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S:\HSF\PJSM24\Timeseries\Excel\Final_Table\62230 Job Mobility\"/>
    </mc:Choice>
  </mc:AlternateContent>
  <xr:revisionPtr revIDLastSave="0" documentId="13_ncr:1_{06E0E1B7-218A-4BF2-8EEC-897AC946CF62}" xr6:coauthVersionLast="47" xr6:coauthVersionMax="47" xr10:uidLastSave="{00000000-0000-0000-0000-000000000000}"/>
  <bookViews>
    <workbookView xWindow="-120" yWindow="-120" windowWidth="19440" windowHeight="15000" xr2:uid="{00000000-000D-0000-FFFF-FFFF00000000}"/>
  </bookViews>
  <sheets>
    <sheet name="Contents" sheetId="21" r:id="rId1"/>
    <sheet name="Table 6.1" sheetId="22" r:id="rId2"/>
    <sheet name="Index" sheetId="20" r:id="rId3"/>
    <sheet name="Data1" sheetId="1" r:id="rId4"/>
    <sheet name="Data2" sheetId="2" r:id="rId5"/>
    <sheet name="Data3" sheetId="3" r:id="rId6"/>
    <sheet name="Data4" sheetId="4" r:id="rId7"/>
    <sheet name="Data5" sheetId="5" r:id="rId8"/>
    <sheet name="Data6" sheetId="6" r:id="rId9"/>
    <sheet name="Data7" sheetId="7" r:id="rId10"/>
    <sheet name="Data8" sheetId="8" r:id="rId11"/>
    <sheet name="Data9" sheetId="9" r:id="rId12"/>
    <sheet name="Data10" sheetId="10" r:id="rId13"/>
    <sheet name="Data11" sheetId="11" r:id="rId14"/>
    <sheet name="Data12" sheetId="12" r:id="rId15"/>
    <sheet name="Data13" sheetId="13" r:id="rId16"/>
    <sheet name="Data14" sheetId="14" r:id="rId17"/>
    <sheet name="Data15" sheetId="15" r:id="rId18"/>
    <sheet name="Data16" sheetId="16" r:id="rId19"/>
    <sheet name="Data17" sheetId="17" r:id="rId20"/>
    <sheet name="Data18" sheetId="18" r:id="rId21"/>
  </sheets>
  <definedNames>
    <definedName name="A127835578K">Data1!$P$1:$P$10,Data1!$P$11:$P$20</definedName>
    <definedName name="A127835578K_Data">Data1!$P$11:$P$20</definedName>
    <definedName name="A127835578K_Latest">Data1!$P$20</definedName>
    <definedName name="A127835582A">Data1!$AC$1:$AC$10,Data1!$AC$11:$AC$20</definedName>
    <definedName name="A127835582A_Data">Data1!$AC$11:$AC$20</definedName>
    <definedName name="A127835582A_Latest">Data1!$AC$20</definedName>
    <definedName name="A127835586K">Data1!$AE$1:$AE$10,Data1!$AE$11:$AE$20</definedName>
    <definedName name="A127835586K_Data">Data1!$AE$11:$AE$20</definedName>
    <definedName name="A127835586K_Latest">Data1!$AE$20</definedName>
    <definedName name="A127835590A">Data1!$E$1:$E$10,Data1!$E$11:$E$20</definedName>
    <definedName name="A127835590A_Data">Data1!$E$11:$E$20</definedName>
    <definedName name="A127835590A_Latest">Data1!$E$20</definedName>
    <definedName name="A127835594K">Data1!$AJ$1:$AJ$10,Data1!$AJ$11:$AJ$20</definedName>
    <definedName name="A127835594K_Data">Data1!$AJ$11:$AJ$20</definedName>
    <definedName name="A127835594K_Latest">Data1!$AJ$20</definedName>
    <definedName name="A127835822A">Data1!$AM$1:$AM$10,Data1!$AM$11:$AM$20</definedName>
    <definedName name="A127835822A_Data">Data1!$AM$11:$AM$20</definedName>
    <definedName name="A127835822A_Latest">Data1!$AM$20</definedName>
    <definedName name="A127835826K">Data1!$BH$1:$BH$10,Data1!$BH$11:$BH$20</definedName>
    <definedName name="A127835826K_Data">Data1!$BH$11:$BH$20</definedName>
    <definedName name="A127835826K_Latest">Data1!$BH$20</definedName>
    <definedName name="A127835830A">Data1!$BK$1:$BK$10,Data1!$BK$11:$BK$20</definedName>
    <definedName name="A127835830A_Data">Data1!$BK$11:$BK$20</definedName>
    <definedName name="A127835830A_Latest">Data1!$BK$20</definedName>
    <definedName name="A127835834K">Data1!$BN$1:$BN$10,Data1!$BN$11:$BN$20</definedName>
    <definedName name="A127835834K_Data">Data1!$BN$11:$BN$20</definedName>
    <definedName name="A127835834K_Latest">Data1!$BN$20</definedName>
    <definedName name="A127835838V">Data2!$BR$1:$BR$10,Data2!$BR$11:$BR$20</definedName>
    <definedName name="A127835838V_Data">Data2!$BR$11:$BR$20</definedName>
    <definedName name="A127835838V_Latest">Data2!$BR$20</definedName>
    <definedName name="A127835842K">Data2!$BW$1:$BW$10,Data2!$BW$11:$BW$20</definedName>
    <definedName name="A127835842K_Data">Data2!$BW$11:$BW$20</definedName>
    <definedName name="A127835842K_Latest">Data2!$BW$20</definedName>
    <definedName name="A127835846V">Data2!$BX$1:$BX$10,Data2!$BX$11:$BX$20</definedName>
    <definedName name="A127835846V_Data">Data2!$BX$11:$BX$20</definedName>
    <definedName name="A127835846V_Latest">Data2!$BX$20</definedName>
    <definedName name="A127835850K">Data2!$CL$1:$CL$10,Data2!$CL$11:$CL$20</definedName>
    <definedName name="A127835850K_Data">Data2!$CL$11:$CL$20</definedName>
    <definedName name="A127835850K_Latest">Data2!$CL$20</definedName>
    <definedName name="A127835854V">Data2!$CP$1:$CP$10,Data2!$CP$11:$CP$20</definedName>
    <definedName name="A127835854V_Data">Data2!$CP$11:$CP$20</definedName>
    <definedName name="A127835854V_Latest">Data2!$CP$20</definedName>
    <definedName name="A127835858C">Data2!$DL$1:$DL$10,Data2!$DL$11:$DL$20</definedName>
    <definedName name="A127835858C_Data">Data2!$DL$11:$DL$20</definedName>
    <definedName name="A127835858C_Latest">Data2!$DL$20</definedName>
    <definedName name="A127835862V">Data2!$DM$1:$DM$10,Data2!$DM$11:$DM$20</definedName>
    <definedName name="A127835862V_Data">Data2!$DM$11:$DM$20</definedName>
    <definedName name="A127835862V_Latest">Data2!$DM$20</definedName>
    <definedName name="A127835866C">Data2!$DQ$1:$DQ$10,Data2!$DQ$11:$DQ$20</definedName>
    <definedName name="A127835866C_Data">Data2!$DQ$11:$DQ$20</definedName>
    <definedName name="A127835866C_Latest">Data2!$DQ$20</definedName>
    <definedName name="A127835870V">Data2!$DU$1:$DU$10,Data2!$DU$11:$DU$20</definedName>
    <definedName name="A127835870V_Data">Data2!$DU$11:$DU$20</definedName>
    <definedName name="A127835870V_Latest">Data2!$DU$20</definedName>
    <definedName name="A127835874C">Data2!$EH$1:$EH$10,Data2!$EH$11:$EH$20</definedName>
    <definedName name="A127835874C_Data">Data2!$EH$11:$EH$20</definedName>
    <definedName name="A127835874C_Latest">Data2!$EH$20</definedName>
    <definedName name="A127835878L">Data2!$EJ$1:$EJ$10,Data2!$EJ$11:$EJ$20</definedName>
    <definedName name="A127835878L_Data">Data2!$EJ$11:$EJ$20</definedName>
    <definedName name="A127835878L_Latest">Data2!$EJ$20</definedName>
    <definedName name="A127835882C">Data2!$EK$1:$EK$10,Data2!$EK$11:$EK$20</definedName>
    <definedName name="A127835882C_Data">Data2!$EK$11:$EK$20</definedName>
    <definedName name="A127835882C_Latest">Data2!$EK$20</definedName>
    <definedName name="A127835886L">Data2!$EO$1:$EO$10,Data2!$EO$11:$EO$20</definedName>
    <definedName name="A127835886L_Data">Data2!$EO$11:$EO$20</definedName>
    <definedName name="A127835886L_Latest">Data2!$EO$20</definedName>
    <definedName name="A127835890C">Data2!$ER$1:$ER$10,Data2!$ER$11:$ER$20</definedName>
    <definedName name="A127835890C_Data">Data2!$ER$11:$ER$20</definedName>
    <definedName name="A127835890C_Latest">Data2!$ER$20</definedName>
    <definedName name="A127835894L">Data2!$EU$1:$EU$10,Data2!$EU$11:$EU$20</definedName>
    <definedName name="A127835894L_Data">Data2!$EU$11:$EU$20</definedName>
    <definedName name="A127835894L_Latest">Data2!$EU$20</definedName>
    <definedName name="A127835898W">Data2!$EV$1:$EV$10,Data2!$EV$11:$EV$20</definedName>
    <definedName name="A127835898W_Data">Data2!$EV$11:$EV$20</definedName>
    <definedName name="A127835898W_Latest">Data2!$EV$20</definedName>
    <definedName name="A127835902A">Data2!$FS$1:$FS$10,Data2!$FS$11:$FS$20</definedName>
    <definedName name="A127835902A_Data">Data2!$FS$11:$FS$20</definedName>
    <definedName name="A127835902A_Latest">Data2!$FS$20</definedName>
    <definedName name="A127835906K">Data2!$FT$1:$FT$10,Data2!$FT$11:$FT$20</definedName>
    <definedName name="A127835906K_Data">Data2!$FT$11:$FT$20</definedName>
    <definedName name="A127835906K_Latest">Data2!$FT$20</definedName>
    <definedName name="A127835910A">Data2!$FK$1:$FK$10,Data2!$FK$11:$FK$20</definedName>
    <definedName name="A127835910A_Data">Data2!$FK$11:$FK$20</definedName>
    <definedName name="A127835910A_Latest">Data2!$FK$20</definedName>
    <definedName name="A127835914K">Data2!$HC$1:$HC$10,Data2!$HC$11:$HC$20</definedName>
    <definedName name="A127835914K_Data">Data2!$HC$11:$HC$20</definedName>
    <definedName name="A127835914K_Latest">Data2!$HC$20</definedName>
    <definedName name="A127835918V">Data2!$HE$1:$HE$10,Data2!$HE$11:$HE$20</definedName>
    <definedName name="A127835918V_Data">Data2!$HE$11:$HE$20</definedName>
    <definedName name="A127835918V_Latest">Data2!$HE$20</definedName>
    <definedName name="A127835922K">Data2!$HF$1:$HF$10,Data2!$HF$11:$HF$20</definedName>
    <definedName name="A127835922K_Data">Data2!$HF$11:$HF$20</definedName>
    <definedName name="A127835922K_Latest">Data2!$HF$20</definedName>
    <definedName name="A127835926V">Data2!$HK$1:$HK$10,Data2!$HK$11:$HK$20</definedName>
    <definedName name="A127835926V_Data">Data2!$HK$11:$HK$20</definedName>
    <definedName name="A127835926V_Latest">Data2!$HK$20</definedName>
    <definedName name="A127835930K">Data2!$HO$1:$HO$10,Data2!$HO$11:$HO$20</definedName>
    <definedName name="A127835930K_Data">Data2!$HO$11:$HO$20</definedName>
    <definedName name="A127835930K_Latest">Data2!$HO$20</definedName>
    <definedName name="A127835934V">Data2!$GT$1:$GT$10,Data2!$GT$11:$GT$20</definedName>
    <definedName name="A127835934V_Data">Data2!$GT$11:$GT$20</definedName>
    <definedName name="A127835934V_Latest">Data2!$GT$20</definedName>
    <definedName name="A127835938C">Data2!$GV$1:$GV$10,Data2!$GV$11:$GV$20</definedName>
    <definedName name="A127835938C_Data">Data2!$GV$11:$GV$20</definedName>
    <definedName name="A127835938C_Latest">Data2!$GV$20</definedName>
    <definedName name="A127835942V">Data1!$CN$1:$CN$10,Data1!$CN$11:$CN$20</definedName>
    <definedName name="A127835942V_Data">Data1!$CN$11:$CN$20</definedName>
    <definedName name="A127835942V_Latest">Data1!$CN$20</definedName>
    <definedName name="A127835946C">Data1!$CR$1:$CR$10,Data1!$CR$11:$CR$20</definedName>
    <definedName name="A127835946C_Data">Data1!$CR$11:$CR$20</definedName>
    <definedName name="A127835946C_Latest">Data1!$CR$20</definedName>
    <definedName name="A127835950V">Data1!$BV$1:$BV$10,Data1!$BV$11:$BV$20</definedName>
    <definedName name="A127835950V_Data">Data1!$BV$11:$BV$20</definedName>
    <definedName name="A127835950V_Latest">Data1!$BV$20</definedName>
    <definedName name="A127835954C">Data1!$BZ$1:$BZ$10,Data1!$BZ$11:$BZ$20</definedName>
    <definedName name="A127835954C_Data">Data1!$BZ$11:$BZ$20</definedName>
    <definedName name="A127835954C_Latest">Data1!$BZ$20</definedName>
    <definedName name="A127835958L">Data1!$CB$1:$CB$10,Data1!$CB$11:$CB$20</definedName>
    <definedName name="A127835958L_Data">Data1!$CB$11:$CB$20</definedName>
    <definedName name="A127835958L_Latest">Data1!$CB$20</definedName>
    <definedName name="A127835962C">Data1!$DQ$1:$DQ$10,Data1!$DQ$11:$DQ$20</definedName>
    <definedName name="A127835962C_Data">Data1!$DQ$11:$DQ$20</definedName>
    <definedName name="A127835962C_Latest">Data1!$DQ$20</definedName>
    <definedName name="A127835966L">Data1!$DS$1:$DS$10,Data1!$DS$11:$DS$20</definedName>
    <definedName name="A127835966L_Data">Data1!$DS$11:$DS$20</definedName>
    <definedName name="A127835966L_Latest">Data1!$DS$20</definedName>
    <definedName name="A127835970C">Data1!$EF$1:$EF$10,Data1!$EF$11:$EF$20</definedName>
    <definedName name="A127835970C_Data">Data1!$EF$11:$EF$20</definedName>
    <definedName name="A127835970C_Latest">Data1!$EF$20</definedName>
    <definedName name="A127835978W">Data1!$DI$1:$DI$10,Data1!$DI$11:$DI$20</definedName>
    <definedName name="A127835978W_Data">Data1!$DI$11:$DI$20</definedName>
    <definedName name="A127835978W_Latest">Data1!$DI$20</definedName>
    <definedName name="A127835982L">Data1!$FG$1:$FG$10,Data1!$FG$11:$FG$20</definedName>
    <definedName name="A127835982L_Data">Data1!$FG$11:$FG$20</definedName>
    <definedName name="A127835982L_Latest">Data1!$FG$20</definedName>
    <definedName name="A127835986W">Data1!$FH$1:$FH$10,Data1!$FH$11:$FH$20</definedName>
    <definedName name="A127835986W_Data">Data1!$FH$11:$FH$20</definedName>
    <definedName name="A127835986W_Latest">Data1!$FH$20</definedName>
    <definedName name="A127835990L">Data1!$GL$1:$GL$10,Data1!$GL$11:$GL$20</definedName>
    <definedName name="A127835990L_Data">Data1!$GL$11:$GL$20</definedName>
    <definedName name="A127835990L_Latest">Data1!$GL$20</definedName>
    <definedName name="A127835994W">Data1!$FU$1:$FU$10,Data1!$FU$11:$FU$20</definedName>
    <definedName name="A127835994W_Data">Data1!$FU$11:$FU$20</definedName>
    <definedName name="A127835994W_Latest">Data1!$FU$20</definedName>
    <definedName name="A127835998F">Data1!$HU$1:$HU$10,Data1!$HU$11:$HU$20</definedName>
    <definedName name="A127835998F_Data">Data1!$HU$11:$HU$20</definedName>
    <definedName name="A127835998F_Latest">Data1!$HU$20</definedName>
    <definedName name="A127836002L">Data1!$HZ$1:$HZ$10,Data1!$HZ$11:$HZ$20</definedName>
    <definedName name="A127836002L_Data">Data1!$HZ$11:$HZ$20</definedName>
    <definedName name="A127836002L_Latest">Data1!$HZ$20</definedName>
    <definedName name="A127836006W">Data1!$IF$1:$IF$10,Data1!$IF$11:$IF$20</definedName>
    <definedName name="A127836006W_Data">Data1!$IF$11:$IF$20</definedName>
    <definedName name="A127836006W_Latest">Data1!$IF$20</definedName>
    <definedName name="A127836010L">Data2!$G$1:$G$10,Data2!$G$11:$G$20</definedName>
    <definedName name="A127836010L_Data">Data2!$G$11:$G$20</definedName>
    <definedName name="A127836010L_Latest">Data2!$G$20</definedName>
    <definedName name="A127836014W">Data2!$M$1:$M$10,Data2!$M$11:$M$20</definedName>
    <definedName name="A127836014W_Data">Data2!$M$11:$M$20</definedName>
    <definedName name="A127836014W_Latest">Data2!$M$20</definedName>
    <definedName name="A127836026F">Data2!$HW$1:$HW$10,Data2!$HW$11:$HW$20</definedName>
    <definedName name="A127836026F_Data">Data2!$HW$11:$HW$20</definedName>
    <definedName name="A127836026F_Latest">Data2!$HW$20</definedName>
    <definedName name="A127837054J">Data2!$IN$1:$IN$10,Data2!$IN$11:$IN$20</definedName>
    <definedName name="A127837054J_Data">Data2!$IN$11:$IN$20</definedName>
    <definedName name="A127837054J_Latest">Data2!$IN$20</definedName>
    <definedName name="A127837058T">Data2!$IC$1:$IC$10,Data2!$IC$11:$IC$20</definedName>
    <definedName name="A127837058T_Data">Data2!$IC$11:$IC$20</definedName>
    <definedName name="A127837058T_Latest">Data2!$IC$20</definedName>
    <definedName name="A127837062J">Data2!$ID$1:$ID$10,Data2!$ID$11:$ID$20</definedName>
    <definedName name="A127837062J_Data">Data2!$ID$11:$ID$20</definedName>
    <definedName name="A127837062J_Latest">Data2!$ID$20</definedName>
    <definedName name="A127837066T">Data2!$IA$1:$IA$10,Data2!$IA$11:$IA$20</definedName>
    <definedName name="A127837066T_Data">Data2!$IA$11:$IA$20</definedName>
    <definedName name="A127837066T_Latest">Data2!$IA$20</definedName>
    <definedName name="A127837070J">Data2!$IH$1:$IH$10,Data2!$IH$11:$IH$20</definedName>
    <definedName name="A127837070J_Data">Data2!$IH$11:$IH$20</definedName>
    <definedName name="A127837070J_Latest">Data2!$IH$20</definedName>
    <definedName name="A127837366V">Data3!$U$1:$U$10,Data3!$U$11:$U$20</definedName>
    <definedName name="A127837366V_Data">Data3!$U$11:$U$20</definedName>
    <definedName name="A127837366V_Latest">Data3!$U$20</definedName>
    <definedName name="A127837370K">Data3!$AM$1:$AM$10,Data3!$AM$11:$AM$20</definedName>
    <definedName name="A127837370K_Data">Data3!$AM$11:$AM$20</definedName>
    <definedName name="A127837370K_Latest">Data3!$AM$20</definedName>
    <definedName name="A127837374V">Data3!$AS$1:$AS$10,Data3!$AS$11:$AS$20</definedName>
    <definedName name="A127837374V_Data">Data3!$AS$11:$AS$20</definedName>
    <definedName name="A127837374V_Latest">Data3!$AS$20</definedName>
    <definedName name="A127837378C">Data3!$AA$1:$AA$10,Data3!$AA$11:$AA$20</definedName>
    <definedName name="A127837378C_Data">Data3!$AA$11:$AA$20</definedName>
    <definedName name="A127837378C_Latest">Data3!$AA$20</definedName>
    <definedName name="A127837382V">Data4!$BG$1:$BG$10,Data4!$BG$11:$BG$20</definedName>
    <definedName name="A127837382V_Data">Data4!$BG$11:$BG$20</definedName>
    <definedName name="A127837382V_Latest">Data4!$BG$20</definedName>
    <definedName name="A127837386C">Data4!$AU$1:$AU$10,Data4!$AU$11:$AU$20</definedName>
    <definedName name="A127837386C_Data">Data4!$AU$11:$AU$20</definedName>
    <definedName name="A127837386C_Latest">Data4!$AU$20</definedName>
    <definedName name="A127837390V">Data4!$AY$1:$AY$10,Data4!$AY$11:$AY$20</definedName>
    <definedName name="A127837390V_Data">Data4!$AY$11:$AY$20</definedName>
    <definedName name="A127837390V_Latest">Data4!$AY$20</definedName>
    <definedName name="A127837394C">Data4!$CH$1:$CH$10,Data4!$CH$11:$CH$20</definedName>
    <definedName name="A127837394C_Data">Data4!$CH$11:$CH$20</definedName>
    <definedName name="A127837394C_Latest">Data4!$CH$20</definedName>
    <definedName name="A127837398L">Data4!$CI$1:$CI$10,Data4!$CI$11:$CI$20</definedName>
    <definedName name="A127837398L_Data">Data4!$CI$11:$CI$20</definedName>
    <definedName name="A127837398L_Latest">Data4!$CI$20</definedName>
    <definedName name="A127837402T">Data4!$CJ$1:$CJ$10,Data4!$CJ$11:$CJ$20</definedName>
    <definedName name="A127837402T_Data">Data4!$CJ$11:$CJ$20</definedName>
    <definedName name="A127837402T_Latest">Data4!$CJ$20</definedName>
    <definedName name="A127837410T">Data4!$DP$1:$DP$10,Data4!$DP$11:$DP$20</definedName>
    <definedName name="A127837410T_Data">Data4!$DP$11:$DP$20</definedName>
    <definedName name="A127837410T_Latest">Data4!$DP$20</definedName>
    <definedName name="A127837414A">Data4!$DV$1:$DV$10,Data4!$DV$11:$DV$20</definedName>
    <definedName name="A127837414A_Data">Data4!$DV$11:$DV$20</definedName>
    <definedName name="A127837414A_Latest">Data4!$DV$20</definedName>
    <definedName name="A127837418K">Data4!$DX$1:$DX$10,Data4!$DX$11:$DX$20</definedName>
    <definedName name="A127837418K_Data">Data4!$DX$11:$DX$20</definedName>
    <definedName name="A127837418K_Latest">Data4!$DX$20</definedName>
    <definedName name="A127837422A">Data4!$EI$1:$EI$10,Data4!$EI$11:$EI$20</definedName>
    <definedName name="A127837422A_Data">Data4!$EI$11:$EI$20</definedName>
    <definedName name="A127837422A_Latest">Data4!$EI$20</definedName>
    <definedName name="A127837426K">Data4!$DO$1:$DO$10,Data4!$DO$11:$DO$20</definedName>
    <definedName name="A127837426K_Data">Data4!$DO$11:$DO$20</definedName>
    <definedName name="A127837426K_Latest">Data4!$DO$20</definedName>
    <definedName name="A127837430A">Data4!$FB$1:$FB$10,Data4!$FB$11:$FB$20</definedName>
    <definedName name="A127837430A_Data">Data4!$FB$11:$FB$20</definedName>
    <definedName name="A127837430A_Latest">Data4!$FB$20</definedName>
    <definedName name="A127837434K">Data4!$FF$1:$FF$10,Data4!$FF$11:$FF$20</definedName>
    <definedName name="A127837434K_Data">Data4!$FF$11:$FF$20</definedName>
    <definedName name="A127837434K_Latest">Data4!$FF$20</definedName>
    <definedName name="A127837438V">Data4!$EQ$1:$EQ$10,Data4!$EQ$11:$EQ$20</definedName>
    <definedName name="A127837438V_Data">Data4!$EQ$11:$EQ$20</definedName>
    <definedName name="A127837438V_Latest">Data4!$EQ$20</definedName>
    <definedName name="A127837442K">Data4!$FR$1:$FR$10,Data4!$FR$11:$FR$20</definedName>
    <definedName name="A127837442K_Data">Data4!$FR$11:$FR$20</definedName>
    <definedName name="A127837442K_Latest">Data4!$FR$20</definedName>
    <definedName name="A127837446V">Data4!$FS$1:$FS$10,Data4!$FS$11:$FS$20</definedName>
    <definedName name="A127837446V_Data">Data4!$FS$11:$FS$20</definedName>
    <definedName name="A127837446V_Latest">Data4!$FS$20</definedName>
    <definedName name="A127837450K">Data4!$FU$1:$FU$10,Data4!$FU$11:$FU$20</definedName>
    <definedName name="A127837450K_Data">Data4!$FU$11:$FU$20</definedName>
    <definedName name="A127837450K_Latest">Data4!$FU$20</definedName>
    <definedName name="A127837458C">Data4!$GN$1:$GN$10,Data4!$GN$11:$GN$20</definedName>
    <definedName name="A127837458C_Data">Data4!$GN$11:$GN$20</definedName>
    <definedName name="A127837458C_Latest">Data4!$GN$20</definedName>
    <definedName name="A127837462V">Data4!$HA$1:$HA$10,Data4!$HA$11:$HA$20</definedName>
    <definedName name="A127837462V_Data">Data4!$HA$11:$HA$20</definedName>
    <definedName name="A127837462V_Latest">Data4!$HA$20</definedName>
    <definedName name="A127837466C">Data4!$FV$1:$FV$10,Data4!$FV$11:$FV$20</definedName>
    <definedName name="A127837466C_Data">Data4!$FV$11:$FV$20</definedName>
    <definedName name="A127837466C_Latest">Data4!$FV$20</definedName>
    <definedName name="A127837470V">Data3!$BS$1:$BS$10,Data3!$BS$11:$BS$20</definedName>
    <definedName name="A127837470V_Data">Data3!$BS$11:$BS$20</definedName>
    <definedName name="A127837470V_Latest">Data3!$BS$20</definedName>
    <definedName name="A127837474C">Data3!$BW$1:$BW$10,Data3!$BW$11:$BW$20</definedName>
    <definedName name="A127837474C_Data">Data3!$BW$11:$BW$20</definedName>
    <definedName name="A127837474C_Latest">Data3!$BW$20</definedName>
    <definedName name="A127837478L">Data3!$CB$1:$CB$10,Data3!$CB$11:$CB$20</definedName>
    <definedName name="A127837478L_Data">Data3!$CB$11:$CB$20</definedName>
    <definedName name="A127837478L_Latest">Data3!$CB$20</definedName>
    <definedName name="A127837482C">Data3!$CF$1:$CF$10,Data3!$CF$11:$CF$20</definedName>
    <definedName name="A127837482C_Data">Data3!$CF$11:$CF$20</definedName>
    <definedName name="A127837482C_Latest">Data3!$CF$20</definedName>
    <definedName name="A127837486L">Data3!$BH$1:$BH$10,Data3!$BH$11:$BH$20</definedName>
    <definedName name="A127837486L_Data">Data3!$BH$11:$BH$20</definedName>
    <definedName name="A127837486L_Latest">Data3!$BH$20</definedName>
    <definedName name="A127837490C">Data3!$CU$1:$CU$10,Data3!$CU$11:$CU$20</definedName>
    <definedName name="A127837490C_Data">Data3!$CU$11:$CU$20</definedName>
    <definedName name="A127837490C_Latest">Data3!$CU$20</definedName>
    <definedName name="A127837494L">Data3!$CW$1:$CW$10,Data3!$CW$11:$CW$20</definedName>
    <definedName name="A127837494L_Data">Data3!$CW$11:$CW$20</definedName>
    <definedName name="A127837494L_Latest">Data3!$CW$20</definedName>
    <definedName name="A127837498W">Data3!$CY$1:$CY$10,Data3!$CY$11:$CY$20</definedName>
    <definedName name="A127837498W_Data">Data3!$CY$11:$CY$20</definedName>
    <definedName name="A127837498W_Latest">Data3!$CY$20</definedName>
    <definedName name="A127837502A">Data3!$DB$1:$DB$10,Data3!$DB$11:$DB$20</definedName>
    <definedName name="A127837502A_Data">Data3!$DB$11:$DB$20</definedName>
    <definedName name="A127837502A_Latest">Data3!$DB$20</definedName>
    <definedName name="A127837506K">Data3!$DC$1:$DC$10,Data3!$DC$11:$DC$20</definedName>
    <definedName name="A127837506K_Data">Data3!$DC$11:$DC$20</definedName>
    <definedName name="A127837506K_Latest">Data3!$DC$20</definedName>
    <definedName name="A127837510A">Data3!$EL$1:$EL$10,Data3!$EL$11:$EL$20</definedName>
    <definedName name="A127837510A_Data">Data3!$EL$11:$EL$20</definedName>
    <definedName name="A127837510A_Latest">Data3!$EL$20</definedName>
    <definedName name="A127837514K">Data3!$EM$1:$EM$10,Data3!$EM$11:$EM$20</definedName>
    <definedName name="A127837514K_Data">Data3!$EM$11:$EM$20</definedName>
    <definedName name="A127837514K_Latest">Data3!$EM$20</definedName>
    <definedName name="A127837518V">Data3!$ER$1:$ER$10,Data3!$ER$11:$ER$20</definedName>
    <definedName name="A127837518V_Data">Data3!$ER$11:$ER$20</definedName>
    <definedName name="A127837518V_Latest">Data3!$ER$20</definedName>
    <definedName name="A127837522K">Data3!$ET$1:$ET$10,Data3!$ET$11:$ET$20</definedName>
    <definedName name="A127837522K_Data">Data3!$ET$11:$ET$20</definedName>
    <definedName name="A127837522K_Latest">Data3!$ET$20</definedName>
    <definedName name="A127837526V">Data3!$EV$1:$EV$10,Data3!$EV$11:$EV$20</definedName>
    <definedName name="A127837526V_Data">Data3!$EV$11:$EV$20</definedName>
    <definedName name="A127837526V_Latest">Data3!$EV$20</definedName>
    <definedName name="A127837530K">Data3!$FL$1:$FL$10,Data3!$FL$11:$FL$20</definedName>
    <definedName name="A127837530K_Data">Data3!$FL$11:$FL$20</definedName>
    <definedName name="A127837530K_Latest">Data3!$FL$20</definedName>
    <definedName name="A127837534V">Data3!$FQ$1:$FQ$10,Data3!$FQ$11:$FQ$20</definedName>
    <definedName name="A127837534V_Data">Data3!$FQ$11:$FQ$20</definedName>
    <definedName name="A127837534V_Latest">Data3!$FQ$20</definedName>
    <definedName name="A127837538C">Data3!$FX$1:$FX$10,Data3!$FX$11:$FX$20</definedName>
    <definedName name="A127837538C_Data">Data3!$FX$11:$FX$20</definedName>
    <definedName name="A127837538C_Latest">Data3!$FX$20</definedName>
    <definedName name="A127837542V">Data3!$FZ$1:$FZ$10,Data3!$FZ$11:$FZ$20</definedName>
    <definedName name="A127837542V_Data">Data3!$FZ$11:$FZ$20</definedName>
    <definedName name="A127837542V_Latest">Data3!$FZ$20</definedName>
    <definedName name="A127837546C">Data3!$GC$1:$GC$10,Data3!$GC$11:$GC$20</definedName>
    <definedName name="A127837546C_Data">Data3!$GC$11:$GC$20</definedName>
    <definedName name="A127837546C_Latest">Data3!$GC$20</definedName>
    <definedName name="A127837550V">Data3!$GF$1:$GF$10,Data3!$GF$11:$GF$20</definedName>
    <definedName name="A127837550V_Data">Data3!$GF$11:$GF$20</definedName>
    <definedName name="A127837550V_Latest">Data3!$GF$20</definedName>
    <definedName name="A127837554C">Data3!$FD$1:$FD$10,Data3!$FD$11:$FD$20</definedName>
    <definedName name="A127837554C_Data">Data3!$FD$11:$FD$20</definedName>
    <definedName name="A127837554C_Latest">Data3!$FD$20</definedName>
    <definedName name="A127837558L">Data3!$FG$1:$FG$10,Data3!$FG$11:$FG$20</definedName>
    <definedName name="A127837558L_Data">Data3!$FG$11:$FG$20</definedName>
    <definedName name="A127837558L_Latest">Data3!$FG$20</definedName>
    <definedName name="A127837562C">Data3!$HI$1:$HI$10,Data3!$HI$11:$HI$20</definedName>
    <definedName name="A127837562C_Data">Data3!$HI$11:$HI$20</definedName>
    <definedName name="A127837562C_Latest">Data3!$HI$20</definedName>
    <definedName name="A127837566L">Data3!$HL$1:$HL$10,Data3!$HL$11:$HL$20</definedName>
    <definedName name="A127837566L_Data">Data3!$HL$11:$HL$20</definedName>
    <definedName name="A127837566L_Latest">Data3!$HL$20</definedName>
    <definedName name="A127837570C">Data3!$GP$1:$GP$10,Data3!$GP$11:$GP$20</definedName>
    <definedName name="A127837570C_Data">Data3!$GP$11:$GP$20</definedName>
    <definedName name="A127837570C_Latest">Data3!$GP$20</definedName>
    <definedName name="A127837574L">Data3!$IL$1:$IL$10,Data3!$IL$11:$IL$20</definedName>
    <definedName name="A127837574L_Data">Data3!$IL$11:$IL$20</definedName>
    <definedName name="A127837574L_Latest">Data3!$IL$20</definedName>
    <definedName name="A127837578W">Data4!$G$1:$G$10,Data4!$G$11:$G$20</definedName>
    <definedName name="A127837578W_Data">Data4!$G$11:$G$20</definedName>
    <definedName name="A127837578W_Latest">Data4!$G$20</definedName>
    <definedName name="A127837582L">Data4!$X$1:$X$10,Data4!$X$11:$X$20</definedName>
    <definedName name="A127837582L_Data">Data4!$X$11:$X$20</definedName>
    <definedName name="A127837582L_Latest">Data4!$X$20</definedName>
    <definedName name="A127837586W">Data4!$AE$1:$AE$10,Data4!$AE$11:$AE$20</definedName>
    <definedName name="A127837586W_Data">Data4!$AE$11:$AE$20</definedName>
    <definedName name="A127837586W_Latest">Data4!$AE$20</definedName>
    <definedName name="A127838626W">Data4!$HV$1:$HV$10,Data4!$HV$11:$HV$20</definedName>
    <definedName name="A127838626W_Data">Data4!$HV$11:$HV$20</definedName>
    <definedName name="A127838626W_Latest">Data4!$HV$20</definedName>
    <definedName name="A127838630L">Data4!$HZ$1:$HZ$10,Data4!$HZ$11:$HZ$20</definedName>
    <definedName name="A127838630L_Data">Data4!$HZ$11:$HZ$20</definedName>
    <definedName name="A127838630L_Latest">Data4!$HZ$20</definedName>
    <definedName name="A127838634W">Data4!$IH$1:$IH$10,Data4!$IH$11:$IH$20</definedName>
    <definedName name="A127838634W_Data">Data4!$IH$11:$IH$20</definedName>
    <definedName name="A127838634W_Latest">Data4!$IH$20</definedName>
    <definedName name="A127838638F">Data5!$B$1:$B$10,Data5!$B$11:$B$20</definedName>
    <definedName name="A127838638F_Data">Data5!$B$11:$B$20</definedName>
    <definedName name="A127838638F_Latest">Data5!$B$20</definedName>
    <definedName name="A127838842R">Data5!$R$1:$R$10,Data5!$R$11:$R$20</definedName>
    <definedName name="A127838842R_Data">Data5!$R$11:$R$20</definedName>
    <definedName name="A127838842R_Latest">Data5!$R$20</definedName>
    <definedName name="A127838846X">Data5!$S$1:$S$10,Data5!$S$11:$S$20</definedName>
    <definedName name="A127838846X_Data">Data5!$S$11:$S$20</definedName>
    <definedName name="A127838846X_Latest">Data5!$S$20</definedName>
    <definedName name="A127838850R">Data5!$W$1:$W$10,Data5!$W$11:$W$20</definedName>
    <definedName name="A127838850R_Data">Data5!$W$11:$W$20</definedName>
    <definedName name="A127838850R_Latest">Data5!$W$20</definedName>
    <definedName name="A127838854X">Data5!$AD$1:$AD$10,Data5!$AD$11:$AD$20</definedName>
    <definedName name="A127838854X_Data">Data5!$AD$11:$AD$20</definedName>
    <definedName name="A127838854X_Latest">Data5!$AD$20</definedName>
    <definedName name="A127838862X">Data5!$K$1:$K$10,Data5!$K$11:$K$20</definedName>
    <definedName name="A127838862X_Data">Data5!$K$11:$K$20</definedName>
    <definedName name="A127838862X_Latest">Data5!$K$20</definedName>
    <definedName name="A127838866J">Data6!$AO$1:$AO$10,Data6!$AO$11:$AO$20</definedName>
    <definedName name="A127838866J_Data">Data6!$AO$11:$AO$20</definedName>
    <definedName name="A127838866J_Latest">Data6!$AO$20</definedName>
    <definedName name="A127838870X">Data6!$AQ$1:$AQ$10,Data6!$AQ$11:$AQ$20</definedName>
    <definedName name="A127838870X_Data">Data6!$AQ$11:$AQ$20</definedName>
    <definedName name="A127838870X_Latest">Data6!$AQ$20</definedName>
    <definedName name="A127838874J">Data6!$BA$1:$BA$10,Data6!$BA$11:$BA$20</definedName>
    <definedName name="A127838874J_Data">Data6!$BA$11:$BA$20</definedName>
    <definedName name="A127838874J_Latest">Data6!$BA$20</definedName>
    <definedName name="A127838878T">Data6!$BB$1:$BB$10,Data6!$BB$11:$BB$20</definedName>
    <definedName name="A127838878T_Data">Data6!$BB$11:$BB$20</definedName>
    <definedName name="A127838878T_Latest">Data6!$BB$20</definedName>
    <definedName name="A127838882J">Data6!$AD$1:$AD$10,Data6!$AD$11:$AD$20</definedName>
    <definedName name="A127838882J_Data">Data6!$AD$11:$AD$20</definedName>
    <definedName name="A127838882J_Latest">Data6!$AD$20</definedName>
    <definedName name="A127838886T">Data6!$AH$1:$AH$10,Data6!$AH$11:$AH$20</definedName>
    <definedName name="A127838886T_Data">Data6!$AH$11:$AH$20</definedName>
    <definedName name="A127838886T_Latest">Data6!$AH$20</definedName>
    <definedName name="A127838890J">Data6!$BH$1:$BH$10,Data6!$BH$11:$BH$20</definedName>
    <definedName name="A127838890J_Data">Data6!$BH$11:$BH$20</definedName>
    <definedName name="A127838890J_Latest">Data6!$BH$20</definedName>
    <definedName name="A127838894T">Data6!$BT$1:$BT$10,Data6!$BT$11:$BT$20</definedName>
    <definedName name="A127838894T_Data">Data6!$BT$11:$BT$20</definedName>
    <definedName name="A127838894T_Latest">Data6!$BT$20</definedName>
    <definedName name="A127838898A">Data6!$CG$1:$CG$10,Data6!$CG$11:$CG$20</definedName>
    <definedName name="A127838898A_Data">Data6!$CG$11:$CG$20</definedName>
    <definedName name="A127838898A_Latest">Data6!$CG$20</definedName>
    <definedName name="A127838902F">Data6!$BP$1:$BP$10,Data6!$BP$11:$BP$20</definedName>
    <definedName name="A127838902F_Data">Data6!$BP$11:$BP$20</definedName>
    <definedName name="A127838902F_Latest">Data6!$BP$20</definedName>
    <definedName name="A127838906R">Data6!$CP$1:$CP$10,Data6!$CP$11:$CP$20</definedName>
    <definedName name="A127838906R_Data">Data6!$CP$11:$CP$20</definedName>
    <definedName name="A127838906R_Latest">Data6!$CP$20</definedName>
    <definedName name="A127838910F">Data6!$DK$1:$DK$10,Data6!$DK$11:$DK$20</definedName>
    <definedName name="A127838910F_Data">Data6!$DK$11:$DK$20</definedName>
    <definedName name="A127838910F_Latest">Data6!$DK$20</definedName>
    <definedName name="A127838914R">Data6!$DQ$1:$DQ$10,Data6!$DQ$11:$DQ$20</definedName>
    <definedName name="A127838914R_Data">Data6!$DQ$11:$DQ$20</definedName>
    <definedName name="A127838914R_Latest">Data6!$DQ$20</definedName>
    <definedName name="A127838918X">Data6!$ER$1:$ER$10,Data6!$ER$11:$ER$20</definedName>
    <definedName name="A127838918X_Data">Data6!$ER$11:$ER$20</definedName>
    <definedName name="A127838918X_Latest">Data6!$ER$20</definedName>
    <definedName name="A127838922R">Data6!$EV$1:$EV$10,Data6!$EV$11:$EV$20</definedName>
    <definedName name="A127838922R_Data">Data6!$EV$11:$EV$20</definedName>
    <definedName name="A127838922R_Latest">Data6!$EV$20</definedName>
    <definedName name="A127838926X">Data6!$DZ$1:$DZ$10,Data6!$DZ$11:$DZ$20</definedName>
    <definedName name="A127838926X_Data">Data6!$DZ$11:$DZ$20</definedName>
    <definedName name="A127838926X_Latest">Data6!$DZ$20</definedName>
    <definedName name="A127838930R">Data6!$EC$1:$EC$10,Data6!$EC$11:$EC$20</definedName>
    <definedName name="A127838930R_Data">Data6!$EC$11:$EC$20</definedName>
    <definedName name="A127838930R_Latest">Data6!$EC$20</definedName>
    <definedName name="A127838934X">Data6!$FR$1:$FR$10,Data6!$FR$11:$FR$20</definedName>
    <definedName name="A127838934X_Data">Data6!$FR$11:$FR$20</definedName>
    <definedName name="A127838934X_Latest">Data6!$FR$20</definedName>
    <definedName name="A127838938J">Data6!$GJ$1:$GJ$10,Data6!$GJ$11:$GJ$20</definedName>
    <definedName name="A127838938J_Data">Data6!$GJ$11:$GJ$20</definedName>
    <definedName name="A127838938J_Latest">Data6!$GJ$20</definedName>
    <definedName name="A127838942X">Data6!$FJ$1:$FJ$10,Data6!$FJ$11:$FJ$20</definedName>
    <definedName name="A127838942X_Data">Data6!$FJ$11:$FJ$20</definedName>
    <definedName name="A127838942X_Latest">Data6!$FJ$20</definedName>
    <definedName name="A127838946J">Data5!$BB$1:$BB$10,Data5!$BB$11:$BB$20</definedName>
    <definedName name="A127838946J_Data">Data5!$BB$11:$BB$20</definedName>
    <definedName name="A127838946J_Latest">Data5!$BB$20</definedName>
    <definedName name="A127838950X">Data5!$BI$1:$BI$10,Data5!$BI$11:$BI$20</definedName>
    <definedName name="A127838950X_Data">Data5!$BI$11:$BI$20</definedName>
    <definedName name="A127838950X_Latest">Data5!$BI$20</definedName>
    <definedName name="A127838954J">Data5!$BL$1:$BL$10,Data5!$BL$11:$BL$20</definedName>
    <definedName name="A127838954J_Data">Data5!$BL$11:$BL$20</definedName>
    <definedName name="A127838954J_Latest">Data5!$BL$20</definedName>
    <definedName name="A127838958T">Data5!$CM$1:$CM$10,Data5!$CM$11:$CM$20</definedName>
    <definedName name="A127838958T_Data">Data5!$CM$11:$CM$20</definedName>
    <definedName name="A127838958T_Latest">Data5!$CM$20</definedName>
    <definedName name="A127838962J">Data5!$CN$1:$CN$10,Data5!$CN$11:$CN$20</definedName>
    <definedName name="A127838962J_Data">Data5!$CN$11:$CN$20</definedName>
    <definedName name="A127838962J_Latest">Data5!$CN$20</definedName>
    <definedName name="A127838966T">Data5!$BV$1:$BV$10,Data5!$BV$11:$BV$20</definedName>
    <definedName name="A127838966T_Data">Data5!$BV$11:$BV$20</definedName>
    <definedName name="A127838966T_Latest">Data5!$BV$20</definedName>
    <definedName name="A127838970J">Data5!$CY$1:$CY$10,Data5!$CY$11:$CY$20</definedName>
    <definedName name="A127838970J_Data">Data5!$CY$11:$CY$20</definedName>
    <definedName name="A127838970J_Latest">Data5!$CY$20</definedName>
    <definedName name="A127838974T">Data5!$BX$1:$BX$10,Data5!$BX$11:$BX$20</definedName>
    <definedName name="A127838974T_Data">Data5!$BX$11:$BX$20</definedName>
    <definedName name="A127838974T_Latest">Data5!$BX$20</definedName>
    <definedName name="A127838978A">Data5!$DN$1:$DN$10,Data5!$DN$11:$DN$20</definedName>
    <definedName name="A127838978A_Data">Data5!$DN$11:$DN$20</definedName>
    <definedName name="A127838978A_Latest">Data5!$DN$20</definedName>
    <definedName name="A127838982T">Data5!$DT$1:$DT$10,Data5!$DT$11:$DT$20</definedName>
    <definedName name="A127838982T_Data">Data5!$DT$11:$DT$20</definedName>
    <definedName name="A127838982T_Latest">Data5!$DT$20</definedName>
    <definedName name="A127838986A">Data5!$DV$1:$DV$10,Data5!$DV$11:$DV$20</definedName>
    <definedName name="A127838986A_Data">Data5!$DV$11:$DV$20</definedName>
    <definedName name="A127838986A_Latest">Data5!$DV$20</definedName>
    <definedName name="A127838990T">Data5!$EC$1:$EC$10,Data5!$EC$11:$EC$20</definedName>
    <definedName name="A127838990T_Data">Data5!$EC$11:$EC$20</definedName>
    <definedName name="A127838990T_Latest">Data5!$EC$20</definedName>
    <definedName name="A127838994A">Data5!$ED$1:$ED$10,Data5!$ED$11:$ED$20</definedName>
    <definedName name="A127838994A_Data">Data5!$ED$11:$ED$20</definedName>
    <definedName name="A127838994A_Latest">Data5!$ED$20</definedName>
    <definedName name="A127838998K">Data5!$EG$1:$EG$10,Data5!$EG$11:$EG$20</definedName>
    <definedName name="A127838998K_Data">Data5!$EG$11:$EG$20</definedName>
    <definedName name="A127838998K_Latest">Data5!$EG$20</definedName>
    <definedName name="A127839002T">Data5!$EZ$1:$EZ$10,Data5!$EZ$11:$EZ$20</definedName>
    <definedName name="A127839002T_Data">Data5!$EZ$11:$EZ$20</definedName>
    <definedName name="A127839002T_Latest">Data5!$EZ$20</definedName>
    <definedName name="A127839006A">Data5!$FB$1:$FB$10,Data5!$FB$11:$FB$20</definedName>
    <definedName name="A127839006A_Data">Data5!$FB$11:$FB$20</definedName>
    <definedName name="A127839006A_Latest">Data5!$FB$20</definedName>
    <definedName name="A127839010T">Data5!$EM$1:$EM$10,Data5!$EM$11:$EM$20</definedName>
    <definedName name="A127839010T_Data">Data5!$EM$11:$EM$20</definedName>
    <definedName name="A127839010T_Latest">Data5!$EM$20</definedName>
    <definedName name="A127839014A">Data5!$ER$1:$ER$10,Data5!$ER$11:$ER$20</definedName>
    <definedName name="A127839014A_Data">Data5!$ER$11:$ER$20</definedName>
    <definedName name="A127839014A_Latest">Data5!$ER$20</definedName>
    <definedName name="A127839018K">Data5!$GR$1:$GR$10,Data5!$GR$11:$GR$20</definedName>
    <definedName name="A127839018K_Data">Data5!$GR$11:$GR$20</definedName>
    <definedName name="A127839018K_Latest">Data5!$GR$20</definedName>
    <definedName name="A127839022A">Data5!$GT$1:$GT$10,Data5!$GT$11:$GT$20</definedName>
    <definedName name="A127839022A_Data">Data5!$GT$11:$GT$20</definedName>
    <definedName name="A127839022A_Latest">Data5!$GT$20</definedName>
    <definedName name="A127839026K">Data5!$FY$1:$FY$10,Data5!$FY$11:$FY$20</definedName>
    <definedName name="A127839026K_Data">Data5!$FY$11:$FY$20</definedName>
    <definedName name="A127839026K_Latest">Data5!$FY$20</definedName>
    <definedName name="A127839030A">Data5!$HI$1:$HI$10,Data5!$HI$11:$HI$20</definedName>
    <definedName name="A127839030A_Data">Data5!$HI$11:$HI$20</definedName>
    <definedName name="A127839030A_Latest">Data5!$HI$20</definedName>
    <definedName name="A127839034K">Data5!$HP$1:$HP$10,Data5!$HP$11:$HP$20</definedName>
    <definedName name="A127839034K_Data">Data5!$HP$11:$HP$20</definedName>
    <definedName name="A127839034K_Latest">Data5!$HP$20</definedName>
    <definedName name="A127839038V">Data5!$HS$1:$HS$10,Data5!$HS$11:$HS$20</definedName>
    <definedName name="A127839038V_Data">Data5!$HS$11:$HS$20</definedName>
    <definedName name="A127839038V_Latest">Data5!$HS$20</definedName>
    <definedName name="A127839042K">Data5!$HZ$1:$HZ$10,Data5!$HZ$11:$HZ$20</definedName>
    <definedName name="A127839042K_Data">Data5!$HZ$11:$HZ$20</definedName>
    <definedName name="A127839042K_Latest">Data5!$HZ$20</definedName>
    <definedName name="A127839046V">Data5!$ID$1:$ID$10,Data5!$ID$11:$ID$20</definedName>
    <definedName name="A127839046V_Data">Data5!$ID$11:$ID$20</definedName>
    <definedName name="A127839046V_Latest">Data5!$ID$20</definedName>
    <definedName name="A127839050K">Data6!$N$1:$N$10,Data6!$N$11:$N$20</definedName>
    <definedName name="A127839050K_Data">Data6!$N$11:$N$20</definedName>
    <definedName name="A127839050K_Latest">Data6!$N$20</definedName>
    <definedName name="A127839054V">Data5!$IK$1:$IK$10,Data5!$IK$11:$IK$20</definedName>
    <definedName name="A127839054V_Data">Data5!$IK$11:$IK$20</definedName>
    <definedName name="A127839054V_Latest">Data5!$IK$20</definedName>
    <definedName name="A127839058C">Data6!$X$1:$X$10,Data6!$X$11:$X$20</definedName>
    <definedName name="A127839058C_Data">Data6!$X$11:$X$20</definedName>
    <definedName name="A127839058C_Latest">Data6!$X$20</definedName>
    <definedName name="A127840066A">Data6!$HE$1:$HE$10,Data6!$HE$11:$HE$20</definedName>
    <definedName name="A127840066A_Data">Data6!$HE$11:$HE$20</definedName>
    <definedName name="A127840066A_Latest">Data6!$HE$20</definedName>
    <definedName name="A127840070T">Data6!$HX$1:$HX$10,Data6!$HX$11:$HX$20</definedName>
    <definedName name="A127840070T_Data">Data6!$HX$11:$HX$20</definedName>
    <definedName name="A127840070T_Latest">Data6!$HX$20</definedName>
    <definedName name="A127840074A">Data6!$GW$1:$GW$10,Data6!$GW$11:$GW$20</definedName>
    <definedName name="A127840074A_Data">Data6!$GW$11:$GW$20</definedName>
    <definedName name="A127840074A_Latest">Data6!$GW$20</definedName>
    <definedName name="A127840078K">Data6!$IA$1:$IA$10,Data6!$IA$11:$IA$20</definedName>
    <definedName name="A127840078K_Data">Data6!$IA$11:$IA$20</definedName>
    <definedName name="A127840078K_Latest">Data6!$IA$20</definedName>
    <definedName name="A127840306A">Data6!$IC$1:$IC$10,Data6!$IC$11:$IC$20</definedName>
    <definedName name="A127840306A_Data">Data6!$IC$11:$IC$20</definedName>
    <definedName name="A127840306A_Latest">Data6!$IC$20</definedName>
    <definedName name="A127840310T">Data6!$IN$1:$IN$10,Data6!$IN$11:$IN$20</definedName>
    <definedName name="A127840310T_Data">Data6!$IN$11:$IN$20</definedName>
    <definedName name="A127840310T_Latest">Data6!$IN$20</definedName>
    <definedName name="A127840314A">Data7!$B$1:$B$10,Data7!$B$11:$B$20</definedName>
    <definedName name="A127840314A_Data">Data7!$B$11:$B$20</definedName>
    <definedName name="A127840314A_Latest">Data7!$B$20</definedName>
    <definedName name="A127840318K">Data7!$E$1:$E$10,Data7!$E$11:$E$20</definedName>
    <definedName name="A127840318K_Data">Data7!$E$11:$E$20</definedName>
    <definedName name="A127840318K_Latest">Data7!$E$20</definedName>
    <definedName name="A127840322A">Data6!$ID$1:$ID$10,Data6!$ID$11:$ID$20</definedName>
    <definedName name="A127840322A_Data">Data6!$ID$11:$ID$20</definedName>
    <definedName name="A127840322A_Latest">Data6!$ID$20</definedName>
    <definedName name="A127840326K">Data7!$G$1:$G$10,Data7!$G$11:$G$20</definedName>
    <definedName name="A127840326K_Data">Data7!$G$11:$G$20</definedName>
    <definedName name="A127840326K_Latest">Data7!$G$20</definedName>
    <definedName name="A127840330A">Data7!$R$1:$R$10,Data7!$R$11:$R$20</definedName>
    <definedName name="A127840330A_Data">Data7!$R$11:$R$20</definedName>
    <definedName name="A127840330A_Latest">Data7!$R$20</definedName>
    <definedName name="A127840334K">Data6!$IB$1:$IB$10,Data6!$IB$11:$IB$20</definedName>
    <definedName name="A127840334K_Data">Data6!$IB$11:$IB$20</definedName>
    <definedName name="A127840334K_Latest">Data6!$IB$20</definedName>
    <definedName name="A127840338V">Data8!$AA$1:$AA$10,Data8!$AA$11:$AA$20</definedName>
    <definedName name="A127840338V_Data">Data8!$AA$11:$AA$20</definedName>
    <definedName name="A127840338V_Latest">Data8!$AA$20</definedName>
    <definedName name="A127840342K">Data8!$AD$1:$AD$10,Data8!$AD$11:$AD$20</definedName>
    <definedName name="A127840342K_Data">Data8!$AD$11:$AD$20</definedName>
    <definedName name="A127840342K_Latest">Data8!$AD$20</definedName>
    <definedName name="A127840346V">Data8!$AK$1:$AK$10,Data8!$AK$11:$AK$20</definedName>
    <definedName name="A127840346V_Data">Data8!$AK$11:$AK$20</definedName>
    <definedName name="A127840346V_Latest">Data8!$AK$20</definedName>
    <definedName name="A127840350K">Data8!$AM$1:$AM$10,Data8!$AM$11:$AM$20</definedName>
    <definedName name="A127840350K_Data">Data8!$AM$11:$AM$20</definedName>
    <definedName name="A127840350K_Latest">Data8!$AM$20</definedName>
    <definedName name="A127840354V">Data8!$BA$1:$BA$10,Data8!$BA$11:$BA$20</definedName>
    <definedName name="A127840354V_Data">Data8!$BA$11:$BA$20</definedName>
    <definedName name="A127840354V_Latest">Data8!$BA$20</definedName>
    <definedName name="A127840358C">Data8!$BG$1:$BG$10,Data8!$BG$11:$BG$20</definedName>
    <definedName name="A127840358C_Data">Data8!$BG$11:$BG$20</definedName>
    <definedName name="A127840358C_Latest">Data8!$BG$20</definedName>
    <definedName name="A127840362V">Data8!$BK$1:$BK$10,Data8!$BK$11:$BK$20</definedName>
    <definedName name="A127840362V_Data">Data8!$BK$11:$BK$20</definedName>
    <definedName name="A127840362V_Latest">Data8!$BK$20</definedName>
    <definedName name="A127840366C">Data8!$BL$1:$BL$10,Data8!$BL$11:$BL$20</definedName>
    <definedName name="A127840366C_Data">Data8!$BL$11:$BL$20</definedName>
    <definedName name="A127840366C_Latest">Data8!$BL$20</definedName>
    <definedName name="A127840370V">Data8!$AV$1:$AV$10,Data8!$AV$11:$AV$20</definedName>
    <definedName name="A127840370V_Data">Data8!$AV$11:$AV$20</definedName>
    <definedName name="A127840370V_Latest">Data8!$AV$20</definedName>
    <definedName name="A127840374C">Data8!$AX$1:$AX$10,Data8!$AX$11:$AX$20</definedName>
    <definedName name="A127840374C_Data">Data8!$AX$11:$AX$20</definedName>
    <definedName name="A127840374C_Latest">Data8!$AX$20</definedName>
    <definedName name="A127840378L">Data8!$CJ$1:$CJ$10,Data8!$CJ$11:$CJ$20</definedName>
    <definedName name="A127840378L_Data">Data8!$CJ$11:$CJ$20</definedName>
    <definedName name="A127840378L_Latest">Data8!$CJ$20</definedName>
    <definedName name="A127840382C">Data8!$CV$1:$CV$10,Data8!$CV$11:$CV$20</definedName>
    <definedName name="A127840382C_Data">Data8!$CV$11:$CV$20</definedName>
    <definedName name="A127840382C_Latest">Data8!$CV$20</definedName>
    <definedName name="A127840386L">Data8!$CW$1:$CW$10,Data8!$CW$11:$CW$20</definedName>
    <definedName name="A127840386L_Data">Data8!$CW$11:$CW$20</definedName>
    <definedName name="A127840386L_Latest">Data8!$CW$20</definedName>
    <definedName name="A127840390C">Data8!$DD$1:$DD$10,Data8!$DD$11:$DD$20</definedName>
    <definedName name="A127840390C_Data">Data8!$DD$11:$DD$20</definedName>
    <definedName name="A127840390C_Latest">Data8!$DD$20</definedName>
    <definedName name="A127840394L">Data8!$DP$1:$DP$10,Data8!$DP$11:$DP$20</definedName>
    <definedName name="A127840394L_Data">Data8!$DP$11:$DP$20</definedName>
    <definedName name="A127840394L_Latest">Data8!$DP$20</definedName>
    <definedName name="A127840398W">Data8!$DT$1:$DT$10,Data8!$DT$11:$DT$20</definedName>
    <definedName name="A127840398W_Data">Data8!$DT$11:$DT$20</definedName>
    <definedName name="A127840398W_Latest">Data8!$DT$20</definedName>
    <definedName name="A127840402A">Data8!$DK$1:$DK$10,Data8!$DK$11:$DK$20</definedName>
    <definedName name="A127840402A_Data">Data8!$DK$11:$DK$20</definedName>
    <definedName name="A127840402A_Latest">Data8!$DK$20</definedName>
    <definedName name="A127840406K">Data8!$DL$1:$DL$10,Data8!$DL$11:$DL$20</definedName>
    <definedName name="A127840406K_Data">Data8!$DL$11:$DL$20</definedName>
    <definedName name="A127840406K_Latest">Data8!$DL$20</definedName>
    <definedName name="A127840410A">Data8!$DN$1:$DN$10,Data8!$DN$11:$DN$20</definedName>
    <definedName name="A127840410A_Data">Data8!$DN$11:$DN$20</definedName>
    <definedName name="A127840410A_Latest">Data8!$DN$20</definedName>
    <definedName name="A127840414K">Data8!$EO$1:$EO$10,Data8!$EO$11:$EO$20</definedName>
    <definedName name="A127840414K_Data">Data8!$EO$11:$EO$20</definedName>
    <definedName name="A127840414K_Latest">Data8!$EO$20</definedName>
    <definedName name="A127840418V">Data8!$EX$1:$EX$10,Data8!$EX$11:$EX$20</definedName>
    <definedName name="A127840418V_Data">Data8!$EX$11:$EX$20</definedName>
    <definedName name="A127840418V_Latest">Data8!$EX$20</definedName>
    <definedName name="A127840422K">Data7!$AG$1:$AG$10,Data7!$AG$11:$AG$20</definedName>
    <definedName name="A127840422K_Data">Data7!$AG$11:$AG$20</definedName>
    <definedName name="A127840422K_Latest">Data7!$AG$20</definedName>
    <definedName name="A127840426V">Data7!$V$1:$V$10,Data7!$V$11:$V$20</definedName>
    <definedName name="A127840426V_Data">Data7!$V$11:$V$20</definedName>
    <definedName name="A127840426V_Latest">Data7!$V$20</definedName>
    <definedName name="A127840430K">Data7!$AO$1:$AO$10,Data7!$AO$11:$AO$20</definedName>
    <definedName name="A127840430K_Data">Data7!$AO$11:$AO$20</definedName>
    <definedName name="A127840430K_Latest">Data7!$AO$20</definedName>
    <definedName name="A127840434V">Data7!$AS$1:$AS$10,Data7!$AS$11:$AS$20</definedName>
    <definedName name="A127840434V_Data">Data7!$AS$11:$AS$20</definedName>
    <definedName name="A127840434V_Latest">Data7!$AS$20</definedName>
    <definedName name="A127840442V">Data7!$BT$1:$BT$10,Data7!$BT$11:$BT$20</definedName>
    <definedName name="A127840442V_Data">Data7!$BT$11:$BT$20</definedName>
    <definedName name="A127840442V_Latest">Data7!$BT$20</definedName>
    <definedName name="A127840446C">Data7!$BX$1:$BX$10,Data7!$BX$11:$BX$20</definedName>
    <definedName name="A127840446C_Data">Data7!$BX$11:$BX$20</definedName>
    <definedName name="A127840446C_Latest">Data7!$BX$20</definedName>
    <definedName name="A127840450V">Data7!$BY$1:$BY$10,Data7!$BY$11:$BY$20</definedName>
    <definedName name="A127840450V_Data">Data7!$BY$11:$BY$20</definedName>
    <definedName name="A127840450V_Latest">Data7!$BY$20</definedName>
    <definedName name="A127840454C">Data7!$CW$1:$CW$10,Data7!$CW$11:$CW$20</definedName>
    <definedName name="A127840454C_Data">Data7!$CW$11:$CW$20</definedName>
    <definedName name="A127840454C_Latest">Data7!$CW$20</definedName>
    <definedName name="A127840458L">Data7!$DE$1:$DE$10,Data7!$DE$11:$DE$20</definedName>
    <definedName name="A127840458L_Data">Data7!$DE$11:$DE$20</definedName>
    <definedName name="A127840458L_Latest">Data7!$DE$20</definedName>
    <definedName name="A127840462C">Data7!$DK$1:$DK$10,Data7!$DK$11:$DK$20</definedName>
    <definedName name="A127840462C_Data">Data7!$DK$11:$DK$20</definedName>
    <definedName name="A127840462C_Latest">Data7!$DK$20</definedName>
    <definedName name="A127840466L">Data7!$DL$1:$DL$10,Data7!$DL$11:$DL$20</definedName>
    <definedName name="A127840466L_Data">Data7!$DL$11:$DL$20</definedName>
    <definedName name="A127840466L_Latest">Data7!$DL$20</definedName>
    <definedName name="A127840470C">Data7!$DM$1:$DM$10,Data7!$DM$11:$DM$20</definedName>
    <definedName name="A127840470C_Data">Data7!$DM$11:$DM$20</definedName>
    <definedName name="A127840470C_Latest">Data7!$DM$20</definedName>
    <definedName name="A127840474L">Data7!$CM$1:$CM$10,Data7!$CM$11:$CM$20</definedName>
    <definedName name="A127840474L_Data">Data7!$CM$11:$CM$20</definedName>
    <definedName name="A127840474L_Latest">Data7!$CM$20</definedName>
    <definedName name="A127840478W">Data7!$CJ$1:$CJ$10,Data7!$CJ$11:$CJ$20</definedName>
    <definedName name="A127840478W_Data">Data7!$CJ$11:$CJ$20</definedName>
    <definedName name="A127840478W_Latest">Data7!$CJ$20</definedName>
    <definedName name="A127840486W">Data7!$EG$1:$EG$10,Data7!$EG$11:$EG$20</definedName>
    <definedName name="A127840486W_Data">Data7!$EG$11:$EG$20</definedName>
    <definedName name="A127840486W_Latest">Data7!$EG$20</definedName>
    <definedName name="A127840490L">Data7!$EJ$1:$EJ$10,Data7!$EJ$11:$EJ$20</definedName>
    <definedName name="A127840490L_Data">Data7!$EJ$11:$EJ$20</definedName>
    <definedName name="A127840490L_Latest">Data7!$EJ$20</definedName>
    <definedName name="A127840494W">Data7!$EN$1:$EN$10,Data7!$EN$11:$EN$20</definedName>
    <definedName name="A127840494W_Data">Data7!$EN$11:$EN$20</definedName>
    <definedName name="A127840494W_Latest">Data7!$EN$20</definedName>
    <definedName name="A127840498F">Data7!$ER$1:$ER$10,Data7!$ER$11:$ER$20</definedName>
    <definedName name="A127840498F_Data">Data7!$ER$11:$ER$20</definedName>
    <definedName name="A127840498F_Latest">Data7!$ER$20</definedName>
    <definedName name="A127840502K">Data7!$EU$1:$EU$10,Data7!$EU$11:$EU$20</definedName>
    <definedName name="A127840502K_Data">Data7!$EU$11:$EU$20</definedName>
    <definedName name="A127840502K_Latest">Data7!$EU$20</definedName>
    <definedName name="A127840506V">Data7!$DZ$1:$DZ$10,Data7!$DZ$11:$DZ$20</definedName>
    <definedName name="A127840506V_Data">Data7!$DZ$11:$DZ$20</definedName>
    <definedName name="A127840506V_Latest">Data7!$DZ$20</definedName>
    <definedName name="A127840510K">Data7!$FU$1:$FU$10,Data7!$FU$11:$FU$20</definedName>
    <definedName name="A127840510K_Data">Data7!$FU$11:$FU$20</definedName>
    <definedName name="A127840510K_Latest">Data7!$FU$20</definedName>
    <definedName name="A127840514V">Data7!$FZ$1:$FZ$10,Data7!$FZ$11:$FZ$20</definedName>
    <definedName name="A127840514V_Data">Data7!$FZ$11:$FZ$20</definedName>
    <definedName name="A127840514V_Latest">Data7!$FZ$20</definedName>
    <definedName name="A127840518C">Data7!$GT$1:$GT$10,Data7!$GT$11:$GT$20</definedName>
    <definedName name="A127840518C_Data">Data7!$GT$11:$GT$20</definedName>
    <definedName name="A127840518C_Latest">Data7!$GT$20</definedName>
    <definedName name="A127840522V">Data7!$GX$1:$GX$10,Data7!$GX$11:$GX$20</definedName>
    <definedName name="A127840522V_Data">Data7!$GX$11:$GX$20</definedName>
    <definedName name="A127840522V_Latest">Data7!$GX$20</definedName>
    <definedName name="A127840526C">Data7!$HG$1:$HG$10,Data7!$HG$11:$HG$20</definedName>
    <definedName name="A127840526C_Data">Data7!$HG$11:$HG$20</definedName>
    <definedName name="A127840526C_Latest">Data7!$HG$20</definedName>
    <definedName name="A127840530V">Data7!$HI$1:$HI$10,Data7!$HI$11:$HI$20</definedName>
    <definedName name="A127840530V_Data">Data7!$HI$11:$HI$20</definedName>
    <definedName name="A127840530V_Latest">Data7!$HI$20</definedName>
    <definedName name="A127840534C">Data7!$GK$1:$GK$10,Data7!$GK$11:$GK$20</definedName>
    <definedName name="A127840534C_Data">Data7!$GK$11:$GK$20</definedName>
    <definedName name="A127840534C_Latest">Data7!$GK$20</definedName>
    <definedName name="A127840538L">Data7!$IC$1:$IC$10,Data7!$IC$11:$IC$20</definedName>
    <definedName name="A127840538L_Data">Data7!$IC$11:$IC$20</definedName>
    <definedName name="A127840538L_Latest">Data7!$IC$20</definedName>
    <definedName name="A127840542C">Data7!$IE$1:$IE$10,Data7!$IE$11:$IE$20</definedName>
    <definedName name="A127840542C_Data">Data7!$IE$11:$IE$20</definedName>
    <definedName name="A127840542C_Latest">Data7!$IE$20</definedName>
    <definedName name="A127840546L">Data7!$IG$1:$IG$10,Data7!$IG$11:$IG$20</definedName>
    <definedName name="A127840546L_Data">Data7!$IG$11:$IG$20</definedName>
    <definedName name="A127840546L_Latest">Data7!$IG$20</definedName>
    <definedName name="A127840550C">Data8!$D$1:$D$10,Data8!$D$11:$D$20</definedName>
    <definedName name="A127840550C_Data">Data8!$D$11:$D$20</definedName>
    <definedName name="A127840550C_Latest">Data8!$D$20</definedName>
    <definedName name="A127840554L">Data7!$HU$1:$HU$10,Data7!$HU$11:$HU$20</definedName>
    <definedName name="A127840554L_Data">Data7!$HU$11:$HU$20</definedName>
    <definedName name="A127840554L_Latest">Data7!$HU$20</definedName>
    <definedName name="A127840570L">Data8!$FX$1:$FX$10,Data8!$FX$11:$FX$20</definedName>
    <definedName name="A127840570L_Data">Data8!$FX$11:$FX$20</definedName>
    <definedName name="A127840570L_Latest">Data8!$FX$20</definedName>
    <definedName name="A127841614W">Data8!$GO$1:$GO$10,Data8!$GO$11:$GO$20</definedName>
    <definedName name="A127841614W_Data">Data8!$GO$11:$GO$20</definedName>
    <definedName name="A127841614W_Latest">Data8!$GO$20</definedName>
    <definedName name="A127841618F">Data8!$HA$1:$HA$10,Data8!$HA$11:$HA$20</definedName>
    <definedName name="A127841618F_Data">Data8!$HA$11:$HA$20</definedName>
    <definedName name="A127841618F_Latest">Data8!$HA$20</definedName>
    <definedName name="A127841622W">Data8!$HE$1:$HE$10,Data8!$HE$11:$HE$20</definedName>
    <definedName name="A127841622W_Data">Data8!$HE$11:$HE$20</definedName>
    <definedName name="A127841622W_Latest">Data8!$HE$20</definedName>
    <definedName name="A127841878A">Data8!$HX$1:$HX$10,Data8!$HX$11:$HX$20</definedName>
    <definedName name="A127841878A_Data">Data8!$HX$11:$HX$20</definedName>
    <definedName name="A127841878A_Latest">Data8!$HX$20</definedName>
    <definedName name="A127841882T">Data8!$IC$1:$IC$10,Data8!$IC$11:$IC$20</definedName>
    <definedName name="A127841882T_Data">Data8!$IC$11:$IC$20</definedName>
    <definedName name="A127841882T_Latest">Data8!$IC$20</definedName>
    <definedName name="A127841886A">Data8!$IF$1:$IF$10,Data8!$IF$11:$IF$20</definedName>
    <definedName name="A127841886A_Data">Data8!$IF$11:$IF$20</definedName>
    <definedName name="A127841886A_Latest">Data8!$IF$20</definedName>
    <definedName name="A127841890T">Data8!$IG$1:$IG$10,Data8!$IG$11:$IG$20</definedName>
    <definedName name="A127841890T_Data">Data8!$IG$11:$IG$20</definedName>
    <definedName name="A127841890T_Latest">Data8!$IG$20</definedName>
    <definedName name="A127841894A">Data8!$IM$1:$IM$10,Data8!$IM$11:$IM$20</definedName>
    <definedName name="A127841894A_Data">Data8!$IM$11:$IM$20</definedName>
    <definedName name="A127841894A_Latest">Data8!$IM$20</definedName>
    <definedName name="A127841898K">Data8!$HN$1:$HN$10,Data8!$HN$11:$HN$20</definedName>
    <definedName name="A127841898K_Data">Data8!$HN$11:$HN$20</definedName>
    <definedName name="A127841898K_Latest">Data8!$HN$20</definedName>
    <definedName name="A127841902R">Data8!$HO$1:$HO$10,Data8!$HO$11:$HO$20</definedName>
    <definedName name="A127841902R_Data">Data8!$HO$11:$HO$20</definedName>
    <definedName name="A127841902R_Latest">Data8!$HO$20</definedName>
    <definedName name="A127841906X">Data8!$HQ$1:$HQ$10,Data8!$HQ$11:$HQ$20</definedName>
    <definedName name="A127841906X_Data">Data8!$HQ$11:$HQ$20</definedName>
    <definedName name="A127841906X_Latest">Data8!$HQ$20</definedName>
    <definedName name="A127841910R">Data8!$HR$1:$HR$10,Data8!$HR$11:$HR$20</definedName>
    <definedName name="A127841910R_Data">Data8!$HR$11:$HR$20</definedName>
    <definedName name="A127841910R_Latest">Data8!$HR$20</definedName>
    <definedName name="A127841914X">Data10!$C$1:$C$10,Data10!$C$11:$C$20</definedName>
    <definedName name="A127841914X_Data">Data10!$C$11:$C$20</definedName>
    <definedName name="A127841914X_Latest">Data10!$C$20</definedName>
    <definedName name="A127841918J">Data10!$Q$1:$Q$10,Data10!$Q$11:$Q$20</definedName>
    <definedName name="A127841918J_Data">Data10!$Q$11:$Q$20</definedName>
    <definedName name="A127841918J_Latest">Data10!$Q$20</definedName>
    <definedName name="A127841922X">Data10!$T$1:$T$10,Data10!$T$11:$T$20</definedName>
    <definedName name="A127841922X_Data">Data10!$T$11:$T$20</definedName>
    <definedName name="A127841922X_Latest">Data10!$T$20</definedName>
    <definedName name="A127841926J">Data9!$IG$1:$IG$10,Data9!$IG$11:$IG$20</definedName>
    <definedName name="A127841926J_Data">Data9!$IG$11:$IG$20</definedName>
    <definedName name="A127841926J_Latest">Data9!$IG$20</definedName>
    <definedName name="A127841930X">Data10!$Z$1:$Z$10,Data10!$Z$11:$Z$20</definedName>
    <definedName name="A127841930X_Data">Data10!$Z$11:$Z$20</definedName>
    <definedName name="A127841930X_Latest">Data10!$Z$20</definedName>
    <definedName name="A127841934J">Data10!$AQ$1:$AQ$10,Data10!$AQ$11:$AQ$20</definedName>
    <definedName name="A127841934J_Data">Data10!$AQ$11:$AQ$20</definedName>
    <definedName name="A127841934J_Latest">Data10!$AQ$20</definedName>
    <definedName name="A127841938T">Data10!$AX$1:$AX$10,Data10!$AX$11:$AX$20</definedName>
    <definedName name="A127841938T_Data">Data10!$AX$11:$AX$20</definedName>
    <definedName name="A127841938T_Latest">Data10!$AX$20</definedName>
    <definedName name="A127841942J">Data10!$AF$1:$AF$10,Data10!$AF$11:$AF$20</definedName>
    <definedName name="A127841942J_Data">Data10!$AF$11:$AF$20</definedName>
    <definedName name="A127841942J_Latest">Data10!$AF$20</definedName>
    <definedName name="A127841946T">Data10!$BQ$1:$BQ$10,Data10!$BQ$11:$BQ$20</definedName>
    <definedName name="A127841946T_Data">Data10!$BQ$11:$BQ$20</definedName>
    <definedName name="A127841946T_Latest">Data10!$BQ$20</definedName>
    <definedName name="A127841950J">Data10!$BI$1:$BI$10,Data10!$BI$11:$BI$20</definedName>
    <definedName name="A127841950J_Data">Data10!$BI$11:$BI$20</definedName>
    <definedName name="A127841950J_Latest">Data10!$BI$20</definedName>
    <definedName name="A127841954T">Data10!$BK$1:$BK$10,Data10!$BK$11:$BK$20</definedName>
    <definedName name="A127841954T_Data">Data10!$BK$11:$BK$20</definedName>
    <definedName name="A127841954T_Latest">Data10!$BK$20</definedName>
    <definedName name="A127841958A">Data10!$CY$1:$CY$10,Data10!$CY$11:$CY$20</definedName>
    <definedName name="A127841958A_Data">Data10!$CY$11:$CY$20</definedName>
    <definedName name="A127841958A_Latest">Data10!$CY$20</definedName>
    <definedName name="A127841962T">Data10!$DH$1:$DH$10,Data10!$DH$11:$DH$20</definedName>
    <definedName name="A127841962T_Data">Data10!$DH$11:$DH$20</definedName>
    <definedName name="A127841962T_Latest">Data10!$DH$20</definedName>
    <definedName name="A127841966A">Data10!$DP$1:$DP$10,Data10!$DP$11:$DP$20</definedName>
    <definedName name="A127841966A_Data">Data10!$DP$11:$DP$20</definedName>
    <definedName name="A127841966A_Latest">Data10!$DP$20</definedName>
    <definedName name="A127841970T">Data10!$DS$1:$DS$10,Data10!$DS$11:$DS$20</definedName>
    <definedName name="A127841970T_Data">Data10!$DS$11:$DS$20</definedName>
    <definedName name="A127841970T_Latest">Data10!$DS$20</definedName>
    <definedName name="A127841974A">Data10!$DT$1:$DT$10,Data10!$DT$11:$DT$20</definedName>
    <definedName name="A127841974A_Data">Data10!$DT$11:$DT$20</definedName>
    <definedName name="A127841974A_Latest">Data10!$DT$20</definedName>
    <definedName name="A127841978K">Data10!$ER$1:$ER$10,Data10!$ER$11:$ER$20</definedName>
    <definedName name="A127841978K_Data">Data10!$ER$11:$ER$20</definedName>
    <definedName name="A127841978K_Latest">Data10!$ER$20</definedName>
    <definedName name="A127841982A">Data10!$EZ$1:$EZ$10,Data10!$EZ$11:$EZ$20</definedName>
    <definedName name="A127841982A_Data">Data10!$EZ$11:$EZ$20</definedName>
    <definedName name="A127841982A_Latest">Data10!$EZ$20</definedName>
    <definedName name="A127841986K">Data10!$FA$1:$FA$10,Data10!$FA$11:$FA$20</definedName>
    <definedName name="A127841986K_Data">Data10!$FA$11:$FA$20</definedName>
    <definedName name="A127841986K_Latest">Data10!$FA$20</definedName>
    <definedName name="A127841990A">Data10!$DW$1:$DW$10,Data10!$DW$11:$DW$20</definedName>
    <definedName name="A127841990A_Data">Data10!$DW$11:$DW$20</definedName>
    <definedName name="A127841990A_Latest">Data10!$DW$20</definedName>
    <definedName name="A127841994K">Data9!$O$1:$O$10,Data9!$O$11:$O$20</definedName>
    <definedName name="A127841994K_Data">Data9!$O$11:$O$20</definedName>
    <definedName name="A127841994K_Latest">Data9!$O$20</definedName>
    <definedName name="A127841998V">Data9!$R$1:$R$10,Data9!$R$11:$R$20</definedName>
    <definedName name="A127841998V_Data">Data9!$R$11:$R$20</definedName>
    <definedName name="A127841998V_Latest">Data9!$R$20</definedName>
    <definedName name="A127842002A">Data9!$T$1:$T$10,Data9!$T$11:$T$20</definedName>
    <definedName name="A127842002A_Data">Data9!$T$11:$T$20</definedName>
    <definedName name="A127842002A_Latest">Data9!$T$20</definedName>
    <definedName name="A127842006K">Data9!$Y$1:$Y$10,Data9!$Y$11:$Y$20</definedName>
    <definedName name="A127842006K_Data">Data9!$Y$11:$Y$20</definedName>
    <definedName name="A127842006K_Latest">Data9!$Y$20</definedName>
    <definedName name="A127842010A">Data9!$AC$1:$AC$10,Data9!$AC$11:$AC$20</definedName>
    <definedName name="A127842010A_Data">Data9!$AC$11:$AC$20</definedName>
    <definedName name="A127842010A_Latest">Data9!$AC$20</definedName>
    <definedName name="A127842014K">Data9!$AU$1:$AU$10,Data9!$AU$11:$AU$20</definedName>
    <definedName name="A127842014K_Data">Data9!$AU$11:$AU$20</definedName>
    <definedName name="A127842014K_Latest">Data9!$AU$20</definedName>
    <definedName name="A127842018V">Data9!$BA$1:$BA$10,Data9!$BA$11:$BA$20</definedName>
    <definedName name="A127842018V_Data">Data9!$BA$11:$BA$20</definedName>
    <definedName name="A127842018V_Latest">Data9!$BA$20</definedName>
    <definedName name="A127842022K">Data9!$BM$1:$BM$10,Data9!$BM$11:$BM$20</definedName>
    <definedName name="A127842022K_Data">Data9!$BM$11:$BM$20</definedName>
    <definedName name="A127842022K_Latest">Data9!$BM$20</definedName>
    <definedName name="A127842026V">Data9!$CK$1:$CK$10,Data9!$CK$11:$CK$20</definedName>
    <definedName name="A127842026V_Data">Data9!$CK$11:$CK$20</definedName>
    <definedName name="A127842026V_Latest">Data9!$CK$20</definedName>
    <definedName name="A127842030K">Data9!$CL$1:$CL$10,Data9!$CL$11:$CL$20</definedName>
    <definedName name="A127842030K_Data">Data9!$CL$11:$CL$20</definedName>
    <definedName name="A127842030K_Latest">Data9!$CL$20</definedName>
    <definedName name="A127842034V">Data9!$CO$1:$CO$10,Data9!$CO$11:$CO$20</definedName>
    <definedName name="A127842034V_Data">Data9!$CO$11:$CO$20</definedName>
    <definedName name="A127842034V_Latest">Data9!$CO$20</definedName>
    <definedName name="A127842038C">Data9!$DW$1:$DW$10,Data9!$DW$11:$DW$20</definedName>
    <definedName name="A127842038C_Data">Data9!$DW$11:$DW$20</definedName>
    <definedName name="A127842038C_Latest">Data9!$DW$20</definedName>
    <definedName name="A127842042V">Data9!$FA$1:$FA$10,Data9!$FA$11:$FA$20</definedName>
    <definedName name="A127842042V_Data">Data9!$FA$11:$FA$20</definedName>
    <definedName name="A127842042V_Latest">Data9!$FA$20</definedName>
    <definedName name="A127842046C">Data9!$EK$1:$EK$10,Data9!$EK$11:$EK$20</definedName>
    <definedName name="A127842046C_Data">Data9!$EK$11:$EK$20</definedName>
    <definedName name="A127842046C_Latest">Data9!$EK$20</definedName>
    <definedName name="A127842050V">Data9!$FD$1:$FD$10,Data9!$FD$11:$FD$20</definedName>
    <definedName name="A127842050V_Data">Data9!$FD$11:$FD$20</definedName>
    <definedName name="A127842050V_Latest">Data9!$FD$20</definedName>
    <definedName name="A127842054C">Data9!$FF$1:$FF$10,Data9!$FF$11:$FF$20</definedName>
    <definedName name="A127842054C_Data">Data9!$FF$11:$FF$20</definedName>
    <definedName name="A127842054C_Latest">Data9!$FF$20</definedName>
    <definedName name="A127842058L">Data9!$FH$1:$FH$10,Data9!$FH$11:$FH$20</definedName>
    <definedName name="A127842058L_Data">Data9!$FH$11:$FH$20</definedName>
    <definedName name="A127842058L_Latest">Data9!$FH$20</definedName>
    <definedName name="A127842062C">Data9!$FM$1:$FM$10,Data9!$FM$11:$FM$20</definedName>
    <definedName name="A127842062C_Data">Data9!$FM$11:$FM$20</definedName>
    <definedName name="A127842062C_Latest">Data9!$FM$20</definedName>
    <definedName name="A127842066L">Data9!$GD$1:$GD$10,Data9!$GD$11:$GD$20</definedName>
    <definedName name="A127842066L_Data">Data9!$GD$11:$GD$20</definedName>
    <definedName name="A127842066L_Latest">Data9!$GD$20</definedName>
    <definedName name="A127842070C">Data9!$GH$1:$GH$10,Data9!$GH$11:$GH$20</definedName>
    <definedName name="A127842070C_Data">Data9!$GH$11:$GH$20</definedName>
    <definedName name="A127842070C_Latest">Data9!$GH$20</definedName>
    <definedName name="A127842074L">Data9!$GM$1:$GM$10,Data9!$GM$11:$GM$20</definedName>
    <definedName name="A127842074L_Data">Data9!$GM$11:$GM$20</definedName>
    <definedName name="A127842074L_Latest">Data9!$GM$20</definedName>
    <definedName name="A127842078W">Data9!$GV$1:$GV$10,Data9!$GV$11:$GV$20</definedName>
    <definedName name="A127842078W_Data">Data9!$GV$11:$GV$20</definedName>
    <definedName name="A127842078W_Latest">Data9!$GV$20</definedName>
    <definedName name="A127842082L">Data9!$GX$1:$GX$10,Data9!$GX$11:$GX$20</definedName>
    <definedName name="A127842082L_Data">Data9!$GX$11:$GX$20</definedName>
    <definedName name="A127842082L_Latest">Data9!$GX$20</definedName>
    <definedName name="A127842086W">Data9!$FW$1:$FW$10,Data9!$FW$11:$FW$20</definedName>
    <definedName name="A127842086W_Data">Data9!$FW$11:$FW$20</definedName>
    <definedName name="A127842086W_Latest">Data9!$FW$20</definedName>
    <definedName name="A127842090L">Data9!$FY$1:$FY$10,Data9!$FY$11:$FY$20</definedName>
    <definedName name="A127842090L_Data">Data9!$FY$11:$FY$20</definedName>
    <definedName name="A127842090L_Latest">Data9!$FY$20</definedName>
    <definedName name="A127842094W">Data9!$GZ$1:$GZ$10,Data9!$GZ$11:$GZ$20</definedName>
    <definedName name="A127842094W_Data">Data9!$GZ$11:$GZ$20</definedName>
    <definedName name="A127842094W_Latest">Data9!$GZ$20</definedName>
    <definedName name="A127842098F">Data9!$HA$1:$HA$10,Data9!$HA$11:$HA$20</definedName>
    <definedName name="A127842098F_Data">Data9!$HA$11:$HA$20</definedName>
    <definedName name="A127842098F_Latest">Data9!$HA$20</definedName>
    <definedName name="A127842102K">Data9!$HE$1:$HE$10,Data9!$HE$11:$HE$20</definedName>
    <definedName name="A127842102K_Data">Data9!$HE$11:$HE$20</definedName>
    <definedName name="A127842102K_Latest">Data9!$HE$20</definedName>
    <definedName name="A127843170F">Data10!$FY$1:$FY$10,Data10!$FY$11:$FY$20</definedName>
    <definedName name="A127843170F_Data">Data10!$FY$11:$FY$20</definedName>
    <definedName name="A127843170F_Latest">Data10!$FY$20</definedName>
    <definedName name="A127843174R">Data10!$GG$1:$GG$10,Data10!$GG$11:$GG$20</definedName>
    <definedName name="A127843174R_Data">Data10!$GG$11:$GG$20</definedName>
    <definedName name="A127843174R_Latest">Data10!$GG$20</definedName>
    <definedName name="A127843178X">Data10!$FN$1:$FN$10,Data10!$FN$11:$FN$20</definedName>
    <definedName name="A127843178X_Data">Data10!$FN$11:$FN$20</definedName>
    <definedName name="A127843178X_Latest">Data10!$FN$20</definedName>
    <definedName name="A127843182R">Data10!$GO$1:$GO$10,Data10!$GO$11:$GO$20</definedName>
    <definedName name="A127843182R_Data">Data10!$GO$11:$GO$20</definedName>
    <definedName name="A127843182R_Latest">Data10!$GO$20</definedName>
    <definedName name="A127843186X">Data10!$FT$1:$FT$10,Data10!$FT$11:$FT$20</definedName>
    <definedName name="A127843186X_Data">Data10!$FT$11:$FT$20</definedName>
    <definedName name="A127843186X_Latest">Data10!$FT$20</definedName>
    <definedName name="A127843402F">Data10!$HP$1:$HP$10,Data10!$HP$11:$HP$20</definedName>
    <definedName name="A127843402F_Data">Data10!$HP$11:$HP$20</definedName>
    <definedName name="A127843402F_Latest">Data10!$HP$20</definedName>
    <definedName name="A127843410F">Data10!$HA$1:$HA$10,Data10!$HA$11:$HA$20</definedName>
    <definedName name="A127843410F_Data">Data10!$HA$11:$HA$20</definedName>
    <definedName name="A127843410F_Latest">Data10!$HA$20</definedName>
    <definedName name="A127843414R">Data11!$IB$1:$IB$10,Data11!$IB$11:$IB$20</definedName>
    <definedName name="A127843414R_Data">Data11!$IB$11:$IB$20</definedName>
    <definedName name="A127843414R_Latest">Data11!$IB$20</definedName>
    <definedName name="A127843418X">Data11!$IF$1:$IF$10,Data11!$IF$11:$IF$20</definedName>
    <definedName name="A127843418X_Data">Data11!$IF$11:$IF$20</definedName>
    <definedName name="A127843418X_Latest">Data11!$IF$20</definedName>
    <definedName name="A127843422R">Data11!$IH$1:$IH$10,Data11!$IH$11:$IH$20</definedName>
    <definedName name="A127843422R_Data">Data11!$IH$11:$IH$20</definedName>
    <definedName name="A127843422R_Latest">Data11!$IH$20</definedName>
    <definedName name="A127843426X">Data11!$II$1:$II$10,Data11!$II$11:$II$20</definedName>
    <definedName name="A127843426X_Data">Data11!$II$11:$II$20</definedName>
    <definedName name="A127843426X_Latest">Data11!$II$20</definedName>
    <definedName name="A127843430R">Data11!$IK$1:$IK$10,Data11!$IK$11:$IK$20</definedName>
    <definedName name="A127843430R_Data">Data11!$IK$11:$IK$20</definedName>
    <definedName name="A127843430R_Latest">Data11!$IK$20</definedName>
    <definedName name="A127843438J">Data11!$HV$1:$HV$10,Data11!$HV$11:$HV$20</definedName>
    <definedName name="A127843438J_Data">Data11!$HV$11:$HV$20</definedName>
    <definedName name="A127843438J_Latest">Data11!$HV$20</definedName>
    <definedName name="A127843442X">Data12!$AK$1:$AK$10,Data12!$AK$11:$AK$20</definedName>
    <definedName name="A127843442X_Data">Data12!$AK$11:$AK$20</definedName>
    <definedName name="A127843442X_Latest">Data12!$AK$20</definedName>
    <definedName name="A127843446J">Data12!$N$1:$N$10,Data12!$N$11:$N$20</definedName>
    <definedName name="A127843446J_Data">Data12!$N$11:$N$20</definedName>
    <definedName name="A127843446J_Latest">Data12!$N$20</definedName>
    <definedName name="A127843450X">Data12!$BE$1:$BE$10,Data12!$BE$11:$BE$20</definedName>
    <definedName name="A127843450X_Data">Data12!$BE$11:$BE$20</definedName>
    <definedName name="A127843450X_Latest">Data12!$BE$20</definedName>
    <definedName name="A127843454J">Data12!$BM$1:$BM$10,Data12!$BM$11:$BM$20</definedName>
    <definedName name="A127843454J_Data">Data12!$BM$11:$BM$20</definedName>
    <definedName name="A127843454J_Latest">Data12!$BM$20</definedName>
    <definedName name="A127843458T">Data12!$AP$1:$AP$10,Data12!$AP$11:$AP$20</definedName>
    <definedName name="A127843458T_Data">Data12!$AP$11:$AP$20</definedName>
    <definedName name="A127843458T_Latest">Data12!$AP$20</definedName>
    <definedName name="A127843462J">Data12!$CT$1:$CT$10,Data12!$CT$11:$CT$20</definedName>
    <definedName name="A127843462J_Data">Data12!$CT$11:$CT$20</definedName>
    <definedName name="A127843462J_Latest">Data12!$CT$20</definedName>
    <definedName name="A127843466T">Data12!$CY$1:$CY$10,Data12!$CY$11:$CY$20</definedName>
    <definedName name="A127843466T_Data">Data12!$CY$11:$CY$20</definedName>
    <definedName name="A127843466T_Latest">Data12!$CY$20</definedName>
    <definedName name="A127843470J">Data12!$DC$1:$DC$10,Data12!$DC$11:$DC$20</definedName>
    <definedName name="A127843470J_Data">Data12!$DC$11:$DC$20</definedName>
    <definedName name="A127843470J_Latest">Data12!$DC$20</definedName>
    <definedName name="A127843474T">Data12!$BX$1:$BX$10,Data12!$BX$11:$BX$20</definedName>
    <definedName name="A127843474T_Data">Data12!$BX$11:$BX$20</definedName>
    <definedName name="A127843474T_Latest">Data12!$BX$20</definedName>
    <definedName name="A127843478A">Data12!$CE$1:$CE$10,Data12!$CE$11:$CE$20</definedName>
    <definedName name="A127843478A_Data">Data12!$CE$11:$CE$20</definedName>
    <definedName name="A127843478A_Latest">Data12!$CE$20</definedName>
    <definedName name="A127843482T">Data12!$DG$1:$DG$10,Data12!$DG$11:$DG$20</definedName>
    <definedName name="A127843482T_Data">Data12!$DG$11:$DG$20</definedName>
    <definedName name="A127843482T_Latest">Data12!$DG$20</definedName>
    <definedName name="A127843486A">Data12!$DY$1:$DY$10,Data12!$DY$11:$DY$20</definedName>
    <definedName name="A127843486A_Data">Data12!$DY$11:$DY$20</definedName>
    <definedName name="A127843486A_Latest">Data12!$DY$20</definedName>
    <definedName name="A127843490T">Data12!$EG$1:$EG$10,Data12!$EG$11:$EG$20</definedName>
    <definedName name="A127843490T_Data">Data12!$EG$11:$EG$20</definedName>
    <definedName name="A127843490T_Latest">Data12!$EG$20</definedName>
    <definedName name="A127843494A">Data12!$DI$1:$DI$10,Data12!$DI$11:$DI$20</definedName>
    <definedName name="A127843494A_Data">Data12!$DI$11:$DI$20</definedName>
    <definedName name="A127843494A_Latest">Data12!$DI$20</definedName>
    <definedName name="A127843498K">Data12!$DN$1:$DN$10,Data12!$DN$11:$DN$20</definedName>
    <definedName name="A127843498K_Data">Data12!$DN$11:$DN$20</definedName>
    <definedName name="A127843498K_Latest">Data12!$DN$20</definedName>
    <definedName name="A127843502R">Data10!$ID$1:$ID$10,Data10!$ID$11:$ID$20</definedName>
    <definedName name="A127843502R_Data">Data10!$ID$11:$ID$20</definedName>
    <definedName name="A127843502R_Latest">Data10!$ID$20</definedName>
    <definedName name="A127843506X">Data11!$K$1:$K$10,Data11!$K$11:$K$20</definedName>
    <definedName name="A127843506X_Data">Data11!$K$11:$K$20</definedName>
    <definedName name="A127843506X_Latest">Data11!$K$20</definedName>
    <definedName name="A127843510R">Data10!$IG$1:$IG$10,Data10!$IG$11:$IG$20</definedName>
    <definedName name="A127843510R_Data">Data10!$IG$11:$IG$20</definedName>
    <definedName name="A127843510R_Latest">Data10!$IG$20</definedName>
    <definedName name="A127843514X">Data10!$IJ$1:$IJ$10,Data10!$IJ$11:$IJ$20</definedName>
    <definedName name="A127843514X_Data">Data10!$IJ$11:$IJ$20</definedName>
    <definedName name="A127843514X_Latest">Data10!$IJ$20</definedName>
    <definedName name="A127843518J">Data11!$AO$1:$AO$10,Data11!$AO$11:$AO$20</definedName>
    <definedName name="A127843518J_Data">Data11!$AO$11:$AO$20</definedName>
    <definedName name="A127843518J_Latest">Data11!$AO$20</definedName>
    <definedName name="A127843522X">Data11!$AV$1:$AV$10,Data11!$AV$11:$AV$20</definedName>
    <definedName name="A127843522X_Data">Data11!$AV$11:$AV$20</definedName>
    <definedName name="A127843522X_Latest">Data11!$AV$20</definedName>
    <definedName name="A127843526J">Data11!$BU$1:$BU$10,Data11!$BU$11:$BU$20</definedName>
    <definedName name="A127843526J_Data">Data11!$BU$11:$BU$20</definedName>
    <definedName name="A127843526J_Latest">Data11!$BU$20</definedName>
    <definedName name="A127843530X">Data11!$CU$1:$CU$10,Data11!$CU$11:$CU$20</definedName>
    <definedName name="A127843530X_Data">Data11!$CU$11:$CU$20</definedName>
    <definedName name="A127843530X_Latest">Data11!$CU$20</definedName>
    <definedName name="A127843534J">Data11!$CL$1:$CL$10,Data11!$CL$11:$CL$20</definedName>
    <definedName name="A127843534J_Data">Data11!$CL$11:$CL$20</definedName>
    <definedName name="A127843534J_Latest">Data11!$CL$20</definedName>
    <definedName name="A127843538T">Data11!$DH$1:$DH$10,Data11!$DH$11:$DH$20</definedName>
    <definedName name="A127843538T_Data">Data11!$DH$11:$DH$20</definedName>
    <definedName name="A127843538T_Latest">Data11!$DH$20</definedName>
    <definedName name="A127843542J">Data11!$DJ$1:$DJ$10,Data11!$DJ$11:$DJ$20</definedName>
    <definedName name="A127843542J_Data">Data11!$DJ$11:$DJ$20</definedName>
    <definedName name="A127843542J_Latest">Data11!$DJ$20</definedName>
    <definedName name="A127843546T">Data11!$DK$1:$DK$10,Data11!$DK$11:$DK$20</definedName>
    <definedName name="A127843546T_Data">Data11!$DK$11:$DK$20</definedName>
    <definedName name="A127843546T_Latest">Data11!$DK$20</definedName>
    <definedName name="A127843550J">Data11!$CM$1:$CM$10,Data11!$CM$11:$CM$20</definedName>
    <definedName name="A127843550J_Data">Data11!$CM$11:$CM$20</definedName>
    <definedName name="A127843550J_Latest">Data11!$CM$20</definedName>
    <definedName name="A127843554T">Data11!$DO$1:$DO$10,Data11!$DO$11:$DO$20</definedName>
    <definedName name="A127843554T_Data">Data11!$DO$11:$DO$20</definedName>
    <definedName name="A127843554T_Latest">Data11!$DO$20</definedName>
    <definedName name="A127843558A">Data11!$CJ$1:$CJ$10,Data11!$CJ$11:$CJ$20</definedName>
    <definedName name="A127843558A_Data">Data11!$CJ$11:$CJ$20</definedName>
    <definedName name="A127843558A_Latest">Data11!$CJ$20</definedName>
    <definedName name="A127843562T">Data11!$EF$1:$EF$10,Data11!$EF$11:$EF$20</definedName>
    <definedName name="A127843562T_Data">Data11!$EF$11:$EF$20</definedName>
    <definedName name="A127843562T_Latest">Data11!$EF$20</definedName>
    <definedName name="A127843566A">Data11!$EG$1:$EG$10,Data11!$EG$11:$EG$20</definedName>
    <definedName name="A127843566A_Data">Data11!$EG$11:$EG$20</definedName>
    <definedName name="A127843566A_Latest">Data11!$EG$20</definedName>
    <definedName name="A127843574A">Data11!$DZ$1:$DZ$10,Data11!$DZ$11:$DZ$20</definedName>
    <definedName name="A127843574A_Data">Data11!$DZ$11:$DZ$20</definedName>
    <definedName name="A127843574A_Latest">Data11!$DZ$20</definedName>
    <definedName name="A127843578K">Data11!$FJ$1:$FJ$10,Data11!$FJ$11:$FJ$20</definedName>
    <definedName name="A127843578K_Data">Data11!$FJ$11:$FJ$20</definedName>
    <definedName name="A127843578K_Latest">Data11!$FJ$20</definedName>
    <definedName name="A127843582A">Data11!$FK$1:$FK$10,Data11!$FK$11:$FK$20</definedName>
    <definedName name="A127843582A_Data">Data11!$FK$11:$FK$20</definedName>
    <definedName name="A127843582A_Latest">Data11!$FK$20</definedName>
    <definedName name="A127843586K">Data11!$GE$1:$GE$10,Data11!$GE$11:$GE$20</definedName>
    <definedName name="A127843586K_Data">Data11!$GE$11:$GE$20</definedName>
    <definedName name="A127843586K_Latest">Data11!$GE$20</definedName>
    <definedName name="A127843590A">Data11!$FD$1:$FD$10,Data11!$FD$11:$FD$20</definedName>
    <definedName name="A127843590A_Data">Data11!$FD$11:$FD$20</definedName>
    <definedName name="A127843590A_Latest">Data11!$FD$20</definedName>
    <definedName name="A127843594K">Data11!$FG$1:$FG$10,Data11!$FG$11:$FG$20</definedName>
    <definedName name="A127843594K_Data">Data11!$FG$11:$FG$20</definedName>
    <definedName name="A127843594K_Latest">Data11!$FG$20</definedName>
    <definedName name="A127843598V">Data11!$GI$1:$GI$10,Data11!$GI$11:$GI$20</definedName>
    <definedName name="A127843598V_Data">Data11!$GI$11:$GI$20</definedName>
    <definedName name="A127843598V_Latest">Data11!$GI$20</definedName>
    <definedName name="A127843602X">Data11!$GS$1:$GS$10,Data11!$GS$11:$GS$20</definedName>
    <definedName name="A127843602X_Data">Data11!$GS$11:$GS$20</definedName>
    <definedName name="A127843602X_Latest">Data11!$GS$20</definedName>
    <definedName name="A127843606J">Data11!$HA$1:$HA$10,Data11!$HA$11:$HA$20</definedName>
    <definedName name="A127843606J_Data">Data11!$HA$11:$HA$20</definedName>
    <definedName name="A127843606J_Latest">Data11!$HA$20</definedName>
    <definedName name="A127843610X">Data11!$HC$1:$HC$10,Data11!$HC$11:$HC$20</definedName>
    <definedName name="A127843610X_Data">Data11!$HC$11:$HC$20</definedName>
    <definedName name="A127843610X_Latest">Data11!$HC$20</definedName>
    <definedName name="A127843614J">Data12!$ER$1:$ER$10,Data12!$ER$11:$ER$20</definedName>
    <definedName name="A127843614J_Data">Data12!$ER$11:$ER$20</definedName>
    <definedName name="A127843614J_Latest">Data12!$ER$20</definedName>
    <definedName name="A127843618T">Data12!$EP$1:$EP$10,Data12!$EP$11:$EP$20</definedName>
    <definedName name="A127843618T_Data">Data12!$EP$11:$EP$20</definedName>
    <definedName name="A127843618T_Latest">Data12!$EP$20</definedName>
    <definedName name="A127843622J">Data12!$ES$1:$ES$10,Data12!$ES$11:$ES$20</definedName>
    <definedName name="A127843622J_Data">Data12!$ES$11:$ES$20</definedName>
    <definedName name="A127843622J_Latest">Data12!$ES$20</definedName>
    <definedName name="A127844690C">Data12!$FI$1:$FI$10,Data12!$FI$11:$FI$20</definedName>
    <definedName name="A127844690C_Data">Data12!$FI$11:$FI$20</definedName>
    <definedName name="A127844690C_Latest">Data12!$FI$20</definedName>
    <definedName name="A127844694L">Data12!$FQ$1:$FQ$10,Data12!$FQ$11:$FQ$20</definedName>
    <definedName name="A127844694L_Data">Data12!$FQ$11:$FQ$20</definedName>
    <definedName name="A127844694L_Latest">Data12!$FQ$20</definedName>
    <definedName name="A127844698W">Data12!$FS$1:$FS$10,Data12!$FS$11:$FS$20</definedName>
    <definedName name="A127844698W_Data">Data12!$FS$11:$FS$20</definedName>
    <definedName name="A127844698W_Latest">Data12!$FS$20</definedName>
    <definedName name="A127844702A">Data12!$FT$1:$FT$10,Data12!$FT$11:$FT$20</definedName>
    <definedName name="A127844702A_Data">Data12!$FT$11:$FT$20</definedName>
    <definedName name="A127844702A_Latest">Data12!$FT$20</definedName>
    <definedName name="A127844914C">Data12!$GM$1:$GM$10,Data12!$GM$11:$GM$20</definedName>
    <definedName name="A127844914C_Data">Data12!$GM$11:$GM$20</definedName>
    <definedName name="A127844914C_Latest">Data12!$GM$20</definedName>
    <definedName name="A127844918L">Data12!$GN$1:$GN$10,Data12!$GN$11:$GN$20</definedName>
    <definedName name="A127844918L_Data">Data12!$GN$11:$GN$20</definedName>
    <definedName name="A127844918L_Latest">Data12!$GN$20</definedName>
    <definedName name="A127844922C">Data12!$GP$1:$GP$10,Data12!$GP$11:$GP$20</definedName>
    <definedName name="A127844922C_Data">Data12!$GP$11:$GP$20</definedName>
    <definedName name="A127844922C_Latest">Data12!$GP$20</definedName>
    <definedName name="A127844926L">Data12!$GW$1:$GW$10,Data12!$GW$11:$GW$20</definedName>
    <definedName name="A127844926L_Data">Data12!$GW$11:$GW$20</definedName>
    <definedName name="A127844926L_Latest">Data12!$GW$20</definedName>
    <definedName name="A127844930C">Data12!$HD$1:$HD$10,Data12!$HD$11:$HD$20</definedName>
    <definedName name="A127844930C_Data">Data12!$HD$11:$HD$20</definedName>
    <definedName name="A127844930C_Latest">Data12!$HD$20</definedName>
    <definedName name="A127844934L">Data12!$GH$1:$GH$10,Data12!$GH$11:$GH$20</definedName>
    <definedName name="A127844934L_Data">Data12!$GH$11:$GH$20</definedName>
    <definedName name="A127844934L_Latest">Data12!$GH$20</definedName>
    <definedName name="A127844938W">Data13!$GZ$1:$GZ$10,Data13!$GZ$11:$GZ$20</definedName>
    <definedName name="A127844938W_Data">Data13!$GZ$11:$GZ$20</definedName>
    <definedName name="A127844938W_Latest">Data13!$GZ$20</definedName>
    <definedName name="A127844942L">Data13!$HP$1:$HP$10,Data13!$HP$11:$HP$20</definedName>
    <definedName name="A127844942L_Data">Data13!$HP$11:$HP$20</definedName>
    <definedName name="A127844942L_Latest">Data13!$HP$20</definedName>
    <definedName name="A127844946W">Data13!$HT$1:$HT$10,Data13!$HT$11:$HT$20</definedName>
    <definedName name="A127844946W_Data">Data13!$HT$11:$HT$20</definedName>
    <definedName name="A127844946W_Latest">Data13!$HT$20</definedName>
    <definedName name="A127844950L">Data13!$HX$1:$HX$10,Data13!$HX$11:$HX$20</definedName>
    <definedName name="A127844950L_Data">Data13!$HX$11:$HX$20</definedName>
    <definedName name="A127844950L_Latest">Data13!$HX$20</definedName>
    <definedName name="A127844954W">Data13!$IB$1:$IB$10,Data13!$IB$11:$IB$20</definedName>
    <definedName name="A127844954W_Data">Data13!$IB$11:$IB$20</definedName>
    <definedName name="A127844954W_Latest">Data13!$IB$20</definedName>
    <definedName name="A127844958F">Data13!$IC$1:$IC$10,Data13!$IC$11:$IC$20</definedName>
    <definedName name="A127844958F_Data">Data13!$IC$11:$IC$20</definedName>
    <definedName name="A127844958F_Latest">Data13!$IC$20</definedName>
    <definedName name="A127844962W">Data13!$IE$1:$IE$10,Data13!$IE$11:$IE$20</definedName>
    <definedName name="A127844962W_Data">Data13!$IE$11:$IE$20</definedName>
    <definedName name="A127844962W_Latest">Data13!$IE$20</definedName>
    <definedName name="A127844970W">Data14!$G$1:$G$10,Data14!$G$11:$G$20</definedName>
    <definedName name="A127844970W_Data">Data14!$G$11:$G$20</definedName>
    <definedName name="A127844970W_Latest">Data14!$G$20</definedName>
    <definedName name="A127844974F">Data14!$H$1:$H$10,Data14!$H$11:$H$20</definedName>
    <definedName name="A127844974F_Data">Data14!$H$11:$H$20</definedName>
    <definedName name="A127844974F_Latest">Data14!$H$20</definedName>
    <definedName name="A127844978R">Data14!$K$1:$K$10,Data14!$K$11:$K$20</definedName>
    <definedName name="A127844978R_Data">Data14!$K$11:$K$20</definedName>
    <definedName name="A127844978R_Latest">Data14!$K$20</definedName>
    <definedName name="A127844982F">Data14!$AL$1:$AL$10,Data14!$AL$11:$AL$20</definedName>
    <definedName name="A127844982F_Data">Data14!$AL$11:$AL$20</definedName>
    <definedName name="A127844982F_Latest">Data14!$AL$20</definedName>
    <definedName name="A127844986R">Data14!$AO$1:$AO$10,Data14!$AO$11:$AO$20</definedName>
    <definedName name="A127844986R_Data">Data14!$AO$11:$AO$20</definedName>
    <definedName name="A127844986R_Latest">Data14!$AO$20</definedName>
    <definedName name="A127844990F">Data14!$AA$1:$AA$10,Data14!$AA$11:$AA$20</definedName>
    <definedName name="A127844990F_Data">Data14!$AA$11:$AA$20</definedName>
    <definedName name="A127844990F_Latest">Data14!$AA$20</definedName>
    <definedName name="A127844994R">Data14!$AT$1:$AT$10,Data14!$AT$11:$AT$20</definedName>
    <definedName name="A127844994R_Data">Data14!$AT$11:$AT$20</definedName>
    <definedName name="A127844994R_Latest">Data14!$AT$20</definedName>
    <definedName name="A127844998X">Data14!$AV$1:$AV$10,Data14!$AV$11:$AV$20</definedName>
    <definedName name="A127844998X_Data">Data14!$AV$11:$AV$20</definedName>
    <definedName name="A127844998X_Latest">Data14!$AV$20</definedName>
    <definedName name="A127845002F">Data14!$AZ$1:$AZ$10,Data14!$AZ$11:$AZ$20</definedName>
    <definedName name="A127845002F_Data">Data14!$AZ$11:$AZ$20</definedName>
    <definedName name="A127845002F_Latest">Data14!$AZ$20</definedName>
    <definedName name="A127845006R">Data14!$AG$1:$AG$10,Data14!$AG$11:$AG$20</definedName>
    <definedName name="A127845006R_Data">Data14!$AG$11:$AG$20</definedName>
    <definedName name="A127845006R_Latest">Data14!$AG$20</definedName>
    <definedName name="A127845010F">Data14!$BH$1:$BH$10,Data14!$BH$11:$BH$20</definedName>
    <definedName name="A127845010F_Data">Data14!$BH$11:$BH$20</definedName>
    <definedName name="A127845010F_Latest">Data14!$BH$20</definedName>
    <definedName name="A127845014R">Data14!$BR$1:$BR$10,Data14!$BR$11:$BR$20</definedName>
    <definedName name="A127845014R_Data">Data14!$BR$11:$BR$20</definedName>
    <definedName name="A127845014R_Latest">Data14!$BR$20</definedName>
    <definedName name="A127845018X">Data14!$BW$1:$BW$10,Data14!$BW$11:$BW$20</definedName>
    <definedName name="A127845018X_Data">Data14!$BW$11:$BW$20</definedName>
    <definedName name="A127845018X_Latest">Data14!$BW$20</definedName>
    <definedName name="A127845022R">Data14!$BI$1:$BI$10,Data14!$BI$11:$BI$20</definedName>
    <definedName name="A127845022R_Data">Data14!$BI$11:$BI$20</definedName>
    <definedName name="A127845022R_Latest">Data14!$BI$20</definedName>
    <definedName name="A127845026X">Data14!$CB$1:$CB$10,Data14!$CB$11:$CB$20</definedName>
    <definedName name="A127845026X_Data">Data14!$CB$11:$CB$20</definedName>
    <definedName name="A127845026X_Latest">Data14!$CB$20</definedName>
    <definedName name="A127845030R">Data14!$CG$1:$CG$10,Data14!$CG$11:$CG$20</definedName>
    <definedName name="A127845030R_Data">Data14!$CG$11:$CG$20</definedName>
    <definedName name="A127845030R_Latest">Data14!$CG$20</definedName>
    <definedName name="A127845034X">Data14!$BG$1:$BG$10,Data14!$BG$11:$BG$20</definedName>
    <definedName name="A127845034X_Data">Data14!$BG$11:$BG$20</definedName>
    <definedName name="A127845034X_Latest">Data14!$BG$20</definedName>
    <definedName name="A127845038J">Data14!$DG$1:$DG$10,Data14!$DG$11:$DG$20</definedName>
    <definedName name="A127845038J_Data">Data14!$DG$11:$DG$20</definedName>
    <definedName name="A127845038J_Latest">Data14!$DG$20</definedName>
    <definedName name="A127845042X">Data14!$DJ$1:$DJ$10,Data14!$DJ$11:$DJ$20</definedName>
    <definedName name="A127845042X_Data">Data14!$DJ$11:$DJ$20</definedName>
    <definedName name="A127845042X_Latest">Data14!$DJ$20</definedName>
    <definedName name="A127845046J">Data14!$DU$1:$DU$10,Data14!$DU$11:$DU$20</definedName>
    <definedName name="A127845046J_Data">Data14!$DU$11:$DU$20</definedName>
    <definedName name="A127845046J_Latest">Data14!$DU$20</definedName>
    <definedName name="A127845050X">Data14!$CU$1:$CU$10,Data14!$CU$11:$CU$20</definedName>
    <definedName name="A127845050X_Data">Data14!$CU$11:$CU$20</definedName>
    <definedName name="A127845050X_Latest">Data14!$CU$20</definedName>
    <definedName name="A127845054J">Data12!$IB$1:$IB$10,Data12!$IB$11:$IB$20</definedName>
    <definedName name="A127845054J_Data">Data12!$IB$11:$IB$20</definedName>
    <definedName name="A127845054J_Latest">Data12!$IB$20</definedName>
    <definedName name="A127845058T">Data12!$IJ$1:$IJ$10,Data12!$IJ$11:$IJ$20</definedName>
    <definedName name="A127845058T_Data">Data12!$IJ$11:$IJ$20</definedName>
    <definedName name="A127845058T_Latest">Data12!$IJ$20</definedName>
    <definedName name="A127845062J">Data12!$IK$1:$IK$10,Data12!$IK$11:$IK$20</definedName>
    <definedName name="A127845062J_Data">Data12!$IK$11:$IK$20</definedName>
    <definedName name="A127845062J_Latest">Data12!$IK$20</definedName>
    <definedName name="A127845066T">Data12!$HQ$1:$HQ$10,Data12!$HQ$11:$HQ$20</definedName>
    <definedName name="A127845066T_Data">Data12!$HQ$11:$HQ$20</definedName>
    <definedName name="A127845066T_Latest">Data12!$HQ$20</definedName>
    <definedName name="A127845070J">Data13!$N$1:$N$10,Data13!$N$11:$N$20</definedName>
    <definedName name="A127845070J_Data">Data13!$N$11:$N$20</definedName>
    <definedName name="A127845070J_Latest">Data13!$N$20</definedName>
    <definedName name="A127845074T">Data13!$V$1:$V$10,Data13!$V$11:$V$20</definedName>
    <definedName name="A127845074T_Data">Data13!$V$11:$V$20</definedName>
    <definedName name="A127845074T_Latest">Data13!$V$20</definedName>
    <definedName name="A127845078A">Data13!$AB$1:$AB$10,Data13!$AB$11:$AB$20</definedName>
    <definedName name="A127845078A_Data">Data13!$AB$11:$AB$20</definedName>
    <definedName name="A127845078A_Latest">Data13!$AB$20</definedName>
    <definedName name="A127845082T">Data13!$AD$1:$AD$10,Data13!$AD$11:$AD$20</definedName>
    <definedName name="A127845082T_Data">Data13!$AD$11:$AD$20</definedName>
    <definedName name="A127845082T_Latest">Data13!$AD$20</definedName>
    <definedName name="A127845086A">Data13!$AF$1:$AF$10,Data13!$AF$11:$AF$20</definedName>
    <definedName name="A127845086A_Data">Data13!$AF$11:$AF$20</definedName>
    <definedName name="A127845086A_Latest">Data13!$AF$20</definedName>
    <definedName name="A127845090T">Data13!$F$1:$F$10,Data13!$F$11:$F$20</definedName>
    <definedName name="A127845090T_Data">Data13!$F$11:$F$20</definedName>
    <definedName name="A127845090T_Latest">Data13!$F$20</definedName>
    <definedName name="A127845094A">Data13!$AG$1:$AG$10,Data13!$AG$11:$AG$20</definedName>
    <definedName name="A127845094A_Data">Data13!$AG$11:$AG$20</definedName>
    <definedName name="A127845094A_Latest">Data13!$AG$20</definedName>
    <definedName name="A127845098K">Data13!$J$1:$J$10,Data13!$J$11:$J$20</definedName>
    <definedName name="A127845098K_Data">Data13!$J$11:$J$20</definedName>
    <definedName name="A127845098K_Latest">Data13!$J$20</definedName>
    <definedName name="A127845102R">Data13!$BG$1:$BG$10,Data13!$BG$11:$BG$20</definedName>
    <definedName name="A127845102R_Data">Data13!$BG$11:$BG$20</definedName>
    <definedName name="A127845102R_Latest">Data13!$BG$20</definedName>
    <definedName name="A127845106X">Data13!$BU$1:$BU$10,Data13!$BU$11:$BU$20</definedName>
    <definedName name="A127845106X_Data">Data13!$BU$11:$BU$20</definedName>
    <definedName name="A127845106X_Latest">Data13!$BU$20</definedName>
    <definedName name="A127845110R">Data13!$CV$1:$CV$10,Data13!$CV$11:$CV$20</definedName>
    <definedName name="A127845110R_Data">Data13!$CV$11:$CV$20</definedName>
    <definedName name="A127845110R_Latest">Data13!$CV$20</definedName>
    <definedName name="A127845114X">Data13!$BW$1:$BW$10,Data13!$BW$11:$BW$20</definedName>
    <definedName name="A127845114X_Data">Data13!$BW$11:$BW$20</definedName>
    <definedName name="A127845114X_Latest">Data13!$BW$20</definedName>
    <definedName name="A127845118J">Data13!$DB$1:$DB$10,Data13!$DB$11:$DB$20</definedName>
    <definedName name="A127845118J_Data">Data13!$DB$11:$DB$20</definedName>
    <definedName name="A127845118J_Latest">Data13!$DB$20</definedName>
    <definedName name="A127845122X">Data13!$DS$1:$DS$10,Data13!$DS$11:$DS$20</definedName>
    <definedName name="A127845122X_Data">Data13!$DS$11:$DS$20</definedName>
    <definedName name="A127845122X_Latest">Data13!$DS$20</definedName>
    <definedName name="A127845126J">Data13!$DU$1:$DU$10,Data13!$DU$11:$DU$20</definedName>
    <definedName name="A127845126J_Data">Data13!$DU$11:$DU$20</definedName>
    <definedName name="A127845126J_Latest">Data13!$DU$20</definedName>
    <definedName name="A127845130X">Data13!$DV$1:$DV$10,Data13!$DV$11:$DV$20</definedName>
    <definedName name="A127845130X_Data">Data13!$DV$11:$DV$20</definedName>
    <definedName name="A127845130X_Latest">Data13!$DV$20</definedName>
    <definedName name="A127845134J">Data13!$DW$1:$DW$10,Data13!$DW$11:$DW$20</definedName>
    <definedName name="A127845134J_Data">Data13!$DW$11:$DW$20</definedName>
    <definedName name="A127845134J_Latest">Data13!$DW$20</definedName>
    <definedName name="A127845138T">Data13!$EH$1:$EH$10,Data13!$EH$11:$EH$20</definedName>
    <definedName name="A127845138T_Data">Data13!$EH$11:$EH$20</definedName>
    <definedName name="A127845138T_Latest">Data13!$EH$20</definedName>
    <definedName name="A127845142J">Data13!$EW$1:$EW$10,Data13!$EW$11:$EW$20</definedName>
    <definedName name="A127845142J_Data">Data13!$EW$11:$EW$20</definedName>
    <definedName name="A127845142J_Latest">Data13!$EW$20</definedName>
    <definedName name="A127845146T">Data13!$EY$1:$EY$10,Data13!$EY$11:$EY$20</definedName>
    <definedName name="A127845146T_Data">Data13!$EY$11:$EY$20</definedName>
    <definedName name="A127845146T_Latest">Data13!$EY$20</definedName>
    <definedName name="A127845150J">Data13!$FI$1:$FI$10,Data13!$FI$11:$FI$20</definedName>
    <definedName name="A127845150J_Data">Data13!$FI$11:$FI$20</definedName>
    <definedName name="A127845150J_Latest">Data13!$FI$20</definedName>
    <definedName name="A127845154T">Data13!$GH$1:$GH$10,Data13!$GH$11:$GH$20</definedName>
    <definedName name="A127845154T_Data">Data13!$GH$11:$GH$20</definedName>
    <definedName name="A127845154T_Latest">Data13!$GH$20</definedName>
    <definedName name="A127845158A">Data13!$GL$1:$GL$10,Data13!$GL$11:$GL$20</definedName>
    <definedName name="A127845158A_Data">Data13!$GL$11:$GL$20</definedName>
    <definedName name="A127845158A_Latest">Data13!$GL$20</definedName>
    <definedName name="A127845162T">Data13!$GN$1:$GN$10,Data13!$GN$11:$GN$20</definedName>
    <definedName name="A127845162T_Data">Data13!$GN$11:$GN$20</definedName>
    <definedName name="A127845162T_Latest">Data13!$GN$20</definedName>
    <definedName name="A127846222A">Data14!$EW$1:$EW$10,Data14!$EW$11:$EW$20</definedName>
    <definedName name="A127846222A_Data">Data14!$EW$11:$EW$20</definedName>
    <definedName name="A127846222A_Latest">Data14!$EW$20</definedName>
    <definedName name="A127846226K">Data14!$FC$1:$FC$10,Data14!$FC$11:$FC$20</definedName>
    <definedName name="A127846226K_Data">Data14!$FC$11:$FC$20</definedName>
    <definedName name="A127846226K_Latest">Data14!$FC$20</definedName>
    <definedName name="A127846230A">Data14!$FE$1:$FE$10,Data14!$FE$11:$FE$20</definedName>
    <definedName name="A127846230A_Data">Data14!$FE$11:$FE$20</definedName>
    <definedName name="A127846230A_Latest">Data14!$FE$20</definedName>
    <definedName name="A127846234K">Data14!$FG$1:$FG$10,Data14!$FG$11:$FG$20</definedName>
    <definedName name="A127846234K_Data">Data14!$FG$11:$FG$20</definedName>
    <definedName name="A127846234K_Latest">Data14!$FG$20</definedName>
    <definedName name="A127846238V">Data14!$EK$1:$EK$10,Data14!$EK$11:$EK$20</definedName>
    <definedName name="A127846238V_Data">Data14!$EK$11:$EK$20</definedName>
    <definedName name="A127846238V_Latest">Data14!$EK$20</definedName>
    <definedName name="A127846242K">Data14!$EL$1:$EL$10,Data14!$EL$11:$EL$20</definedName>
    <definedName name="A127846242K_Data">Data14!$EL$11:$EL$20</definedName>
    <definedName name="A127846242K_Latest">Data14!$EL$20</definedName>
    <definedName name="A127846470L">Data14!$GI$1:$GI$10,Data14!$GI$11:$GI$20</definedName>
    <definedName name="A127846470L_Data">Data14!$GI$11:$GI$20</definedName>
    <definedName name="A127846470L_Latest">Data14!$GI$20</definedName>
    <definedName name="A127846474W">Data14!$GK$1:$GK$10,Data14!$GK$11:$GK$20</definedName>
    <definedName name="A127846474W_Data">Data14!$GK$11:$GK$20</definedName>
    <definedName name="A127846474W_Latest">Data14!$GK$20</definedName>
    <definedName name="A127846478F">Data14!$FO$1:$FO$10,Data14!$FO$11:$FO$20</definedName>
    <definedName name="A127846478F_Data">Data14!$FO$11:$FO$20</definedName>
    <definedName name="A127846478F_Latest">Data14!$FO$20</definedName>
    <definedName name="A127846486F">Data15!$GW$1:$GW$10,Data15!$GW$11:$GW$20</definedName>
    <definedName name="A127846486F_Data">Data15!$GW$11:$GW$20</definedName>
    <definedName name="A127846486F_Latest">Data15!$GW$20</definedName>
    <definedName name="A127846490W">Data15!$HA$1:$HA$10,Data15!$HA$11:$HA$20</definedName>
    <definedName name="A127846490W_Data">Data15!$HA$11:$HA$20</definedName>
    <definedName name="A127846490W_Latest">Data15!$HA$20</definedName>
    <definedName name="A127846494F">Data15!$HI$1:$HI$10,Data15!$HI$11:$HI$20</definedName>
    <definedName name="A127846494F_Data">Data15!$HI$11:$HI$20</definedName>
    <definedName name="A127846494F_Latest">Data15!$HI$20</definedName>
    <definedName name="A127846498R">Data15!$GH$1:$GH$10,Data15!$GH$11:$GH$20</definedName>
    <definedName name="A127846498R_Data">Data15!$GH$11:$GH$20</definedName>
    <definedName name="A127846498R_Latest">Data15!$GH$20</definedName>
    <definedName name="A127846502V">Data15!$GP$1:$GP$10,Data15!$GP$11:$GP$20</definedName>
    <definedName name="A127846502V_Data">Data15!$GP$11:$GP$20</definedName>
    <definedName name="A127846502V_Latest">Data15!$GP$20</definedName>
    <definedName name="A127846506C">Data15!$HZ$1:$HZ$10,Data15!$HZ$11:$HZ$20</definedName>
    <definedName name="A127846506C_Data">Data15!$HZ$11:$HZ$20</definedName>
    <definedName name="A127846506C_Latest">Data15!$HZ$20</definedName>
    <definedName name="A127846510V">Data15!$IC$1:$IC$10,Data15!$IC$11:$IC$20</definedName>
    <definedName name="A127846510V_Data">Data15!$IC$11:$IC$20</definedName>
    <definedName name="A127846510V_Latest">Data15!$IC$20</definedName>
    <definedName name="A127846514C">Data15!$IG$1:$IG$10,Data15!$IG$11:$IG$20</definedName>
    <definedName name="A127846514C_Data">Data15!$IG$11:$IG$20</definedName>
    <definedName name="A127846514C_Latest">Data15!$IG$20</definedName>
    <definedName name="A127846518L">Data16!$C$1:$C$10,Data16!$C$11:$C$20</definedName>
    <definedName name="A127846518L_Data">Data16!$C$11:$C$20</definedName>
    <definedName name="A127846518L_Latest">Data16!$C$20</definedName>
    <definedName name="A127846522C">Data16!$D$1:$D$10,Data16!$D$11:$D$20</definedName>
    <definedName name="A127846522C_Data">Data16!$D$11:$D$20</definedName>
    <definedName name="A127846522C_Latest">Data16!$D$20</definedName>
    <definedName name="A127846526L">Data16!$R$1:$R$10,Data16!$R$11:$R$20</definedName>
    <definedName name="A127846526L_Data">Data16!$R$11:$R$20</definedName>
    <definedName name="A127846526L_Latest">Data16!$R$20</definedName>
    <definedName name="A127846530C">Data16!$T$1:$T$10,Data16!$T$11:$T$20</definedName>
    <definedName name="A127846530C_Data">Data16!$T$11:$T$20</definedName>
    <definedName name="A127846530C_Latest">Data16!$T$20</definedName>
    <definedName name="A127846534L">Data16!$W$1:$W$10,Data16!$W$11:$W$20</definedName>
    <definedName name="A127846534L_Data">Data16!$W$11:$W$20</definedName>
    <definedName name="A127846534L_Latest">Data16!$W$20</definedName>
    <definedName name="A127846538W">Data16!$Z$1:$Z$10,Data16!$Z$11:$Z$20</definedName>
    <definedName name="A127846538W_Data">Data16!$Z$11:$Z$20</definedName>
    <definedName name="A127846538W_Latest">Data16!$Z$20</definedName>
    <definedName name="A127846542L">Data16!$H$1:$H$10,Data16!$H$11:$H$20</definedName>
    <definedName name="A127846542L_Data">Data16!$H$11:$H$20</definedName>
    <definedName name="A127846542L_Latest">Data16!$H$20</definedName>
    <definedName name="A127846546W">Data16!$BA$1:$BA$10,Data16!$BA$11:$BA$20</definedName>
    <definedName name="A127846546W_Data">Data16!$BA$11:$BA$20</definedName>
    <definedName name="A127846546W_Latest">Data16!$BA$20</definedName>
    <definedName name="A127846550L">Data16!$BI$1:$BI$10,Data16!$BI$11:$BI$20</definedName>
    <definedName name="A127846550L_Data">Data16!$BI$11:$BI$20</definedName>
    <definedName name="A127846550L_Latest">Data16!$BI$20</definedName>
    <definedName name="A127846554W">Data16!$BN$1:$BN$10,Data16!$BN$11:$BN$20</definedName>
    <definedName name="A127846554W_Data">Data16!$BN$11:$BN$20</definedName>
    <definedName name="A127846554W_Latest">Data16!$BN$20</definedName>
    <definedName name="A127846558F">Data16!$BS$1:$BS$10,Data16!$BS$11:$BS$20</definedName>
    <definedName name="A127846558F_Data">Data16!$BS$11:$BS$20</definedName>
    <definedName name="A127846558F_Latest">Data16!$BS$20</definedName>
    <definedName name="A127846562W">Data16!$BT$1:$BT$10,Data16!$BT$11:$BT$20</definedName>
    <definedName name="A127846562W_Data">Data16!$BT$11:$BT$20</definedName>
    <definedName name="A127846562W_Latest">Data16!$BT$20</definedName>
    <definedName name="A127846566F">Data16!$CJ$1:$CJ$10,Data16!$CJ$11:$CJ$20</definedName>
    <definedName name="A127846566F_Data">Data16!$CJ$11:$CJ$20</definedName>
    <definedName name="A127846566F_Latest">Data16!$CJ$20</definedName>
    <definedName name="A127846570W">Data16!$CO$1:$CO$10,Data16!$CO$11:$CO$20</definedName>
    <definedName name="A127846570W_Data">Data16!$CO$11:$CO$20</definedName>
    <definedName name="A127846570W_Latest">Data16!$CO$20</definedName>
    <definedName name="A127846574F">Data16!$CR$1:$CR$10,Data16!$CR$11:$CR$20</definedName>
    <definedName name="A127846574F_Data">Data16!$CR$11:$CR$20</definedName>
    <definedName name="A127846574F_Latest">Data16!$CR$20</definedName>
    <definedName name="A127846578R">Data16!$CB$1:$CB$10,Data16!$CB$11:$CB$20</definedName>
    <definedName name="A127846578R_Data">Data16!$CB$11:$CB$20</definedName>
    <definedName name="A127846578R_Latest">Data16!$CB$20</definedName>
    <definedName name="A127846582F">Data16!$CF$1:$CF$10,Data16!$CF$11:$CF$20</definedName>
    <definedName name="A127846582F_Data">Data16!$CF$11:$CF$20</definedName>
    <definedName name="A127846582F_Latest">Data16!$CF$20</definedName>
    <definedName name="A127846586R">Data14!$HE$1:$HE$10,Data14!$HE$11:$HE$20</definedName>
    <definedName name="A127846586R_Data">Data14!$HE$11:$HE$20</definedName>
    <definedName name="A127846586R_Latest">Data14!$HE$20</definedName>
    <definedName name="A127846590F">Data14!$HH$1:$HH$10,Data14!$HH$11:$HH$20</definedName>
    <definedName name="A127846590F_Data">Data14!$HH$11:$HH$20</definedName>
    <definedName name="A127846590F_Latest">Data14!$HH$20</definedName>
    <definedName name="A127846594R">Data14!$GV$1:$GV$10,Data14!$GV$11:$GV$20</definedName>
    <definedName name="A127846594R_Data">Data14!$GV$11:$GV$20</definedName>
    <definedName name="A127846594R_Latest">Data14!$GV$20</definedName>
    <definedName name="A127846598X">Data14!$HQ$1:$HQ$10,Data14!$HQ$11:$HQ$20</definedName>
    <definedName name="A127846598X_Data">Data14!$HQ$11:$HQ$20</definedName>
    <definedName name="A127846598X_Latest">Data14!$HQ$20</definedName>
    <definedName name="A127846602C">Data14!$HV$1:$HV$10,Data14!$HV$11:$HV$20</definedName>
    <definedName name="A127846602C_Data">Data14!$HV$11:$HV$20</definedName>
    <definedName name="A127846602C_Latest">Data14!$HV$20</definedName>
    <definedName name="A127846606L">Data14!$GW$1:$GW$10,Data14!$GW$11:$GW$20</definedName>
    <definedName name="A127846606L_Data">Data14!$GW$11:$GW$20</definedName>
    <definedName name="A127846606L_Latest">Data14!$GW$20</definedName>
    <definedName name="A127846610C">Data14!$HX$1:$HX$10,Data14!$HX$11:$HX$20</definedName>
    <definedName name="A127846610C_Data">Data14!$HX$11:$HX$20</definedName>
    <definedName name="A127846610C_Latest">Data14!$HX$20</definedName>
    <definedName name="A127846618W">Data14!$IL$1:$IL$10,Data14!$IL$11:$IL$20</definedName>
    <definedName name="A127846618W_Data">Data14!$IL$11:$IL$20</definedName>
    <definedName name="A127846618W_Latest">Data14!$IL$20</definedName>
    <definedName name="A127846622L">Data14!$IP$1:$IP$10,Data14!$IP$11:$IP$20</definedName>
    <definedName name="A127846622L_Data">Data14!$IP$11:$IP$20</definedName>
    <definedName name="A127846622L_Latest">Data14!$IP$20</definedName>
    <definedName name="A127846626W">Data15!$B$1:$B$10,Data15!$B$11:$B$20</definedName>
    <definedName name="A127846626W_Data">Data15!$B$11:$B$20</definedName>
    <definedName name="A127846626W_Latest">Data15!$B$20</definedName>
    <definedName name="A127846630L">Data15!$H$1:$H$10,Data15!$H$11:$H$20</definedName>
    <definedName name="A127846630L_Data">Data15!$H$11:$H$20</definedName>
    <definedName name="A127846630L_Latest">Data15!$H$20</definedName>
    <definedName name="A127846634W">Data15!$O$1:$O$10,Data15!$O$11:$O$20</definedName>
    <definedName name="A127846634W_Data">Data15!$O$11:$O$20</definedName>
    <definedName name="A127846634W_Latest">Data15!$O$20</definedName>
    <definedName name="A127846638F">Data15!$S$1:$S$10,Data15!$S$11:$S$20</definedName>
    <definedName name="A127846638F_Data">Data15!$S$11:$S$20</definedName>
    <definedName name="A127846638F_Latest">Data15!$S$20</definedName>
    <definedName name="A127846642W">Data14!$IK$1:$IK$10,Data14!$IK$11:$IK$20</definedName>
    <definedName name="A127846642W_Data">Data14!$IK$11:$IK$20</definedName>
    <definedName name="A127846642W_Latest">Data14!$IK$20</definedName>
    <definedName name="A127846646F">Data15!$AD$1:$AD$10,Data15!$AD$11:$AD$20</definedName>
    <definedName name="A127846646F_Data">Data15!$AD$11:$AD$20</definedName>
    <definedName name="A127846646F_Latest">Data15!$AD$20</definedName>
    <definedName name="A127846650W">Data15!$AJ$1:$AJ$10,Data15!$AJ$11:$AJ$20</definedName>
    <definedName name="A127846650W_Data">Data15!$AJ$11:$AJ$20</definedName>
    <definedName name="A127846650W_Latest">Data15!$AJ$20</definedName>
    <definedName name="A127846654F">Data15!$AT$1:$AT$10,Data15!$AT$11:$AT$20</definedName>
    <definedName name="A127846654F_Data">Data15!$AT$11:$AT$20</definedName>
    <definedName name="A127846654F_Latest">Data15!$AT$20</definedName>
    <definedName name="A127846658R">Data15!$AB$1:$AB$10,Data15!$AB$11:$AB$20</definedName>
    <definedName name="A127846658R_Data">Data15!$AB$11:$AB$20</definedName>
    <definedName name="A127846658R_Latest">Data15!$AB$20</definedName>
    <definedName name="A127846662F">Data15!$BE$1:$BE$10,Data15!$BE$11:$BE$20</definedName>
    <definedName name="A127846662F_Data">Data15!$BE$11:$BE$20</definedName>
    <definedName name="A127846662F_Latest">Data15!$BE$20</definedName>
    <definedName name="A127846666R">Data15!$BG$1:$BG$10,Data15!$BG$11:$BG$20</definedName>
    <definedName name="A127846666R_Data">Data15!$BG$11:$BG$20</definedName>
    <definedName name="A127846666R_Latest">Data15!$BG$20</definedName>
    <definedName name="A127846670F">Data15!$CU$1:$CU$10,Data15!$CU$11:$CU$20</definedName>
    <definedName name="A127846670F_Data">Data15!$CU$11:$CU$20</definedName>
    <definedName name="A127846670F_Latest">Data15!$CU$20</definedName>
    <definedName name="A127846674R">Data15!$CZ$1:$CZ$10,Data15!$CZ$11:$CZ$20</definedName>
    <definedName name="A127846674R_Data">Data15!$CZ$11:$CZ$20</definedName>
    <definedName name="A127846674R_Latest">Data15!$CZ$20</definedName>
    <definedName name="A127846678X">Data15!$DI$1:$DI$10,Data15!$DI$11:$DI$20</definedName>
    <definedName name="A127846678X_Data">Data15!$DI$11:$DI$20</definedName>
    <definedName name="A127846678X_Latest">Data15!$DI$20</definedName>
    <definedName name="A127846682R">Data15!$DK$1:$DK$10,Data15!$DK$11:$DK$20</definedName>
    <definedName name="A127846682R_Data">Data15!$DK$11:$DK$20</definedName>
    <definedName name="A127846682R_Latest">Data15!$DK$20</definedName>
    <definedName name="A127846686X">Data15!$CM$1:$CM$10,Data15!$CM$11:$CM$20</definedName>
    <definedName name="A127846686X_Data">Data15!$CM$11:$CM$20</definedName>
    <definedName name="A127846686X_Latest">Data15!$CM$20</definedName>
    <definedName name="A127846690R">Data15!$DP$1:$DP$10,Data15!$DP$11:$DP$20</definedName>
    <definedName name="A127846690R_Data">Data15!$DP$11:$DP$20</definedName>
    <definedName name="A127846690R_Latest">Data15!$DP$20</definedName>
    <definedName name="A127846694X">Data15!$CS$1:$CS$10,Data15!$CS$11:$CS$20</definedName>
    <definedName name="A127846694X_Data">Data15!$CS$11:$CS$20</definedName>
    <definedName name="A127846694X_Latest">Data15!$CS$20</definedName>
    <definedName name="A127846698J">Data15!$EM$1:$EM$10,Data15!$EM$11:$EM$20</definedName>
    <definedName name="A127846698J_Data">Data15!$EM$11:$EM$20</definedName>
    <definedName name="A127846698J_Latest">Data15!$EM$20</definedName>
    <definedName name="A127846702L">Data15!$EX$1:$EX$10,Data15!$EX$11:$EX$20</definedName>
    <definedName name="A127846702L_Data">Data15!$EX$11:$EX$20</definedName>
    <definedName name="A127846702L_Latest">Data15!$EX$20</definedName>
    <definedName name="A127846706W">Data15!$DX$1:$DX$10,Data15!$DX$11:$DX$20</definedName>
    <definedName name="A127846706W_Data">Data15!$DX$11:$DX$20</definedName>
    <definedName name="A127846706W_Latest">Data15!$DX$20</definedName>
    <definedName name="A127846710L">Data15!$FJ$1:$FJ$10,Data15!$FJ$11:$FJ$20</definedName>
    <definedName name="A127846710L_Data">Data15!$FJ$11:$FJ$20</definedName>
    <definedName name="A127846710L_Latest">Data15!$FJ$20</definedName>
    <definedName name="A127846714W">Data15!$FN$1:$FN$10,Data15!$FN$11:$FN$20</definedName>
    <definedName name="A127846714W_Data">Data15!$FN$11:$FN$20</definedName>
    <definedName name="A127846714W_Latest">Data15!$FN$20</definedName>
    <definedName name="A127846718F">Data15!$FY$1:$FY$10,Data15!$FY$11:$FY$20</definedName>
    <definedName name="A127846718F_Data">Data15!$FY$11:$FY$20</definedName>
    <definedName name="A127846718F_Latest">Data15!$FY$20</definedName>
    <definedName name="A127846722W">Data15!$GA$1:$GA$10,Data15!$GA$11:$GA$20</definedName>
    <definedName name="A127846722W_Data">Data15!$GA$11:$GA$20</definedName>
    <definedName name="A127846722W_Latest">Data15!$GA$20</definedName>
    <definedName name="A127846726F">Data15!$EZ$1:$EZ$10,Data15!$EZ$11:$EZ$20</definedName>
    <definedName name="A127846726F_Data">Data15!$EZ$11:$EZ$20</definedName>
    <definedName name="A127846726F_Latest">Data15!$EZ$20</definedName>
    <definedName name="A127846734F">Data16!$DG$1:$DG$10,Data16!$DG$11:$DG$20</definedName>
    <definedName name="A127846734F_Data">Data16!$DG$11:$DG$20</definedName>
    <definedName name="A127846734F_Latest">Data16!$DG$20</definedName>
    <definedName name="A127846750F">Data16!$DH$1:$DH$10,Data16!$DH$11:$DH$20</definedName>
    <definedName name="A127846750F_Data">Data16!$DH$11:$DH$20</definedName>
    <definedName name="A127846750F_Latest">Data16!$DH$20</definedName>
    <definedName name="A127847734X">Data16!$ES$1:$ES$10,Data16!$ES$11:$ES$20</definedName>
    <definedName name="A127847734X_Data">Data16!$ES$11:$ES$20</definedName>
    <definedName name="A127847734X_Latest">Data16!$ES$20</definedName>
    <definedName name="A127848030V">Data16!$FP$1:$FP$10,Data16!$FP$11:$FP$20</definedName>
    <definedName name="A127848030V_Data">Data16!$FP$11:$FP$20</definedName>
    <definedName name="A127848030V_Latest">Data16!$FP$20</definedName>
    <definedName name="A127848034C">Data16!$FR$1:$FR$10,Data16!$FR$11:$FR$20</definedName>
    <definedName name="A127848034C_Data">Data16!$FR$11:$FR$20</definedName>
    <definedName name="A127848034C_Latest">Data16!$FR$20</definedName>
    <definedName name="A127848038L">Data16!$FU$1:$FU$10,Data16!$FU$11:$FU$20</definedName>
    <definedName name="A127848038L_Data">Data16!$FU$11:$FU$20</definedName>
    <definedName name="A127848038L_Latest">Data16!$FU$20</definedName>
    <definedName name="A127848042C">Data16!$EU$1:$EU$10,Data16!$EU$11:$EU$20</definedName>
    <definedName name="A127848042C_Data">Data16!$EU$11:$EU$20</definedName>
    <definedName name="A127848042C_Latest">Data16!$EU$20</definedName>
    <definedName name="A127848046L">Data17!$GJ$1:$GJ$10,Data17!$GJ$11:$GJ$20</definedName>
    <definedName name="A127848046L_Data">Data17!$GJ$11:$GJ$20</definedName>
    <definedName name="A127848046L_Latest">Data17!$GJ$20</definedName>
    <definedName name="A127848050C">Data17!$GN$1:$GN$10,Data17!$GN$11:$GN$20</definedName>
    <definedName name="A127848050C_Data">Data17!$GN$11:$GN$20</definedName>
    <definedName name="A127848050C_Latest">Data17!$GN$20</definedName>
    <definedName name="A127848054L">Data17!$GU$1:$GU$10,Data17!$GU$11:$GU$20</definedName>
    <definedName name="A127848054L_Data">Data17!$GU$11:$GU$20</definedName>
    <definedName name="A127848054L_Latest">Data17!$GU$20</definedName>
    <definedName name="A127848058W">Data17!$GW$1:$GW$10,Data17!$GW$11:$GW$20</definedName>
    <definedName name="A127848058W_Data">Data17!$GW$11:$GW$20</definedName>
    <definedName name="A127848058W_Latest">Data17!$GW$20</definedName>
    <definedName name="A127848062L">Data17!$HJ$1:$HJ$10,Data17!$HJ$11:$HJ$20</definedName>
    <definedName name="A127848062L_Data">Data17!$HJ$11:$HJ$20</definedName>
    <definedName name="A127848062L_Latest">Data17!$HJ$20</definedName>
    <definedName name="A127848070L">Data18!$C$1:$C$10,Data18!$C$11:$C$20</definedName>
    <definedName name="A127848070L_Data">Data18!$C$11:$C$20</definedName>
    <definedName name="A127848070L_Latest">Data18!$C$20</definedName>
    <definedName name="A127848074W">Data18!$E$1:$E$10,Data18!$E$11:$E$20</definedName>
    <definedName name="A127848074W_Data">Data18!$E$11:$E$20</definedName>
    <definedName name="A127848074W_Latest">Data18!$E$20</definedName>
    <definedName name="A127848078F">Data18!$F$1:$F$10,Data18!$F$11:$F$20</definedName>
    <definedName name="A127848078F_Data">Data18!$F$11:$F$20</definedName>
    <definedName name="A127848078F_Latest">Data18!$F$20</definedName>
    <definedName name="A127848082W">Data17!$IG$1:$IG$10,Data17!$IG$11:$IG$20</definedName>
    <definedName name="A127848082W_Data">Data17!$IG$11:$IG$20</definedName>
    <definedName name="A127848082W_Latest">Data17!$IG$20</definedName>
    <definedName name="A127848086F">Data18!$AK$1:$AK$10,Data18!$AK$11:$AK$20</definedName>
    <definedName name="A127848086F_Data">Data18!$AK$11:$AK$20</definedName>
    <definedName name="A127848086F_Latest">Data18!$AK$20</definedName>
    <definedName name="A127848090W">Data18!$BS$1:$BS$10,Data18!$BS$11:$BS$20</definedName>
    <definedName name="A127848090W_Data">Data18!$BS$11:$BS$20</definedName>
    <definedName name="A127848090W_Latest">Data18!$BS$20</definedName>
    <definedName name="A127848094F">Data18!$BX$1:$BX$10,Data18!$BX$11:$BX$20</definedName>
    <definedName name="A127848094F_Data">Data18!$BX$11:$BX$20</definedName>
    <definedName name="A127848094F_Latest">Data18!$BX$20</definedName>
    <definedName name="A127848098R">Data18!$BZ$1:$BZ$10,Data18!$BZ$11:$BZ$20</definedName>
    <definedName name="A127848098R_Data">Data18!$BZ$11:$BZ$20</definedName>
    <definedName name="A127848098R_Latest">Data18!$BZ$20</definedName>
    <definedName name="A127848102V">Data18!$CD$1:$CD$10,Data18!$CD$11:$CD$20</definedName>
    <definedName name="A127848102V_Data">Data18!$CD$11:$CD$20</definedName>
    <definedName name="A127848102V_Latest">Data18!$CD$20</definedName>
    <definedName name="A127848106C">Data18!$CL$1:$CL$10,Data18!$CL$11:$CL$20</definedName>
    <definedName name="A127848106C_Data">Data18!$CL$11:$CL$20</definedName>
    <definedName name="A127848106C_Latest">Data18!$CL$20</definedName>
    <definedName name="A127848110V">Data18!$BO$1:$BO$10,Data18!$BO$11:$BO$20</definedName>
    <definedName name="A127848110V_Data">Data18!$BO$11:$BO$20</definedName>
    <definedName name="A127848110V_Latest">Data18!$BO$20</definedName>
    <definedName name="A127848114C">Data16!$GT$1:$GT$10,Data16!$GT$11:$GT$20</definedName>
    <definedName name="A127848114C_Data">Data16!$GT$11:$GT$20</definedName>
    <definedName name="A127848114C_Latest">Data16!$GT$20</definedName>
    <definedName name="A127848118L">Data16!$GY$1:$GY$10,Data16!$GY$11:$GY$20</definedName>
    <definedName name="A127848118L_Data">Data16!$GY$11:$GY$20</definedName>
    <definedName name="A127848118L_Latest">Data16!$GY$20</definedName>
    <definedName name="A127848126L">Data17!$D$1:$D$10,Data17!$D$11:$D$20</definedName>
    <definedName name="A127848126L_Data">Data17!$D$11:$D$20</definedName>
    <definedName name="A127848126L_Latest">Data17!$D$20</definedName>
    <definedName name="A127848130C">Data17!$O$1:$O$10,Data17!$O$11:$O$20</definedName>
    <definedName name="A127848130C_Data">Data17!$O$11:$O$20</definedName>
    <definedName name="A127848130C_Latest">Data17!$O$20</definedName>
    <definedName name="A127848134L">Data17!$V$1:$V$10,Data17!$V$11:$V$20</definedName>
    <definedName name="A127848134L_Data">Data17!$V$11:$V$20</definedName>
    <definedName name="A127848134L_Latest">Data17!$V$20</definedName>
    <definedName name="A127848138W">Data17!$AA$1:$AA$10,Data17!$AA$11:$AA$20</definedName>
    <definedName name="A127848138W_Data">Data17!$AA$11:$AA$20</definedName>
    <definedName name="A127848138W_Latest">Data17!$AA$20</definedName>
    <definedName name="A127848142L">Data17!$AB$1:$AB$10,Data17!$AB$11:$AB$20</definedName>
    <definedName name="A127848142L_Data">Data17!$AB$11:$AB$20</definedName>
    <definedName name="A127848142L_Latest">Data17!$AB$20</definedName>
    <definedName name="A127848150L">Data17!$AW$1:$AW$10,Data17!$AW$11:$AW$20</definedName>
    <definedName name="A127848150L_Data">Data17!$AW$11:$AW$20</definedName>
    <definedName name="A127848150L_Latest">Data17!$AW$20</definedName>
    <definedName name="A127848154W">Data17!$AY$1:$AY$10,Data17!$AY$11:$AY$20</definedName>
    <definedName name="A127848154W_Data">Data17!$AY$11:$AY$20</definedName>
    <definedName name="A127848154W_Latest">Data17!$AY$20</definedName>
    <definedName name="A127848158F">Data17!$AM$1:$AM$10,Data17!$AM$11:$AM$20</definedName>
    <definedName name="A127848158F_Data">Data17!$AM$11:$AM$20</definedName>
    <definedName name="A127848158F_Latest">Data17!$AM$20</definedName>
    <definedName name="A127848162W">Data17!$BR$1:$BR$10,Data17!$BR$11:$BR$20</definedName>
    <definedName name="A127848162W_Data">Data17!$BR$11:$BR$20</definedName>
    <definedName name="A127848162W_Latest">Data17!$BR$20</definedName>
    <definedName name="A127848166F">Data17!$CG$1:$CG$10,Data17!$CG$11:$CG$20</definedName>
    <definedName name="A127848166F_Data">Data17!$CG$11:$CG$20</definedName>
    <definedName name="A127848166F_Latest">Data17!$CG$20</definedName>
    <definedName name="A127848170W">Data17!$BU$1:$BU$10,Data17!$BU$11:$BU$20</definedName>
    <definedName name="A127848170W_Data">Data17!$BU$11:$BU$20</definedName>
    <definedName name="A127848170W_Latest">Data17!$BU$20</definedName>
    <definedName name="A127848174F">Data17!$BW$1:$BW$10,Data17!$BW$11:$BW$20</definedName>
    <definedName name="A127848174F_Data">Data17!$BW$11:$BW$20</definedName>
    <definedName name="A127848174F_Latest">Data17!$BW$20</definedName>
    <definedName name="A127848182F">Data17!$BX$1:$BX$10,Data17!$BX$11:$BX$20</definedName>
    <definedName name="A127848182F_Data">Data17!$BX$11:$BX$20</definedName>
    <definedName name="A127848182F_Latest">Data17!$BX$20</definedName>
    <definedName name="A127848186R">Data17!$DB$1:$DB$10,Data17!$DB$11:$DB$20</definedName>
    <definedName name="A127848186R_Data">Data17!$DB$11:$DB$20</definedName>
    <definedName name="A127848186R_Latest">Data17!$DB$20</definedName>
    <definedName name="A127848190F">Data17!$DT$1:$DT$10,Data17!$DT$11:$DT$20</definedName>
    <definedName name="A127848190F_Data">Data17!$DT$11:$DT$20</definedName>
    <definedName name="A127848190F_Latest">Data17!$DT$20</definedName>
    <definedName name="A127848194R">Data17!$EF$1:$EF$10,Data17!$EF$11:$EF$20</definedName>
    <definedName name="A127848194R_Data">Data17!$EF$11:$EF$20</definedName>
    <definedName name="A127848194R_Latest">Data17!$EF$20</definedName>
    <definedName name="A127848198X">Data17!$ES$1:$ES$10,Data17!$ES$11:$ES$20</definedName>
    <definedName name="A127848198X_Data">Data17!$ES$11:$ES$20</definedName>
    <definedName name="A127848198X_Latest">Data17!$ES$20</definedName>
    <definedName name="A127848202C">Data17!$EZ$1:$EZ$10,Data17!$EZ$11:$EZ$20</definedName>
    <definedName name="A127848202C_Data">Data17!$EZ$11:$EZ$20</definedName>
    <definedName name="A127848202C_Latest">Data17!$EZ$20</definedName>
    <definedName name="A127848206L">Data18!$CP$1:$CP$10,Data18!$CP$11:$CP$20</definedName>
    <definedName name="A127848206L_Data">Data18!$CP$11:$CP$20</definedName>
    <definedName name="A127848206L_Latest">Data18!$CP$20</definedName>
    <definedName name="A127848226W">Data18!$CR$1:$CR$10,Data18!$CR$11:$CR$20</definedName>
    <definedName name="A127848226W_Data">Data18!$CR$11:$CR$20</definedName>
    <definedName name="A127848226W_Latest">Data18!$CR$20</definedName>
    <definedName name="A127848230L">Data18!$CO$1:$CO$10,Data18!$CO$11:$CO$20</definedName>
    <definedName name="A127848230L_Data">Data18!$CO$11:$CO$20</definedName>
    <definedName name="A127848230L_Latest">Data18!$CO$20</definedName>
    <definedName name="A127849334X">Data1!$AA$1:$AA$10,Data1!$AA$11:$AA$20</definedName>
    <definedName name="A127849334X_Data">Data1!$AA$11:$AA$20</definedName>
    <definedName name="A127849334X_Latest">Data1!$AA$20</definedName>
    <definedName name="A127849338J">Data1!$K$1:$K$10,Data1!$K$11:$K$20</definedName>
    <definedName name="A127849338J_Data">Data1!$K$11:$K$20</definedName>
    <definedName name="A127849338J_Latest">Data1!$K$20</definedName>
    <definedName name="A127849610J">Data1!$AX$1:$AX$10,Data1!$AX$11:$AX$20</definedName>
    <definedName name="A127849610J_Data">Data1!$AX$11:$AX$20</definedName>
    <definedName name="A127849610J_Latest">Data1!$AX$20</definedName>
    <definedName name="A127849614T">Data1!$BB$1:$BB$10,Data1!$BB$11:$BB$20</definedName>
    <definedName name="A127849614T_Data">Data1!$BB$11:$BB$20</definedName>
    <definedName name="A127849614T_Latest">Data1!$BB$20</definedName>
    <definedName name="A127849618A">Data1!$BG$1:$BG$10,Data1!$BG$11:$BG$20</definedName>
    <definedName name="A127849618A_Data">Data1!$BG$11:$BG$20</definedName>
    <definedName name="A127849618A_Latest">Data1!$BG$20</definedName>
    <definedName name="A127849622T">Data1!$BP$1:$BP$10,Data1!$BP$11:$BP$20</definedName>
    <definedName name="A127849622T_Data">Data1!$BP$11:$BP$20</definedName>
    <definedName name="A127849622T_Latest">Data1!$BP$20</definedName>
    <definedName name="A127849626A">Data2!$CG$1:$CG$10,Data2!$CG$11:$CG$20</definedName>
    <definedName name="A127849626A_Data">Data2!$CG$11:$CG$20</definedName>
    <definedName name="A127849626A_Latest">Data2!$CG$20</definedName>
    <definedName name="A127849630T">Data2!$CK$1:$CK$10,Data2!$CK$11:$CK$20</definedName>
    <definedName name="A127849630T_Data">Data2!$CK$11:$CK$20</definedName>
    <definedName name="A127849630T_Latest">Data2!$CK$20</definedName>
    <definedName name="A127849634A">Data2!$CY$1:$CY$10,Data2!$CY$11:$CY$20</definedName>
    <definedName name="A127849634A_Data">Data2!$CY$11:$CY$20</definedName>
    <definedName name="A127849634A_Latest">Data2!$CY$20</definedName>
    <definedName name="A127849638K">Data2!$DG$1:$DG$10,Data2!$DG$11:$DG$20</definedName>
    <definedName name="A127849638K_Data">Data2!$DG$11:$DG$20</definedName>
    <definedName name="A127849638K_Latest">Data2!$DG$20</definedName>
    <definedName name="A127849642A">Data2!$DK$1:$DK$10,Data2!$DK$11:$DK$20</definedName>
    <definedName name="A127849642A_Data">Data2!$DK$11:$DK$20</definedName>
    <definedName name="A127849642A_Latest">Data2!$DK$20</definedName>
    <definedName name="A127849646K">Data2!$CR$1:$CR$10,Data2!$CR$11:$CR$20</definedName>
    <definedName name="A127849646K_Data">Data2!$CR$11:$CR$20</definedName>
    <definedName name="A127849646K_Latest">Data2!$CR$20</definedName>
    <definedName name="A127849650A">Data2!$DT$1:$DT$10,Data2!$DT$11:$DT$20</definedName>
    <definedName name="A127849650A_Data">Data2!$DT$11:$DT$20</definedName>
    <definedName name="A127849650A_Latest">Data2!$DT$20</definedName>
    <definedName name="A127849658V">Data2!$EG$1:$EG$10,Data2!$EG$11:$EG$20</definedName>
    <definedName name="A127849658V_Data">Data2!$EG$11:$EG$20</definedName>
    <definedName name="A127849658V_Latest">Data2!$EG$20</definedName>
    <definedName name="A127849662K">Data2!$EI$1:$EI$10,Data2!$EI$11:$EI$20</definedName>
    <definedName name="A127849662K_Data">Data2!$EI$11:$EI$20</definedName>
    <definedName name="A127849662K_Latest">Data2!$EI$20</definedName>
    <definedName name="A127849666V">Data2!$EN$1:$EN$10,Data2!$EN$11:$EN$20</definedName>
    <definedName name="A127849666V_Data">Data2!$EN$11:$EN$20</definedName>
    <definedName name="A127849666V_Latest">Data2!$EN$20</definedName>
    <definedName name="A127849670K">Data2!$EQ$1:$EQ$10,Data2!$EQ$11:$EQ$20</definedName>
    <definedName name="A127849670K_Data">Data2!$EQ$11:$EQ$20</definedName>
    <definedName name="A127849670K_Latest">Data2!$EQ$20</definedName>
    <definedName name="A127849674V">Data2!$EW$1:$EW$10,Data2!$EW$11:$EW$20</definedName>
    <definedName name="A127849674V_Data">Data2!$EW$11:$EW$20</definedName>
    <definedName name="A127849674V_Latest">Data2!$EW$20</definedName>
    <definedName name="A127849678C">Data2!$DW$1:$DW$10,Data2!$DW$11:$DW$20</definedName>
    <definedName name="A127849678C_Data">Data2!$DW$11:$DW$20</definedName>
    <definedName name="A127849678C_Latest">Data2!$DW$20</definedName>
    <definedName name="A127849682V">Data2!$FD$1:$FD$10,Data2!$FD$11:$FD$20</definedName>
    <definedName name="A127849682V_Data">Data2!$FD$11:$FD$20</definedName>
    <definedName name="A127849682V_Latest">Data2!$FD$20</definedName>
    <definedName name="A127849686C">Data2!$EB$1:$EB$10,Data2!$EB$11:$EB$20</definedName>
    <definedName name="A127849686C_Data">Data2!$EB$11:$EB$20</definedName>
    <definedName name="A127849686C_Latest">Data2!$EB$20</definedName>
    <definedName name="A127849690V">Data2!$FP$1:$FP$10,Data2!$FP$11:$FP$20</definedName>
    <definedName name="A127849690V_Data">Data2!$FP$11:$FP$20</definedName>
    <definedName name="A127849690V_Latest">Data2!$FP$20</definedName>
    <definedName name="A127849694C">Data2!$FV$1:$FV$10,Data2!$FV$11:$FV$20</definedName>
    <definedName name="A127849694C_Data">Data2!$FV$11:$FV$20</definedName>
    <definedName name="A127849694C_Latest">Data2!$FV$20</definedName>
    <definedName name="A127849698L">Data2!$GF$1:$GF$10,Data2!$GF$11:$GF$20</definedName>
    <definedName name="A127849698L_Data">Data2!$GF$11:$GF$20</definedName>
    <definedName name="A127849698L_Latest">Data2!$GF$20</definedName>
    <definedName name="A127849702T">Data2!$FN$1:$FN$10,Data2!$FN$11:$FN$20</definedName>
    <definedName name="A127849702T_Data">Data2!$FN$11:$FN$20</definedName>
    <definedName name="A127849702T_Latest">Data2!$FN$20</definedName>
    <definedName name="A127849706A">Data2!$GY$1:$GY$10,Data2!$GY$11:$GY$20</definedName>
    <definedName name="A127849706A_Data">Data2!$GY$11:$GY$20</definedName>
    <definedName name="A127849706A_Latest">Data2!$GY$20</definedName>
    <definedName name="A127849710T">Data2!$HD$1:$HD$10,Data2!$HD$11:$HD$20</definedName>
    <definedName name="A127849710T_Data">Data2!$HD$11:$HD$20</definedName>
    <definedName name="A127849710T_Latest">Data2!$HD$20</definedName>
    <definedName name="A127849714A">Data2!$HL$1:$HL$10,Data2!$HL$11:$HL$20</definedName>
    <definedName name="A127849714A_Data">Data2!$HL$11:$HL$20</definedName>
    <definedName name="A127849714A_Latest">Data2!$HL$20</definedName>
    <definedName name="A127849718K">Data1!$BT$1:$BT$10,Data1!$BT$11:$BT$20</definedName>
    <definedName name="A127849718K_Data">Data1!$BT$11:$BT$20</definedName>
    <definedName name="A127849718K_Latest">Data1!$BT$20</definedName>
    <definedName name="A127849722A">Data1!$CV$1:$CV$10,Data1!$CV$11:$CV$20</definedName>
    <definedName name="A127849722A_Data">Data1!$CV$11:$CV$20</definedName>
    <definedName name="A127849722A_Latest">Data1!$CV$20</definedName>
    <definedName name="A127849726K">Data1!$BW$1:$BW$10,Data1!$BW$11:$BW$20</definedName>
    <definedName name="A127849726K_Data">Data1!$BW$11:$BW$20</definedName>
    <definedName name="A127849726K_Latest">Data1!$BW$20</definedName>
    <definedName name="A127849730A">Data1!$EB$1:$EB$10,Data1!$EB$11:$EB$20</definedName>
    <definedName name="A127849730A_Data">Data1!$EB$11:$EB$20</definedName>
    <definedName name="A127849730A_Latest">Data1!$EB$20</definedName>
    <definedName name="A127849734K">Data1!$EE$1:$EE$10,Data1!$EE$11:$EE$20</definedName>
    <definedName name="A127849734K_Data">Data1!$EE$11:$EE$20</definedName>
    <definedName name="A127849734K_Latest">Data1!$EE$20</definedName>
    <definedName name="A127849738V">Data1!$DA$1:$DA$10,Data1!$DA$11:$DA$20</definedName>
    <definedName name="A127849738V_Data">Data1!$DA$11:$DA$20</definedName>
    <definedName name="A127849738V_Latest">Data1!$DA$20</definedName>
    <definedName name="A127849742K">Data1!$EH$1:$EH$10,Data1!$EH$11:$EH$20</definedName>
    <definedName name="A127849742K_Data">Data1!$EH$11:$EH$20</definedName>
    <definedName name="A127849742K_Latest">Data1!$EH$20</definedName>
    <definedName name="A127849746V">Data1!$DF$1:$DF$10,Data1!$DF$11:$DF$20</definedName>
    <definedName name="A127849746V_Data">Data1!$DF$11:$DF$20</definedName>
    <definedName name="A127849746V_Latest">Data1!$DF$20</definedName>
    <definedName name="A127849750K">Data1!$DH$1:$DH$10,Data1!$DH$11:$DH$20</definedName>
    <definedName name="A127849750K_Data">Data1!$DH$11:$DH$20</definedName>
    <definedName name="A127849750K_Latest">Data1!$DH$20</definedName>
    <definedName name="A127849754V">Data1!$ET$1:$ET$10,Data1!$ET$11:$ET$20</definedName>
    <definedName name="A127849754V_Data">Data1!$ET$11:$ET$20</definedName>
    <definedName name="A127849754V_Latest">Data1!$ET$20</definedName>
    <definedName name="A127849758C">Data1!$EV$1:$EV$10,Data1!$EV$11:$EV$20</definedName>
    <definedName name="A127849758C_Data">Data1!$EV$11:$EV$20</definedName>
    <definedName name="A127849758C_Latest">Data1!$EV$20</definedName>
    <definedName name="A127849762V">Data1!$EX$1:$EX$10,Data1!$EX$11:$EX$20</definedName>
    <definedName name="A127849762V_Data">Data1!$EX$11:$EX$20</definedName>
    <definedName name="A127849762V_Latest">Data1!$EX$20</definedName>
    <definedName name="A127849766C">Data1!$EY$1:$EY$10,Data1!$EY$11:$EY$20</definedName>
    <definedName name="A127849766C_Data">Data1!$EY$11:$EY$20</definedName>
    <definedName name="A127849766C_Latest">Data1!$EY$20</definedName>
    <definedName name="A127849770V">Data1!$EP$1:$EP$10,Data1!$EP$11:$EP$20</definedName>
    <definedName name="A127849770V_Data">Data1!$EP$11:$EP$20</definedName>
    <definedName name="A127849770V_Latest">Data1!$EP$20</definedName>
    <definedName name="A127849774C">Data1!$GD$1:$GD$10,Data1!$GD$11:$GD$20</definedName>
    <definedName name="A127849774C_Data">Data1!$GD$11:$GD$20</definedName>
    <definedName name="A127849774C_Latest">Data1!$GD$20</definedName>
    <definedName name="A127849778L">Data1!$GP$1:$GP$10,Data1!$GP$11:$GP$20</definedName>
    <definedName name="A127849778L_Data">Data1!$GP$11:$GP$20</definedName>
    <definedName name="A127849778L_Latest">Data1!$GP$20</definedName>
    <definedName name="A127849782C">Data1!$GQ$1:$GQ$10,Data1!$GQ$11:$GQ$20</definedName>
    <definedName name="A127849782C_Data">Data1!$GQ$11:$GQ$20</definedName>
    <definedName name="A127849782C_Latest">Data1!$GQ$20</definedName>
    <definedName name="A127849786L">Data1!$GV$1:$GV$10,Data1!$GV$11:$GV$20</definedName>
    <definedName name="A127849786L_Data">Data1!$GV$11:$GV$20</definedName>
    <definedName name="A127849786L_Latest">Data1!$GV$20</definedName>
    <definedName name="A127849790C">Data1!$FW$1:$FW$10,Data1!$FW$11:$FW$20</definedName>
    <definedName name="A127849790C_Data">Data1!$FW$11:$FW$20</definedName>
    <definedName name="A127849790C_Latest">Data1!$FW$20</definedName>
    <definedName name="A127849794L">Data1!$HI$1:$HI$10,Data1!$HI$11:$HI$20</definedName>
    <definedName name="A127849794L_Data">Data1!$HI$11:$HI$20</definedName>
    <definedName name="A127849794L_Latest">Data1!$HI$20</definedName>
    <definedName name="A127849798W">Data1!$HK$1:$HK$10,Data1!$HK$11:$HK$20</definedName>
    <definedName name="A127849798W_Data">Data1!$HK$11:$HK$20</definedName>
    <definedName name="A127849798W_Latest">Data1!$HK$20</definedName>
    <definedName name="A127849802A">Data1!$HC$1:$HC$10,Data1!$HC$11:$HC$20</definedName>
    <definedName name="A127849802A_Data">Data1!$HC$11:$HC$20</definedName>
    <definedName name="A127849802A_Latest">Data1!$HC$20</definedName>
    <definedName name="A127849806K">Data1!$IH$1:$IH$10,Data1!$IH$11:$IH$20</definedName>
    <definedName name="A127849806K_Data">Data1!$IH$11:$IH$20</definedName>
    <definedName name="A127849806K_Latest">Data1!$IH$20</definedName>
    <definedName name="A127849810A">Data2!$C$1:$C$10,Data2!$C$11:$C$20</definedName>
    <definedName name="A127849810A_Data">Data2!$C$11:$C$20</definedName>
    <definedName name="A127849810A_Latest">Data2!$C$20</definedName>
    <definedName name="A127849814K">Data2!$Q$1:$Q$10,Data2!$Q$11:$Q$20</definedName>
    <definedName name="A127849814K_Data">Data2!$Q$11:$Q$20</definedName>
    <definedName name="A127849814K_Latest">Data2!$Q$20</definedName>
    <definedName name="A127849818V">Data1!$IG$1:$IG$10,Data1!$IG$11:$IG$20</definedName>
    <definedName name="A127849818V_Data">Data1!$IG$11:$IG$20</definedName>
    <definedName name="A127849818V_Latest">Data1!$IG$20</definedName>
    <definedName name="A127849822K">Data2!$AN$1:$AN$10,Data2!$AN$11:$AN$20</definedName>
    <definedName name="A127849822K_Data">Data2!$AN$11:$AN$20</definedName>
    <definedName name="A127849822K_Latest">Data2!$AN$20</definedName>
    <definedName name="A127849826V">Data2!$AT$1:$AT$10,Data2!$AT$11:$AT$20</definedName>
    <definedName name="A127849826V_Data">Data2!$AT$11:$AT$20</definedName>
    <definedName name="A127849826V_Latest">Data2!$AT$20</definedName>
    <definedName name="A127849830K">Data2!$AX$1:$AX$10,Data2!$AX$11:$AX$20</definedName>
    <definedName name="A127849830K_Data">Data2!$AX$11:$AX$20</definedName>
    <definedName name="A127849830K_Latest">Data2!$AX$20</definedName>
    <definedName name="A127849834V">Data2!$Y$1:$Y$10,Data2!$Y$11:$Y$20</definedName>
    <definedName name="A127849834V_Data">Data2!$Y$11:$Y$20</definedName>
    <definedName name="A127849834V_Latest">Data2!$Y$20</definedName>
    <definedName name="A127849842V">Data2!$AG$1:$AG$10,Data2!$AG$11:$AG$20</definedName>
    <definedName name="A127849842V_Data">Data2!$AG$11:$AG$20</definedName>
    <definedName name="A127849842V_Latest">Data2!$AG$20</definedName>
    <definedName name="A127849846C">Data2!$HV$1:$HV$10,Data2!$HV$11:$HV$20</definedName>
    <definedName name="A127849846C_Data">Data2!$HV$11:$HV$20</definedName>
    <definedName name="A127849846C_Latest">Data2!$HV$20</definedName>
    <definedName name="A127850858K">Data2!$IL$1:$IL$10,Data2!$IL$11:$IL$20</definedName>
    <definedName name="A127850858K_Data">Data2!$IL$11:$IL$20</definedName>
    <definedName name="A127850858K_Latest">Data2!$IL$20</definedName>
    <definedName name="A127850862A">Data3!$M$1:$M$10,Data3!$M$11:$M$20</definedName>
    <definedName name="A127850862A_Data">Data3!$M$11:$M$20</definedName>
    <definedName name="A127850862A_Latest">Data3!$M$20</definedName>
    <definedName name="A127850866K">Data3!$P$1:$P$10,Data3!$P$11:$P$20</definedName>
    <definedName name="A127850866K_Data">Data3!$P$11:$P$20</definedName>
    <definedName name="A127850866K_Latest">Data3!$P$20</definedName>
    <definedName name="A127850870A">Data3!$S$1:$S$10,Data3!$S$11:$S$20</definedName>
    <definedName name="A127850870A_Data">Data3!$S$11:$S$20</definedName>
    <definedName name="A127850870A_Latest">Data3!$S$20</definedName>
    <definedName name="A127851118W">Data3!$AF$1:$AF$10,Data3!$AF$11:$AF$20</definedName>
    <definedName name="A127851118W_Data">Data3!$AF$11:$AF$20</definedName>
    <definedName name="A127851118W_Latest">Data3!$AF$20</definedName>
    <definedName name="A127851122L">Data3!$AG$1:$AG$10,Data3!$AG$11:$AG$20</definedName>
    <definedName name="A127851122L_Data">Data3!$AG$11:$AG$20</definedName>
    <definedName name="A127851122L_Latest">Data3!$AG$20</definedName>
    <definedName name="A127851126W">Data3!$AR$1:$AR$10,Data3!$AR$11:$AR$20</definedName>
    <definedName name="A127851126W_Data">Data3!$AR$11:$AR$20</definedName>
    <definedName name="A127851126W_Latest">Data3!$AR$20</definedName>
    <definedName name="A127851130L">Data3!$AC$1:$AC$10,Data3!$AC$11:$AC$20</definedName>
    <definedName name="A127851130L_Data">Data3!$AC$11:$AC$20</definedName>
    <definedName name="A127851130L_Latest">Data3!$AC$20</definedName>
    <definedName name="A127851134W">Data4!$BD$1:$BD$10,Data4!$BD$11:$BD$20</definedName>
    <definedName name="A127851134W_Data">Data4!$BD$11:$BD$20</definedName>
    <definedName name="A127851134W_Latest">Data4!$BD$20</definedName>
    <definedName name="A127851138F">Data4!$BH$1:$BH$10,Data4!$BH$11:$BH$20</definedName>
    <definedName name="A127851138F_Data">Data4!$BH$11:$BH$20</definedName>
    <definedName name="A127851138F_Latest">Data4!$BH$20</definedName>
    <definedName name="A127851142W">Data4!$CU$1:$CU$10,Data4!$CU$11:$CU$20</definedName>
    <definedName name="A127851142W_Data">Data4!$CU$11:$CU$20</definedName>
    <definedName name="A127851142W_Latest">Data4!$CU$20</definedName>
    <definedName name="A127851146F">Data4!$CX$1:$CX$10,Data4!$CX$11:$CX$20</definedName>
    <definedName name="A127851146F_Data">Data4!$CX$11:$CX$20</definedName>
    <definedName name="A127851146F_Latest">Data4!$CX$20</definedName>
    <definedName name="A127851150W">Data4!$CZ$1:$CZ$10,Data4!$CZ$11:$CZ$20</definedName>
    <definedName name="A127851150W_Data">Data4!$CZ$11:$CZ$20</definedName>
    <definedName name="A127851150W_Latest">Data4!$CZ$20</definedName>
    <definedName name="A127851154F">Data4!$DA$1:$DA$10,Data4!$DA$11:$DA$20</definedName>
    <definedName name="A127851154F_Data">Data4!$DA$11:$DA$20</definedName>
    <definedName name="A127851154F_Latest">Data4!$DA$20</definedName>
    <definedName name="A127851158R">Data4!$CA$1:$CA$10,Data4!$CA$11:$CA$20</definedName>
    <definedName name="A127851158R_Data">Data4!$CA$11:$CA$20</definedName>
    <definedName name="A127851158R_Latest">Data4!$CA$20</definedName>
    <definedName name="A127851162F">Data4!$DD$1:$DD$10,Data4!$DD$11:$DD$20</definedName>
    <definedName name="A127851162F_Data">Data4!$DD$11:$DD$20</definedName>
    <definedName name="A127851162F_Latest">Data4!$DD$20</definedName>
    <definedName name="A127851166R">Data4!$CG$1:$CG$10,Data4!$CG$11:$CG$20</definedName>
    <definedName name="A127851166R_Data">Data4!$CG$11:$CG$20</definedName>
    <definedName name="A127851166R_Latest">Data4!$CG$20</definedName>
    <definedName name="A127851170F">Data4!$DW$1:$DW$10,Data4!$DW$11:$DW$20</definedName>
    <definedName name="A127851170F_Data">Data4!$DW$11:$DW$20</definedName>
    <definedName name="A127851170F_Latest">Data4!$DW$20</definedName>
    <definedName name="A127851174R">Data4!$DY$1:$DY$10,Data4!$DY$11:$DY$20</definedName>
    <definedName name="A127851174R_Data">Data4!$DY$11:$DY$20</definedName>
    <definedName name="A127851174R_Latest">Data4!$DY$20</definedName>
    <definedName name="A127851178X">Data4!$FG$1:$FG$10,Data4!$FG$11:$FG$20</definedName>
    <definedName name="A127851178X_Data">Data4!$FG$11:$FG$20</definedName>
    <definedName name="A127851178X_Latest">Data4!$FG$20</definedName>
    <definedName name="A127851182R">Data4!$FL$1:$FL$10,Data4!$FL$11:$FL$20</definedName>
    <definedName name="A127851182R_Data">Data4!$FL$11:$FL$20</definedName>
    <definedName name="A127851182R_Latest">Data4!$FL$20</definedName>
    <definedName name="A127851186X">Data4!$FQ$1:$FQ$10,Data4!$FQ$11:$FQ$20</definedName>
    <definedName name="A127851186X_Data">Data4!$FQ$11:$FQ$20</definedName>
    <definedName name="A127851186X_Latest">Data4!$FQ$20</definedName>
    <definedName name="A127851190R">Data4!$GY$1:$GY$10,Data4!$GY$11:$GY$20</definedName>
    <definedName name="A127851190R_Data">Data4!$GY$11:$GY$20</definedName>
    <definedName name="A127851190R_Latest">Data4!$GY$20</definedName>
    <definedName name="A127851194X">Data4!$FZ$1:$FZ$10,Data4!$FZ$11:$FZ$20</definedName>
    <definedName name="A127851194X_Data">Data4!$FZ$11:$FZ$20</definedName>
    <definedName name="A127851194X_Latest">Data4!$FZ$20</definedName>
    <definedName name="A127851198J">Data4!$HC$1:$HC$10,Data4!$HC$11:$HC$20</definedName>
    <definedName name="A127851198J_Data">Data4!$HC$11:$HC$20</definedName>
    <definedName name="A127851198J_Latest">Data4!$HC$20</definedName>
    <definedName name="A127851202L">Data4!$GB$1:$GB$10,Data4!$GB$11:$GB$20</definedName>
    <definedName name="A127851202L_Data">Data4!$GB$11:$GB$20</definedName>
    <definedName name="A127851202L_Latest">Data4!$GB$20</definedName>
    <definedName name="A127851206W">Data3!$BX$1:$BX$10,Data3!$BX$11:$BX$20</definedName>
    <definedName name="A127851206W_Data">Data3!$BX$11:$BX$20</definedName>
    <definedName name="A127851206W_Latest">Data3!$BX$20</definedName>
    <definedName name="A127851210L">Data3!$CV$1:$CV$10,Data3!$CV$11:$CV$20</definedName>
    <definedName name="A127851210L_Data">Data3!$CV$11:$CV$20</definedName>
    <definedName name="A127851210L_Latest">Data3!$CV$20</definedName>
    <definedName name="A127851214W">Data3!$DE$1:$DE$10,Data3!$DE$11:$DE$20</definedName>
    <definedName name="A127851214W_Data">Data3!$DE$11:$DE$20</definedName>
    <definedName name="A127851214W_Latest">Data3!$DE$20</definedName>
    <definedName name="A127851218F">Data3!$DF$1:$DF$10,Data3!$DF$11:$DF$20</definedName>
    <definedName name="A127851218F_Data">Data3!$DF$11:$DF$20</definedName>
    <definedName name="A127851218F_Latest">Data3!$DF$20</definedName>
    <definedName name="A127851222W">Data3!$DG$1:$DG$10,Data3!$DG$11:$DG$20</definedName>
    <definedName name="A127851222W_Data">Data3!$DG$11:$DG$20</definedName>
    <definedName name="A127851222W_Latest">Data3!$DG$20</definedName>
    <definedName name="A127851226F">Data3!$DH$1:$DH$10,Data3!$DH$11:$DH$20</definedName>
    <definedName name="A127851226F_Data">Data3!$DH$11:$DH$20</definedName>
    <definedName name="A127851226F_Latest">Data3!$DH$20</definedName>
    <definedName name="A127851230W">Data3!$CS$1:$CS$10,Data3!$CS$11:$CS$20</definedName>
    <definedName name="A127851230W_Data">Data3!$CS$11:$CS$20</definedName>
    <definedName name="A127851230W_Latest">Data3!$CS$20</definedName>
    <definedName name="A127851234F">Data3!$EO$1:$EO$10,Data3!$EO$11:$EO$20</definedName>
    <definedName name="A127851234F_Data">Data3!$EO$11:$EO$20</definedName>
    <definedName name="A127851234F_Latest">Data3!$EO$20</definedName>
    <definedName name="A127851238R">Data3!$EQ$1:$EQ$10,Data3!$EQ$11:$EQ$20</definedName>
    <definedName name="A127851238R_Data">Data3!$EQ$11:$EQ$20</definedName>
    <definedName name="A127851238R_Latest">Data3!$EQ$20</definedName>
    <definedName name="A127851242F">Data3!$FT$1:$FT$10,Data3!$FT$11:$FT$20</definedName>
    <definedName name="A127851242F_Data">Data3!$FT$11:$FT$20</definedName>
    <definedName name="A127851242F_Latest">Data3!$FT$20</definedName>
    <definedName name="A127851246R">Data3!$FV$1:$FV$10,Data3!$FV$11:$FV$20</definedName>
    <definedName name="A127851246R_Data">Data3!$FV$11:$FV$20</definedName>
    <definedName name="A127851246R_Latest">Data3!$FV$20</definedName>
    <definedName name="A127851250F">Data3!$GA$1:$GA$10,Data3!$GA$11:$GA$20</definedName>
    <definedName name="A127851250F_Data">Data3!$GA$11:$GA$20</definedName>
    <definedName name="A127851250F_Latest">Data3!$GA$20</definedName>
    <definedName name="A127851254R">Data3!$GB$1:$GB$10,Data3!$GB$11:$GB$20</definedName>
    <definedName name="A127851254R_Data">Data3!$GB$11:$GB$20</definedName>
    <definedName name="A127851254R_Latest">Data3!$GB$20</definedName>
    <definedName name="A127851258X">Data3!$GD$1:$GD$10,Data3!$GD$11:$GD$20</definedName>
    <definedName name="A127851258X_Data">Data3!$GD$11:$GD$20</definedName>
    <definedName name="A127851258X_Latest">Data3!$GD$20</definedName>
    <definedName name="A127851262R">Data3!$GR$1:$GR$10,Data3!$GR$11:$GR$20</definedName>
    <definedName name="A127851262R_Data">Data3!$GR$11:$GR$20</definedName>
    <definedName name="A127851262R_Latest">Data3!$GR$20</definedName>
    <definedName name="A127851266X">Data3!$GS$1:$GS$10,Data3!$GS$11:$GS$20</definedName>
    <definedName name="A127851266X_Data">Data3!$GS$11:$GS$20</definedName>
    <definedName name="A127851266X_Latest">Data3!$GS$20</definedName>
    <definedName name="A127851270R">Data3!$HB$1:$HB$10,Data3!$HB$11:$HB$20</definedName>
    <definedName name="A127851270R_Data">Data3!$HB$11:$HB$20</definedName>
    <definedName name="A127851270R_Latest">Data3!$HB$20</definedName>
    <definedName name="A127851274X">Data3!$GO$1:$GO$10,Data3!$GO$11:$GO$20</definedName>
    <definedName name="A127851274X_Data">Data3!$GO$11:$GO$20</definedName>
    <definedName name="A127851274X_Latest">Data3!$GO$20</definedName>
    <definedName name="A127851278J">Data3!$IQ$1:$IQ$10,Data3!$IQ$11:$IQ$20</definedName>
    <definedName name="A127851278J_Data">Data3!$IQ$11:$IQ$20</definedName>
    <definedName name="A127851278J_Latest">Data3!$IQ$20</definedName>
    <definedName name="A127851282X">Data4!$B$1:$B$10,Data4!$B$11:$B$20</definedName>
    <definedName name="A127851282X_Data">Data4!$B$11:$B$20</definedName>
    <definedName name="A127851282X_Latest">Data4!$B$20</definedName>
    <definedName name="A127851286J">Data3!$HP$1:$HP$10,Data3!$HP$11:$HP$20</definedName>
    <definedName name="A127851286J_Data">Data3!$HP$11:$HP$20</definedName>
    <definedName name="A127851286J_Latest">Data3!$HP$20</definedName>
    <definedName name="A127851290X">Data4!$R$1:$R$10,Data4!$R$11:$R$20</definedName>
    <definedName name="A127851290X_Data">Data4!$R$11:$R$20</definedName>
    <definedName name="A127851290X_Latest">Data4!$R$20</definedName>
    <definedName name="A127851294J">Data4!$U$1:$U$10,Data4!$U$11:$U$20</definedName>
    <definedName name="A127851294J_Data">Data4!$U$11:$U$20</definedName>
    <definedName name="A127851294J_Latest">Data4!$U$20</definedName>
    <definedName name="A127851298T">Data4!$AG$1:$AG$10,Data4!$AG$11:$AG$20</definedName>
    <definedName name="A127851298T_Data">Data4!$AG$11:$AG$20</definedName>
    <definedName name="A127851298T_Latest">Data4!$AG$20</definedName>
    <definedName name="A127851302W">Data4!$AH$1:$AH$10,Data4!$AH$11:$AH$20</definedName>
    <definedName name="A127851302W_Data">Data4!$AH$11:$AH$20</definedName>
    <definedName name="A127851302W_Latest">Data4!$AH$20</definedName>
    <definedName name="A127851306F">Data4!$Q$1:$Q$10,Data4!$Q$11:$Q$20</definedName>
    <definedName name="A127851306F_Data">Data4!$Q$11:$Q$20</definedName>
    <definedName name="A127851306F_Latest">Data4!$Q$20</definedName>
    <definedName name="A127852302R">Data4!$IA$1:$IA$10,Data4!$IA$11:$IA$20</definedName>
    <definedName name="A127852302R_Data">Data4!$IA$11:$IA$20</definedName>
    <definedName name="A127852302R_Latest">Data4!$IA$20</definedName>
    <definedName name="A127852306X">Data4!$HL$1:$HL$10,Data4!$HL$11:$HL$20</definedName>
    <definedName name="A127852306X_Data">Data4!$HL$11:$HL$20</definedName>
    <definedName name="A127852306X_Latest">Data4!$HL$20</definedName>
    <definedName name="A127852310R">Data4!$IF$1:$IF$10,Data4!$IF$11:$IF$20</definedName>
    <definedName name="A127852310R_Data">Data4!$IF$11:$IF$20</definedName>
    <definedName name="A127852310R_Latest">Data4!$IF$20</definedName>
    <definedName name="A127852562K">Data5!$AC$1:$AC$10,Data5!$AC$11:$AC$20</definedName>
    <definedName name="A127852562K_Data">Data5!$AC$11:$AC$20</definedName>
    <definedName name="A127852562K_Latest">Data5!$AC$20</definedName>
    <definedName name="A127852566V">Data5!$J$1:$J$10,Data5!$J$11:$J$20</definedName>
    <definedName name="A127852566V_Data">Data5!$J$11:$J$20</definedName>
    <definedName name="A127852566V_Latest">Data5!$J$20</definedName>
    <definedName name="A127852570K">Data6!$AK$1:$AK$10,Data6!$AK$11:$AK$20</definedName>
    <definedName name="A127852570K_Data">Data6!$AK$11:$AK$20</definedName>
    <definedName name="A127852570K_Latest">Data6!$AK$20</definedName>
    <definedName name="A127852574V">Data6!$AP$1:$AP$10,Data6!$AP$11:$AP$20</definedName>
    <definedName name="A127852574V_Data">Data6!$AP$11:$AP$20</definedName>
    <definedName name="A127852574V_Latest">Data6!$AP$20</definedName>
    <definedName name="A127852578C">Data6!$AW$1:$AW$10,Data6!$AW$11:$AW$20</definedName>
    <definedName name="A127852578C_Data">Data6!$AW$11:$AW$20</definedName>
    <definedName name="A127852578C_Latest">Data6!$AW$20</definedName>
    <definedName name="A127852582V">Data6!$AX$1:$AX$10,Data6!$AX$11:$AX$20</definedName>
    <definedName name="A127852582V_Data">Data6!$AX$11:$AX$20</definedName>
    <definedName name="A127852582V_Latest">Data6!$AX$20</definedName>
    <definedName name="A127852586C">Data6!$AE$1:$AE$10,Data6!$AE$11:$AE$20</definedName>
    <definedName name="A127852586C_Data">Data6!$AE$11:$AE$20</definedName>
    <definedName name="A127852586C_Latest">Data6!$AE$20</definedName>
    <definedName name="A127852590V">Data6!$BQ$1:$BQ$10,Data6!$BQ$11:$BQ$20</definedName>
    <definedName name="A127852590V_Data">Data6!$BQ$11:$BQ$20</definedName>
    <definedName name="A127852590V_Latest">Data6!$BQ$20</definedName>
    <definedName name="A127852594C">Data6!$BY$1:$BY$10,Data6!$BY$11:$BY$20</definedName>
    <definedName name="A127852594C_Data">Data6!$BY$11:$BY$20</definedName>
    <definedName name="A127852594C_Latest">Data6!$BY$20</definedName>
    <definedName name="A127852598L">Data6!$BL$1:$BL$10,Data6!$BL$11:$BL$20</definedName>
    <definedName name="A127852598L_Data">Data6!$BL$11:$BL$20</definedName>
    <definedName name="A127852598L_Latest">Data6!$BL$20</definedName>
    <definedName name="A127852602T">Data6!$CZ$1:$CZ$10,Data6!$CZ$11:$CZ$20</definedName>
    <definedName name="A127852602T_Data">Data6!$CZ$11:$CZ$20</definedName>
    <definedName name="A127852602T_Latest">Data6!$CZ$20</definedName>
    <definedName name="A127852606A">Data6!$DB$1:$DB$10,Data6!$DB$11:$DB$20</definedName>
    <definedName name="A127852606A_Data">Data6!$DB$11:$DB$20</definedName>
    <definedName name="A127852606A_Latest">Data6!$DB$20</definedName>
    <definedName name="A127852610T">Data6!$DG$1:$DG$10,Data6!$DG$11:$DG$20</definedName>
    <definedName name="A127852610T_Data">Data6!$DG$11:$DG$20</definedName>
    <definedName name="A127852610T_Latest">Data6!$DG$20</definedName>
    <definedName name="A127852614A">Data6!$DL$1:$DL$10,Data6!$DL$11:$DL$20</definedName>
    <definedName name="A127852614A_Data">Data6!$DL$11:$DL$20</definedName>
    <definedName name="A127852614A_Latest">Data6!$DL$20</definedName>
    <definedName name="A127852618K">Data6!$DT$1:$DT$10,Data6!$DT$11:$DT$20</definedName>
    <definedName name="A127852618K_Data">Data6!$DT$11:$DT$20</definedName>
    <definedName name="A127852618K_Latest">Data6!$DT$20</definedName>
    <definedName name="A127852622A">Data6!$EM$1:$EM$10,Data6!$EM$11:$EM$20</definedName>
    <definedName name="A127852622A_Data">Data6!$EM$11:$EM$20</definedName>
    <definedName name="A127852622A_Latest">Data6!$EM$20</definedName>
    <definedName name="A127852626K">Data6!$DW$1:$DW$10,Data6!$DW$11:$DW$20</definedName>
    <definedName name="A127852626K_Data">Data6!$DW$11:$DW$20</definedName>
    <definedName name="A127852626K_Latest">Data6!$DW$20</definedName>
    <definedName name="A127852630A">Data6!$FT$1:$FT$10,Data6!$FT$11:$FT$20</definedName>
    <definedName name="A127852630A_Data">Data6!$FT$11:$FT$20</definedName>
    <definedName name="A127852630A_Latest">Data6!$FT$20</definedName>
    <definedName name="A127852634K">Data6!$GB$1:$GB$10,Data6!$GB$11:$GB$20</definedName>
    <definedName name="A127852634K_Data">Data6!$GB$11:$GB$20</definedName>
    <definedName name="A127852634K_Latest">Data6!$GB$20</definedName>
    <definedName name="A127852638V">Data6!$FM$1:$FM$10,Data6!$FM$11:$FM$20</definedName>
    <definedName name="A127852638V_Data">Data6!$FM$11:$FM$20</definedName>
    <definedName name="A127852638V_Latest">Data6!$FM$20</definedName>
    <definedName name="A127852642K">Data6!$FN$1:$FN$10,Data6!$FN$11:$FN$20</definedName>
    <definedName name="A127852642K_Data">Data6!$FN$11:$FN$20</definedName>
    <definedName name="A127852642K_Latest">Data6!$FN$20</definedName>
    <definedName name="A127852646V">Data5!$AV$1:$AV$10,Data5!$AV$11:$AV$20</definedName>
    <definedName name="A127852646V_Data">Data5!$AV$11:$AV$20</definedName>
    <definedName name="A127852646V_Latest">Data5!$AV$20</definedName>
    <definedName name="A127852650K">Data5!$BA$1:$BA$10,Data5!$BA$11:$BA$20</definedName>
    <definedName name="A127852650K_Data">Data5!$BA$11:$BA$20</definedName>
    <definedName name="A127852650K_Latest">Data5!$BA$20</definedName>
    <definedName name="A127852654V">Data5!$BC$1:$BC$10,Data5!$BC$11:$BC$20</definedName>
    <definedName name="A127852654V_Data">Data5!$BC$11:$BC$20</definedName>
    <definedName name="A127852654V_Latest">Data5!$BC$20</definedName>
    <definedName name="A127852658C">Data5!$BD$1:$BD$10,Data5!$BD$11:$BD$20</definedName>
    <definedName name="A127852658C_Data">Data5!$BD$11:$BD$20</definedName>
    <definedName name="A127852658C_Latest">Data5!$BD$20</definedName>
    <definedName name="A127852662V">Data5!$BF$1:$BF$10,Data5!$BF$11:$BF$20</definedName>
    <definedName name="A127852662V_Data">Data5!$BF$11:$BF$20</definedName>
    <definedName name="A127852662V_Latest">Data5!$BF$20</definedName>
    <definedName name="A127852666C">Data5!$BJ$1:$BJ$10,Data5!$BJ$11:$BJ$20</definedName>
    <definedName name="A127852666C_Data">Data5!$BJ$11:$BJ$20</definedName>
    <definedName name="A127852666C_Latest">Data5!$BJ$20</definedName>
    <definedName name="A127852670V">Data5!$BM$1:$BM$10,Data5!$BM$11:$BM$20</definedName>
    <definedName name="A127852670V_Data">Data5!$BM$11:$BM$20</definedName>
    <definedName name="A127852670V_Latest">Data5!$BM$20</definedName>
    <definedName name="A127852674C">Data5!$BO$1:$BO$10,Data5!$BO$11:$BO$20</definedName>
    <definedName name="A127852674C_Data">Data5!$BO$11:$BO$20</definedName>
    <definedName name="A127852674C_Latest">Data5!$BO$20</definedName>
    <definedName name="A127852678L">Data5!$CO$1:$CO$10,Data5!$CO$11:$CO$20</definedName>
    <definedName name="A127852678L_Data">Data5!$CO$11:$CO$20</definedName>
    <definedName name="A127852678L_Latest">Data5!$CO$20</definedName>
    <definedName name="A127852682C">Data5!$BZ$1:$BZ$10,Data5!$BZ$11:$BZ$20</definedName>
    <definedName name="A127852682C_Data">Data5!$BZ$11:$BZ$20</definedName>
    <definedName name="A127852682C_Latest">Data5!$BZ$20</definedName>
    <definedName name="A127852686L">Data5!$DU$1:$DU$10,Data5!$DU$11:$DU$20</definedName>
    <definedName name="A127852686L_Data">Data5!$DU$11:$DU$20</definedName>
    <definedName name="A127852686L_Latest">Data5!$DU$20</definedName>
    <definedName name="A127852690C">Data5!$DZ$1:$DZ$10,Data5!$DZ$11:$DZ$20</definedName>
    <definedName name="A127852690C_Data">Data5!$DZ$11:$DZ$20</definedName>
    <definedName name="A127852690C_Latest">Data5!$DZ$20</definedName>
    <definedName name="A127852694L">Data5!$EE$1:$EE$10,Data5!$EE$11:$EE$20</definedName>
    <definedName name="A127852694L_Data">Data5!$EE$11:$EE$20</definedName>
    <definedName name="A127852694L_Latest">Data5!$EE$20</definedName>
    <definedName name="A127852702A">Data5!$FA$1:$FA$10,Data5!$FA$11:$FA$20</definedName>
    <definedName name="A127852702A_Data">Data5!$FA$11:$FA$20</definedName>
    <definedName name="A127852702A_Latest">Data5!$FA$20</definedName>
    <definedName name="A127852706K">Data5!$FG$1:$FG$10,Data5!$FG$11:$FG$20</definedName>
    <definedName name="A127852706K_Data">Data5!$FG$11:$FG$20</definedName>
    <definedName name="A127852706K_Latest">Data5!$FG$20</definedName>
    <definedName name="A127852710A">Data5!$FI$1:$FI$10,Data5!$FI$11:$FI$20</definedName>
    <definedName name="A127852710A_Data">Data5!$FI$11:$FI$20</definedName>
    <definedName name="A127852710A_Latest">Data5!$FI$20</definedName>
    <definedName name="A127852714K">Data5!$FJ$1:$FJ$10,Data5!$FJ$11:$FJ$20</definedName>
    <definedName name="A127852714K_Data">Data5!$FJ$11:$FJ$20</definedName>
    <definedName name="A127852714K_Latest">Data5!$FJ$20</definedName>
    <definedName name="A127852718V">Data5!$FM$1:$FM$10,Data5!$FM$11:$FM$20</definedName>
    <definedName name="A127852718V_Data">Data5!$FM$11:$FM$20</definedName>
    <definedName name="A127852718V_Latest">Data5!$FM$20</definedName>
    <definedName name="A127852722K">Data5!$FN$1:$FN$10,Data5!$FN$11:$FN$20</definedName>
    <definedName name="A127852722K_Data">Data5!$FN$11:$FN$20</definedName>
    <definedName name="A127852722K_Latest">Data5!$FN$20</definedName>
    <definedName name="A127852726V">Data5!$FO$1:$FO$10,Data5!$FO$11:$FO$20</definedName>
    <definedName name="A127852726V_Data">Data5!$FO$11:$FO$20</definedName>
    <definedName name="A127852726V_Latest">Data5!$FO$20</definedName>
    <definedName name="A127852730K">Data5!$EI$1:$EI$10,Data5!$EI$11:$EI$20</definedName>
    <definedName name="A127852730K_Data">Data5!$EI$11:$EI$20</definedName>
    <definedName name="A127852730K_Latest">Data5!$EI$20</definedName>
    <definedName name="A127852734V">Data5!$FR$1:$FR$10,Data5!$FR$11:$FR$20</definedName>
    <definedName name="A127852734V_Data">Data5!$FR$11:$FR$20</definedName>
    <definedName name="A127852734V_Latest">Data5!$FR$20</definedName>
    <definedName name="A127852738C">Data5!$GI$1:$GI$10,Data5!$GI$11:$GI$20</definedName>
    <definedName name="A127852738C_Data">Data5!$GI$11:$GI$20</definedName>
    <definedName name="A127852738C_Latest">Data5!$GI$20</definedName>
    <definedName name="A127852742V">Data5!$GN$1:$GN$10,Data5!$GN$11:$GN$20</definedName>
    <definedName name="A127852742V_Data">Data5!$GN$11:$GN$20</definedName>
    <definedName name="A127852742V_Latest">Data5!$GN$20</definedName>
    <definedName name="A127852746C">Data5!$GP$1:$GP$10,Data5!$GP$11:$GP$20</definedName>
    <definedName name="A127852746C_Data">Data5!$GP$11:$GP$20</definedName>
    <definedName name="A127852746C_Latest">Data5!$GP$20</definedName>
    <definedName name="A127852750V">Data5!$GQ$1:$GQ$10,Data5!$GQ$11:$GQ$20</definedName>
    <definedName name="A127852750V_Data">Data5!$GQ$11:$GQ$20</definedName>
    <definedName name="A127852750V_Latest">Data5!$GQ$20</definedName>
    <definedName name="A127852754C">Data5!$FQ$1:$FQ$10,Data5!$FQ$11:$FQ$20</definedName>
    <definedName name="A127852754C_Data">Data5!$FQ$11:$FQ$20</definedName>
    <definedName name="A127852754C_Latest">Data5!$FQ$20</definedName>
    <definedName name="A127852762C">Data5!$GZ$1:$GZ$10,Data5!$GZ$11:$GZ$20</definedName>
    <definedName name="A127852762C_Data">Data5!$GZ$11:$GZ$20</definedName>
    <definedName name="A127852762C_Latest">Data5!$GZ$20</definedName>
    <definedName name="A127852766L">Data5!$HL$1:$HL$10,Data5!$HL$11:$HL$20</definedName>
    <definedName name="A127852766L_Data">Data5!$HL$11:$HL$20</definedName>
    <definedName name="A127852766L_Latest">Data5!$HL$20</definedName>
    <definedName name="A127852770C">Data5!$HT$1:$HT$10,Data5!$HT$11:$HT$20</definedName>
    <definedName name="A127852770C_Data">Data5!$HT$11:$HT$20</definedName>
    <definedName name="A127852770C_Latest">Data5!$HT$20</definedName>
    <definedName name="A127852774L">Data5!$HW$1:$HW$10,Data5!$HW$11:$HW$20</definedName>
    <definedName name="A127852774L_Data">Data5!$HW$11:$HW$20</definedName>
    <definedName name="A127852774L_Latest">Data5!$HW$20</definedName>
    <definedName name="A127852778W">Data5!$HB$1:$HB$10,Data5!$HB$11:$HB$20</definedName>
    <definedName name="A127852778W_Data">Data5!$HB$11:$HB$20</definedName>
    <definedName name="A127852778W_Latest">Data5!$HB$20</definedName>
    <definedName name="A127852782L">Data5!$HC$1:$HC$10,Data5!$HC$11:$HC$20</definedName>
    <definedName name="A127852782L_Data">Data5!$HC$11:$HC$20</definedName>
    <definedName name="A127852782L_Latest">Data5!$HC$20</definedName>
    <definedName name="A127852786W">Data6!$D$1:$D$10,Data6!$D$11:$D$20</definedName>
    <definedName name="A127852786W_Data">Data6!$D$11:$D$20</definedName>
    <definedName name="A127852786W_Latest">Data6!$D$20</definedName>
    <definedName name="A127852790L">Data6!$G$1:$G$10,Data6!$G$11:$G$20</definedName>
    <definedName name="A127852790L_Data">Data6!$G$11:$G$20</definedName>
    <definedName name="A127852790L_Latest">Data6!$G$20</definedName>
    <definedName name="A127852794W">Data6!$H$1:$H$10,Data6!$H$11:$H$20</definedName>
    <definedName name="A127852794W_Data">Data6!$H$11:$H$20</definedName>
    <definedName name="A127852794W_Latest">Data6!$H$20</definedName>
    <definedName name="A127852798F">Data6!$M$1:$M$10,Data6!$M$11:$M$20</definedName>
    <definedName name="A127852798F_Data">Data6!$M$11:$M$20</definedName>
    <definedName name="A127852798F_Latest">Data6!$M$20</definedName>
    <definedName name="A127852802K">Data5!$IG$1:$IG$10,Data5!$IG$11:$IG$20</definedName>
    <definedName name="A127852802K_Data">Data5!$IG$11:$IG$20</definedName>
    <definedName name="A127852802K_Latest">Data5!$IG$20</definedName>
    <definedName name="A127852826C">Data6!$GR$1:$GR$10,Data6!$GR$11:$GR$20</definedName>
    <definedName name="A127852826C_Data">Data6!$GR$11:$GR$20</definedName>
    <definedName name="A127852826C_Latest">Data6!$GR$20</definedName>
    <definedName name="A127853982X">Data6!$HC$1:$HC$10,Data6!$HC$11:$HC$20</definedName>
    <definedName name="A127853982X_Data">Data6!$HC$11:$HC$20</definedName>
    <definedName name="A127853982X_Latest">Data6!$HC$20</definedName>
    <definedName name="A127853986J">Data6!$HL$1:$HL$10,Data6!$HL$11:$HL$20</definedName>
    <definedName name="A127853986J_Data">Data6!$HL$11:$HL$20</definedName>
    <definedName name="A127853986J_Latest">Data6!$HL$20</definedName>
    <definedName name="A127853990X">Data6!$HN$1:$HN$10,Data6!$HN$11:$HN$20</definedName>
    <definedName name="A127853990X_Data">Data6!$HN$11:$HN$20</definedName>
    <definedName name="A127853990X_Latest">Data6!$HN$20</definedName>
    <definedName name="A127853994J">Data6!$HO$1:$HO$10,Data6!$HO$11:$HO$20</definedName>
    <definedName name="A127853994J_Data">Data6!$HO$11:$HO$20</definedName>
    <definedName name="A127853994J_Latest">Data6!$HO$20</definedName>
    <definedName name="A127853998T">Data6!$HV$1:$HV$10,Data6!$HV$11:$HV$20</definedName>
    <definedName name="A127853998T_Data">Data6!$HV$11:$HV$20</definedName>
    <definedName name="A127853998T_Latest">Data6!$HV$20</definedName>
    <definedName name="A127854002X">Data6!$GV$1:$GV$10,Data6!$GV$11:$GV$20</definedName>
    <definedName name="A127854002X_Data">Data6!$GV$11:$GV$20</definedName>
    <definedName name="A127854002X_Latest">Data6!$GV$20</definedName>
    <definedName name="A127854006J">Data6!$GX$1:$GX$10,Data6!$GX$11:$GX$20</definedName>
    <definedName name="A127854006J_Data">Data6!$GX$11:$GX$20</definedName>
    <definedName name="A127854006J_Latest">Data6!$GX$20</definedName>
    <definedName name="A127854274C">Data6!$IM$1:$IM$10,Data6!$IM$11:$IM$20</definedName>
    <definedName name="A127854274C_Data">Data6!$IM$11:$IM$20</definedName>
    <definedName name="A127854274C_Latest">Data6!$IM$20</definedName>
    <definedName name="A127854278L">Data6!$IQ$1:$IQ$10,Data6!$IQ$11:$IQ$20</definedName>
    <definedName name="A127854278L_Data">Data6!$IQ$11:$IQ$20</definedName>
    <definedName name="A127854278L_Latest">Data6!$IQ$20</definedName>
    <definedName name="A127854282C">Data7!$J$1:$J$10,Data7!$J$11:$J$20</definedName>
    <definedName name="A127854282C_Data">Data7!$J$11:$J$20</definedName>
    <definedName name="A127854282C_Latest">Data7!$J$20</definedName>
    <definedName name="A127854286L">Data7!$Q$1:$Q$10,Data7!$Q$11:$Q$20</definedName>
    <definedName name="A127854286L_Data">Data7!$Q$11:$Q$20</definedName>
    <definedName name="A127854286L_Latest">Data7!$Q$20</definedName>
    <definedName name="A127854290C">Data7!$S$1:$S$10,Data7!$S$11:$S$20</definedName>
    <definedName name="A127854290C_Data">Data7!$S$11:$S$20</definedName>
    <definedName name="A127854290C_Latest">Data7!$S$20</definedName>
    <definedName name="A127854294L">Data6!$IH$1:$IH$10,Data6!$IH$11:$IH$20</definedName>
    <definedName name="A127854294L_Data">Data6!$IH$11:$IH$20</definedName>
    <definedName name="A127854294L_Latest">Data6!$IH$20</definedName>
    <definedName name="A127854298W">Data8!$T$1:$T$10,Data8!$T$11:$T$20</definedName>
    <definedName name="A127854298W_Data">Data8!$T$11:$T$20</definedName>
    <definedName name="A127854298W_Latest">Data8!$T$20</definedName>
    <definedName name="A127854302A">Data8!$AC$1:$AC$10,Data8!$AC$11:$AC$20</definedName>
    <definedName name="A127854302A_Data">Data8!$AC$11:$AC$20</definedName>
    <definedName name="A127854302A_Latest">Data8!$AC$20</definedName>
    <definedName name="A127854306K">Data8!$BE$1:$BE$10,Data8!$BE$11:$BE$20</definedName>
    <definedName name="A127854306K_Data">Data8!$BE$11:$BE$20</definedName>
    <definedName name="A127854306K_Latest">Data8!$BE$20</definedName>
    <definedName name="A127854310A">Data8!$BS$1:$BS$10,Data8!$BS$11:$BS$20</definedName>
    <definedName name="A127854310A_Data">Data8!$BS$11:$BS$20</definedName>
    <definedName name="A127854310A_Latest">Data8!$BS$20</definedName>
    <definedName name="A127854314K">Data8!$CI$1:$CI$10,Data8!$CI$11:$CI$20</definedName>
    <definedName name="A127854314K_Data">Data8!$CI$11:$CI$20</definedName>
    <definedName name="A127854314K_Latest">Data8!$CI$20</definedName>
    <definedName name="A127854318V">Data8!$CX$1:$CX$10,Data8!$CX$11:$CX$20</definedName>
    <definedName name="A127854318V_Data">Data8!$CX$11:$CX$20</definedName>
    <definedName name="A127854318V_Latest">Data8!$CX$20</definedName>
    <definedName name="A127854322K">Data8!$CZ$1:$CZ$10,Data8!$CZ$11:$CZ$20</definedName>
    <definedName name="A127854322K_Data">Data8!$CZ$11:$CZ$20</definedName>
    <definedName name="A127854322K_Latest">Data8!$CZ$20</definedName>
    <definedName name="A127854330K">Data8!$CG$1:$CG$10,Data8!$CG$11:$CG$20</definedName>
    <definedName name="A127854330K_Data">Data8!$CG$11:$CG$20</definedName>
    <definedName name="A127854330K_Latest">Data8!$CG$20</definedName>
    <definedName name="A127854334V">Data8!$DX$1:$DX$10,Data8!$DX$11:$DX$20</definedName>
    <definedName name="A127854334V_Data">Data8!$DX$11:$DX$20</definedName>
    <definedName name="A127854334V_Latest">Data8!$DX$20</definedName>
    <definedName name="A127854338C">Data8!$DY$1:$DY$10,Data8!$DY$11:$DY$20</definedName>
    <definedName name="A127854338C_Data">Data8!$DY$11:$DY$20</definedName>
    <definedName name="A127854338C_Latest">Data8!$DY$20</definedName>
    <definedName name="A127854342V">Data8!$DZ$1:$DZ$10,Data8!$DZ$11:$DZ$20</definedName>
    <definedName name="A127854342V_Data">Data8!$DZ$11:$DZ$20</definedName>
    <definedName name="A127854342V_Latest">Data8!$DZ$20</definedName>
    <definedName name="A127854346C">Data8!$EB$1:$EB$10,Data8!$EB$11:$EB$20</definedName>
    <definedName name="A127854346C_Data">Data8!$EB$11:$EB$20</definedName>
    <definedName name="A127854346C_Latest">Data8!$EB$20</definedName>
    <definedName name="A127854350V">Data8!$EJ$1:$EJ$10,Data8!$EJ$11:$EJ$20</definedName>
    <definedName name="A127854350V_Data">Data8!$EJ$11:$EJ$20</definedName>
    <definedName name="A127854350V_Latest">Data8!$EJ$20</definedName>
    <definedName name="A127854354C">Data8!$DO$1:$DO$10,Data8!$DO$11:$DO$20</definedName>
    <definedName name="A127854354C_Data">Data8!$DO$11:$DO$20</definedName>
    <definedName name="A127854354C_Latest">Data8!$DO$20</definedName>
    <definedName name="A127854358L">Data8!$FI$1:$FI$10,Data8!$FI$11:$FI$20</definedName>
    <definedName name="A127854358L_Data">Data8!$FI$11:$FI$20</definedName>
    <definedName name="A127854358L_Latest">Data8!$FI$20</definedName>
    <definedName name="A127854366L">Data7!$AD$1:$AD$10,Data7!$AD$11:$AD$20</definedName>
    <definedName name="A127854366L_Data">Data7!$AD$11:$AD$20</definedName>
    <definedName name="A127854366L_Latest">Data7!$AD$20</definedName>
    <definedName name="A127854370C">Data7!$W$1:$W$10,Data7!$W$11:$W$20</definedName>
    <definedName name="A127854370C_Data">Data7!$W$11:$W$20</definedName>
    <definedName name="A127854370C_Latest">Data7!$W$20</definedName>
    <definedName name="A127854374L">Data7!$AB$1:$AB$10,Data7!$AB$11:$AB$20</definedName>
    <definedName name="A127854374L_Data">Data7!$AB$11:$AB$20</definedName>
    <definedName name="A127854374L_Latest">Data7!$AB$20</definedName>
    <definedName name="A127854378W">Data7!$BL$1:$BL$10,Data7!$BL$11:$BL$20</definedName>
    <definedName name="A127854378W_Data">Data7!$BL$11:$BL$20</definedName>
    <definedName name="A127854378W_Latest">Data7!$BL$20</definedName>
    <definedName name="A127854382L">Data7!$BP$1:$BP$10,Data7!$BP$11:$BP$20</definedName>
    <definedName name="A127854382L_Data">Data7!$BP$11:$BP$20</definedName>
    <definedName name="A127854382L_Latest">Data7!$BP$20</definedName>
    <definedName name="A127854386W">Data7!$BS$1:$BS$10,Data7!$BS$11:$BS$20</definedName>
    <definedName name="A127854386W_Data">Data7!$BS$11:$BS$20</definedName>
    <definedName name="A127854386W_Latest">Data7!$BS$20</definedName>
    <definedName name="A127854390L">Data7!$CG$1:$CG$10,Data7!$CG$11:$CG$20</definedName>
    <definedName name="A127854390L_Data">Data7!$CG$11:$CG$20</definedName>
    <definedName name="A127854390L_Latest">Data7!$CG$20</definedName>
    <definedName name="A127854394W">Data7!$BB$1:$BB$10,Data7!$BB$11:$BB$20</definedName>
    <definedName name="A127854394W_Data">Data7!$BB$11:$BB$20</definedName>
    <definedName name="A127854394W_Latest">Data7!$BB$20</definedName>
    <definedName name="A127854398F">Data7!$BH$1:$BH$10,Data7!$BH$11:$BH$20</definedName>
    <definedName name="A127854398F_Data">Data7!$BH$11:$BH$20</definedName>
    <definedName name="A127854398F_Latest">Data7!$BH$20</definedName>
    <definedName name="A127854402K">Data7!$BK$1:$BK$10,Data7!$BK$11:$BK$20</definedName>
    <definedName name="A127854402K_Data">Data7!$BK$11:$BK$20</definedName>
    <definedName name="A127854402K_Latest">Data7!$BK$20</definedName>
    <definedName name="A127854406V">Data7!$CZ$1:$CZ$10,Data7!$CZ$11:$CZ$20</definedName>
    <definedName name="A127854406V_Data">Data7!$CZ$11:$CZ$20</definedName>
    <definedName name="A127854406V_Latest">Data7!$CZ$20</definedName>
    <definedName name="A127854410K">Data7!$DP$1:$DP$10,Data7!$DP$11:$DP$20</definedName>
    <definedName name="A127854410K_Data">Data7!$DP$11:$DP$20</definedName>
    <definedName name="A127854410K_Latest">Data7!$DP$20</definedName>
    <definedName name="A127854414V">Data7!$CN$1:$CN$10,Data7!$CN$11:$CN$20</definedName>
    <definedName name="A127854414V_Data">Data7!$CN$11:$CN$20</definedName>
    <definedName name="A127854414V_Latest">Data7!$CN$20</definedName>
    <definedName name="A127854418C">Data7!$DQ$1:$DQ$10,Data7!$DQ$11:$DQ$20</definedName>
    <definedName name="A127854418C_Data">Data7!$DQ$11:$DQ$20</definedName>
    <definedName name="A127854418C_Latest">Data7!$DQ$20</definedName>
    <definedName name="A127854422V">Data7!$EF$1:$EF$10,Data7!$EF$11:$EF$20</definedName>
    <definedName name="A127854422V_Data">Data7!$EF$11:$EF$20</definedName>
    <definedName name="A127854422V_Latest">Data7!$EF$20</definedName>
    <definedName name="A127854426C">Data7!$EI$1:$EI$10,Data7!$EI$11:$EI$20</definedName>
    <definedName name="A127854426C_Data">Data7!$EI$11:$EI$20</definedName>
    <definedName name="A127854426C_Latest">Data7!$EI$20</definedName>
    <definedName name="A127854430V">Data7!$EX$1:$EX$10,Data7!$EX$11:$EX$20</definedName>
    <definedName name="A127854430V_Data">Data7!$EX$11:$EX$20</definedName>
    <definedName name="A127854430V_Latest">Data7!$EX$20</definedName>
    <definedName name="A127854434C">Data7!$DX$1:$DX$10,Data7!$DX$11:$DX$20</definedName>
    <definedName name="A127854434C_Data">Data7!$DX$11:$DX$20</definedName>
    <definedName name="A127854434C_Latest">Data7!$DX$20</definedName>
    <definedName name="A127854438L">Data7!$FV$1:$FV$10,Data7!$FV$11:$FV$20</definedName>
    <definedName name="A127854438L_Data">Data7!$FV$11:$FV$20</definedName>
    <definedName name="A127854438L_Latest">Data7!$FV$20</definedName>
    <definedName name="A127854442C">Data7!$FY$1:$FY$10,Data7!$FY$11:$FY$20</definedName>
    <definedName name="A127854442C_Data">Data7!$FY$11:$FY$20</definedName>
    <definedName name="A127854442C_Latest">Data7!$FY$20</definedName>
    <definedName name="A127854446L">Data7!$FC$1:$FC$10,Data7!$FC$11:$FC$20</definedName>
    <definedName name="A127854446L_Data">Data7!$FC$11:$FC$20</definedName>
    <definedName name="A127854446L_Latest">Data7!$FC$20</definedName>
    <definedName name="A127854450C">Data7!$HK$1:$HK$10,Data7!$HK$11:$HK$20</definedName>
    <definedName name="A127854450C_Data">Data7!$HK$11:$HK$20</definedName>
    <definedName name="A127854450C_Latest">Data7!$HK$20</definedName>
    <definedName name="A127854454L">Data7!$IH$1:$IH$10,Data7!$IH$11:$IH$20</definedName>
    <definedName name="A127854454L_Data">Data7!$IH$11:$IH$20</definedName>
    <definedName name="A127854454L_Latest">Data7!$IH$20</definedName>
    <definedName name="A127854458W">Data7!$IJ$1:$IJ$10,Data7!$IJ$11:$IJ$20</definedName>
    <definedName name="A127854458W_Data">Data7!$IJ$11:$IJ$20</definedName>
    <definedName name="A127854458W_Latest">Data7!$IJ$20</definedName>
    <definedName name="A127854462L">Data7!$IK$1:$IK$10,Data7!$IK$11:$IK$20</definedName>
    <definedName name="A127854462L_Data">Data7!$IK$11:$IK$20</definedName>
    <definedName name="A127854462L_Latest">Data7!$IK$20</definedName>
    <definedName name="A127854466W">Data8!$B$1:$B$10,Data8!$B$11:$B$20</definedName>
    <definedName name="A127854466W_Data">Data8!$B$11:$B$20</definedName>
    <definedName name="A127854466W_Latest">Data8!$B$20</definedName>
    <definedName name="A127854470L">Data8!$C$1:$C$10,Data8!$C$11:$C$20</definedName>
    <definedName name="A127854470L_Data">Data8!$C$11:$C$20</definedName>
    <definedName name="A127854470L_Latest">Data8!$C$20</definedName>
    <definedName name="A127854474W">Data7!$HS$1:$HS$10,Data7!$HS$11:$HS$20</definedName>
    <definedName name="A127854474W_Data">Data7!$HS$11:$HS$20</definedName>
    <definedName name="A127854474W_Latest">Data7!$HS$20</definedName>
    <definedName name="A127854478F">Data7!$HP$1:$HP$10,Data7!$HP$11:$HP$20</definedName>
    <definedName name="A127854478F_Data">Data7!$HP$11:$HP$20</definedName>
    <definedName name="A127854478F_Latest">Data7!$HP$20</definedName>
    <definedName name="A127854482W">Data8!$FY$1:$FY$10,Data8!$FY$11:$FY$20</definedName>
    <definedName name="A127854482W_Data">Data8!$FY$11:$FY$20</definedName>
    <definedName name="A127854482W_Latest">Data8!$FY$20</definedName>
    <definedName name="A127855550F">Data8!$GV$1:$GV$10,Data8!$GV$11:$GV$20</definedName>
    <definedName name="A127855550F_Data">Data8!$GV$11:$GV$20</definedName>
    <definedName name="A127855550F_Latest">Data8!$GV$20</definedName>
    <definedName name="A127855554R">Data8!$GF$1:$GF$10,Data8!$GF$11:$GF$20</definedName>
    <definedName name="A127855554R_Data">Data8!$GF$11:$GF$20</definedName>
    <definedName name="A127855554R_Latest">Data8!$GF$20</definedName>
    <definedName name="A127855558X">Data8!$HI$1:$HI$10,Data8!$HI$11:$HI$20</definedName>
    <definedName name="A127855558X_Data">Data8!$HI$11:$HI$20</definedName>
    <definedName name="A127855558X_Latest">Data8!$HI$20</definedName>
    <definedName name="A127855562R">Data8!$GH$1:$GH$10,Data8!$GH$11:$GH$20</definedName>
    <definedName name="A127855562R_Data">Data8!$GH$11:$GH$20</definedName>
    <definedName name="A127855562R_Latest">Data8!$GH$20</definedName>
    <definedName name="A127855794A">Data8!$HU$1:$HU$10,Data8!$HU$11:$HU$20</definedName>
    <definedName name="A127855794A_Data">Data8!$HU$11:$HU$20</definedName>
    <definedName name="A127855794A_Latest">Data8!$HU$20</definedName>
    <definedName name="A127855798K">Data8!$HY$1:$HY$10,Data8!$HY$11:$HY$20</definedName>
    <definedName name="A127855798K_Data">Data8!$HY$11:$HY$20</definedName>
    <definedName name="A127855798K_Latest">Data8!$HY$20</definedName>
    <definedName name="A127855802R">Data8!$HM$1:$HM$10,Data8!$HM$11:$HM$20</definedName>
    <definedName name="A127855802R_Data">Data8!$HM$11:$HM$20</definedName>
    <definedName name="A127855802R_Latest">Data8!$HM$20</definedName>
    <definedName name="A127855806X">Data8!$IH$1:$IH$10,Data8!$IH$11:$IH$20</definedName>
    <definedName name="A127855806X_Data">Data8!$IH$11:$IH$20</definedName>
    <definedName name="A127855806X_Latest">Data8!$IH$20</definedName>
    <definedName name="A127855810R">Data8!$IQ$1:$IQ$10,Data8!$IQ$11:$IQ$20</definedName>
    <definedName name="A127855810R_Data">Data8!$IQ$11:$IQ$20</definedName>
    <definedName name="A127855810R_Latest">Data8!$IQ$20</definedName>
    <definedName name="A127855814X">Data8!$HT$1:$HT$10,Data8!$HT$11:$HT$20</definedName>
    <definedName name="A127855814X_Data">Data8!$HT$11:$HT$20</definedName>
    <definedName name="A127855814X_Latest">Data8!$HT$20</definedName>
    <definedName name="A127855818J">Data10!$O$1:$O$10,Data10!$O$11:$O$20</definedName>
    <definedName name="A127855818J_Data">Data10!$O$11:$O$20</definedName>
    <definedName name="A127855818J_Latest">Data10!$O$20</definedName>
    <definedName name="A127855822X">Data10!$V$1:$V$10,Data10!$V$11:$V$20</definedName>
    <definedName name="A127855822X_Data">Data10!$V$11:$V$20</definedName>
    <definedName name="A127855822X_Latest">Data10!$V$20</definedName>
    <definedName name="A127855826J">Data10!$X$1:$X$10,Data10!$X$11:$X$20</definedName>
    <definedName name="A127855826J_Data">Data10!$X$11:$X$20</definedName>
    <definedName name="A127855826J_Latest">Data10!$X$20</definedName>
    <definedName name="A127855834J">Data10!$AA$1:$AA$10,Data10!$AA$11:$AA$20</definedName>
    <definedName name="A127855834J_Data">Data10!$AA$11:$AA$20</definedName>
    <definedName name="A127855834J_Latest">Data10!$AA$20</definedName>
    <definedName name="A127855838T">Data10!$BD$1:$BD$10,Data10!$BD$11:$BD$20</definedName>
    <definedName name="A127855838T_Data">Data10!$BD$11:$BD$20</definedName>
    <definedName name="A127855838T_Latest">Data10!$BD$20</definedName>
    <definedName name="A127855842J">Data10!$CD$1:$CD$10,Data10!$CD$11:$CD$20</definedName>
    <definedName name="A127855842J_Data">Data10!$CD$11:$CD$20</definedName>
    <definedName name="A127855842J_Latest">Data10!$CD$20</definedName>
    <definedName name="A127855850J">Data10!$BM$1:$BM$10,Data10!$BM$11:$BM$20</definedName>
    <definedName name="A127855850J_Data">Data10!$BM$11:$BM$20</definedName>
    <definedName name="A127855850J_Latest">Data10!$BM$20</definedName>
    <definedName name="A127855854T">Data10!$BO$1:$BO$10,Data10!$BO$11:$BO$20</definedName>
    <definedName name="A127855854T_Data">Data10!$BO$11:$BO$20</definedName>
    <definedName name="A127855854T_Latest">Data10!$BO$20</definedName>
    <definedName name="A127855858A">Data10!$DG$1:$DG$10,Data10!$DG$11:$DG$20</definedName>
    <definedName name="A127855858A_Data">Data10!$DG$11:$DG$20</definedName>
    <definedName name="A127855858A_Latest">Data10!$DG$20</definedName>
    <definedName name="A127855862T">Data10!$DL$1:$DL$10,Data10!$DL$11:$DL$20</definedName>
    <definedName name="A127855862T_Data">Data10!$DL$11:$DL$20</definedName>
    <definedName name="A127855862T_Latest">Data10!$DL$20</definedName>
    <definedName name="A127855866A">Data10!$DN$1:$DN$10,Data10!$DN$11:$DN$20</definedName>
    <definedName name="A127855866A_Data">Data10!$DN$11:$DN$20</definedName>
    <definedName name="A127855866A_Latest">Data10!$DN$20</definedName>
    <definedName name="A127855870T">Data10!$CR$1:$CR$10,Data10!$CR$11:$CR$20</definedName>
    <definedName name="A127855870T_Data">Data10!$CR$11:$CR$20</definedName>
    <definedName name="A127855870T_Latest">Data10!$CR$20</definedName>
    <definedName name="A127855878K">Data10!$DX$1:$DX$10,Data10!$DX$11:$DX$20</definedName>
    <definedName name="A127855878K_Data">Data10!$DX$11:$DX$20</definedName>
    <definedName name="A127855878K_Latest">Data10!$DX$20</definedName>
    <definedName name="A127855882A">Data10!$EN$1:$EN$10,Data10!$EN$11:$EN$20</definedName>
    <definedName name="A127855882A_Data">Data10!$EN$11:$EN$20</definedName>
    <definedName name="A127855882A_Latest">Data10!$EN$20</definedName>
    <definedName name="A127855886K">Data10!$EP$1:$EP$10,Data10!$EP$11:$EP$20</definedName>
    <definedName name="A127855886K_Data">Data10!$EP$11:$EP$20</definedName>
    <definedName name="A127855886K_Latest">Data10!$EP$20</definedName>
    <definedName name="A127855890A">Data10!$EV$1:$EV$10,Data10!$EV$11:$EV$20</definedName>
    <definedName name="A127855890A_Data">Data10!$EV$11:$EV$20</definedName>
    <definedName name="A127855890A_Latest">Data10!$EV$20</definedName>
    <definedName name="A127855894K">Data10!$FC$1:$FC$10,Data10!$FC$11:$FC$20</definedName>
    <definedName name="A127855894K_Data">Data10!$FC$11:$FC$20</definedName>
    <definedName name="A127855894K_Latest">Data10!$FC$20</definedName>
    <definedName name="A127855902X">Data9!$C$1:$C$10,Data9!$C$11:$C$20</definedName>
    <definedName name="A127855902X_Data">Data9!$C$11:$C$20</definedName>
    <definedName name="A127855902X_Latest">Data9!$C$20</definedName>
    <definedName name="A127855906J">Data9!$I$1:$I$10,Data9!$I$11:$I$20</definedName>
    <definedName name="A127855906J_Data">Data9!$I$11:$I$20</definedName>
    <definedName name="A127855906J_Latest">Data9!$I$20</definedName>
    <definedName name="A127855910X">Data9!$BB$1:$BB$10,Data9!$BB$11:$BB$20</definedName>
    <definedName name="A127855910X_Data">Data9!$BB$11:$BB$20</definedName>
    <definedName name="A127855910X_Latest">Data9!$BB$20</definedName>
    <definedName name="A127855914J">Data9!$BH$1:$BH$10,Data9!$BH$11:$BH$20</definedName>
    <definedName name="A127855914J_Data">Data9!$BH$11:$BH$20</definedName>
    <definedName name="A127855914J_Latest">Data9!$BH$20</definedName>
    <definedName name="A127855918T">Data9!$BO$1:$BO$10,Data9!$BO$11:$BO$20</definedName>
    <definedName name="A127855918T_Data">Data9!$BO$11:$BO$20</definedName>
    <definedName name="A127855918T_Latest">Data9!$BO$20</definedName>
    <definedName name="A127855922J">Data9!$AO$1:$AO$10,Data9!$AO$11:$AO$20</definedName>
    <definedName name="A127855922J_Data">Data9!$AO$11:$AO$20</definedName>
    <definedName name="A127855922J_Latest">Data9!$AO$20</definedName>
    <definedName name="A127855926T">Data9!$CE$1:$CE$10,Data9!$CE$11:$CE$20</definedName>
    <definedName name="A127855926T_Data">Data9!$CE$11:$CE$20</definedName>
    <definedName name="A127855926T_Latest">Data9!$CE$20</definedName>
    <definedName name="A127855930J">Data9!$CP$1:$CP$10,Data9!$CP$11:$CP$20</definedName>
    <definedName name="A127855930J_Data">Data9!$CP$11:$CP$20</definedName>
    <definedName name="A127855930J_Latest">Data9!$CP$20</definedName>
    <definedName name="A127855934T">Data9!$CQ$1:$CQ$10,Data9!$CQ$11:$CQ$20</definedName>
    <definedName name="A127855934T_Data">Data9!$CQ$11:$CQ$20</definedName>
    <definedName name="A127855934T_Latest">Data9!$CQ$20</definedName>
    <definedName name="A127855938A">Data9!$CR$1:$CR$10,Data9!$CR$11:$CR$20</definedName>
    <definedName name="A127855938A_Data">Data9!$CR$11:$CR$20</definedName>
    <definedName name="A127855938A_Latest">Data9!$CR$20</definedName>
    <definedName name="A127855942T">Data9!$CW$1:$CW$10,Data9!$CW$11:$CW$20</definedName>
    <definedName name="A127855942T_Data">Data9!$CW$11:$CW$20</definedName>
    <definedName name="A127855942T_Latest">Data9!$CW$20</definedName>
    <definedName name="A127855946A">Data9!$BY$1:$BY$10,Data9!$BY$11:$BY$20</definedName>
    <definedName name="A127855946A_Data">Data9!$BY$11:$BY$20</definedName>
    <definedName name="A127855946A_Latest">Data9!$BY$20</definedName>
    <definedName name="A127855950T">Data9!$DM$1:$DM$10,Data9!$DM$11:$DM$20</definedName>
    <definedName name="A127855950T_Data">Data9!$DM$11:$DM$20</definedName>
    <definedName name="A127855950T_Latest">Data9!$DM$20</definedName>
    <definedName name="A127855954A">Data9!$DV$1:$DV$10,Data9!$DV$11:$DV$20</definedName>
    <definedName name="A127855954A_Data">Data9!$DV$11:$DV$20</definedName>
    <definedName name="A127855954A_Latest">Data9!$DV$20</definedName>
    <definedName name="A127855958K">Data9!$DY$1:$DY$10,Data9!$DY$11:$DY$20</definedName>
    <definedName name="A127855958K_Data">Data9!$DY$11:$DY$20</definedName>
    <definedName name="A127855958K_Latest">Data9!$DY$20</definedName>
    <definedName name="A127855962A">Data9!$EE$1:$EE$10,Data9!$EE$11:$EE$20</definedName>
    <definedName name="A127855962A_Data">Data9!$EE$11:$EE$20</definedName>
    <definedName name="A127855962A_Latest">Data9!$EE$20</definedName>
    <definedName name="A127855970A">Data9!$ES$1:$ES$10,Data9!$ES$11:$ES$20</definedName>
    <definedName name="A127855970A_Data">Data9!$ES$11:$ES$20</definedName>
    <definedName name="A127855970A_Latest">Data9!$ES$20</definedName>
    <definedName name="A127855974K">Data9!$ET$1:$ET$10,Data9!$ET$11:$ET$20</definedName>
    <definedName name="A127855974K_Data">Data9!$ET$11:$ET$20</definedName>
    <definedName name="A127855974K_Latest">Data9!$ET$20</definedName>
    <definedName name="A127855978V">Data9!$EX$1:$EX$10,Data9!$EX$11:$EX$20</definedName>
    <definedName name="A127855978V_Data">Data9!$EX$11:$EX$20</definedName>
    <definedName name="A127855978V_Latest">Data9!$EX$20</definedName>
    <definedName name="A127855982K">Data9!$FB$1:$FB$10,Data9!$FB$11:$FB$20</definedName>
    <definedName name="A127855982K_Data">Data9!$FB$11:$FB$20</definedName>
    <definedName name="A127855982K_Latest">Data9!$FB$20</definedName>
    <definedName name="A127855986V">Data9!$FI$1:$FI$10,Data9!$FI$11:$FI$20</definedName>
    <definedName name="A127855986V_Data">Data9!$FI$11:$FI$20</definedName>
    <definedName name="A127855986V_Latest">Data9!$FI$20</definedName>
    <definedName name="A127855990K">Data9!$EL$1:$EL$10,Data9!$EL$11:$EL$20</definedName>
    <definedName name="A127855990K_Data">Data9!$EL$11:$EL$20</definedName>
    <definedName name="A127855990K_Latest">Data9!$EL$20</definedName>
    <definedName name="A127855994V">Data9!$ER$1:$ER$10,Data9!$ER$11:$ER$20</definedName>
    <definedName name="A127855994V_Data">Data9!$ER$11:$ER$20</definedName>
    <definedName name="A127855994V_Latest">Data9!$ER$20</definedName>
    <definedName name="A127855998C">Data9!$GE$1:$GE$10,Data9!$GE$11:$GE$20</definedName>
    <definedName name="A127855998C_Data">Data9!$GE$11:$GE$20</definedName>
    <definedName name="A127855998C_Latest">Data9!$GE$20</definedName>
    <definedName name="A127856002K">Data9!$FU$1:$FU$10,Data9!$FU$11:$FU$20</definedName>
    <definedName name="A127856002K_Data">Data9!$FU$11:$FU$20</definedName>
    <definedName name="A127856002K_Latest">Data9!$FU$20</definedName>
    <definedName name="A127856006V">Data9!$HM$1:$HM$10,Data9!$HM$11:$HM$20</definedName>
    <definedName name="A127856006V_Data">Data9!$HM$11:$HM$20</definedName>
    <definedName name="A127856006V_Latest">Data9!$HM$20</definedName>
    <definedName name="A127856010K">Data9!$HQ$1:$HQ$10,Data9!$HQ$11:$HQ$20</definedName>
    <definedName name="A127856010K_Data">Data9!$HQ$11:$HQ$20</definedName>
    <definedName name="A127856010K_Latest">Data9!$HQ$20</definedName>
    <definedName name="A127856014V">Data9!$HW$1:$HW$10,Data9!$HW$11:$HW$20</definedName>
    <definedName name="A127856014V_Data">Data9!$HW$11:$HW$20</definedName>
    <definedName name="A127856014V_Latest">Data9!$HW$20</definedName>
    <definedName name="A127856018C">Data9!$HX$1:$HX$10,Data9!$HX$11:$HX$20</definedName>
    <definedName name="A127856018C_Data">Data9!$HX$11:$HX$20</definedName>
    <definedName name="A127856018C_Latest">Data9!$HX$20</definedName>
    <definedName name="A127856022V">Data9!$HZ$1:$HZ$10,Data9!$HZ$11:$HZ$20</definedName>
    <definedName name="A127856022V_Data">Data9!$HZ$11:$HZ$20</definedName>
    <definedName name="A127856022V_Latest">Data9!$HZ$20</definedName>
    <definedName name="A127856026C">Data9!$IC$1:$IC$10,Data9!$IC$11:$IC$20</definedName>
    <definedName name="A127856026C_Data">Data9!$IC$11:$IC$20</definedName>
    <definedName name="A127856026C_Latest">Data9!$IC$20</definedName>
    <definedName name="A127856030V">Data9!$ID$1:$ID$10,Data9!$ID$11:$ID$20</definedName>
    <definedName name="A127856030V_Data">Data9!$ID$11:$ID$20</definedName>
    <definedName name="A127856030V_Latest">Data9!$ID$20</definedName>
    <definedName name="A127856034C">Data9!$HD$1:$HD$10,Data9!$HD$11:$HD$20</definedName>
    <definedName name="A127856034C_Data">Data9!$HD$11:$HD$20</definedName>
    <definedName name="A127856034C_Latest">Data9!$HD$20</definedName>
    <definedName name="A127857014L">Data10!$FV$1:$FV$10,Data10!$FV$11:$FV$20</definedName>
    <definedName name="A127857014L_Data">Data10!$FV$11:$FV$20</definedName>
    <definedName name="A127857014L_Latest">Data10!$FV$20</definedName>
    <definedName name="A127857018W">Data10!$GQ$1:$GQ$10,Data10!$GQ$11:$GQ$20</definedName>
    <definedName name="A127857018W_Data">Data10!$GQ$11:$GQ$20</definedName>
    <definedName name="A127857018W_Latest">Data10!$GQ$20</definedName>
    <definedName name="A127857022L">Data10!$GR$1:$GR$10,Data10!$GR$11:$GR$20</definedName>
    <definedName name="A127857022L_Data">Data10!$GR$11:$GR$20</definedName>
    <definedName name="A127857022L_Latest">Data10!$GR$20</definedName>
    <definedName name="A127857026W">Data10!$GS$1:$GS$10,Data10!$GS$11:$GS$20</definedName>
    <definedName name="A127857026W_Data">Data10!$GS$11:$GS$20</definedName>
    <definedName name="A127857026W_Latest">Data10!$GS$20</definedName>
    <definedName name="A127857318X">Data10!$HJ$1:$HJ$10,Data10!$HJ$11:$HJ$20</definedName>
    <definedName name="A127857318X_Data">Data10!$HJ$11:$HJ$20</definedName>
    <definedName name="A127857318X_Latest">Data10!$HJ$20</definedName>
    <definedName name="A127857322R">Data10!$GV$1:$GV$10,Data10!$GV$11:$GV$20</definedName>
    <definedName name="A127857322R_Data">Data10!$GV$11:$GV$20</definedName>
    <definedName name="A127857322R_Latest">Data10!$GV$20</definedName>
    <definedName name="A127857326X">Data10!$HN$1:$HN$10,Data10!$HN$11:$HN$20</definedName>
    <definedName name="A127857326X_Data">Data10!$HN$11:$HN$20</definedName>
    <definedName name="A127857326X_Latest">Data10!$HN$20</definedName>
    <definedName name="A127857330R">Data10!$GW$1:$GW$10,Data10!$GW$11:$GW$20</definedName>
    <definedName name="A127857330R_Data">Data10!$GW$11:$GW$20</definedName>
    <definedName name="A127857330R_Latest">Data10!$GW$20</definedName>
    <definedName name="A127857334X">Data11!$ID$1:$ID$10,Data11!$ID$11:$ID$20</definedName>
    <definedName name="A127857334X_Data">Data11!$ID$11:$ID$20</definedName>
    <definedName name="A127857334X_Latest">Data11!$ID$20</definedName>
    <definedName name="A127857338J">Data12!$B$1:$B$10,Data12!$B$11:$B$20</definedName>
    <definedName name="A127857338J_Data">Data12!$B$11:$B$20</definedName>
    <definedName name="A127857338J_Latest">Data12!$B$20</definedName>
    <definedName name="A127857342X">Data12!$E$1:$E$10,Data12!$E$11:$E$20</definedName>
    <definedName name="A127857342X_Data">Data12!$E$11:$E$20</definedName>
    <definedName name="A127857342X_Latest">Data12!$E$20</definedName>
    <definedName name="A127857346J">Data11!$HX$1:$HX$10,Data11!$HX$11:$HX$20</definedName>
    <definedName name="A127857346J_Data">Data11!$HX$11:$HX$20</definedName>
    <definedName name="A127857346J_Latest">Data11!$HX$20</definedName>
    <definedName name="A127857350X">Data12!$AD$1:$AD$10,Data12!$AD$11:$AD$20</definedName>
    <definedName name="A127857350X_Data">Data12!$AD$11:$AD$20</definedName>
    <definedName name="A127857350X_Latest">Data12!$AD$20</definedName>
    <definedName name="A127857358T">Data12!$Q$1:$Q$10,Data12!$Q$11:$Q$20</definedName>
    <definedName name="A127857358T_Data">Data12!$Q$11:$Q$20</definedName>
    <definedName name="A127857358T_Latest">Data12!$Q$20</definedName>
    <definedName name="A127857362J">Data12!$AQ$1:$AQ$10,Data12!$AQ$11:$AQ$20</definedName>
    <definedName name="A127857362J_Data">Data12!$AQ$11:$AQ$20</definedName>
    <definedName name="A127857362J_Latest">Data12!$AQ$20</definedName>
    <definedName name="A127857366T">Data12!$BA$1:$BA$10,Data12!$BA$11:$BA$20</definedName>
    <definedName name="A127857366T_Data">Data12!$BA$11:$BA$20</definedName>
    <definedName name="A127857366T_Latest">Data12!$BA$20</definedName>
    <definedName name="A127857370J">Data12!$BG$1:$BG$10,Data12!$BG$11:$BG$20</definedName>
    <definedName name="A127857370J_Data">Data12!$BG$11:$BG$20</definedName>
    <definedName name="A127857370J_Latest">Data12!$BG$20</definedName>
    <definedName name="A127857374T">Data12!$BH$1:$BH$10,Data12!$BH$11:$BH$20</definedName>
    <definedName name="A127857374T_Data">Data12!$BH$11:$BH$20</definedName>
    <definedName name="A127857374T_Latest">Data12!$BH$20</definedName>
    <definedName name="A127857378A">Data12!$BU$1:$BU$10,Data12!$BU$11:$BU$20</definedName>
    <definedName name="A127857378A_Data">Data12!$BU$11:$BU$20</definedName>
    <definedName name="A127857378A_Latest">Data12!$BU$20</definedName>
    <definedName name="A127857382T">Data12!$AW$1:$AW$10,Data12!$AW$11:$AW$20</definedName>
    <definedName name="A127857382T_Data">Data12!$AW$11:$AW$20</definedName>
    <definedName name="A127857382T_Latest">Data12!$AW$20</definedName>
    <definedName name="A127857386A">Data12!$BY$1:$BY$10,Data12!$BY$11:$BY$20</definedName>
    <definedName name="A127857386A_Data">Data12!$BY$11:$BY$20</definedName>
    <definedName name="A127857386A_Latest">Data12!$BY$20</definedName>
    <definedName name="A127857390T">Data12!$CO$1:$CO$10,Data12!$CO$11:$CO$20</definedName>
    <definedName name="A127857390T_Data">Data12!$CO$11:$CO$20</definedName>
    <definedName name="A127857390T_Latest">Data12!$CO$20</definedName>
    <definedName name="A127857394A">Data12!$DE$1:$DE$10,Data12!$DE$11:$DE$20</definedName>
    <definedName name="A127857394A_Data">Data12!$DE$11:$DE$20</definedName>
    <definedName name="A127857394A_Latest">Data12!$DE$20</definedName>
    <definedName name="A127857398K">Data12!$DT$1:$DT$10,Data12!$DT$11:$DT$20</definedName>
    <definedName name="A127857398K_Data">Data12!$DT$11:$DT$20</definedName>
    <definedName name="A127857398K_Latest">Data12!$DT$20</definedName>
    <definedName name="A127857402R">Data12!$DV$1:$DV$10,Data12!$DV$11:$DV$20</definedName>
    <definedName name="A127857402R_Data">Data12!$DV$11:$DV$20</definedName>
    <definedName name="A127857402R_Latest">Data12!$DV$20</definedName>
    <definedName name="A127857406X">Data12!$DZ$1:$DZ$10,Data12!$DZ$11:$DZ$20</definedName>
    <definedName name="A127857406X_Data">Data12!$DZ$11:$DZ$20</definedName>
    <definedName name="A127857406X_Latest">Data12!$DZ$20</definedName>
    <definedName name="A127857410R">Data12!$EB$1:$EB$10,Data12!$EB$11:$EB$20</definedName>
    <definedName name="A127857410R_Data">Data12!$EB$11:$EB$20</definedName>
    <definedName name="A127857410R_Latest">Data12!$EB$20</definedName>
    <definedName name="A127857414X">Data12!$DJ$1:$DJ$10,Data12!$DJ$11:$DJ$20</definedName>
    <definedName name="A127857414X_Data">Data12!$DJ$11:$DJ$20</definedName>
    <definedName name="A127857414X_Latest">Data12!$DJ$20</definedName>
    <definedName name="A127857418J">Data12!$DL$1:$DL$10,Data12!$DL$11:$DL$20</definedName>
    <definedName name="A127857418J_Data">Data12!$DL$11:$DL$20</definedName>
    <definedName name="A127857418J_Latest">Data12!$DL$20</definedName>
    <definedName name="A127857422X">Data10!$IN$1:$IN$10,Data10!$IN$11:$IN$20</definedName>
    <definedName name="A127857422X_Data">Data10!$IN$11:$IN$20</definedName>
    <definedName name="A127857422X_Latest">Data10!$IN$20</definedName>
    <definedName name="A127857426J">Data10!$IQ$1:$IQ$10,Data10!$IQ$11:$IQ$20</definedName>
    <definedName name="A127857426J_Data">Data10!$IQ$11:$IQ$20</definedName>
    <definedName name="A127857426J_Latest">Data10!$IQ$20</definedName>
    <definedName name="A127857430X">Data11!$D$1:$D$10,Data11!$D$11:$D$20</definedName>
    <definedName name="A127857430X_Data">Data11!$D$11:$D$20</definedName>
    <definedName name="A127857430X_Latest">Data11!$D$20</definedName>
    <definedName name="A127857434J">Data11!$G$1:$G$10,Data11!$G$11:$G$20</definedName>
    <definedName name="A127857434J_Data">Data11!$G$11:$G$20</definedName>
    <definedName name="A127857434J_Latest">Data11!$G$20</definedName>
    <definedName name="A127857438T">Data11!$L$1:$L$10,Data11!$L$11:$L$20</definedName>
    <definedName name="A127857438T_Data">Data11!$L$11:$L$20</definedName>
    <definedName name="A127857438T_Latest">Data11!$L$20</definedName>
    <definedName name="A127857442J">Data11!$O$1:$O$10,Data11!$O$11:$O$20</definedName>
    <definedName name="A127857442J_Data">Data11!$O$11:$O$20</definedName>
    <definedName name="A127857442J_Latest">Data11!$O$20</definedName>
    <definedName name="A127857450J">Data11!$AF$1:$AF$10,Data11!$AF$11:$AF$20</definedName>
    <definedName name="A127857450J_Data">Data11!$AF$11:$AF$20</definedName>
    <definedName name="A127857450J_Latest">Data11!$AF$20</definedName>
    <definedName name="A127857454T">Data11!$AM$1:$AM$10,Data11!$AM$11:$AM$20</definedName>
    <definedName name="A127857454T_Data">Data11!$AM$11:$AM$20</definedName>
    <definedName name="A127857454T_Latest">Data11!$AM$20</definedName>
    <definedName name="A127857458A">Data11!$AS$1:$AS$10,Data11!$AS$11:$AS$20</definedName>
    <definedName name="A127857458A_Data">Data11!$AS$11:$AS$20</definedName>
    <definedName name="A127857458A_Latest">Data11!$AS$20</definedName>
    <definedName name="A127857462T">Data11!$Y$1:$Y$10,Data11!$Y$11:$Y$20</definedName>
    <definedName name="A127857462T_Data">Data11!$Y$11:$Y$20</definedName>
    <definedName name="A127857462T_Latest">Data11!$Y$20</definedName>
    <definedName name="A127857466A">Data11!$Z$1:$Z$10,Data11!$Z$11:$Z$20</definedName>
    <definedName name="A127857466A_Data">Data11!$Z$11:$Z$20</definedName>
    <definedName name="A127857466A_Latest">Data11!$Z$20</definedName>
    <definedName name="A127857470T">Data11!$AA$1:$AA$10,Data11!$AA$11:$AA$20</definedName>
    <definedName name="A127857470T_Data">Data11!$AA$11:$AA$20</definedName>
    <definedName name="A127857470T_Latest">Data11!$AA$20</definedName>
    <definedName name="A127857474A">Data11!$AC$1:$AC$10,Data11!$AC$11:$AC$20</definedName>
    <definedName name="A127857474A_Data">Data11!$AC$11:$AC$20</definedName>
    <definedName name="A127857474A_Latest">Data11!$AC$20</definedName>
    <definedName name="A127857478K">Data11!$BN$1:$BN$10,Data11!$BN$11:$BN$20</definedName>
    <definedName name="A127857478K_Data">Data11!$BN$11:$BN$20</definedName>
    <definedName name="A127857478K_Latest">Data11!$BN$20</definedName>
    <definedName name="A127857482A">Data11!$BP$1:$BP$10,Data11!$BP$11:$BP$20</definedName>
    <definedName name="A127857482A_Data">Data11!$BP$11:$BP$20</definedName>
    <definedName name="A127857482A_Latest">Data11!$BP$20</definedName>
    <definedName name="A127857486K">Data11!$BX$1:$BX$10,Data11!$BX$11:$BX$20</definedName>
    <definedName name="A127857486K_Data">Data11!$BX$11:$BX$20</definedName>
    <definedName name="A127857486K_Latest">Data11!$BX$20</definedName>
    <definedName name="A127857490A">Data11!$BY$1:$BY$10,Data11!$BY$11:$BY$20</definedName>
    <definedName name="A127857490A_Data">Data11!$BY$11:$BY$20</definedName>
    <definedName name="A127857490A_Latest">Data11!$BY$20</definedName>
    <definedName name="A127857494K">Data11!$CF$1:$CF$10,Data11!$CF$11:$CF$20</definedName>
    <definedName name="A127857494K_Data">Data11!$CF$11:$CF$20</definedName>
    <definedName name="A127857494K_Latest">Data11!$CF$20</definedName>
    <definedName name="A127857498V">Data11!$BJ$1:$BJ$10,Data11!$BJ$11:$BJ$20</definedName>
    <definedName name="A127857498V_Data">Data11!$BJ$11:$BJ$20</definedName>
    <definedName name="A127857498V_Latest">Data11!$BJ$20</definedName>
    <definedName name="A127857506J">Data11!$CQ$1:$CQ$10,Data11!$CQ$11:$CQ$20</definedName>
    <definedName name="A127857506J_Data">Data11!$CQ$11:$CQ$20</definedName>
    <definedName name="A127857506J_Latest">Data11!$CQ$20</definedName>
    <definedName name="A127857510X">Data11!$EL$1:$EL$10,Data11!$EL$11:$EL$20</definedName>
    <definedName name="A127857510X_Data">Data11!$EL$11:$EL$20</definedName>
    <definedName name="A127857510X_Latest">Data11!$EL$20</definedName>
    <definedName name="A127857514J">Data11!$EM$1:$EM$10,Data11!$EM$11:$EM$20</definedName>
    <definedName name="A127857514J_Data">Data11!$EM$11:$EM$20</definedName>
    <definedName name="A127857514J_Latest">Data11!$EM$20</definedName>
    <definedName name="A127857518T">Data11!$ER$1:$ER$10,Data11!$ER$11:$ER$20</definedName>
    <definedName name="A127857518T_Data">Data11!$ER$11:$ER$20</definedName>
    <definedName name="A127857518T_Latest">Data11!$ER$20</definedName>
    <definedName name="A127857522J">Data11!$EU$1:$EU$10,Data11!$EU$11:$EU$20</definedName>
    <definedName name="A127857522J_Data">Data11!$EU$11:$EU$20</definedName>
    <definedName name="A127857522J_Latest">Data11!$EU$20</definedName>
    <definedName name="A127857526T">Data11!$EX$1:$EX$10,Data11!$EX$11:$EX$20</definedName>
    <definedName name="A127857526T_Data">Data11!$EX$11:$EX$20</definedName>
    <definedName name="A127857526T_Latest">Data11!$EX$20</definedName>
    <definedName name="A127857530J">Data11!$DV$1:$DV$10,Data11!$DV$11:$DV$20</definedName>
    <definedName name="A127857530J_Data">Data11!$DV$11:$DV$20</definedName>
    <definedName name="A127857530J_Latest">Data11!$DV$20</definedName>
    <definedName name="A127857534T">Data11!$DW$1:$DW$10,Data11!$DW$11:$DW$20</definedName>
    <definedName name="A127857534T_Data">Data11!$DW$11:$DW$20</definedName>
    <definedName name="A127857534T_Latest">Data11!$DW$20</definedName>
    <definedName name="A127857538A">Data11!$DY$1:$DY$10,Data11!$DY$11:$DY$20</definedName>
    <definedName name="A127857538A_Data">Data11!$DY$11:$DY$20</definedName>
    <definedName name="A127857538A_Latest">Data11!$DY$20</definedName>
    <definedName name="A127857542T">Data11!$FL$1:$FL$10,Data11!$FL$11:$FL$20</definedName>
    <definedName name="A127857542T_Data">Data11!$FL$11:$FL$20</definedName>
    <definedName name="A127857542T_Latest">Data11!$FL$20</definedName>
    <definedName name="A127857546A">Data11!$FP$1:$FP$10,Data11!$FP$11:$FP$20</definedName>
    <definedName name="A127857546A_Data">Data11!$FP$11:$FP$20</definedName>
    <definedName name="A127857546A_Latest">Data11!$FP$20</definedName>
    <definedName name="A127857550T">Data11!$FQ$1:$FQ$10,Data11!$FQ$11:$FQ$20</definedName>
    <definedName name="A127857550T_Data">Data11!$FQ$11:$FQ$20</definedName>
    <definedName name="A127857550T_Latest">Data11!$FQ$20</definedName>
    <definedName name="A127857554A">Data11!$FE$1:$FE$10,Data11!$FE$11:$FE$20</definedName>
    <definedName name="A127857554A_Data">Data11!$FE$11:$FE$20</definedName>
    <definedName name="A127857554A_Latest">Data11!$FE$20</definedName>
    <definedName name="A127857558K">Data11!$GH$1:$GH$10,Data11!$GH$11:$GH$20</definedName>
    <definedName name="A127857558K_Data">Data11!$GH$11:$GH$20</definedName>
    <definedName name="A127857558K_Latest">Data11!$GH$20</definedName>
    <definedName name="A127858542K">Data12!$FJ$1:$FJ$10,Data12!$FJ$11:$FJ$20</definedName>
    <definedName name="A127858542K_Data">Data12!$FJ$11:$FJ$20</definedName>
    <definedName name="A127858542K_Latest">Data12!$FJ$20</definedName>
    <definedName name="A127858546V">Data12!$FN$1:$FN$10,Data12!$FN$11:$FN$20</definedName>
    <definedName name="A127858546V_Data">Data12!$FN$11:$FN$20</definedName>
    <definedName name="A127858546V_Latest">Data12!$FN$20</definedName>
    <definedName name="A127858550K">Data12!$FW$1:$FW$10,Data12!$FW$11:$FW$20</definedName>
    <definedName name="A127858550K_Data">Data12!$FW$11:$FW$20</definedName>
    <definedName name="A127858550K_Latest">Data12!$FW$20</definedName>
    <definedName name="A127858554V">Data12!$EW$1:$EW$10,Data12!$EW$11:$EW$20</definedName>
    <definedName name="A127858554V_Data">Data12!$EW$11:$EW$20</definedName>
    <definedName name="A127858554V_Latest">Data12!$EW$20</definedName>
    <definedName name="A127858826L">Data12!$GQ$1:$GQ$10,Data12!$GQ$11:$GQ$20</definedName>
    <definedName name="A127858826L_Data">Data12!$GQ$11:$GQ$20</definedName>
    <definedName name="A127858826L_Latest">Data12!$GQ$20</definedName>
    <definedName name="A127858830C">Data12!$GS$1:$GS$10,Data12!$GS$11:$GS$20</definedName>
    <definedName name="A127858830C_Data">Data12!$GS$11:$GS$20</definedName>
    <definedName name="A127858830C_Latest">Data12!$GS$20</definedName>
    <definedName name="A127858834L">Data12!$GU$1:$GU$10,Data12!$GU$11:$GU$20</definedName>
    <definedName name="A127858834L_Data">Data12!$GU$11:$GU$20</definedName>
    <definedName name="A127858834L_Latest">Data12!$GU$20</definedName>
    <definedName name="A127858838W">Data12!$GC$1:$GC$10,Data12!$GC$11:$GC$20</definedName>
    <definedName name="A127858838W_Data">Data12!$GC$11:$GC$20</definedName>
    <definedName name="A127858838W_Latest">Data12!$GC$20</definedName>
    <definedName name="A127858842L">Data13!$HL$1:$HL$10,Data13!$HL$11:$HL$20</definedName>
    <definedName name="A127858842L_Data">Data13!$HL$11:$HL$20</definedName>
    <definedName name="A127858842L_Latest">Data13!$HL$20</definedName>
    <definedName name="A127858846W">Data13!$HB$1:$HB$10,Data13!$HB$11:$HB$20</definedName>
    <definedName name="A127858846W_Data">Data13!$HB$11:$HB$20</definedName>
    <definedName name="A127858846W_Latest">Data13!$HB$20</definedName>
    <definedName name="A127858850L">Data13!$IF$1:$IF$10,Data13!$IF$11:$IF$20</definedName>
    <definedName name="A127858850L_Data">Data13!$IF$11:$IF$20</definedName>
    <definedName name="A127858850L_Latest">Data13!$IF$20</definedName>
    <definedName name="A127858854W">Data13!$HF$1:$HF$10,Data13!$HF$11:$HF$20</definedName>
    <definedName name="A127858854W_Data">Data13!$HF$11:$HF$20</definedName>
    <definedName name="A127858854W_Latest">Data13!$HF$20</definedName>
    <definedName name="A127858858F">Data14!$V$1:$V$10,Data14!$V$11:$V$20</definedName>
    <definedName name="A127858858F_Data">Data14!$V$11:$V$20</definedName>
    <definedName name="A127858858F_Latest">Data14!$V$20</definedName>
    <definedName name="A127858862W">Data14!$Z$1:$Z$10,Data14!$Z$11:$Z$20</definedName>
    <definedName name="A127858862W_Data">Data14!$Z$11:$Z$20</definedName>
    <definedName name="A127858862W_Latest">Data14!$Z$20</definedName>
    <definedName name="A127858866F">Data14!$AN$1:$AN$10,Data14!$AN$11:$AN$20</definedName>
    <definedName name="A127858866F_Data">Data14!$AN$11:$AN$20</definedName>
    <definedName name="A127858866F_Latest">Data14!$AN$20</definedName>
    <definedName name="A127858870W">Data14!$AP$1:$AP$10,Data14!$AP$11:$AP$20</definedName>
    <definedName name="A127858870W_Data">Data14!$AP$11:$AP$20</definedName>
    <definedName name="A127858870W_Latest">Data14!$AP$20</definedName>
    <definedName name="A127858874F">Data14!$AR$1:$AR$10,Data14!$AR$11:$AR$20</definedName>
    <definedName name="A127858874F_Data">Data14!$AR$11:$AR$20</definedName>
    <definedName name="A127858874F_Latest">Data14!$AR$20</definedName>
    <definedName name="A127858878R">Data14!$BD$1:$BD$10,Data14!$BD$11:$BD$20</definedName>
    <definedName name="A127858878R_Data">Data14!$BD$11:$BD$20</definedName>
    <definedName name="A127858878R_Latest">Data14!$BD$20</definedName>
    <definedName name="A127858882F">Data14!$BE$1:$BE$10,Data14!$BE$11:$BE$20</definedName>
    <definedName name="A127858882F_Data">Data14!$BE$11:$BE$20</definedName>
    <definedName name="A127858882F_Latest">Data14!$BE$20</definedName>
    <definedName name="A127858886R">Data14!$Y$1:$Y$10,Data14!$Y$11:$Y$20</definedName>
    <definedName name="A127858886R_Data">Data14!$Y$11:$Y$20</definedName>
    <definedName name="A127858886R_Latest">Data14!$Y$20</definedName>
    <definedName name="A127858890F">Data14!$AC$1:$AC$10,Data14!$AC$11:$AC$20</definedName>
    <definedName name="A127858890F_Data">Data14!$AC$11:$AC$20</definedName>
    <definedName name="A127858890F_Latest">Data14!$AC$20</definedName>
    <definedName name="A127858894R">Data14!$BF$1:$BF$10,Data14!$BF$11:$BF$20</definedName>
    <definedName name="A127858894R_Data">Data14!$BF$11:$BF$20</definedName>
    <definedName name="A127858894R_Latest">Data14!$BF$20</definedName>
    <definedName name="A127858898X">Data14!$BQ$1:$BQ$10,Data14!$BQ$11:$BQ$20</definedName>
    <definedName name="A127858898X_Data">Data14!$BQ$11:$BQ$20</definedName>
    <definedName name="A127858898X_Latest">Data14!$BQ$20</definedName>
    <definedName name="A127858902C">Data14!$CC$1:$CC$10,Data14!$CC$11:$CC$20</definedName>
    <definedName name="A127858902C_Data">Data14!$CC$11:$CC$20</definedName>
    <definedName name="A127858902C_Latest">Data14!$CC$20</definedName>
    <definedName name="A127858906L">Data14!$CK$1:$CK$10,Data14!$CK$11:$CK$20</definedName>
    <definedName name="A127858906L_Data">Data14!$CK$11:$CK$20</definedName>
    <definedName name="A127858906L_Latest">Data14!$CK$20</definedName>
    <definedName name="A127858914L">Data14!$BL$1:$BL$10,Data14!$BL$11:$BL$20</definedName>
    <definedName name="A127858914L_Data">Data14!$BL$11:$BL$20</definedName>
    <definedName name="A127858914L_Latest">Data14!$BL$20</definedName>
    <definedName name="A127858918W">Data14!$DI$1:$DI$10,Data14!$DI$11:$DI$20</definedName>
    <definedName name="A127858918W_Data">Data14!$DI$11:$DI$20</definedName>
    <definedName name="A127858918W_Latest">Data14!$DI$20</definedName>
    <definedName name="A127858922L">Data14!$DN$1:$DN$10,Data14!$DN$11:$DN$20</definedName>
    <definedName name="A127858922L_Data">Data14!$DN$11:$DN$20</definedName>
    <definedName name="A127858922L_Latest">Data14!$DN$20</definedName>
    <definedName name="A127858926W">Data12!$HU$1:$HU$10,Data12!$HU$11:$HU$20</definedName>
    <definedName name="A127858926W_Data">Data12!$HU$11:$HU$20</definedName>
    <definedName name="A127858926W_Latest">Data12!$HU$20</definedName>
    <definedName name="A127858930L">Data12!$HW$1:$HW$10,Data12!$HW$11:$HW$20</definedName>
    <definedName name="A127858930L_Data">Data12!$HW$11:$HW$20</definedName>
    <definedName name="A127858930L_Latest">Data12!$HW$20</definedName>
    <definedName name="A127858934W">Data12!$HY$1:$HY$10,Data12!$HY$11:$HY$20</definedName>
    <definedName name="A127858934W_Data">Data12!$HY$11:$HY$20</definedName>
    <definedName name="A127858934W_Latest">Data12!$HY$20</definedName>
    <definedName name="A127858938F">Data12!$HO$1:$HO$10,Data12!$HO$11:$HO$20</definedName>
    <definedName name="A127858938F_Data">Data12!$HO$11:$HO$20</definedName>
    <definedName name="A127858938F_Latest">Data12!$HO$20</definedName>
    <definedName name="A127858942W">Data12!$HP$1:$HP$10,Data12!$HP$11:$HP$20</definedName>
    <definedName name="A127858942W_Data">Data12!$HP$11:$HP$20</definedName>
    <definedName name="A127858942W_Latest">Data12!$HP$20</definedName>
    <definedName name="A127858946F">Data12!$HR$1:$HR$10,Data12!$HR$11:$HR$20</definedName>
    <definedName name="A127858946F_Data">Data12!$HR$11:$HR$20</definedName>
    <definedName name="A127858946F_Latest">Data12!$HR$20</definedName>
    <definedName name="A127858950W">Data13!$M$1:$M$10,Data13!$M$11:$M$20</definedName>
    <definedName name="A127858950W_Data">Data13!$M$11:$M$20</definedName>
    <definedName name="A127858950W_Latest">Data13!$M$20</definedName>
    <definedName name="A127858954F">Data13!$P$1:$P$10,Data13!$P$11:$P$20</definedName>
    <definedName name="A127858954F_Data">Data13!$P$11:$P$20</definedName>
    <definedName name="A127858954F_Latest">Data13!$P$20</definedName>
    <definedName name="A127858958R">Data13!$Z$1:$Z$10,Data13!$Z$11:$Z$20</definedName>
    <definedName name="A127858958R_Data">Data13!$Z$11:$Z$20</definedName>
    <definedName name="A127858958R_Latest">Data13!$Z$20</definedName>
    <definedName name="A127858962F">Data13!$G$1:$G$10,Data13!$G$11:$G$20</definedName>
    <definedName name="A127858962F_Data">Data13!$G$11:$G$20</definedName>
    <definedName name="A127858962F_Latest">Data13!$G$20</definedName>
    <definedName name="A127858966R">Data13!$BA$1:$BA$10,Data13!$BA$11:$BA$20</definedName>
    <definedName name="A127858966R_Data">Data13!$BA$11:$BA$20</definedName>
    <definedName name="A127858966R_Latest">Data13!$BA$20</definedName>
    <definedName name="A127858970F">Data13!$BO$1:$BO$10,Data13!$BO$11:$BO$20</definedName>
    <definedName name="A127858970F_Data">Data13!$BO$11:$BO$20</definedName>
    <definedName name="A127858970F_Latest">Data13!$BO$20</definedName>
    <definedName name="A127858974R">Data13!$AQ$1:$AQ$10,Data13!$AQ$11:$AQ$20</definedName>
    <definedName name="A127858974R_Data">Data13!$AQ$11:$AQ$20</definedName>
    <definedName name="A127858974R_Latest">Data13!$AQ$20</definedName>
    <definedName name="A127858978X">Data13!$CD$1:$CD$10,Data13!$CD$11:$CD$20</definedName>
    <definedName name="A127858978X_Data">Data13!$CD$11:$CD$20</definedName>
    <definedName name="A127858978X_Latest">Data13!$CD$20</definedName>
    <definedName name="A127858982R">Data13!$BS$1:$BS$10,Data13!$BS$11:$BS$20</definedName>
    <definedName name="A127858982R_Data">Data13!$BS$11:$BS$20</definedName>
    <definedName name="A127858982R_Latest">Data13!$BS$20</definedName>
    <definedName name="A127858986X">Data13!$CB$1:$CB$10,Data13!$CB$11:$CB$20</definedName>
    <definedName name="A127858986X_Data">Data13!$CB$11:$CB$20</definedName>
    <definedName name="A127858986X_Latest">Data13!$CB$20</definedName>
    <definedName name="A127858990R">Data13!$DP$1:$DP$10,Data13!$DP$11:$DP$20</definedName>
    <definedName name="A127858990R_Data">Data13!$DP$11:$DP$20</definedName>
    <definedName name="A127858990R_Latest">Data13!$DP$20</definedName>
    <definedName name="A127858994X">Data13!$DZ$1:$DZ$10,Data13!$DZ$11:$DZ$20</definedName>
    <definedName name="A127858994X_Data">Data13!$DZ$11:$DZ$20</definedName>
    <definedName name="A127858994X_Latest">Data13!$DZ$20</definedName>
    <definedName name="A127858998J">Data13!$DG$1:$DG$10,Data13!$DG$11:$DG$20</definedName>
    <definedName name="A127858998J_Data">Data13!$DG$11:$DG$20</definedName>
    <definedName name="A127858998J_Latest">Data13!$DG$20</definedName>
    <definedName name="A127859002R">Data13!$EX$1:$EX$10,Data13!$EX$11:$EX$20</definedName>
    <definedName name="A127859002R_Data">Data13!$EX$11:$EX$20</definedName>
    <definedName name="A127859002R_Latest">Data13!$EX$20</definedName>
    <definedName name="A127859006X">Data13!$EZ$1:$EZ$10,Data13!$EZ$11:$EZ$20</definedName>
    <definedName name="A127859006X_Data">Data13!$EZ$11:$EZ$20</definedName>
    <definedName name="A127859006X_Latest">Data13!$EZ$20</definedName>
    <definedName name="A127859010R">Data13!$FD$1:$FD$10,Data13!$FD$11:$FD$20</definedName>
    <definedName name="A127859010R_Data">Data13!$FD$11:$FD$20</definedName>
    <definedName name="A127859010R_Latest">Data13!$FD$20</definedName>
    <definedName name="A127859014X">Data13!$FK$1:$FK$10,Data13!$FK$11:$FK$20</definedName>
    <definedName name="A127859014X_Data">Data13!$FK$11:$FK$20</definedName>
    <definedName name="A127859014X_Latest">Data13!$FK$20</definedName>
    <definedName name="A127859018J">Data13!$GC$1:$GC$10,Data13!$GC$11:$GC$20</definedName>
    <definedName name="A127859018J_Data">Data13!$GC$11:$GC$20</definedName>
    <definedName name="A127859018J_Latest">Data13!$GC$20</definedName>
    <definedName name="A127859022X">Data13!$GV$1:$GV$10,Data13!$GV$11:$GV$20</definedName>
    <definedName name="A127859022X_Data">Data13!$GV$11:$GV$20</definedName>
    <definedName name="A127859022X_Latest">Data13!$GV$20</definedName>
    <definedName name="A127859026J">Data13!$FW$1:$FW$10,Data13!$FW$11:$FW$20</definedName>
    <definedName name="A127859026J_Data">Data13!$FW$11:$FW$20</definedName>
    <definedName name="A127859026J_Latest">Data13!$FW$20</definedName>
    <definedName name="A127859030X">Data13!$FX$1:$FX$10,Data13!$FX$11:$FX$20</definedName>
    <definedName name="A127859030X_Data">Data13!$FX$11:$FX$20</definedName>
    <definedName name="A127859030X_Latest">Data13!$FX$20</definedName>
    <definedName name="A127859042J">Data14!$DW$1:$DW$10,Data14!$DW$11:$DW$20</definedName>
    <definedName name="A127859042J_Data">Data14!$DW$11:$DW$20</definedName>
    <definedName name="A127859042J_Latest">Data14!$DW$20</definedName>
    <definedName name="A127859938X">Data14!$ES$1:$ES$10,Data14!$ES$11:$ES$20</definedName>
    <definedName name="A127859938X_Data">Data14!$ES$11:$ES$20</definedName>
    <definedName name="A127859938X_Latest">Data14!$ES$20</definedName>
    <definedName name="A127859942R">Data14!$EX$1:$EX$10,Data14!$EX$11:$EX$20</definedName>
    <definedName name="A127859942R_Data">Data14!$EX$11:$EX$20</definedName>
    <definedName name="A127859942R_Latest">Data14!$EX$20</definedName>
    <definedName name="A127859946X">Data14!$FH$1:$FH$10,Data14!$FH$11:$FH$20</definedName>
    <definedName name="A127859946X_Data">Data14!$FH$11:$FH$20</definedName>
    <definedName name="A127859946X_Latest">Data14!$FH$20</definedName>
    <definedName name="A127860234X">Data14!$GL$1:$GL$10,Data14!$GL$11:$GL$20</definedName>
    <definedName name="A127860234X_Data">Data14!$GL$11:$GL$20</definedName>
    <definedName name="A127860234X_Latest">Data14!$GL$20</definedName>
    <definedName name="A127860238J">Data14!$FQ$1:$FQ$10,Data14!$FQ$11:$FQ$20</definedName>
    <definedName name="A127860238J_Data">Data14!$FQ$11:$FQ$20</definedName>
    <definedName name="A127860238J_Latest">Data14!$FQ$20</definedName>
    <definedName name="A127860242X">Data14!$FT$1:$FT$10,Data14!$FT$11:$FT$20</definedName>
    <definedName name="A127860242X_Data">Data14!$FT$11:$FT$20</definedName>
    <definedName name="A127860242X_Latest">Data14!$FT$20</definedName>
    <definedName name="A127860246J">Data15!$GU$1:$GU$10,Data15!$GU$11:$GU$20</definedName>
    <definedName name="A127860246J_Data">Data15!$GU$11:$GU$20</definedName>
    <definedName name="A127860246J_Latest">Data15!$GU$20</definedName>
    <definedName name="A127860250X">Data15!$GV$1:$GV$10,Data15!$GV$11:$GV$20</definedName>
    <definedName name="A127860250X_Data">Data15!$GV$11:$GV$20</definedName>
    <definedName name="A127860250X_Latest">Data15!$GV$20</definedName>
    <definedName name="A127860254J">Data15!$HE$1:$HE$10,Data15!$HE$11:$HE$20</definedName>
    <definedName name="A127860254J_Data">Data15!$HE$11:$HE$20</definedName>
    <definedName name="A127860254J_Latest">Data15!$HE$20</definedName>
    <definedName name="A127860258T">Data15!$HG$1:$HG$10,Data15!$HG$11:$HG$20</definedName>
    <definedName name="A127860258T_Data">Data15!$HG$11:$HG$20</definedName>
    <definedName name="A127860258T_Latest">Data15!$HG$20</definedName>
    <definedName name="A127860262J">Data15!$GO$1:$GO$10,Data15!$GO$11:$GO$20</definedName>
    <definedName name="A127860262J_Data">Data15!$GO$11:$GO$20</definedName>
    <definedName name="A127860262J_Latest">Data15!$GO$20</definedName>
    <definedName name="A127860266T">Data15!$IO$1:$IO$10,Data15!$IO$11:$IO$20</definedName>
    <definedName name="A127860266T_Data">Data15!$IO$11:$IO$20</definedName>
    <definedName name="A127860266T_Latest">Data15!$IO$20</definedName>
    <definedName name="A127860270J">Data16!$F$1:$F$10,Data16!$F$11:$F$20</definedName>
    <definedName name="A127860270J_Data">Data16!$F$11:$F$20</definedName>
    <definedName name="A127860270J_Latest">Data16!$F$20</definedName>
    <definedName name="A127860278A">Data15!$HV$1:$HV$10,Data15!$HV$11:$HV$20</definedName>
    <definedName name="A127860278A_Data">Data15!$HV$11:$HV$20</definedName>
    <definedName name="A127860278A_Latest">Data15!$HV$20</definedName>
    <definedName name="A127860282T">Data16!$U$1:$U$10,Data16!$U$11:$U$20</definedName>
    <definedName name="A127860282T_Data">Data16!$U$11:$U$20</definedName>
    <definedName name="A127860282T_Latest">Data16!$U$20</definedName>
    <definedName name="A127860286A">Data16!$X$1:$X$10,Data16!$X$11:$X$20</definedName>
    <definedName name="A127860286A_Data">Data16!$X$11:$X$20</definedName>
    <definedName name="A127860286A_Latest">Data16!$X$20</definedName>
    <definedName name="A127860290T">Data16!$N$1:$N$10,Data16!$N$11:$N$20</definedName>
    <definedName name="A127860290T_Data">Data16!$N$11:$N$20</definedName>
    <definedName name="A127860290T_Latest">Data16!$N$20</definedName>
    <definedName name="A127860294A">Data16!$AZ$1:$AZ$10,Data16!$AZ$11:$AZ$20</definedName>
    <definedName name="A127860294A_Data">Data16!$AZ$11:$AZ$20</definedName>
    <definedName name="A127860294A_Latest">Data16!$AZ$20</definedName>
    <definedName name="A127860298K">Data16!$BC$1:$BC$10,Data16!$BC$11:$BC$20</definedName>
    <definedName name="A127860298K_Data">Data16!$BC$11:$BC$20</definedName>
    <definedName name="A127860298K_Latest">Data16!$BC$20</definedName>
    <definedName name="A127860302R">Data16!$BD$1:$BD$10,Data16!$BD$11:$BD$20</definedName>
    <definedName name="A127860302R_Data">Data16!$BD$11:$BD$20</definedName>
    <definedName name="A127860302R_Latest">Data16!$BD$20</definedName>
    <definedName name="A127860306X">Data16!$BH$1:$BH$10,Data16!$BH$11:$BH$20</definedName>
    <definedName name="A127860306X_Data">Data16!$BH$11:$BH$20</definedName>
    <definedName name="A127860306X_Latest">Data16!$BH$20</definedName>
    <definedName name="A127860310R">Data16!$BQ$1:$BQ$10,Data16!$BQ$11:$BQ$20</definedName>
    <definedName name="A127860310R_Data">Data16!$BQ$11:$BQ$20</definedName>
    <definedName name="A127860310R_Latest">Data16!$BQ$20</definedName>
    <definedName name="A127860314X">Data16!$AT$1:$AT$10,Data16!$AT$11:$AT$20</definedName>
    <definedName name="A127860314X_Data">Data16!$AT$11:$AT$20</definedName>
    <definedName name="A127860314X_Latest">Data16!$AT$20</definedName>
    <definedName name="A127860322X">Data16!$AU$1:$AU$10,Data16!$AU$11:$AU$20</definedName>
    <definedName name="A127860322X_Data">Data16!$AU$11:$AU$20</definedName>
    <definedName name="A127860322X_Latest">Data16!$AU$20</definedName>
    <definedName name="A127860326J">Data16!$AV$1:$AV$10,Data16!$AV$11:$AV$20</definedName>
    <definedName name="A127860326J_Data">Data16!$AV$11:$AV$20</definedName>
    <definedName name="A127860326J_Latest">Data16!$AV$20</definedName>
    <definedName name="A127860330X">Data16!$CS$1:$CS$10,Data16!$CS$11:$CS$20</definedName>
    <definedName name="A127860330X_Data">Data16!$CS$11:$CS$20</definedName>
    <definedName name="A127860330X_Latest">Data16!$CS$20</definedName>
    <definedName name="A127860334J">Data16!$CA$1:$CA$10,Data16!$CA$11:$CA$20</definedName>
    <definedName name="A127860334J_Data">Data16!$CA$11:$CA$20</definedName>
    <definedName name="A127860334J_Latest">Data16!$CA$20</definedName>
    <definedName name="A127860338T">Data16!$DC$1:$DC$10,Data16!$DC$11:$DC$20</definedName>
    <definedName name="A127860338T_Data">Data16!$DC$11:$DC$20</definedName>
    <definedName name="A127860338T_Latest">Data16!$DC$20</definedName>
    <definedName name="A127860342J">Data16!$BX$1:$BX$10,Data16!$BX$11:$BX$20</definedName>
    <definedName name="A127860342J_Data">Data16!$BX$11:$BX$20</definedName>
    <definedName name="A127860342J_Latest">Data16!$BX$20</definedName>
    <definedName name="A127860346T">Data14!$GU$1:$GU$10,Data14!$GU$11:$GU$20</definedName>
    <definedName name="A127860346T_Data">Data14!$GU$11:$GU$20</definedName>
    <definedName name="A127860346T_Latest">Data14!$GU$20</definedName>
    <definedName name="A127860350J">Data14!$HM$1:$HM$10,Data14!$HM$11:$HM$20</definedName>
    <definedName name="A127860350J_Data">Data14!$HM$11:$HM$20</definedName>
    <definedName name="A127860350J_Latest">Data14!$HM$20</definedName>
    <definedName name="A127860354T">Data14!$HS$1:$HS$10,Data14!$HS$11:$HS$20</definedName>
    <definedName name="A127860354T_Data">Data14!$HS$11:$HS$20</definedName>
    <definedName name="A127860354T_Latest">Data14!$HS$20</definedName>
    <definedName name="A127860358A">Data14!$HW$1:$HW$10,Data14!$HW$11:$HW$20</definedName>
    <definedName name="A127860358A_Data">Data14!$HW$11:$HW$20</definedName>
    <definedName name="A127860358A_Latest">Data14!$HW$20</definedName>
    <definedName name="A127860362T">Data14!$GY$1:$GY$10,Data14!$GY$11:$GY$20</definedName>
    <definedName name="A127860362T_Data">Data14!$GY$11:$GY$20</definedName>
    <definedName name="A127860362T_Latest">Data14!$GY$20</definedName>
    <definedName name="A127860366A">Data14!$IC$1:$IC$10,Data14!$IC$11:$IC$20</definedName>
    <definedName name="A127860366A_Data">Data14!$IC$11:$IC$20</definedName>
    <definedName name="A127860366A_Latest">Data14!$IC$20</definedName>
    <definedName name="A127860370T">Data15!$Q$1:$Q$10,Data15!$Q$11:$Q$20</definedName>
    <definedName name="A127860370T_Data">Data15!$Q$11:$Q$20</definedName>
    <definedName name="A127860370T_Latest">Data15!$Q$20</definedName>
    <definedName name="A127860374A">Data14!$IH$1:$IH$10,Data14!$IH$11:$IH$20</definedName>
    <definedName name="A127860374A_Data">Data14!$IH$11:$IH$20</definedName>
    <definedName name="A127860374A_Latest">Data14!$IH$20</definedName>
    <definedName name="A127860378K">Data15!$AQ$1:$AQ$10,Data15!$AQ$11:$AQ$20</definedName>
    <definedName name="A127860378K_Data">Data15!$AQ$11:$AQ$20</definedName>
    <definedName name="A127860378K_Latest">Data15!$AQ$20</definedName>
    <definedName name="A127860382A">Data15!$AV$1:$AV$10,Data15!$AV$11:$AV$20</definedName>
    <definedName name="A127860382A_Data">Data15!$AV$11:$AV$20</definedName>
    <definedName name="A127860382A_Latest">Data15!$AV$20</definedName>
    <definedName name="A127860386K">Data15!$W$1:$W$10,Data15!$W$11:$W$20</definedName>
    <definedName name="A127860386K_Data">Data15!$W$11:$W$20</definedName>
    <definedName name="A127860386K_Latest">Data15!$W$20</definedName>
    <definedName name="A127860390A">Data15!$AY$1:$AY$10,Data15!$AY$11:$AY$20</definedName>
    <definedName name="A127860390A_Data">Data15!$AY$11:$AY$20</definedName>
    <definedName name="A127860390A_Latest">Data15!$AY$20</definedName>
    <definedName name="A127860394K">Data15!$AA$1:$AA$10,Data15!$AA$11:$AA$20</definedName>
    <definedName name="A127860394K_Data">Data15!$AA$11:$AA$20</definedName>
    <definedName name="A127860394K_Latest">Data15!$AA$20</definedName>
    <definedName name="A127860398V">Data15!$BN$1:$BN$10,Data15!$BN$11:$BN$20</definedName>
    <definedName name="A127860398V_Data">Data15!$BN$11:$BN$20</definedName>
    <definedName name="A127860398V_Latest">Data15!$BN$20</definedName>
    <definedName name="A127860402X">Data15!$BW$1:$BW$10,Data15!$BW$11:$BW$20</definedName>
    <definedName name="A127860402X_Data">Data15!$BW$11:$BW$20</definedName>
    <definedName name="A127860402X_Latest">Data15!$BW$20</definedName>
    <definedName name="A127860406J">Data15!$CH$1:$CH$10,Data15!$CH$11:$CH$20</definedName>
    <definedName name="A127860406J_Data">Data15!$CH$11:$CH$20</definedName>
    <definedName name="A127860406J_Latest">Data15!$CH$20</definedName>
    <definedName name="A127860410X">Data15!$CI$1:$CI$10,Data15!$CI$11:$CI$20</definedName>
    <definedName name="A127860410X_Data">Data15!$CI$11:$CI$20</definedName>
    <definedName name="A127860410X_Latest">Data15!$CI$20</definedName>
    <definedName name="A127860414J">Data15!$BI$1:$BI$10,Data15!$BI$11:$BI$20</definedName>
    <definedName name="A127860414J_Data">Data15!$BI$11:$BI$20</definedName>
    <definedName name="A127860414J_Latest">Data15!$BI$20</definedName>
    <definedName name="A127860418T">Data15!$DA$1:$DA$10,Data15!$DA$11:$DA$20</definedName>
    <definedName name="A127860418T_Data">Data15!$DA$11:$DA$20</definedName>
    <definedName name="A127860418T_Latest">Data15!$DA$20</definedName>
    <definedName name="A127860422J">Data15!$DB$1:$DB$10,Data15!$DB$11:$DB$20</definedName>
    <definedName name="A127860422J_Data">Data15!$DB$11:$DB$20</definedName>
    <definedName name="A127860422J_Latest">Data15!$DB$20</definedName>
    <definedName name="A127860426T">Data15!$DH$1:$DH$10,Data15!$DH$11:$DH$20</definedName>
    <definedName name="A127860426T_Data">Data15!$DH$11:$DH$20</definedName>
    <definedName name="A127860426T_Latest">Data15!$DH$20</definedName>
    <definedName name="A127860430J">Data15!$DO$1:$DO$10,Data15!$DO$11:$DO$20</definedName>
    <definedName name="A127860430J_Data">Data15!$DO$11:$DO$20</definedName>
    <definedName name="A127860430J_Latest">Data15!$DO$20</definedName>
    <definedName name="A127860434T">Data15!$CN$1:$CN$10,Data15!$CN$11:$CN$20</definedName>
    <definedName name="A127860434T_Data">Data15!$CN$11:$CN$20</definedName>
    <definedName name="A127860434T_Latest">Data15!$CN$20</definedName>
    <definedName name="A127860438A">Data15!$DQ$1:$DQ$10,Data15!$DQ$11:$DQ$20</definedName>
    <definedName name="A127860438A_Data">Data15!$DQ$11:$DQ$20</definedName>
    <definedName name="A127860438A_Latest">Data15!$DQ$20</definedName>
    <definedName name="A127860442T">Data15!$CO$1:$CO$10,Data15!$CO$11:$CO$20</definedName>
    <definedName name="A127860442T_Data">Data15!$CO$11:$CO$20</definedName>
    <definedName name="A127860442T_Latest">Data15!$CO$20</definedName>
    <definedName name="A127860446A">Data15!$ED$1:$ED$10,Data15!$ED$11:$ED$20</definedName>
    <definedName name="A127860446A_Data">Data15!$ED$11:$ED$20</definedName>
    <definedName name="A127860446A_Latest">Data15!$ED$20</definedName>
    <definedName name="A127860450T">Data15!$EW$1:$EW$10,Data15!$EW$11:$EW$20</definedName>
    <definedName name="A127860450T_Data">Data15!$EW$11:$EW$20</definedName>
    <definedName name="A127860450T_Latest">Data15!$EW$20</definedName>
    <definedName name="A127860454A">Data15!$DW$1:$DW$10,Data15!$DW$11:$DW$20</definedName>
    <definedName name="A127860454A_Data">Data15!$DW$11:$DW$20</definedName>
    <definedName name="A127860454A_Latest">Data15!$DW$20</definedName>
    <definedName name="A127860458K">Data15!$DY$1:$DY$10,Data15!$DY$11:$DY$20</definedName>
    <definedName name="A127860458K_Data">Data15!$DY$11:$DY$20</definedName>
    <definedName name="A127860458K_Latest">Data15!$DY$20</definedName>
    <definedName name="A127860462A">Data15!$FA$1:$FA$10,Data15!$FA$11:$FA$20</definedName>
    <definedName name="A127860462A_Data">Data15!$FA$11:$FA$20</definedName>
    <definedName name="A127860462A_Latest">Data15!$FA$20</definedName>
    <definedName name="A127860466K">Data15!$FL$1:$FL$10,Data15!$FL$11:$FL$20</definedName>
    <definedName name="A127860466K_Data">Data15!$FL$11:$FL$20</definedName>
    <definedName name="A127860466K_Latest">Data15!$FL$20</definedName>
    <definedName name="A127860470A">Data15!$FO$1:$FO$10,Data15!$FO$11:$FO$20</definedName>
    <definedName name="A127860470A_Data">Data15!$FO$11:$FO$20</definedName>
    <definedName name="A127860470A_Latest">Data15!$FO$20</definedName>
    <definedName name="A127860474K">Data15!$FP$1:$FP$10,Data15!$FP$11:$FP$20</definedName>
    <definedName name="A127860474K_Data">Data15!$FP$11:$FP$20</definedName>
    <definedName name="A127860474K_Latest">Data15!$FP$20</definedName>
    <definedName name="A127860478V">Data15!$FQ$1:$FQ$10,Data15!$FQ$11:$FQ$20</definedName>
    <definedName name="A127860478V_Data">Data15!$FQ$11:$FQ$20</definedName>
    <definedName name="A127860478V_Latest">Data15!$FQ$20</definedName>
    <definedName name="A127860482K">Data15!$FS$1:$FS$10,Data15!$FS$11:$FS$20</definedName>
    <definedName name="A127860482K_Data">Data15!$FS$11:$FS$20</definedName>
    <definedName name="A127860482K_Latest">Data15!$FS$20</definedName>
    <definedName name="A127860486V">Data15!$FV$1:$FV$10,Data15!$FV$11:$FV$20</definedName>
    <definedName name="A127860486V_Data">Data15!$FV$11:$FV$20</definedName>
    <definedName name="A127860486V_Latest">Data15!$FV$20</definedName>
    <definedName name="A127860490K">Data15!$FX$1:$FX$10,Data15!$FX$11:$FX$20</definedName>
    <definedName name="A127860490K_Data">Data15!$FX$11:$FX$20</definedName>
    <definedName name="A127860490K_Latest">Data15!$FX$20</definedName>
    <definedName name="A127861482C">Data16!$DW$1:$DW$10,Data16!$DW$11:$DW$20</definedName>
    <definedName name="A127861482C_Data">Data16!$DW$11:$DW$20</definedName>
    <definedName name="A127861482C_Latest">Data16!$DW$20</definedName>
    <definedName name="A127861486L">Data16!$ED$1:$ED$10,Data16!$ED$11:$ED$20</definedName>
    <definedName name="A127861486L_Data">Data16!$ED$11:$ED$20</definedName>
    <definedName name="A127861486L_Latest">Data16!$ED$20</definedName>
    <definedName name="A127861490C">Data16!$EF$1:$EF$10,Data16!$EF$11:$EF$20</definedName>
    <definedName name="A127861490C_Data">Data16!$EF$11:$EF$20</definedName>
    <definedName name="A127861490C_Latest">Data16!$EF$20</definedName>
    <definedName name="A127861494L">Data16!$EH$1:$EH$10,Data16!$EH$11:$EH$20</definedName>
    <definedName name="A127861494L_Data">Data16!$EH$11:$EH$20</definedName>
    <definedName name="A127861494L_Latest">Data16!$EH$20</definedName>
    <definedName name="A127861498W">Data16!$EK$1:$EK$10,Data16!$EK$11:$EK$20</definedName>
    <definedName name="A127861498W_Data">Data16!$EK$11:$EK$20</definedName>
    <definedName name="A127861498W_Latest">Data16!$EK$20</definedName>
    <definedName name="A127861502A">Data16!$EL$1:$EL$10,Data16!$EL$11:$EL$20</definedName>
    <definedName name="A127861502A_Data">Data16!$EL$11:$EL$20</definedName>
    <definedName name="A127861502A_Latest">Data16!$EL$20</definedName>
    <definedName name="A127861506K">Data16!$EP$1:$EP$10,Data16!$EP$11:$EP$20</definedName>
    <definedName name="A127861506K_Data">Data16!$EP$11:$EP$20</definedName>
    <definedName name="A127861506K_Latest">Data16!$EP$20</definedName>
    <definedName name="A127861510A">Data16!$DS$1:$DS$10,Data16!$DS$11:$DS$20</definedName>
    <definedName name="A127861510A_Data">Data16!$DS$11:$DS$20</definedName>
    <definedName name="A127861510A_Latest">Data16!$DS$20</definedName>
    <definedName name="A127861758F">Data16!$FI$1:$FI$10,Data16!$FI$11:$FI$20</definedName>
    <definedName name="A127861758F_Data">Data16!$FI$11:$FI$20</definedName>
    <definedName name="A127861758F_Latest">Data16!$FI$20</definedName>
    <definedName name="A127861762W">Data16!$FL$1:$FL$10,Data16!$FL$11:$FL$20</definedName>
    <definedName name="A127861762W_Data">Data16!$FL$11:$FL$20</definedName>
    <definedName name="A127861762W_Latest">Data16!$FL$20</definedName>
    <definedName name="A127861766F">Data16!$FV$1:$FV$10,Data16!$FV$11:$FV$20</definedName>
    <definedName name="A127861766F_Data">Data16!$FV$11:$FV$20</definedName>
    <definedName name="A127861766F_Latest">Data16!$FV$20</definedName>
    <definedName name="A127861770W">Data16!$EX$1:$EX$10,Data16!$EX$11:$EX$20</definedName>
    <definedName name="A127861770W_Data">Data16!$EX$11:$EX$20</definedName>
    <definedName name="A127861770W_Latest">Data16!$EX$20</definedName>
    <definedName name="A127861774F">Data16!$FZ$1:$FZ$10,Data16!$FZ$11:$FZ$20</definedName>
    <definedName name="A127861774F_Data">Data16!$FZ$11:$FZ$20</definedName>
    <definedName name="A127861774F_Latest">Data16!$FZ$20</definedName>
    <definedName name="A127861778R">Data17!$FR$1:$FR$10,Data17!$FR$11:$FR$20</definedName>
    <definedName name="A127861778R_Data">Data17!$FR$11:$FR$20</definedName>
    <definedName name="A127861778R_Latest">Data17!$FR$20</definedName>
    <definedName name="A127861782F">Data17!$GH$1:$GH$10,Data17!$GH$11:$GH$20</definedName>
    <definedName name="A127861782F_Data">Data17!$GH$11:$GH$20</definedName>
    <definedName name="A127861782F_Latest">Data17!$GH$20</definedName>
    <definedName name="A127861786R">Data17!$GM$1:$GM$10,Data17!$GM$11:$GM$20</definedName>
    <definedName name="A127861786R_Data">Data17!$GM$11:$GM$20</definedName>
    <definedName name="A127861786R_Latest">Data17!$GM$20</definedName>
    <definedName name="A127861790F">Data17!$FT$1:$FT$10,Data17!$FT$11:$FT$20</definedName>
    <definedName name="A127861790F_Data">Data17!$FT$11:$FT$20</definedName>
    <definedName name="A127861790F_Latest">Data17!$FT$20</definedName>
    <definedName name="A127861794R">Data17!$GV$1:$GV$10,Data17!$GV$11:$GV$20</definedName>
    <definedName name="A127861794R_Data">Data17!$GV$11:$GV$20</definedName>
    <definedName name="A127861794R_Latest">Data17!$GV$20</definedName>
    <definedName name="A127861798X">Data17!$FZ$1:$FZ$10,Data17!$FZ$11:$FZ$20</definedName>
    <definedName name="A127861798X_Data">Data17!$FZ$11:$FZ$20</definedName>
    <definedName name="A127861798X_Latest">Data17!$FZ$20</definedName>
    <definedName name="A127861802C">Data17!$HI$1:$HI$10,Data17!$HI$11:$HI$20</definedName>
    <definedName name="A127861802C_Data">Data17!$HI$11:$HI$20</definedName>
    <definedName name="A127861802C_Latest">Data17!$HI$20</definedName>
    <definedName name="A127861806L">Data17!$HN$1:$HN$10,Data17!$HN$11:$HN$20</definedName>
    <definedName name="A127861806L_Data">Data17!$HN$11:$HN$20</definedName>
    <definedName name="A127861806L_Latest">Data17!$HN$20</definedName>
    <definedName name="A127861810C">Data17!$HP$1:$HP$10,Data17!$HP$11:$HP$20</definedName>
    <definedName name="A127861810C_Data">Data17!$HP$11:$HP$20</definedName>
    <definedName name="A127861810C_Latest">Data17!$HP$20</definedName>
    <definedName name="A127861814L">Data17!$HV$1:$HV$10,Data17!$HV$11:$HV$20</definedName>
    <definedName name="A127861814L_Data">Data17!$HV$11:$HV$20</definedName>
    <definedName name="A127861814L_Latest">Data17!$HV$20</definedName>
    <definedName name="A127861818W">Data17!$HW$1:$HW$10,Data17!$HW$11:$HW$20</definedName>
    <definedName name="A127861818W_Data">Data17!$HW$11:$HW$20</definedName>
    <definedName name="A127861818W_Latest">Data17!$HW$20</definedName>
    <definedName name="A127861822L">Data17!$HX$1:$HX$10,Data17!$HX$11:$HX$20</definedName>
    <definedName name="A127861822L_Data">Data17!$HX$11:$HX$20</definedName>
    <definedName name="A127861822L_Latest">Data17!$HX$20</definedName>
    <definedName name="A127861826W">Data17!$IC$1:$IC$10,Data17!$IC$11:$IC$20</definedName>
    <definedName name="A127861826W_Data">Data17!$IC$11:$IC$20</definedName>
    <definedName name="A127861826W_Latest">Data17!$IC$20</definedName>
    <definedName name="A127861830L">Data17!$IH$1:$IH$10,Data17!$IH$11:$IH$20</definedName>
    <definedName name="A127861830L_Data">Data17!$IH$11:$IH$20</definedName>
    <definedName name="A127861830L_Latest">Data17!$IH$20</definedName>
    <definedName name="A127861834W">Data18!$W$1:$W$10,Data18!$W$11:$W$20</definedName>
    <definedName name="A127861834W_Data">Data18!$W$11:$W$20</definedName>
    <definedName name="A127861834W_Latest">Data18!$W$20</definedName>
    <definedName name="A127861838F">Data18!$AL$1:$AL$10,Data18!$AL$11:$AL$20</definedName>
    <definedName name="A127861838F_Data">Data18!$AL$11:$AL$20</definedName>
    <definedName name="A127861838F_Latest">Data18!$AL$20</definedName>
    <definedName name="A127861842W">Data18!$AP$1:$AP$10,Data18!$AP$11:$AP$20</definedName>
    <definedName name="A127861842W_Data">Data18!$AP$11:$AP$20</definedName>
    <definedName name="A127861842W_Latest">Data18!$AP$20</definedName>
    <definedName name="A127861850W">Data18!$AE$1:$AE$10,Data18!$AE$11:$AE$20</definedName>
    <definedName name="A127861850W_Data">Data18!$AE$11:$AE$20</definedName>
    <definedName name="A127861850W_Latest">Data18!$AE$20</definedName>
    <definedName name="A127861854F">Data18!$AH$1:$AH$10,Data18!$AH$11:$AH$20</definedName>
    <definedName name="A127861854F_Data">Data18!$AH$11:$AH$20</definedName>
    <definedName name="A127861854F_Latest">Data18!$AH$20</definedName>
    <definedName name="A127861858R">Data18!$BU$1:$BU$10,Data18!$BU$11:$BU$20</definedName>
    <definedName name="A127861858R_Data">Data18!$BU$11:$BU$20</definedName>
    <definedName name="A127861858R_Latest">Data18!$BU$20</definedName>
    <definedName name="A127861862F">Data18!$BI$1:$BI$10,Data18!$BI$11:$BI$20</definedName>
    <definedName name="A127861862F_Data">Data18!$BI$11:$BI$20</definedName>
    <definedName name="A127861862F_Latest">Data18!$BI$20</definedName>
    <definedName name="A127861866R">Data18!$CG$1:$CG$10,Data18!$CG$11:$CG$20</definedName>
    <definedName name="A127861866R_Data">Data18!$CG$11:$CG$20</definedName>
    <definedName name="A127861866R_Latest">Data18!$CG$20</definedName>
    <definedName name="A127861870F">Data18!$BK$1:$BK$10,Data18!$BK$11:$BK$20</definedName>
    <definedName name="A127861870F_Data">Data18!$BK$11:$BK$20</definedName>
    <definedName name="A127861870F_Latest">Data18!$BK$20</definedName>
    <definedName name="A127861874R">Data18!$CN$1:$CN$10,Data18!$CN$11:$CN$20</definedName>
    <definedName name="A127861874R_Data">Data18!$CN$11:$CN$20</definedName>
    <definedName name="A127861874R_Latest">Data18!$CN$20</definedName>
    <definedName name="A127861878X">Data16!$GN$1:$GN$10,Data16!$GN$11:$GN$20</definedName>
    <definedName name="A127861878X_Data">Data16!$GN$11:$GN$20</definedName>
    <definedName name="A127861878X_Latest">Data16!$GN$20</definedName>
    <definedName name="A127861882R">Data16!$HE$1:$HE$10,Data16!$HE$11:$HE$20</definedName>
    <definedName name="A127861882R_Data">Data16!$HE$11:$HE$20</definedName>
    <definedName name="A127861882R_Latest">Data16!$HE$20</definedName>
    <definedName name="A127861886X">Data17!$N$1:$N$10,Data17!$N$11:$N$20</definedName>
    <definedName name="A127861886X_Data">Data17!$N$11:$N$20</definedName>
    <definedName name="A127861886X_Latest">Data17!$N$20</definedName>
    <definedName name="A127861890R">Data17!$Y$1:$Y$10,Data17!$Y$11:$Y$20</definedName>
    <definedName name="A127861890R_Data">Data17!$Y$11:$Y$20</definedName>
    <definedName name="A127861890R_Latest">Data17!$Y$20</definedName>
    <definedName name="A127861894X">Data17!$AC$1:$AC$10,Data17!$AC$11:$AC$20</definedName>
    <definedName name="A127861894X_Data">Data17!$AC$11:$AC$20</definedName>
    <definedName name="A127861894X_Latest">Data17!$AC$20</definedName>
    <definedName name="A127861898J">Data17!$AF$1:$AF$10,Data17!$AF$11:$AF$20</definedName>
    <definedName name="A127861898J_Data">Data17!$AF$11:$AF$20</definedName>
    <definedName name="A127861898J_Latest">Data17!$AF$20</definedName>
    <definedName name="A127861902L">Data17!$F$1:$F$10,Data17!$F$11:$F$20</definedName>
    <definedName name="A127861902L_Data">Data17!$F$11:$F$20</definedName>
    <definedName name="A127861902L_Latest">Data17!$F$20</definedName>
    <definedName name="A127861906W">Data17!$AG$1:$AG$10,Data17!$AG$11:$AG$20</definedName>
    <definedName name="A127861906W_Data">Data17!$AG$11:$AG$20</definedName>
    <definedName name="A127861906W_Latest">Data17!$AG$20</definedName>
    <definedName name="A127861910L">Data17!$AH$1:$AH$10,Data17!$AH$11:$AH$20</definedName>
    <definedName name="A127861910L_Data">Data17!$AH$11:$AH$20</definedName>
    <definedName name="A127861910L_Latest">Data17!$AH$20</definedName>
    <definedName name="A127861914W">Data17!$AU$1:$AU$10,Data17!$AU$11:$AU$20</definedName>
    <definedName name="A127861914W_Data">Data17!$AU$11:$AU$20</definedName>
    <definedName name="A127861914W_Latest">Data17!$AU$20</definedName>
    <definedName name="A127861918F">Data17!$AN$1:$AN$10,Data17!$AN$11:$AN$20</definedName>
    <definedName name="A127861918F_Data">Data17!$AN$11:$AN$20</definedName>
    <definedName name="A127861918F_Latest">Data17!$AN$20</definedName>
    <definedName name="A127861922W">Data17!$AK$1:$AK$10,Data17!$AK$11:$AK$20</definedName>
    <definedName name="A127861922W_Data">Data17!$AK$11:$AK$20</definedName>
    <definedName name="A127861922W_Latest">Data17!$AK$20</definedName>
    <definedName name="A127861926F">Data17!$AO$1:$AO$10,Data17!$AO$11:$AO$20</definedName>
    <definedName name="A127861926F_Data">Data17!$AO$11:$AO$20</definedName>
    <definedName name="A127861926F_Latest">Data17!$AO$20</definedName>
    <definedName name="A127861930W">Data17!$CI$1:$CI$10,Data17!$CI$11:$CI$20</definedName>
    <definedName name="A127861930W_Data">Data17!$CI$11:$CI$20</definedName>
    <definedName name="A127861930W_Latest">Data17!$CI$20</definedName>
    <definedName name="A127861934F">Data17!$CP$1:$CP$10,Data17!$CP$11:$CP$20</definedName>
    <definedName name="A127861934F_Data">Data17!$CP$11:$CP$20</definedName>
    <definedName name="A127861934F_Latest">Data17!$CP$20</definedName>
    <definedName name="A127861938R">Data17!$CS$1:$CS$10,Data17!$CS$11:$CS$20</definedName>
    <definedName name="A127861938R_Data">Data17!$CS$11:$CS$20</definedName>
    <definedName name="A127861938R_Latest">Data17!$CS$20</definedName>
    <definedName name="A127861942F">Data17!$CX$1:$CX$10,Data17!$CX$11:$CX$20</definedName>
    <definedName name="A127861942F_Data">Data17!$CX$11:$CX$20</definedName>
    <definedName name="A127861942F_Latest">Data17!$CX$20</definedName>
    <definedName name="A127861946R">Data17!$BS$1:$BS$10,Data17!$BS$11:$BS$20</definedName>
    <definedName name="A127861946R_Data">Data17!$BS$11:$BS$20</definedName>
    <definedName name="A127861946R_Latest">Data17!$BS$20</definedName>
    <definedName name="A127861950F">Data17!$DP$1:$DP$10,Data17!$DP$11:$DP$20</definedName>
    <definedName name="A127861950F_Data">Data17!$DP$11:$DP$20</definedName>
    <definedName name="A127861950F_Latest">Data17!$DP$20</definedName>
    <definedName name="A127861954R">Data17!$DZ$1:$DZ$10,Data17!$DZ$11:$DZ$20</definedName>
    <definedName name="A127861954R_Data">Data17!$DZ$11:$DZ$20</definedName>
    <definedName name="A127861954R_Latest">Data17!$DZ$20</definedName>
    <definedName name="A127861958X">Data17!$ED$1:$ED$10,Data17!$ED$11:$ED$20</definedName>
    <definedName name="A127861958X_Data">Data17!$ED$11:$ED$20</definedName>
    <definedName name="A127861958X_Latest">Data17!$ED$20</definedName>
    <definedName name="A127861962R">Data17!$EH$1:$EH$10,Data17!$EH$11:$EH$20</definedName>
    <definedName name="A127861962R_Data">Data17!$EH$11:$EH$20</definedName>
    <definedName name="A127861962R_Latest">Data17!$EH$20</definedName>
    <definedName name="A127861966X">Data17!$EJ$1:$EJ$10,Data17!$EJ$11:$EJ$20</definedName>
    <definedName name="A127861966X_Data">Data17!$EJ$11:$EJ$20</definedName>
    <definedName name="A127861966X_Latest">Data17!$EJ$20</definedName>
    <definedName name="A127861970R">Data17!$EW$1:$EW$10,Data17!$EW$11:$EW$20</definedName>
    <definedName name="A127861970R_Data">Data17!$EW$11:$EW$20</definedName>
    <definedName name="A127861970R_Latest">Data17!$EW$20</definedName>
    <definedName name="A127861974X">Data17!$FA$1:$FA$10,Data17!$FA$11:$FA$20</definedName>
    <definedName name="A127861974X_Data">Data17!$FA$11:$FA$20</definedName>
    <definedName name="A127861974X_Latest">Data17!$FA$20</definedName>
    <definedName name="A127861978J">Data17!$EK$1:$EK$10,Data17!$EK$11:$EK$20</definedName>
    <definedName name="A127861978J_Data">Data17!$EK$11:$EK$20</definedName>
    <definedName name="A127861978J_Latest">Data17!$EK$20</definedName>
    <definedName name="A127861982X">Data17!$EN$1:$EN$10,Data17!$EN$11:$EN$20</definedName>
    <definedName name="A127861982X_Data">Data17!$EN$11:$EN$20</definedName>
    <definedName name="A127861982X_Latest">Data17!$EN$20</definedName>
    <definedName name="A127862922R">Data1!$S$1:$S$10,Data1!$S$11:$S$20</definedName>
    <definedName name="A127862922R_Data">Data1!$S$11:$S$20</definedName>
    <definedName name="A127862922R_Latest">Data1!$S$20</definedName>
    <definedName name="A127862926X">Data1!$T$1:$T$10,Data1!$T$11:$T$20</definedName>
    <definedName name="A127862926X_Data">Data1!$T$11:$T$20</definedName>
    <definedName name="A127862926X_Latest">Data1!$T$20</definedName>
    <definedName name="A127862930R">Data1!$W$1:$W$10,Data1!$W$11:$W$20</definedName>
    <definedName name="A127862930R_Data">Data1!$W$11:$W$20</definedName>
    <definedName name="A127862930R_Latest">Data1!$W$20</definedName>
    <definedName name="A127862934X">Data1!$X$1:$X$10,Data1!$X$11:$X$20</definedName>
    <definedName name="A127862934X_Data">Data1!$X$11:$X$20</definedName>
    <definedName name="A127862934X_Latest">Data1!$X$20</definedName>
    <definedName name="A127862938J">Data1!$AH$1:$AH$10,Data1!$AH$11:$AH$20</definedName>
    <definedName name="A127862938J_Data">Data1!$AH$11:$AH$20</definedName>
    <definedName name="A127862938J_Latest">Data1!$AH$20</definedName>
    <definedName name="A127862942X">Data1!$G$1:$G$10,Data1!$G$11:$G$20</definedName>
    <definedName name="A127862942X_Data">Data1!$G$11:$G$20</definedName>
    <definedName name="A127862942X_Latest">Data1!$G$20</definedName>
    <definedName name="A127862946J">Data1!$I$1:$I$10,Data1!$I$11:$I$20</definedName>
    <definedName name="A127862946J_Data">Data1!$I$11:$I$20</definedName>
    <definedName name="A127862946J_Latest">Data1!$I$20</definedName>
    <definedName name="A127863154C">Data1!$BD$1:$BD$10,Data1!$BD$11:$BD$20</definedName>
    <definedName name="A127863154C_Data">Data1!$BD$11:$BD$20</definedName>
    <definedName name="A127863154C_Latest">Data1!$BD$20</definedName>
    <definedName name="A127863158L">Data1!$BL$1:$BL$10,Data1!$BL$11:$BL$20</definedName>
    <definedName name="A127863158L_Data">Data1!$BL$11:$BL$20</definedName>
    <definedName name="A127863158L_Latest">Data1!$BL$20</definedName>
    <definedName name="A127863162C">Data1!$AK$1:$AK$10,Data1!$AK$11:$AK$20</definedName>
    <definedName name="A127863162C_Data">Data1!$AK$11:$AK$20</definedName>
    <definedName name="A127863162C_Latest">Data1!$AK$20</definedName>
    <definedName name="A127863166L">Data1!$AO$1:$AO$10,Data1!$AO$11:$AO$20</definedName>
    <definedName name="A127863166L_Data">Data1!$AO$11:$AO$20</definedName>
    <definedName name="A127863166L_Latest">Data1!$AO$20</definedName>
    <definedName name="A127863170C">Data2!$BY$1:$BY$10,Data2!$BY$11:$BY$20</definedName>
    <definedName name="A127863170C_Data">Data2!$BY$11:$BY$20</definedName>
    <definedName name="A127863170C_Latest">Data2!$BY$20</definedName>
    <definedName name="A127863174L">Data2!$BI$1:$BI$10,Data2!$BI$11:$BI$20</definedName>
    <definedName name="A127863174L_Data">Data2!$BI$11:$BI$20</definedName>
    <definedName name="A127863174L_Latest">Data2!$BI$20</definedName>
    <definedName name="A127863178W">Data2!$CA$1:$CA$10,Data2!$CA$11:$CA$20</definedName>
    <definedName name="A127863178W_Data">Data2!$CA$11:$CA$20</definedName>
    <definedName name="A127863178W_Latest">Data2!$CA$20</definedName>
    <definedName name="A127863182L">Data2!$CI$1:$CI$10,Data2!$CI$11:$CI$20</definedName>
    <definedName name="A127863182L_Data">Data2!$CI$11:$CI$20</definedName>
    <definedName name="A127863182L_Latest">Data2!$CI$20</definedName>
    <definedName name="A127863186W">Data2!$BP$1:$BP$10,Data2!$BP$11:$BP$20</definedName>
    <definedName name="A127863186W_Data">Data2!$BP$11:$BP$20</definedName>
    <definedName name="A127863186W_Latest">Data2!$BP$20</definedName>
    <definedName name="A127863190L">Data2!$DC$1:$DC$10,Data2!$DC$11:$DC$20</definedName>
    <definedName name="A127863190L_Data">Data2!$DC$11:$DC$20</definedName>
    <definedName name="A127863190L_Latest">Data2!$DC$20</definedName>
    <definedName name="A127863194W">Data2!$DD$1:$DD$10,Data2!$DD$11:$DD$20</definedName>
    <definedName name="A127863194W_Data">Data2!$DD$11:$DD$20</definedName>
    <definedName name="A127863194W_Latest">Data2!$DD$20</definedName>
    <definedName name="A127863198F">Data2!$DH$1:$DH$10,Data2!$DH$11:$DH$20</definedName>
    <definedName name="A127863198F_Data">Data2!$DH$11:$DH$20</definedName>
    <definedName name="A127863198F_Latest">Data2!$DH$20</definedName>
    <definedName name="A127863202K">Data2!$CO$1:$CO$10,Data2!$CO$11:$CO$20</definedName>
    <definedName name="A127863202K_Data">Data2!$CO$11:$CO$20</definedName>
    <definedName name="A127863202K_Latest">Data2!$CO$20</definedName>
    <definedName name="A127863206V">Data2!$ES$1:$ES$10,Data2!$ES$11:$ES$20</definedName>
    <definedName name="A127863206V_Data">Data2!$ES$11:$ES$20</definedName>
    <definedName name="A127863206V_Latest">Data2!$ES$20</definedName>
    <definedName name="A127863210K">Data2!$ET$1:$ET$10,Data2!$ET$11:$ET$20</definedName>
    <definedName name="A127863210K_Data">Data2!$ET$11:$ET$20</definedName>
    <definedName name="A127863210K_Latest">Data2!$ET$20</definedName>
    <definedName name="A127863214V">Data2!$FC$1:$FC$10,Data2!$FC$11:$FC$20</definedName>
    <definedName name="A127863214V_Data">Data2!$FC$11:$FC$20</definedName>
    <definedName name="A127863214V_Latest">Data2!$FC$20</definedName>
    <definedName name="A127863218C">Data2!$EA$1:$EA$10,Data2!$EA$11:$EA$20</definedName>
    <definedName name="A127863218C_Data">Data2!$EA$11:$EA$20</definedName>
    <definedName name="A127863218C_Latest">Data2!$EA$20</definedName>
    <definedName name="A127863226C">Data2!$EC$1:$EC$10,Data2!$EC$11:$EC$20</definedName>
    <definedName name="A127863226C_Data">Data2!$EC$11:$EC$20</definedName>
    <definedName name="A127863226C_Latest">Data2!$EC$20</definedName>
    <definedName name="A127863230V">Data2!$FO$1:$FO$10,Data2!$FO$11:$FO$20</definedName>
    <definedName name="A127863230V_Data">Data2!$FO$11:$FO$20</definedName>
    <definedName name="A127863230V_Latest">Data2!$FO$20</definedName>
    <definedName name="A127863234C">Data2!$FW$1:$FW$10,Data2!$FW$11:$FW$20</definedName>
    <definedName name="A127863234C_Data">Data2!$FW$11:$FW$20</definedName>
    <definedName name="A127863234C_Latest">Data2!$FW$20</definedName>
    <definedName name="A127863238L">Data2!$GA$1:$GA$10,Data2!$GA$11:$GA$20</definedName>
    <definedName name="A127863238L_Data">Data2!$GA$11:$GA$20</definedName>
    <definedName name="A127863238L_Latest">Data2!$GA$20</definedName>
    <definedName name="A127863242C">Data2!$GD$1:$GD$10,Data2!$GD$11:$GD$20</definedName>
    <definedName name="A127863242C_Data">Data2!$GD$11:$GD$20</definedName>
    <definedName name="A127863242C_Latest">Data2!$GD$20</definedName>
    <definedName name="A127863246L">Data2!$GG$1:$GG$10,Data2!$GG$11:$GG$20</definedName>
    <definedName name="A127863246L_Data">Data2!$GG$11:$GG$20</definedName>
    <definedName name="A127863246L_Latest">Data2!$GG$20</definedName>
    <definedName name="A127863250C">Data2!$GI$1:$GI$10,Data2!$GI$11:$GI$20</definedName>
    <definedName name="A127863250C_Data">Data2!$GI$11:$GI$20</definedName>
    <definedName name="A127863250C_Latest">Data2!$GI$20</definedName>
    <definedName name="A127863254L">Data2!$GJ$1:$GJ$10,Data2!$GJ$11:$GJ$20</definedName>
    <definedName name="A127863254L_Data">Data2!$GJ$11:$GJ$20</definedName>
    <definedName name="A127863254L_Latest">Data2!$GJ$20</definedName>
    <definedName name="A127863258W">Data2!$GL$1:$GL$10,Data2!$GL$11:$GL$20</definedName>
    <definedName name="A127863258W_Data">Data2!$GL$11:$GL$20</definedName>
    <definedName name="A127863258W_Latest">Data2!$GL$20</definedName>
    <definedName name="A127863262L">Data2!$FL$1:$FL$10,Data2!$FL$11:$FL$20</definedName>
    <definedName name="A127863262L_Data">Data2!$FL$11:$FL$20</definedName>
    <definedName name="A127863262L_Latest">Data2!$FL$20</definedName>
    <definedName name="A127863266W">Data2!$GO$1:$GO$10,Data2!$GO$11:$GO$20</definedName>
    <definedName name="A127863266W_Data">Data2!$GO$11:$GO$20</definedName>
    <definedName name="A127863266W_Latest">Data2!$GO$20</definedName>
    <definedName name="A127863270L">Data2!$HM$1:$HM$10,Data2!$HM$11:$HM$20</definedName>
    <definedName name="A127863270L_Data">Data2!$HM$11:$HM$20</definedName>
    <definedName name="A127863270L_Latest">Data2!$HM$20</definedName>
    <definedName name="A127863274W">Data2!$HR$1:$HR$10,Data2!$HR$11:$HR$20</definedName>
    <definedName name="A127863274W_Data">Data2!$HR$11:$HR$20</definedName>
    <definedName name="A127863274W_Latest">Data2!$HR$20</definedName>
    <definedName name="A127863278F">Data1!$CM$1:$CM$10,Data1!$CM$11:$CM$20</definedName>
    <definedName name="A127863278F_Data">Data1!$CM$11:$CM$20</definedName>
    <definedName name="A127863278F_Latest">Data1!$CM$20</definedName>
    <definedName name="A127863282W">Data1!$CQ$1:$CQ$10,Data1!$CQ$11:$CQ$20</definedName>
    <definedName name="A127863282W_Data">Data1!$CQ$11:$CQ$20</definedName>
    <definedName name="A127863282W_Latest">Data1!$CQ$20</definedName>
    <definedName name="A127863286F">Data1!$BS$1:$BS$10,Data1!$BS$11:$BS$20</definedName>
    <definedName name="A127863286F_Data">Data1!$BS$11:$BS$20</definedName>
    <definedName name="A127863286F_Latest">Data1!$BS$20</definedName>
    <definedName name="A127863290W">Data1!$DK$1:$DK$10,Data1!$DK$11:$DK$20</definedName>
    <definedName name="A127863290W_Data">Data1!$DK$11:$DK$20</definedName>
    <definedName name="A127863290W_Latest">Data1!$DK$20</definedName>
    <definedName name="A127863294F">Data1!$DR$1:$DR$10,Data1!$DR$11:$DR$20</definedName>
    <definedName name="A127863294F_Data">Data1!$DR$11:$DR$20</definedName>
    <definedName name="A127863294F_Latest">Data1!$DR$20</definedName>
    <definedName name="A127863298R">Data1!$DT$1:$DT$10,Data1!$DT$11:$DT$20</definedName>
    <definedName name="A127863298R_Data">Data1!$DT$11:$DT$20</definedName>
    <definedName name="A127863298R_Latest">Data1!$DT$20</definedName>
    <definedName name="A127863302V">Data1!$DU$1:$DU$10,Data1!$DU$11:$DU$20</definedName>
    <definedName name="A127863302V_Data">Data1!$DU$11:$DU$20</definedName>
    <definedName name="A127863302V_Latest">Data1!$DU$20</definedName>
    <definedName name="A127863306C">Data1!$EA$1:$EA$10,Data1!$EA$11:$EA$20</definedName>
    <definedName name="A127863306C_Data">Data1!$EA$11:$EA$20</definedName>
    <definedName name="A127863306C_Latest">Data1!$EA$20</definedName>
    <definedName name="A127863310V">Data1!$EC$1:$EC$10,Data1!$EC$11:$EC$20</definedName>
    <definedName name="A127863310V_Data">Data1!$EC$11:$EC$20</definedName>
    <definedName name="A127863310V_Latest">Data1!$EC$20</definedName>
    <definedName name="A127863314C">Data1!$DG$1:$DG$10,Data1!$DG$11:$DG$20</definedName>
    <definedName name="A127863314C_Data">Data1!$DG$11:$DG$20</definedName>
    <definedName name="A127863314C_Latest">Data1!$DG$20</definedName>
    <definedName name="A127863318L">Data1!$EK$1:$EK$10,Data1!$EK$11:$EK$20</definedName>
    <definedName name="A127863318L_Data">Data1!$EK$11:$EK$20</definedName>
    <definedName name="A127863318L_Latest">Data1!$EK$20</definedName>
    <definedName name="A127863322C">Data1!$FL$1:$FL$10,Data1!$FL$11:$FL$20</definedName>
    <definedName name="A127863322C_Data">Data1!$FL$11:$FL$20</definedName>
    <definedName name="A127863322C_Latest">Data1!$FL$20</definedName>
    <definedName name="A127863326L">Data1!$FO$1:$FO$10,Data1!$FO$11:$FO$20</definedName>
    <definedName name="A127863326L_Data">Data1!$FO$11:$FO$20</definedName>
    <definedName name="A127863326L_Latest">Data1!$FO$20</definedName>
    <definedName name="A127863330C">Data1!$EM$1:$EM$10,Data1!$EM$11:$EM$20</definedName>
    <definedName name="A127863330C_Data">Data1!$EM$11:$EM$20</definedName>
    <definedName name="A127863330C_Latest">Data1!$EM$20</definedName>
    <definedName name="A127863334L">Data1!$EN$1:$EN$10,Data1!$EN$11:$EN$20</definedName>
    <definedName name="A127863334L_Data">Data1!$EN$11:$EN$20</definedName>
    <definedName name="A127863334L_Latest">Data1!$EN$20</definedName>
    <definedName name="A127863338W">Data1!$GR$1:$GR$10,Data1!$GR$11:$GR$20</definedName>
    <definedName name="A127863338W_Data">Data1!$GR$11:$GR$20</definedName>
    <definedName name="A127863338W_Latest">Data1!$GR$20</definedName>
    <definedName name="A127863342L">Data1!$GS$1:$GS$10,Data1!$GS$11:$GS$20</definedName>
    <definedName name="A127863342L_Data">Data1!$GS$11:$GS$20</definedName>
    <definedName name="A127863342L_Latest">Data1!$GS$20</definedName>
    <definedName name="A127863346W">Data1!$FT$1:$FT$10,Data1!$FT$11:$FT$20</definedName>
    <definedName name="A127863346W_Data">Data1!$FT$11:$FT$20</definedName>
    <definedName name="A127863346W_Latest">Data1!$FT$20</definedName>
    <definedName name="A127863350L">Data1!$GU$1:$GU$10,Data1!$GU$11:$GU$20</definedName>
    <definedName name="A127863350L_Data">Data1!$GU$11:$GU$20</definedName>
    <definedName name="A127863350L_Latest">Data1!$GU$20</definedName>
    <definedName name="A127863354W">Data1!$HD$1:$HD$10,Data1!$HD$11:$HD$20</definedName>
    <definedName name="A127863354W_Data">Data1!$HD$11:$HD$20</definedName>
    <definedName name="A127863354W_Latest">Data1!$HD$20</definedName>
    <definedName name="A127863358F">Data2!$E$1:$E$10,Data2!$E$11:$E$20</definedName>
    <definedName name="A127863358F_Data">Data2!$E$11:$E$20</definedName>
    <definedName name="A127863358F_Latest">Data2!$E$20</definedName>
    <definedName name="A127863362W">Data2!$I$1:$I$10,Data2!$I$11:$I$20</definedName>
    <definedName name="A127863362W_Data">Data2!$I$11:$I$20</definedName>
    <definedName name="A127863362W_Latest">Data2!$I$20</definedName>
    <definedName name="A127863366F">Data2!$S$1:$S$10,Data2!$S$11:$S$20</definedName>
    <definedName name="A127863366F_Data">Data2!$S$11:$S$20</definedName>
    <definedName name="A127863366F_Latest">Data2!$S$20</definedName>
    <definedName name="A127863370W">Data1!$IJ$1:$IJ$10,Data1!$IJ$11:$IJ$20</definedName>
    <definedName name="A127863370W_Data">Data1!$IJ$11:$IJ$20</definedName>
    <definedName name="A127863370W_Latest">Data1!$IJ$20</definedName>
    <definedName name="A127863374F">Data2!$U$1:$U$10,Data2!$U$11:$U$20</definedName>
    <definedName name="A127863374F_Data">Data2!$U$11:$U$20</definedName>
    <definedName name="A127863374F_Latest">Data2!$U$20</definedName>
    <definedName name="A127863378R">Data2!$W$1:$W$10,Data2!$W$11:$W$20</definedName>
    <definedName name="A127863378R_Data">Data2!$W$11:$W$20</definedName>
    <definedName name="A127863378R_Latest">Data2!$W$20</definedName>
    <definedName name="A127863382F">Data1!$IK$1:$IK$10,Data1!$IK$11:$IK$20</definedName>
    <definedName name="A127863382F_Data">Data1!$IK$11:$IK$20</definedName>
    <definedName name="A127863382F_Latest">Data1!$IK$20</definedName>
    <definedName name="A127863386R">Data1!$IP$1:$IP$10,Data1!$IP$11:$IP$20</definedName>
    <definedName name="A127863386R_Data">Data1!$IP$11:$IP$20</definedName>
    <definedName name="A127863386R_Latest">Data1!$IP$20</definedName>
    <definedName name="A127863390F">Data2!$AI$1:$AI$10,Data2!$AI$11:$AI$20</definedName>
    <definedName name="A127863390F_Data">Data2!$AI$11:$AI$20</definedName>
    <definedName name="A127863390F_Latest">Data2!$AI$20</definedName>
    <definedName name="A127863394R">Data2!$AM$1:$AM$10,Data2!$AM$11:$AM$20</definedName>
    <definedName name="A127863394R_Data">Data2!$AM$11:$AM$20</definedName>
    <definedName name="A127863394R_Latest">Data2!$AM$20</definedName>
    <definedName name="A127863398X">Data2!$HY$1:$HY$10,Data2!$HY$11:$HY$20</definedName>
    <definedName name="A127863398X_Data">Data2!$HY$11:$HY$20</definedName>
    <definedName name="A127863398X_Latest">Data2!$HY$20</definedName>
    <definedName name="A127864462X">Data2!$IB$1:$IB$10,Data2!$IB$11:$IB$20</definedName>
    <definedName name="A127864462X_Data">Data2!$IB$11:$IB$20</definedName>
    <definedName name="A127864462X_Latest">Data2!$IB$20</definedName>
    <definedName name="A127864466J">Data2!$IK$1:$IK$10,Data2!$IK$11:$IK$20</definedName>
    <definedName name="A127864466J_Data">Data2!$IK$11:$IK$20</definedName>
    <definedName name="A127864466J_Latest">Data2!$IK$20</definedName>
    <definedName name="A127864470X">Data2!$IO$1:$IO$10,Data2!$IO$11:$IO$20</definedName>
    <definedName name="A127864470X_Data">Data2!$IO$11:$IO$20</definedName>
    <definedName name="A127864470X_Latest">Data2!$IO$20</definedName>
    <definedName name="A127864474J">Data3!$K$1:$K$10,Data3!$K$11:$K$20</definedName>
    <definedName name="A127864474J_Data">Data3!$K$11:$K$20</definedName>
    <definedName name="A127864474J_Latest">Data3!$K$20</definedName>
    <definedName name="A127864478T">Data3!$O$1:$O$10,Data3!$O$11:$O$20</definedName>
    <definedName name="A127864478T_Data">Data3!$O$11:$O$20</definedName>
    <definedName name="A127864478T_Latest">Data3!$O$20</definedName>
    <definedName name="A127864482J">Data2!$IE$1:$IE$10,Data2!$IE$11:$IE$20</definedName>
    <definedName name="A127864482J_Data">Data2!$IE$11:$IE$20</definedName>
    <definedName name="A127864482J_Latest">Data2!$IE$20</definedName>
    <definedName name="A127864486T">Data2!$II$1:$II$10,Data2!$II$11:$II$20</definedName>
    <definedName name="A127864486T_Data">Data2!$II$11:$II$20</definedName>
    <definedName name="A127864486T_Latest">Data2!$II$20</definedName>
    <definedName name="A127864702X">Data3!$AE$1:$AE$10,Data3!$AE$11:$AE$20</definedName>
    <definedName name="A127864702X_Data">Data3!$AE$11:$AE$20</definedName>
    <definedName name="A127864702X_Latest">Data3!$AE$20</definedName>
    <definedName name="A127864706J">Data3!$AJ$1:$AJ$10,Data3!$AJ$11:$AJ$20</definedName>
    <definedName name="A127864706J_Data">Data3!$AJ$11:$AJ$20</definedName>
    <definedName name="A127864706J_Latest">Data3!$AJ$20</definedName>
    <definedName name="A127864710X">Data3!$AN$1:$AN$10,Data3!$AN$11:$AN$20</definedName>
    <definedName name="A127864710X_Data">Data3!$AN$11:$AN$20</definedName>
    <definedName name="A127864710X_Latest">Data3!$AN$20</definedName>
    <definedName name="A127864714J">Data3!$AW$1:$AW$10,Data3!$AW$11:$AW$20</definedName>
    <definedName name="A127864714J_Data">Data3!$AW$11:$AW$20</definedName>
    <definedName name="A127864714J_Latest">Data3!$AW$20</definedName>
    <definedName name="A127864718T">Data3!$AZ$1:$AZ$10,Data3!$AZ$11:$AZ$20</definedName>
    <definedName name="A127864718T_Data">Data3!$AZ$11:$AZ$20</definedName>
    <definedName name="A127864718T_Latest">Data3!$AZ$20</definedName>
    <definedName name="A127864726T">Data3!$Z$1:$Z$10,Data3!$Z$11:$Z$20</definedName>
    <definedName name="A127864726T_Data">Data3!$Z$11:$Z$20</definedName>
    <definedName name="A127864726T_Latest">Data3!$Z$20</definedName>
    <definedName name="A127864730J">Data4!$BZ$1:$BZ$10,Data4!$BZ$11:$BZ$20</definedName>
    <definedName name="A127864730J_Data">Data4!$BZ$11:$BZ$20</definedName>
    <definedName name="A127864730J_Latest">Data4!$BZ$20</definedName>
    <definedName name="A127864734T">Data4!$DR$1:$DR$10,Data4!$DR$11:$DR$20</definedName>
    <definedName name="A127864734T_Data">Data4!$DR$11:$DR$20</definedName>
    <definedName name="A127864734T_Latest">Data4!$DR$20</definedName>
    <definedName name="A127864738A">Data4!$EB$1:$EB$10,Data4!$EB$11:$EB$20</definedName>
    <definedName name="A127864738A_Data">Data4!$EB$11:$EB$20</definedName>
    <definedName name="A127864738A_Latest">Data4!$EB$20</definedName>
    <definedName name="A127864742T">Data4!$EG$1:$EG$10,Data4!$EG$11:$EG$20</definedName>
    <definedName name="A127864742T_Data">Data4!$EG$11:$EG$20</definedName>
    <definedName name="A127864742T_Latest">Data4!$EG$20</definedName>
    <definedName name="A127864746A">Data4!$EJ$1:$EJ$10,Data4!$EJ$11:$EJ$20</definedName>
    <definedName name="A127864746A_Data">Data4!$EJ$11:$EJ$20</definedName>
    <definedName name="A127864746A_Latest">Data4!$EJ$20</definedName>
    <definedName name="A127864750T">Data4!$EL$1:$EL$10,Data4!$EL$11:$EL$20</definedName>
    <definedName name="A127864750T_Data">Data4!$EL$11:$EL$20</definedName>
    <definedName name="A127864750T_Latest">Data4!$EL$20</definedName>
    <definedName name="A127864754A">Data4!$EM$1:$EM$10,Data4!$EM$11:$EM$20</definedName>
    <definedName name="A127864754A_Data">Data4!$EM$11:$EM$20</definedName>
    <definedName name="A127864754A_Latest">Data4!$EM$20</definedName>
    <definedName name="A127864758K">Data4!$FC$1:$FC$10,Data4!$FC$11:$FC$20</definedName>
    <definedName name="A127864758K_Data">Data4!$FC$11:$FC$20</definedName>
    <definedName name="A127864758K_Latest">Data4!$FC$20</definedName>
    <definedName name="A127864762A">Data4!$FE$1:$FE$10,Data4!$FE$11:$FE$20</definedName>
    <definedName name="A127864762A_Data">Data4!$FE$11:$FE$20</definedName>
    <definedName name="A127864762A_Latest">Data4!$FE$20</definedName>
    <definedName name="A127864766K">Data4!$FJ$1:$FJ$10,Data4!$FJ$11:$FJ$20</definedName>
    <definedName name="A127864766K_Data">Data4!$FJ$11:$FJ$20</definedName>
    <definedName name="A127864766K_Latest">Data4!$FJ$20</definedName>
    <definedName name="A127864770A">Data4!$ER$1:$ER$10,Data4!$ER$11:$ER$20</definedName>
    <definedName name="A127864770A_Data">Data4!$ER$11:$ER$20</definedName>
    <definedName name="A127864770A_Latest">Data4!$ER$20</definedName>
    <definedName name="A127864774K">Data4!$GL$1:$GL$10,Data4!$GL$11:$GL$20</definedName>
    <definedName name="A127864774K_Data">Data4!$GL$11:$GL$20</definedName>
    <definedName name="A127864774K_Latest">Data4!$GL$20</definedName>
    <definedName name="A127864778V">Data4!$GO$1:$GO$10,Data4!$GO$11:$GO$20</definedName>
    <definedName name="A127864778V_Data">Data4!$GO$11:$GO$20</definedName>
    <definedName name="A127864778V_Latest">Data4!$GO$20</definedName>
    <definedName name="A127864782K">Data4!$GX$1:$GX$10,Data4!$GX$11:$GX$20</definedName>
    <definedName name="A127864782K_Data">Data4!$GX$11:$GX$20</definedName>
    <definedName name="A127864782K_Latest">Data4!$GX$20</definedName>
    <definedName name="A127864786V">Data4!$HB$1:$HB$10,Data4!$HB$11:$HB$20</definedName>
    <definedName name="A127864786V_Data">Data4!$HB$11:$HB$20</definedName>
    <definedName name="A127864786V_Latest">Data4!$HB$20</definedName>
    <definedName name="A127864794V">Data3!$BC$1:$BC$10,Data3!$BC$11:$BC$20</definedName>
    <definedName name="A127864794V_Data">Data3!$BC$11:$BC$20</definedName>
    <definedName name="A127864794V_Latest">Data3!$BC$20</definedName>
    <definedName name="A127864798C">Data3!$BN$1:$BN$10,Data3!$BN$11:$BN$20</definedName>
    <definedName name="A127864798C_Data">Data3!$BN$11:$BN$20</definedName>
    <definedName name="A127864798C_Latest">Data3!$BN$20</definedName>
    <definedName name="A127864802J">Data3!$CC$1:$CC$10,Data3!$CC$11:$CC$20</definedName>
    <definedName name="A127864802J_Data">Data3!$CC$11:$CC$20</definedName>
    <definedName name="A127864802J_Latest">Data3!$CC$20</definedName>
    <definedName name="A127864806T">Data3!$CG$1:$CG$10,Data3!$CG$11:$CG$20</definedName>
    <definedName name="A127864806T_Data">Data3!$CG$11:$CG$20</definedName>
    <definedName name="A127864806T_Latest">Data3!$CG$20</definedName>
    <definedName name="A127864810J">Data3!$BF$1:$BF$10,Data3!$BF$11:$BF$20</definedName>
    <definedName name="A127864810J_Data">Data3!$BF$11:$BF$20</definedName>
    <definedName name="A127864810J_Latest">Data3!$BF$20</definedName>
    <definedName name="A127864814T">Data3!$CK$1:$CK$10,Data3!$CK$11:$CK$20</definedName>
    <definedName name="A127864814T_Data">Data3!$CK$11:$CK$20</definedName>
    <definedName name="A127864814T_Latest">Data3!$CK$20</definedName>
    <definedName name="A127864818A">Data3!$DQ$1:$DQ$10,Data3!$DQ$11:$DQ$20</definedName>
    <definedName name="A127864818A_Data">Data3!$DQ$11:$DQ$20</definedName>
    <definedName name="A127864818A_Latest">Data3!$DQ$20</definedName>
    <definedName name="A127864822T">Data3!$EE$1:$EE$10,Data3!$EE$11:$EE$20</definedName>
    <definedName name="A127864822T_Data">Data3!$EE$11:$EE$20</definedName>
    <definedName name="A127864822T_Latest">Data3!$EE$20</definedName>
    <definedName name="A127864826A">Data3!$EF$1:$EF$10,Data3!$EF$11:$EF$20</definedName>
    <definedName name="A127864826A_Data">Data3!$EF$11:$EF$20</definedName>
    <definedName name="A127864826A_Latest">Data3!$EF$20</definedName>
    <definedName name="A127864830T">Data3!$EG$1:$EG$10,Data3!$EG$11:$EG$20</definedName>
    <definedName name="A127864830T_Data">Data3!$EG$11:$EG$20</definedName>
    <definedName name="A127864830T_Latest">Data3!$EG$20</definedName>
    <definedName name="A127864834A">Data3!$DT$1:$DT$10,Data3!$DT$11:$DT$20</definedName>
    <definedName name="A127864834A_Data">Data3!$DT$11:$DT$20</definedName>
    <definedName name="A127864834A_Latest">Data3!$DT$20</definedName>
    <definedName name="A127864838K">Data3!$EP$1:$EP$10,Data3!$EP$11:$EP$20</definedName>
    <definedName name="A127864838K_Data">Data3!$EP$11:$EP$20</definedName>
    <definedName name="A127864838K_Latest">Data3!$EP$20</definedName>
    <definedName name="A127864842A">Data3!$ES$1:$ES$10,Data3!$ES$11:$ES$20</definedName>
    <definedName name="A127864842A_Data">Data3!$ES$11:$ES$20</definedName>
    <definedName name="A127864842A_Latest">Data3!$ES$20</definedName>
    <definedName name="A127864846K">Data3!$FM$1:$FM$10,Data3!$FM$11:$FM$20</definedName>
    <definedName name="A127864846K_Data">Data3!$FM$11:$FM$20</definedName>
    <definedName name="A127864846K_Latest">Data3!$FM$20</definedName>
    <definedName name="A127864850A">Data3!$FN$1:$FN$10,Data3!$FN$11:$FN$20</definedName>
    <definedName name="A127864850A_Data">Data3!$FN$11:$FN$20</definedName>
    <definedName name="A127864850A_Latest">Data3!$FN$20</definedName>
    <definedName name="A127864854K">Data3!$FP$1:$FP$10,Data3!$FP$11:$FP$20</definedName>
    <definedName name="A127864854K_Data">Data3!$FP$11:$FP$20</definedName>
    <definedName name="A127864854K_Latest">Data3!$FP$20</definedName>
    <definedName name="A127864858V">Data3!$FB$1:$FB$10,Data3!$FB$11:$FB$20</definedName>
    <definedName name="A127864858V_Data">Data3!$FB$11:$FB$20</definedName>
    <definedName name="A127864858V_Latest">Data3!$FB$20</definedName>
    <definedName name="A127864862K">Data3!$FU$1:$FU$10,Data3!$FU$11:$FU$20</definedName>
    <definedName name="A127864862K_Data">Data3!$FU$11:$FU$20</definedName>
    <definedName name="A127864862K_Latest">Data3!$FU$20</definedName>
    <definedName name="A127864866V">Data3!$FW$1:$FW$10,Data3!$FW$11:$FW$20</definedName>
    <definedName name="A127864866V_Data">Data3!$FW$11:$FW$20</definedName>
    <definedName name="A127864866V_Latest">Data3!$FW$20</definedName>
    <definedName name="A127864870K">Data3!$GE$1:$GE$10,Data3!$GE$11:$GE$20</definedName>
    <definedName name="A127864870K_Data">Data3!$GE$11:$GE$20</definedName>
    <definedName name="A127864870K_Latest">Data3!$GE$20</definedName>
    <definedName name="A127864874V">Data3!$GT$1:$GT$10,Data3!$GT$11:$GT$20</definedName>
    <definedName name="A127864874V_Data">Data3!$GT$11:$GT$20</definedName>
    <definedName name="A127864874V_Latest">Data3!$GT$20</definedName>
    <definedName name="A127864878C">Data3!$HA$1:$HA$10,Data3!$HA$11:$HA$20</definedName>
    <definedName name="A127864878C_Data">Data3!$HA$11:$HA$20</definedName>
    <definedName name="A127864878C_Latest">Data3!$HA$20</definedName>
    <definedName name="A127864882V">Data3!$HJ$1:$HJ$10,Data3!$HJ$11:$HJ$20</definedName>
    <definedName name="A127864882V_Data">Data3!$HJ$11:$HJ$20</definedName>
    <definedName name="A127864882V_Latest">Data3!$HJ$20</definedName>
    <definedName name="A127864886C">Data3!$HM$1:$HM$10,Data3!$HM$11:$HM$20</definedName>
    <definedName name="A127864886C_Data">Data3!$HM$11:$HM$20</definedName>
    <definedName name="A127864886C_Latest">Data3!$HM$20</definedName>
    <definedName name="A127864890V">Data3!$IB$1:$IB$10,Data3!$IB$11:$IB$20</definedName>
    <definedName name="A127864890V_Data">Data3!$IB$11:$IB$20</definedName>
    <definedName name="A127864890V_Latest">Data3!$IB$20</definedName>
    <definedName name="A127864894C">Data3!$IC$1:$IC$10,Data3!$IC$11:$IC$20</definedName>
    <definedName name="A127864894C_Data">Data3!$IC$11:$IC$20</definedName>
    <definedName name="A127864894C_Latest">Data3!$IC$20</definedName>
    <definedName name="A127864898L">Data3!$ID$1:$ID$10,Data3!$ID$11:$ID$20</definedName>
    <definedName name="A127864898L_Data">Data3!$ID$11:$ID$20</definedName>
    <definedName name="A127864898L_Latest">Data3!$ID$20</definedName>
    <definedName name="A127864902T">Data3!$II$1:$II$10,Data3!$II$11:$II$20</definedName>
    <definedName name="A127864902T_Data">Data3!$II$11:$II$20</definedName>
    <definedName name="A127864902T_Latest">Data3!$II$20</definedName>
    <definedName name="A127864910T">Data3!$HU$1:$HU$10,Data3!$HU$11:$HU$20</definedName>
    <definedName name="A127864910T_Data">Data3!$HU$11:$HU$20</definedName>
    <definedName name="A127864910T_Latest">Data3!$HU$20</definedName>
    <definedName name="A127864914A">Data4!$V$1:$V$10,Data4!$V$11:$V$20</definedName>
    <definedName name="A127864914A_Data">Data4!$V$11:$V$20</definedName>
    <definedName name="A127864914A_Latest">Data4!$V$20</definedName>
    <definedName name="A127864918K">Data4!$W$1:$W$10,Data4!$W$11:$W$20</definedName>
    <definedName name="A127864918K_Data">Data4!$W$11:$W$20</definedName>
    <definedName name="A127864918K_Latest">Data4!$W$20</definedName>
    <definedName name="A127864922A">Data4!$AA$1:$AA$10,Data4!$AA$11:$AA$20</definedName>
    <definedName name="A127864922A_Data">Data4!$AA$11:$AA$20</definedName>
    <definedName name="A127864922A_Latest">Data4!$AA$20</definedName>
    <definedName name="A127864926K">Data4!$AM$1:$AM$10,Data4!$AM$11:$AM$20</definedName>
    <definedName name="A127864926K_Data">Data4!$AM$11:$AM$20</definedName>
    <definedName name="A127864926K_Latest">Data4!$AM$20</definedName>
    <definedName name="A127864930A">Data4!$L$1:$L$10,Data4!$L$11:$L$20</definedName>
    <definedName name="A127864930A_Data">Data4!$L$11:$L$20</definedName>
    <definedName name="A127864930A_Latest">Data4!$L$20</definedName>
    <definedName name="A127864950K">Data4!$HD$1:$HD$10,Data4!$HD$11:$HD$20</definedName>
    <definedName name="A127864950K_Data">Data4!$HD$11:$HD$20</definedName>
    <definedName name="A127864950K_Latest">Data4!$HD$20</definedName>
    <definedName name="A127865978F">Data4!$HK$1:$HK$10,Data4!$HK$11:$HK$20</definedName>
    <definedName name="A127865978F_Data">Data4!$HK$11:$HK$20</definedName>
    <definedName name="A127865978F_Latest">Data4!$HK$20</definedName>
    <definedName name="A127865982W">Data4!$IL$1:$IL$10,Data4!$IL$11:$IL$20</definedName>
    <definedName name="A127865982W_Data">Data4!$IL$11:$IL$20</definedName>
    <definedName name="A127865982W_Latest">Data4!$IL$20</definedName>
    <definedName name="A127865986F">Data4!$HS$1:$HS$10,Data4!$HS$11:$HS$20</definedName>
    <definedName name="A127865986F_Data">Data4!$HS$11:$HS$20</definedName>
    <definedName name="A127865986F_Latest">Data4!$HS$20</definedName>
    <definedName name="A127866258A">Data5!$AF$1:$AF$10,Data5!$AF$11:$AF$20</definedName>
    <definedName name="A127866258A_Data">Data5!$AF$11:$AF$20</definedName>
    <definedName name="A127866258A_Latest">Data5!$AF$20</definedName>
    <definedName name="A127866262T">Data5!$C$1:$C$10,Data5!$C$11:$C$20</definedName>
    <definedName name="A127866262T_Data">Data5!$C$11:$C$20</definedName>
    <definedName name="A127866262T_Latest">Data5!$C$20</definedName>
    <definedName name="A127866266A">Data5!$G$1:$G$10,Data5!$G$11:$G$20</definedName>
    <definedName name="A127866266A_Data">Data5!$G$11:$G$20</definedName>
    <definedName name="A127866266A_Latest">Data5!$G$20</definedName>
    <definedName name="A127866270T">Data5!$H$1:$H$10,Data5!$H$11:$H$20</definedName>
    <definedName name="A127866270T_Data">Data5!$H$11:$H$20</definedName>
    <definedName name="A127866270T_Latest">Data5!$H$20</definedName>
    <definedName name="A127866274A">Data5!$I$1:$I$10,Data5!$I$11:$I$20</definedName>
    <definedName name="A127866274A_Data">Data5!$I$11:$I$20</definedName>
    <definedName name="A127866274A_Latest">Data5!$I$20</definedName>
    <definedName name="A127866278K">Data6!$AJ$1:$AJ$10,Data6!$AJ$11:$AJ$20</definedName>
    <definedName name="A127866278K_Data">Data6!$AJ$11:$AJ$20</definedName>
    <definedName name="A127866278K_Latest">Data6!$AJ$20</definedName>
    <definedName name="A127866282A">Data6!$AL$1:$AL$10,Data6!$AL$11:$AL$20</definedName>
    <definedName name="A127866282A_Data">Data6!$AL$11:$AL$20</definedName>
    <definedName name="A127866282A_Latest">Data6!$AL$20</definedName>
    <definedName name="A127866286K">Data6!$AS$1:$AS$10,Data6!$AS$11:$AS$20</definedName>
    <definedName name="A127866286K_Data">Data6!$AS$11:$AS$20</definedName>
    <definedName name="A127866286K_Latest">Data6!$AS$20</definedName>
    <definedName name="A127866290A">Data6!$AT$1:$AT$10,Data6!$AT$11:$AT$20</definedName>
    <definedName name="A127866290A_Data">Data6!$AT$11:$AT$20</definedName>
    <definedName name="A127866290A_Latest">Data6!$AT$20</definedName>
    <definedName name="A127866294K">Data6!$AY$1:$AY$10,Data6!$AY$11:$AY$20</definedName>
    <definedName name="A127866294K_Data">Data6!$AY$11:$AY$20</definedName>
    <definedName name="A127866294K_Latest">Data6!$AY$20</definedName>
    <definedName name="A127866298V">Data6!$BR$1:$BR$10,Data6!$BR$11:$BR$20</definedName>
    <definedName name="A127866298V_Data">Data6!$BR$11:$BR$20</definedName>
    <definedName name="A127866298V_Latest">Data6!$BR$20</definedName>
    <definedName name="A127866302X">Data6!$CC$1:$CC$10,Data6!$CC$11:$CC$20</definedName>
    <definedName name="A127866302X_Data">Data6!$CC$11:$CC$20</definedName>
    <definedName name="A127866302X_Latest">Data6!$CC$20</definedName>
    <definedName name="A127866306J">Data6!$CF$1:$CF$10,Data6!$CF$11:$CF$20</definedName>
    <definedName name="A127866306J_Data">Data6!$CF$11:$CF$20</definedName>
    <definedName name="A127866306J_Latest">Data6!$CF$20</definedName>
    <definedName name="A127866310X">Data6!$CJ$1:$CJ$10,Data6!$CJ$11:$CJ$20</definedName>
    <definedName name="A127866310X_Data">Data6!$CJ$11:$CJ$20</definedName>
    <definedName name="A127866310X_Latest">Data6!$CJ$20</definedName>
    <definedName name="A127866314J">Data6!$CK$1:$CK$10,Data6!$CK$11:$CK$20</definedName>
    <definedName name="A127866314J_Data">Data6!$CK$11:$CK$20</definedName>
    <definedName name="A127866314J_Latest">Data6!$CK$20</definedName>
    <definedName name="A127866318T">Data6!$BG$1:$BG$10,Data6!$BG$11:$BG$20</definedName>
    <definedName name="A127866318T_Data">Data6!$BG$11:$BG$20</definedName>
    <definedName name="A127866318T_Latest">Data6!$BG$20</definedName>
    <definedName name="A127866322J">Data6!$CY$1:$CY$10,Data6!$CY$11:$CY$20</definedName>
    <definedName name="A127866322J_Data">Data6!$CY$11:$CY$20</definedName>
    <definedName name="A127866322J_Latest">Data6!$CY$20</definedName>
    <definedName name="A127866326T">Data6!$DI$1:$DI$10,Data6!$DI$11:$DI$20</definedName>
    <definedName name="A127866326T_Data">Data6!$DI$11:$DI$20</definedName>
    <definedName name="A127866326T_Latest">Data6!$DI$20</definedName>
    <definedName name="A127866330J">Data6!$DN$1:$DN$10,Data6!$DN$11:$DN$20</definedName>
    <definedName name="A127866330J_Data">Data6!$DN$11:$DN$20</definedName>
    <definedName name="A127866330J_Latest">Data6!$DN$20</definedName>
    <definedName name="A127866334T">Data6!$EP$1:$EP$10,Data6!$EP$11:$EP$20</definedName>
    <definedName name="A127866334T_Data">Data6!$EP$11:$EP$20</definedName>
    <definedName name="A127866334T_Latest">Data6!$EP$20</definedName>
    <definedName name="A127866338A">Data6!$EQ$1:$EQ$10,Data6!$EQ$11:$EQ$20</definedName>
    <definedName name="A127866338A_Data">Data6!$EQ$11:$EQ$20</definedName>
    <definedName name="A127866338A_Latest">Data6!$EQ$20</definedName>
    <definedName name="A127866342T">Data6!$ES$1:$ES$10,Data6!$ES$11:$ES$20</definedName>
    <definedName name="A127866342T_Data">Data6!$ES$11:$ES$20</definedName>
    <definedName name="A127866342T_Latest">Data6!$ES$20</definedName>
    <definedName name="A127866346A">Data6!$EW$1:$EW$10,Data6!$EW$11:$EW$20</definedName>
    <definedName name="A127866346A_Data">Data6!$EW$11:$EW$20</definedName>
    <definedName name="A127866346A_Latest">Data6!$EW$20</definedName>
    <definedName name="A127866350T">Data6!$FX$1:$FX$10,Data6!$FX$11:$FX$20</definedName>
    <definedName name="A127866350T_Data">Data6!$FX$11:$FX$20</definedName>
    <definedName name="A127866350T_Latest">Data6!$FX$20</definedName>
    <definedName name="A127866354A">Data6!$FG$1:$FG$10,Data6!$FG$11:$FG$20</definedName>
    <definedName name="A127866354A_Data">Data6!$FG$11:$FG$20</definedName>
    <definedName name="A127866354A_Latest">Data6!$FG$20</definedName>
    <definedName name="A127866358K">Data6!$FY$1:$FY$10,Data6!$FY$11:$FY$20</definedName>
    <definedName name="A127866358K_Data">Data6!$FY$11:$FY$20</definedName>
    <definedName name="A127866358K_Latest">Data6!$FY$20</definedName>
    <definedName name="A127866362A">Data6!$FH$1:$FH$10,Data6!$FH$11:$FH$20</definedName>
    <definedName name="A127866362A_Data">Data6!$FH$11:$FH$20</definedName>
    <definedName name="A127866362A_Latest">Data6!$FH$20</definedName>
    <definedName name="A127866366K">Data6!$GI$1:$GI$10,Data6!$GI$11:$GI$20</definedName>
    <definedName name="A127866366K_Data">Data6!$GI$11:$GI$20</definedName>
    <definedName name="A127866366K_Latest">Data6!$GI$20</definedName>
    <definedName name="A127866370A">Data6!$FI$1:$FI$10,Data6!$FI$11:$FI$20</definedName>
    <definedName name="A127866370A_Data">Data6!$FI$11:$FI$20</definedName>
    <definedName name="A127866370A_Latest">Data6!$FI$20</definedName>
    <definedName name="A127866374K">Data6!$GL$1:$GL$10,Data6!$GL$11:$GL$20</definedName>
    <definedName name="A127866374K_Data">Data6!$GL$11:$GL$20</definedName>
    <definedName name="A127866374K_Latest">Data6!$GL$20</definedName>
    <definedName name="A127866378V">Data5!$AW$1:$AW$10,Data5!$AW$11:$AW$20</definedName>
    <definedName name="A127866378V_Data">Data5!$AW$11:$AW$20</definedName>
    <definedName name="A127866378V_Latest">Data5!$AW$20</definedName>
    <definedName name="A127866382K">Data5!$BH$1:$BH$10,Data5!$BH$11:$BH$20</definedName>
    <definedName name="A127866382K_Data">Data5!$BH$11:$BH$20</definedName>
    <definedName name="A127866382K_Latest">Data5!$BH$20</definedName>
    <definedName name="A127866386V">Data5!$BT$1:$BT$10,Data5!$BT$11:$BT$20</definedName>
    <definedName name="A127866386V_Data">Data5!$BT$11:$BT$20</definedName>
    <definedName name="A127866386V_Latest">Data5!$BT$20</definedName>
    <definedName name="A127866390K">Data5!$CQ$1:$CQ$10,Data5!$CQ$11:$CQ$20</definedName>
    <definedName name="A127866390K_Data">Data5!$CQ$11:$CQ$20</definedName>
    <definedName name="A127866390K_Latest">Data5!$CQ$20</definedName>
    <definedName name="A127866394V">Data5!$CS$1:$CS$10,Data5!$CS$11:$CS$20</definedName>
    <definedName name="A127866394V_Data">Data5!$CS$11:$CS$20</definedName>
    <definedName name="A127866394V_Latest">Data5!$CS$20</definedName>
    <definedName name="A127866398C">Data5!$CX$1:$CX$10,Data5!$CX$11:$CX$20</definedName>
    <definedName name="A127866398C_Data">Data5!$CX$11:$CX$20</definedName>
    <definedName name="A127866398C_Latest">Data5!$CX$20</definedName>
    <definedName name="A127866402J">Data5!$DP$1:$DP$10,Data5!$DP$11:$DP$20</definedName>
    <definedName name="A127866402J_Data">Data5!$DP$11:$DP$20</definedName>
    <definedName name="A127866402J_Latest">Data5!$DP$20</definedName>
    <definedName name="A127866406T">Data5!$DG$1:$DG$10,Data5!$DG$11:$DG$20</definedName>
    <definedName name="A127866406T_Data">Data5!$DG$11:$DG$20</definedName>
    <definedName name="A127866406T_Latest">Data5!$DG$20</definedName>
    <definedName name="A127866410J">Data5!$ES$1:$ES$10,Data5!$ES$11:$ES$20</definedName>
    <definedName name="A127866410J_Data">Data5!$ES$11:$ES$20</definedName>
    <definedName name="A127866410J_Latest">Data5!$ES$20</definedName>
    <definedName name="A127866414T">Data5!$EU$1:$EU$10,Data5!$EU$11:$EU$20</definedName>
    <definedName name="A127866414T_Data">Data5!$EU$11:$EU$20</definedName>
    <definedName name="A127866414T_Latest">Data5!$EU$20</definedName>
    <definedName name="A127866418A">Data5!$GD$1:$GD$10,Data5!$GD$11:$GD$20</definedName>
    <definedName name="A127866418A_Data">Data5!$GD$11:$GD$20</definedName>
    <definedName name="A127866418A_Latest">Data5!$GD$20</definedName>
    <definedName name="A127866422T">Data5!$GJ$1:$GJ$10,Data5!$GJ$11:$GJ$20</definedName>
    <definedName name="A127866422T_Data">Data5!$GJ$11:$GJ$20</definedName>
    <definedName name="A127866422T_Latest">Data5!$GJ$20</definedName>
    <definedName name="A127866426A">Data5!$GS$1:$GS$10,Data5!$GS$11:$GS$20</definedName>
    <definedName name="A127866426A_Data">Data5!$GS$11:$GS$20</definedName>
    <definedName name="A127866426A_Latest">Data5!$GS$20</definedName>
    <definedName name="A127866430T">Data5!$FW$1:$FW$10,Data5!$FW$11:$FW$20</definedName>
    <definedName name="A127866430T_Data">Data5!$FW$11:$FW$20</definedName>
    <definedName name="A127866430T_Latest">Data5!$FW$20</definedName>
    <definedName name="A127866434A">Data5!$FX$1:$FX$10,Data5!$FX$11:$FX$20</definedName>
    <definedName name="A127866434A_Data">Data5!$FX$11:$FX$20</definedName>
    <definedName name="A127866434A_Latest">Data5!$FX$20</definedName>
    <definedName name="A127866438K">Data5!$HK$1:$HK$10,Data5!$HK$11:$HK$20</definedName>
    <definedName name="A127866438K_Data">Data5!$HK$11:$HK$20</definedName>
    <definedName name="A127866438K_Latest">Data5!$HK$20</definedName>
    <definedName name="A127866442A">Data5!$HR$1:$HR$10,Data5!$HR$11:$HR$20</definedName>
    <definedName name="A127866442A_Data">Data5!$HR$11:$HR$20</definedName>
    <definedName name="A127866442A_Latest">Data5!$HR$20</definedName>
    <definedName name="A127866446K">Data5!$IF$1:$IF$10,Data5!$IF$11:$IF$20</definedName>
    <definedName name="A127866446K_Data">Data5!$IF$11:$IF$20</definedName>
    <definedName name="A127866446K_Latest">Data5!$IF$20</definedName>
    <definedName name="A127866454K">Data5!$HG$1:$HG$10,Data5!$HG$11:$HG$20</definedName>
    <definedName name="A127866454K_Data">Data5!$HG$11:$HG$20</definedName>
    <definedName name="A127866454K_Latest">Data5!$HG$20</definedName>
    <definedName name="A127866458V">Data5!$IQ$1:$IQ$10,Data5!$IQ$11:$IQ$20</definedName>
    <definedName name="A127866458V_Data">Data5!$IQ$11:$IQ$20</definedName>
    <definedName name="A127866458V_Latest">Data5!$IQ$20</definedName>
    <definedName name="A127866462K">Data6!$I$1:$I$10,Data6!$I$11:$I$20</definedName>
    <definedName name="A127866462K_Data">Data6!$I$11:$I$20</definedName>
    <definedName name="A127866462K_Latest">Data6!$I$20</definedName>
    <definedName name="A127866466V">Data6!$L$1:$L$10,Data6!$L$11:$L$20</definedName>
    <definedName name="A127866466V_Data">Data6!$L$11:$L$20</definedName>
    <definedName name="A127866466V_Latest">Data6!$L$20</definedName>
    <definedName name="A127866470K">Data6!$O$1:$O$10,Data6!$O$11:$O$20</definedName>
    <definedName name="A127866470K_Data">Data6!$O$11:$O$20</definedName>
    <definedName name="A127866470K_Latest">Data6!$O$20</definedName>
    <definedName name="A127866482V">Data6!$GO$1:$GO$10,Data6!$GO$11:$GO$20</definedName>
    <definedName name="A127866482V_Data">Data6!$GO$11:$GO$20</definedName>
    <definedName name="A127866482V_Latest">Data6!$GO$20</definedName>
    <definedName name="A127867514V">Data6!$HQ$1:$HQ$10,Data6!$HQ$11:$HQ$20</definedName>
    <definedName name="A127867514V_Data">Data6!$HQ$11:$HQ$20</definedName>
    <definedName name="A127867514V_Latest">Data6!$HQ$20</definedName>
    <definedName name="A127867518C">Data6!$HT$1:$HT$10,Data6!$HT$11:$HT$20</definedName>
    <definedName name="A127867518C_Data">Data6!$HT$11:$HT$20</definedName>
    <definedName name="A127867518C_Latest">Data6!$HT$20</definedName>
    <definedName name="A127867522V">Data6!$HU$1:$HU$10,Data6!$HU$11:$HU$20</definedName>
    <definedName name="A127867522V_Data">Data6!$HU$11:$HU$20</definedName>
    <definedName name="A127867522V_Latest">Data6!$HU$20</definedName>
    <definedName name="A127867526C">Data6!$HY$1:$HY$10,Data6!$HY$11:$HY$20</definedName>
    <definedName name="A127867526C_Data">Data6!$HY$11:$HY$20</definedName>
    <definedName name="A127867526C_Latest">Data6!$HY$20</definedName>
    <definedName name="A127867530V">Data6!$GY$1:$GY$10,Data6!$GY$11:$GY$20</definedName>
    <definedName name="A127867530V_Data">Data6!$GY$11:$GY$20</definedName>
    <definedName name="A127867530V_Latest">Data6!$GY$20</definedName>
    <definedName name="A127867778X">Data6!$IL$1:$IL$10,Data6!$IL$11:$IL$20</definedName>
    <definedName name="A127867778X_Data">Data6!$IL$11:$IL$20</definedName>
    <definedName name="A127867778X_Latest">Data6!$IL$20</definedName>
    <definedName name="A127867782R">Data6!$IO$1:$IO$10,Data6!$IO$11:$IO$20</definedName>
    <definedName name="A127867782R_Data">Data6!$IO$11:$IO$20</definedName>
    <definedName name="A127867782R_Latest">Data6!$IO$20</definedName>
    <definedName name="A127867786X">Data7!$M$1:$M$10,Data7!$M$11:$M$20</definedName>
    <definedName name="A127867786X_Data">Data7!$M$11:$M$20</definedName>
    <definedName name="A127867786X_Latest">Data7!$M$20</definedName>
    <definedName name="A127867790R">Data6!$IK$1:$IK$10,Data6!$IK$11:$IK$20</definedName>
    <definedName name="A127867790R_Data">Data6!$IK$11:$IK$20</definedName>
    <definedName name="A127867790R_Latest">Data6!$IK$20</definedName>
    <definedName name="A127867794X">Data8!$S$1:$S$10,Data8!$S$11:$S$20</definedName>
    <definedName name="A127867794X_Data">Data8!$S$11:$S$20</definedName>
    <definedName name="A127867794X_Latest">Data8!$S$20</definedName>
    <definedName name="A127867798J">Data8!$V$1:$V$10,Data8!$V$11:$V$20</definedName>
    <definedName name="A127867798J_Data">Data8!$V$11:$V$20</definedName>
    <definedName name="A127867798J_Latest">Data8!$V$20</definedName>
    <definedName name="A127867802L">Data8!$AI$1:$AI$10,Data8!$AI$11:$AI$20</definedName>
    <definedName name="A127867802L_Data">Data8!$AI$11:$AI$20</definedName>
    <definedName name="A127867802L_Latest">Data8!$AI$20</definedName>
    <definedName name="A127867806W">Data8!$AJ$1:$AJ$10,Data8!$AJ$11:$AJ$20</definedName>
    <definedName name="A127867806W_Data">Data8!$AJ$11:$AJ$20</definedName>
    <definedName name="A127867806W_Latest">Data8!$AJ$20</definedName>
    <definedName name="A127867810L">Data8!$BJ$1:$BJ$10,Data8!$BJ$11:$BJ$20</definedName>
    <definedName name="A127867810L_Data">Data8!$BJ$11:$BJ$20</definedName>
    <definedName name="A127867810L_Latest">Data8!$BJ$20</definedName>
    <definedName name="A127867814W">Data8!$BO$1:$BO$10,Data8!$BO$11:$BO$20</definedName>
    <definedName name="A127867814W_Data">Data8!$BO$11:$BO$20</definedName>
    <definedName name="A127867814W_Latest">Data8!$BO$20</definedName>
    <definedName name="A127867818F">Data8!$BV$1:$BV$10,Data8!$BV$11:$BV$20</definedName>
    <definedName name="A127867818F_Data">Data8!$BV$11:$BV$20</definedName>
    <definedName name="A127867818F_Latest">Data8!$BV$20</definedName>
    <definedName name="A127867822W">Data8!$BW$1:$BW$10,Data8!$BW$11:$BW$20</definedName>
    <definedName name="A127867822W_Data">Data8!$BW$11:$BW$20</definedName>
    <definedName name="A127867822W_Latest">Data8!$BW$20</definedName>
    <definedName name="A127867826F">Data8!$AU$1:$AU$10,Data8!$AU$11:$AU$20</definedName>
    <definedName name="A127867826F_Data">Data8!$AU$11:$AU$20</definedName>
    <definedName name="A127867826F_Latest">Data8!$AU$20</definedName>
    <definedName name="A127867830W">Data8!$BY$1:$BY$10,Data8!$BY$11:$BY$20</definedName>
    <definedName name="A127867830W_Data">Data8!$BY$11:$BY$20</definedName>
    <definedName name="A127867830W_Latest">Data8!$BY$20</definedName>
    <definedName name="A127867834F">Data8!$CK$1:$CK$10,Data8!$CK$11:$CK$20</definedName>
    <definedName name="A127867834F_Data">Data8!$CK$11:$CK$20</definedName>
    <definedName name="A127867834F_Latest">Data8!$CK$20</definedName>
    <definedName name="A127867838R">Data8!$CP$1:$CP$10,Data8!$CP$11:$CP$20</definedName>
    <definedName name="A127867838R_Data">Data8!$CP$11:$CP$20</definedName>
    <definedName name="A127867838R_Latest">Data8!$CP$20</definedName>
    <definedName name="A127867842F">Data8!$BZ$1:$BZ$10,Data8!$BZ$11:$BZ$20</definedName>
    <definedName name="A127867842F_Data">Data8!$BZ$11:$BZ$20</definedName>
    <definedName name="A127867842F_Latest">Data8!$BZ$20</definedName>
    <definedName name="A127867846R">Data8!$CT$1:$CT$10,Data8!$CT$11:$CT$20</definedName>
    <definedName name="A127867846R_Data">Data8!$CT$11:$CT$20</definedName>
    <definedName name="A127867846R_Latest">Data8!$CT$20</definedName>
    <definedName name="A127867850F">Data8!$DA$1:$DA$10,Data8!$DA$11:$DA$20</definedName>
    <definedName name="A127867850F_Data">Data8!$DA$11:$DA$20</definedName>
    <definedName name="A127867850F_Latest">Data8!$DA$20</definedName>
    <definedName name="A127867854R">Data8!$DQ$1:$DQ$10,Data8!$DQ$11:$DQ$20</definedName>
    <definedName name="A127867854R_Data">Data8!$DQ$11:$DQ$20</definedName>
    <definedName name="A127867854R_Latest">Data8!$DQ$20</definedName>
    <definedName name="A127867858X">Data8!$EA$1:$EA$10,Data8!$EA$11:$EA$20</definedName>
    <definedName name="A127867858X_Data">Data8!$EA$11:$EA$20</definedName>
    <definedName name="A127867858X_Latest">Data8!$EA$20</definedName>
    <definedName name="A127867866X">Data8!$EZ$1:$EZ$10,Data8!$EZ$11:$EZ$20</definedName>
    <definedName name="A127867866X_Data">Data8!$EZ$11:$EZ$20</definedName>
    <definedName name="A127867866X_Latest">Data8!$EZ$20</definedName>
    <definedName name="A127867870R">Data8!$FC$1:$FC$10,Data8!$FC$11:$FC$20</definedName>
    <definedName name="A127867870R_Data">Data8!$FC$11:$FC$20</definedName>
    <definedName name="A127867870R_Latest">Data8!$FC$20</definedName>
    <definedName name="A127867874X">Data8!$FF$1:$FF$10,Data8!$FF$11:$FF$20</definedName>
    <definedName name="A127867874X_Data">Data8!$FF$11:$FF$20</definedName>
    <definedName name="A127867874X_Latest">Data8!$FF$20</definedName>
    <definedName name="A127867878J">Data8!$FO$1:$FO$10,Data8!$FO$11:$FO$20</definedName>
    <definedName name="A127867878J_Data">Data8!$FO$11:$FO$20</definedName>
    <definedName name="A127867878J_Latest">Data8!$FO$20</definedName>
    <definedName name="A127867882X">Data8!$FP$1:$FP$10,Data8!$FP$11:$FP$20</definedName>
    <definedName name="A127867882X_Data">Data8!$FP$11:$FP$20</definedName>
    <definedName name="A127867882X_Latest">Data8!$FP$20</definedName>
    <definedName name="A127867886J">Data8!$FQ$1:$FQ$10,Data8!$FQ$11:$FQ$20</definedName>
    <definedName name="A127867886J_Data">Data8!$FQ$11:$FQ$20</definedName>
    <definedName name="A127867886J_Latest">Data8!$FQ$20</definedName>
    <definedName name="A127867890X">Data8!$ER$1:$ER$10,Data8!$ER$11:$ER$20</definedName>
    <definedName name="A127867890X_Data">Data8!$ER$11:$ER$20</definedName>
    <definedName name="A127867890X_Latest">Data8!$ER$20</definedName>
    <definedName name="A127867894J">Data8!$EV$1:$EV$10,Data8!$EV$11:$EV$20</definedName>
    <definedName name="A127867894J_Data">Data8!$EV$11:$EV$20</definedName>
    <definedName name="A127867894J_Latest">Data8!$EV$20</definedName>
    <definedName name="A127867898T">Data7!$AE$1:$AE$10,Data7!$AE$11:$AE$20</definedName>
    <definedName name="A127867898T_Data">Data7!$AE$11:$AE$20</definedName>
    <definedName name="A127867898T_Latest">Data7!$AE$20</definedName>
    <definedName name="A127867902W">Data7!$AL$1:$AL$10,Data7!$AL$11:$AL$20</definedName>
    <definedName name="A127867902W_Data">Data7!$AL$11:$AL$20</definedName>
    <definedName name="A127867902W_Latest">Data7!$AL$20</definedName>
    <definedName name="A127867906F">Data7!$AY$1:$AY$10,Data7!$AY$11:$AY$20</definedName>
    <definedName name="A127867906F_Data">Data7!$AY$11:$AY$20</definedName>
    <definedName name="A127867906F_Latest">Data7!$AY$20</definedName>
    <definedName name="A127867910W">Data7!$BA$1:$BA$10,Data7!$BA$11:$BA$20</definedName>
    <definedName name="A127867910W_Data">Data7!$BA$11:$BA$20</definedName>
    <definedName name="A127867910W_Latest">Data7!$BA$20</definedName>
    <definedName name="A127867914F">Data7!$Z$1:$Z$10,Data7!$Z$11:$Z$20</definedName>
    <definedName name="A127867914F_Data">Data7!$Z$11:$Z$20</definedName>
    <definedName name="A127867914F_Latest">Data7!$Z$20</definedName>
    <definedName name="A127867918R">Data7!$BR$1:$BR$10,Data7!$BR$11:$BR$20</definedName>
    <definedName name="A127867918R_Data">Data7!$BR$11:$BR$20</definedName>
    <definedName name="A127867918R_Latest">Data7!$BR$20</definedName>
    <definedName name="A127867922F">Data7!$BZ$1:$BZ$10,Data7!$BZ$11:$BZ$20</definedName>
    <definedName name="A127867922F_Data">Data7!$BZ$11:$BZ$20</definedName>
    <definedName name="A127867922F_Latest">Data7!$BZ$20</definedName>
    <definedName name="A127867926R">Data7!$BG$1:$BG$10,Data7!$BG$11:$BG$20</definedName>
    <definedName name="A127867926R_Data">Data7!$BG$11:$BG$20</definedName>
    <definedName name="A127867926R_Latest">Data7!$BG$20</definedName>
    <definedName name="A127867930F">Data7!$CU$1:$CU$10,Data7!$CU$11:$CU$20</definedName>
    <definedName name="A127867930F_Data">Data7!$CU$11:$CU$20</definedName>
    <definedName name="A127867930F_Latest">Data7!$CU$20</definedName>
    <definedName name="A127867934R">Data7!$DA$1:$DA$10,Data7!$DA$11:$DA$20</definedName>
    <definedName name="A127867934R_Data">Data7!$DA$11:$DA$20</definedName>
    <definedName name="A127867934R_Latest">Data7!$DA$20</definedName>
    <definedName name="A127867938X">Data7!$DO$1:$DO$10,Data7!$DO$11:$DO$20</definedName>
    <definedName name="A127867938X_Data">Data7!$DO$11:$DO$20</definedName>
    <definedName name="A127867938X_Latest">Data7!$DO$20</definedName>
    <definedName name="A127867942R">Data7!$CO$1:$CO$10,Data7!$CO$11:$CO$20</definedName>
    <definedName name="A127867942R_Data">Data7!$CO$11:$CO$20</definedName>
    <definedName name="A127867942R_Latest">Data7!$CO$20</definedName>
    <definedName name="A127867946X">Data7!$CR$1:$CR$10,Data7!$CR$11:$CR$20</definedName>
    <definedName name="A127867946X_Data">Data7!$CR$11:$CR$20</definedName>
    <definedName name="A127867946X_Latest">Data7!$CR$20</definedName>
    <definedName name="A127867950R">Data7!$CS$1:$CS$10,Data7!$CS$11:$CS$20</definedName>
    <definedName name="A127867950R_Data">Data7!$CS$11:$CS$20</definedName>
    <definedName name="A127867950R_Latest">Data7!$CS$20</definedName>
    <definedName name="A127867954X">Data7!$DT$1:$DT$10,Data7!$DT$11:$DT$20</definedName>
    <definedName name="A127867954X_Data">Data7!$DT$11:$DT$20</definedName>
    <definedName name="A127867954X_Latest">Data7!$DT$20</definedName>
    <definedName name="A127867958J">Data7!$EA$1:$EA$10,Data7!$EA$11:$EA$20</definedName>
    <definedName name="A127867958J_Data">Data7!$EA$11:$EA$20</definedName>
    <definedName name="A127867958J_Latest">Data7!$EA$20</definedName>
    <definedName name="A127867962X">Data7!$FJ$1:$FJ$10,Data7!$FJ$11:$FJ$20</definedName>
    <definedName name="A127867962X_Data">Data7!$FJ$11:$FJ$20</definedName>
    <definedName name="A127867962X_Latest">Data7!$FJ$20</definedName>
    <definedName name="A127867966J">Data7!$FO$1:$FO$10,Data7!$FO$11:$FO$20</definedName>
    <definedName name="A127867966J_Data">Data7!$FO$11:$FO$20</definedName>
    <definedName name="A127867966J_Latest">Data7!$FO$20</definedName>
    <definedName name="A127867970X">Data7!$FP$1:$FP$10,Data7!$FP$11:$FP$20</definedName>
    <definedName name="A127867970X_Data">Data7!$FP$11:$FP$20</definedName>
    <definedName name="A127867970X_Latest">Data7!$FP$20</definedName>
    <definedName name="A127867974J">Data7!$FS$1:$FS$10,Data7!$FS$11:$FS$20</definedName>
    <definedName name="A127867974J_Data">Data7!$FS$11:$FS$20</definedName>
    <definedName name="A127867974J_Latest">Data7!$FS$20</definedName>
    <definedName name="A127867978T">Data7!$FW$1:$FW$10,Data7!$FW$11:$FW$20</definedName>
    <definedName name="A127867978T_Data">Data7!$FW$11:$FW$20</definedName>
    <definedName name="A127867978T_Latest">Data7!$FW$20</definedName>
    <definedName name="A127867982J">Data7!$GA$1:$GA$10,Data7!$GA$11:$GA$20</definedName>
    <definedName name="A127867982J_Data">Data7!$GA$11:$GA$20</definedName>
    <definedName name="A127867982J_Latest">Data7!$GA$20</definedName>
    <definedName name="A127867986T">Data7!$GE$1:$GE$10,Data7!$GE$11:$GE$20</definedName>
    <definedName name="A127867986T_Data">Data7!$GE$11:$GE$20</definedName>
    <definedName name="A127867986T_Latest">Data7!$GE$20</definedName>
    <definedName name="A127867994T">Data7!$GI$1:$GI$10,Data7!$GI$11:$GI$20</definedName>
    <definedName name="A127867994T_Data">Data7!$GI$11:$GI$20</definedName>
    <definedName name="A127867994T_Latest">Data7!$GI$20</definedName>
    <definedName name="A127867998A">Data7!$HD$1:$HD$10,Data7!$HD$11:$HD$20</definedName>
    <definedName name="A127867998A_Data">Data7!$HD$11:$HD$20</definedName>
    <definedName name="A127867998A_Latest">Data7!$HD$20</definedName>
    <definedName name="A127868002J">Data7!$HN$1:$HN$10,Data7!$HN$11:$HN$20</definedName>
    <definedName name="A127868002J_Data">Data7!$HN$11:$HN$20</definedName>
    <definedName name="A127868002J_Latest">Data7!$HN$20</definedName>
    <definedName name="A127868006T">Data7!$HO$1:$HO$10,Data7!$HO$11:$HO$20</definedName>
    <definedName name="A127868006T_Data">Data7!$HO$11:$HO$20</definedName>
    <definedName name="A127868006T_Latest">Data7!$HO$20</definedName>
    <definedName name="A127868010J">Data7!$GQ$1:$GQ$10,Data7!$GQ$11:$GQ$20</definedName>
    <definedName name="A127868010J_Data">Data7!$GQ$11:$GQ$20</definedName>
    <definedName name="A127868010J_Latest">Data7!$GQ$20</definedName>
    <definedName name="A127868014T">Data7!$IF$1:$IF$10,Data7!$IF$11:$IF$20</definedName>
    <definedName name="A127868014T_Data">Data7!$IF$11:$IF$20</definedName>
    <definedName name="A127868014T_Latest">Data7!$IF$20</definedName>
    <definedName name="A127868018A">Data8!$E$1:$E$10,Data8!$E$11:$E$20</definedName>
    <definedName name="A127868018A_Data">Data8!$E$11:$E$20</definedName>
    <definedName name="A127868018A_Latest">Data8!$E$20</definedName>
    <definedName name="A127868022T">Data8!$G$1:$G$10,Data8!$G$11:$G$20</definedName>
    <definedName name="A127868022T_Data">Data8!$G$11:$G$20</definedName>
    <definedName name="A127868022T_Latest">Data8!$G$20</definedName>
    <definedName name="A127868978K">Data8!$HD$1:$HD$10,Data8!$HD$11:$HD$20</definedName>
    <definedName name="A127868978K_Data">Data8!$HD$11:$HD$20</definedName>
    <definedName name="A127868978K_Latest">Data8!$HD$20</definedName>
    <definedName name="A127868982A">Data8!$GB$1:$GB$10,Data8!$GB$11:$GB$20</definedName>
    <definedName name="A127868982A_Data">Data8!$GB$11:$GB$20</definedName>
    <definedName name="A127868982A_Latest">Data8!$GB$20</definedName>
    <definedName name="A127868986K">Data8!$HJ$1:$HJ$10,Data8!$HJ$11:$HJ$20</definedName>
    <definedName name="A127868986K_Data">Data8!$HJ$11:$HJ$20</definedName>
    <definedName name="A127868986K_Latest">Data8!$HJ$20</definedName>
    <definedName name="A127869254W">Data8!$HL$1:$HL$10,Data8!$HL$11:$HL$20</definedName>
    <definedName name="A127869254W_Data">Data8!$HL$11:$HL$20</definedName>
    <definedName name="A127869254W_Latest">Data8!$HL$20</definedName>
    <definedName name="A127869258F">Data8!$HW$1:$HW$10,Data8!$HW$11:$HW$20</definedName>
    <definedName name="A127869258F_Data">Data8!$HW$11:$HW$20</definedName>
    <definedName name="A127869258F_Latest">Data8!$HW$20</definedName>
    <definedName name="A127869262W">Data10!$M$1:$M$10,Data10!$M$11:$M$20</definedName>
    <definedName name="A127869262W_Data">Data10!$M$11:$M$20</definedName>
    <definedName name="A127869262W_Latest">Data10!$M$20</definedName>
    <definedName name="A127869266F">Data9!$IO$1:$IO$10,Data9!$IO$11:$IO$20</definedName>
    <definedName name="A127869266F_Data">Data9!$IO$11:$IO$20</definedName>
    <definedName name="A127869266F_Latest">Data9!$IO$20</definedName>
    <definedName name="A127869270W">Data10!$AM$1:$AM$10,Data10!$AM$11:$AM$20</definedName>
    <definedName name="A127869270W_Data">Data10!$AM$11:$AM$20</definedName>
    <definedName name="A127869270W_Latest">Data10!$AM$20</definedName>
    <definedName name="A127869274F">Data10!$AU$1:$AU$10,Data10!$AU$11:$AU$20</definedName>
    <definedName name="A127869274F_Data">Data10!$AU$11:$AU$20</definedName>
    <definedName name="A127869274F_Latest">Data10!$AU$20</definedName>
    <definedName name="A127869278R">Data10!$AC$1:$AC$10,Data10!$AC$11:$AC$20</definedName>
    <definedName name="A127869278R_Data">Data10!$AC$11:$AC$20</definedName>
    <definedName name="A127869278R_Latest">Data10!$AC$20</definedName>
    <definedName name="A127869282F">Data10!$BF$1:$BF$10,Data10!$BF$11:$BF$20</definedName>
    <definedName name="A127869282F_Data">Data10!$BF$11:$BF$20</definedName>
    <definedName name="A127869282F_Latest">Data10!$BF$20</definedName>
    <definedName name="A127869286R">Data10!$AG$1:$AG$10,Data10!$AG$11:$AG$20</definedName>
    <definedName name="A127869286R_Data">Data10!$AG$11:$AG$20</definedName>
    <definedName name="A127869286R_Latest">Data10!$AG$20</definedName>
    <definedName name="A127869290F">Data10!$BH$1:$BH$10,Data10!$BH$11:$BH$20</definedName>
    <definedName name="A127869290F_Data">Data10!$BH$11:$BH$20</definedName>
    <definedName name="A127869290F_Latest">Data10!$BH$20</definedName>
    <definedName name="A127869294R">Data10!$BS$1:$BS$10,Data10!$BS$11:$BS$20</definedName>
    <definedName name="A127869294R_Data">Data10!$BS$11:$BS$20</definedName>
    <definedName name="A127869294R_Latest">Data10!$BS$20</definedName>
    <definedName name="A127869298X">Data10!$CC$1:$CC$10,Data10!$CC$11:$CC$20</definedName>
    <definedName name="A127869298X_Data">Data10!$CC$11:$CC$20</definedName>
    <definedName name="A127869298X_Latest">Data10!$CC$20</definedName>
    <definedName name="A127869302C">Data10!$CH$1:$CH$10,Data10!$CH$11:$CH$20</definedName>
    <definedName name="A127869302C_Data">Data10!$CH$11:$CH$20</definedName>
    <definedName name="A127869302C_Latest">Data10!$CH$20</definedName>
    <definedName name="A127869306L">Data10!$CL$1:$CL$10,Data10!$CL$11:$CL$20</definedName>
    <definedName name="A127869306L_Data">Data10!$CL$11:$CL$20</definedName>
    <definedName name="A127869306L_Latest">Data10!$CL$20</definedName>
    <definedName name="A127869310C">Data10!$DC$1:$DC$10,Data10!$DC$11:$DC$20</definedName>
    <definedName name="A127869310C_Data">Data10!$DC$11:$DC$20</definedName>
    <definedName name="A127869310C_Latest">Data10!$DC$20</definedName>
    <definedName name="A127869314L">Data10!$CW$1:$CW$10,Data10!$CW$11:$CW$20</definedName>
    <definedName name="A127869314L_Data">Data10!$CW$11:$CW$20</definedName>
    <definedName name="A127869314L_Latest">Data10!$CW$20</definedName>
    <definedName name="A127869318W">Data10!$EO$1:$EO$10,Data10!$EO$11:$EO$20</definedName>
    <definedName name="A127869318W_Data">Data10!$EO$11:$EO$20</definedName>
    <definedName name="A127869318W_Latest">Data10!$EO$20</definedName>
    <definedName name="A127869322L">Data10!$EW$1:$EW$10,Data10!$EW$11:$EW$20</definedName>
    <definedName name="A127869322L_Data">Data10!$EW$11:$EW$20</definedName>
    <definedName name="A127869322L_Latest">Data10!$EW$20</definedName>
    <definedName name="A127869326W">Data10!$EY$1:$EY$10,Data10!$EY$11:$EY$20</definedName>
    <definedName name="A127869326W_Data">Data10!$EY$11:$EY$20</definedName>
    <definedName name="A127869326W_Latest">Data10!$EY$20</definedName>
    <definedName name="A127869330L">Data10!$EE$1:$EE$10,Data10!$EE$11:$EE$20</definedName>
    <definedName name="A127869330L_Data">Data10!$EE$11:$EE$20</definedName>
    <definedName name="A127869330L_Latest">Data10!$EE$20</definedName>
    <definedName name="A127869334W">Data9!$Z$1:$Z$10,Data9!$Z$11:$Z$20</definedName>
    <definedName name="A127869334W_Data">Data9!$Z$11:$Z$20</definedName>
    <definedName name="A127869334W_Latest">Data9!$Z$20</definedName>
    <definedName name="A127869338F">Data9!$AD$1:$AD$10,Data9!$AD$11:$AD$20</definedName>
    <definedName name="A127869338F_Data">Data9!$AD$11:$AD$20</definedName>
    <definedName name="A127869338F_Latest">Data9!$AD$20</definedName>
    <definedName name="A127869342W">Data9!$F$1:$F$10,Data9!$F$11:$F$20</definedName>
    <definedName name="A127869342W_Data">Data9!$F$11:$F$20</definedName>
    <definedName name="A127869342W_Latest">Data9!$F$20</definedName>
    <definedName name="A127869350W">Data9!$AL$1:$AL$10,Data9!$AL$11:$AL$20</definedName>
    <definedName name="A127869350W_Data">Data9!$AL$11:$AL$20</definedName>
    <definedName name="A127869350W_Latest">Data9!$AL$20</definedName>
    <definedName name="A127869354F">Data9!$BC$1:$BC$10,Data9!$BC$11:$BC$20</definedName>
    <definedName name="A127869354F_Data">Data9!$BC$11:$BC$20</definedName>
    <definedName name="A127869354F_Latest">Data9!$BC$20</definedName>
    <definedName name="A127869358R">Data9!$BF$1:$BF$10,Data9!$BF$11:$BF$20</definedName>
    <definedName name="A127869358R_Data">Data9!$BF$11:$BF$20</definedName>
    <definedName name="A127869358R_Latest">Data9!$BF$20</definedName>
    <definedName name="A127869362F">Data9!$AQ$1:$AQ$10,Data9!$AQ$11:$AQ$20</definedName>
    <definedName name="A127869362F_Data">Data9!$AQ$11:$AQ$20</definedName>
    <definedName name="A127869362F_Latest">Data9!$AQ$20</definedName>
    <definedName name="A127869366R">Data9!$CF$1:$CF$10,Data9!$CF$11:$CF$20</definedName>
    <definedName name="A127869366R_Data">Data9!$CF$11:$CF$20</definedName>
    <definedName name="A127869366R_Latest">Data9!$CF$20</definedName>
    <definedName name="A127869370F">Data9!$CI$1:$CI$10,Data9!$CI$11:$CI$20</definedName>
    <definedName name="A127869370F_Data">Data9!$CI$11:$CI$20</definedName>
    <definedName name="A127869370F_Latest">Data9!$CI$20</definedName>
    <definedName name="A127869374R">Data9!$CX$1:$CX$10,Data9!$CX$11:$CX$20</definedName>
    <definedName name="A127869374R_Data">Data9!$CX$11:$CX$20</definedName>
    <definedName name="A127869374R_Latest">Data9!$CX$20</definedName>
    <definedName name="A127869378X">Data9!$BX$1:$BX$10,Data9!$BX$11:$BX$20</definedName>
    <definedName name="A127869378X_Data">Data9!$BX$11:$BX$20</definedName>
    <definedName name="A127869378X_Latest">Data9!$BX$20</definedName>
    <definedName name="A127869382R">Data9!$CB$1:$CB$10,Data9!$CB$11:$CB$20</definedName>
    <definedName name="A127869382R_Data">Data9!$CB$11:$CB$20</definedName>
    <definedName name="A127869382R_Latest">Data9!$CB$20</definedName>
    <definedName name="A127869386X">Data9!$DN$1:$DN$10,Data9!$DN$11:$DN$20</definedName>
    <definedName name="A127869386X_Data">Data9!$DN$11:$DN$20</definedName>
    <definedName name="A127869386X_Latest">Data9!$DN$20</definedName>
    <definedName name="A127869390R">Data9!$DP$1:$DP$10,Data9!$DP$11:$DP$20</definedName>
    <definedName name="A127869390R_Data">Data9!$DP$11:$DP$20</definedName>
    <definedName name="A127869390R_Latest">Data9!$DP$20</definedName>
    <definedName name="A127869394X">Data9!$EB$1:$EB$10,Data9!$EB$11:$EB$20</definedName>
    <definedName name="A127869394X_Data">Data9!$EB$11:$EB$20</definedName>
    <definedName name="A127869394X_Latest">Data9!$EB$20</definedName>
    <definedName name="A127869398J">Data9!$EG$1:$EG$10,Data9!$EG$11:$EG$20</definedName>
    <definedName name="A127869398J_Data">Data9!$EG$11:$EG$20</definedName>
    <definedName name="A127869398J_Latest">Data9!$EG$20</definedName>
    <definedName name="A127869402L">Data9!$DA$1:$DA$10,Data9!$DA$11:$DA$20</definedName>
    <definedName name="A127869402L_Data">Data9!$DA$11:$DA$20</definedName>
    <definedName name="A127869402L_Latest">Data9!$DA$20</definedName>
    <definedName name="A127869406W">Data9!$DE$1:$DE$10,Data9!$DE$11:$DE$20</definedName>
    <definedName name="A127869406W_Data">Data9!$DE$11:$DE$20</definedName>
    <definedName name="A127869406W_Latest">Data9!$DE$20</definedName>
    <definedName name="A127869410L">Data9!$DJ$1:$DJ$10,Data9!$DJ$11:$DJ$20</definedName>
    <definedName name="A127869410L_Data">Data9!$DJ$11:$DJ$20</definedName>
    <definedName name="A127869410L_Latest">Data9!$DJ$20</definedName>
    <definedName name="A127869414W">Data9!$FJ$1:$FJ$10,Data9!$FJ$11:$FJ$20</definedName>
    <definedName name="A127869414W_Data">Data9!$FJ$11:$FJ$20</definedName>
    <definedName name="A127869414W_Latest">Data9!$FJ$20</definedName>
    <definedName name="A127869418F">Data9!$FK$1:$FK$10,Data9!$FK$11:$FK$20</definedName>
    <definedName name="A127869418F_Data">Data9!$FK$11:$FK$20</definedName>
    <definedName name="A127869418F_Latest">Data9!$FK$20</definedName>
    <definedName name="A127869422W">Data9!$FN$1:$FN$10,Data9!$FN$11:$FN$20</definedName>
    <definedName name="A127869422W_Data">Data9!$FN$11:$FN$20</definedName>
    <definedName name="A127869422W_Latest">Data9!$FN$20</definedName>
    <definedName name="A127869426F">Data9!$EM$1:$EM$10,Data9!$EM$11:$EM$20</definedName>
    <definedName name="A127869426F_Data">Data9!$EM$11:$EM$20</definedName>
    <definedName name="A127869426F_Latest">Data9!$EM$20</definedName>
    <definedName name="A127869430W">Data9!$GF$1:$GF$10,Data9!$GF$11:$GF$20</definedName>
    <definedName name="A127869430W_Data">Data9!$GF$11:$GF$20</definedName>
    <definedName name="A127869430W_Latest">Data9!$GF$20</definedName>
    <definedName name="A127869434F">Data9!$GK$1:$GK$10,Data9!$GK$11:$GK$20</definedName>
    <definedName name="A127869434F_Data">Data9!$GK$11:$GK$20</definedName>
    <definedName name="A127869434F_Latest">Data9!$GK$20</definedName>
    <definedName name="A127869438R">Data9!$GS$1:$GS$10,Data9!$GS$11:$GS$20</definedName>
    <definedName name="A127869438R_Data">Data9!$GS$11:$GS$20</definedName>
    <definedName name="A127869438R_Latest">Data9!$GS$20</definedName>
    <definedName name="A127869442F">Data9!$GU$1:$GU$10,Data9!$GU$11:$GU$20</definedName>
    <definedName name="A127869442F_Data">Data9!$GU$11:$GU$20</definedName>
    <definedName name="A127869442F_Latest">Data9!$GU$20</definedName>
    <definedName name="A127869446R">Data9!$GW$1:$GW$10,Data9!$GW$11:$GW$20</definedName>
    <definedName name="A127869446R_Data">Data9!$GW$11:$GW$20</definedName>
    <definedName name="A127869446R_Latest">Data9!$GW$20</definedName>
    <definedName name="A127869454R">Data9!$HK$1:$HK$10,Data9!$HK$11:$HK$20</definedName>
    <definedName name="A127869454R_Data">Data9!$HK$11:$HK$20</definedName>
    <definedName name="A127869454R_Latest">Data9!$HK$20</definedName>
    <definedName name="A127869458X">Data9!$HO$1:$HO$10,Data9!$HO$11:$HO$20</definedName>
    <definedName name="A127869458X_Data">Data9!$HO$11:$HO$20</definedName>
    <definedName name="A127869458X_Latest">Data9!$HO$20</definedName>
    <definedName name="A127869462R">Data9!$HS$1:$HS$10,Data9!$HS$11:$HS$20</definedName>
    <definedName name="A127869462R_Data">Data9!$HS$11:$HS$20</definedName>
    <definedName name="A127869462R_Latest">Data9!$HS$20</definedName>
    <definedName name="A127869466X">Data9!$HT$1:$HT$10,Data9!$HT$11:$HT$20</definedName>
    <definedName name="A127869466X_Data">Data9!$HT$11:$HT$20</definedName>
    <definedName name="A127869466X_Latest">Data9!$HT$20</definedName>
    <definedName name="A127869470R">Data9!$HY$1:$HY$10,Data9!$HY$11:$HY$20</definedName>
    <definedName name="A127869470R_Data">Data9!$HY$11:$HY$20</definedName>
    <definedName name="A127869470R_Latest">Data9!$HY$20</definedName>
    <definedName name="A127869474X">Data9!$GY$1:$GY$10,Data9!$GY$11:$GY$20</definedName>
    <definedName name="A127869474X_Data">Data9!$GY$11:$GY$20</definedName>
    <definedName name="A127869474X_Latest">Data9!$GY$20</definedName>
    <definedName name="A127869482X">Data9!$HF$1:$HF$10,Data9!$HF$11:$HF$20</definedName>
    <definedName name="A127869482X_Data">Data9!$HF$11:$HF$20</definedName>
    <definedName name="A127869482X_Latest">Data9!$HF$20</definedName>
    <definedName name="A127869486J">Data10!$FF$1:$FF$10,Data10!$FF$11:$FF$20</definedName>
    <definedName name="A127869486J_Data">Data10!$FF$11:$FF$20</definedName>
    <definedName name="A127869486J_Latest">Data10!$FF$20</definedName>
    <definedName name="A127869490X">Data10!$FI$1:$FI$10,Data10!$FI$11:$FI$20</definedName>
    <definedName name="A127869490X_Data">Data10!$FI$11:$FI$20</definedName>
    <definedName name="A127869490X_Latest">Data10!$FI$20</definedName>
    <definedName name="A127869502W">Data10!$FG$1:$FG$10,Data10!$FG$11:$FG$20</definedName>
    <definedName name="A127869502W_Data">Data10!$FG$11:$FG$20</definedName>
    <definedName name="A127869502W_Latest">Data10!$FG$20</definedName>
    <definedName name="A127869510W">Data10!$FH$1:$FH$10,Data10!$FH$11:$FH$20</definedName>
    <definedName name="A127869510W_Data">Data10!$FH$11:$FH$20</definedName>
    <definedName name="A127869510W_Latest">Data10!$FH$20</definedName>
    <definedName name="A127869518R">Data10!$FE$1:$FE$10,Data10!$FE$11:$FE$20</definedName>
    <definedName name="A127869518R_Data">Data10!$FE$11:$FE$20</definedName>
    <definedName name="A127869518R_Latest">Data10!$FE$20</definedName>
    <definedName name="A127870466W">Data10!$FL$1:$FL$10,Data10!$FL$11:$FL$20</definedName>
    <definedName name="A127870466W_Data">Data10!$FL$11:$FL$20</definedName>
    <definedName name="A127870466W_Latest">Data10!$FL$20</definedName>
    <definedName name="A127870470L">Data10!$GA$1:$GA$10,Data10!$GA$11:$GA$20</definedName>
    <definedName name="A127870470L_Data">Data10!$GA$11:$GA$20</definedName>
    <definedName name="A127870470L_Latest">Data10!$GA$20</definedName>
    <definedName name="A127870474W">Data10!$GB$1:$GB$10,Data10!$GB$11:$GB$20</definedName>
    <definedName name="A127870474W_Data">Data10!$GB$11:$GB$20</definedName>
    <definedName name="A127870474W_Latest">Data10!$GB$20</definedName>
    <definedName name="A127870478F">Data10!$GF$1:$GF$10,Data10!$GF$11:$GF$20</definedName>
    <definedName name="A127870478F_Data">Data10!$GF$11:$GF$20</definedName>
    <definedName name="A127870478F_Latest">Data10!$GF$20</definedName>
    <definedName name="A127870482W">Data10!$FO$1:$FO$10,Data10!$FO$11:$FO$20</definedName>
    <definedName name="A127870482W_Data">Data10!$FO$11:$FO$20</definedName>
    <definedName name="A127870482W_Latest">Data10!$FO$20</definedName>
    <definedName name="A127870486F">Data10!$FP$1:$FP$10,Data10!$FP$11:$FP$20</definedName>
    <definedName name="A127870486F_Data">Data10!$FP$11:$FP$20</definedName>
    <definedName name="A127870486F_Latest">Data10!$FP$20</definedName>
    <definedName name="A127870766X">Data10!$HK$1:$HK$10,Data10!$HK$11:$HK$20</definedName>
    <definedName name="A127870766X_Data">Data10!$HK$11:$HK$20</definedName>
    <definedName name="A127870766X_Latest">Data10!$HK$20</definedName>
    <definedName name="A127870770R">Data10!$HL$1:$HL$10,Data10!$HL$11:$HL$20</definedName>
    <definedName name="A127870770R_Data">Data10!$HL$11:$HL$20</definedName>
    <definedName name="A127870770R_Latest">Data10!$HL$20</definedName>
    <definedName name="A127870774X">Data10!$HC$1:$HC$10,Data10!$HC$11:$HC$20</definedName>
    <definedName name="A127870774X_Data">Data10!$HC$11:$HC$20</definedName>
    <definedName name="A127870774X_Latest">Data10!$HC$20</definedName>
    <definedName name="A127870778J">Data11!$IA$1:$IA$10,Data11!$IA$11:$IA$20</definedName>
    <definedName name="A127870778J_Data">Data11!$IA$11:$IA$20</definedName>
    <definedName name="A127870778J_Latest">Data11!$IA$20</definedName>
    <definedName name="A127870782X">Data11!$IJ$1:$IJ$10,Data11!$IJ$11:$IJ$20</definedName>
    <definedName name="A127870782X_Data">Data11!$IJ$11:$IJ$20</definedName>
    <definedName name="A127870782X_Latest">Data11!$IJ$20</definedName>
    <definedName name="A127870786J">Data11!$IM$1:$IM$10,Data11!$IM$11:$IM$20</definedName>
    <definedName name="A127870786J_Data">Data11!$IM$11:$IM$20</definedName>
    <definedName name="A127870786J_Latest">Data11!$IM$20</definedName>
    <definedName name="A127870790X">Data11!$IQ$1:$IQ$10,Data11!$IQ$11:$IQ$20</definedName>
    <definedName name="A127870790X_Data">Data11!$IQ$11:$IQ$20</definedName>
    <definedName name="A127870790X_Latest">Data11!$IQ$20</definedName>
    <definedName name="A127870794J">Data12!$C$1:$C$10,Data12!$C$11:$C$20</definedName>
    <definedName name="A127870794J_Data">Data12!$C$11:$C$20</definedName>
    <definedName name="A127870794J_Latest">Data12!$C$20</definedName>
    <definedName name="A127870798T">Data12!$I$1:$I$10,Data12!$I$11:$I$20</definedName>
    <definedName name="A127870798T_Data">Data12!$I$11:$I$20</definedName>
    <definedName name="A127870798T_Latest">Data12!$I$20</definedName>
    <definedName name="A127870802W">Data12!$V$1:$V$10,Data12!$V$11:$V$20</definedName>
    <definedName name="A127870802W_Data">Data12!$V$11:$V$20</definedName>
    <definedName name="A127870802W_Latest">Data12!$V$20</definedName>
    <definedName name="A127870806F">Data12!$AA$1:$AA$10,Data12!$AA$11:$AA$20</definedName>
    <definedName name="A127870806F_Data">Data12!$AA$11:$AA$20</definedName>
    <definedName name="A127870806F_Latest">Data12!$AA$20</definedName>
    <definedName name="A127870810W">Data12!$AB$1:$AB$10,Data12!$AB$11:$AB$20</definedName>
    <definedName name="A127870810W_Data">Data12!$AB$11:$AB$20</definedName>
    <definedName name="A127870810W_Latest">Data12!$AB$20</definedName>
    <definedName name="A127870814F">Data12!$AG$1:$AG$10,Data12!$AG$11:$AG$20</definedName>
    <definedName name="A127870814F_Data">Data12!$AG$11:$AG$20</definedName>
    <definedName name="A127870814F_Latest">Data12!$AG$20</definedName>
    <definedName name="A127870818R">Data12!$K$1:$K$10,Data12!$K$11:$K$20</definedName>
    <definedName name="A127870818R_Data">Data12!$K$11:$K$20</definedName>
    <definedName name="A127870818R_Latest">Data12!$K$20</definedName>
    <definedName name="A127870822F">Data12!$H$1:$H$10,Data12!$H$11:$H$20</definedName>
    <definedName name="A127870822F_Data">Data12!$H$11:$H$20</definedName>
    <definedName name="A127870822F_Latest">Data12!$H$20</definedName>
    <definedName name="A127870826R">Data12!$BD$1:$BD$10,Data12!$BD$11:$BD$20</definedName>
    <definedName name="A127870826R_Data">Data12!$BD$11:$BD$20</definedName>
    <definedName name="A127870826R_Latest">Data12!$BD$20</definedName>
    <definedName name="A127870830F">Data12!$BF$1:$BF$10,Data12!$BF$11:$BF$20</definedName>
    <definedName name="A127870830F_Data">Data12!$BF$11:$BF$20</definedName>
    <definedName name="A127870830F_Latest">Data12!$BF$20</definedName>
    <definedName name="A127870834R">Data12!$BN$1:$BN$10,Data12!$BN$11:$BN$20</definedName>
    <definedName name="A127870834R_Data">Data12!$BN$11:$BN$20</definedName>
    <definedName name="A127870834R_Latest">Data12!$BN$20</definedName>
    <definedName name="A127870838X">Data12!$AS$1:$AS$10,Data12!$AS$11:$AS$20</definedName>
    <definedName name="A127870838X_Data">Data12!$AS$11:$AS$20</definedName>
    <definedName name="A127870838X_Latest">Data12!$AS$20</definedName>
    <definedName name="A127870842R">Data12!$BT$1:$BT$10,Data12!$BT$11:$BT$20</definedName>
    <definedName name="A127870842R_Data">Data12!$BT$11:$BT$20</definedName>
    <definedName name="A127870842R_Latest">Data12!$BT$20</definedName>
    <definedName name="A127870846X">Data12!$AV$1:$AV$10,Data12!$AV$11:$AV$20</definedName>
    <definedName name="A127870846X_Data">Data12!$AV$11:$AV$20</definedName>
    <definedName name="A127870846X_Latest">Data12!$AV$20</definedName>
    <definedName name="A127870850R">Data12!$AX$1:$AX$10,Data12!$AX$11:$AX$20</definedName>
    <definedName name="A127870850R_Data">Data12!$AX$11:$AX$20</definedName>
    <definedName name="A127870850R_Latest">Data12!$AX$20</definedName>
    <definedName name="A127870854X">Data12!$CP$1:$CP$10,Data12!$CP$11:$CP$20</definedName>
    <definedName name="A127870854X_Data">Data12!$CP$11:$CP$20</definedName>
    <definedName name="A127870854X_Latest">Data12!$CP$20</definedName>
    <definedName name="A127870858J">Data12!$BZ$1:$BZ$10,Data12!$BZ$11:$BZ$20</definedName>
    <definedName name="A127870858J_Data">Data12!$BZ$11:$BZ$20</definedName>
    <definedName name="A127870858J_Latest">Data12!$BZ$20</definedName>
    <definedName name="A127870862X">Data12!$CZ$1:$CZ$10,Data12!$CZ$11:$CZ$20</definedName>
    <definedName name="A127870862X_Data">Data12!$CZ$11:$CZ$20</definedName>
    <definedName name="A127870862X_Latest">Data12!$CZ$20</definedName>
    <definedName name="A127870866J">Data12!$CD$1:$CD$10,Data12!$CD$11:$CD$20</definedName>
    <definedName name="A127870866J_Data">Data12!$CD$11:$CD$20</definedName>
    <definedName name="A127870866J_Latest">Data12!$CD$20</definedName>
    <definedName name="A127870870X">Data12!$DP$1:$DP$10,Data12!$DP$11:$DP$20</definedName>
    <definedName name="A127870870X_Data">Data12!$DP$11:$DP$20</definedName>
    <definedName name="A127870870X_Latest">Data12!$DP$20</definedName>
    <definedName name="A127870874J">Data12!$DQ$1:$DQ$10,Data12!$DQ$11:$DQ$20</definedName>
    <definedName name="A127870874J_Data">Data12!$DQ$11:$DQ$20</definedName>
    <definedName name="A127870874J_Latest">Data12!$DQ$20</definedName>
    <definedName name="A127870882J">Data12!$DO$1:$DO$10,Data12!$DO$11:$DO$20</definedName>
    <definedName name="A127870882J_Data">Data12!$DO$11:$DO$20</definedName>
    <definedName name="A127870882J_Latest">Data12!$DO$20</definedName>
    <definedName name="A127870886T">Data10!$IF$1:$IF$10,Data10!$IF$11:$IF$20</definedName>
    <definedName name="A127870886T_Data">Data10!$IF$11:$IF$20</definedName>
    <definedName name="A127870886T_Latest">Data10!$IF$20</definedName>
    <definedName name="A127870890J">Data10!$IH$1:$IH$10,Data10!$IH$11:$IH$20</definedName>
    <definedName name="A127870890J_Data">Data10!$IH$11:$IH$20</definedName>
    <definedName name="A127870890J_Latest">Data10!$IH$20</definedName>
    <definedName name="A127870894T">Data10!$II$1:$II$10,Data10!$II$11:$II$20</definedName>
    <definedName name="A127870894T_Data">Data10!$II$11:$II$20</definedName>
    <definedName name="A127870894T_Latest">Data10!$II$20</definedName>
    <definedName name="A127870898A">Data11!$AD$1:$AD$10,Data11!$AD$11:$AD$20</definedName>
    <definedName name="A127870898A_Data">Data11!$AD$11:$AD$20</definedName>
    <definedName name="A127870898A_Latest">Data11!$AD$20</definedName>
    <definedName name="A127870902F">Data11!$AE$1:$AE$10,Data11!$AE$11:$AE$20</definedName>
    <definedName name="A127870902F_Data">Data11!$AE$11:$AE$20</definedName>
    <definedName name="A127870902F_Latest">Data11!$AE$20</definedName>
    <definedName name="A127870906R">Data11!$AK$1:$AK$10,Data11!$AK$11:$AK$20</definedName>
    <definedName name="A127870906R_Data">Data11!$AK$11:$AK$20</definedName>
    <definedName name="A127870906R_Latest">Data11!$AK$20</definedName>
    <definedName name="A127870910F">Data11!$AL$1:$AL$10,Data11!$AL$11:$AL$20</definedName>
    <definedName name="A127870910F_Data">Data11!$AL$11:$AL$20</definedName>
    <definedName name="A127870910F_Latest">Data11!$AL$20</definedName>
    <definedName name="A127870914R">Data11!$AU$1:$AU$10,Data11!$AU$11:$AU$20</definedName>
    <definedName name="A127870914R_Data">Data11!$AU$11:$AU$20</definedName>
    <definedName name="A127870914R_Latest">Data11!$AU$20</definedName>
    <definedName name="A127870918X">Data11!$AY$1:$AY$10,Data11!$AY$11:$AY$20</definedName>
    <definedName name="A127870918X_Data">Data11!$AY$11:$AY$20</definedName>
    <definedName name="A127870918X_Latest">Data11!$AY$20</definedName>
    <definedName name="A127870926X">Data11!$BC$1:$BC$10,Data11!$BC$11:$BC$20</definedName>
    <definedName name="A127870926X_Data">Data11!$BC$11:$BC$20</definedName>
    <definedName name="A127870926X_Latest">Data11!$BC$20</definedName>
    <definedName name="A127870930R">Data11!$BQ$1:$BQ$10,Data11!$BQ$11:$BQ$20</definedName>
    <definedName name="A127870930R_Data">Data11!$BQ$11:$BQ$20</definedName>
    <definedName name="A127870930R_Latest">Data11!$BQ$20</definedName>
    <definedName name="A127870934X">Data11!$BS$1:$BS$10,Data11!$BS$11:$BS$20</definedName>
    <definedName name="A127870934X_Data">Data11!$BS$11:$BS$20</definedName>
    <definedName name="A127870934X_Latest">Data11!$BS$20</definedName>
    <definedName name="A127870938J">Data11!$BB$1:$BB$10,Data11!$BB$11:$BB$20</definedName>
    <definedName name="A127870938J_Data">Data11!$BB$11:$BB$20</definedName>
    <definedName name="A127870938J_Latest">Data11!$BB$20</definedName>
    <definedName name="A127870942X">Data11!$BI$1:$BI$10,Data11!$BI$11:$BI$20</definedName>
    <definedName name="A127870942X_Data">Data11!$BI$11:$BI$20</definedName>
    <definedName name="A127870942X_Latest">Data11!$BI$20</definedName>
    <definedName name="A127870946J">Data11!$CT$1:$CT$10,Data11!$CT$11:$CT$20</definedName>
    <definedName name="A127870946J_Data">Data11!$CT$11:$CT$20</definedName>
    <definedName name="A127870946J_Latest">Data11!$CT$20</definedName>
    <definedName name="A127870950X">Data11!$DM$1:$DM$10,Data11!$DM$11:$DM$20</definedName>
    <definedName name="A127870950X_Data">Data11!$DM$11:$DM$20</definedName>
    <definedName name="A127870950X_Latest">Data11!$DM$20</definedName>
    <definedName name="A127870954J">Data11!$CS$1:$CS$10,Data11!$CS$11:$CS$20</definedName>
    <definedName name="A127870954J_Data">Data11!$CS$11:$CS$20</definedName>
    <definedName name="A127870954J_Latest">Data11!$CS$20</definedName>
    <definedName name="A127870958T">Data11!$EC$1:$EC$10,Data11!$EC$11:$EC$20</definedName>
    <definedName name="A127870958T_Data">Data11!$EC$11:$EC$20</definedName>
    <definedName name="A127870958T_Latest">Data11!$EC$20</definedName>
    <definedName name="A127870962J">Data11!$EV$1:$EV$10,Data11!$EV$11:$EV$20</definedName>
    <definedName name="A127870962J_Data">Data11!$EV$11:$EV$20</definedName>
    <definedName name="A127870962J_Latest">Data11!$EV$20</definedName>
    <definedName name="A127870966T">Data11!$EW$1:$EW$10,Data11!$EW$11:$EW$20</definedName>
    <definedName name="A127870966T_Data">Data11!$EW$11:$EW$20</definedName>
    <definedName name="A127870966T_Latest">Data11!$EW$20</definedName>
    <definedName name="A127870970J">Data11!$FM$1:$FM$10,Data11!$FM$11:$FM$20</definedName>
    <definedName name="A127870970J_Data">Data11!$FM$11:$FM$20</definedName>
    <definedName name="A127870970J_Latest">Data11!$FM$20</definedName>
    <definedName name="A127870974T">Data11!$FT$1:$FT$10,Data11!$FT$11:$FT$20</definedName>
    <definedName name="A127870974T_Data">Data11!$FT$11:$FT$20</definedName>
    <definedName name="A127870974T_Latest">Data11!$FT$20</definedName>
    <definedName name="A127870978A">Data11!$GB$1:$GB$10,Data11!$GB$11:$GB$20</definedName>
    <definedName name="A127870978A_Data">Data11!$GB$11:$GB$20</definedName>
    <definedName name="A127870978A_Latest">Data11!$GB$20</definedName>
    <definedName name="A127870982T">Data11!$FC$1:$FC$10,Data11!$FC$11:$FC$20</definedName>
    <definedName name="A127870982T_Data">Data11!$FC$11:$FC$20</definedName>
    <definedName name="A127870982T_Latest">Data11!$FC$20</definedName>
    <definedName name="A127870986A">Data11!$GU$1:$GU$10,Data11!$GU$11:$GU$20</definedName>
    <definedName name="A127870986A_Data">Data11!$GU$11:$GU$20</definedName>
    <definedName name="A127870986A_Latest">Data11!$GU$20</definedName>
    <definedName name="A127870990T">Data11!$GX$1:$GX$10,Data11!$GX$11:$GX$20</definedName>
    <definedName name="A127870990T_Data">Data11!$GX$11:$GX$20</definedName>
    <definedName name="A127870990T_Latest">Data11!$GX$20</definedName>
    <definedName name="A127870994A">Data11!$HD$1:$HD$10,Data11!$HD$11:$HD$20</definedName>
    <definedName name="A127870994A_Data">Data11!$HD$11:$HD$20</definedName>
    <definedName name="A127870994A_Latest">Data11!$HD$20</definedName>
    <definedName name="A127870998K">Data11!$HK$1:$HK$10,Data11!$HK$11:$HK$20</definedName>
    <definedName name="A127870998K_Data">Data11!$HK$11:$HK$20</definedName>
    <definedName name="A127870998K_Latest">Data11!$HK$20</definedName>
    <definedName name="A127871002T">Data11!$HM$1:$HM$10,Data11!$HM$11:$HM$20</definedName>
    <definedName name="A127871002T_Data">Data11!$HM$11:$HM$20</definedName>
    <definedName name="A127871002T_Latest">Data11!$HM$20</definedName>
    <definedName name="A127871006A">Data11!$GL$1:$GL$10,Data11!$GL$11:$GL$20</definedName>
    <definedName name="A127871006A_Data">Data11!$GL$11:$GL$20</definedName>
    <definedName name="A127871006A_Latest">Data11!$GL$20</definedName>
    <definedName name="A127871022A">Data12!$EN$1:$EN$10,Data12!$EN$11:$EN$20</definedName>
    <definedName name="A127871022A_Data">Data12!$EN$11:$EN$20</definedName>
    <definedName name="A127871022A_Latest">Data12!$EN$20</definedName>
    <definedName name="A127872046L">Data12!$FE$1:$FE$10,Data12!$FE$11:$FE$20</definedName>
    <definedName name="A127872046L_Data">Data12!$FE$11:$FE$20</definedName>
    <definedName name="A127872046L_Latest">Data12!$FE$20</definedName>
    <definedName name="A127872050C">Data12!$FU$1:$FU$10,Data12!$FU$11:$FU$20</definedName>
    <definedName name="A127872050C_Data">Data12!$FU$11:$FU$20</definedName>
    <definedName name="A127872050C_Latest">Data12!$FU$20</definedName>
    <definedName name="A127872054L">Data12!$FZ$1:$FZ$10,Data12!$FZ$11:$FZ$20</definedName>
    <definedName name="A127872054L_Data">Data12!$FZ$11:$FZ$20</definedName>
    <definedName name="A127872054L_Latest">Data12!$FZ$20</definedName>
    <definedName name="A127872318F">Data12!$GO$1:$GO$10,Data12!$GO$11:$GO$20</definedName>
    <definedName name="A127872318F_Data">Data12!$GO$11:$GO$20</definedName>
    <definedName name="A127872318F_Latest">Data12!$GO$20</definedName>
    <definedName name="A127872322W">Data12!$GE$1:$GE$10,Data12!$GE$11:$GE$20</definedName>
    <definedName name="A127872322W_Data">Data12!$GE$11:$GE$20</definedName>
    <definedName name="A127872322W_Latest">Data12!$GE$20</definedName>
    <definedName name="A127872326F">Data12!$GX$1:$GX$10,Data12!$GX$11:$GX$20</definedName>
    <definedName name="A127872326F_Data">Data12!$GX$11:$GX$20</definedName>
    <definedName name="A127872326F_Latest">Data12!$GX$20</definedName>
    <definedName name="A127872330W">Data12!$GZ$1:$GZ$10,Data12!$GZ$11:$GZ$20</definedName>
    <definedName name="A127872330W_Data">Data12!$GZ$11:$GZ$20</definedName>
    <definedName name="A127872330W_Latest">Data12!$GZ$20</definedName>
    <definedName name="A127872334F">Data12!$HE$1:$HE$10,Data12!$HE$11:$HE$20</definedName>
    <definedName name="A127872334F_Data">Data12!$HE$11:$HE$20</definedName>
    <definedName name="A127872334F_Latest">Data12!$HE$20</definedName>
    <definedName name="A127872338R">Data12!$HF$1:$HF$10,Data12!$HF$11:$HF$20</definedName>
    <definedName name="A127872338R_Data">Data12!$HF$11:$HF$20</definedName>
    <definedName name="A127872338R_Latest">Data12!$HF$20</definedName>
    <definedName name="A127872342F">Data12!$GG$1:$GG$10,Data12!$GG$11:$GG$20</definedName>
    <definedName name="A127872342F_Data">Data12!$GG$11:$GG$20</definedName>
    <definedName name="A127872342F_Latest">Data12!$GG$20</definedName>
    <definedName name="A127872350F">Data12!$GI$1:$GI$10,Data12!$GI$11:$GI$20</definedName>
    <definedName name="A127872350F_Data">Data12!$GI$11:$GI$20</definedName>
    <definedName name="A127872350F_Latest">Data12!$GI$20</definedName>
    <definedName name="A127872354R">Data13!$HQ$1:$HQ$10,Data13!$HQ$11:$HQ$20</definedName>
    <definedName name="A127872354R_Data">Data13!$HQ$11:$HQ$20</definedName>
    <definedName name="A127872354R_Latest">Data13!$HQ$20</definedName>
    <definedName name="A127872358X">Data13!$HS$1:$HS$10,Data13!$HS$11:$HS$20</definedName>
    <definedName name="A127872358X_Data">Data13!$HS$11:$HS$20</definedName>
    <definedName name="A127872358X_Latest">Data13!$HS$20</definedName>
    <definedName name="A127872362R">Data13!$HW$1:$HW$10,Data13!$HW$11:$HW$20</definedName>
    <definedName name="A127872362R_Data">Data13!$HW$11:$HW$20</definedName>
    <definedName name="A127872362R_Latest">Data13!$HW$20</definedName>
    <definedName name="A127872366X">Data14!$B$1:$B$10,Data14!$B$11:$B$20</definedName>
    <definedName name="A127872366X_Data">Data14!$B$11:$B$20</definedName>
    <definedName name="A127872366X_Latest">Data14!$B$20</definedName>
    <definedName name="A127872370R">Data14!$C$1:$C$10,Data14!$C$11:$C$20</definedName>
    <definedName name="A127872370R_Data">Data14!$C$11:$C$20</definedName>
    <definedName name="A127872370R_Latest">Data14!$C$20</definedName>
    <definedName name="A127872374X">Data14!$E$1:$E$10,Data14!$E$11:$E$20</definedName>
    <definedName name="A127872374X_Data">Data14!$E$11:$E$20</definedName>
    <definedName name="A127872374X_Latest">Data14!$E$20</definedName>
    <definedName name="A127872378J">Data13!$II$1:$II$10,Data13!$II$11:$II$20</definedName>
    <definedName name="A127872378J_Data">Data13!$II$11:$II$20</definedName>
    <definedName name="A127872378J_Latest">Data13!$II$20</definedName>
    <definedName name="A127872382X">Data14!$W$1:$W$10,Data14!$W$11:$W$20</definedName>
    <definedName name="A127872382X_Data">Data14!$W$11:$W$20</definedName>
    <definedName name="A127872382X_Latest">Data14!$W$20</definedName>
    <definedName name="A127872386J">Data14!$AJ$1:$AJ$10,Data14!$AJ$11:$AJ$20</definedName>
    <definedName name="A127872386J_Data">Data14!$AJ$11:$AJ$20</definedName>
    <definedName name="A127872386J_Latest">Data14!$AJ$20</definedName>
    <definedName name="A127872390X">Data14!$AU$1:$AU$10,Data14!$AU$11:$AU$20</definedName>
    <definedName name="A127872390X_Data">Data14!$AU$11:$AU$20</definedName>
    <definedName name="A127872390X_Latest">Data14!$AU$20</definedName>
    <definedName name="A127872394J">Data14!$BA$1:$BA$10,Data14!$BA$11:$BA$20</definedName>
    <definedName name="A127872394J_Data">Data14!$BA$11:$BA$20</definedName>
    <definedName name="A127872394J_Latest">Data14!$BA$20</definedName>
    <definedName name="A127872398T">Data14!$AF$1:$AF$10,Data14!$AF$11:$AF$20</definedName>
    <definedName name="A127872398T_Data">Data14!$AF$11:$AF$20</definedName>
    <definedName name="A127872398T_Latest">Data14!$AF$20</definedName>
    <definedName name="A127872402W">Data14!$BU$1:$BU$10,Data14!$BU$11:$BU$20</definedName>
    <definedName name="A127872402W_Data">Data14!$BU$11:$BU$20</definedName>
    <definedName name="A127872402W_Latest">Data14!$BU$20</definedName>
    <definedName name="A127872406F">Data14!$CA$1:$CA$10,Data14!$CA$11:$CA$20</definedName>
    <definedName name="A127872406F_Data">Data14!$CA$11:$CA$20</definedName>
    <definedName name="A127872406F_Latest">Data14!$CA$20</definedName>
    <definedName name="A127872410W">Data14!$CD$1:$CD$10,Data14!$CD$11:$CD$20</definedName>
    <definedName name="A127872410W_Data">Data14!$CD$11:$CD$20</definedName>
    <definedName name="A127872410W_Latest">Data14!$CD$20</definedName>
    <definedName name="A127872414F">Data14!$CJ$1:$CJ$10,Data14!$CJ$11:$CJ$20</definedName>
    <definedName name="A127872414F_Data">Data14!$CJ$11:$CJ$20</definedName>
    <definedName name="A127872414F_Latest">Data14!$CJ$20</definedName>
    <definedName name="A127872418R">Data14!$CZ$1:$CZ$10,Data14!$CZ$11:$CZ$20</definedName>
    <definedName name="A127872418R_Data">Data14!$CZ$11:$CZ$20</definedName>
    <definedName name="A127872418R_Latest">Data14!$CZ$20</definedName>
    <definedName name="A127872422F">Data14!$DF$1:$DF$10,Data14!$DF$11:$DF$20</definedName>
    <definedName name="A127872422F_Data">Data14!$DF$11:$DF$20</definedName>
    <definedName name="A127872422F_Latest">Data14!$DF$20</definedName>
    <definedName name="A127872426R">Data14!$DL$1:$DL$10,Data14!$DL$11:$DL$20</definedName>
    <definedName name="A127872426R_Data">Data14!$DL$11:$DL$20</definedName>
    <definedName name="A127872426R_Latest">Data14!$DL$20</definedName>
    <definedName name="A127872430F">Data14!$CS$1:$CS$10,Data14!$CS$11:$CS$20</definedName>
    <definedName name="A127872430F_Data">Data14!$CS$11:$CS$20</definedName>
    <definedName name="A127872430F_Latest">Data14!$CS$20</definedName>
    <definedName name="A127872434R">Data12!$HL$1:$HL$10,Data12!$HL$11:$HL$20</definedName>
    <definedName name="A127872434R_Data">Data12!$HL$11:$HL$20</definedName>
    <definedName name="A127872434R_Latest">Data12!$HL$20</definedName>
    <definedName name="A127872438X">Data12!$IG$1:$IG$10,Data12!$IG$11:$IG$20</definedName>
    <definedName name="A127872438X_Data">Data12!$IG$11:$IG$20</definedName>
    <definedName name="A127872438X_Latest">Data12!$IG$20</definedName>
    <definedName name="A127872442R">Data12!$II$1:$II$10,Data12!$II$11:$II$20</definedName>
    <definedName name="A127872442R_Data">Data12!$II$11:$II$20</definedName>
    <definedName name="A127872442R_Latest">Data12!$II$20</definedName>
    <definedName name="A127872446X">Data12!$HS$1:$HS$10,Data12!$HS$11:$HS$20</definedName>
    <definedName name="A127872446X_Data">Data12!$HS$11:$HS$20</definedName>
    <definedName name="A127872446X_Latest">Data12!$HS$20</definedName>
    <definedName name="A127872450R">Data13!$T$1:$T$10,Data13!$T$11:$T$20</definedName>
    <definedName name="A127872450R_Data">Data13!$T$11:$T$20</definedName>
    <definedName name="A127872450R_Latest">Data13!$T$20</definedName>
    <definedName name="A127872454X">Data13!$AA$1:$AA$10,Data13!$AA$11:$AA$20</definedName>
    <definedName name="A127872454X_Data">Data13!$AA$11:$AA$20</definedName>
    <definedName name="A127872454X_Latest">Data13!$AA$20</definedName>
    <definedName name="A127872462X">Data13!$H$1:$H$10,Data13!$H$11:$H$20</definedName>
    <definedName name="A127872462X_Data">Data13!$H$11:$H$20</definedName>
    <definedName name="A127872462X_Latest">Data13!$H$20</definedName>
    <definedName name="A127872466J">Data13!$L$1:$L$10,Data13!$L$11:$L$20</definedName>
    <definedName name="A127872466J_Data">Data13!$L$11:$L$20</definedName>
    <definedName name="A127872466J_Latest">Data13!$L$20</definedName>
    <definedName name="A127872470X">Data13!$AK$1:$AK$10,Data13!$AK$11:$AK$20</definedName>
    <definedName name="A127872470X_Data">Data13!$AK$11:$AK$20</definedName>
    <definedName name="A127872470X_Latest">Data13!$AK$20</definedName>
    <definedName name="A127872474J">Data13!$CI$1:$CI$10,Data13!$CI$11:$CI$20</definedName>
    <definedName name="A127872474J_Data">Data13!$CI$11:$CI$20</definedName>
    <definedName name="A127872474J_Latest">Data13!$CI$20</definedName>
    <definedName name="A127872478T">Data13!$CM$1:$CM$10,Data13!$CM$11:$CM$20</definedName>
    <definedName name="A127872478T_Data">Data13!$CM$11:$CM$20</definedName>
    <definedName name="A127872478T_Latest">Data13!$CM$20</definedName>
    <definedName name="A127872482J">Data13!$DN$1:$DN$10,Data13!$DN$11:$DN$20</definedName>
    <definedName name="A127872482J_Data">Data13!$DN$11:$DN$20</definedName>
    <definedName name="A127872482J_Latest">Data13!$DN$20</definedName>
    <definedName name="A127872486T">Data13!$DR$1:$DR$10,Data13!$DR$11:$DR$20</definedName>
    <definedName name="A127872486T_Data">Data13!$DR$11:$DR$20</definedName>
    <definedName name="A127872486T_Latest">Data13!$DR$20</definedName>
    <definedName name="A127872490J">Data13!$DT$1:$DT$10,Data13!$DT$11:$DT$20</definedName>
    <definedName name="A127872490J_Data">Data13!$DT$11:$DT$20</definedName>
    <definedName name="A127872490J_Latest">Data13!$DT$20</definedName>
    <definedName name="A127872494T">Data13!$DX$1:$DX$10,Data13!$DX$11:$DX$20</definedName>
    <definedName name="A127872494T_Data">Data13!$DX$11:$DX$20</definedName>
    <definedName name="A127872494T_Latest">Data13!$DX$20</definedName>
    <definedName name="A127872498A">Data13!$EF$1:$EF$10,Data13!$EF$11:$EF$20</definedName>
    <definedName name="A127872498A_Data">Data13!$EF$11:$EF$20</definedName>
    <definedName name="A127872498A_Latest">Data13!$EF$20</definedName>
    <definedName name="A127872502F">Data13!$DA$1:$DA$10,Data13!$DA$11:$DA$20</definedName>
    <definedName name="A127872502F_Data">Data13!$DA$11:$DA$20</definedName>
    <definedName name="A127872502F_Latest">Data13!$DA$20</definedName>
    <definedName name="A127872506R">Data13!$EV$1:$EV$10,Data13!$EV$11:$EV$20</definedName>
    <definedName name="A127872506R_Data">Data13!$EV$11:$EV$20</definedName>
    <definedName name="A127872506R_Latest">Data13!$EV$20</definedName>
    <definedName name="A127872510F">Data13!$FB$1:$FB$10,Data13!$FB$11:$FB$20</definedName>
    <definedName name="A127872510F_Data">Data13!$FB$11:$FB$20</definedName>
    <definedName name="A127872510F_Latest">Data13!$FB$20</definedName>
    <definedName name="A127872514R">Data13!$EM$1:$EM$10,Data13!$EM$11:$EM$20</definedName>
    <definedName name="A127872514R_Data">Data13!$EM$11:$EM$20</definedName>
    <definedName name="A127872514R_Latest">Data13!$EM$20</definedName>
    <definedName name="A127872518X">Data13!$GJ$1:$GJ$10,Data13!$GJ$11:$GJ$20</definedName>
    <definedName name="A127872518X_Data">Data13!$GJ$11:$GJ$20</definedName>
    <definedName name="A127872518X_Latest">Data13!$GJ$20</definedName>
    <definedName name="A127872522R">Data13!$FU$1:$FU$10,Data13!$FU$11:$FU$20</definedName>
    <definedName name="A127872522R_Data">Data13!$FU$11:$FU$20</definedName>
    <definedName name="A127872522R_Latest">Data13!$FU$20</definedName>
    <definedName name="A127872534X">Data14!$EA$1:$EA$10,Data14!$EA$11:$EA$20</definedName>
    <definedName name="A127872534X_Data">Data14!$EA$11:$EA$20</definedName>
    <definedName name="A127872534X_Latest">Data14!$EA$20</definedName>
    <definedName name="A127873530J">Data14!$EN$1:$EN$10,Data14!$EN$11:$EN$20</definedName>
    <definedName name="A127873530J_Data">Data14!$EN$11:$EN$20</definedName>
    <definedName name="A127873530J_Latest">Data14!$EN$20</definedName>
    <definedName name="A127873534T">Data14!$EU$1:$EU$10,Data14!$EU$11:$EU$20</definedName>
    <definedName name="A127873534T_Data">Data14!$EU$11:$EU$20</definedName>
    <definedName name="A127873534T_Latest">Data14!$EU$20</definedName>
    <definedName name="A127873538A">Data14!$FA$1:$FA$10,Data14!$FA$11:$FA$20</definedName>
    <definedName name="A127873538A_Data">Data14!$FA$11:$FA$20</definedName>
    <definedName name="A127873538A_Latest">Data14!$FA$20</definedName>
    <definedName name="A127873542T">Data14!$FI$1:$FI$10,Data14!$FI$11:$FI$20</definedName>
    <definedName name="A127873542T_Data">Data14!$FI$11:$FI$20</definedName>
    <definedName name="A127873542T_Latest">Data14!$FI$20</definedName>
    <definedName name="A127873826V">Data14!$FY$1:$FY$10,Data14!$FY$11:$FY$20</definedName>
    <definedName name="A127873826V_Data">Data14!$FY$11:$FY$20</definedName>
    <definedName name="A127873826V_Latest">Data14!$FY$20</definedName>
    <definedName name="A127873830K">Data14!$GC$1:$GC$10,Data14!$GC$11:$GC$20</definedName>
    <definedName name="A127873830K_Data">Data14!$GC$11:$GC$20</definedName>
    <definedName name="A127873830K_Latest">Data14!$GC$20</definedName>
    <definedName name="A127873834V">Data14!$FN$1:$FN$10,Data14!$FN$11:$FN$20</definedName>
    <definedName name="A127873834V_Data">Data14!$FN$11:$FN$20</definedName>
    <definedName name="A127873834V_Latest">Data14!$FN$20</definedName>
    <definedName name="A127873838C">Data14!$GF$1:$GF$10,Data14!$GF$11:$GF$20</definedName>
    <definedName name="A127873838C_Data">Data14!$GF$11:$GF$20</definedName>
    <definedName name="A127873838C_Latest">Data14!$GF$20</definedName>
    <definedName name="A127873842V">Data14!$GJ$1:$GJ$10,Data14!$GJ$11:$GJ$20</definedName>
    <definedName name="A127873842V_Data">Data14!$GJ$11:$GJ$20</definedName>
    <definedName name="A127873842V_Latest">Data14!$GJ$20</definedName>
    <definedName name="A127873846C">Data14!$GO$1:$GO$10,Data14!$GO$11:$GO$20</definedName>
    <definedName name="A127873846C_Data">Data14!$GO$11:$GO$20</definedName>
    <definedName name="A127873846C_Latest">Data14!$GO$20</definedName>
    <definedName name="A127873850V">Data14!$FR$1:$FR$10,Data14!$FR$11:$FR$20</definedName>
    <definedName name="A127873850V_Data">Data14!$FR$11:$FR$20</definedName>
    <definedName name="A127873850V_Latest">Data14!$FR$20</definedName>
    <definedName name="A127873854C">Data15!$GS$1:$GS$10,Data15!$GS$11:$GS$20</definedName>
    <definedName name="A127873854C_Data">Data15!$GS$11:$GS$20</definedName>
    <definedName name="A127873854C_Latest">Data15!$GS$20</definedName>
    <definedName name="A127873858L">Data15!$GT$1:$GT$10,Data15!$GT$11:$GT$20</definedName>
    <definedName name="A127873858L_Data">Data15!$GT$11:$GT$20</definedName>
    <definedName name="A127873858L_Latest">Data15!$GT$20</definedName>
    <definedName name="A127873862C">Data15!$HC$1:$HC$10,Data15!$HC$11:$HC$20</definedName>
    <definedName name="A127873862C_Data">Data15!$HC$11:$HC$20</definedName>
    <definedName name="A127873862C_Latest">Data15!$HC$20</definedName>
    <definedName name="A127873866L">Data15!$HJ$1:$HJ$10,Data15!$HJ$11:$HJ$20</definedName>
    <definedName name="A127873866L_Data">Data15!$HJ$11:$HJ$20</definedName>
    <definedName name="A127873866L_Latest">Data15!$HJ$20</definedName>
    <definedName name="A127873870C">Data15!$IA$1:$IA$10,Data15!$IA$11:$IA$20</definedName>
    <definedName name="A127873870C_Data">Data15!$IA$11:$IA$20</definedName>
    <definedName name="A127873870C_Latest">Data15!$IA$20</definedName>
    <definedName name="A127873874L">Data15!$II$1:$II$10,Data15!$II$11:$II$20</definedName>
    <definedName name="A127873874L_Data">Data15!$II$11:$II$20</definedName>
    <definedName name="A127873874L_Latest">Data15!$II$20</definedName>
    <definedName name="A127873878W">Data15!$IQ$1:$IQ$10,Data15!$IQ$11:$IQ$20</definedName>
    <definedName name="A127873878W_Data">Data15!$IQ$11:$IQ$20</definedName>
    <definedName name="A127873878W_Latest">Data15!$IQ$20</definedName>
    <definedName name="A127873882L">Data15!$HT$1:$HT$10,Data15!$HT$11:$HT$20</definedName>
    <definedName name="A127873882L_Data">Data15!$HT$11:$HT$20</definedName>
    <definedName name="A127873882L_Latest">Data15!$HT$20</definedName>
    <definedName name="A127873886W">Data15!$HW$1:$HW$10,Data15!$HW$11:$HW$20</definedName>
    <definedName name="A127873886W_Data">Data15!$HW$11:$HW$20</definedName>
    <definedName name="A127873886W_Latest">Data15!$HW$20</definedName>
    <definedName name="A127873890L">Data16!$V$1:$V$10,Data16!$V$11:$V$20</definedName>
    <definedName name="A127873890L_Data">Data16!$V$11:$V$20</definedName>
    <definedName name="A127873890L_Latest">Data16!$V$20</definedName>
    <definedName name="A127873894W">Data16!$AC$1:$AC$10,Data16!$AC$11:$AC$20</definedName>
    <definedName name="A127873894W_Data">Data16!$AC$11:$AC$20</definedName>
    <definedName name="A127873894W_Latest">Data16!$AC$20</definedName>
    <definedName name="A127873898F">Data16!$AJ$1:$AJ$10,Data16!$AJ$11:$AJ$20</definedName>
    <definedName name="A127873898F_Data">Data16!$AJ$11:$AJ$20</definedName>
    <definedName name="A127873898F_Latest">Data16!$AJ$20</definedName>
    <definedName name="A127873902K">Data16!$AM$1:$AM$10,Data16!$AM$11:$AM$20</definedName>
    <definedName name="A127873902K_Data">Data16!$AM$11:$AM$20</definedName>
    <definedName name="A127873902K_Latest">Data16!$AM$20</definedName>
    <definedName name="A127873906V">Data16!$AO$1:$AO$10,Data16!$AO$11:$AO$20</definedName>
    <definedName name="A127873906V_Data">Data16!$AO$11:$AO$20</definedName>
    <definedName name="A127873906V_Latest">Data16!$AO$20</definedName>
    <definedName name="A127873910K">Data16!$BU$1:$BU$10,Data16!$BU$11:$BU$20</definedName>
    <definedName name="A127873910K_Data">Data16!$BU$11:$BU$20</definedName>
    <definedName name="A127873910K_Latest">Data16!$BU$20</definedName>
    <definedName name="A127873914V">Data16!$BV$1:$BV$10,Data16!$BV$11:$BV$20</definedName>
    <definedName name="A127873914V_Data">Data16!$BV$11:$BV$20</definedName>
    <definedName name="A127873914V_Latest">Data16!$BV$20</definedName>
    <definedName name="A127873918C">Data16!$CL$1:$CL$10,Data16!$CL$11:$CL$20</definedName>
    <definedName name="A127873918C_Data">Data16!$CL$11:$CL$20</definedName>
    <definedName name="A127873918C_Latest">Data16!$CL$20</definedName>
    <definedName name="A127873922V">Data16!$CM$1:$CM$10,Data16!$CM$11:$CM$20</definedName>
    <definedName name="A127873922V_Data">Data16!$CM$11:$CM$20</definedName>
    <definedName name="A127873922V_Latest">Data16!$CM$20</definedName>
    <definedName name="A127873926C">Data16!$CT$1:$CT$10,Data16!$CT$11:$CT$20</definedName>
    <definedName name="A127873926C_Data">Data16!$CT$11:$CT$20</definedName>
    <definedName name="A127873926C_Latest">Data16!$CT$20</definedName>
    <definedName name="A127873930V">Data16!$CU$1:$CU$10,Data16!$CU$11:$CU$20</definedName>
    <definedName name="A127873930V_Data">Data16!$CU$11:$CU$20</definedName>
    <definedName name="A127873930V_Latest">Data16!$CU$20</definedName>
    <definedName name="A127873934C">Data16!$DB$1:$DB$10,Data16!$DB$11:$DB$20</definedName>
    <definedName name="A127873934C_Data">Data16!$DB$11:$DB$20</definedName>
    <definedName name="A127873934C_Latest">Data16!$DB$20</definedName>
    <definedName name="A127873938L">Data16!$DD$1:$DD$10,Data16!$DD$11:$DD$20</definedName>
    <definedName name="A127873938L_Data">Data16!$DD$11:$DD$20</definedName>
    <definedName name="A127873938L_Latest">Data16!$DD$20</definedName>
    <definedName name="A127873942C">Data16!$CD$1:$CD$10,Data16!$CD$11:$CD$20</definedName>
    <definedName name="A127873942C_Data">Data16!$CD$11:$CD$20</definedName>
    <definedName name="A127873942C_Latest">Data16!$CD$20</definedName>
    <definedName name="A127873946L">Data14!$HF$1:$HF$10,Data14!$HF$11:$HF$20</definedName>
    <definedName name="A127873946L_Data">Data14!$HF$11:$HF$20</definedName>
    <definedName name="A127873946L_Latest">Data14!$HF$20</definedName>
    <definedName name="A127873950C">Data14!$HK$1:$HK$10,Data14!$HK$11:$HK$20</definedName>
    <definedName name="A127873950C_Data">Data14!$HK$11:$HK$20</definedName>
    <definedName name="A127873950C_Latest">Data14!$HK$20</definedName>
    <definedName name="A127873954L">Data14!$HO$1:$HO$10,Data14!$HO$11:$HO$20</definedName>
    <definedName name="A127873954L_Data">Data14!$HO$11:$HO$20</definedName>
    <definedName name="A127873954L_Latest">Data14!$HO$20</definedName>
    <definedName name="A127873958W">Data14!$GX$1:$GX$10,Data14!$GX$11:$GX$20</definedName>
    <definedName name="A127873958W_Data">Data14!$GX$11:$GX$20</definedName>
    <definedName name="A127873958W_Latest">Data14!$GX$20</definedName>
    <definedName name="A127873962L">Data14!$HB$1:$HB$10,Data14!$HB$11:$HB$20</definedName>
    <definedName name="A127873962L_Data">Data14!$HB$11:$HB$20</definedName>
    <definedName name="A127873962L_Latest">Data14!$HB$20</definedName>
    <definedName name="A127873966W">Data14!$IO$1:$IO$10,Data14!$IO$11:$IO$20</definedName>
    <definedName name="A127873966W_Data">Data14!$IO$11:$IO$20</definedName>
    <definedName name="A127873966W_Latest">Data14!$IO$20</definedName>
    <definedName name="A127873970L">Data15!$R$1:$R$10,Data15!$R$11:$R$20</definedName>
    <definedName name="A127873970L_Data">Data15!$R$11:$R$20</definedName>
    <definedName name="A127873970L_Latest">Data15!$R$20</definedName>
    <definedName name="A127873974W">Data15!$AH$1:$AH$10,Data15!$AH$11:$AH$20</definedName>
    <definedName name="A127873974W_Data">Data15!$AH$11:$AH$20</definedName>
    <definedName name="A127873974W_Latest">Data15!$AH$20</definedName>
    <definedName name="A127873978F">Data15!$AL$1:$AL$10,Data15!$AL$11:$AL$20</definedName>
    <definedName name="A127873978F_Data">Data15!$AL$11:$AL$20</definedName>
    <definedName name="A127873978F_Latest">Data15!$AL$20</definedName>
    <definedName name="A127873982W">Data15!$AO$1:$AO$10,Data15!$AO$11:$AO$20</definedName>
    <definedName name="A127873982W_Data">Data15!$AO$11:$AO$20</definedName>
    <definedName name="A127873982W_Latest">Data15!$AO$20</definedName>
    <definedName name="A127873986F">Data15!$BD$1:$BD$10,Data15!$BD$11:$BD$20</definedName>
    <definedName name="A127873986F_Data">Data15!$BD$11:$BD$20</definedName>
    <definedName name="A127873986F_Latest">Data15!$BD$20</definedName>
    <definedName name="A127873990W">Data15!$CD$1:$CD$10,Data15!$CD$11:$CD$20</definedName>
    <definedName name="A127873990W_Data">Data15!$CD$11:$CD$20</definedName>
    <definedName name="A127873990W_Latest">Data15!$CD$20</definedName>
    <definedName name="A127873994F">Data15!$BJ$1:$BJ$10,Data15!$BJ$11:$BJ$20</definedName>
    <definedName name="A127873994F_Data">Data15!$BJ$11:$BJ$20</definedName>
    <definedName name="A127873994F_Latest">Data15!$BJ$20</definedName>
    <definedName name="A127873998R">Data15!$CW$1:$CW$10,Data15!$CW$11:$CW$20</definedName>
    <definedName name="A127873998R_Data">Data15!$CW$11:$CW$20</definedName>
    <definedName name="A127873998R_Latest">Data15!$CW$20</definedName>
    <definedName name="A127874002W">Data15!$CX$1:$CX$10,Data15!$CX$11:$CX$20</definedName>
    <definedName name="A127874002W_Data">Data15!$CX$11:$CX$20</definedName>
    <definedName name="A127874002W_Latest">Data15!$CX$20</definedName>
    <definedName name="A127874006F">Data15!$DE$1:$DE$10,Data15!$DE$11:$DE$20</definedName>
    <definedName name="A127874006F_Data">Data15!$DE$11:$DE$20</definedName>
    <definedName name="A127874006F_Latest">Data15!$DE$20</definedName>
    <definedName name="A127874010W">Data15!$DF$1:$DF$10,Data15!$DF$11:$DF$20</definedName>
    <definedName name="A127874010W_Data">Data15!$DF$11:$DF$20</definedName>
    <definedName name="A127874010W_Latest">Data15!$DF$20</definedName>
    <definedName name="A127874014F">Data15!$DS$1:$DS$10,Data15!$DS$11:$DS$20</definedName>
    <definedName name="A127874014F_Data">Data15!$DS$11:$DS$20</definedName>
    <definedName name="A127874014F_Latest">Data15!$DS$20</definedName>
    <definedName name="A127874018R">Data15!$EB$1:$EB$10,Data15!$EB$11:$EB$20</definedName>
    <definedName name="A127874018R_Data">Data15!$EB$11:$EB$20</definedName>
    <definedName name="A127874018R_Latest">Data15!$EB$20</definedName>
    <definedName name="A127874022F">Data15!$EI$1:$EI$10,Data15!$EI$11:$EI$20</definedName>
    <definedName name="A127874022F_Data">Data15!$EI$11:$EI$20</definedName>
    <definedName name="A127874022F_Latest">Data15!$EI$20</definedName>
    <definedName name="A127874026R">Data15!$DT$1:$DT$10,Data15!$DT$11:$DT$20</definedName>
    <definedName name="A127874026R_Data">Data15!$DT$11:$DT$20</definedName>
    <definedName name="A127874026R_Latest">Data15!$DT$20</definedName>
    <definedName name="A127874030F">Data15!$DU$1:$DU$10,Data15!$DU$11:$DU$20</definedName>
    <definedName name="A127874030F_Data">Data15!$DU$11:$DU$20</definedName>
    <definedName name="A127874030F_Latest">Data15!$DU$20</definedName>
    <definedName name="A127874034R">Data15!$DV$1:$DV$10,Data15!$DV$11:$DV$20</definedName>
    <definedName name="A127874034R_Data">Data15!$DV$11:$DV$20</definedName>
    <definedName name="A127874034R_Latest">Data15!$DV$20</definedName>
    <definedName name="A127874042R">Data15!$FW$1:$FW$10,Data15!$FW$11:$FW$20</definedName>
    <definedName name="A127874042R_Data">Data15!$FW$11:$FW$20</definedName>
    <definedName name="A127874042R_Latest">Data15!$FW$20</definedName>
    <definedName name="A127874046X">Data15!$GD$1:$GD$10,Data15!$GD$11:$GD$20</definedName>
    <definedName name="A127874046X_Data">Data15!$GD$11:$GD$20</definedName>
    <definedName name="A127874046X_Latest">Data15!$GD$20</definedName>
    <definedName name="A127875034J">Data16!$DV$1:$DV$10,Data16!$DV$11:$DV$20</definedName>
    <definedName name="A127875034J_Data">Data16!$DV$11:$DV$20</definedName>
    <definedName name="A127875034J_Latest">Data16!$DV$20</definedName>
    <definedName name="A127875038T">Data16!$DX$1:$DX$10,Data16!$DX$11:$DX$20</definedName>
    <definedName name="A127875038T_Data">Data16!$DX$11:$DX$20</definedName>
    <definedName name="A127875038T_Latest">Data16!$DX$20</definedName>
    <definedName name="A127875042J">Data16!$DY$1:$DY$10,Data16!$DY$11:$DY$20</definedName>
    <definedName name="A127875042J_Data">Data16!$DY$11:$DY$20</definedName>
    <definedName name="A127875042J_Latest">Data16!$DY$20</definedName>
    <definedName name="A127875046T">Data16!$EB$1:$EB$10,Data16!$EB$11:$EB$20</definedName>
    <definedName name="A127875046T_Data">Data16!$EB$11:$EB$20</definedName>
    <definedName name="A127875046T_Latest">Data16!$EB$20</definedName>
    <definedName name="A127875050J">Data16!$EE$1:$EE$10,Data16!$EE$11:$EE$20</definedName>
    <definedName name="A127875050J_Data">Data16!$EE$11:$EE$20</definedName>
    <definedName name="A127875050J_Latest">Data16!$EE$20</definedName>
    <definedName name="A127875054T">Data16!$EM$1:$EM$10,Data16!$EM$11:$EM$20</definedName>
    <definedName name="A127875054T_Data">Data16!$EM$11:$EM$20</definedName>
    <definedName name="A127875054T_Latest">Data16!$EM$20</definedName>
    <definedName name="A127875058A">Data16!$DQ$1:$DQ$10,Data16!$DQ$11:$DQ$20</definedName>
    <definedName name="A127875058A_Data">Data16!$DQ$11:$DQ$20</definedName>
    <definedName name="A127875058A_Latest">Data16!$DQ$20</definedName>
    <definedName name="A127875062T">Data16!$DT$1:$DT$10,Data16!$DT$11:$DT$20</definedName>
    <definedName name="A127875062T_Data">Data16!$DT$11:$DT$20</definedName>
    <definedName name="A127875062T_Latest">Data16!$DT$20</definedName>
    <definedName name="A127875302T">Data16!$FG$1:$FG$10,Data16!$FG$11:$FG$20</definedName>
    <definedName name="A127875302T_Data">Data16!$FG$11:$FG$20</definedName>
    <definedName name="A127875302T_Latest">Data16!$FG$20</definedName>
    <definedName name="A127875306A">Data16!$FK$1:$FK$10,Data16!$FK$11:$FK$20</definedName>
    <definedName name="A127875306A_Data">Data16!$FK$11:$FK$20</definedName>
    <definedName name="A127875306A_Latest">Data16!$FK$20</definedName>
    <definedName name="A127875310T">Data16!$FN$1:$FN$10,Data16!$FN$11:$FN$20</definedName>
    <definedName name="A127875310T_Data">Data16!$FN$11:$FN$20</definedName>
    <definedName name="A127875310T_Latest">Data16!$FN$20</definedName>
    <definedName name="A127875314A">Data16!$FD$1:$FD$10,Data16!$FD$11:$FD$20</definedName>
    <definedName name="A127875314A_Data">Data16!$FD$11:$FD$20</definedName>
    <definedName name="A127875314A_Latest">Data16!$FD$20</definedName>
    <definedName name="A127875318K">Data17!$GI$1:$GI$10,Data17!$GI$11:$GI$20</definedName>
    <definedName name="A127875318K_Data">Data17!$GI$11:$GI$20</definedName>
    <definedName name="A127875318K_Latest">Data17!$GI$20</definedName>
    <definedName name="A127875322A">Data17!$GT$1:$GT$10,Data17!$GT$11:$GT$20</definedName>
    <definedName name="A127875322A_Data">Data17!$GT$11:$GT$20</definedName>
    <definedName name="A127875322A_Latest">Data17!$GT$20</definedName>
    <definedName name="A127875326K">Data17!$FU$1:$FU$10,Data17!$FU$11:$FU$20</definedName>
    <definedName name="A127875326K_Data">Data17!$FU$11:$FU$20</definedName>
    <definedName name="A127875326K_Latest">Data17!$FU$20</definedName>
    <definedName name="A127875330A">Data17!$HO$1:$HO$10,Data17!$HO$11:$HO$20</definedName>
    <definedName name="A127875330A_Data">Data17!$HO$11:$HO$20</definedName>
    <definedName name="A127875330A_Latest">Data17!$HO$20</definedName>
    <definedName name="A127875334K">Data17!$HA$1:$HA$10,Data17!$HA$11:$HA$20</definedName>
    <definedName name="A127875334K_Data">Data17!$HA$11:$HA$20</definedName>
    <definedName name="A127875334K_Latest">Data17!$HA$20</definedName>
    <definedName name="A127875338V">Data17!$IA$1:$IA$10,Data17!$IA$11:$IA$20</definedName>
    <definedName name="A127875338V_Data">Data17!$IA$11:$IA$20</definedName>
    <definedName name="A127875338V_Latest">Data17!$IA$20</definedName>
    <definedName name="A127875342K">Data17!$GY$1:$GY$10,Data17!$GY$11:$GY$20</definedName>
    <definedName name="A127875342K_Data">Data17!$GY$11:$GY$20</definedName>
    <definedName name="A127875342K_Latest">Data17!$GY$20</definedName>
    <definedName name="A127875346V">Data17!$HC$1:$HC$10,Data17!$HC$11:$HC$20</definedName>
    <definedName name="A127875346V_Data">Data17!$HC$11:$HC$20</definedName>
    <definedName name="A127875346V_Latest">Data17!$HC$20</definedName>
    <definedName name="A127875350K">Data17!$IF$1:$IF$10,Data17!$IF$11:$IF$20</definedName>
    <definedName name="A127875350K_Data">Data17!$IF$11:$IF$20</definedName>
    <definedName name="A127875350K_Latest">Data17!$IF$20</definedName>
    <definedName name="A127875354V">Data17!$HD$1:$HD$10,Data17!$HD$11:$HD$20</definedName>
    <definedName name="A127875354V_Data">Data17!$HD$11:$HD$20</definedName>
    <definedName name="A127875354V_Latest">Data17!$HD$20</definedName>
    <definedName name="A127875358C">Data17!$HG$1:$HG$10,Data17!$HG$11:$HG$20</definedName>
    <definedName name="A127875358C_Data">Data17!$HG$11:$HG$20</definedName>
    <definedName name="A127875358C_Latest">Data17!$HG$20</definedName>
    <definedName name="A127875362V">Data17!$II$1:$II$10,Data17!$II$11:$II$20</definedName>
    <definedName name="A127875362V_Data">Data17!$II$11:$II$20</definedName>
    <definedName name="A127875362V_Latest">Data17!$II$20</definedName>
    <definedName name="A127875366C">Data18!$M$1:$M$10,Data18!$M$11:$M$20</definedName>
    <definedName name="A127875366C_Data">Data18!$M$11:$M$20</definedName>
    <definedName name="A127875366C_Latest">Data18!$M$20</definedName>
    <definedName name="A127875370V">Data18!$P$1:$P$10,Data18!$P$11:$P$20</definedName>
    <definedName name="A127875370V_Data">Data18!$P$11:$P$20</definedName>
    <definedName name="A127875370V_Latest">Data18!$P$20</definedName>
    <definedName name="A127875378L">Data17!$IL$1:$IL$10,Data17!$IL$11:$IL$20</definedName>
    <definedName name="A127875378L_Data">Data17!$IL$11:$IL$20</definedName>
    <definedName name="A127875378L_Latest">Data17!$IL$20</definedName>
    <definedName name="A127875382C">Data18!$AJ$1:$AJ$10,Data18!$AJ$11:$AJ$20</definedName>
    <definedName name="A127875382C_Data">Data18!$AJ$11:$AJ$20</definedName>
    <definedName name="A127875382C_Latest">Data18!$AJ$20</definedName>
    <definedName name="A127875386L">Data18!$AB$1:$AB$10,Data18!$AB$11:$AB$20</definedName>
    <definedName name="A127875386L_Data">Data18!$AB$11:$AB$20</definedName>
    <definedName name="A127875386L_Latest">Data18!$AB$20</definedName>
    <definedName name="A127875390C">Data18!$Y$1:$Y$10,Data18!$Y$11:$Y$20</definedName>
    <definedName name="A127875390C_Data">Data18!$Y$11:$Y$20</definedName>
    <definedName name="A127875390C_Latest">Data18!$Y$20</definedName>
    <definedName name="A127875394L">Data18!$BH$1:$BH$10,Data18!$BH$11:$BH$20</definedName>
    <definedName name="A127875394L_Data">Data18!$BH$11:$BH$20</definedName>
    <definedName name="A127875394L_Latest">Data18!$BH$20</definedName>
    <definedName name="A127875398W">Data18!$BW$1:$BW$10,Data18!$BW$11:$BW$20</definedName>
    <definedName name="A127875398W_Data">Data18!$BW$11:$BW$20</definedName>
    <definedName name="A127875398W_Latest">Data18!$BW$20</definedName>
    <definedName name="A127875402A">Data18!$CF$1:$CF$10,Data18!$CF$11:$CF$20</definedName>
    <definedName name="A127875402A_Data">Data18!$CF$11:$CF$20</definedName>
    <definedName name="A127875402A_Latest">Data18!$CF$20</definedName>
    <definedName name="A127875406K">Data18!$CM$1:$CM$10,Data18!$CM$11:$CM$20</definedName>
    <definedName name="A127875406K_Data">Data18!$CM$11:$CM$20</definedName>
    <definedName name="A127875406K_Latest">Data18!$CM$20</definedName>
    <definedName name="A127875410A">Data18!$BM$1:$BM$10,Data18!$BM$11:$BM$20</definedName>
    <definedName name="A127875410A_Data">Data18!$BM$11:$BM$20</definedName>
    <definedName name="A127875410A_Latest">Data18!$BM$20</definedName>
    <definedName name="A127875414K">Data18!$BN$1:$BN$10,Data18!$BN$11:$BN$20</definedName>
    <definedName name="A127875414K_Data">Data18!$BN$11:$BN$20</definedName>
    <definedName name="A127875414K_Latest">Data18!$BN$20</definedName>
    <definedName name="A127875418V">Data16!$GS$1:$GS$10,Data16!$GS$11:$GS$20</definedName>
    <definedName name="A127875418V_Data">Data16!$GS$11:$GS$20</definedName>
    <definedName name="A127875418V_Latest">Data16!$GS$20</definedName>
    <definedName name="A127875422K">Data16!$GX$1:$GX$10,Data16!$GX$11:$GX$20</definedName>
    <definedName name="A127875422K_Data">Data16!$GX$11:$GX$20</definedName>
    <definedName name="A127875422K_Latest">Data16!$GX$20</definedName>
    <definedName name="A127875426V">Data16!$GZ$1:$GZ$10,Data16!$GZ$11:$GZ$20</definedName>
    <definedName name="A127875426V_Data">Data16!$GZ$11:$GZ$20</definedName>
    <definedName name="A127875426V_Latest">Data16!$GZ$20</definedName>
    <definedName name="A127875430K">Data16!$HA$1:$HA$10,Data16!$HA$11:$HA$20</definedName>
    <definedName name="A127875430K_Data">Data16!$HA$11:$HA$20</definedName>
    <definedName name="A127875430K_Latest">Data16!$HA$20</definedName>
    <definedName name="A127875434V">Data16!$HF$1:$HF$10,Data16!$HF$11:$HF$20</definedName>
    <definedName name="A127875434V_Data">Data16!$HF$11:$HF$20</definedName>
    <definedName name="A127875434V_Latest">Data16!$HF$20</definedName>
    <definedName name="A127875438C">Data16!$HI$1:$HI$10,Data16!$HI$11:$HI$20</definedName>
    <definedName name="A127875438C_Data">Data16!$HI$11:$HI$20</definedName>
    <definedName name="A127875438C_Latest">Data16!$HI$20</definedName>
    <definedName name="A127875442V">Data16!$GI$1:$GI$10,Data16!$GI$11:$GI$20</definedName>
    <definedName name="A127875442V_Data">Data16!$GI$11:$GI$20</definedName>
    <definedName name="A127875442V_Latest">Data16!$GI$20</definedName>
    <definedName name="A127875446C">Data16!$GL$1:$GL$10,Data16!$GL$11:$GL$20</definedName>
    <definedName name="A127875446C_Data">Data16!$GL$11:$GL$20</definedName>
    <definedName name="A127875446C_Latest">Data16!$GL$20</definedName>
    <definedName name="A127875450V">Data16!$HX$1:$HX$10,Data16!$HX$11:$HX$20</definedName>
    <definedName name="A127875450V_Data">Data16!$HX$11:$HX$20</definedName>
    <definedName name="A127875450V_Latest">Data16!$HX$20</definedName>
    <definedName name="A127875454C">Data16!$IC$1:$IC$10,Data16!$IC$11:$IC$20</definedName>
    <definedName name="A127875454C_Data">Data16!$IC$11:$IC$20</definedName>
    <definedName name="A127875454C_Latest">Data16!$IC$20</definedName>
    <definedName name="A127875458L">Data16!$IG$1:$IG$10,Data16!$IG$11:$IG$20</definedName>
    <definedName name="A127875458L_Data">Data16!$IG$11:$IG$20</definedName>
    <definedName name="A127875458L_Latest">Data16!$IG$20</definedName>
    <definedName name="A127875462C">Data16!$HN$1:$HN$10,Data16!$HN$11:$HN$20</definedName>
    <definedName name="A127875462C_Data">Data16!$HN$11:$HN$20</definedName>
    <definedName name="A127875462C_Latest">Data16!$HN$20</definedName>
    <definedName name="A127875466L">Data16!$HT$1:$HT$10,Data16!$HT$11:$HT$20</definedName>
    <definedName name="A127875466L_Data">Data16!$HT$11:$HT$20</definedName>
    <definedName name="A127875466L_Latest">Data16!$HT$20</definedName>
    <definedName name="A127875470C">Data17!$R$1:$R$10,Data17!$R$11:$R$20</definedName>
    <definedName name="A127875470C_Data">Data17!$R$11:$R$20</definedName>
    <definedName name="A127875470C_Latest">Data17!$R$20</definedName>
    <definedName name="A127875474L">Data17!$T$1:$T$10,Data17!$T$11:$T$20</definedName>
    <definedName name="A127875474L_Data">Data17!$T$11:$T$20</definedName>
    <definedName name="A127875474L_Latest">Data17!$T$20</definedName>
    <definedName name="A127875478W">Data17!$U$1:$U$10,Data17!$U$11:$U$20</definedName>
    <definedName name="A127875478W_Data">Data17!$U$11:$U$20</definedName>
    <definedName name="A127875478W_Latest">Data17!$U$20</definedName>
    <definedName name="A127875482L">Data17!$AJ$1:$AJ$10,Data17!$AJ$11:$AJ$20</definedName>
    <definedName name="A127875482L_Data">Data17!$AJ$11:$AJ$20</definedName>
    <definedName name="A127875482L_Latest">Data17!$AJ$20</definedName>
    <definedName name="A127875486W">Data17!$AL$1:$AL$10,Data17!$AL$11:$AL$20</definedName>
    <definedName name="A127875486W_Data">Data17!$AL$11:$AL$20</definedName>
    <definedName name="A127875486W_Latest">Data17!$AL$20</definedName>
    <definedName name="A127875490L">Data17!$AX$1:$AX$10,Data17!$AX$11:$AX$20</definedName>
    <definedName name="A127875490L_Data">Data17!$AX$11:$AX$20</definedName>
    <definedName name="A127875490L_Latest">Data17!$AX$20</definedName>
    <definedName name="A127875494W">Data17!$BL$1:$BL$10,Data17!$BL$11:$BL$20</definedName>
    <definedName name="A127875494W_Data">Data17!$BL$11:$BL$20</definedName>
    <definedName name="A127875494W_Latest">Data17!$BL$20</definedName>
    <definedName name="A127875498F">Data17!$BM$1:$BM$10,Data17!$BM$11:$BM$20</definedName>
    <definedName name="A127875498F_Data">Data17!$BM$11:$BM$20</definedName>
    <definedName name="A127875498F_Latest">Data17!$BM$20</definedName>
    <definedName name="A127875502K">Data17!$BQ$1:$BQ$10,Data17!$BQ$11:$BQ$20</definedName>
    <definedName name="A127875502K_Data">Data17!$BQ$11:$BQ$20</definedName>
    <definedName name="A127875502K_Latest">Data17!$BQ$20</definedName>
    <definedName name="A127875506V">Data17!$AT$1:$AT$10,Data17!$AT$11:$AT$20</definedName>
    <definedName name="A127875506V_Data">Data17!$AT$11:$AT$20</definedName>
    <definedName name="A127875506V_Latest">Data17!$AT$20</definedName>
    <definedName name="A127875510K">Data17!$CF$1:$CF$10,Data17!$CF$11:$CF$20</definedName>
    <definedName name="A127875510K_Data">Data17!$CF$11:$CF$20</definedName>
    <definedName name="A127875510K_Latest">Data17!$CF$20</definedName>
    <definedName name="A127875514V">Data17!$CU$1:$CU$10,Data17!$CU$11:$CU$20</definedName>
    <definedName name="A127875514V_Data">Data17!$CU$11:$CU$20</definedName>
    <definedName name="A127875514V_Latest">Data17!$CU$20</definedName>
    <definedName name="A127875518C">Data17!$DS$1:$DS$10,Data17!$DS$11:$DS$20</definedName>
    <definedName name="A127875518C_Data">Data17!$DS$11:$DS$20</definedName>
    <definedName name="A127875518C_Latest">Data17!$DS$20</definedName>
    <definedName name="A127875522V">Data17!$DC$1:$DC$10,Data17!$DC$11:$DC$20</definedName>
    <definedName name="A127875522V_Data">Data17!$DC$11:$DC$20</definedName>
    <definedName name="A127875522V_Latest">Data17!$DC$20</definedName>
    <definedName name="A127875526C">Data17!$EA$1:$EA$10,Data17!$EA$11:$EA$20</definedName>
    <definedName name="A127875526C_Data">Data17!$EA$11:$EA$20</definedName>
    <definedName name="A127875526C_Latest">Data17!$EA$20</definedName>
    <definedName name="A127875530V">Data17!$EC$1:$EC$10,Data17!$EC$11:$EC$20</definedName>
    <definedName name="A127875530V_Data">Data17!$EC$11:$EC$20</definedName>
    <definedName name="A127875530V_Latest">Data17!$EC$20</definedName>
    <definedName name="A127875538L">Data17!$DG$1:$DG$10,Data17!$DG$11:$DG$20</definedName>
    <definedName name="A127875538L_Data">Data17!$DG$11:$DG$20</definedName>
    <definedName name="A127875538L_Latest">Data17!$DG$20</definedName>
    <definedName name="A127875542C">Data17!$DJ$1:$DJ$10,Data17!$DJ$11:$DJ$20</definedName>
    <definedName name="A127875542C_Data">Data17!$DJ$11:$DJ$20</definedName>
    <definedName name="A127875542C_Latest">Data17!$DJ$20</definedName>
    <definedName name="A127875546L">Data17!$ET$1:$ET$10,Data17!$ET$11:$ET$20</definedName>
    <definedName name="A127875546L_Data">Data17!$ET$11:$ET$20</definedName>
    <definedName name="A127875546L_Latest">Data17!$ET$20</definedName>
    <definedName name="A127875550C">Data17!$EY$1:$EY$10,Data17!$EY$11:$EY$20</definedName>
    <definedName name="A127875550C_Data">Data17!$EY$11:$EY$20</definedName>
    <definedName name="A127875550C_Latest">Data17!$EY$20</definedName>
    <definedName name="A127875554L">Data17!$FC$1:$FC$10,Data17!$FC$11:$FC$20</definedName>
    <definedName name="A127875554L_Data">Data17!$FC$11:$FC$20</definedName>
    <definedName name="A127875554L_Latest">Data17!$FC$20</definedName>
    <definedName name="A127875558W">Data17!$EI$1:$EI$10,Data17!$EI$11:$EI$20</definedName>
    <definedName name="A127875558W_Data">Data17!$EI$11:$EI$20</definedName>
    <definedName name="A127875558W_Latest">Data17!$EI$20</definedName>
    <definedName name="A127875578F">Data18!$CT$1:$CT$10,Data18!$CT$11:$CT$20</definedName>
    <definedName name="A127875578F_Data">Data18!$CT$11:$CT$20</definedName>
    <definedName name="A127875578F_Latest">Data18!$CT$20</definedName>
    <definedName name="A127876698T">Data1!$L$1:$L$10,Data1!$L$11:$L$20</definedName>
    <definedName name="A127876698T_Data">Data1!$L$11:$L$20</definedName>
    <definedName name="A127876698T_Latest">Data1!$L$20</definedName>
    <definedName name="A127876702W">Data1!$U$1:$U$10,Data1!$U$11:$U$20</definedName>
    <definedName name="A127876702W_Data">Data1!$U$11:$U$20</definedName>
    <definedName name="A127876702W_Latest">Data1!$U$20</definedName>
    <definedName name="A127876706F">Data1!$V$1:$V$10,Data1!$V$11:$V$20</definedName>
    <definedName name="A127876706F_Data">Data1!$V$11:$V$20</definedName>
    <definedName name="A127876706F_Latest">Data1!$V$20</definedName>
    <definedName name="A127876710W">Data1!$AG$1:$AG$10,Data1!$AG$11:$AG$20</definedName>
    <definedName name="A127876710W_Data">Data1!$AG$11:$AG$20</definedName>
    <definedName name="A127876710W_Latest">Data1!$AG$20</definedName>
    <definedName name="A127876714F">Data1!$B$1:$B$10,Data1!$B$11:$B$20</definedName>
    <definedName name="A127876714F_Data">Data1!$B$11:$B$20</definedName>
    <definedName name="A127876714F_Latest">Data1!$B$20</definedName>
    <definedName name="A127876718R">Data1!$AI$1:$AI$10,Data1!$AI$11:$AI$20</definedName>
    <definedName name="A127876718R_Data">Data1!$AI$11:$AI$20</definedName>
    <definedName name="A127876718R_Latest">Data1!$AI$20</definedName>
    <definedName name="A127876722F">Data1!$J$1:$J$10,Data1!$J$11:$J$20</definedName>
    <definedName name="A127876722F_Data">Data1!$J$11:$J$20</definedName>
    <definedName name="A127876722F_Latest">Data1!$J$20</definedName>
    <definedName name="A127876930X">Data1!$AV$1:$AV$10,Data1!$AV$11:$AV$20</definedName>
    <definedName name="A127876930X_Data">Data1!$AV$11:$AV$20</definedName>
    <definedName name="A127876930X_Latest">Data1!$AV$20</definedName>
    <definedName name="A127876934J">Data1!$AW$1:$AW$10,Data1!$AW$11:$AW$20</definedName>
    <definedName name="A127876934J_Data">Data1!$AW$11:$AW$20</definedName>
    <definedName name="A127876934J_Latest">Data1!$AW$20</definedName>
    <definedName name="A127876938T">Data2!$CD$1:$CD$10,Data2!$CD$11:$CD$20</definedName>
    <definedName name="A127876938T_Data">Data2!$CD$11:$CD$20</definedName>
    <definedName name="A127876938T_Latest">Data2!$CD$20</definedName>
    <definedName name="A127876942J">Data2!$BJ$1:$BJ$10,Data2!$BJ$11:$BJ$20</definedName>
    <definedName name="A127876942J_Data">Data2!$BJ$11:$BJ$20</definedName>
    <definedName name="A127876942J_Latest">Data2!$BJ$20</definedName>
    <definedName name="A127876946T">Data2!$CN$1:$CN$10,Data2!$CN$11:$CN$20</definedName>
    <definedName name="A127876946T_Data">Data2!$CN$11:$CN$20</definedName>
    <definedName name="A127876946T_Latest">Data2!$CN$20</definedName>
    <definedName name="A127876950J">Data2!$BO$1:$BO$10,Data2!$BO$11:$BO$20</definedName>
    <definedName name="A127876950J_Data">Data2!$BO$11:$BO$20</definedName>
    <definedName name="A127876950J_Latest">Data2!$BO$20</definedName>
    <definedName name="A127876954T">Data2!$DI$1:$DI$10,Data2!$DI$11:$DI$20</definedName>
    <definedName name="A127876954T_Data">Data2!$DI$11:$DI$20</definedName>
    <definedName name="A127876954T_Latest">Data2!$DI$20</definedName>
    <definedName name="A127876958A">Data2!$CU$1:$CU$10,Data2!$CU$11:$CU$20</definedName>
    <definedName name="A127876958A_Data">Data2!$CU$11:$CU$20</definedName>
    <definedName name="A127876958A_Latest">Data2!$CU$20</definedName>
    <definedName name="A127876962T">Data2!$CV$1:$CV$10,Data2!$CV$11:$CV$20</definedName>
    <definedName name="A127876962T_Data">Data2!$CV$11:$CV$20</definedName>
    <definedName name="A127876962T_Latest">Data2!$CV$20</definedName>
    <definedName name="A127876966A">Data2!$EM$1:$EM$10,Data2!$EM$11:$EM$20</definedName>
    <definedName name="A127876966A_Data">Data2!$EM$11:$EM$20</definedName>
    <definedName name="A127876966A_Latest">Data2!$EM$20</definedName>
    <definedName name="A127876970T">Data2!$EE$1:$EE$10,Data2!$EE$11:$EE$20</definedName>
    <definedName name="A127876970T_Data">Data2!$EE$11:$EE$20</definedName>
    <definedName name="A127876970T_Latest">Data2!$EE$20</definedName>
    <definedName name="A127876974A">Data2!$FU$1:$FU$10,Data2!$FU$11:$FU$20</definedName>
    <definedName name="A127876974A_Data">Data2!$FU$11:$FU$20</definedName>
    <definedName name="A127876974A_Latest">Data2!$FU$20</definedName>
    <definedName name="A127876978K">Data2!$FY$1:$FY$10,Data2!$FY$11:$FY$20</definedName>
    <definedName name="A127876978K_Data">Data2!$FY$11:$FY$20</definedName>
    <definedName name="A127876978K_Latest">Data2!$FY$20</definedName>
    <definedName name="A127876982A">Data2!$GB$1:$GB$10,Data2!$GB$11:$GB$20</definedName>
    <definedName name="A127876982A_Data">Data2!$GB$11:$GB$20</definedName>
    <definedName name="A127876982A_Latest">Data2!$GB$20</definedName>
    <definedName name="A127876986K">Data2!$FI$1:$FI$10,Data2!$FI$11:$FI$20</definedName>
    <definedName name="A127876986K_Data">Data2!$FI$11:$FI$20</definedName>
    <definedName name="A127876986K_Latest">Data2!$FI$20</definedName>
    <definedName name="A127876990A">Data2!$FM$1:$FM$10,Data2!$FM$11:$FM$20</definedName>
    <definedName name="A127876990A_Data">Data2!$FM$11:$FM$20</definedName>
    <definedName name="A127876990A_Latest">Data2!$FM$20</definedName>
    <definedName name="A127876994K">Data2!$HG$1:$HG$10,Data2!$HG$11:$HG$20</definedName>
    <definedName name="A127876994K_Data">Data2!$HG$11:$HG$20</definedName>
    <definedName name="A127876994K_Latest">Data2!$HG$20</definedName>
    <definedName name="A127876998V">Data2!$HP$1:$HP$10,Data2!$HP$11:$HP$20</definedName>
    <definedName name="A127876998V_Data">Data2!$HP$11:$HP$20</definedName>
    <definedName name="A127876998V_Latest">Data2!$HP$20</definedName>
    <definedName name="A127877002A">Data2!$HQ$1:$HQ$10,Data2!$HQ$11:$HQ$20</definedName>
    <definedName name="A127877002A_Data">Data2!$HQ$11:$HQ$20</definedName>
    <definedName name="A127877002A_Latest">Data2!$HQ$20</definedName>
    <definedName name="A127877006K">Data2!$GR$1:$GR$10,Data2!$GR$11:$GR$20</definedName>
    <definedName name="A127877006K_Data">Data2!$GR$11:$GR$20</definedName>
    <definedName name="A127877006K_Latest">Data2!$GR$20</definedName>
    <definedName name="A127877010A">Data2!$GU$1:$GU$10,Data2!$GU$11:$GU$20</definedName>
    <definedName name="A127877010A_Data">Data2!$GU$11:$GU$20</definedName>
    <definedName name="A127877010A_Latest">Data2!$GU$20</definedName>
    <definedName name="A127877014K">Data1!$CC$1:$CC$10,Data1!$CC$11:$CC$20</definedName>
    <definedName name="A127877014K_Data">Data1!$CC$11:$CC$20</definedName>
    <definedName name="A127877014K_Latest">Data1!$CC$20</definedName>
    <definedName name="A127877018V">Data1!$BX$1:$BX$10,Data1!$BX$11:$BX$20</definedName>
    <definedName name="A127877018V_Data">Data1!$BX$11:$BX$20</definedName>
    <definedName name="A127877018V_Latest">Data1!$BX$20</definedName>
    <definedName name="A127877022K">Data1!$DC$1:$DC$10,Data1!$DC$11:$DC$20</definedName>
    <definedName name="A127877022K_Data">Data1!$DC$11:$DC$20</definedName>
    <definedName name="A127877022K_Latest">Data1!$DC$20</definedName>
    <definedName name="A127877026V">Data1!$EZ$1:$EZ$10,Data1!$EZ$11:$EZ$20</definedName>
    <definedName name="A127877026V_Data">Data1!$EZ$11:$EZ$20</definedName>
    <definedName name="A127877026V_Latest">Data1!$EZ$20</definedName>
    <definedName name="A127877030K">Data1!$FI$1:$FI$10,Data1!$FI$11:$FI$20</definedName>
    <definedName name="A127877030K_Data">Data1!$FI$11:$FI$20</definedName>
    <definedName name="A127877030K_Latest">Data1!$FI$20</definedName>
    <definedName name="A127877038C">Data1!$GI$1:$GI$10,Data1!$GI$11:$GI$20</definedName>
    <definedName name="A127877038C_Data">Data1!$GI$11:$GI$20</definedName>
    <definedName name="A127877038C_Latest">Data1!$GI$20</definedName>
    <definedName name="A127877042V">Data1!$FS$1:$FS$10,Data1!$FS$11:$FS$20</definedName>
    <definedName name="A127877042V_Data">Data1!$FS$11:$FS$20</definedName>
    <definedName name="A127877042V_Latest">Data1!$FS$20</definedName>
    <definedName name="A127877046C">Data1!$GW$1:$GW$10,Data1!$GW$11:$GW$20</definedName>
    <definedName name="A127877046C_Data">Data1!$GW$11:$GW$20</definedName>
    <definedName name="A127877046C_Latest">Data1!$GW$20</definedName>
    <definedName name="A127877050V">Data1!$HL$1:$HL$10,Data1!$HL$11:$HL$20</definedName>
    <definedName name="A127877050V_Data">Data1!$HL$11:$HL$20</definedName>
    <definedName name="A127877050V_Latest">Data1!$HL$20</definedName>
    <definedName name="A127877054C">Data1!$HM$1:$HM$10,Data1!$HM$11:$HM$20</definedName>
    <definedName name="A127877054C_Data">Data1!$HM$11:$HM$20</definedName>
    <definedName name="A127877054C_Latest">Data1!$HM$20</definedName>
    <definedName name="A127877058L">Data1!$IC$1:$IC$10,Data1!$IC$11:$IC$20</definedName>
    <definedName name="A127877058L_Data">Data1!$IC$11:$IC$20</definedName>
    <definedName name="A127877058L_Latest">Data1!$IC$20</definedName>
    <definedName name="A127877062C">Data1!$HG$1:$HG$10,Data1!$HG$11:$HG$20</definedName>
    <definedName name="A127877062C_Data">Data1!$HG$11:$HG$20</definedName>
    <definedName name="A127877062C_Latest">Data1!$HG$20</definedName>
    <definedName name="A127877066L">Data1!$II$1:$II$10,Data1!$II$11:$II$20</definedName>
    <definedName name="A127877066L_Data">Data1!$II$11:$II$20</definedName>
    <definedName name="A127877066L_Latest">Data1!$II$20</definedName>
    <definedName name="A127877070C">Data2!$N$1:$N$10,Data2!$N$11:$N$20</definedName>
    <definedName name="A127877070C_Data">Data2!$N$11:$N$20</definedName>
    <definedName name="A127877070C_Latest">Data2!$N$20</definedName>
    <definedName name="A127877074L">Data2!$O$1:$O$10,Data2!$O$11:$O$20</definedName>
    <definedName name="A127877074L_Data">Data2!$O$11:$O$20</definedName>
    <definedName name="A127877074L_Latest">Data2!$O$20</definedName>
    <definedName name="A127877078W">Data2!$T$1:$T$10,Data2!$T$11:$T$20</definedName>
    <definedName name="A127877078W_Data">Data2!$T$11:$T$20</definedName>
    <definedName name="A127877078W_Latest">Data2!$T$20</definedName>
    <definedName name="A127877082L">Data2!$V$1:$V$10,Data2!$V$11:$V$20</definedName>
    <definedName name="A127877082L_Data">Data2!$V$11:$V$20</definedName>
    <definedName name="A127877082L_Latest">Data2!$V$20</definedName>
    <definedName name="A127877086W">Data1!$IN$1:$IN$10,Data1!$IN$11:$IN$20</definedName>
    <definedName name="A127877086W_Data">Data1!$IN$11:$IN$20</definedName>
    <definedName name="A127877086W_Latest">Data1!$IN$20</definedName>
    <definedName name="A127877090L">Data2!$AA$1:$AA$10,Data2!$AA$11:$AA$20</definedName>
    <definedName name="A127877090L_Data">Data2!$AA$11:$AA$20</definedName>
    <definedName name="A127877090L_Latest">Data2!$AA$20</definedName>
    <definedName name="A127877094W">Data2!$AE$1:$AE$10,Data2!$AE$11:$AE$20</definedName>
    <definedName name="A127877094W_Data">Data2!$AE$11:$AE$20</definedName>
    <definedName name="A127877094W_Latest">Data2!$AE$20</definedName>
    <definedName name="A127877098F">Data2!$AF$1:$AF$10,Data2!$AF$11:$AF$20</definedName>
    <definedName name="A127877098F_Data">Data2!$AF$11:$AF$20</definedName>
    <definedName name="A127877098F_Latest">Data2!$AF$20</definedName>
    <definedName name="A127877102K">Data2!$AH$1:$AH$10,Data2!$AH$11:$AH$20</definedName>
    <definedName name="A127877102K_Data">Data2!$AH$11:$AH$20</definedName>
    <definedName name="A127877102K_Latest">Data2!$AH$20</definedName>
    <definedName name="A127878234F">Data2!$IQ$1:$IQ$10,Data2!$IQ$11:$IQ$20</definedName>
    <definedName name="A127878234F_Data">Data2!$IQ$11:$IQ$20</definedName>
    <definedName name="A127878234F_Latest">Data2!$IQ$20</definedName>
    <definedName name="A127878238R">Data3!$C$1:$C$10,Data3!$C$11:$C$20</definedName>
    <definedName name="A127878238R_Data">Data3!$C$11:$C$20</definedName>
    <definedName name="A127878238R_Latest">Data3!$C$20</definedName>
    <definedName name="A127878242F">Data3!$N$1:$N$10,Data3!$N$11:$N$20</definedName>
    <definedName name="A127878242F_Data">Data3!$N$11:$N$20</definedName>
    <definedName name="A127878242F_Latest">Data3!$N$20</definedName>
    <definedName name="A127878498K">Data3!$AO$1:$AO$10,Data3!$AO$11:$AO$20</definedName>
    <definedName name="A127878498K_Data">Data3!$AO$11:$AO$20</definedName>
    <definedName name="A127878498K_Latest">Data3!$AO$20</definedName>
    <definedName name="A127878502R">Data3!$AP$1:$AP$10,Data3!$AP$11:$AP$20</definedName>
    <definedName name="A127878502R_Data">Data3!$AP$11:$AP$20</definedName>
    <definedName name="A127878502R_Latest">Data3!$AP$20</definedName>
    <definedName name="A127878506X">Data3!$BA$1:$BA$10,Data3!$BA$11:$BA$20</definedName>
    <definedName name="A127878506X_Data">Data3!$BA$11:$BA$20</definedName>
    <definedName name="A127878506X_Latest">Data3!$BA$20</definedName>
    <definedName name="A127878510R">Data4!$BE$1:$BE$10,Data4!$BE$11:$BE$20</definedName>
    <definedName name="A127878510R_Data">Data4!$BE$11:$BE$20</definedName>
    <definedName name="A127878510R_Latest">Data4!$BE$20</definedName>
    <definedName name="A127878514X">Data4!$BI$1:$BI$10,Data4!$BI$11:$BI$20</definedName>
    <definedName name="A127878514X_Data">Data4!$BI$11:$BI$20</definedName>
    <definedName name="A127878514X_Latest">Data4!$BI$20</definedName>
    <definedName name="A127878518J">Data4!$BL$1:$BL$10,Data4!$BL$11:$BL$20</definedName>
    <definedName name="A127878518J_Data">Data4!$BL$11:$BL$20</definedName>
    <definedName name="A127878518J_Latest">Data4!$BL$20</definedName>
    <definedName name="A127878522X">Data4!$BP$1:$BP$10,Data4!$BP$11:$BP$20</definedName>
    <definedName name="A127878522X_Data">Data4!$BP$11:$BP$20</definedName>
    <definedName name="A127878522X_Latest">Data4!$BP$20</definedName>
    <definedName name="A127878526J">Data4!$BQ$1:$BQ$10,Data4!$BQ$11:$BQ$20</definedName>
    <definedName name="A127878526J_Data">Data4!$BQ$11:$BQ$20</definedName>
    <definedName name="A127878526J_Latest">Data4!$BQ$20</definedName>
    <definedName name="A127878530X">Data4!$AT$1:$AT$10,Data4!$AT$11:$AT$20</definedName>
    <definedName name="A127878530X_Data">Data4!$AT$11:$AT$20</definedName>
    <definedName name="A127878530X_Latest">Data4!$AT$20</definedName>
    <definedName name="A127878534J">Data4!$AX$1:$AX$10,Data4!$AX$11:$AX$20</definedName>
    <definedName name="A127878534J_Data">Data4!$AX$11:$AX$20</definedName>
    <definedName name="A127878534J_Latest">Data4!$AX$20</definedName>
    <definedName name="A127878538T">Data4!$BY$1:$BY$10,Data4!$BY$11:$BY$20</definedName>
    <definedName name="A127878538T_Data">Data4!$BY$11:$BY$20</definedName>
    <definedName name="A127878538T_Latest">Data4!$BY$20</definedName>
    <definedName name="A127878542J">Data4!$CM$1:$CM$10,Data4!$CM$11:$CM$20</definedName>
    <definedName name="A127878542J_Data">Data4!$CM$11:$CM$20</definedName>
    <definedName name="A127878542J_Latest">Data4!$CM$20</definedName>
    <definedName name="A127878546T">Data4!$CN$1:$CN$10,Data4!$CN$11:$CN$20</definedName>
    <definedName name="A127878546T_Data">Data4!$CN$11:$CN$20</definedName>
    <definedName name="A127878546T_Latest">Data4!$CN$20</definedName>
    <definedName name="A127878550J">Data4!$CO$1:$CO$10,Data4!$CO$11:$CO$20</definedName>
    <definedName name="A127878550J_Data">Data4!$CO$11:$CO$20</definedName>
    <definedName name="A127878550J_Latest">Data4!$CO$20</definedName>
    <definedName name="A127878554T">Data4!$CT$1:$CT$10,Data4!$CT$11:$CT$20</definedName>
    <definedName name="A127878554T_Data">Data4!$CT$11:$CT$20</definedName>
    <definedName name="A127878554T_Latest">Data4!$CT$20</definedName>
    <definedName name="A127878558A">Data4!$ED$1:$ED$10,Data4!$ED$11:$ED$20</definedName>
    <definedName name="A127878558A_Data">Data4!$ED$11:$ED$20</definedName>
    <definedName name="A127878558A_Latest">Data4!$ED$20</definedName>
    <definedName name="A127878562T">Data4!$DN$1:$DN$10,Data4!$DN$11:$DN$20</definedName>
    <definedName name="A127878562T_Data">Data4!$DN$11:$DN$20</definedName>
    <definedName name="A127878562T_Latest">Data4!$DN$20</definedName>
    <definedName name="A127878566A">Data4!$EY$1:$EY$10,Data4!$EY$11:$EY$20</definedName>
    <definedName name="A127878566A_Data">Data4!$EY$11:$EY$20</definedName>
    <definedName name="A127878566A_Latest">Data4!$EY$20</definedName>
    <definedName name="A127878570T">Data4!$EP$1:$EP$10,Data4!$EP$11:$EP$20</definedName>
    <definedName name="A127878570T_Data">Data4!$EP$11:$EP$20</definedName>
    <definedName name="A127878570T_Latest">Data4!$EP$20</definedName>
    <definedName name="A127878574A">Data4!$FM$1:$FM$10,Data4!$FM$11:$FM$20</definedName>
    <definedName name="A127878574A_Data">Data4!$FM$11:$FM$20</definedName>
    <definedName name="A127878574A_Latest">Data4!$FM$20</definedName>
    <definedName name="A127878578K">Data4!$FN$1:$FN$10,Data4!$FN$11:$FN$20</definedName>
    <definedName name="A127878578K_Data">Data4!$FN$11:$FN$20</definedName>
    <definedName name="A127878578K_Latest">Data4!$FN$20</definedName>
    <definedName name="A127878582A">Data4!$FP$1:$FP$10,Data4!$FP$11:$FP$20</definedName>
    <definedName name="A127878582A_Data">Data4!$FP$11:$FP$20</definedName>
    <definedName name="A127878582A_Latest">Data4!$FP$20</definedName>
    <definedName name="A127878586K">Data4!$GK$1:$GK$10,Data4!$GK$11:$GK$20</definedName>
    <definedName name="A127878586K_Data">Data4!$GK$11:$GK$20</definedName>
    <definedName name="A127878586K_Latest">Data4!$GK$20</definedName>
    <definedName name="A127878590A">Data4!$GQ$1:$GQ$10,Data4!$GQ$11:$GQ$20</definedName>
    <definedName name="A127878590A_Data">Data4!$GQ$11:$GQ$20</definedName>
    <definedName name="A127878590A_Latest">Data4!$GQ$20</definedName>
    <definedName name="A127878594K">Data4!$GC$1:$GC$10,Data4!$GC$11:$GC$20</definedName>
    <definedName name="A127878594K_Data">Data4!$GC$11:$GC$20</definedName>
    <definedName name="A127878594K_Latest">Data4!$GC$20</definedName>
    <definedName name="A127878598V">Data4!$GD$1:$GD$10,Data4!$GD$11:$GD$20</definedName>
    <definedName name="A127878598V_Data">Data4!$GD$11:$GD$20</definedName>
    <definedName name="A127878598V_Latest">Data4!$GD$20</definedName>
    <definedName name="A127878602X">Data4!$GE$1:$GE$10,Data4!$GE$11:$GE$20</definedName>
    <definedName name="A127878602X_Data">Data4!$GE$11:$GE$20</definedName>
    <definedName name="A127878602X_Latest">Data4!$GE$20</definedName>
    <definedName name="A127878606J">Data3!$BP$1:$BP$10,Data3!$BP$11:$BP$20</definedName>
    <definedName name="A127878606J_Data">Data3!$BP$11:$BP$20</definedName>
    <definedName name="A127878606J_Latest">Data3!$BP$20</definedName>
    <definedName name="A127878610X">Data3!$BU$1:$BU$10,Data3!$BU$11:$BU$20</definedName>
    <definedName name="A127878610X_Data">Data3!$BU$11:$BU$20</definedName>
    <definedName name="A127878610X_Latest">Data3!$BU$20</definedName>
    <definedName name="A127878614J">Data3!$CX$1:$CX$10,Data3!$CX$11:$CX$20</definedName>
    <definedName name="A127878614J_Data">Data3!$CX$11:$CX$20</definedName>
    <definedName name="A127878614J_Latest">Data3!$CX$20</definedName>
    <definedName name="A127878618T">Data3!$DD$1:$DD$10,Data3!$DD$11:$DD$20</definedName>
    <definedName name="A127878618T_Data">Data3!$DD$11:$DD$20</definedName>
    <definedName name="A127878618T_Latest">Data3!$DD$20</definedName>
    <definedName name="A127878622J">Data3!$DK$1:$DK$10,Data3!$DK$11:$DK$20</definedName>
    <definedName name="A127878622J_Data">Data3!$DK$11:$DK$20</definedName>
    <definedName name="A127878622J_Latest">Data3!$DK$20</definedName>
    <definedName name="A127878626T">Data3!$CM$1:$CM$10,Data3!$CM$11:$CM$20</definedName>
    <definedName name="A127878626T_Data">Data3!$CM$11:$CM$20</definedName>
    <definedName name="A127878626T_Latest">Data3!$CM$20</definedName>
    <definedName name="A127878630J">Data3!$EC$1:$EC$10,Data3!$EC$11:$EC$20</definedName>
    <definedName name="A127878630J_Data">Data3!$EC$11:$EC$20</definedName>
    <definedName name="A127878630J_Latest">Data3!$EC$20</definedName>
    <definedName name="A127878634T">Data3!$EH$1:$EH$10,Data3!$EH$11:$EH$20</definedName>
    <definedName name="A127878634T_Data">Data3!$EH$11:$EH$20</definedName>
    <definedName name="A127878634T_Latest">Data3!$EH$20</definedName>
    <definedName name="A127878638A">Data3!$EI$1:$EI$10,Data3!$EI$11:$EI$20</definedName>
    <definedName name="A127878638A_Data">Data3!$EI$11:$EI$20</definedName>
    <definedName name="A127878638A_Latest">Data3!$EI$20</definedName>
    <definedName name="A127878642T">Data3!$EJ$1:$EJ$10,Data3!$EJ$11:$EJ$20</definedName>
    <definedName name="A127878642T_Data">Data3!$EJ$11:$EJ$20</definedName>
    <definedName name="A127878642T_Latest">Data3!$EJ$20</definedName>
    <definedName name="A127878646A">Data3!$EK$1:$EK$10,Data3!$EK$11:$EK$20</definedName>
    <definedName name="A127878646A_Data">Data3!$EK$11:$EK$20</definedName>
    <definedName name="A127878646A_Latest">Data3!$EK$20</definedName>
    <definedName name="A127878650T">Data3!$DU$1:$DU$10,Data3!$DU$11:$DU$20</definedName>
    <definedName name="A127878650T_Data">Data3!$DU$11:$DU$20</definedName>
    <definedName name="A127878650T_Latest">Data3!$DU$20</definedName>
    <definedName name="A127878654A">Data3!$EY$1:$EY$10,Data3!$EY$11:$EY$20</definedName>
    <definedName name="A127878654A_Data">Data3!$EY$11:$EY$20</definedName>
    <definedName name="A127878654A_Latest">Data3!$EY$20</definedName>
    <definedName name="A127878658K">Data3!$DY$1:$DY$10,Data3!$DY$11:$DY$20</definedName>
    <definedName name="A127878658K_Data">Data3!$DY$11:$DY$20</definedName>
    <definedName name="A127878658K_Latest">Data3!$DY$20</definedName>
    <definedName name="A127878662A">Data3!$FF$1:$FF$10,Data3!$FF$11:$FF$20</definedName>
    <definedName name="A127878662A_Data">Data3!$FF$11:$FF$20</definedName>
    <definedName name="A127878662A_Latest">Data3!$FF$20</definedName>
    <definedName name="A127878666K">Data3!$GV$1:$GV$10,Data3!$GV$11:$GV$20</definedName>
    <definedName name="A127878666K_Data">Data3!$GV$11:$GV$20</definedName>
    <definedName name="A127878666K_Latest">Data3!$GV$20</definedName>
    <definedName name="A127878670A">Data3!$GY$1:$GY$10,Data3!$GY$11:$GY$20</definedName>
    <definedName name="A127878670A_Data">Data3!$GY$11:$GY$20</definedName>
    <definedName name="A127878670A_Latest">Data3!$GY$20</definedName>
    <definedName name="A127878674K">Data3!$GZ$1:$GZ$10,Data3!$GZ$11:$GZ$20</definedName>
    <definedName name="A127878674K_Data">Data3!$GZ$11:$GZ$20</definedName>
    <definedName name="A127878674K_Latest">Data3!$GZ$20</definedName>
    <definedName name="A127878678V">Data3!$HH$1:$HH$10,Data3!$HH$11:$HH$20</definedName>
    <definedName name="A127878678V_Data">Data3!$HH$11:$HH$20</definedName>
    <definedName name="A127878678V_Latest">Data3!$HH$20</definedName>
    <definedName name="A127878682K">Data3!$HK$1:$HK$10,Data3!$HK$11:$HK$20</definedName>
    <definedName name="A127878682K_Data">Data3!$HK$11:$HK$20</definedName>
    <definedName name="A127878682K_Latest">Data3!$HK$20</definedName>
    <definedName name="A127878686V">Data3!$GK$1:$GK$10,Data3!$GK$11:$GK$20</definedName>
    <definedName name="A127878686V_Data">Data3!$GK$11:$GK$20</definedName>
    <definedName name="A127878686V_Latest">Data3!$GK$20</definedName>
    <definedName name="A127878690K">Data3!$GQ$1:$GQ$10,Data3!$GQ$11:$GQ$20</definedName>
    <definedName name="A127878690K_Data">Data3!$GQ$11:$GQ$20</definedName>
    <definedName name="A127878690K_Latest">Data3!$GQ$20</definedName>
    <definedName name="A127878694V">Data3!$HQ$1:$HQ$10,Data3!$HQ$11:$HQ$20</definedName>
    <definedName name="A127878694V_Data">Data3!$HQ$11:$HQ$20</definedName>
    <definedName name="A127878694V_Latest">Data3!$HQ$20</definedName>
    <definedName name="A127878698C">Data3!$HR$1:$HR$10,Data3!$HR$11:$HR$20</definedName>
    <definedName name="A127878698C_Data">Data3!$HR$11:$HR$20</definedName>
    <definedName name="A127878698C_Latest">Data3!$HR$20</definedName>
    <definedName name="A127878702J">Data3!$IM$1:$IM$10,Data3!$IM$11:$IM$20</definedName>
    <definedName name="A127878702J_Data">Data3!$IM$11:$IM$20</definedName>
    <definedName name="A127878702J_Latest">Data3!$IM$20</definedName>
    <definedName name="A127878706T">Data3!$IO$1:$IO$10,Data3!$IO$11:$IO$20</definedName>
    <definedName name="A127878706T_Data">Data3!$IO$11:$IO$20</definedName>
    <definedName name="A127878706T_Latest">Data3!$IO$20</definedName>
    <definedName name="A127878710J">Data4!$F$1:$F$10,Data4!$F$11:$F$20</definedName>
    <definedName name="A127878710J_Data">Data4!$F$11:$F$20</definedName>
    <definedName name="A127878710J_Latest">Data4!$F$20</definedName>
    <definedName name="A127878714T">Data3!$HW$1:$HW$10,Data3!$HW$11:$HW$20</definedName>
    <definedName name="A127878714T_Data">Data3!$HW$11:$HW$20</definedName>
    <definedName name="A127878714T_Latest">Data3!$HW$20</definedName>
    <definedName name="A127878718A">Data4!$T$1:$T$10,Data4!$T$11:$T$20</definedName>
    <definedName name="A127878718A_Data">Data4!$T$11:$T$20</definedName>
    <definedName name="A127878718A_Latest">Data4!$T$20</definedName>
    <definedName name="A127878722T">Data4!$J$1:$J$10,Data4!$J$11:$J$20</definedName>
    <definedName name="A127878722T_Data">Data4!$J$11:$J$20</definedName>
    <definedName name="A127878722T_Latest">Data4!$J$20</definedName>
    <definedName name="A127878726A">Data4!$K$1:$K$10,Data4!$K$11:$K$20</definedName>
    <definedName name="A127878726A_Data">Data4!$K$11:$K$20</definedName>
    <definedName name="A127878726A_Latest">Data4!$K$20</definedName>
    <definedName name="A127878730T">Data4!$AN$1:$AN$10,Data4!$AN$11:$AN$20</definedName>
    <definedName name="A127878730T_Data">Data4!$AN$11:$AN$20</definedName>
    <definedName name="A127878730T_Latest">Data4!$AN$20</definedName>
    <definedName name="A127878734A">Data4!$M$1:$M$10,Data4!$M$11:$M$20</definedName>
    <definedName name="A127878734A_Data">Data4!$M$11:$M$20</definedName>
    <definedName name="A127878734A_Latest">Data4!$M$20</definedName>
    <definedName name="A127878746K">Data4!$HH$1:$HH$10,Data4!$HH$11:$HH$20</definedName>
    <definedName name="A127878746K_Data">Data4!$HH$11:$HH$20</definedName>
    <definedName name="A127878746K_Latest">Data4!$HH$20</definedName>
    <definedName name="A127878766V">Data4!$HG$1:$HG$10,Data4!$HG$11:$HG$20</definedName>
    <definedName name="A127878766V_Data">Data4!$HG$11:$HG$20</definedName>
    <definedName name="A127878766V_Latest">Data4!$HG$20</definedName>
    <definedName name="A127879838L">Data4!$HY$1:$HY$10,Data4!$HY$11:$HY$20</definedName>
    <definedName name="A127879838L_Data">Data4!$HY$11:$HY$20</definedName>
    <definedName name="A127879838L_Latest">Data4!$HY$20</definedName>
    <definedName name="A127879842C">Data4!$IJ$1:$IJ$10,Data4!$IJ$11:$IJ$20</definedName>
    <definedName name="A127879842C_Data">Data4!$IJ$11:$IJ$20</definedName>
    <definedName name="A127879842C_Latest">Data4!$IJ$20</definedName>
    <definedName name="A127879846L">Data4!$IK$1:$IK$10,Data4!$IK$11:$IK$20</definedName>
    <definedName name="A127879846L_Data">Data4!$IK$11:$IK$20</definedName>
    <definedName name="A127879846L_Latest">Data4!$IK$20</definedName>
    <definedName name="A127880066W">Data5!$M$1:$M$10,Data5!$M$11:$M$20</definedName>
    <definedName name="A127880066W_Data">Data5!$M$11:$M$20</definedName>
    <definedName name="A127880066W_Latest">Data5!$M$20</definedName>
    <definedName name="A127880070L">Data5!$O$1:$O$10,Data5!$O$11:$O$20</definedName>
    <definedName name="A127880070L_Data">Data5!$O$11:$O$20</definedName>
    <definedName name="A127880070L_Latest">Data5!$O$20</definedName>
    <definedName name="A127880074W">Data5!$P$1:$P$10,Data5!$P$11:$P$20</definedName>
    <definedName name="A127880074W_Data">Data5!$P$11:$P$20</definedName>
    <definedName name="A127880074W_Latest">Data5!$P$20</definedName>
    <definedName name="A127880078F">Data5!$Q$1:$Q$10,Data5!$Q$11:$Q$20</definedName>
    <definedName name="A127880078F_Data">Data5!$Q$11:$Q$20</definedName>
    <definedName name="A127880078F_Latest">Data5!$Q$20</definedName>
    <definedName name="A127880082W">Data5!$E$1:$E$10,Data5!$E$11:$E$20</definedName>
    <definedName name="A127880082W_Data">Data5!$E$11:$E$20</definedName>
    <definedName name="A127880082W_Latest">Data5!$E$20</definedName>
    <definedName name="A127880086F">Data5!$AA$1:$AA$10,Data5!$AA$11:$AA$20</definedName>
    <definedName name="A127880086F_Data">Data5!$AA$11:$AA$20</definedName>
    <definedName name="A127880086F_Latest">Data5!$AA$20</definedName>
    <definedName name="A127880090W">Data6!$AI$1:$AI$10,Data6!$AI$11:$AI$20</definedName>
    <definedName name="A127880090W_Data">Data6!$AI$11:$AI$20</definedName>
    <definedName name="A127880090W_Latest">Data6!$AI$20</definedName>
    <definedName name="A127880094F">Data6!$AR$1:$AR$10,Data6!$AR$11:$AR$20</definedName>
    <definedName name="A127880094F_Data">Data6!$AR$11:$AR$20</definedName>
    <definedName name="A127880094F_Latest">Data6!$AR$20</definedName>
    <definedName name="A127880098R">Data6!$BD$1:$BD$10,Data6!$BD$11:$BD$20</definedName>
    <definedName name="A127880098R_Data">Data6!$BD$11:$BD$20</definedName>
    <definedName name="A127880098R_Latest">Data6!$BD$20</definedName>
    <definedName name="A127880102V">Data6!$BE$1:$BE$10,Data6!$BE$11:$BE$20</definedName>
    <definedName name="A127880102V_Data">Data6!$BE$11:$BE$20</definedName>
    <definedName name="A127880102V_Latest">Data6!$BE$20</definedName>
    <definedName name="A127880106C">Data6!$BU$1:$BU$10,Data6!$BU$11:$BU$20</definedName>
    <definedName name="A127880106C_Data">Data6!$BU$11:$BU$20</definedName>
    <definedName name="A127880106C_Latest">Data6!$BU$20</definedName>
    <definedName name="A127880110V">Data6!$BX$1:$BX$10,Data6!$BX$11:$BX$20</definedName>
    <definedName name="A127880110V_Data">Data6!$BX$11:$BX$20</definedName>
    <definedName name="A127880110V_Latest">Data6!$BX$20</definedName>
    <definedName name="A127880114C">Data6!$CH$1:$CH$10,Data6!$CH$11:$CH$20</definedName>
    <definedName name="A127880114C_Data">Data6!$CH$11:$CH$20</definedName>
    <definedName name="A127880114C_Latest">Data6!$CH$20</definedName>
    <definedName name="A127880118L">Data6!$CM$1:$CM$10,Data6!$CM$11:$CM$20</definedName>
    <definedName name="A127880118L_Data">Data6!$CM$11:$CM$20</definedName>
    <definedName name="A127880118L_Latest">Data6!$CM$20</definedName>
    <definedName name="A127880122C">Data6!$CN$1:$CN$10,Data6!$CN$11:$CN$20</definedName>
    <definedName name="A127880122C_Data">Data6!$CN$11:$CN$20</definedName>
    <definedName name="A127880122C_Latest">Data6!$CN$20</definedName>
    <definedName name="A127880126L">Data6!$BM$1:$BM$10,Data6!$BM$11:$BM$20</definedName>
    <definedName name="A127880126L_Data">Data6!$BM$11:$BM$20</definedName>
    <definedName name="A127880126L_Latest">Data6!$BM$20</definedName>
    <definedName name="A127880130C">Data6!$BN$1:$BN$10,Data6!$BN$11:$BN$20</definedName>
    <definedName name="A127880130C_Data">Data6!$BN$11:$BN$20</definedName>
    <definedName name="A127880130C_Latest">Data6!$BN$20</definedName>
    <definedName name="A127880134L">Data6!$BO$1:$BO$10,Data6!$BO$11:$BO$20</definedName>
    <definedName name="A127880134L_Data">Data6!$BO$11:$BO$20</definedName>
    <definedName name="A127880134L_Latest">Data6!$BO$20</definedName>
    <definedName name="A127880138W">Data6!$DA$1:$DA$10,Data6!$DA$11:$DA$20</definedName>
    <definedName name="A127880138W_Data">Data6!$DA$11:$DA$20</definedName>
    <definedName name="A127880138W_Latest">Data6!$DA$20</definedName>
    <definedName name="A127880142L">Data6!$DH$1:$DH$10,Data6!$DH$11:$DH$20</definedName>
    <definedName name="A127880142L_Data">Data6!$DH$11:$DH$20</definedName>
    <definedName name="A127880142L_Latest">Data6!$DH$20</definedName>
    <definedName name="A127880146W">Data6!$DO$1:$DO$10,Data6!$DO$11:$DO$20</definedName>
    <definedName name="A127880146W_Data">Data6!$DO$11:$DO$20</definedName>
    <definedName name="A127880146W_Latest">Data6!$DO$20</definedName>
    <definedName name="A127880150L">Data6!$CR$1:$CR$10,Data6!$CR$11:$CR$20</definedName>
    <definedName name="A127880150L_Data">Data6!$CR$11:$CR$20</definedName>
    <definedName name="A127880150L_Latest">Data6!$CR$20</definedName>
    <definedName name="A127880154W">Data6!$CS$1:$CS$10,Data6!$CS$11:$CS$20</definedName>
    <definedName name="A127880154W_Data">Data6!$CS$11:$CS$20</definedName>
    <definedName name="A127880154W_Latest">Data6!$CS$20</definedName>
    <definedName name="A127880158F">Data6!$CV$1:$CV$10,Data6!$CV$11:$CV$20</definedName>
    <definedName name="A127880158F_Data">Data6!$CV$11:$CV$20</definedName>
    <definedName name="A127880158F_Latest">Data6!$CV$20</definedName>
    <definedName name="A127880162W">Data6!$EI$1:$EI$10,Data6!$EI$11:$EI$20</definedName>
    <definedName name="A127880162W_Data">Data6!$EI$11:$EI$20</definedName>
    <definedName name="A127880162W_Latest">Data6!$EI$20</definedName>
    <definedName name="A127880166F">Data6!$EK$1:$EK$10,Data6!$EK$11:$EK$20</definedName>
    <definedName name="A127880166F_Data">Data6!$EK$11:$EK$20</definedName>
    <definedName name="A127880166F_Latest">Data6!$EK$20</definedName>
    <definedName name="A127880170W">Data6!$EL$1:$EL$10,Data6!$EL$11:$EL$20</definedName>
    <definedName name="A127880170W_Data">Data6!$EL$11:$EL$20</definedName>
    <definedName name="A127880170W_Latest">Data6!$EL$20</definedName>
    <definedName name="A127880174F">Data6!$EX$1:$EX$10,Data6!$EX$11:$EX$20</definedName>
    <definedName name="A127880174F_Data">Data6!$EX$11:$EX$20</definedName>
    <definedName name="A127880174F_Latest">Data6!$EX$20</definedName>
    <definedName name="A127880178R">Data6!$FC$1:$FC$10,Data6!$FC$11:$FC$20</definedName>
    <definedName name="A127880178R_Data">Data6!$FC$11:$FC$20</definedName>
    <definedName name="A127880178R_Latest">Data6!$FC$20</definedName>
    <definedName name="A127880186R">Data6!$FS$1:$FS$10,Data6!$FS$11:$FS$20</definedName>
    <definedName name="A127880186R_Data">Data6!$FS$11:$FS$20</definedName>
    <definedName name="A127880186R_Latest">Data6!$FS$20</definedName>
    <definedName name="A127880190F">Data6!$FU$1:$FU$10,Data6!$FU$11:$FU$20</definedName>
    <definedName name="A127880190F_Data">Data6!$FU$11:$FU$20</definedName>
    <definedName name="A127880190F_Latest">Data6!$FU$20</definedName>
    <definedName name="A127880194R">Data6!$FZ$1:$FZ$10,Data6!$FZ$11:$FZ$20</definedName>
    <definedName name="A127880194R_Data">Data6!$FZ$11:$FZ$20</definedName>
    <definedName name="A127880194R_Latest">Data6!$FZ$20</definedName>
    <definedName name="A127880198X">Data6!$GF$1:$GF$10,Data6!$GF$11:$GF$20</definedName>
    <definedName name="A127880198X_Data">Data6!$GF$11:$GF$20</definedName>
    <definedName name="A127880198X_Latest">Data6!$GF$20</definedName>
    <definedName name="A127880202C">Data5!$AX$1:$AX$10,Data5!$AX$11:$AX$20</definedName>
    <definedName name="A127880202C_Data">Data5!$AX$11:$AX$20</definedName>
    <definedName name="A127880202C_Latest">Data5!$AX$20</definedName>
    <definedName name="A127880206L">Data5!$BE$1:$BE$10,Data5!$BE$11:$BE$20</definedName>
    <definedName name="A127880206L_Data">Data5!$BE$11:$BE$20</definedName>
    <definedName name="A127880206L_Latest">Data5!$BE$20</definedName>
    <definedName name="A127880214L">Data5!$AP$1:$AP$10,Data5!$AP$11:$AP$20</definedName>
    <definedName name="A127880214L_Data">Data5!$AP$11:$AP$20</definedName>
    <definedName name="A127880214L_Latest">Data5!$AP$20</definedName>
    <definedName name="A127880218W">Data5!$AR$1:$AR$10,Data5!$AR$11:$AR$20</definedName>
    <definedName name="A127880218W_Data">Data5!$AR$11:$AR$20</definedName>
    <definedName name="A127880218W_Latest">Data5!$AR$20</definedName>
    <definedName name="A127880222L">Data5!$CF$1:$CF$10,Data5!$CF$11:$CF$20</definedName>
    <definedName name="A127880222L_Data">Data5!$CF$11:$CF$20</definedName>
    <definedName name="A127880222L_Latest">Data5!$CF$20</definedName>
    <definedName name="A127880226W">Data5!$BU$1:$BU$10,Data5!$BU$11:$BU$20</definedName>
    <definedName name="A127880226W_Data">Data5!$BU$11:$BU$20</definedName>
    <definedName name="A127880226W_Latest">Data5!$BU$20</definedName>
    <definedName name="A127880230L">Data5!$CT$1:$CT$10,Data5!$CT$11:$CT$20</definedName>
    <definedName name="A127880230L_Data">Data5!$CT$11:$CT$20</definedName>
    <definedName name="A127880230L_Latest">Data5!$CT$20</definedName>
    <definedName name="A127880234W">Data5!$CU$1:$CU$10,Data5!$CU$11:$CU$20</definedName>
    <definedName name="A127880234W_Data">Data5!$CU$11:$CU$20</definedName>
    <definedName name="A127880234W_Latest">Data5!$CU$20</definedName>
    <definedName name="A127880238F">Data5!$CV$1:$CV$10,Data5!$CV$11:$CV$20</definedName>
    <definedName name="A127880238F_Data">Data5!$CV$11:$CV$20</definedName>
    <definedName name="A127880238F_Latest">Data5!$CV$20</definedName>
    <definedName name="A127880246F">Data5!$DO$1:$DO$10,Data5!$DO$11:$DO$20</definedName>
    <definedName name="A127880246F_Data">Data5!$DO$11:$DO$20</definedName>
    <definedName name="A127880246F_Latest">Data5!$DO$20</definedName>
    <definedName name="A127880250W">Data5!$DX$1:$DX$10,Data5!$DX$11:$DX$20</definedName>
    <definedName name="A127880250W_Data">Data5!$DX$11:$DX$20</definedName>
    <definedName name="A127880250W_Latest">Data5!$DX$20</definedName>
    <definedName name="A127880254F">Data5!$EF$1:$EF$10,Data5!$EF$11:$EF$20</definedName>
    <definedName name="A127880254F_Data">Data5!$EF$11:$EF$20</definedName>
    <definedName name="A127880254F_Latest">Data5!$EF$20</definedName>
    <definedName name="A127880258R">Data5!$EH$1:$EH$10,Data5!$EH$11:$EH$20</definedName>
    <definedName name="A127880258R_Data">Data5!$EH$11:$EH$20</definedName>
    <definedName name="A127880258R_Latest">Data5!$EH$20</definedName>
    <definedName name="A127880262F">Data5!$EJ$1:$EJ$10,Data5!$EJ$11:$EJ$20</definedName>
    <definedName name="A127880262F_Data">Data5!$EJ$11:$EJ$20</definedName>
    <definedName name="A127880262F_Latest">Data5!$EJ$20</definedName>
    <definedName name="A127880266R">Data5!$FD$1:$FD$10,Data5!$FD$11:$FD$20</definedName>
    <definedName name="A127880266R_Data">Data5!$FD$11:$FD$20</definedName>
    <definedName name="A127880266R_Latest">Data5!$FD$20</definedName>
    <definedName name="A127880270F">Data5!$GA$1:$GA$10,Data5!$GA$11:$GA$20</definedName>
    <definedName name="A127880270F_Data">Data5!$GA$11:$GA$20</definedName>
    <definedName name="A127880270F_Latest">Data5!$GA$20</definedName>
    <definedName name="A127880274R">Data5!$GC$1:$GC$10,Data5!$GC$11:$GC$20</definedName>
    <definedName name="A127880274R_Data">Data5!$GC$11:$GC$20</definedName>
    <definedName name="A127880274R_Latest">Data5!$GC$20</definedName>
    <definedName name="A127880278X">Data5!$GL$1:$GL$10,Data5!$GL$11:$GL$20</definedName>
    <definedName name="A127880278X_Data">Data5!$GL$11:$GL$20</definedName>
    <definedName name="A127880278X_Latest">Data5!$GL$20</definedName>
    <definedName name="A127880282R">Data5!$HM$1:$HM$10,Data5!$HM$11:$HM$20</definedName>
    <definedName name="A127880282R_Data">Data5!$HM$11:$HM$20</definedName>
    <definedName name="A127880282R_Latest">Data5!$HM$20</definedName>
    <definedName name="A127880286X">Data5!$HQ$1:$HQ$10,Data5!$HQ$11:$HQ$20</definedName>
    <definedName name="A127880286X_Data">Data5!$HQ$11:$HQ$20</definedName>
    <definedName name="A127880286X_Latest">Data5!$HQ$20</definedName>
    <definedName name="A127880290R">Data5!$IB$1:$IB$10,Data5!$IB$11:$IB$20</definedName>
    <definedName name="A127880290R_Data">Data5!$IB$11:$IB$20</definedName>
    <definedName name="A127880290R_Latest">Data5!$IB$20</definedName>
    <definedName name="A127880294X">Data5!$IE$1:$IE$10,Data5!$IE$11:$IE$20</definedName>
    <definedName name="A127880294X_Data">Data5!$IE$11:$IE$20</definedName>
    <definedName name="A127880294X_Latest">Data5!$IE$20</definedName>
    <definedName name="A127880298J">Data6!$K$1:$K$10,Data6!$K$11:$K$20</definedName>
    <definedName name="A127880298J_Data">Data6!$K$11:$K$20</definedName>
    <definedName name="A127880298J_Latest">Data6!$K$20</definedName>
    <definedName name="A127880302L">Data6!$R$1:$R$10,Data6!$R$11:$R$20</definedName>
    <definedName name="A127880302L_Data">Data6!$R$11:$R$20</definedName>
    <definedName name="A127880302L_Latest">Data6!$R$20</definedName>
    <definedName name="A127880306W">Data6!$GQ$1:$GQ$10,Data6!$GQ$11:$GQ$20</definedName>
    <definedName name="A127880306W_Data">Data6!$GQ$11:$GQ$20</definedName>
    <definedName name="A127880306W_Latest">Data6!$GQ$20</definedName>
    <definedName name="A127881514J">Data7!$D$1:$D$10,Data7!$D$11:$D$20</definedName>
    <definedName name="A127881514J_Data">Data7!$D$11:$D$20</definedName>
    <definedName name="A127881514J_Latest">Data7!$D$20</definedName>
    <definedName name="A127881518T">Data7!$H$1:$H$10,Data7!$H$11:$H$20</definedName>
    <definedName name="A127881518T_Data">Data7!$H$11:$H$20</definedName>
    <definedName name="A127881518T_Latest">Data7!$H$20</definedName>
    <definedName name="A127881522J">Data7!$O$1:$O$10,Data7!$O$11:$O$20</definedName>
    <definedName name="A127881522J_Data">Data7!$O$11:$O$20</definedName>
    <definedName name="A127881522J_Latest">Data7!$O$20</definedName>
    <definedName name="A127881526T">Data7!$P$1:$P$10,Data7!$P$11:$P$20</definedName>
    <definedName name="A127881526T_Data">Data7!$P$11:$P$20</definedName>
    <definedName name="A127881526T_Latest">Data7!$P$20</definedName>
    <definedName name="A127881534T">Data8!$U$1:$U$10,Data8!$U$11:$U$20</definedName>
    <definedName name="A127881534T_Data">Data8!$U$11:$U$20</definedName>
    <definedName name="A127881534T_Latest">Data8!$U$20</definedName>
    <definedName name="A127881538A">Data8!$AB$1:$AB$10,Data8!$AB$11:$AB$20</definedName>
    <definedName name="A127881538A_Data">Data8!$AB$11:$AB$20</definedName>
    <definedName name="A127881538A_Latest">Data8!$AB$20</definedName>
    <definedName name="A127881542T">Data8!$AN$1:$AN$10,Data8!$AN$11:$AN$20</definedName>
    <definedName name="A127881542T_Data">Data8!$AN$11:$AN$20</definedName>
    <definedName name="A127881542T_Latest">Data8!$AN$20</definedName>
    <definedName name="A127881546A">Data8!$BD$1:$BD$10,Data8!$BD$11:$BD$20</definedName>
    <definedName name="A127881546A_Data">Data8!$BD$11:$BD$20</definedName>
    <definedName name="A127881546A_Latest">Data8!$BD$20</definedName>
    <definedName name="A127881550T">Data8!$BH$1:$BH$10,Data8!$BH$11:$BH$20</definedName>
    <definedName name="A127881550T_Data">Data8!$BH$11:$BH$20</definedName>
    <definedName name="A127881550T_Latest">Data8!$BH$20</definedName>
    <definedName name="A127881554A">Data8!$AR$1:$AR$10,Data8!$AR$11:$AR$20</definedName>
    <definedName name="A127881554A_Data">Data8!$AR$11:$AR$20</definedName>
    <definedName name="A127881554A_Latest">Data8!$AR$20</definedName>
    <definedName name="A127881558K">Data8!$DE$1:$DE$10,Data8!$DE$11:$DE$20</definedName>
    <definedName name="A127881558K_Data">Data8!$DE$11:$DE$20</definedName>
    <definedName name="A127881558K_Latest">Data8!$DE$20</definedName>
    <definedName name="A127881562A">Data8!$DV$1:$DV$10,Data8!$DV$11:$DV$20</definedName>
    <definedName name="A127881562A_Data">Data8!$DV$11:$DV$20</definedName>
    <definedName name="A127881562A_Latest">Data8!$DV$20</definedName>
    <definedName name="A127881566K">Data8!$DW$1:$DW$10,Data8!$DW$11:$DW$20</definedName>
    <definedName name="A127881566K_Data">Data8!$DW$11:$DW$20</definedName>
    <definedName name="A127881566K_Latest">Data8!$DW$20</definedName>
    <definedName name="A127881570A">Data8!$DH$1:$DH$10,Data8!$DH$11:$DH$20</definedName>
    <definedName name="A127881570A_Data">Data8!$DH$11:$DH$20</definedName>
    <definedName name="A127881570A_Latest">Data8!$DH$20</definedName>
    <definedName name="A127881574K">Data8!$ED$1:$ED$10,Data8!$ED$11:$ED$20</definedName>
    <definedName name="A127881574K_Data">Data8!$ED$11:$ED$20</definedName>
    <definedName name="A127881574K_Latest">Data8!$ED$20</definedName>
    <definedName name="A127881578V">Data8!$EH$1:$EH$10,Data8!$EH$11:$EH$20</definedName>
    <definedName name="A127881578V_Data">Data8!$EH$11:$EH$20</definedName>
    <definedName name="A127881578V_Latest">Data8!$EH$20</definedName>
    <definedName name="A127881582K">Data8!$EI$1:$EI$10,Data8!$EI$11:$EI$20</definedName>
    <definedName name="A127881582K_Data">Data8!$EI$11:$EI$20</definedName>
    <definedName name="A127881582K_Latest">Data8!$EI$20</definedName>
    <definedName name="A127881586V">Data8!$EK$1:$EK$10,Data8!$EK$11:$EK$20</definedName>
    <definedName name="A127881586V_Data">Data8!$EK$11:$EK$20</definedName>
    <definedName name="A127881586V_Latest">Data8!$EK$20</definedName>
    <definedName name="A127881590K">Data8!$DJ$1:$DJ$10,Data8!$DJ$11:$DJ$20</definedName>
    <definedName name="A127881590K_Data">Data8!$DJ$11:$DJ$20</definedName>
    <definedName name="A127881590K_Latest">Data8!$DJ$20</definedName>
    <definedName name="A127881594V">Data8!$FH$1:$FH$10,Data8!$FH$11:$FH$20</definedName>
    <definedName name="A127881594V_Data">Data8!$FH$11:$FH$20</definedName>
    <definedName name="A127881594V_Latest">Data8!$FH$20</definedName>
    <definedName name="A127881598C">Data8!$FJ$1:$FJ$10,Data8!$FJ$11:$FJ$20</definedName>
    <definedName name="A127881598C_Data">Data8!$FJ$11:$FJ$20</definedName>
    <definedName name="A127881598C_Latest">Data8!$FJ$20</definedName>
    <definedName name="A127881602J">Data8!$FU$1:$FU$10,Data8!$FU$11:$FU$20</definedName>
    <definedName name="A127881602J_Data">Data8!$FU$11:$FU$20</definedName>
    <definedName name="A127881602J_Latest">Data8!$FU$20</definedName>
    <definedName name="A127881606T">Data8!$ET$1:$ET$10,Data8!$ET$11:$ET$20</definedName>
    <definedName name="A127881606T_Data">Data8!$ET$11:$ET$20</definedName>
    <definedName name="A127881606T_Latest">Data8!$ET$20</definedName>
    <definedName name="A127881610J">Data7!$AI$1:$AI$10,Data7!$AI$11:$AI$20</definedName>
    <definedName name="A127881610J_Data">Data7!$AI$11:$AI$20</definedName>
    <definedName name="A127881610J_Latest">Data7!$AI$20</definedName>
    <definedName name="A127881614T">Data7!$AJ$1:$AJ$10,Data7!$AJ$11:$AJ$20</definedName>
    <definedName name="A127881614T_Data">Data7!$AJ$11:$AJ$20</definedName>
    <definedName name="A127881614T_Latest">Data7!$AJ$20</definedName>
    <definedName name="A127881618A">Data7!$AK$1:$AK$10,Data7!$AK$11:$AK$20</definedName>
    <definedName name="A127881618A_Data">Data7!$AK$11:$AK$20</definedName>
    <definedName name="A127881618A_Latest">Data7!$AK$20</definedName>
    <definedName name="A127881622T">Data7!$AT$1:$AT$10,Data7!$AT$11:$AT$20</definedName>
    <definedName name="A127881622T_Data">Data7!$AT$11:$AT$20</definedName>
    <definedName name="A127881622T_Latest">Data7!$AT$20</definedName>
    <definedName name="A127881626A">Data7!$AV$1:$AV$10,Data7!$AV$11:$AV$20</definedName>
    <definedName name="A127881626A_Data">Data7!$AV$11:$AV$20</definedName>
    <definedName name="A127881626A_Latest">Data7!$AV$20</definedName>
    <definedName name="A127881630T">Data7!$AW$1:$AW$10,Data7!$AW$11:$AW$20</definedName>
    <definedName name="A127881630T_Data">Data7!$AW$11:$AW$20</definedName>
    <definedName name="A127881630T_Latest">Data7!$AW$20</definedName>
    <definedName name="A127881634A">Data7!$T$1:$T$10,Data7!$T$11:$T$20</definedName>
    <definedName name="A127881634A_Data">Data7!$T$11:$T$20</definedName>
    <definedName name="A127881634A_Latest">Data7!$T$20</definedName>
    <definedName name="A127881638K">Data7!$AA$1:$AA$10,Data7!$AA$11:$AA$20</definedName>
    <definedName name="A127881638K_Data">Data7!$AA$11:$AA$20</definedName>
    <definedName name="A127881638K_Latest">Data7!$AA$20</definedName>
    <definedName name="A127881642A">Data7!$AC$1:$AC$10,Data7!$AC$11:$AC$20</definedName>
    <definedName name="A127881642A_Data">Data7!$AC$11:$AC$20</definedName>
    <definedName name="A127881642A_Latest">Data7!$AC$20</definedName>
    <definedName name="A127881646K">Data7!$BV$1:$BV$10,Data7!$BV$11:$BV$20</definedName>
    <definedName name="A127881646K_Data">Data7!$BV$11:$BV$20</definedName>
    <definedName name="A127881646K_Latest">Data7!$BV$20</definedName>
    <definedName name="A127881650A">Data7!$CF$1:$CF$10,Data7!$CF$11:$CF$20</definedName>
    <definedName name="A127881650A_Data">Data7!$CF$11:$CF$20</definedName>
    <definedName name="A127881650A_Latest">Data7!$CF$20</definedName>
    <definedName name="A127881654K">Data7!$CH$1:$CH$10,Data7!$CH$11:$CH$20</definedName>
    <definedName name="A127881654K_Data">Data7!$CH$11:$CH$20</definedName>
    <definedName name="A127881654K_Latest">Data7!$CH$20</definedName>
    <definedName name="A127881658V">Data7!$CI$1:$CI$10,Data7!$CI$11:$CI$20</definedName>
    <definedName name="A127881658V_Data">Data7!$CI$11:$CI$20</definedName>
    <definedName name="A127881658V_Latest">Data7!$CI$20</definedName>
    <definedName name="A127881666V">Data7!$BJ$1:$BJ$10,Data7!$BJ$11:$BJ$20</definedName>
    <definedName name="A127881666V_Data">Data7!$BJ$11:$BJ$20</definedName>
    <definedName name="A127881666V_Latest">Data7!$BJ$20</definedName>
    <definedName name="A127881670K">Data7!$CX$1:$CX$10,Data7!$CX$11:$CX$20</definedName>
    <definedName name="A127881670K_Data">Data7!$CX$11:$CX$20</definedName>
    <definedName name="A127881670K_Latest">Data7!$CX$20</definedName>
    <definedName name="A127881674V">Data7!$DD$1:$DD$10,Data7!$DD$11:$DD$20</definedName>
    <definedName name="A127881674V_Data">Data7!$DD$11:$DD$20</definedName>
    <definedName name="A127881674V_Latest">Data7!$DD$20</definedName>
    <definedName name="A127881678C">Data7!$CP$1:$CP$10,Data7!$CP$11:$CP$20</definedName>
    <definedName name="A127881678C_Data">Data7!$CP$11:$CP$20</definedName>
    <definedName name="A127881678C_Latest">Data7!$CP$20</definedName>
    <definedName name="A127881682V">Data7!$CQ$1:$CQ$10,Data7!$CQ$11:$CQ$20</definedName>
    <definedName name="A127881682V_Data">Data7!$CQ$11:$CQ$20</definedName>
    <definedName name="A127881682V_Latest">Data7!$CQ$20</definedName>
    <definedName name="A127881686C">Data7!$EC$1:$EC$10,Data7!$EC$11:$EC$20</definedName>
    <definedName name="A127881686C_Data">Data7!$EC$11:$EC$20</definedName>
    <definedName name="A127881686C_Latest">Data7!$EC$20</definedName>
    <definedName name="A127881690V">Data7!$EH$1:$EH$10,Data7!$EH$11:$EH$20</definedName>
    <definedName name="A127881690V_Data">Data7!$EH$11:$EH$20</definedName>
    <definedName name="A127881690V_Latest">Data7!$EH$20</definedName>
    <definedName name="A127881694C">Data7!$EL$1:$EL$10,Data7!$EL$11:$EL$20</definedName>
    <definedName name="A127881694C_Data">Data7!$EL$11:$EL$20</definedName>
    <definedName name="A127881694C_Latest">Data7!$EL$20</definedName>
    <definedName name="A127881698L">Data7!$EP$1:$EP$10,Data7!$EP$11:$EP$20</definedName>
    <definedName name="A127881698L_Data">Data7!$EP$11:$EP$20</definedName>
    <definedName name="A127881698L_Latest">Data7!$EP$20</definedName>
    <definedName name="A127881702T">Data7!$EW$1:$EW$10,Data7!$EW$11:$EW$20</definedName>
    <definedName name="A127881702T_Data">Data7!$EW$11:$EW$20</definedName>
    <definedName name="A127881702T_Latest">Data7!$EW$20</definedName>
    <definedName name="A127881706A">Data7!$DR$1:$DR$10,Data7!$DR$11:$DR$20</definedName>
    <definedName name="A127881706A_Data">Data7!$DR$11:$DR$20</definedName>
    <definedName name="A127881706A_Latest">Data7!$DR$20</definedName>
    <definedName name="A127881710T">Data7!$GD$1:$GD$10,Data7!$GD$11:$GD$20</definedName>
    <definedName name="A127881710T_Data">Data7!$GD$11:$GD$20</definedName>
    <definedName name="A127881710T_Latest">Data7!$GD$20</definedName>
    <definedName name="A127881714A">Data7!$EZ$1:$EZ$10,Data7!$EZ$11:$EZ$20</definedName>
    <definedName name="A127881714A_Data">Data7!$EZ$11:$EZ$20</definedName>
    <definedName name="A127881714A_Latest">Data7!$EZ$20</definedName>
    <definedName name="A127881718K">Data7!$FH$1:$FH$10,Data7!$FH$11:$FH$20</definedName>
    <definedName name="A127881718K_Data">Data7!$FH$11:$FH$20</definedName>
    <definedName name="A127881718K_Latest">Data7!$FH$20</definedName>
    <definedName name="A127881722A">Data7!$GP$1:$GP$10,Data7!$GP$11:$GP$20</definedName>
    <definedName name="A127881722A_Data">Data7!$GP$11:$GP$20</definedName>
    <definedName name="A127881722A_Latest">Data7!$GP$20</definedName>
    <definedName name="A127881726K">Data7!$HZ$1:$HZ$10,Data7!$HZ$11:$HZ$20</definedName>
    <definedName name="A127881726K_Data">Data7!$HZ$11:$HZ$20</definedName>
    <definedName name="A127881726K_Latest">Data7!$HZ$20</definedName>
    <definedName name="A127881730A">Data7!$IL$1:$IL$10,Data7!$IL$11:$IL$20</definedName>
    <definedName name="A127881730A_Data">Data7!$IL$11:$IL$20</definedName>
    <definedName name="A127881730A_Latest">Data7!$IL$20</definedName>
    <definedName name="A127881734K">Data7!$IQ$1:$IQ$10,Data7!$IQ$11:$IQ$20</definedName>
    <definedName name="A127881734K_Data">Data7!$IQ$11:$IQ$20</definedName>
    <definedName name="A127881734K_Latest">Data7!$IQ$20</definedName>
    <definedName name="A127881738V">Data8!$F$1:$F$10,Data8!$F$11:$F$20</definedName>
    <definedName name="A127881738V_Data">Data8!$F$11:$F$20</definedName>
    <definedName name="A127881738V_Latest">Data8!$F$20</definedName>
    <definedName name="A127881742K">Data7!$HT$1:$HT$10,Data7!$HT$11:$HT$20</definedName>
    <definedName name="A127881742K_Data">Data7!$HT$11:$HT$20</definedName>
    <definedName name="A127881742K_Latest">Data7!$HT$20</definedName>
    <definedName name="A127882854W">Data8!$GP$1:$GP$10,Data8!$GP$11:$GP$20</definedName>
    <definedName name="A127882854W_Data">Data8!$GP$11:$GP$20</definedName>
    <definedName name="A127882854W_Latest">Data8!$GP$20</definedName>
    <definedName name="A127882858F">Data8!$GS$1:$GS$10,Data8!$GS$11:$GS$20</definedName>
    <definedName name="A127882858F_Data">Data8!$GS$11:$GS$20</definedName>
    <definedName name="A127882858F_Latest">Data8!$GS$20</definedName>
    <definedName name="A127882862W">Data8!$GT$1:$GT$10,Data8!$GT$11:$GT$20</definedName>
    <definedName name="A127882862W_Data">Data8!$GT$11:$GT$20</definedName>
    <definedName name="A127882862W_Latest">Data8!$GT$20</definedName>
    <definedName name="A127882866F">Data8!$GG$1:$GG$10,Data8!$GG$11:$GG$20</definedName>
    <definedName name="A127882866F_Data">Data8!$GG$11:$GG$20</definedName>
    <definedName name="A127882866F_Latest">Data8!$GG$20</definedName>
    <definedName name="A127882870W">Data8!$GJ$1:$GJ$10,Data8!$GJ$11:$GJ$20</definedName>
    <definedName name="A127882870W_Data">Data8!$GJ$11:$GJ$20</definedName>
    <definedName name="A127882870W_Latest">Data8!$GJ$20</definedName>
    <definedName name="A127883122J">Data8!$HZ$1:$HZ$10,Data8!$HZ$11:$HZ$20</definedName>
    <definedName name="A127883122J_Data">Data8!$HZ$11:$HZ$20</definedName>
    <definedName name="A127883122J_Latest">Data8!$HZ$20</definedName>
    <definedName name="A127883126T">Data8!$IL$1:$IL$10,Data8!$IL$11:$IL$20</definedName>
    <definedName name="A127883126T_Data">Data8!$IL$11:$IL$20</definedName>
    <definedName name="A127883126T_Latest">Data8!$IL$20</definedName>
    <definedName name="A127883130J">Data9!$IH$1:$IH$10,Data9!$IH$11:$IH$20</definedName>
    <definedName name="A127883130J_Data">Data9!$IH$11:$IH$20</definedName>
    <definedName name="A127883130J_Latest">Data9!$IH$20</definedName>
    <definedName name="A127883134T">Data10!$B$1:$B$10,Data10!$B$11:$B$20</definedName>
    <definedName name="A127883134T_Data">Data10!$B$11:$B$20</definedName>
    <definedName name="A127883134T_Latest">Data10!$B$20</definedName>
    <definedName name="A127883138A">Data10!$D$1:$D$10,Data10!$D$11:$D$20</definedName>
    <definedName name="A127883138A_Data">Data10!$D$11:$D$20</definedName>
    <definedName name="A127883138A_Latest">Data10!$D$20</definedName>
    <definedName name="A127883142T">Data9!$IL$1:$IL$10,Data9!$IL$11:$IL$20</definedName>
    <definedName name="A127883142T_Data">Data9!$IL$11:$IL$20</definedName>
    <definedName name="A127883142T_Latest">Data9!$IL$20</definedName>
    <definedName name="A127883146A">Data10!$AK$1:$AK$10,Data10!$AK$11:$AK$20</definedName>
    <definedName name="A127883146A_Data">Data10!$AK$11:$AK$20</definedName>
    <definedName name="A127883146A_Latest">Data10!$AK$20</definedName>
    <definedName name="A127883150T">Data10!$AY$1:$AY$10,Data10!$AY$11:$AY$20</definedName>
    <definedName name="A127883150T_Data">Data10!$AY$11:$AY$20</definedName>
    <definedName name="A127883150T_Latest">Data10!$AY$20</definedName>
    <definedName name="A127883154A">Data10!$AZ$1:$AZ$10,Data10!$AZ$11:$AZ$20</definedName>
    <definedName name="A127883154A_Data">Data10!$AZ$11:$AZ$20</definedName>
    <definedName name="A127883154A_Latest">Data10!$AZ$20</definedName>
    <definedName name="A127883158K">Data10!$BA$1:$BA$10,Data10!$BA$11:$BA$20</definedName>
    <definedName name="A127883158K_Data">Data10!$BA$11:$BA$20</definedName>
    <definedName name="A127883158K_Latest">Data10!$BA$20</definedName>
    <definedName name="A127883162A">Data10!$AD$1:$AD$10,Data10!$AD$11:$AD$20</definedName>
    <definedName name="A127883162A_Data">Data10!$AD$11:$AD$20</definedName>
    <definedName name="A127883162A_Latest">Data10!$AD$20</definedName>
    <definedName name="A127883166K">Data10!$BZ$1:$BZ$10,Data10!$BZ$11:$BZ$20</definedName>
    <definedName name="A127883166K_Data">Data10!$BZ$11:$BZ$20</definedName>
    <definedName name="A127883166K_Latest">Data10!$BZ$20</definedName>
    <definedName name="A127883170A">Data10!$CJ$1:$CJ$10,Data10!$CJ$11:$CJ$20</definedName>
    <definedName name="A127883170A_Data">Data10!$CJ$11:$CJ$20</definedName>
    <definedName name="A127883170A_Latest">Data10!$CJ$20</definedName>
    <definedName name="A127883174K">Data10!$CN$1:$CN$10,Data10!$CN$11:$CN$20</definedName>
    <definedName name="A127883174K_Data">Data10!$CN$11:$CN$20</definedName>
    <definedName name="A127883174K_Latest">Data10!$CN$20</definedName>
    <definedName name="A127883178V">Data10!$BN$1:$BN$10,Data10!$BN$11:$BN$20</definedName>
    <definedName name="A127883178V_Data">Data10!$BN$11:$BN$20</definedName>
    <definedName name="A127883178V_Latest">Data10!$BN$20</definedName>
    <definedName name="A127883182K">Data10!$DE$1:$DE$10,Data10!$DE$11:$DE$20</definedName>
    <definedName name="A127883182K_Data">Data10!$DE$11:$DE$20</definedName>
    <definedName name="A127883182K_Latest">Data10!$DE$20</definedName>
    <definedName name="A127883186V">Data10!$DK$1:$DK$10,Data10!$DK$11:$DK$20</definedName>
    <definedName name="A127883186V_Data">Data10!$DK$11:$DK$20</definedName>
    <definedName name="A127883186V_Latest">Data10!$DK$20</definedName>
    <definedName name="A127883190K">Data10!$DO$1:$DO$10,Data10!$DO$11:$DO$20</definedName>
    <definedName name="A127883190K_Data">Data10!$DO$11:$DO$20</definedName>
    <definedName name="A127883190K_Latest">Data10!$DO$20</definedName>
    <definedName name="A127883194V">Data10!$CO$1:$CO$10,Data10!$CO$11:$CO$20</definedName>
    <definedName name="A127883194V_Data">Data10!$CO$11:$CO$20</definedName>
    <definedName name="A127883194V_Latest">Data10!$CO$20</definedName>
    <definedName name="A127883198C">Data10!$CS$1:$CS$10,Data10!$CS$11:$CS$20</definedName>
    <definedName name="A127883198C_Data">Data10!$CS$11:$CS$20</definedName>
    <definedName name="A127883198C_Latest">Data10!$CS$20</definedName>
    <definedName name="A127883202J">Data10!$CT$1:$CT$10,Data10!$CT$11:$CT$20</definedName>
    <definedName name="A127883202J_Data">Data10!$CT$11:$CT$20</definedName>
    <definedName name="A127883202J_Latest">Data10!$CT$20</definedName>
    <definedName name="A127883206T">Data10!$CX$1:$CX$10,Data10!$CX$11:$CX$20</definedName>
    <definedName name="A127883206T_Data">Data10!$CX$11:$CX$20</definedName>
    <definedName name="A127883206T_Latest">Data10!$CX$20</definedName>
    <definedName name="A127883210J">Data10!$EJ$1:$EJ$10,Data10!$EJ$11:$EJ$20</definedName>
    <definedName name="A127883210J_Data">Data10!$EJ$11:$EJ$20</definedName>
    <definedName name="A127883210J_Latest">Data10!$EJ$20</definedName>
    <definedName name="A127883214T">Data10!$ES$1:$ES$10,Data10!$ES$11:$ES$20</definedName>
    <definedName name="A127883214T_Data">Data10!$ES$11:$ES$20</definedName>
    <definedName name="A127883214T_Latest">Data10!$ES$20</definedName>
    <definedName name="A127883218A">Data10!$EF$1:$EF$10,Data10!$EF$11:$EF$20</definedName>
    <definedName name="A127883218A_Data">Data10!$EF$11:$EF$20</definedName>
    <definedName name="A127883218A_Latest">Data10!$EF$20</definedName>
    <definedName name="A127883222T">Data9!$P$1:$P$10,Data9!$P$11:$P$20</definedName>
    <definedName name="A127883222T_Data">Data9!$P$11:$P$20</definedName>
    <definedName name="A127883222T_Latest">Data9!$P$20</definedName>
    <definedName name="A127883226A">Data9!$Q$1:$Q$10,Data9!$Q$11:$Q$20</definedName>
    <definedName name="A127883226A_Data">Data9!$Q$11:$Q$20</definedName>
    <definedName name="A127883226A_Latest">Data9!$Q$20</definedName>
    <definedName name="A127883230T">Data9!$AA$1:$AA$10,Data9!$AA$11:$AA$20</definedName>
    <definedName name="A127883230T_Data">Data9!$AA$11:$AA$20</definedName>
    <definedName name="A127883230T_Latest">Data9!$AA$20</definedName>
    <definedName name="A127883234A">Data9!$AE$1:$AE$10,Data9!$AE$11:$AE$20</definedName>
    <definedName name="A127883234A_Data">Data9!$AE$11:$AE$20</definedName>
    <definedName name="A127883234A_Latest">Data9!$AE$20</definedName>
    <definedName name="A127883238K">Data9!$AH$1:$AH$10,Data9!$AH$11:$AH$20</definedName>
    <definedName name="A127883238K_Data">Data9!$AH$11:$AH$20</definedName>
    <definedName name="A127883238K_Latest">Data9!$AH$20</definedName>
    <definedName name="A127883242A">Data9!$G$1:$G$10,Data9!$G$11:$G$20</definedName>
    <definedName name="A127883242A_Data">Data9!$G$11:$G$20</definedName>
    <definedName name="A127883242A_Latest">Data9!$G$20</definedName>
    <definedName name="A127883246K">Data9!$AV$1:$AV$10,Data9!$AV$11:$AV$20</definedName>
    <definedName name="A127883246K_Data">Data9!$AV$11:$AV$20</definedName>
    <definedName name="A127883246K_Latest">Data9!$AV$20</definedName>
    <definedName name="A127883250A">Data9!$BD$1:$BD$10,Data9!$BD$11:$BD$20</definedName>
    <definedName name="A127883250A_Data">Data9!$BD$11:$BD$20</definedName>
    <definedName name="A127883250A_Latest">Data9!$BD$20</definedName>
    <definedName name="A127883254K">Data9!$BE$1:$BE$10,Data9!$BE$11:$BE$20</definedName>
    <definedName name="A127883254K_Data">Data9!$BE$11:$BE$20</definedName>
    <definedName name="A127883254K_Latest">Data9!$BE$20</definedName>
    <definedName name="A127883258V">Data9!$BJ$1:$BJ$10,Data9!$BJ$11:$BJ$20</definedName>
    <definedName name="A127883258V_Data">Data9!$BJ$11:$BJ$20</definedName>
    <definedName name="A127883258V_Latest">Data9!$BJ$20</definedName>
    <definedName name="A127883262K">Data9!$BN$1:$BN$10,Data9!$BN$11:$BN$20</definedName>
    <definedName name="A127883262K_Data">Data9!$BN$11:$BN$20</definedName>
    <definedName name="A127883262K_Latest">Data9!$BN$20</definedName>
    <definedName name="A127883266V">Data9!$CJ$1:$CJ$10,Data9!$CJ$11:$CJ$20</definedName>
    <definedName name="A127883266V_Data">Data9!$CJ$11:$CJ$20</definedName>
    <definedName name="A127883266V_Latest">Data9!$CJ$20</definedName>
    <definedName name="A127883270K">Data9!$BU$1:$BU$10,Data9!$BU$11:$BU$20</definedName>
    <definedName name="A127883270K_Data">Data9!$BU$11:$BU$20</definedName>
    <definedName name="A127883270K_Latest">Data9!$BU$20</definedName>
    <definedName name="A127883274V">Data9!$CS$1:$CS$10,Data9!$CS$11:$CS$20</definedName>
    <definedName name="A127883274V_Data">Data9!$CS$11:$CS$20</definedName>
    <definedName name="A127883274V_Latest">Data9!$CS$20</definedName>
    <definedName name="A127883278C">Data9!$BV$1:$BV$10,Data9!$BV$11:$BV$20</definedName>
    <definedName name="A127883278C_Data">Data9!$BV$11:$BV$20</definedName>
    <definedName name="A127883278C_Latest">Data9!$BV$20</definedName>
    <definedName name="A127883282V">Data9!$BW$1:$BW$10,Data9!$BW$11:$BW$20</definedName>
    <definedName name="A127883282V_Data">Data9!$BW$11:$BW$20</definedName>
    <definedName name="A127883282V_Latest">Data9!$BW$20</definedName>
    <definedName name="A127883286C">Data9!$CZ$1:$CZ$10,Data9!$CZ$11:$CZ$20</definedName>
    <definedName name="A127883286C_Data">Data9!$CZ$11:$CZ$20</definedName>
    <definedName name="A127883286C_Latest">Data9!$CZ$20</definedName>
    <definedName name="A127883290V">Data9!$DC$1:$DC$10,Data9!$DC$11:$DC$20</definedName>
    <definedName name="A127883290V_Data">Data9!$DC$11:$DC$20</definedName>
    <definedName name="A127883290V_Latest">Data9!$DC$20</definedName>
    <definedName name="A127883294C">Data9!$DX$1:$DX$10,Data9!$DX$11:$DX$20</definedName>
    <definedName name="A127883294C_Data">Data9!$DX$11:$DX$20</definedName>
    <definedName name="A127883294C_Latest">Data9!$DX$20</definedName>
    <definedName name="A127883298L">Data9!$EZ$1:$EZ$10,Data9!$EZ$11:$EZ$20</definedName>
    <definedName name="A127883298L_Data">Data9!$EZ$11:$EZ$20</definedName>
    <definedName name="A127883298L_Latest">Data9!$EZ$20</definedName>
    <definedName name="A127883302T">Data9!$FC$1:$FC$10,Data9!$FC$11:$FC$20</definedName>
    <definedName name="A127883302T_Data">Data9!$FC$11:$FC$20</definedName>
    <definedName name="A127883302T_Latest">Data9!$FC$20</definedName>
    <definedName name="A127883306A">Data9!$FE$1:$FE$10,Data9!$FE$11:$FE$20</definedName>
    <definedName name="A127883306A_Data">Data9!$FE$11:$FE$20</definedName>
    <definedName name="A127883306A_Latest">Data9!$FE$20</definedName>
    <definedName name="A127883310T">Data9!$FL$1:$FL$10,Data9!$FL$11:$FL$20</definedName>
    <definedName name="A127883310T_Data">Data9!$FL$11:$FL$20</definedName>
    <definedName name="A127883310T_Latest">Data9!$FL$20</definedName>
    <definedName name="A127883314A">Data9!$FO$1:$FO$10,Data9!$FO$11:$FO$20</definedName>
    <definedName name="A127883314A_Data">Data9!$FO$11:$FO$20</definedName>
    <definedName name="A127883314A_Latest">Data9!$FO$20</definedName>
    <definedName name="A127883318K">Data9!$EI$1:$EI$10,Data9!$EI$11:$EI$20</definedName>
    <definedName name="A127883318K_Data">Data9!$EI$11:$EI$20</definedName>
    <definedName name="A127883318K_Latest">Data9!$EI$20</definedName>
    <definedName name="A127883326K">Data9!$EN$1:$EN$10,Data9!$EN$11:$EN$20</definedName>
    <definedName name="A127883326K_Data">Data9!$EN$11:$EN$20</definedName>
    <definedName name="A127883326K_Latest">Data9!$EN$20</definedName>
    <definedName name="A127883330A">Data9!$GO$1:$GO$10,Data9!$GO$11:$GO$20</definedName>
    <definedName name="A127883330A_Data">Data9!$GO$11:$GO$20</definedName>
    <definedName name="A127883330A_Latest">Data9!$GO$20</definedName>
    <definedName name="A127883334K">Data9!$GP$1:$GP$10,Data9!$GP$11:$GP$20</definedName>
    <definedName name="A127883334K_Data">Data9!$GP$11:$GP$20</definedName>
    <definedName name="A127883334K_Latest">Data9!$GP$20</definedName>
    <definedName name="A127883338V">Data9!$FQ$1:$FQ$10,Data9!$FQ$11:$FQ$20</definedName>
    <definedName name="A127883338V_Data">Data9!$FQ$11:$FQ$20</definedName>
    <definedName name="A127883338V_Latest">Data9!$FQ$20</definedName>
    <definedName name="A127883342K">Data9!$HI$1:$HI$10,Data9!$HI$11:$HI$20</definedName>
    <definedName name="A127883342K_Data">Data9!$HI$11:$HI$20</definedName>
    <definedName name="A127883342K_Latest">Data9!$HI$20</definedName>
    <definedName name="A127883346V">Data9!$HL$1:$HL$10,Data9!$HL$11:$HL$20</definedName>
    <definedName name="A127883346V_Data">Data9!$HL$11:$HL$20</definedName>
    <definedName name="A127883346V_Latest">Data9!$HL$20</definedName>
    <definedName name="A127883350K">Data9!$IA$1:$IA$10,Data9!$IA$11:$IA$20</definedName>
    <definedName name="A127883350K_Data">Data9!$IA$11:$IA$20</definedName>
    <definedName name="A127883350K_Latest">Data9!$IA$20</definedName>
    <definedName name="A127883354V">Data9!$HH$1:$HH$10,Data9!$HH$11:$HH$20</definedName>
    <definedName name="A127883354V_Data">Data9!$HH$11:$HH$20</definedName>
    <definedName name="A127883354V_Latest">Data9!$HH$20</definedName>
    <definedName name="A127883366C">Data10!$FJ$1:$FJ$10,Data10!$FJ$11:$FJ$20</definedName>
    <definedName name="A127883366C_Data">Data10!$FJ$11:$FJ$20</definedName>
    <definedName name="A127883366C_Latest">Data10!$FJ$20</definedName>
    <definedName name="A127884322V">Data10!$FM$1:$FM$10,Data10!$FM$11:$FM$20</definedName>
    <definedName name="A127884322V_Data">Data10!$FM$11:$FM$20</definedName>
    <definedName name="A127884322V_Latest">Data10!$FM$20</definedName>
    <definedName name="A127884326C">Data10!$FQ$1:$FQ$10,Data10!$FQ$11:$FQ$20</definedName>
    <definedName name="A127884326C_Data">Data10!$FQ$11:$FQ$20</definedName>
    <definedName name="A127884326C_Latest">Data10!$FQ$20</definedName>
    <definedName name="A127884558R">Data10!$HI$1:$HI$10,Data10!$HI$11:$HI$20</definedName>
    <definedName name="A127884558R_Data">Data10!$HI$11:$HI$20</definedName>
    <definedName name="A127884558R_Latest">Data10!$HI$20</definedName>
    <definedName name="A127884562F">Data10!$HR$1:$HR$10,Data10!$HR$11:$HR$20</definedName>
    <definedName name="A127884562F_Data">Data10!$HR$11:$HR$20</definedName>
    <definedName name="A127884562F_Latest">Data10!$HR$20</definedName>
    <definedName name="A127884566R">Data10!$HS$1:$HS$10,Data10!$HS$11:$HS$20</definedName>
    <definedName name="A127884566R_Data">Data10!$HS$11:$HS$20</definedName>
    <definedName name="A127884566R_Latest">Data10!$HS$20</definedName>
    <definedName name="A127884570F">Data11!$IE$1:$IE$10,Data11!$IE$11:$IE$20</definedName>
    <definedName name="A127884570F_Data">Data11!$IE$11:$IE$20</definedName>
    <definedName name="A127884570F_Latest">Data11!$IE$20</definedName>
    <definedName name="A127884574R">Data11!$IG$1:$IG$10,Data11!$IG$11:$IG$20</definedName>
    <definedName name="A127884574R_Data">Data11!$IG$11:$IG$20</definedName>
    <definedName name="A127884574R_Latest">Data11!$IG$20</definedName>
    <definedName name="A127884578X">Data11!$IL$1:$IL$10,Data11!$IL$11:$IL$20</definedName>
    <definedName name="A127884578X_Data">Data11!$IL$11:$IL$20</definedName>
    <definedName name="A127884578X_Latest">Data11!$IL$20</definedName>
    <definedName name="A127884582R">Data12!$F$1:$F$10,Data12!$F$11:$F$20</definedName>
    <definedName name="A127884582R_Data">Data12!$F$11:$F$20</definedName>
    <definedName name="A127884582R_Latest">Data12!$F$20</definedName>
    <definedName name="A127884586X">Data12!$R$1:$R$10,Data12!$R$11:$R$20</definedName>
    <definedName name="A127884586X_Data">Data12!$R$11:$R$20</definedName>
    <definedName name="A127884586X_Latest">Data12!$R$20</definedName>
    <definedName name="A127884590R">Data12!$AN$1:$AN$10,Data12!$AN$11:$AN$20</definedName>
    <definedName name="A127884590R_Data">Data12!$AN$11:$AN$20</definedName>
    <definedName name="A127884590R_Latest">Data12!$AN$20</definedName>
    <definedName name="A127884594X">Data12!$AO$1:$AO$10,Data12!$AO$11:$AO$20</definedName>
    <definedName name="A127884594X_Data">Data12!$AO$11:$AO$20</definedName>
    <definedName name="A127884594X_Latest">Data12!$AO$20</definedName>
    <definedName name="A127884598J">Data12!$AR$1:$AR$10,Data12!$AR$11:$AR$20</definedName>
    <definedName name="A127884598J_Data">Data12!$AR$11:$AR$20</definedName>
    <definedName name="A127884598J_Latest">Data12!$AR$20</definedName>
    <definedName name="A127884602L">Data12!$BJ$1:$BJ$10,Data12!$BJ$11:$BJ$20</definedName>
    <definedName name="A127884602L_Data">Data12!$BJ$11:$BJ$20</definedName>
    <definedName name="A127884602L_Latest">Data12!$BJ$20</definedName>
    <definedName name="A127884606W">Data12!$BQ$1:$BQ$10,Data12!$BQ$11:$BQ$20</definedName>
    <definedName name="A127884606W_Data">Data12!$BQ$11:$BQ$20</definedName>
    <definedName name="A127884606W_Latest">Data12!$BQ$20</definedName>
    <definedName name="A127884610L">Data12!$CW$1:$CW$10,Data12!$CW$11:$CW$20</definedName>
    <definedName name="A127884610L_Data">Data12!$CW$11:$CW$20</definedName>
    <definedName name="A127884610L_Latest">Data12!$CW$20</definedName>
    <definedName name="A127884614W">Data12!$CX$1:$CX$10,Data12!$CX$11:$CX$20</definedName>
    <definedName name="A127884614W_Data">Data12!$CX$11:$CX$20</definedName>
    <definedName name="A127884614W_Latest">Data12!$CX$20</definedName>
    <definedName name="A127884618F">Data12!$DA$1:$DA$10,Data12!$DA$11:$DA$20</definedName>
    <definedName name="A127884618F_Data">Data12!$DA$11:$DA$20</definedName>
    <definedName name="A127884618F_Latest">Data12!$DA$20</definedName>
    <definedName name="A127884622W">Data12!$CC$1:$CC$10,Data12!$CC$11:$CC$20</definedName>
    <definedName name="A127884622W_Data">Data12!$CC$11:$CC$20</definedName>
    <definedName name="A127884622W_Latest">Data12!$CC$20</definedName>
    <definedName name="A127884626F">Data12!$CF$1:$CF$10,Data12!$CF$11:$CF$20</definedName>
    <definedName name="A127884626F_Data">Data12!$CF$11:$CF$20</definedName>
    <definedName name="A127884626F_Latest">Data12!$CF$20</definedName>
    <definedName name="A127884630W">Data12!$CG$1:$CG$10,Data12!$CG$11:$CG$20</definedName>
    <definedName name="A127884630W_Data">Data12!$CG$11:$CG$20</definedName>
    <definedName name="A127884630W_Latest">Data12!$CG$20</definedName>
    <definedName name="A127884634F">Data11!$E$1:$E$10,Data11!$E$11:$E$20</definedName>
    <definedName name="A127884634F_Data">Data11!$E$11:$E$20</definedName>
    <definedName name="A127884634F_Latest">Data11!$E$20</definedName>
    <definedName name="A127884638R">Data11!$AI$1:$AI$10,Data11!$AI$11:$AI$20</definedName>
    <definedName name="A127884638R_Data">Data11!$AI$11:$AI$20</definedName>
    <definedName name="A127884638R_Latest">Data11!$AI$20</definedName>
    <definedName name="A127884642F">Data11!$V$1:$V$10,Data11!$V$11:$V$20</definedName>
    <definedName name="A127884642F_Data">Data11!$V$11:$V$20</definedName>
    <definedName name="A127884642F_Latest">Data11!$V$20</definedName>
    <definedName name="A127884646R">Data11!$AX$1:$AX$10,Data11!$AX$11:$AX$20</definedName>
    <definedName name="A127884646R_Data">Data11!$AX$11:$AX$20</definedName>
    <definedName name="A127884646R_Latest">Data11!$AX$20</definedName>
    <definedName name="A127884650F">Data11!$AZ$1:$AZ$10,Data11!$AZ$11:$AZ$20</definedName>
    <definedName name="A127884650F_Data">Data11!$AZ$11:$AZ$20</definedName>
    <definedName name="A127884650F_Latest">Data11!$AZ$20</definedName>
    <definedName name="A127884654R">Data11!$BL$1:$BL$10,Data11!$BL$11:$BL$20</definedName>
    <definedName name="A127884654R_Data">Data11!$BL$11:$BL$20</definedName>
    <definedName name="A127884654R_Latest">Data11!$BL$20</definedName>
    <definedName name="A127884658X">Data11!$BD$1:$BD$10,Data11!$BD$11:$BD$20</definedName>
    <definedName name="A127884658X_Data">Data11!$BD$11:$BD$20</definedName>
    <definedName name="A127884658X_Latest">Data11!$BD$20</definedName>
    <definedName name="A127884662R">Data11!$CE$1:$CE$10,Data11!$CE$11:$CE$20</definedName>
    <definedName name="A127884662R_Data">Data11!$CE$11:$CE$20</definedName>
    <definedName name="A127884662R_Latest">Data11!$CE$20</definedName>
    <definedName name="A127884666X">Data11!$CX$1:$CX$10,Data11!$CX$11:$CX$20</definedName>
    <definedName name="A127884666X_Data">Data11!$CX$11:$CX$20</definedName>
    <definedName name="A127884666X_Latest">Data11!$CX$20</definedName>
    <definedName name="A127884670R">Data11!$CZ$1:$CZ$10,Data11!$CZ$11:$CZ$20</definedName>
    <definedName name="A127884670R_Data">Data11!$CZ$11:$CZ$20</definedName>
    <definedName name="A127884670R_Latest">Data11!$CZ$20</definedName>
    <definedName name="A127884674X">Data11!$DB$1:$DB$10,Data11!$DB$11:$DB$20</definedName>
    <definedName name="A127884674X_Data">Data11!$DB$11:$DB$20</definedName>
    <definedName name="A127884674X_Latest">Data11!$DB$20</definedName>
    <definedName name="A127884678J">Data11!$DQ$1:$DQ$10,Data11!$DQ$11:$DQ$20</definedName>
    <definedName name="A127884678J_Data">Data11!$DQ$11:$DQ$20</definedName>
    <definedName name="A127884678J_Latest">Data11!$DQ$20</definedName>
    <definedName name="A127884682X">Data11!$CP$1:$CP$10,Data11!$CP$11:$CP$20</definedName>
    <definedName name="A127884682X_Data">Data11!$CP$11:$CP$20</definedName>
    <definedName name="A127884682X_Latest">Data11!$CP$20</definedName>
    <definedName name="A127884686J">Data11!$EE$1:$EE$10,Data11!$EE$11:$EE$20</definedName>
    <definedName name="A127884686J_Data">Data11!$EE$11:$EE$20</definedName>
    <definedName name="A127884686J_Latest">Data11!$EE$20</definedName>
    <definedName name="A127884690X">Data11!$ET$1:$ET$10,Data11!$ET$11:$ET$20</definedName>
    <definedName name="A127884690X_Data">Data11!$ET$11:$ET$20</definedName>
    <definedName name="A127884690X_Latest">Data11!$ET$20</definedName>
    <definedName name="A127884694J">Data11!$FY$1:$FY$10,Data11!$FY$11:$FY$20</definedName>
    <definedName name="A127884694J_Data">Data11!$FY$11:$FY$20</definedName>
    <definedName name="A127884694J_Latest">Data11!$FY$20</definedName>
    <definedName name="A127884698T">Data11!$FZ$1:$FZ$10,Data11!$FZ$11:$FZ$20</definedName>
    <definedName name="A127884698T_Data">Data11!$FZ$11:$FZ$20</definedName>
    <definedName name="A127884698T_Latest">Data11!$FZ$20</definedName>
    <definedName name="A127884702W">Data11!$GG$1:$GG$10,Data11!$GG$11:$GG$20</definedName>
    <definedName name="A127884702W_Data">Data11!$GG$11:$GG$20</definedName>
    <definedName name="A127884702W_Latest">Data11!$GG$20</definedName>
    <definedName name="A127884706F">Data11!$GT$1:$GT$10,Data11!$GT$11:$GT$20</definedName>
    <definedName name="A127884706F_Data">Data11!$GT$11:$GT$20</definedName>
    <definedName name="A127884706F_Latest">Data11!$GT$20</definedName>
    <definedName name="A127884710W">Data11!$GZ$1:$GZ$10,Data11!$GZ$11:$GZ$20</definedName>
    <definedName name="A127884710W_Data">Data11!$GZ$11:$GZ$20</definedName>
    <definedName name="A127884710W_Latest">Data11!$GZ$20</definedName>
    <definedName name="A127884714F">Data11!$HG$1:$HG$10,Data11!$HG$11:$HG$20</definedName>
    <definedName name="A127884714F_Data">Data11!$HG$11:$HG$20</definedName>
    <definedName name="A127884714F_Latest">Data11!$HG$20</definedName>
    <definedName name="A127884718R">Data11!$HH$1:$HH$10,Data11!$HH$11:$HH$20</definedName>
    <definedName name="A127884718R_Data">Data11!$HH$11:$HH$20</definedName>
    <definedName name="A127884718R_Latest">Data11!$HH$20</definedName>
    <definedName name="A127884722F">Data11!$GP$1:$GP$10,Data11!$GP$11:$GP$20</definedName>
    <definedName name="A127884722F_Data">Data11!$GP$11:$GP$20</definedName>
    <definedName name="A127884722F_Latest">Data11!$GP$20</definedName>
    <definedName name="A127885714X">Data12!$EX$1:$EX$10,Data12!$EX$11:$EX$20</definedName>
    <definedName name="A127885714X_Data">Data12!$EX$11:$EX$20</definedName>
    <definedName name="A127885714X_Latest">Data12!$EX$20</definedName>
    <definedName name="A127885718J">Data12!$GA$1:$GA$10,Data12!$GA$11:$GA$20</definedName>
    <definedName name="A127885718J_Data">Data12!$GA$11:$GA$20</definedName>
    <definedName name="A127885718J_Latest">Data12!$GA$20</definedName>
    <definedName name="A127885722X">Data12!$GB$1:$GB$10,Data12!$GB$11:$GB$20</definedName>
    <definedName name="A127885722X_Data">Data12!$GB$11:$GB$20</definedName>
    <definedName name="A127885722X_Latest">Data12!$GB$20</definedName>
    <definedName name="A127885726J">Data12!$EZ$1:$EZ$10,Data12!$EZ$11:$EZ$20</definedName>
    <definedName name="A127885726J_Data">Data12!$EZ$11:$EZ$20</definedName>
    <definedName name="A127885726J_Latest">Data12!$EZ$20</definedName>
    <definedName name="A127885970K">Data12!$GD$1:$GD$10,Data12!$GD$11:$GD$20</definedName>
    <definedName name="A127885970K_Data">Data12!$GD$11:$GD$20</definedName>
    <definedName name="A127885970K_Latest">Data12!$GD$20</definedName>
    <definedName name="A127885974V">Data12!$HB$1:$HB$10,Data12!$HB$11:$HB$20</definedName>
    <definedName name="A127885974V_Data">Data12!$HB$11:$HB$20</definedName>
    <definedName name="A127885974V_Latest">Data12!$HB$20</definedName>
    <definedName name="A127885978C">Data12!$HC$1:$HC$10,Data12!$HC$11:$HC$20</definedName>
    <definedName name="A127885978C_Data">Data12!$HC$11:$HC$20</definedName>
    <definedName name="A127885978C_Latest">Data12!$HC$20</definedName>
    <definedName name="A127885982V">Data13!$HJ$1:$HJ$10,Data13!$HJ$11:$HJ$20</definedName>
    <definedName name="A127885982V_Data">Data13!$HJ$11:$HJ$20</definedName>
    <definedName name="A127885982V_Latest">Data13!$HJ$20</definedName>
    <definedName name="A127885986C">Data13!$HO$1:$HO$10,Data13!$HO$11:$HO$20</definedName>
    <definedName name="A127885986C_Data">Data13!$HO$11:$HO$20</definedName>
    <definedName name="A127885986C_Latest">Data13!$HO$20</definedName>
    <definedName name="A127885990V">Data13!$HV$1:$HV$10,Data13!$HV$11:$HV$20</definedName>
    <definedName name="A127885990V_Data">Data13!$HV$11:$HV$20</definedName>
    <definedName name="A127885990V_Latest">Data13!$HV$20</definedName>
    <definedName name="A127885994C">Data14!$D$1:$D$10,Data14!$D$11:$D$20</definedName>
    <definedName name="A127885994C_Data">Data14!$D$11:$D$20</definedName>
    <definedName name="A127885994C_Latest">Data14!$D$20</definedName>
    <definedName name="A127885998L">Data14!$L$1:$L$10,Data14!$L$11:$L$20</definedName>
    <definedName name="A127885998L_Data">Data14!$L$11:$L$20</definedName>
    <definedName name="A127885998L_Latest">Data14!$L$20</definedName>
    <definedName name="A127886002V">Data14!$M$1:$M$10,Data14!$M$11:$M$20</definedName>
    <definedName name="A127886002V_Data">Data14!$M$11:$M$20</definedName>
    <definedName name="A127886002V_Latest">Data14!$M$20</definedName>
    <definedName name="A127886006C">Data14!$S$1:$S$10,Data14!$S$11:$S$20</definedName>
    <definedName name="A127886006C_Data">Data14!$S$11:$S$20</definedName>
    <definedName name="A127886006C_Latest">Data14!$S$20</definedName>
    <definedName name="A127886010V">Data14!$X$1:$X$10,Data14!$X$11:$X$20</definedName>
    <definedName name="A127886010V_Data">Data14!$X$11:$X$20</definedName>
    <definedName name="A127886010V_Latest">Data14!$X$20</definedName>
    <definedName name="A127886014C">Data13!$IM$1:$IM$10,Data13!$IM$11:$IM$20</definedName>
    <definedName name="A127886014C_Data">Data13!$IM$11:$IM$20</definedName>
    <definedName name="A127886014C_Latest">Data13!$IM$20</definedName>
    <definedName name="A127886018L">Data13!$IO$1:$IO$10,Data13!$IO$11:$IO$20</definedName>
    <definedName name="A127886018L_Data">Data13!$IO$11:$IO$20</definedName>
    <definedName name="A127886018L_Latest">Data13!$IO$20</definedName>
    <definedName name="A127886022C">Data13!$IP$1:$IP$10,Data13!$IP$11:$IP$20</definedName>
    <definedName name="A127886022C_Data">Data13!$IP$11:$IP$20</definedName>
    <definedName name="A127886022C_Latest">Data13!$IP$20</definedName>
    <definedName name="A127886026L">Data14!$AQ$1:$AQ$10,Data14!$AQ$11:$AQ$20</definedName>
    <definedName name="A127886026L_Data">Data14!$AQ$11:$AQ$20</definedName>
    <definedName name="A127886026L_Latest">Data14!$AQ$20</definedName>
    <definedName name="A127886030C">Data14!$BC$1:$BC$10,Data14!$BC$11:$BC$20</definedName>
    <definedName name="A127886030C_Data">Data14!$BC$11:$BC$20</definedName>
    <definedName name="A127886030C_Latest">Data14!$BC$20</definedName>
    <definedName name="A127886034L">Data14!$DB$1:$DB$10,Data14!$DB$11:$DB$20</definedName>
    <definedName name="A127886034L_Data">Data14!$DB$11:$DB$20</definedName>
    <definedName name="A127886034L_Latest">Data14!$DB$20</definedName>
    <definedName name="A127886038W">Data14!$DD$1:$DD$10,Data14!$DD$11:$DD$20</definedName>
    <definedName name="A127886038W_Data">Data14!$DD$11:$DD$20</definedName>
    <definedName name="A127886038W_Latest">Data14!$DD$20</definedName>
    <definedName name="A127886042L">Data14!$CQ$1:$CQ$10,Data14!$CQ$11:$CQ$20</definedName>
    <definedName name="A127886042L_Data">Data14!$CQ$11:$CQ$20</definedName>
    <definedName name="A127886042L_Latest">Data14!$CQ$20</definedName>
    <definedName name="A127886046W">Data14!$DK$1:$DK$10,Data14!$DK$11:$DK$20</definedName>
    <definedName name="A127886046W_Data">Data14!$DK$11:$DK$20</definedName>
    <definedName name="A127886046W_Latest">Data14!$DK$20</definedName>
    <definedName name="A127886050L">Data14!$DP$1:$DP$10,Data14!$DP$11:$DP$20</definedName>
    <definedName name="A127886050L_Data">Data14!$DP$11:$DP$20</definedName>
    <definedName name="A127886050L_Latest">Data14!$DP$20</definedName>
    <definedName name="A127886054W">Data14!$DR$1:$DR$10,Data14!$DR$11:$DR$20</definedName>
    <definedName name="A127886054W_Data">Data14!$DR$11:$DR$20</definedName>
    <definedName name="A127886054W_Latest">Data14!$DR$20</definedName>
    <definedName name="A127886058F">Data14!$CR$1:$CR$10,Data14!$CR$11:$CR$20</definedName>
    <definedName name="A127886058F_Data">Data14!$CR$11:$CR$20</definedName>
    <definedName name="A127886058F_Latest">Data14!$CR$20</definedName>
    <definedName name="A127886062W">Data12!$HV$1:$HV$10,Data12!$HV$11:$HV$20</definedName>
    <definedName name="A127886062W_Data">Data12!$HV$11:$HV$20</definedName>
    <definedName name="A127886062W_Latest">Data12!$HV$20</definedName>
    <definedName name="A127886066F">Data12!$HZ$1:$HZ$10,Data12!$HZ$11:$HZ$20</definedName>
    <definedName name="A127886066F_Data">Data12!$HZ$11:$HZ$20</definedName>
    <definedName name="A127886066F_Latest">Data12!$HZ$20</definedName>
    <definedName name="A127886070W">Data12!$IC$1:$IC$10,Data12!$IC$11:$IC$20</definedName>
    <definedName name="A127886070W_Data">Data12!$IC$11:$IC$20</definedName>
    <definedName name="A127886070W_Latest">Data12!$IC$20</definedName>
    <definedName name="A127886074F">Data12!$IL$1:$IL$10,Data12!$IL$11:$IL$20</definedName>
    <definedName name="A127886074F_Data">Data12!$IL$11:$IL$20</definedName>
    <definedName name="A127886074F_Latest">Data12!$IL$20</definedName>
    <definedName name="A127886078R">Data12!$HT$1:$HT$10,Data12!$HT$11:$HT$20</definedName>
    <definedName name="A127886078R_Data">Data12!$HT$11:$HT$20</definedName>
    <definedName name="A127886078R_Latest">Data12!$HT$20</definedName>
    <definedName name="A127886082F">Data13!$Q$1:$Q$10,Data13!$Q$11:$Q$20</definedName>
    <definedName name="A127886082F_Data">Data13!$Q$11:$Q$20</definedName>
    <definedName name="A127886082F_Latest">Data13!$Q$20</definedName>
    <definedName name="A127886086R">Data13!$AE$1:$AE$10,Data13!$AE$11:$AE$20</definedName>
    <definedName name="A127886086R_Data">Data13!$AE$11:$AE$20</definedName>
    <definedName name="A127886086R_Latest">Data13!$AE$20</definedName>
    <definedName name="A127886090F">Data13!$C$1:$C$10,Data13!$C$11:$C$20</definedName>
    <definedName name="A127886090F_Data">Data13!$C$11:$C$20</definedName>
    <definedName name="A127886090F_Latest">Data13!$C$20</definedName>
    <definedName name="A127886094R">Data13!$K$1:$K$10,Data13!$K$11:$K$20</definedName>
    <definedName name="A127886094R_Data">Data13!$K$11:$K$20</definedName>
    <definedName name="A127886094R_Latest">Data13!$K$20</definedName>
    <definedName name="A127886098X">Data13!$AX$1:$AX$10,Data13!$AX$11:$AX$20</definedName>
    <definedName name="A127886098X_Data">Data13!$AX$11:$AX$20</definedName>
    <definedName name="A127886098X_Latest">Data13!$AX$20</definedName>
    <definedName name="A127886102C">Data13!$AZ$1:$AZ$10,Data13!$AZ$11:$AZ$20</definedName>
    <definedName name="A127886102C_Data">Data13!$AZ$11:$AZ$20</definedName>
    <definedName name="A127886102C_Latest">Data13!$AZ$20</definedName>
    <definedName name="A127886106L">Data13!$BK$1:$BK$10,Data13!$BK$11:$BK$20</definedName>
    <definedName name="A127886106L_Data">Data13!$BK$11:$BK$20</definedName>
    <definedName name="A127886106L_Latest">Data13!$BK$20</definedName>
    <definedName name="A127886110C">Data13!$BP$1:$BP$10,Data13!$BP$11:$BP$20</definedName>
    <definedName name="A127886110C_Data">Data13!$BP$11:$BP$20</definedName>
    <definedName name="A127886110C_Latest">Data13!$BP$20</definedName>
    <definedName name="A127886114L">Data13!$CJ$1:$CJ$10,Data13!$CJ$11:$CJ$20</definedName>
    <definedName name="A127886114L_Data">Data13!$CJ$11:$CJ$20</definedName>
    <definedName name="A127886114L_Latest">Data13!$CJ$20</definedName>
    <definedName name="A127886118W">Data13!$CL$1:$CL$10,Data13!$CL$11:$CL$20</definedName>
    <definedName name="A127886118W_Data">Data13!$CL$11:$CL$20</definedName>
    <definedName name="A127886118W_Latest">Data13!$CL$20</definedName>
    <definedName name="A127886122L">Data13!$CQ$1:$CQ$10,Data13!$CQ$11:$CQ$20</definedName>
    <definedName name="A127886122L_Data">Data13!$CQ$11:$CQ$20</definedName>
    <definedName name="A127886122L_Latest">Data13!$CQ$20</definedName>
    <definedName name="A127886126W">Data13!$CU$1:$CU$10,Data13!$CU$11:$CU$20</definedName>
    <definedName name="A127886126W_Data">Data13!$CU$11:$CU$20</definedName>
    <definedName name="A127886126W_Latest">Data13!$CU$20</definedName>
    <definedName name="A127886130L">Data13!$DL$1:$DL$10,Data13!$DL$11:$DL$20</definedName>
    <definedName name="A127886130L_Data">Data13!$DL$11:$DL$20</definedName>
    <definedName name="A127886130L_Latest">Data13!$DL$20</definedName>
    <definedName name="A127886134W">Data13!$DC$1:$DC$10,Data13!$DC$11:$DC$20</definedName>
    <definedName name="A127886134W_Data">Data13!$DC$11:$DC$20</definedName>
    <definedName name="A127886134W_Latest">Data13!$DC$20</definedName>
    <definedName name="A127886138F">Data13!$EA$1:$EA$10,Data13!$EA$11:$EA$20</definedName>
    <definedName name="A127886138F_Data">Data13!$EA$11:$EA$20</definedName>
    <definedName name="A127886138F_Latest">Data13!$EA$20</definedName>
    <definedName name="A127886142W">Data13!$EC$1:$EC$10,Data13!$EC$11:$EC$20</definedName>
    <definedName name="A127886142W_Data">Data13!$EC$11:$EC$20</definedName>
    <definedName name="A127886142W_Latest">Data13!$EC$20</definedName>
    <definedName name="A127886146F">Data13!$DJ$1:$DJ$10,Data13!$DJ$11:$DJ$20</definedName>
    <definedName name="A127886146F_Data">Data13!$DJ$11:$DJ$20</definedName>
    <definedName name="A127886146F_Latest">Data13!$DJ$20</definedName>
    <definedName name="A127886150W">Data13!$EJ$1:$EJ$10,Data13!$EJ$11:$EJ$20</definedName>
    <definedName name="A127886150W_Data">Data13!$EJ$11:$EJ$20</definedName>
    <definedName name="A127886150W_Latest">Data13!$EJ$20</definedName>
    <definedName name="A127886154F">Data13!$EU$1:$EU$10,Data13!$EU$11:$EU$20</definedName>
    <definedName name="A127886154F_Data">Data13!$EU$11:$EU$20</definedName>
    <definedName name="A127886154F_Latest">Data13!$EU$20</definedName>
    <definedName name="A127886158R">Data13!$FP$1:$FP$10,Data13!$FP$11:$FP$20</definedName>
    <definedName name="A127886158R_Data">Data13!$FP$11:$FP$20</definedName>
    <definedName name="A127886158R_Latest">Data13!$FP$20</definedName>
    <definedName name="A127886162F">Data13!$ER$1:$ER$10,Data13!$ER$11:$ER$20</definedName>
    <definedName name="A127886162F_Data">Data13!$ER$11:$ER$20</definedName>
    <definedName name="A127886162F_Latest">Data13!$ER$20</definedName>
    <definedName name="A127886166R">Data13!$FR$1:$FR$10,Data13!$FR$11:$FR$20</definedName>
    <definedName name="A127886166R_Data">Data13!$FR$11:$FR$20</definedName>
    <definedName name="A127886166R_Latest">Data13!$FR$20</definedName>
    <definedName name="A127886170F">Data13!$GA$1:$GA$10,Data13!$GA$11:$GA$20</definedName>
    <definedName name="A127886170F_Data">Data13!$GA$11:$GA$20</definedName>
    <definedName name="A127886170F_Latest">Data13!$GA$20</definedName>
    <definedName name="A127886174R">Data13!$GD$1:$GD$10,Data13!$GD$11:$GD$20</definedName>
    <definedName name="A127886174R_Data">Data13!$GD$11:$GD$20</definedName>
    <definedName name="A127886174R_Latest">Data13!$GD$20</definedName>
    <definedName name="A127886178X">Data13!$GG$1:$GG$10,Data13!$GG$11:$GG$20</definedName>
    <definedName name="A127886178X_Data">Data13!$GG$11:$GG$20</definedName>
    <definedName name="A127886178X_Latest">Data13!$GG$20</definedName>
    <definedName name="A127886182R">Data13!$FT$1:$FT$10,Data13!$FT$11:$FT$20</definedName>
    <definedName name="A127886182R_Data">Data13!$FT$11:$FT$20</definedName>
    <definedName name="A127886182R_Latest">Data13!$FT$20</definedName>
    <definedName name="A127886186X">Data14!$DX$1:$DX$10,Data14!$DX$11:$DX$20</definedName>
    <definedName name="A127886186X_Data">Data14!$DX$11:$DX$20</definedName>
    <definedName name="A127886186X_Latest">Data14!$DX$20</definedName>
    <definedName name="A127886190R">Data14!$DY$1:$DY$10,Data14!$DY$11:$DY$20</definedName>
    <definedName name="A127886190R_Data">Data14!$DY$11:$DY$20</definedName>
    <definedName name="A127886190R_Latest">Data14!$DY$20</definedName>
    <definedName name="A127887250X">Data14!$EQ$1:$EQ$10,Data14!$EQ$11:$EQ$20</definedName>
    <definedName name="A127887250X_Data">Data14!$EQ$11:$EQ$20</definedName>
    <definedName name="A127887250X_Latest">Data14!$EQ$20</definedName>
    <definedName name="A127887254J">Data14!$FB$1:$FB$10,Data14!$FB$11:$FB$20</definedName>
    <definedName name="A127887254J_Data">Data14!$FB$11:$FB$20</definedName>
    <definedName name="A127887254J_Latest">Data14!$FB$20</definedName>
    <definedName name="A127887258T">Data14!$EF$1:$EF$10,Data14!$EF$11:$EF$20</definedName>
    <definedName name="A127887258T_Data">Data14!$EF$11:$EF$20</definedName>
    <definedName name="A127887258T_Latest">Data14!$EF$20</definedName>
    <definedName name="A127887262J">Data14!$EC$1:$EC$10,Data14!$EC$11:$EC$20</definedName>
    <definedName name="A127887262J_Data">Data14!$EC$11:$EC$20</definedName>
    <definedName name="A127887262J_Latest">Data14!$EC$20</definedName>
    <definedName name="A127887266T">Data14!$EG$1:$EG$10,Data14!$EG$11:$EG$20</definedName>
    <definedName name="A127887266T_Data">Data14!$EG$11:$EG$20</definedName>
    <definedName name="A127887266T_Latest">Data14!$EG$20</definedName>
    <definedName name="A127887270J">Data14!$FJ$1:$FJ$10,Data14!$FJ$11:$FJ$20</definedName>
    <definedName name="A127887270J_Data">Data14!$FJ$11:$FJ$20</definedName>
    <definedName name="A127887270J_Latest">Data14!$FJ$20</definedName>
    <definedName name="A127887274T">Data14!$EH$1:$EH$10,Data14!$EH$11:$EH$20</definedName>
    <definedName name="A127887274T_Data">Data14!$EH$11:$EH$20</definedName>
    <definedName name="A127887274T_Latest">Data14!$EH$20</definedName>
    <definedName name="A127887278A">Data14!$EI$1:$EI$10,Data14!$EI$11:$EI$20</definedName>
    <definedName name="A127887278A_Data">Data14!$EI$11:$EI$20</definedName>
    <definedName name="A127887278A_Latest">Data14!$EI$20</definedName>
    <definedName name="A127887530T">Data14!$FX$1:$FX$10,Data14!$FX$11:$FX$20</definedName>
    <definedName name="A127887530T_Data">Data14!$FX$11:$FX$20</definedName>
    <definedName name="A127887530T_Latest">Data14!$FX$20</definedName>
    <definedName name="A127887534A">Data14!$GD$1:$GD$10,Data14!$GD$11:$GD$20</definedName>
    <definedName name="A127887534A_Data">Data14!$GD$11:$GD$20</definedName>
    <definedName name="A127887534A_Latest">Data14!$GD$20</definedName>
    <definedName name="A127887538K">Data14!$GP$1:$GP$10,Data14!$GP$11:$GP$20</definedName>
    <definedName name="A127887538K_Data">Data14!$GP$11:$GP$20</definedName>
    <definedName name="A127887538K_Latest">Data14!$GP$20</definedName>
    <definedName name="A127887542A">Data15!$GI$1:$GI$10,Data15!$GI$11:$GI$20</definedName>
    <definedName name="A127887542A_Data">Data15!$GI$11:$GI$20</definedName>
    <definedName name="A127887542A_Latest">Data15!$GI$20</definedName>
    <definedName name="A127887546K">Data15!$HB$1:$HB$10,Data15!$HB$11:$HB$20</definedName>
    <definedName name="A127887546K_Data">Data15!$HB$11:$HB$20</definedName>
    <definedName name="A127887546K_Latest">Data15!$HB$20</definedName>
    <definedName name="A127887550A">Data15!$HF$1:$HF$10,Data15!$HF$11:$HF$20</definedName>
    <definedName name="A127887550A_Data">Data15!$HF$11:$HF$20</definedName>
    <definedName name="A127887550A_Latest">Data15!$HF$20</definedName>
    <definedName name="A127887554K">Data15!$GM$1:$GM$10,Data15!$GM$11:$GM$20</definedName>
    <definedName name="A127887554K_Data">Data15!$GM$11:$GM$20</definedName>
    <definedName name="A127887554K_Latest">Data15!$GM$20</definedName>
    <definedName name="A127887558V">Data15!$IE$1:$IE$10,Data15!$IE$11:$IE$20</definedName>
    <definedName name="A127887558V_Data">Data15!$IE$11:$IE$20</definedName>
    <definedName name="A127887558V_Latest">Data15!$IE$20</definedName>
    <definedName name="A127887562K">Data15!$IH$1:$IH$10,Data15!$IH$11:$IH$20</definedName>
    <definedName name="A127887562K_Data">Data15!$IH$11:$IH$20</definedName>
    <definedName name="A127887562K_Latest">Data15!$IH$20</definedName>
    <definedName name="A127887566V">Data15!$HR$1:$HR$10,Data15!$HR$11:$HR$20</definedName>
    <definedName name="A127887566V_Data">Data15!$HR$11:$HR$20</definedName>
    <definedName name="A127887566V_Latest">Data15!$HR$20</definedName>
    <definedName name="A127887570K">Data15!$IJ$1:$IJ$10,Data15!$IJ$11:$IJ$20</definedName>
    <definedName name="A127887570K_Data">Data15!$IJ$11:$IJ$20</definedName>
    <definedName name="A127887570K_Latest">Data15!$IJ$20</definedName>
    <definedName name="A127887574V">Data15!$IM$1:$IM$10,Data15!$IM$11:$IM$20</definedName>
    <definedName name="A127887574V_Data">Data15!$IM$11:$IM$20</definedName>
    <definedName name="A127887574V_Latest">Data15!$IM$20</definedName>
    <definedName name="A127887578C">Data16!$I$1:$I$10,Data16!$I$11:$I$20</definedName>
    <definedName name="A127887578C_Data">Data16!$I$11:$I$20</definedName>
    <definedName name="A127887578C_Latest">Data16!$I$20</definedName>
    <definedName name="A127887582V">Data16!$AD$1:$AD$10,Data16!$AD$11:$AD$20</definedName>
    <definedName name="A127887582V_Data">Data16!$AD$11:$AD$20</definedName>
    <definedName name="A127887582V_Latest">Data16!$AD$20</definedName>
    <definedName name="A127887586C">Data16!$AF$1:$AF$10,Data16!$AF$11:$AF$20</definedName>
    <definedName name="A127887586C_Data">Data16!$AF$11:$AF$20</definedName>
    <definedName name="A127887586C_Latest">Data16!$AF$20</definedName>
    <definedName name="A127887590V">Data16!$AG$1:$AG$10,Data16!$AG$11:$AG$20</definedName>
    <definedName name="A127887590V_Data">Data16!$AG$11:$AG$20</definedName>
    <definedName name="A127887590V_Latest">Data16!$AG$20</definedName>
    <definedName name="A127887594C">Data16!$AN$1:$AN$10,Data16!$AN$11:$AN$20</definedName>
    <definedName name="A127887594C_Data">Data16!$AN$11:$AN$20</definedName>
    <definedName name="A127887594C_Latest">Data16!$AN$20</definedName>
    <definedName name="A127887598L">Data16!$BB$1:$BB$10,Data16!$BB$11:$BB$20</definedName>
    <definedName name="A127887598L_Data">Data16!$BB$11:$BB$20</definedName>
    <definedName name="A127887598L_Latest">Data16!$BB$20</definedName>
    <definedName name="A127887602T">Data16!$BG$1:$BG$10,Data16!$BG$11:$BG$20</definedName>
    <definedName name="A127887602T_Data">Data16!$BG$11:$BG$20</definedName>
    <definedName name="A127887602T_Latest">Data16!$BG$20</definedName>
    <definedName name="A127887606A">Data16!$BR$1:$BR$10,Data16!$BR$11:$BR$20</definedName>
    <definedName name="A127887606A_Data">Data16!$BR$11:$BR$20</definedName>
    <definedName name="A127887606A_Latest">Data16!$BR$20</definedName>
    <definedName name="A127887610T">Data16!$AW$1:$AW$10,Data16!$AW$11:$AW$20</definedName>
    <definedName name="A127887610T_Data">Data16!$AW$11:$AW$20</definedName>
    <definedName name="A127887610T_Latest">Data16!$AW$20</definedName>
    <definedName name="A127887614A">Data16!$CH$1:$CH$10,Data16!$CH$11:$CH$20</definedName>
    <definedName name="A127887614A_Data">Data16!$CH$11:$CH$20</definedName>
    <definedName name="A127887614A_Latest">Data16!$CH$20</definedName>
    <definedName name="A127887618K">Data16!$CI$1:$CI$10,Data16!$CI$11:$CI$20</definedName>
    <definedName name="A127887618K_Data">Data16!$CI$11:$CI$20</definedName>
    <definedName name="A127887618K_Latest">Data16!$CI$20</definedName>
    <definedName name="A127887622A">Data16!$CP$1:$CP$10,Data16!$CP$11:$CP$20</definedName>
    <definedName name="A127887622A_Data">Data16!$CP$11:$CP$20</definedName>
    <definedName name="A127887622A_Latest">Data16!$CP$20</definedName>
    <definedName name="A127887626K">Data16!$CV$1:$CV$10,Data16!$CV$11:$CV$20</definedName>
    <definedName name="A127887626K_Data">Data16!$CV$11:$CV$20</definedName>
    <definedName name="A127887626K_Latest">Data16!$CV$20</definedName>
    <definedName name="A127887630A">Data16!$DE$1:$DE$10,Data16!$DE$11:$DE$20</definedName>
    <definedName name="A127887630A_Data">Data16!$DE$11:$DE$20</definedName>
    <definedName name="A127887630A_Latest">Data16!$DE$20</definedName>
    <definedName name="A127887634K">Data14!$HJ$1:$HJ$10,Data14!$HJ$11:$HJ$20</definedName>
    <definedName name="A127887634K_Data">Data14!$HJ$11:$HJ$20</definedName>
    <definedName name="A127887634K_Latest">Data14!$HJ$20</definedName>
    <definedName name="A127887638V">Data14!$HL$1:$HL$10,Data14!$HL$11:$HL$20</definedName>
    <definedName name="A127887638V_Data">Data14!$HL$11:$HL$20</definedName>
    <definedName name="A127887638V_Latest">Data14!$HL$20</definedName>
    <definedName name="A127887642K">Data14!$GT$1:$GT$10,Data14!$GT$11:$GT$20</definedName>
    <definedName name="A127887642K_Data">Data14!$GT$11:$GT$20</definedName>
    <definedName name="A127887642K_Latest">Data14!$GT$20</definedName>
    <definedName name="A127887646V">Data14!$IA$1:$IA$10,Data14!$IA$11:$IA$20</definedName>
    <definedName name="A127887646V_Data">Data14!$IA$11:$IA$20</definedName>
    <definedName name="A127887646V_Latest">Data14!$IA$20</definedName>
    <definedName name="A127887650K">Data15!$F$1:$F$10,Data15!$F$11:$F$20</definedName>
    <definedName name="A127887650K_Data">Data15!$F$11:$F$20</definedName>
    <definedName name="A127887650K_Latest">Data15!$F$20</definedName>
    <definedName name="A127887654V">Data15!$I$1:$I$10,Data15!$I$11:$I$20</definedName>
    <definedName name="A127887654V_Data">Data15!$I$11:$I$20</definedName>
    <definedName name="A127887654V_Latest">Data15!$I$20</definedName>
    <definedName name="A127887658C">Data15!$M$1:$M$10,Data15!$M$11:$M$20</definedName>
    <definedName name="A127887658C_Data">Data15!$M$11:$M$20</definedName>
    <definedName name="A127887658C_Latest">Data15!$M$20</definedName>
    <definedName name="A127887662V">Data15!$N$1:$N$10,Data15!$N$11:$N$20</definedName>
    <definedName name="A127887662V_Data">Data15!$N$11:$N$20</definedName>
    <definedName name="A127887662V_Latest">Data15!$N$20</definedName>
    <definedName name="A127887666C">Data14!$IB$1:$IB$10,Data14!$IB$11:$IB$20</definedName>
    <definedName name="A127887666C_Data">Data14!$IB$11:$IB$20</definedName>
    <definedName name="A127887666C_Latest">Data14!$IB$20</definedName>
    <definedName name="A127887670V">Data14!$IG$1:$IG$10,Data14!$IG$11:$IG$20</definedName>
    <definedName name="A127887670V_Data">Data14!$IG$11:$IG$20</definedName>
    <definedName name="A127887670V_Latest">Data14!$IG$20</definedName>
    <definedName name="A127887674C">Data15!$AK$1:$AK$10,Data15!$AK$11:$AK$20</definedName>
    <definedName name="A127887674C_Data">Data15!$AK$11:$AK$20</definedName>
    <definedName name="A127887674C_Latest">Data15!$AK$20</definedName>
    <definedName name="A127887678L">Data15!$AP$1:$AP$10,Data15!$AP$11:$AP$20</definedName>
    <definedName name="A127887678L_Data">Data15!$AP$11:$AP$20</definedName>
    <definedName name="A127887678L_Latest">Data15!$AP$20</definedName>
    <definedName name="A127887682C">Data15!$AU$1:$AU$10,Data15!$AU$11:$AU$20</definedName>
    <definedName name="A127887682C_Data">Data15!$AU$11:$AU$20</definedName>
    <definedName name="A127887682C_Latest">Data15!$AU$20</definedName>
    <definedName name="A127887686L">Data15!$AZ$1:$AZ$10,Data15!$AZ$11:$AZ$20</definedName>
    <definedName name="A127887686L_Data">Data15!$AZ$11:$AZ$20</definedName>
    <definedName name="A127887686L_Latest">Data15!$AZ$20</definedName>
    <definedName name="A127887694L">Data15!$BR$1:$BR$10,Data15!$BR$11:$BR$20</definedName>
    <definedName name="A127887694L_Data">Data15!$BR$11:$BR$20</definedName>
    <definedName name="A127887694L_Latest">Data15!$BR$20</definedName>
    <definedName name="A127887698W">Data15!$CB$1:$CB$10,Data15!$CB$11:$CB$20</definedName>
    <definedName name="A127887698W_Data">Data15!$CB$11:$CB$20</definedName>
    <definedName name="A127887698W_Latest">Data15!$CB$20</definedName>
    <definedName name="A127887702A">Data15!$BB$1:$BB$10,Data15!$BB$11:$BB$20</definedName>
    <definedName name="A127887702A_Data">Data15!$BB$11:$BB$20</definedName>
    <definedName name="A127887702A_Latest">Data15!$BB$20</definedName>
    <definedName name="A127887706K">Data15!$DC$1:$DC$10,Data15!$DC$11:$DC$20</definedName>
    <definedName name="A127887706K_Data">Data15!$DC$11:$DC$20</definedName>
    <definedName name="A127887706K_Latest">Data15!$DC$20</definedName>
    <definedName name="A127887710A">Data15!$DD$1:$DD$10,Data15!$DD$11:$DD$20</definedName>
    <definedName name="A127887710A_Data">Data15!$DD$11:$DD$20</definedName>
    <definedName name="A127887710A_Latest">Data15!$DD$20</definedName>
    <definedName name="A127887714K">Data15!$ER$1:$ER$10,Data15!$ER$11:$ER$20</definedName>
    <definedName name="A127887714K_Data">Data15!$ER$11:$ER$20</definedName>
    <definedName name="A127887714K_Latest">Data15!$ER$20</definedName>
    <definedName name="A127887718V">Data15!$FM$1:$FM$10,Data15!$FM$11:$FM$20</definedName>
    <definedName name="A127887718V_Data">Data15!$FM$11:$FM$20</definedName>
    <definedName name="A127887718V_Latest">Data15!$FM$20</definedName>
    <definedName name="A127887722K">Data15!$FZ$1:$FZ$10,Data15!$FZ$11:$FZ$20</definedName>
    <definedName name="A127887722K_Data">Data15!$FZ$11:$FZ$20</definedName>
    <definedName name="A127887722K_Latest">Data15!$FZ$20</definedName>
    <definedName name="A127887726V">Data15!$FC$1:$FC$10,Data15!$FC$11:$FC$20</definedName>
    <definedName name="A127887726V_Data">Data15!$FC$11:$FC$20</definedName>
    <definedName name="A127887726V_Latest">Data15!$FC$20</definedName>
    <definedName name="A127887730K">Data15!$FD$1:$FD$10,Data15!$FD$11:$FD$20</definedName>
    <definedName name="A127887730K_Data">Data15!$FD$11:$FD$20</definedName>
    <definedName name="A127887730K_Latest">Data15!$FD$20</definedName>
    <definedName name="A127887734V">Data15!$GG$1:$GG$10,Data15!$GG$11:$GG$20</definedName>
    <definedName name="A127887734V_Data">Data15!$GG$11:$GG$20</definedName>
    <definedName name="A127887734V_Latest">Data15!$GG$20</definedName>
    <definedName name="A127888782F">Data16!$EA$1:$EA$10,Data16!$EA$11:$EA$20</definedName>
    <definedName name="A127888782F_Data">Data16!$EA$11:$EA$20</definedName>
    <definedName name="A127888782F_Latest">Data16!$EA$20</definedName>
    <definedName name="A127888786R">Data16!$EN$1:$EN$10,Data16!$EN$11:$EN$20</definedName>
    <definedName name="A127888786R_Data">Data16!$EN$11:$EN$20</definedName>
    <definedName name="A127888786R_Latest">Data16!$EN$20</definedName>
    <definedName name="A127888790F">Data16!$EO$1:$EO$10,Data16!$EO$11:$EO$20</definedName>
    <definedName name="A127888790F_Data">Data16!$EO$11:$EO$20</definedName>
    <definedName name="A127888790F_Latest">Data16!$EO$20</definedName>
    <definedName name="A127888794R">Data16!$DO$1:$DO$10,Data16!$DO$11:$DO$20</definedName>
    <definedName name="A127888794R_Data">Data16!$DO$11:$DO$20</definedName>
    <definedName name="A127888794R_Latest">Data16!$DO$20</definedName>
    <definedName name="A127888798X">Data16!$DL$1:$DL$10,Data16!$DL$11:$DL$20</definedName>
    <definedName name="A127888798X_Data">Data16!$DL$11:$DL$20</definedName>
    <definedName name="A127888798X_Latest">Data16!$DL$20</definedName>
    <definedName name="A127888802C">Data16!$DP$1:$DP$10,Data16!$DP$11:$DP$20</definedName>
    <definedName name="A127888802C_Data">Data16!$DP$11:$DP$20</definedName>
    <definedName name="A127888802C_Latest">Data16!$DP$20</definedName>
    <definedName name="A127889062A">Data16!$FE$1:$FE$10,Data16!$FE$11:$FE$20</definedName>
    <definedName name="A127889062A_Data">Data16!$FE$11:$FE$20</definedName>
    <definedName name="A127889062A_Latest">Data16!$FE$20</definedName>
    <definedName name="A127889066K">Data16!$FH$1:$FH$10,Data16!$FH$11:$FH$20</definedName>
    <definedName name="A127889066K_Data">Data16!$FH$11:$FH$20</definedName>
    <definedName name="A127889066K_Latest">Data16!$FH$20</definedName>
    <definedName name="A127889070A">Data16!$GA$1:$GA$10,Data16!$GA$11:$GA$20</definedName>
    <definedName name="A127889070A_Data">Data16!$GA$11:$GA$20</definedName>
    <definedName name="A127889070A_Latest">Data16!$GA$20</definedName>
    <definedName name="A127889074K">Data17!$GA$1:$GA$10,Data17!$GA$11:$GA$20</definedName>
    <definedName name="A127889074K_Data">Data17!$GA$11:$GA$20</definedName>
    <definedName name="A127889074K_Latest">Data17!$GA$20</definedName>
    <definedName name="A127889078V">Data17!$GB$1:$GB$10,Data17!$GB$11:$GB$20</definedName>
    <definedName name="A127889078V_Data">Data17!$GB$11:$GB$20</definedName>
    <definedName name="A127889078V_Latest">Data17!$GB$20</definedName>
    <definedName name="A127889082K">Data17!$GE$1:$GE$10,Data17!$GE$11:$GE$20</definedName>
    <definedName name="A127889082K_Data">Data17!$GE$11:$GE$20</definedName>
    <definedName name="A127889082K_Latest">Data17!$GE$20</definedName>
    <definedName name="A127889086V">Data17!$GS$1:$GS$10,Data17!$GS$11:$GS$20</definedName>
    <definedName name="A127889086V_Data">Data17!$GS$11:$GS$20</definedName>
    <definedName name="A127889086V_Latest">Data17!$GS$20</definedName>
    <definedName name="A127889090K">Data17!$FQ$1:$FQ$10,Data17!$FQ$11:$FQ$20</definedName>
    <definedName name="A127889090K_Data">Data17!$FQ$11:$FQ$20</definedName>
    <definedName name="A127889090K_Latest">Data17!$FQ$20</definedName>
    <definedName name="A127889094V">Data17!$GX$1:$GX$10,Data17!$GX$11:$GX$20</definedName>
    <definedName name="A127889094V_Data">Data17!$GX$11:$GX$20</definedName>
    <definedName name="A127889094V_Latest">Data17!$GX$20</definedName>
    <definedName name="A127889098C">Data17!$FY$1:$FY$10,Data17!$FY$11:$FY$20</definedName>
    <definedName name="A127889098C_Data">Data17!$FY$11:$FY$20</definedName>
    <definedName name="A127889098C_Latest">Data17!$FY$20</definedName>
    <definedName name="A127889102J">Data17!$HM$1:$HM$10,Data17!$HM$11:$HM$20</definedName>
    <definedName name="A127889102J_Data">Data17!$HM$11:$HM$20</definedName>
    <definedName name="A127889102J_Latest">Data17!$HM$20</definedName>
    <definedName name="A127889106T">Data17!$HT$1:$HT$10,Data17!$HT$11:$HT$20</definedName>
    <definedName name="A127889106T_Data">Data17!$HT$11:$HT$20</definedName>
    <definedName name="A127889106T_Latest">Data17!$HT$20</definedName>
    <definedName name="A127889110J">Data17!$IB$1:$IB$10,Data17!$IB$11:$IB$20</definedName>
    <definedName name="A127889110J_Data">Data17!$IB$11:$IB$20</definedName>
    <definedName name="A127889110J_Latest">Data17!$IB$20</definedName>
    <definedName name="A127889114T">Data17!$HH$1:$HH$10,Data17!$HH$11:$HH$20</definedName>
    <definedName name="A127889114T_Data">Data17!$HH$11:$HH$20</definedName>
    <definedName name="A127889114T_Latest">Data17!$HH$20</definedName>
    <definedName name="A127889118A">Data18!$I$1:$I$10,Data18!$I$11:$I$20</definedName>
    <definedName name="A127889118A_Data">Data18!$I$11:$I$20</definedName>
    <definedName name="A127889118A_Latest">Data18!$I$20</definedName>
    <definedName name="A127889122T">Data18!$J$1:$J$10,Data18!$J$11:$J$20</definedName>
    <definedName name="A127889122T_Data">Data18!$J$11:$J$20</definedName>
    <definedName name="A127889122T_Latest">Data18!$J$20</definedName>
    <definedName name="A127889126A">Data18!$AN$1:$AN$10,Data18!$AN$11:$AN$20</definedName>
    <definedName name="A127889126A_Data">Data18!$AN$11:$AN$20</definedName>
    <definedName name="A127889126A_Latest">Data18!$AN$20</definedName>
    <definedName name="A127889130T">Data18!$AQ$1:$AQ$10,Data18!$AQ$11:$AQ$20</definedName>
    <definedName name="A127889130T_Data">Data18!$AQ$11:$AQ$20</definedName>
    <definedName name="A127889130T_Latest">Data18!$AQ$20</definedName>
    <definedName name="A127889134A">Data18!$AR$1:$AR$10,Data18!$AR$11:$AR$20</definedName>
    <definedName name="A127889134A_Data">Data18!$AR$11:$AR$20</definedName>
    <definedName name="A127889134A_Latest">Data18!$AR$20</definedName>
    <definedName name="A127889138K">Data18!$BC$1:$BC$10,Data18!$BC$11:$BC$20</definedName>
    <definedName name="A127889138K_Data">Data18!$BC$11:$BC$20</definedName>
    <definedName name="A127889138K_Latest">Data18!$BC$20</definedName>
    <definedName name="A127889142A">Data18!$BY$1:$BY$10,Data18!$BY$11:$BY$20</definedName>
    <definedName name="A127889142A_Data">Data18!$BY$11:$BY$20</definedName>
    <definedName name="A127889142A_Latest">Data18!$BY$20</definedName>
    <definedName name="A127889146K">Data18!$CB$1:$CB$10,Data18!$CB$11:$CB$20</definedName>
    <definedName name="A127889146K_Data">Data18!$CB$11:$CB$20</definedName>
    <definedName name="A127889146K_Latest">Data18!$CB$20</definedName>
    <definedName name="A127889150A">Data18!$BL$1:$BL$10,Data18!$BL$11:$BL$20</definedName>
    <definedName name="A127889150A_Data">Data18!$BL$11:$BL$20</definedName>
    <definedName name="A127889150A_Latest">Data18!$BL$20</definedName>
    <definedName name="A127889154K">Data18!$BP$1:$BP$10,Data18!$BP$11:$BP$20</definedName>
    <definedName name="A127889154K_Data">Data18!$BP$11:$BP$20</definedName>
    <definedName name="A127889154K_Latest">Data18!$BP$20</definedName>
    <definedName name="A127889158V">Data16!$GP$1:$GP$10,Data16!$GP$11:$GP$20</definedName>
    <definedName name="A127889158V_Data">Data16!$GP$11:$GP$20</definedName>
    <definedName name="A127889158V_Latest">Data16!$GP$20</definedName>
    <definedName name="A127889162K">Data16!$GU$1:$GU$10,Data16!$GU$11:$GU$20</definedName>
    <definedName name="A127889162K_Data">Data16!$GU$11:$GU$20</definedName>
    <definedName name="A127889162K_Latest">Data16!$GU$20</definedName>
    <definedName name="A127889166V">Data16!$GE$1:$GE$10,Data16!$GE$11:$GE$20</definedName>
    <definedName name="A127889166V_Data">Data16!$GE$11:$GE$20</definedName>
    <definedName name="A127889166V_Latest">Data16!$GE$20</definedName>
    <definedName name="A127889170K">Data16!$HD$1:$HD$10,Data16!$HD$11:$HD$20</definedName>
    <definedName name="A127889170K_Data">Data16!$HD$11:$HD$20</definedName>
    <definedName name="A127889170K_Latest">Data16!$HD$20</definedName>
    <definedName name="A127889174V">Data16!$HH$1:$HH$10,Data16!$HH$11:$HH$20</definedName>
    <definedName name="A127889174V_Data">Data16!$HH$11:$HH$20</definedName>
    <definedName name="A127889174V_Latest">Data16!$HH$20</definedName>
    <definedName name="A127889178C">Data16!$GH$1:$GH$10,Data16!$GH$11:$GH$20</definedName>
    <definedName name="A127889178C_Data">Data16!$GH$11:$GH$20</definedName>
    <definedName name="A127889178C_Latest">Data16!$GH$20</definedName>
    <definedName name="A127889182V">Data16!$HL$1:$HL$10,Data16!$HL$11:$HL$20</definedName>
    <definedName name="A127889182V_Data">Data16!$HL$11:$HL$20</definedName>
    <definedName name="A127889182V_Latest">Data16!$HL$20</definedName>
    <definedName name="A127889186C">Data16!$HZ$1:$HZ$10,Data16!$HZ$11:$HZ$20</definedName>
    <definedName name="A127889186C_Data">Data16!$HZ$11:$HZ$20</definedName>
    <definedName name="A127889186C_Latest">Data16!$HZ$20</definedName>
    <definedName name="A127889190V">Data16!$ID$1:$ID$10,Data16!$ID$11:$ID$20</definedName>
    <definedName name="A127889190V_Data">Data16!$ID$11:$ID$20</definedName>
    <definedName name="A127889190V_Latest">Data16!$ID$20</definedName>
    <definedName name="A127889194C">Data16!$HM$1:$HM$10,Data16!$HM$11:$HM$20</definedName>
    <definedName name="A127889194C_Data">Data16!$HM$11:$HM$20</definedName>
    <definedName name="A127889194C_Latest">Data16!$HM$20</definedName>
    <definedName name="A127889198L">Data16!$IH$1:$IH$10,Data16!$IH$11:$IH$20</definedName>
    <definedName name="A127889198L_Data">Data16!$IH$11:$IH$20</definedName>
    <definedName name="A127889198L_Latest">Data16!$IH$20</definedName>
    <definedName name="A127889202T">Data16!$IK$1:$IK$10,Data16!$IK$11:$IK$20</definedName>
    <definedName name="A127889202T_Data">Data16!$IK$11:$IK$20</definedName>
    <definedName name="A127889202T_Latest">Data16!$IK$20</definedName>
    <definedName name="A127889206A">Data16!$IM$1:$IM$10,Data16!$IM$11:$IM$20</definedName>
    <definedName name="A127889206A_Data">Data16!$IM$11:$IM$20</definedName>
    <definedName name="A127889206A_Latest">Data16!$IM$20</definedName>
    <definedName name="A127889210T">Data16!$IO$1:$IO$10,Data16!$IO$11:$IO$20</definedName>
    <definedName name="A127889210T_Data">Data16!$IO$11:$IO$20</definedName>
    <definedName name="A127889210T_Latest">Data16!$IO$20</definedName>
    <definedName name="A127889214A">Data16!$HO$1:$HO$10,Data16!$HO$11:$HO$20</definedName>
    <definedName name="A127889214A_Data">Data16!$HO$11:$HO$20</definedName>
    <definedName name="A127889214A_Latest">Data16!$HO$20</definedName>
    <definedName name="A127889218K">Data17!$Q$1:$Q$10,Data17!$Q$11:$Q$20</definedName>
    <definedName name="A127889218K_Data">Data17!$Q$11:$Q$20</definedName>
    <definedName name="A127889218K_Latest">Data17!$Q$20</definedName>
    <definedName name="A127889222A">Data17!$E$1:$E$10,Data17!$E$11:$E$20</definedName>
    <definedName name="A127889222A_Data">Data17!$E$11:$E$20</definedName>
    <definedName name="A127889222A_Latest">Data17!$E$20</definedName>
    <definedName name="A127889226K">Data17!$W$1:$W$10,Data17!$W$11:$W$20</definedName>
    <definedName name="A127889226K_Data">Data17!$W$11:$W$20</definedName>
    <definedName name="A127889226K_Latest">Data17!$W$20</definedName>
    <definedName name="A127889230A">Data17!$L$1:$L$10,Data17!$L$11:$L$20</definedName>
    <definedName name="A127889230A_Data">Data17!$L$11:$L$20</definedName>
    <definedName name="A127889230A_Latest">Data17!$L$20</definedName>
    <definedName name="A127889234K">Data17!$AP$1:$AP$10,Data17!$AP$11:$AP$20</definedName>
    <definedName name="A127889234K_Data">Data17!$AP$11:$AP$20</definedName>
    <definedName name="A127889234K_Latest">Data17!$AP$20</definedName>
    <definedName name="A127889238V">Data17!$CD$1:$CD$10,Data17!$CD$11:$CD$20</definedName>
    <definedName name="A127889238V_Data">Data17!$CD$11:$CD$20</definedName>
    <definedName name="A127889238V_Latest">Data17!$CD$20</definedName>
    <definedName name="A127889242K">Data17!$CW$1:$CW$10,Data17!$CW$11:$CW$20</definedName>
    <definedName name="A127889242K_Data">Data17!$CW$11:$CW$20</definedName>
    <definedName name="A127889242K_Latest">Data17!$CW$20</definedName>
    <definedName name="A127889246V">Data17!$DK$1:$DK$10,Data17!$DK$11:$DK$20</definedName>
    <definedName name="A127889246V_Data">Data17!$DK$11:$DK$20</definedName>
    <definedName name="A127889246V_Latest">Data17!$DK$20</definedName>
    <definedName name="A127889250K">Data17!$DM$1:$DM$10,Data17!$DM$11:$DM$20</definedName>
    <definedName name="A127889250K_Data">Data17!$DM$11:$DM$20</definedName>
    <definedName name="A127889250K_Latest">Data17!$DM$20</definedName>
    <definedName name="A127889254V">Data17!$DO$1:$DO$10,Data17!$DO$11:$DO$20</definedName>
    <definedName name="A127889254V_Data">Data17!$DO$11:$DO$20</definedName>
    <definedName name="A127889254V_Latest">Data17!$DO$20</definedName>
    <definedName name="A127889258C">Data17!$DQ$1:$DQ$10,Data17!$DQ$11:$DQ$20</definedName>
    <definedName name="A127889258C_Data">Data17!$DQ$11:$DQ$20</definedName>
    <definedName name="A127889258C_Latest">Data17!$DQ$20</definedName>
    <definedName name="A127889262V">Data17!$DF$1:$DF$10,Data17!$DF$11:$DF$20</definedName>
    <definedName name="A127889262V_Data">Data17!$DF$11:$DF$20</definedName>
    <definedName name="A127889262V_Latest">Data17!$DF$20</definedName>
    <definedName name="A127889266C">Data17!$EU$1:$EU$10,Data17!$EU$11:$EU$20</definedName>
    <definedName name="A127889266C_Data">Data17!$EU$11:$EU$20</definedName>
    <definedName name="A127889266C_Latest">Data17!$EU$20</definedName>
    <definedName name="A127889274C">Data17!$ER$1:$ER$10,Data17!$ER$11:$ER$20</definedName>
    <definedName name="A127889274C_Data">Data17!$ER$11:$ER$20</definedName>
    <definedName name="A127889274C_Latest">Data17!$ER$20</definedName>
    <definedName name="A127890214X">Data1!$N$1:$N$10,Data1!$N$11:$N$20</definedName>
    <definedName name="A127890214X_Data">Data1!$N$11:$N$20</definedName>
    <definedName name="A127890214X_Latest">Data1!$N$20</definedName>
    <definedName name="A127890218J">Data1!$O$1:$O$10,Data1!$O$11:$O$20</definedName>
    <definedName name="A127890218J_Data">Data1!$O$11:$O$20</definedName>
    <definedName name="A127890218J_Latest">Data1!$O$20</definedName>
    <definedName name="A127890222X">Data1!$D$1:$D$10,Data1!$D$11:$D$20</definedName>
    <definedName name="A127890222X_Data">Data1!$D$11:$D$20</definedName>
    <definedName name="A127890222X_Latest">Data1!$D$20</definedName>
    <definedName name="A127890226J">Data1!$Y$1:$Y$10,Data1!$Y$11:$Y$20</definedName>
    <definedName name="A127890226J_Data">Data1!$Y$11:$Y$20</definedName>
    <definedName name="A127890226J_Latest">Data1!$Y$20</definedName>
    <definedName name="A127890230X">Data1!$H$1:$H$10,Data1!$H$11:$H$20</definedName>
    <definedName name="A127890230X_Data">Data1!$H$11:$H$20</definedName>
    <definedName name="A127890230X_Latest">Data1!$H$20</definedName>
    <definedName name="A127890490V">Data1!$BA$1:$BA$10,Data1!$BA$11:$BA$20</definedName>
    <definedName name="A127890490V_Data">Data1!$BA$11:$BA$20</definedName>
    <definedName name="A127890490V_Latest">Data1!$BA$20</definedName>
    <definedName name="A127890494C">Data1!$AN$1:$AN$10,Data1!$AN$11:$AN$20</definedName>
    <definedName name="A127890494C_Data">Data1!$AN$11:$AN$20</definedName>
    <definedName name="A127890494C_Latest">Data1!$AN$20</definedName>
    <definedName name="A127890498L">Data1!$BO$1:$BO$10,Data1!$BO$11:$BO$20</definedName>
    <definedName name="A127890498L_Data">Data1!$BO$11:$BO$20</definedName>
    <definedName name="A127890498L_Latest">Data1!$BO$20</definedName>
    <definedName name="A127890502T">Data1!$BQ$1:$BQ$10,Data1!$BQ$11:$BQ$20</definedName>
    <definedName name="A127890502T_Data">Data1!$BQ$11:$BQ$20</definedName>
    <definedName name="A127890502T_Latest">Data1!$BQ$20</definedName>
    <definedName name="A127890506A">Data1!$AS$1:$AS$10,Data1!$AS$11:$AS$20</definedName>
    <definedName name="A127890506A_Data">Data1!$AS$11:$AS$20</definedName>
    <definedName name="A127890506A_Latest">Data1!$AS$20</definedName>
    <definedName name="A127890510T">Data2!$BQ$1:$BQ$10,Data2!$BQ$11:$BQ$20</definedName>
    <definedName name="A127890510T_Data">Data2!$BQ$11:$BQ$20</definedName>
    <definedName name="A127890510T_Latest">Data2!$BQ$20</definedName>
    <definedName name="A127890514A">Data2!$CC$1:$CC$10,Data2!$CC$11:$CC$20</definedName>
    <definedName name="A127890514A_Data">Data2!$CC$11:$CC$20</definedName>
    <definedName name="A127890514A_Latest">Data2!$CC$20</definedName>
    <definedName name="A127890518K">Data2!$CE$1:$CE$10,Data2!$CE$11:$CE$20</definedName>
    <definedName name="A127890518K_Data">Data2!$CE$11:$CE$20</definedName>
    <definedName name="A127890518K_Latest">Data2!$CE$20</definedName>
    <definedName name="A127890522A">Data2!$BG$1:$BG$10,Data2!$BG$11:$BG$20</definedName>
    <definedName name="A127890522A_Data">Data2!$BG$11:$BG$20</definedName>
    <definedName name="A127890522A_Latest">Data2!$BG$20</definedName>
    <definedName name="A127890530A">Data2!$BL$1:$BL$10,Data2!$BL$11:$BL$20</definedName>
    <definedName name="A127890530A_Data">Data2!$BL$11:$BL$20</definedName>
    <definedName name="A127890530A_Latest">Data2!$BL$20</definedName>
    <definedName name="A127890534K">Data2!$CZ$1:$CZ$10,Data2!$CZ$11:$CZ$20</definedName>
    <definedName name="A127890534K_Data">Data2!$CZ$11:$CZ$20</definedName>
    <definedName name="A127890534K_Latest">Data2!$CZ$20</definedName>
    <definedName name="A127890538V">Data2!$DJ$1:$DJ$10,Data2!$DJ$11:$DJ$20</definedName>
    <definedName name="A127890538V_Data">Data2!$DJ$11:$DJ$20</definedName>
    <definedName name="A127890538V_Latest">Data2!$DJ$20</definedName>
    <definedName name="A127890542K">Data2!$DN$1:$DN$10,Data2!$DN$11:$DN$20</definedName>
    <definedName name="A127890542K_Data">Data2!$DN$11:$DN$20</definedName>
    <definedName name="A127890542K_Latest">Data2!$DN$20</definedName>
    <definedName name="A127890546V">Data2!$DO$1:$DO$10,Data2!$DO$11:$DO$20</definedName>
    <definedName name="A127890546V_Data">Data2!$DO$11:$DO$20</definedName>
    <definedName name="A127890546V_Latest">Data2!$DO$20</definedName>
    <definedName name="A127890550K">Data2!$DR$1:$DR$10,Data2!$DR$11:$DR$20</definedName>
    <definedName name="A127890550K_Data">Data2!$DR$11:$DR$20</definedName>
    <definedName name="A127890550K_Latest">Data2!$DR$20</definedName>
    <definedName name="A127890554V">Data2!$DS$1:$DS$10,Data2!$DS$11:$DS$20</definedName>
    <definedName name="A127890554V_Data">Data2!$DS$11:$DS$20</definedName>
    <definedName name="A127890554V_Latest">Data2!$DS$20</definedName>
    <definedName name="A127890558C">Data2!$CS$1:$CS$10,Data2!$CS$11:$CS$20</definedName>
    <definedName name="A127890558C_Data">Data2!$CS$11:$CS$20</definedName>
    <definedName name="A127890558C_Latest">Data2!$CS$20</definedName>
    <definedName name="A127890562V">Data2!$EY$1:$EY$10,Data2!$EY$11:$EY$20</definedName>
    <definedName name="A127890562V_Data">Data2!$EY$11:$EY$20</definedName>
    <definedName name="A127890562V_Latest">Data2!$EY$20</definedName>
    <definedName name="A127890566C">Data2!$DZ$1:$DZ$10,Data2!$DZ$11:$DZ$20</definedName>
    <definedName name="A127890566C_Data">Data2!$DZ$11:$DZ$20</definedName>
    <definedName name="A127890566C_Latest">Data2!$DZ$20</definedName>
    <definedName name="A127890570V">Data2!$FB$1:$FB$10,Data2!$FB$11:$FB$20</definedName>
    <definedName name="A127890570V_Data">Data2!$FB$11:$FB$20</definedName>
    <definedName name="A127890570V_Latest">Data2!$FB$20</definedName>
    <definedName name="A127890574C">Data2!$EF$1:$EF$10,Data2!$EF$11:$EF$20</definedName>
    <definedName name="A127890574C_Data">Data2!$EF$11:$EF$20</definedName>
    <definedName name="A127890574C_Latest">Data2!$EF$20</definedName>
    <definedName name="A127890578L">Data2!$FF$1:$FF$10,Data2!$FF$11:$FF$20</definedName>
    <definedName name="A127890578L_Data">Data2!$FF$11:$FF$20</definedName>
    <definedName name="A127890578L_Latest">Data2!$FF$20</definedName>
    <definedName name="A127890582C">Data2!$FR$1:$FR$10,Data2!$FR$11:$FR$20</definedName>
    <definedName name="A127890582C_Data">Data2!$FR$11:$FR$20</definedName>
    <definedName name="A127890582C_Latest">Data2!$FR$20</definedName>
    <definedName name="A127890586L">Data2!$FX$1:$FX$10,Data2!$FX$11:$FX$20</definedName>
    <definedName name="A127890586L_Data">Data2!$FX$11:$FX$20</definedName>
    <definedName name="A127890586L_Latest">Data2!$FX$20</definedName>
    <definedName name="A127890590C">Data2!$FZ$1:$FZ$10,Data2!$FZ$11:$FZ$20</definedName>
    <definedName name="A127890590C_Data">Data2!$FZ$11:$FZ$20</definedName>
    <definedName name="A127890590C_Latest">Data2!$FZ$20</definedName>
    <definedName name="A127890594L">Data2!$GE$1:$GE$10,Data2!$GE$11:$GE$20</definedName>
    <definedName name="A127890594L_Data">Data2!$GE$11:$GE$20</definedName>
    <definedName name="A127890594L_Latest">Data2!$GE$20</definedName>
    <definedName name="A127890598W">Data2!$GH$1:$GH$10,Data2!$GH$11:$GH$20</definedName>
    <definedName name="A127890598W_Data">Data2!$GH$11:$GH$20</definedName>
    <definedName name="A127890598W_Latest">Data2!$GH$20</definedName>
    <definedName name="A127890602A">Data2!$GK$1:$GK$10,Data2!$GK$11:$GK$20</definedName>
    <definedName name="A127890602A_Data">Data2!$GK$11:$GK$20</definedName>
    <definedName name="A127890602A_Latest">Data2!$GK$20</definedName>
    <definedName name="A127890610A">Data2!$FJ$1:$FJ$10,Data2!$FJ$11:$FJ$20</definedName>
    <definedName name="A127890610A_Data">Data2!$FJ$11:$FJ$20</definedName>
    <definedName name="A127890610A_Latest">Data2!$FJ$20</definedName>
    <definedName name="A127890614K">Data2!$GW$1:$GW$10,Data2!$GW$11:$GW$20</definedName>
    <definedName name="A127890614K_Data">Data2!$GW$11:$GW$20</definedName>
    <definedName name="A127890614K_Latest">Data2!$GW$20</definedName>
    <definedName name="A127890618V">Data1!$CD$1:$CD$10,Data1!$CD$11:$CD$20</definedName>
    <definedName name="A127890618V_Data">Data1!$CD$11:$CD$20</definedName>
    <definedName name="A127890618V_Latest">Data1!$CD$20</definedName>
    <definedName name="A127890622K">Data1!$CG$1:$CG$10,Data1!$CG$11:$CG$20</definedName>
    <definedName name="A127890622K_Data">Data1!$CG$11:$CG$20</definedName>
    <definedName name="A127890622K_Latest">Data1!$CG$20</definedName>
    <definedName name="A127890626V">Data1!$CP$1:$CP$10,Data1!$CP$11:$CP$20</definedName>
    <definedName name="A127890626V_Data">Data1!$CP$11:$CP$20</definedName>
    <definedName name="A127890626V_Latest">Data1!$CP$20</definedName>
    <definedName name="A127890630K">Data1!$CT$1:$CT$10,Data1!$CT$11:$CT$20</definedName>
    <definedName name="A127890630K_Data">Data1!$CT$11:$CT$20</definedName>
    <definedName name="A127890630K_Latest">Data1!$CT$20</definedName>
    <definedName name="A127890634V">Data1!$CY$1:$CY$10,Data1!$CY$11:$CY$20</definedName>
    <definedName name="A127890634V_Data">Data1!$CY$11:$CY$20</definedName>
    <definedName name="A127890634V_Latest">Data1!$CY$20</definedName>
    <definedName name="A127890638C">Data1!$BY$1:$BY$10,Data1!$BY$11:$BY$20</definedName>
    <definedName name="A127890638C_Data">Data1!$BY$11:$BY$20</definedName>
    <definedName name="A127890638C_Latest">Data1!$BY$20</definedName>
    <definedName name="A127890642V">Data1!$DZ$1:$DZ$10,Data1!$DZ$11:$DZ$20</definedName>
    <definedName name="A127890642V_Data">Data1!$DZ$11:$DZ$20</definedName>
    <definedName name="A127890642V_Latest">Data1!$DZ$20</definedName>
    <definedName name="A127890646C">Data1!$DJ$1:$DJ$10,Data1!$DJ$11:$DJ$20</definedName>
    <definedName name="A127890646C_Data">Data1!$DJ$11:$DJ$20</definedName>
    <definedName name="A127890646C_Latest">Data1!$DJ$20</definedName>
    <definedName name="A127890650V">Data1!$EJ$1:$EJ$10,Data1!$EJ$11:$EJ$20</definedName>
    <definedName name="A127890650V_Data">Data1!$EJ$11:$EJ$20</definedName>
    <definedName name="A127890650V_Latest">Data1!$EJ$20</definedName>
    <definedName name="A127890654C">Data1!$ES$1:$ES$10,Data1!$ES$11:$ES$20</definedName>
    <definedName name="A127890654C_Data">Data1!$ES$11:$ES$20</definedName>
    <definedName name="A127890654C_Latest">Data1!$ES$20</definedName>
    <definedName name="A127890658L">Data1!$FF$1:$FF$10,Data1!$FF$11:$FF$20</definedName>
    <definedName name="A127890658L_Data">Data1!$FF$11:$FF$20</definedName>
    <definedName name="A127890658L_Latest">Data1!$FF$20</definedName>
    <definedName name="A127890662C">Data1!$FP$1:$FP$10,Data1!$FP$11:$FP$20</definedName>
    <definedName name="A127890662C_Data">Data1!$FP$11:$FP$20</definedName>
    <definedName name="A127890662C_Latest">Data1!$FP$20</definedName>
    <definedName name="A127890666L">Data1!$EQ$1:$EQ$10,Data1!$EQ$11:$EQ$20</definedName>
    <definedName name="A127890666L_Data">Data1!$EQ$11:$EQ$20</definedName>
    <definedName name="A127890666L_Latest">Data1!$EQ$20</definedName>
    <definedName name="A127890670C">Data1!$GE$1:$GE$10,Data1!$GE$11:$GE$20</definedName>
    <definedName name="A127890670C_Data">Data1!$GE$11:$GE$20</definedName>
    <definedName name="A127890670C_Latest">Data1!$GE$20</definedName>
    <definedName name="A127890674L">Data1!$GF$1:$GF$10,Data1!$GF$11:$GF$20</definedName>
    <definedName name="A127890674L_Data">Data1!$GF$11:$GF$20</definedName>
    <definedName name="A127890674L_Latest">Data1!$GF$20</definedName>
    <definedName name="A127890678W">Data1!$GH$1:$GH$10,Data1!$GH$11:$GH$20</definedName>
    <definedName name="A127890678W_Data">Data1!$GH$11:$GH$20</definedName>
    <definedName name="A127890678W_Latest">Data1!$GH$20</definedName>
    <definedName name="A127890682L">Data1!$HJ$1:$HJ$10,Data1!$HJ$11:$HJ$20</definedName>
    <definedName name="A127890682L_Data">Data1!$HJ$11:$HJ$20</definedName>
    <definedName name="A127890682L_Latest">Data1!$HJ$20</definedName>
    <definedName name="A127890686W">Data1!$IA$1:$IA$10,Data1!$IA$11:$IA$20</definedName>
    <definedName name="A127890686W_Data">Data1!$IA$11:$IA$20</definedName>
    <definedName name="A127890686W_Latest">Data1!$IA$20</definedName>
    <definedName name="A127890690L">Data1!$ID$1:$ID$10,Data1!$ID$11:$ID$20</definedName>
    <definedName name="A127890690L_Data">Data1!$ID$11:$ID$20</definedName>
    <definedName name="A127890690L_Latest">Data1!$ID$20</definedName>
    <definedName name="A127890694W">Data1!$HE$1:$HE$10,Data1!$HE$11:$HE$20</definedName>
    <definedName name="A127890694W_Data">Data1!$HE$11:$HE$20</definedName>
    <definedName name="A127890694W_Latest">Data1!$HE$20</definedName>
    <definedName name="A127890698F">Data1!$HH$1:$HH$10,Data1!$HH$11:$HH$20</definedName>
    <definedName name="A127890698F_Data">Data1!$HH$11:$HH$20</definedName>
    <definedName name="A127890698F_Latest">Data1!$HH$20</definedName>
    <definedName name="A127890702K">Data1!$IQ$1:$IQ$10,Data1!$IQ$11:$IQ$20</definedName>
    <definedName name="A127890702K_Data">Data1!$IQ$11:$IQ$20</definedName>
    <definedName name="A127890702K_Latest">Data1!$IQ$20</definedName>
    <definedName name="A127890706V">Data2!$H$1:$H$10,Data2!$H$11:$H$20</definedName>
    <definedName name="A127890706V_Data">Data2!$H$11:$H$20</definedName>
    <definedName name="A127890706V_Latest">Data2!$H$20</definedName>
    <definedName name="A127890710K">Data2!$L$1:$L$10,Data2!$L$11:$L$20</definedName>
    <definedName name="A127890710K_Data">Data2!$L$11:$L$20</definedName>
    <definedName name="A127890710K_Latest">Data2!$L$20</definedName>
    <definedName name="A127890714V">Data2!$P$1:$P$10,Data2!$P$11:$P$20</definedName>
    <definedName name="A127890714V_Data">Data2!$P$11:$P$20</definedName>
    <definedName name="A127890714V_Latest">Data2!$P$20</definedName>
    <definedName name="A127890718C">Data2!$AP$1:$AP$10,Data2!$AP$11:$AP$20</definedName>
    <definedName name="A127890718C_Data">Data2!$AP$11:$AP$20</definedName>
    <definedName name="A127890718C_Latest">Data2!$AP$20</definedName>
    <definedName name="A127890722V">Data2!$AQ$1:$AQ$10,Data2!$AQ$11:$AQ$20</definedName>
    <definedName name="A127890722V_Data">Data2!$AQ$11:$AQ$20</definedName>
    <definedName name="A127890722V_Latest">Data2!$AQ$20</definedName>
    <definedName name="A127890726C">Data2!$AS$1:$AS$10,Data2!$AS$11:$AS$20</definedName>
    <definedName name="A127890726C_Data">Data2!$AS$11:$AS$20</definedName>
    <definedName name="A127890726C_Latest">Data2!$AS$20</definedName>
    <definedName name="A127890730V">Data2!$BE$1:$BE$10,Data2!$BE$11:$BE$20</definedName>
    <definedName name="A127890730V_Data">Data2!$BE$11:$BE$20</definedName>
    <definedName name="A127890730V_Latest">Data2!$BE$20</definedName>
    <definedName name="A127890734C">Data2!$BF$1:$BF$10,Data2!$BF$11:$BF$20</definedName>
    <definedName name="A127890734C_Data">Data2!$BF$11:$BF$20</definedName>
    <definedName name="A127890734C_Latest">Data2!$BF$20</definedName>
    <definedName name="A127891790R">Data2!$IP$1:$IP$10,Data2!$IP$11:$IP$20</definedName>
    <definedName name="A127891790R_Data">Data2!$IP$11:$IP$20</definedName>
    <definedName name="A127891790R_Latest">Data2!$IP$20</definedName>
    <definedName name="A127891794X">Data3!$E$1:$E$10,Data3!$E$11:$E$20</definedName>
    <definedName name="A127891794X_Data">Data3!$E$11:$E$20</definedName>
    <definedName name="A127891794X_Latest">Data3!$E$20</definedName>
    <definedName name="A127891798J">Data3!$G$1:$G$10,Data3!$G$11:$G$20</definedName>
    <definedName name="A127891798J_Data">Data3!$G$11:$G$20</definedName>
    <definedName name="A127891798J_Latest">Data3!$G$20</definedName>
    <definedName name="A127892034A">Data3!$AL$1:$AL$10,Data3!$AL$11:$AL$20</definedName>
    <definedName name="A127892034A_Data">Data3!$AL$11:$AL$20</definedName>
    <definedName name="A127892034A_Latest">Data3!$AL$20</definedName>
    <definedName name="A127892038K">Data3!$AX$1:$AX$10,Data3!$AX$11:$AX$20</definedName>
    <definedName name="A127892038K_Data">Data3!$AX$11:$AX$20</definedName>
    <definedName name="A127892038K_Latest">Data3!$AX$20</definedName>
    <definedName name="A127892042A">Data3!$X$1:$X$10,Data3!$X$11:$X$20</definedName>
    <definedName name="A127892042A_Data">Data3!$X$11:$X$20</definedName>
    <definedName name="A127892042A_Latest">Data3!$X$20</definedName>
    <definedName name="A127892046K">Data4!$AQ$1:$AQ$10,Data4!$AQ$11:$AQ$20</definedName>
    <definedName name="A127892046K_Data">Data4!$AQ$11:$AQ$20</definedName>
    <definedName name="A127892046K_Latest">Data4!$AQ$20</definedName>
    <definedName name="A127892050A">Data4!$BB$1:$BB$10,Data4!$BB$11:$BB$20</definedName>
    <definedName name="A127892050A_Data">Data4!$BB$11:$BB$20</definedName>
    <definedName name="A127892050A_Latest">Data4!$BB$20</definedName>
    <definedName name="A127892054K">Data4!$BC$1:$BC$10,Data4!$BC$11:$BC$20</definedName>
    <definedName name="A127892054K_Data">Data4!$BC$11:$BC$20</definedName>
    <definedName name="A127892054K_Latest">Data4!$BC$20</definedName>
    <definedName name="A127892058V">Data4!$AR$1:$AR$10,Data4!$AR$11:$AR$20</definedName>
    <definedName name="A127892058V_Data">Data4!$AR$11:$AR$20</definedName>
    <definedName name="A127892058V_Latest">Data4!$AR$20</definedName>
    <definedName name="A127892062K">Data4!$BJ$1:$BJ$10,Data4!$BJ$11:$BJ$20</definedName>
    <definedName name="A127892062K_Data">Data4!$BJ$11:$BJ$20</definedName>
    <definedName name="A127892062K_Latest">Data4!$BJ$20</definedName>
    <definedName name="A127892066V">Data4!$AP$1:$AP$10,Data4!$AP$11:$AP$20</definedName>
    <definedName name="A127892066V_Data">Data4!$AP$11:$AP$20</definedName>
    <definedName name="A127892066V_Latest">Data4!$AP$20</definedName>
    <definedName name="A127892070K">Data4!$AV$1:$AV$10,Data4!$AV$11:$AV$20</definedName>
    <definedName name="A127892070K_Data">Data4!$AV$11:$AV$20</definedName>
    <definedName name="A127892070K_Latest">Data4!$AV$20</definedName>
    <definedName name="A127892074V">Data4!$AW$1:$AW$10,Data4!$AW$11:$AW$20</definedName>
    <definedName name="A127892074V_Data">Data4!$AW$11:$AW$20</definedName>
    <definedName name="A127892074V_Latest">Data4!$AW$20</definedName>
    <definedName name="A127892078C">Data4!$CQ$1:$CQ$10,Data4!$CQ$11:$CQ$20</definedName>
    <definedName name="A127892078C_Data">Data4!$CQ$11:$CQ$20</definedName>
    <definedName name="A127892078C_Latest">Data4!$CQ$20</definedName>
    <definedName name="A127892082V">Data4!$CS$1:$CS$10,Data4!$CS$11:$CS$20</definedName>
    <definedName name="A127892082V_Data">Data4!$CS$11:$CS$20</definedName>
    <definedName name="A127892082V_Latest">Data4!$CS$20</definedName>
    <definedName name="A127892086C">Data4!$CY$1:$CY$10,Data4!$CY$11:$CY$20</definedName>
    <definedName name="A127892086C_Data">Data4!$CY$11:$CY$20</definedName>
    <definedName name="A127892086C_Latest">Data4!$CY$20</definedName>
    <definedName name="A127892090V">Data4!$DC$1:$DC$10,Data4!$DC$11:$DC$20</definedName>
    <definedName name="A127892090V_Data">Data4!$DC$11:$DC$20</definedName>
    <definedName name="A127892090V_Latest">Data4!$DC$20</definedName>
    <definedName name="A127892094C">Data4!$CC$1:$CC$10,Data4!$CC$11:$CC$20</definedName>
    <definedName name="A127892094C_Data">Data4!$CC$11:$CC$20</definedName>
    <definedName name="A127892094C_Latest">Data4!$CC$20</definedName>
    <definedName name="A127892098L">Data4!$DG$1:$DG$10,Data4!$DG$11:$DG$20</definedName>
    <definedName name="A127892098L_Data">Data4!$DG$11:$DG$20</definedName>
    <definedName name="A127892098L_Latest">Data4!$DG$20</definedName>
    <definedName name="A127892102T">Data4!$DU$1:$DU$10,Data4!$DU$11:$DU$20</definedName>
    <definedName name="A127892102T_Data">Data4!$DU$11:$DU$20</definedName>
    <definedName name="A127892102T_Latest">Data4!$DU$20</definedName>
    <definedName name="A127892106A">Data4!$EK$1:$EK$10,Data4!$EK$11:$EK$20</definedName>
    <definedName name="A127892106A_Data">Data4!$EK$11:$EK$20</definedName>
    <definedName name="A127892106A_Latest">Data4!$EK$20</definedName>
    <definedName name="A127892110T">Data4!$EX$1:$EX$10,Data4!$EX$11:$EX$20</definedName>
    <definedName name="A127892110T_Data">Data4!$EX$11:$EX$20</definedName>
    <definedName name="A127892110T_Latest">Data4!$EX$20</definedName>
    <definedName name="A127892114A">Data4!$FD$1:$FD$10,Data4!$FD$11:$FD$20</definedName>
    <definedName name="A127892114A_Data">Data4!$FD$11:$FD$20</definedName>
    <definedName name="A127892114A_Latest">Data4!$FD$20</definedName>
    <definedName name="A127892118K">Data4!$GF$1:$GF$10,Data4!$GF$11:$GF$20</definedName>
    <definedName name="A127892118K_Data">Data4!$GF$11:$GF$20</definedName>
    <definedName name="A127892118K_Latest">Data4!$GF$20</definedName>
    <definedName name="A127892122A">Data4!$GM$1:$GM$10,Data4!$GM$11:$GM$20</definedName>
    <definedName name="A127892122A_Data">Data4!$GM$11:$GM$20</definedName>
    <definedName name="A127892122A_Latest">Data4!$GM$20</definedName>
    <definedName name="A127892126K">Data4!$GU$1:$GU$10,Data4!$GU$11:$GU$20</definedName>
    <definedName name="A127892126K_Data">Data4!$GU$11:$GU$20</definedName>
    <definedName name="A127892126K_Latest">Data4!$GU$20</definedName>
    <definedName name="A127892130A">Data4!$GZ$1:$GZ$10,Data4!$GZ$11:$GZ$20</definedName>
    <definedName name="A127892130A_Data">Data4!$GZ$11:$GZ$20</definedName>
    <definedName name="A127892130A_Latest">Data4!$GZ$20</definedName>
    <definedName name="A127892134K">Data4!$GA$1:$GA$10,Data4!$GA$11:$GA$20</definedName>
    <definedName name="A127892134K_Data">Data4!$GA$11:$GA$20</definedName>
    <definedName name="A127892134K_Latest">Data4!$GA$20</definedName>
    <definedName name="A127892138V">Data3!$BL$1:$BL$10,Data3!$BL$11:$BL$20</definedName>
    <definedName name="A127892138V_Data">Data3!$BL$11:$BL$20</definedName>
    <definedName name="A127892138V_Latest">Data3!$BL$20</definedName>
    <definedName name="A127892142K">Data3!$BQ$1:$BQ$10,Data3!$BQ$11:$BQ$20</definedName>
    <definedName name="A127892142K_Data">Data3!$BQ$11:$BQ$20</definedName>
    <definedName name="A127892142K_Latest">Data3!$BQ$20</definedName>
    <definedName name="A127892146V">Data3!$CA$1:$CA$10,Data3!$CA$11:$CA$20</definedName>
    <definedName name="A127892146V_Data">Data3!$CA$11:$CA$20</definedName>
    <definedName name="A127892146V_Latest">Data3!$CA$20</definedName>
    <definedName name="A127892150K">Data3!$CD$1:$CD$10,Data3!$CD$11:$CD$20</definedName>
    <definedName name="A127892150K_Data">Data3!$CD$11:$CD$20</definedName>
    <definedName name="A127892150K_Latest">Data3!$CD$20</definedName>
    <definedName name="A127892154V">Data3!$CE$1:$CE$10,Data3!$CE$11:$CE$20</definedName>
    <definedName name="A127892154V_Data">Data3!$CE$11:$CE$20</definedName>
    <definedName name="A127892154V_Latest">Data3!$CE$20</definedName>
    <definedName name="A127892162V">Data3!$BG$1:$BG$10,Data3!$BG$11:$BG$20</definedName>
    <definedName name="A127892162V_Data">Data3!$BG$11:$BG$20</definedName>
    <definedName name="A127892162V_Latest">Data3!$BG$20</definedName>
    <definedName name="A127892166C">Data3!$CT$1:$CT$10,Data3!$CT$11:$CT$20</definedName>
    <definedName name="A127892166C_Data">Data3!$CT$11:$CT$20</definedName>
    <definedName name="A127892166C_Latest">Data3!$CT$20</definedName>
    <definedName name="A127892170V">Data3!$DJ$1:$DJ$10,Data3!$DJ$11:$DJ$20</definedName>
    <definedName name="A127892170V_Data">Data3!$DJ$11:$DJ$20</definedName>
    <definedName name="A127892170V_Latest">Data3!$DJ$20</definedName>
    <definedName name="A127892174C">Data3!$CQ$1:$CQ$10,Data3!$CQ$11:$CQ$20</definedName>
    <definedName name="A127892174C_Data">Data3!$CQ$11:$CQ$20</definedName>
    <definedName name="A127892174C_Latest">Data3!$CQ$20</definedName>
    <definedName name="A127892178L">Data3!$DS$1:$DS$10,Data3!$DS$11:$DS$20</definedName>
    <definedName name="A127892178L_Data">Data3!$DS$11:$DS$20</definedName>
    <definedName name="A127892178L_Latest">Data3!$DS$20</definedName>
    <definedName name="A127892182C">Data3!$EN$1:$EN$10,Data3!$EN$11:$EN$20</definedName>
    <definedName name="A127892182C_Data">Data3!$EN$11:$EN$20</definedName>
    <definedName name="A127892182C_Latest">Data3!$EN$20</definedName>
    <definedName name="A127892186L">Data3!$DR$1:$DR$10,Data3!$DR$11:$DR$20</definedName>
    <definedName name="A127892186L_Data">Data3!$DR$11:$DR$20</definedName>
    <definedName name="A127892186L_Latest">Data3!$DR$20</definedName>
    <definedName name="A127892190C">Data3!$DW$1:$DW$10,Data3!$DW$11:$DW$20</definedName>
    <definedName name="A127892190C_Data">Data3!$DW$11:$DW$20</definedName>
    <definedName name="A127892190C_Latest">Data3!$DW$20</definedName>
    <definedName name="A127892194L">Data3!$EA$1:$EA$10,Data3!$EA$11:$EA$20</definedName>
    <definedName name="A127892194L_Data">Data3!$EA$11:$EA$20</definedName>
    <definedName name="A127892194L_Latest">Data3!$EA$20</definedName>
    <definedName name="A127892198W">Data3!$FJ$1:$FJ$10,Data3!$FJ$11:$FJ$20</definedName>
    <definedName name="A127892198W_Data">Data3!$FJ$11:$FJ$20</definedName>
    <definedName name="A127892198W_Latest">Data3!$FJ$20</definedName>
    <definedName name="A127892202A">Data3!$FK$1:$FK$10,Data3!$FK$11:$FK$20</definedName>
    <definedName name="A127892202A_Data">Data3!$FK$11:$FK$20</definedName>
    <definedName name="A127892202A_Latest">Data3!$FK$20</definedName>
    <definedName name="A127892206K">Data3!$FO$1:$FO$10,Data3!$FO$11:$FO$20</definedName>
    <definedName name="A127892206K_Data">Data3!$FO$11:$FO$20</definedName>
    <definedName name="A127892206K_Latest">Data3!$FO$20</definedName>
    <definedName name="A127892214K">Data3!$FH$1:$FH$10,Data3!$FH$11:$FH$20</definedName>
    <definedName name="A127892214K_Data">Data3!$FH$11:$FH$20</definedName>
    <definedName name="A127892214K_Latest">Data3!$FH$20</definedName>
    <definedName name="A127892218V">Data3!$GX$1:$GX$10,Data3!$GX$11:$GX$20</definedName>
    <definedName name="A127892218V_Data">Data3!$GX$11:$GX$20</definedName>
    <definedName name="A127892218V_Latest">Data3!$GX$20</definedName>
    <definedName name="A127892222K">Data3!$HF$1:$HF$10,Data3!$HF$11:$HF$20</definedName>
    <definedName name="A127892222K_Data">Data3!$HF$11:$HF$20</definedName>
    <definedName name="A127892222K_Latest">Data3!$HF$20</definedName>
    <definedName name="A127892226V">Data3!$HN$1:$HN$10,Data3!$HN$11:$HN$20</definedName>
    <definedName name="A127892226V_Data">Data3!$HN$11:$HN$20</definedName>
    <definedName name="A127892226V_Latest">Data3!$HN$20</definedName>
    <definedName name="A127892230K">Data3!$GM$1:$GM$10,Data3!$GM$11:$GM$20</definedName>
    <definedName name="A127892230K_Data">Data3!$GM$11:$GM$20</definedName>
    <definedName name="A127892230K_Latest">Data3!$GM$20</definedName>
    <definedName name="A127892234V">Data3!$IF$1:$IF$10,Data3!$IF$11:$IF$20</definedName>
    <definedName name="A127892234V_Data">Data3!$IF$11:$IF$20</definedName>
    <definedName name="A127892234V_Latest">Data3!$IF$20</definedName>
    <definedName name="A127892238C">Data3!$IN$1:$IN$10,Data3!$IN$11:$IN$20</definedName>
    <definedName name="A127892238C_Data">Data3!$IN$11:$IN$20</definedName>
    <definedName name="A127892238C_Latest">Data3!$IN$20</definedName>
    <definedName name="A127892242V">Data3!$IP$1:$IP$10,Data3!$IP$11:$IP$20</definedName>
    <definedName name="A127892242V_Data">Data3!$IP$11:$IP$20</definedName>
    <definedName name="A127892242V_Latest">Data3!$IP$20</definedName>
    <definedName name="A127892246C">Data4!$C$1:$C$10,Data4!$C$11:$C$20</definedName>
    <definedName name="A127892246C_Data">Data4!$C$11:$C$20</definedName>
    <definedName name="A127892246C_Latest">Data4!$C$20</definedName>
    <definedName name="A127892250V">Data4!$Z$1:$Z$10,Data4!$Z$11:$Z$20</definedName>
    <definedName name="A127892250V_Data">Data4!$Z$11:$Z$20</definedName>
    <definedName name="A127892250V_Latest">Data4!$Z$20</definedName>
    <definedName name="A127892254C">Data4!$AD$1:$AD$10,Data4!$AD$11:$AD$20</definedName>
    <definedName name="A127892254C_Data">Data4!$AD$11:$AD$20</definedName>
    <definedName name="A127892254C_Latest">Data4!$AD$20</definedName>
    <definedName name="A127892258L">Data4!$AL$1:$AL$10,Data4!$AL$11:$AL$20</definedName>
    <definedName name="A127892258L_Data">Data4!$AL$11:$AL$20</definedName>
    <definedName name="A127892258L_Latest">Data4!$AL$20</definedName>
    <definedName name="A127892262C">Data4!$H$1:$H$10,Data4!$H$11:$H$20</definedName>
    <definedName name="A127892262C_Data">Data4!$H$11:$H$20</definedName>
    <definedName name="A127892262C_Latest">Data4!$H$20</definedName>
    <definedName name="A127892266L">Data4!$N$1:$N$10,Data4!$N$11:$N$20</definedName>
    <definedName name="A127892266L_Data">Data4!$N$11:$N$20</definedName>
    <definedName name="A127892266L_Latest">Data4!$N$20</definedName>
    <definedName name="A127892274L">Data4!$HF$1:$HF$10,Data4!$HF$11:$HF$20</definedName>
    <definedName name="A127892274L_Data">Data4!$HF$11:$HF$20</definedName>
    <definedName name="A127892274L_Latest">Data4!$HF$20</definedName>
    <definedName name="A127892286W">Data4!$HI$1:$HI$10,Data4!$HI$11:$HI$20</definedName>
    <definedName name="A127892286W_Data">Data4!$HI$11:$HI$20</definedName>
    <definedName name="A127892286W_Latest">Data4!$HI$20</definedName>
    <definedName name="A127893346F">Data4!$IB$1:$IB$10,Data4!$IB$11:$IB$20</definedName>
    <definedName name="A127893346F_Data">Data4!$IB$11:$IB$20</definedName>
    <definedName name="A127893346F_Latest">Data4!$IB$20</definedName>
    <definedName name="A127893350W">Data4!$IE$1:$IE$10,Data4!$IE$11:$IE$20</definedName>
    <definedName name="A127893350W_Data">Data4!$IE$11:$IE$20</definedName>
    <definedName name="A127893350W_Latest">Data4!$IE$20</definedName>
    <definedName name="A127893354F">Data4!$IG$1:$IG$10,Data4!$IG$11:$IG$20</definedName>
    <definedName name="A127893354F_Data">Data4!$IG$11:$IG$20</definedName>
    <definedName name="A127893354F_Latest">Data4!$IG$20</definedName>
    <definedName name="A127893358R">Data4!$IQ$1:$IQ$10,Data4!$IQ$11:$IQ$20</definedName>
    <definedName name="A127893358R_Data">Data4!$IQ$11:$IQ$20</definedName>
    <definedName name="A127893358R_Latest">Data4!$IQ$20</definedName>
    <definedName name="A127893362F">Data4!$HO$1:$HO$10,Data4!$HO$11:$HO$20</definedName>
    <definedName name="A127893362F_Data">Data4!$HO$11:$HO$20</definedName>
    <definedName name="A127893362F_Latest">Data4!$HO$20</definedName>
    <definedName name="A127893366R">Data4!$HP$1:$HP$10,Data4!$HP$11:$HP$20</definedName>
    <definedName name="A127893366R_Data">Data4!$HP$11:$HP$20</definedName>
    <definedName name="A127893366R_Latest">Data4!$HP$20</definedName>
    <definedName name="A127893650X">Data5!$T$1:$T$10,Data5!$T$11:$T$20</definedName>
    <definedName name="A127893650X_Data">Data5!$T$11:$T$20</definedName>
    <definedName name="A127893650X_Latest">Data5!$T$20</definedName>
    <definedName name="A127893654J">Data5!$AB$1:$AB$10,Data5!$AB$11:$AB$20</definedName>
    <definedName name="A127893654J_Data">Data5!$AB$11:$AB$20</definedName>
    <definedName name="A127893654J_Latest">Data5!$AB$20</definedName>
    <definedName name="A127893658T">Data5!$AI$1:$AI$10,Data5!$AI$11:$AI$20</definedName>
    <definedName name="A127893658T_Data">Data5!$AI$11:$AI$20</definedName>
    <definedName name="A127893658T_Latest">Data5!$AI$20</definedName>
    <definedName name="A127893662J">Data6!$BC$1:$BC$10,Data6!$BC$11:$BC$20</definedName>
    <definedName name="A127893662J_Data">Data6!$BC$11:$BC$20</definedName>
    <definedName name="A127893662J_Latest">Data6!$BC$20</definedName>
    <definedName name="A127893666T">Data6!$Y$1:$Y$10,Data6!$Y$11:$Y$20</definedName>
    <definedName name="A127893666T_Data">Data6!$Y$11:$Y$20</definedName>
    <definedName name="A127893666T_Latest">Data6!$Y$20</definedName>
    <definedName name="A127893670J">Data6!$BV$1:$BV$10,Data6!$BV$11:$BV$20</definedName>
    <definedName name="A127893670J_Data">Data6!$BV$11:$BV$20</definedName>
    <definedName name="A127893670J_Latest">Data6!$BV$20</definedName>
    <definedName name="A127893674T">Data6!$CB$1:$CB$10,Data6!$CB$11:$CB$20</definedName>
    <definedName name="A127893674T_Data">Data6!$CB$11:$CB$20</definedName>
    <definedName name="A127893674T_Latest">Data6!$CB$20</definedName>
    <definedName name="A127893678A">Data6!$BK$1:$BK$10,Data6!$BK$11:$BK$20</definedName>
    <definedName name="A127893678A_Data">Data6!$BK$11:$BK$20</definedName>
    <definedName name="A127893678A_Latest">Data6!$BK$20</definedName>
    <definedName name="A127893682T">Data6!$DP$1:$DP$10,Data6!$DP$11:$DP$20</definedName>
    <definedName name="A127893682T_Data">Data6!$DP$11:$DP$20</definedName>
    <definedName name="A127893682T_Latest">Data6!$DP$20</definedName>
    <definedName name="A127893686A">Data6!$DS$1:$DS$10,Data6!$DS$11:$DS$20</definedName>
    <definedName name="A127893686A_Data">Data6!$DS$11:$DS$20</definedName>
    <definedName name="A127893686A_Latest">Data6!$DS$20</definedName>
    <definedName name="A127893690T">Data6!$CO$1:$CO$10,Data6!$CO$11:$CO$20</definedName>
    <definedName name="A127893690T_Data">Data6!$CO$11:$CO$20</definedName>
    <definedName name="A127893690T_Latest">Data6!$CO$20</definedName>
    <definedName name="A127893698K">Data6!$CT$1:$CT$10,Data6!$CT$11:$CT$20</definedName>
    <definedName name="A127893698K_Data">Data6!$CT$11:$CT$20</definedName>
    <definedName name="A127893698K_Latest">Data6!$CT$20</definedName>
    <definedName name="A127893702R">Data6!$CU$1:$CU$10,Data6!$CU$11:$CU$20</definedName>
    <definedName name="A127893702R_Data">Data6!$CU$11:$CU$20</definedName>
    <definedName name="A127893702R_Latest">Data6!$CU$20</definedName>
    <definedName name="A127893706X">Data6!$CW$1:$CW$10,Data6!$CW$11:$CW$20</definedName>
    <definedName name="A127893706X_Data">Data6!$CW$11:$CW$20</definedName>
    <definedName name="A127893706X_Latest">Data6!$CW$20</definedName>
    <definedName name="A127893710R">Data6!$CX$1:$CX$10,Data6!$CX$11:$CX$20</definedName>
    <definedName name="A127893710R_Data">Data6!$CX$11:$CX$20</definedName>
    <definedName name="A127893710R_Latest">Data6!$CX$20</definedName>
    <definedName name="A127893714X">Data6!$EN$1:$EN$10,Data6!$EN$11:$EN$20</definedName>
    <definedName name="A127893714X_Data">Data6!$EN$11:$EN$20</definedName>
    <definedName name="A127893714X_Latest">Data6!$EN$20</definedName>
    <definedName name="A127893718J">Data6!$EO$1:$EO$10,Data6!$EO$11:$EO$20</definedName>
    <definedName name="A127893718J_Data">Data6!$EO$11:$EO$20</definedName>
    <definedName name="A127893718J_Latest">Data6!$EO$20</definedName>
    <definedName name="A127893722X">Data6!$EU$1:$EU$10,Data6!$EU$11:$EU$20</definedName>
    <definedName name="A127893722X_Data">Data6!$EU$11:$EU$20</definedName>
    <definedName name="A127893722X_Latest">Data6!$EU$20</definedName>
    <definedName name="A127893726J">Data6!$EY$1:$EY$10,Data6!$EY$11:$EY$20</definedName>
    <definedName name="A127893726J_Data">Data6!$EY$11:$EY$20</definedName>
    <definedName name="A127893726J_Latest">Data6!$EY$20</definedName>
    <definedName name="A127893730X">Data6!$FA$1:$FA$10,Data6!$FA$11:$FA$20</definedName>
    <definedName name="A127893730X_Data">Data6!$FA$11:$FA$20</definedName>
    <definedName name="A127893730X_Latest">Data6!$FA$20</definedName>
    <definedName name="A127893734J">Data6!$FB$1:$FB$10,Data6!$FB$11:$FB$20</definedName>
    <definedName name="A127893734J_Data">Data6!$FB$11:$FB$20</definedName>
    <definedName name="A127893734J_Latest">Data6!$FB$20</definedName>
    <definedName name="A127893738T">Data6!$EA$1:$EA$10,Data6!$EA$11:$EA$20</definedName>
    <definedName name="A127893738T_Data">Data6!$EA$11:$EA$20</definedName>
    <definedName name="A127893738T_Latest">Data6!$EA$20</definedName>
    <definedName name="A127893742J">Data6!$EB$1:$EB$10,Data6!$EB$11:$EB$20</definedName>
    <definedName name="A127893742J_Data">Data6!$EB$11:$EB$20</definedName>
    <definedName name="A127893742J_Latest">Data6!$EB$20</definedName>
    <definedName name="A127893746T">Data6!$FO$1:$FO$10,Data6!$FO$11:$FO$20</definedName>
    <definedName name="A127893746T_Data">Data6!$FO$11:$FO$20</definedName>
    <definedName name="A127893746T_Latest">Data6!$FO$20</definedName>
    <definedName name="A127893750J">Data6!$FP$1:$FP$10,Data6!$FP$11:$FP$20</definedName>
    <definedName name="A127893750J_Data">Data6!$FP$11:$FP$20</definedName>
    <definedName name="A127893750J_Latest">Data6!$FP$20</definedName>
    <definedName name="A127893754T">Data6!$FQ$1:$FQ$10,Data6!$FQ$11:$FQ$20</definedName>
    <definedName name="A127893754T_Data">Data6!$FQ$11:$FQ$20</definedName>
    <definedName name="A127893754T_Latest">Data6!$FQ$20</definedName>
    <definedName name="A127893758A">Data6!$FV$1:$FV$10,Data6!$FV$11:$FV$20</definedName>
    <definedName name="A127893758A_Data">Data6!$FV$11:$FV$20</definedName>
    <definedName name="A127893758A_Latest">Data6!$FV$20</definedName>
    <definedName name="A127893762T">Data6!$FW$1:$FW$10,Data6!$FW$11:$FW$20</definedName>
    <definedName name="A127893762T_Data">Data6!$FW$11:$FW$20</definedName>
    <definedName name="A127893762T_Latest">Data6!$FW$20</definedName>
    <definedName name="A127893766A">Data6!$GD$1:$GD$10,Data6!$GD$11:$GD$20</definedName>
    <definedName name="A127893766A_Data">Data6!$GD$11:$GD$20</definedName>
    <definedName name="A127893766A_Latest">Data6!$GD$20</definedName>
    <definedName name="A127893770T">Data6!$GG$1:$GG$10,Data6!$GG$11:$GG$20</definedName>
    <definedName name="A127893770T_Data">Data6!$GG$11:$GG$20</definedName>
    <definedName name="A127893770T_Latest">Data6!$GG$20</definedName>
    <definedName name="A127893774A">Data6!$GK$1:$GK$10,Data6!$GK$11:$GK$20</definedName>
    <definedName name="A127893774A_Data">Data6!$GK$11:$GK$20</definedName>
    <definedName name="A127893774A_Latest">Data6!$GK$20</definedName>
    <definedName name="A127893778K">Data5!$AM$1:$AM$10,Data5!$AM$11:$AM$20</definedName>
    <definedName name="A127893778K_Data">Data5!$AM$11:$AM$20</definedName>
    <definedName name="A127893778K_Latest">Data5!$AM$20</definedName>
    <definedName name="A127893782A">Data5!$BP$1:$BP$10,Data5!$BP$11:$BP$20</definedName>
    <definedName name="A127893782A_Data">Data5!$BP$11:$BP$20</definedName>
    <definedName name="A127893782A_Latest">Data5!$BP$20</definedName>
    <definedName name="A127893786K">Data5!$AK$1:$AK$10,Data5!$AK$11:$AK$20</definedName>
    <definedName name="A127893786K_Data">Data5!$AK$11:$AK$20</definedName>
    <definedName name="A127893786K_Latest">Data5!$AK$20</definedName>
    <definedName name="A127893790A">Data5!$AQ$1:$AQ$10,Data5!$AQ$11:$AQ$20</definedName>
    <definedName name="A127893790A_Data">Data5!$AQ$11:$AQ$20</definedName>
    <definedName name="A127893790A_Latest">Data5!$AQ$20</definedName>
    <definedName name="A127893794K">Data5!$AS$1:$AS$10,Data5!$AS$11:$AS$20</definedName>
    <definedName name="A127893794K_Data">Data5!$AS$11:$AS$20</definedName>
    <definedName name="A127893794K_Latest">Data5!$AS$20</definedName>
    <definedName name="A127893798V">Data5!$CL$1:$CL$10,Data5!$CL$11:$CL$20</definedName>
    <definedName name="A127893798V_Data">Data5!$CL$11:$CL$20</definedName>
    <definedName name="A127893798V_Latest">Data5!$CL$20</definedName>
    <definedName name="A127893802X">Data5!$CZ$1:$CZ$10,Data5!$CZ$11:$CZ$20</definedName>
    <definedName name="A127893802X_Data">Data5!$CZ$11:$CZ$20</definedName>
    <definedName name="A127893802X_Latest">Data5!$CZ$20</definedName>
    <definedName name="A127893806J">Data5!$DL$1:$DL$10,Data5!$DL$11:$DL$20</definedName>
    <definedName name="A127893806J_Data">Data5!$DL$11:$DL$20</definedName>
    <definedName name="A127893806J_Latest">Data5!$DL$20</definedName>
    <definedName name="A127893810X">Data5!$DS$1:$DS$10,Data5!$DS$11:$DS$20</definedName>
    <definedName name="A127893810X_Data">Data5!$DS$11:$DS$20</definedName>
    <definedName name="A127893810X_Latest">Data5!$DS$20</definedName>
    <definedName name="A127893814J">Data5!$DH$1:$DH$10,Data5!$DH$11:$DH$20</definedName>
    <definedName name="A127893814J_Data">Data5!$DH$11:$DH$20</definedName>
    <definedName name="A127893814J_Latest">Data5!$DH$20</definedName>
    <definedName name="A127893818T">Data5!$ET$1:$ET$10,Data5!$ET$11:$ET$20</definedName>
    <definedName name="A127893818T_Data">Data5!$ET$11:$ET$20</definedName>
    <definedName name="A127893818T_Latest">Data5!$ET$20</definedName>
    <definedName name="A127893822J">Data5!$EV$1:$EV$10,Data5!$EV$11:$EV$20</definedName>
    <definedName name="A127893822J_Data">Data5!$EV$11:$EV$20</definedName>
    <definedName name="A127893822J_Latest">Data5!$EV$20</definedName>
    <definedName name="A127893826T">Data5!$EY$1:$EY$10,Data5!$EY$11:$EY$20</definedName>
    <definedName name="A127893826T_Data">Data5!$EY$11:$EY$20</definedName>
    <definedName name="A127893826T_Latest">Data5!$EY$20</definedName>
    <definedName name="A127893830J">Data5!$EK$1:$EK$10,Data5!$EK$11:$EK$20</definedName>
    <definedName name="A127893830J_Data">Data5!$EK$11:$EK$20</definedName>
    <definedName name="A127893830J_Latest">Data5!$EK$20</definedName>
    <definedName name="A127893834T">Data5!$FF$1:$FF$10,Data5!$FF$11:$FF$20</definedName>
    <definedName name="A127893834T_Data">Data5!$FF$11:$FF$20</definedName>
    <definedName name="A127893834T_Latest">Data5!$FF$20</definedName>
    <definedName name="A127893838A">Data5!$FK$1:$FK$10,Data5!$FK$11:$FK$20</definedName>
    <definedName name="A127893838A_Data">Data5!$FK$11:$FK$20</definedName>
    <definedName name="A127893838A_Latest">Data5!$FK$20</definedName>
    <definedName name="A127893842T">Data5!$FL$1:$FL$10,Data5!$FL$11:$FL$20</definedName>
    <definedName name="A127893842T_Data">Data5!$FL$11:$FL$20</definedName>
    <definedName name="A127893842T_Latest">Data5!$FL$20</definedName>
    <definedName name="A127893846A">Data5!$EL$1:$EL$10,Data5!$EL$11:$EL$20</definedName>
    <definedName name="A127893846A_Data">Data5!$EL$11:$EL$20</definedName>
    <definedName name="A127893846A_Latest">Data5!$EL$20</definedName>
    <definedName name="A127893850T">Data5!$GB$1:$GB$10,Data5!$GB$11:$GB$20</definedName>
    <definedName name="A127893850T_Data">Data5!$GB$11:$GB$20</definedName>
    <definedName name="A127893850T_Latest">Data5!$GB$20</definedName>
    <definedName name="A127893854A">Data5!$GE$1:$GE$10,Data5!$GE$11:$GE$20</definedName>
    <definedName name="A127893854A_Data">Data5!$GE$11:$GE$20</definedName>
    <definedName name="A127893854A_Latest">Data5!$GE$20</definedName>
    <definedName name="A127893858K">Data5!$GF$1:$GF$10,Data5!$GF$11:$GF$20</definedName>
    <definedName name="A127893858K_Data">Data5!$GF$11:$GF$20</definedName>
    <definedName name="A127893858K_Latest">Data5!$GF$20</definedName>
    <definedName name="A127893862A">Data5!$GG$1:$GG$10,Data5!$GG$11:$GG$20</definedName>
    <definedName name="A127893862A_Data">Data5!$GG$11:$GG$20</definedName>
    <definedName name="A127893862A_Latest">Data5!$GG$20</definedName>
    <definedName name="A127893866K">Data5!$GM$1:$GM$10,Data5!$GM$11:$GM$20</definedName>
    <definedName name="A127893866K_Data">Data5!$GM$11:$GM$20</definedName>
    <definedName name="A127893866K_Latest">Data5!$GM$20</definedName>
    <definedName name="A127893870A">Data5!$FT$1:$FT$10,Data5!$FT$11:$FT$20</definedName>
    <definedName name="A127893870A_Data">Data5!$FT$11:$FT$20</definedName>
    <definedName name="A127893870A_Latest">Data5!$FT$20</definedName>
    <definedName name="A127893874K">Data5!$GU$1:$GU$10,Data5!$GU$11:$GU$20</definedName>
    <definedName name="A127893874K_Data">Data5!$GU$11:$GU$20</definedName>
    <definedName name="A127893874K_Latest">Data5!$GU$20</definedName>
    <definedName name="A127893878V">Data5!$GW$1:$GW$10,Data5!$GW$11:$GW$20</definedName>
    <definedName name="A127893878V_Data">Data5!$GW$11:$GW$20</definedName>
    <definedName name="A127893878V_Latest">Data5!$GW$20</definedName>
    <definedName name="A127893882K">Data5!$FU$1:$FU$10,Data5!$FU$11:$FU$20</definedName>
    <definedName name="A127893882K_Data">Data5!$FU$11:$FU$20</definedName>
    <definedName name="A127893882K_Latest">Data5!$FU$20</definedName>
    <definedName name="A127893886V">Data5!$FV$1:$FV$10,Data5!$FV$11:$FV$20</definedName>
    <definedName name="A127893886V_Data">Data5!$FV$11:$FV$20</definedName>
    <definedName name="A127893886V_Latest">Data5!$FV$20</definedName>
    <definedName name="A127893890K">Data5!$HX$1:$HX$10,Data5!$HX$11:$HX$20</definedName>
    <definedName name="A127893890K_Data">Data5!$HX$11:$HX$20</definedName>
    <definedName name="A127893890K_Latest">Data5!$HX$20</definedName>
    <definedName name="A127893894V">Data5!$IC$1:$IC$10,Data5!$IC$11:$IC$20</definedName>
    <definedName name="A127893894V_Data">Data5!$IC$11:$IC$20</definedName>
    <definedName name="A127893894V_Latest">Data5!$IC$20</definedName>
    <definedName name="A127893898C">Data5!$GY$1:$GY$10,Data5!$GY$11:$GY$20</definedName>
    <definedName name="A127893898C_Data">Data5!$GY$11:$GY$20</definedName>
    <definedName name="A127893898C_Latest">Data5!$GY$20</definedName>
    <definedName name="A127893902J">Data5!$HE$1:$HE$10,Data5!$HE$11:$HE$20</definedName>
    <definedName name="A127893902J_Data">Data5!$HE$11:$HE$20</definedName>
    <definedName name="A127893902J_Latest">Data5!$HE$20</definedName>
    <definedName name="A127893906T">Data5!$II$1:$II$10,Data5!$II$11:$II$20</definedName>
    <definedName name="A127893906T_Data">Data5!$II$11:$II$20</definedName>
    <definedName name="A127893906T_Latest">Data5!$II$20</definedName>
    <definedName name="A127893910J">Data6!$S$1:$S$10,Data6!$S$11:$S$20</definedName>
    <definedName name="A127893910J_Data">Data6!$S$11:$S$20</definedName>
    <definedName name="A127893910J_Latest">Data6!$S$20</definedName>
    <definedName name="A127893914T">Data5!$IJ$1:$IJ$10,Data5!$IJ$11:$IJ$20</definedName>
    <definedName name="A127893914T_Data">Data5!$IJ$11:$IJ$20</definedName>
    <definedName name="A127893914T_Latest">Data5!$IJ$20</definedName>
    <definedName name="A127894814A">Data6!$GT$1:$GT$10,Data6!$GT$11:$GT$20</definedName>
    <definedName name="A127894814A_Data">Data6!$GT$11:$GT$20</definedName>
    <definedName name="A127894814A_Latest">Data6!$GT$20</definedName>
    <definedName name="A127894818K">Data6!$HG$1:$HG$10,Data6!$HG$11:$HG$20</definedName>
    <definedName name="A127894818K_Data">Data6!$HG$11:$HG$20</definedName>
    <definedName name="A127894818K_Latest">Data6!$HG$20</definedName>
    <definedName name="A127894822A">Data6!$HH$1:$HH$10,Data6!$HH$11:$HH$20</definedName>
    <definedName name="A127894822A_Data">Data6!$HH$11:$HH$20</definedName>
    <definedName name="A127894822A_Latest">Data6!$HH$20</definedName>
    <definedName name="A127894826K">Data6!$HI$1:$HI$10,Data6!$HI$11:$HI$20</definedName>
    <definedName name="A127894826K_Data">Data6!$HI$11:$HI$20</definedName>
    <definedName name="A127894826K_Latest">Data6!$HI$20</definedName>
    <definedName name="A127894830A">Data6!$GU$1:$GU$10,Data6!$GU$11:$GU$20</definedName>
    <definedName name="A127894830A_Data">Data6!$GU$11:$GU$20</definedName>
    <definedName name="A127894830A_Latest">Data6!$GU$20</definedName>
    <definedName name="A127894834K">Data6!$HM$1:$HM$10,Data6!$HM$11:$HM$20</definedName>
    <definedName name="A127894834K_Data">Data6!$HM$11:$HM$20</definedName>
    <definedName name="A127894834K_Latest">Data6!$HM$20</definedName>
    <definedName name="A127894838V">Data6!$HP$1:$HP$10,Data6!$HP$11:$HP$20</definedName>
    <definedName name="A127894838V_Data">Data6!$HP$11:$HP$20</definedName>
    <definedName name="A127894838V_Latest">Data6!$HP$20</definedName>
    <definedName name="A127894842K">Data6!$HR$1:$HR$10,Data6!$HR$11:$HR$20</definedName>
    <definedName name="A127894842K_Data">Data6!$HR$11:$HR$20</definedName>
    <definedName name="A127894842K_Latest">Data6!$HR$20</definedName>
    <definedName name="A127895086J">Data7!$F$1:$F$10,Data7!$F$11:$F$20</definedName>
    <definedName name="A127895086J_Data">Data7!$F$11:$F$20</definedName>
    <definedName name="A127895086J_Latest">Data7!$F$20</definedName>
    <definedName name="A127895090X">Data7!$K$1:$K$10,Data7!$K$11:$K$20</definedName>
    <definedName name="A127895090X_Data">Data7!$K$11:$K$20</definedName>
    <definedName name="A127895090X_Latest">Data7!$K$20</definedName>
    <definedName name="A127895094J">Data6!$IF$1:$IF$10,Data6!$IF$11:$IF$20</definedName>
    <definedName name="A127895094J_Data">Data6!$IF$11:$IF$20</definedName>
    <definedName name="A127895094J_Latest">Data6!$IF$20</definedName>
    <definedName name="A127895098T">Data6!$II$1:$II$10,Data6!$II$11:$II$20</definedName>
    <definedName name="A127895098T_Data">Data6!$II$11:$II$20</definedName>
    <definedName name="A127895098T_Latest">Data6!$II$20</definedName>
    <definedName name="A127895102W">Data8!$I$1:$I$10,Data8!$I$11:$I$20</definedName>
    <definedName name="A127895102W_Data">Data8!$I$11:$I$20</definedName>
    <definedName name="A127895102W_Latest">Data8!$I$20</definedName>
    <definedName name="A127895106F">Data8!$X$1:$X$10,Data8!$X$11:$X$20</definedName>
    <definedName name="A127895106F_Data">Data8!$X$11:$X$20</definedName>
    <definedName name="A127895106F_Latest">Data8!$X$20</definedName>
    <definedName name="A127895110W">Data8!$AE$1:$AE$10,Data8!$AE$11:$AE$20</definedName>
    <definedName name="A127895110W_Data">Data8!$AE$11:$AE$20</definedName>
    <definedName name="A127895110W_Latest">Data8!$AE$20</definedName>
    <definedName name="A127895114F">Data8!$AF$1:$AF$10,Data8!$AF$11:$AF$20</definedName>
    <definedName name="A127895114F_Data">Data8!$AF$11:$AF$20</definedName>
    <definedName name="A127895114F_Latest">Data8!$AF$20</definedName>
    <definedName name="A127895118R">Data8!$AG$1:$AG$10,Data8!$AG$11:$AG$20</definedName>
    <definedName name="A127895118R_Data">Data8!$AG$11:$AG$20</definedName>
    <definedName name="A127895118R_Latest">Data8!$AG$20</definedName>
    <definedName name="A127895122F">Data8!$L$1:$L$10,Data8!$L$11:$L$20</definedName>
    <definedName name="A127895122F_Data">Data8!$L$11:$L$20</definedName>
    <definedName name="A127895122F_Latest">Data8!$L$20</definedName>
    <definedName name="A127895126R">Data8!$N$1:$N$10,Data8!$N$11:$N$20</definedName>
    <definedName name="A127895126R_Data">Data8!$N$11:$N$20</definedName>
    <definedName name="A127895126R_Latest">Data8!$N$20</definedName>
    <definedName name="A127895130F">Data8!$O$1:$O$10,Data8!$O$11:$O$20</definedName>
    <definedName name="A127895130F_Data">Data8!$O$11:$O$20</definedName>
    <definedName name="A127895130F_Latest">Data8!$O$20</definedName>
    <definedName name="A127895134R">Data8!$BC$1:$BC$10,Data8!$BC$11:$BC$20</definedName>
    <definedName name="A127895134R_Data">Data8!$BC$11:$BC$20</definedName>
    <definedName name="A127895134R_Latest">Data8!$BC$20</definedName>
    <definedName name="A127895138X">Data8!$BM$1:$BM$10,Data8!$BM$11:$BM$20</definedName>
    <definedName name="A127895138X_Data">Data8!$BM$11:$BM$20</definedName>
    <definedName name="A127895138X_Latest">Data8!$BM$20</definedName>
    <definedName name="A127895142R">Data8!$AS$1:$AS$10,Data8!$AS$11:$AS$20</definedName>
    <definedName name="A127895142R_Data">Data8!$AS$11:$AS$20</definedName>
    <definedName name="A127895142R_Latest">Data8!$AS$20</definedName>
    <definedName name="A127895146X">Data8!$BT$1:$BT$10,Data8!$BT$11:$BT$20</definedName>
    <definedName name="A127895146X_Data">Data8!$BT$11:$BT$20</definedName>
    <definedName name="A127895146X_Latest">Data8!$BT$20</definedName>
    <definedName name="A127895154X">Data8!$CL$1:$CL$10,Data8!$CL$11:$CL$20</definedName>
    <definedName name="A127895154X_Data">Data8!$CL$11:$CL$20</definedName>
    <definedName name="A127895154X_Latest">Data8!$CL$20</definedName>
    <definedName name="A127895158J">Data8!$CN$1:$CN$10,Data8!$CN$11:$CN$20</definedName>
    <definedName name="A127895158J_Data">Data8!$CN$11:$CN$20</definedName>
    <definedName name="A127895158J_Latest">Data8!$CN$20</definedName>
    <definedName name="A127895162X">Data8!$CR$1:$CR$10,Data8!$CR$11:$CR$20</definedName>
    <definedName name="A127895162X_Data">Data8!$CR$11:$CR$20</definedName>
    <definedName name="A127895162X_Latest">Data8!$CR$20</definedName>
    <definedName name="A127895166J">Data8!$CU$1:$CU$10,Data8!$CU$11:$CU$20</definedName>
    <definedName name="A127895166J_Data">Data8!$CU$11:$CU$20</definedName>
    <definedName name="A127895166J_Latest">Data8!$CU$20</definedName>
    <definedName name="A127895170X">Data8!$CB$1:$CB$10,Data8!$CB$11:$CB$20</definedName>
    <definedName name="A127895170X_Data">Data8!$CB$11:$CB$20</definedName>
    <definedName name="A127895170X_Latest">Data8!$CB$20</definedName>
    <definedName name="A127895174J">Data8!$CD$1:$CD$10,Data8!$CD$11:$CD$20</definedName>
    <definedName name="A127895174J_Data">Data8!$CD$11:$CD$20</definedName>
    <definedName name="A127895174J_Latest">Data8!$CD$20</definedName>
    <definedName name="A127895178T">Data8!$DR$1:$DR$10,Data8!$DR$11:$DR$20</definedName>
    <definedName name="A127895178T_Data">Data8!$DR$11:$DR$20</definedName>
    <definedName name="A127895178T_Latest">Data8!$DR$20</definedName>
    <definedName name="A127895182J">Data8!$EE$1:$EE$10,Data8!$EE$11:$EE$20</definedName>
    <definedName name="A127895182J_Data">Data8!$EE$11:$EE$20</definedName>
    <definedName name="A127895182J_Latest">Data8!$EE$20</definedName>
    <definedName name="A127895186T">Data8!$FD$1:$FD$10,Data8!$FD$11:$FD$20</definedName>
    <definedName name="A127895186T_Data">Data8!$FD$11:$FD$20</definedName>
    <definedName name="A127895186T_Latest">Data8!$FD$20</definedName>
    <definedName name="A127895190J">Data8!$FL$1:$FL$10,Data8!$FL$11:$FL$20</definedName>
    <definedName name="A127895190J_Data">Data8!$FL$11:$FL$20</definedName>
    <definedName name="A127895190J_Latest">Data8!$FL$20</definedName>
    <definedName name="A127895194T">Data8!$EQ$1:$EQ$10,Data8!$EQ$11:$EQ$20</definedName>
    <definedName name="A127895194T_Data">Data8!$EQ$11:$EQ$20</definedName>
    <definedName name="A127895194T_Latest">Data8!$EQ$20</definedName>
    <definedName name="A127895198A">Data8!$FR$1:$FR$10,Data8!$FR$11:$FR$20</definedName>
    <definedName name="A127895198A_Data">Data8!$FR$11:$FR$20</definedName>
    <definedName name="A127895198A_Latest">Data8!$FR$20</definedName>
    <definedName name="A127895202F">Data8!$ES$1:$ES$10,Data8!$ES$11:$ES$20</definedName>
    <definedName name="A127895202F_Data">Data8!$ES$11:$ES$20</definedName>
    <definedName name="A127895202F_Latest">Data8!$ES$20</definedName>
    <definedName name="A127895206R">Data7!$AH$1:$AH$10,Data7!$AH$11:$AH$20</definedName>
    <definedName name="A127895206R_Data">Data7!$AH$11:$AH$20</definedName>
    <definedName name="A127895206R_Latest">Data7!$AH$20</definedName>
    <definedName name="A127895210F">Data7!$AQ$1:$AQ$10,Data7!$AQ$11:$AQ$20</definedName>
    <definedName name="A127895210F_Data">Data7!$AQ$11:$AQ$20</definedName>
    <definedName name="A127895210F_Latest">Data7!$AQ$20</definedName>
    <definedName name="A127895214R">Data7!$AU$1:$AU$10,Data7!$AU$11:$AU$20</definedName>
    <definedName name="A127895214R_Data">Data7!$AU$11:$AU$20</definedName>
    <definedName name="A127895214R_Latest">Data7!$AU$20</definedName>
    <definedName name="A127895218X">Data7!$X$1:$X$10,Data7!$X$11:$X$20</definedName>
    <definedName name="A127895218X_Data">Data7!$X$11:$X$20</definedName>
    <definedName name="A127895218X_Latest">Data7!$X$20</definedName>
    <definedName name="A127895222R">Data7!$BD$1:$BD$10,Data7!$BD$11:$BD$20</definedName>
    <definedName name="A127895222R_Data">Data7!$BD$11:$BD$20</definedName>
    <definedName name="A127895222R_Latest">Data7!$BD$20</definedName>
    <definedName name="A127895226X">Data7!$CD$1:$CD$10,Data7!$CD$11:$CD$20</definedName>
    <definedName name="A127895226X_Data">Data7!$CD$11:$CD$20</definedName>
    <definedName name="A127895226X_Latest">Data7!$CD$20</definedName>
    <definedName name="A127895230R">Data7!$CE$1:$CE$10,Data7!$CE$11:$CE$20</definedName>
    <definedName name="A127895230R_Data">Data7!$CE$11:$CE$20</definedName>
    <definedName name="A127895230R_Latest">Data7!$CE$20</definedName>
    <definedName name="A127895234X">Data7!$CK$1:$CK$10,Data7!$CK$11:$CK$20</definedName>
    <definedName name="A127895234X_Data">Data7!$CK$11:$CK$20</definedName>
    <definedName name="A127895234X_Latest">Data7!$CK$20</definedName>
    <definedName name="A127895238J">Data7!$CV$1:$CV$10,Data7!$CV$11:$CV$20</definedName>
    <definedName name="A127895238J_Data">Data7!$CV$11:$CV$20</definedName>
    <definedName name="A127895238J_Latest">Data7!$CV$20</definedName>
    <definedName name="A127895242X">Data7!$CY$1:$CY$10,Data7!$CY$11:$CY$20</definedName>
    <definedName name="A127895242X_Data">Data7!$CY$11:$CY$20</definedName>
    <definedName name="A127895242X_Latest">Data7!$CY$20</definedName>
    <definedName name="A127895246J">Data7!$DB$1:$DB$10,Data7!$DB$11:$DB$20</definedName>
    <definedName name="A127895246J_Data">Data7!$DB$11:$DB$20</definedName>
    <definedName name="A127895246J_Latest">Data7!$DB$20</definedName>
    <definedName name="A127895250X">Data7!$ED$1:$ED$10,Data7!$ED$11:$ED$20</definedName>
    <definedName name="A127895250X_Data">Data7!$ED$11:$ED$20</definedName>
    <definedName name="A127895250X_Latest">Data7!$ED$20</definedName>
    <definedName name="A127895254J">Data7!$EE$1:$EE$10,Data7!$EE$11:$EE$20</definedName>
    <definedName name="A127895254J_Data">Data7!$EE$11:$EE$20</definedName>
    <definedName name="A127895254J_Latest">Data7!$EE$20</definedName>
    <definedName name="A127895258T">Data7!$EQ$1:$EQ$10,Data7!$EQ$11:$EQ$20</definedName>
    <definedName name="A127895258T_Data">Data7!$EQ$11:$EQ$20</definedName>
    <definedName name="A127895258T_Latest">Data7!$EQ$20</definedName>
    <definedName name="A127895262J">Data7!$EV$1:$EV$10,Data7!$EV$11:$EV$20</definedName>
    <definedName name="A127895262J_Data">Data7!$EV$11:$EV$20</definedName>
    <definedName name="A127895262J_Latest">Data7!$EV$20</definedName>
    <definedName name="A127895266T">Data7!$DV$1:$DV$10,Data7!$DV$11:$DV$20</definedName>
    <definedName name="A127895266T_Data">Data7!$DV$11:$DV$20</definedName>
    <definedName name="A127895266T_Latest">Data7!$DV$20</definedName>
    <definedName name="A127895270J">Data7!$FL$1:$FL$10,Data7!$FL$11:$FL$20</definedName>
    <definedName name="A127895270J_Data">Data7!$FL$11:$FL$20</definedName>
    <definedName name="A127895270J_Latest">Data7!$FL$20</definedName>
    <definedName name="A127895274T">Data7!$GF$1:$GF$10,Data7!$GF$11:$GF$20</definedName>
    <definedName name="A127895274T_Data">Data7!$GF$11:$GF$20</definedName>
    <definedName name="A127895274T_Latest">Data7!$GF$20</definedName>
    <definedName name="A127895278A">Data7!$FE$1:$FE$10,Data7!$FE$11:$FE$20</definedName>
    <definedName name="A127895278A_Data">Data7!$FE$11:$FE$20</definedName>
    <definedName name="A127895278A_Latest">Data7!$FE$20</definedName>
    <definedName name="A127895282T">Data7!$GU$1:$GU$10,Data7!$GU$11:$GU$20</definedName>
    <definedName name="A127895282T_Data">Data7!$GU$11:$GU$20</definedName>
    <definedName name="A127895282T_Latest">Data7!$GU$20</definedName>
    <definedName name="A127895286A">Data7!$HC$1:$HC$10,Data7!$HC$11:$HC$20</definedName>
    <definedName name="A127895286A_Data">Data7!$HC$11:$HC$20</definedName>
    <definedName name="A127895286A_Latest">Data7!$HC$20</definedName>
    <definedName name="A127895290T">Data7!$HH$1:$HH$10,Data7!$HH$11:$HH$20</definedName>
    <definedName name="A127895290T_Data">Data7!$HH$11:$HH$20</definedName>
    <definedName name="A127895290T_Latest">Data7!$HH$20</definedName>
    <definedName name="A127895294A">Data7!$GH$1:$GH$10,Data7!$GH$11:$GH$20</definedName>
    <definedName name="A127895294A_Data">Data7!$GH$11:$GH$20</definedName>
    <definedName name="A127895294A_Latest">Data7!$GH$20</definedName>
    <definedName name="A127895302R">Data7!$GN$1:$GN$10,Data7!$GN$11:$GN$20</definedName>
    <definedName name="A127895302R_Data">Data7!$GN$11:$GN$20</definedName>
    <definedName name="A127895302R_Latest">Data7!$GN$20</definedName>
    <definedName name="A127895306X">Data7!$GO$1:$GO$10,Data7!$GO$11:$GO$20</definedName>
    <definedName name="A127895306X_Data">Data7!$GO$11:$GO$20</definedName>
    <definedName name="A127895306X_Latest">Data7!$GO$20</definedName>
    <definedName name="A127895310R">Data7!$HR$1:$HR$10,Data7!$HR$11:$HR$20</definedName>
    <definedName name="A127895310R_Data">Data7!$HR$11:$HR$20</definedName>
    <definedName name="A127895310R_Latest">Data7!$HR$20</definedName>
    <definedName name="A127895314X">Data8!$FW$1:$FW$10,Data8!$FW$11:$FW$20</definedName>
    <definedName name="A127895314X_Data">Data8!$FW$11:$FW$20</definedName>
    <definedName name="A127895314X_Latest">Data8!$FW$20</definedName>
    <definedName name="A127895318J">Data8!$FZ$1:$FZ$10,Data8!$FZ$11:$FZ$20</definedName>
    <definedName name="A127895318J_Data">Data8!$FZ$11:$FZ$20</definedName>
    <definedName name="A127895318J_Latest">Data8!$FZ$20</definedName>
    <definedName name="A127896370K">Data8!$GC$1:$GC$10,Data8!$GC$11:$GC$20</definedName>
    <definedName name="A127896370K_Data">Data8!$GC$11:$GC$20</definedName>
    <definedName name="A127896370K_Latest">Data8!$GC$20</definedName>
    <definedName name="A127896374V">Data8!$GQ$1:$GQ$10,Data8!$GQ$11:$GQ$20</definedName>
    <definedName name="A127896374V_Data">Data8!$GQ$11:$GQ$20</definedName>
    <definedName name="A127896374V_Latest">Data8!$GQ$20</definedName>
    <definedName name="A127896618C">Data8!$ID$1:$ID$10,Data8!$ID$11:$ID$20</definedName>
    <definedName name="A127896618C_Data">Data8!$ID$11:$ID$20</definedName>
    <definedName name="A127896618C_Latest">Data8!$ID$20</definedName>
    <definedName name="A127896622V">Data8!$IE$1:$IE$10,Data8!$IE$11:$IE$20</definedName>
    <definedName name="A127896622V_Data">Data8!$IE$11:$IE$20</definedName>
    <definedName name="A127896622V_Latest">Data8!$IE$20</definedName>
    <definedName name="A127896630V">Data10!$N$1:$N$10,Data10!$N$11:$N$20</definedName>
    <definedName name="A127896630V_Data">Data10!$N$11:$N$20</definedName>
    <definedName name="A127896630V_Latest">Data10!$N$20</definedName>
    <definedName name="A127896634C">Data9!$IK$1:$IK$10,Data9!$IK$11:$IK$20</definedName>
    <definedName name="A127896634C_Data">Data9!$IK$11:$IK$20</definedName>
    <definedName name="A127896634C_Latest">Data9!$IK$20</definedName>
    <definedName name="A127896638L">Data9!$IN$1:$IN$10,Data9!$IN$11:$IN$20</definedName>
    <definedName name="A127896638L_Data">Data9!$IN$11:$IN$20</definedName>
    <definedName name="A127896638L_Latest">Data9!$IN$20</definedName>
    <definedName name="A127896642C">Data10!$AJ$1:$AJ$10,Data10!$AJ$11:$AJ$20</definedName>
    <definedName name="A127896642C_Data">Data10!$AJ$11:$AJ$20</definedName>
    <definedName name="A127896642C_Latest">Data10!$AJ$20</definedName>
    <definedName name="A127896646L">Data10!$AO$1:$AO$10,Data10!$AO$11:$AO$20</definedName>
    <definedName name="A127896646L_Data">Data10!$AO$11:$AO$20</definedName>
    <definedName name="A127896646L_Latest">Data10!$AO$20</definedName>
    <definedName name="A127896650C">Data10!$AR$1:$AR$10,Data10!$AR$11:$AR$20</definedName>
    <definedName name="A127896650C_Data">Data10!$AR$11:$AR$20</definedName>
    <definedName name="A127896650C_Latest">Data10!$AR$20</definedName>
    <definedName name="A127896654L">Data10!$AT$1:$AT$10,Data10!$AT$11:$AT$20</definedName>
    <definedName name="A127896654L_Data">Data10!$AT$11:$AT$20</definedName>
    <definedName name="A127896654L_Latest">Data10!$AT$20</definedName>
    <definedName name="A127896658W">Data10!$AE$1:$AE$10,Data10!$AE$11:$AE$20</definedName>
    <definedName name="A127896658W_Data">Data10!$AE$11:$AE$20</definedName>
    <definedName name="A127896658W_Latest">Data10!$AE$20</definedName>
    <definedName name="A127896662L">Data10!$BU$1:$BU$10,Data10!$BU$11:$BU$20</definedName>
    <definedName name="A127896662L_Data">Data10!$BU$11:$BU$20</definedName>
    <definedName name="A127896662L_Latest">Data10!$BU$20</definedName>
    <definedName name="A127896666W">Data10!$CA$1:$CA$10,Data10!$CA$11:$CA$20</definedName>
    <definedName name="A127896666W_Data">Data10!$CA$11:$CA$20</definedName>
    <definedName name="A127896666W_Latest">Data10!$CA$20</definedName>
    <definedName name="A127896670L">Data10!$CP$1:$CP$10,Data10!$CP$11:$CP$20</definedName>
    <definedName name="A127896670L_Data">Data10!$CP$11:$CP$20</definedName>
    <definedName name="A127896670L_Latest">Data10!$CP$20</definedName>
    <definedName name="A127896674W">Data10!$DA$1:$DA$10,Data10!$DA$11:$DA$20</definedName>
    <definedName name="A127896674W_Data">Data10!$DA$11:$DA$20</definedName>
    <definedName name="A127896674W_Latest">Data10!$DA$20</definedName>
    <definedName name="A127896678F">Data10!$DD$1:$DD$10,Data10!$DD$11:$DD$20</definedName>
    <definedName name="A127896678F_Data">Data10!$DD$11:$DD$20</definedName>
    <definedName name="A127896678F_Latest">Data10!$DD$20</definedName>
    <definedName name="A127896682W">Data10!$DF$1:$DF$10,Data10!$DF$11:$DF$20</definedName>
    <definedName name="A127896682W_Data">Data10!$DF$11:$DF$20</definedName>
    <definedName name="A127896682W_Latest">Data10!$DF$20</definedName>
    <definedName name="A127896686F">Data10!$DR$1:$DR$10,Data10!$DR$11:$DR$20</definedName>
    <definedName name="A127896686F_Data">Data10!$DR$11:$DR$20</definedName>
    <definedName name="A127896686F_Latest">Data10!$DR$20</definedName>
    <definedName name="A127896690W">Data10!$DV$1:$DV$10,Data10!$DV$11:$DV$20</definedName>
    <definedName name="A127896690W_Data">Data10!$DV$11:$DV$20</definedName>
    <definedName name="A127896690W_Latest">Data10!$DV$20</definedName>
    <definedName name="A127896694F">Data10!$EI$1:$EI$10,Data10!$EI$11:$EI$20</definedName>
    <definedName name="A127896694F_Data">Data10!$EI$11:$EI$20</definedName>
    <definedName name="A127896694F_Latest">Data10!$EI$20</definedName>
    <definedName name="A127896698R">Data10!$EQ$1:$EQ$10,Data10!$EQ$11:$EQ$20</definedName>
    <definedName name="A127896698R_Data">Data10!$EQ$11:$EQ$20</definedName>
    <definedName name="A127896698R_Latest">Data10!$EQ$20</definedName>
    <definedName name="A127896702V">Data10!$ET$1:$ET$10,Data10!$ET$11:$ET$20</definedName>
    <definedName name="A127896702V_Data">Data10!$ET$11:$ET$20</definedName>
    <definedName name="A127896702V_Latest">Data10!$ET$20</definedName>
    <definedName name="A127896706C">Data10!$DZ$1:$DZ$10,Data10!$DZ$11:$DZ$20</definedName>
    <definedName name="A127896706C_Data">Data10!$DZ$11:$DZ$20</definedName>
    <definedName name="A127896706C_Latest">Data10!$DZ$20</definedName>
    <definedName name="A127896710V">Data9!$E$1:$E$10,Data9!$E$11:$E$20</definedName>
    <definedName name="A127896710V_Data">Data9!$E$11:$E$20</definedName>
    <definedName name="A127896710V_Latest">Data9!$E$20</definedName>
    <definedName name="A127896714C">Data9!$H$1:$H$10,Data9!$H$11:$H$20</definedName>
    <definedName name="A127896714C_Data">Data9!$H$11:$H$20</definedName>
    <definedName name="A127896714C_Latest">Data9!$H$20</definedName>
    <definedName name="A127896718L">Data9!$AZ$1:$AZ$10,Data9!$AZ$11:$AZ$20</definedName>
    <definedName name="A127896718L_Data">Data9!$AZ$11:$AZ$20</definedName>
    <definedName name="A127896718L_Latest">Data9!$AZ$20</definedName>
    <definedName name="A127896722C">Data9!$BI$1:$BI$10,Data9!$BI$11:$BI$20</definedName>
    <definedName name="A127896722C_Data">Data9!$BI$11:$BI$20</definedName>
    <definedName name="A127896722C_Latest">Data9!$BI$20</definedName>
    <definedName name="A127896726L">Data9!$BP$1:$BP$10,Data9!$BP$11:$BP$20</definedName>
    <definedName name="A127896726L_Data">Data9!$BP$11:$BP$20</definedName>
    <definedName name="A127896726L_Latest">Data9!$BP$20</definedName>
    <definedName name="A127896730C">Data9!$BR$1:$BR$10,Data9!$BR$11:$BR$20</definedName>
    <definedName name="A127896730C_Data">Data9!$BR$11:$BR$20</definedName>
    <definedName name="A127896730C_Latest">Data9!$BR$20</definedName>
    <definedName name="A127896734L">Data9!$BT$1:$BT$10,Data9!$BT$11:$BT$20</definedName>
    <definedName name="A127896734L_Data">Data9!$BT$11:$BT$20</definedName>
    <definedName name="A127896734L_Latest">Data9!$BT$20</definedName>
    <definedName name="A127896738W">Data9!$CC$1:$CC$10,Data9!$CC$11:$CC$20</definedName>
    <definedName name="A127896738W_Data">Data9!$CC$11:$CC$20</definedName>
    <definedName name="A127896738W_Latest">Data9!$CC$20</definedName>
    <definedName name="A127896742L">Data9!$CG$1:$CG$10,Data9!$CG$11:$CG$20</definedName>
    <definedName name="A127896742L_Data">Data9!$CG$11:$CG$20</definedName>
    <definedName name="A127896742L_Latest">Data9!$CG$20</definedName>
    <definedName name="A127896746W">Data9!$CM$1:$CM$10,Data9!$CM$11:$CM$20</definedName>
    <definedName name="A127896746W_Data">Data9!$CM$11:$CM$20</definedName>
    <definedName name="A127896746W_Latest">Data9!$CM$20</definedName>
    <definedName name="A127896750L">Data9!$CN$1:$CN$10,Data9!$CN$11:$CN$20</definedName>
    <definedName name="A127896750L_Data">Data9!$CN$11:$CN$20</definedName>
    <definedName name="A127896750L_Latest">Data9!$CN$20</definedName>
    <definedName name="A127896754W">Data9!$DR$1:$DR$10,Data9!$DR$11:$DR$20</definedName>
    <definedName name="A127896754W_Data">Data9!$DR$11:$DR$20</definedName>
    <definedName name="A127896754W_Latest">Data9!$DR$20</definedName>
    <definedName name="A127896758F">Data9!$EU$1:$EU$10,Data9!$EU$11:$EU$20</definedName>
    <definedName name="A127896758F_Data">Data9!$EU$11:$EU$20</definedName>
    <definedName name="A127896758F_Latest">Data9!$EU$20</definedName>
    <definedName name="A127896762W">Data9!$GA$1:$GA$10,Data9!$GA$11:$GA$20</definedName>
    <definedName name="A127896762W_Data">Data9!$GA$11:$GA$20</definedName>
    <definedName name="A127896762W_Latest">Data9!$GA$20</definedName>
    <definedName name="A127896766F">Data9!$GL$1:$GL$10,Data9!$GL$11:$GL$20</definedName>
    <definedName name="A127896766F_Data">Data9!$GL$11:$GL$20</definedName>
    <definedName name="A127896766F_Latest">Data9!$GL$20</definedName>
    <definedName name="A127896770W">Data9!$GQ$1:$GQ$10,Data9!$GQ$11:$GQ$20</definedName>
    <definedName name="A127896770W_Data">Data9!$GQ$11:$GQ$20</definedName>
    <definedName name="A127896770W_Latest">Data9!$GQ$20</definedName>
    <definedName name="A127896774F">Data9!$FT$1:$FT$10,Data9!$FT$11:$FT$20</definedName>
    <definedName name="A127896774F_Data">Data9!$FT$11:$FT$20</definedName>
    <definedName name="A127896774F_Latest">Data9!$FT$20</definedName>
    <definedName name="A127896778R">Data9!$FZ$1:$FZ$10,Data9!$FZ$11:$FZ$20</definedName>
    <definedName name="A127896778R_Data">Data9!$FZ$11:$FZ$20</definedName>
    <definedName name="A127896778R_Latest">Data9!$FZ$20</definedName>
    <definedName name="A127897934X">Data10!$FU$1:$FU$10,Data10!$FU$11:$FU$20</definedName>
    <definedName name="A127897934X_Data">Data10!$FU$11:$FU$20</definedName>
    <definedName name="A127897934X_Latest">Data10!$FU$20</definedName>
    <definedName name="A127897938J">Data10!$GM$1:$GM$10,Data10!$GM$11:$GM$20</definedName>
    <definedName name="A127897938J_Data">Data10!$GM$11:$GM$20</definedName>
    <definedName name="A127897938J_Latest">Data10!$GM$20</definedName>
    <definedName name="A127897942X">Data10!$GN$1:$GN$10,Data10!$GN$11:$GN$20</definedName>
    <definedName name="A127897942X_Data">Data10!$GN$11:$GN$20</definedName>
    <definedName name="A127897942X_Latest">Data10!$GN$20</definedName>
    <definedName name="A127897946J">Data10!$FK$1:$FK$10,Data10!$FK$11:$FK$20</definedName>
    <definedName name="A127897946J_Data">Data10!$FK$11:$FK$20</definedName>
    <definedName name="A127897946J_Latest">Data10!$FK$20</definedName>
    <definedName name="A127898174L">Data10!$HG$1:$HG$10,Data10!$HG$11:$HG$20</definedName>
    <definedName name="A127898174L_Data">Data10!$HG$11:$HG$20</definedName>
    <definedName name="A127898174L_Latest">Data10!$HG$20</definedName>
    <definedName name="A127898178W">Data10!$HO$1:$HO$10,Data10!$HO$11:$HO$20</definedName>
    <definedName name="A127898178W_Data">Data10!$HO$11:$HO$20</definedName>
    <definedName name="A127898178W_Latest">Data10!$HO$20</definedName>
    <definedName name="A127898182L">Data10!$HX$1:$HX$10,Data10!$HX$11:$HX$20</definedName>
    <definedName name="A127898182L_Data">Data10!$HX$11:$HX$20</definedName>
    <definedName name="A127898182L_Latest">Data10!$HX$20</definedName>
    <definedName name="A127898186W">Data10!$IA$1:$IA$10,Data10!$IA$11:$IA$20</definedName>
    <definedName name="A127898186W_Data">Data10!$IA$11:$IA$20</definedName>
    <definedName name="A127898186W_Latest">Data10!$IA$20</definedName>
    <definedName name="A127898190L">Data10!$GZ$1:$GZ$10,Data10!$GZ$11:$GZ$20</definedName>
    <definedName name="A127898190L_Data">Data10!$GZ$11:$GZ$20</definedName>
    <definedName name="A127898190L_Latest">Data10!$GZ$20</definedName>
    <definedName name="A127898194W">Data10!$HB$1:$HB$10,Data10!$HB$11:$HB$20</definedName>
    <definedName name="A127898194W_Data">Data10!$HB$11:$HB$20</definedName>
    <definedName name="A127898194W_Latest">Data10!$HB$20</definedName>
    <definedName name="A127898198F">Data11!$HZ$1:$HZ$10,Data11!$HZ$11:$HZ$20</definedName>
    <definedName name="A127898198F_Data">Data11!$HZ$11:$HZ$20</definedName>
    <definedName name="A127898198F_Latest">Data11!$HZ$20</definedName>
    <definedName name="A127898202K">Data11!$HR$1:$HR$10,Data11!$HR$11:$HR$20</definedName>
    <definedName name="A127898202K_Data">Data11!$HR$11:$HR$20</definedName>
    <definedName name="A127898202K_Latest">Data11!$HR$20</definedName>
    <definedName name="A127898206V">Data11!$HP$1:$HP$10,Data11!$HP$11:$HP$20</definedName>
    <definedName name="A127898206V_Data">Data11!$HP$11:$HP$20</definedName>
    <definedName name="A127898206V_Latest">Data11!$HP$20</definedName>
    <definedName name="A127898210K">Data11!$HY$1:$HY$10,Data11!$HY$11:$HY$20</definedName>
    <definedName name="A127898210K_Data">Data11!$HY$11:$HY$20</definedName>
    <definedName name="A127898210K_Latest">Data11!$HY$20</definedName>
    <definedName name="A127898214V">Data12!$Y$1:$Y$10,Data12!$Y$11:$Y$20</definedName>
    <definedName name="A127898214V_Data">Data12!$Y$11:$Y$20</definedName>
    <definedName name="A127898214V_Latest">Data12!$Y$20</definedName>
    <definedName name="A127898218C">Data12!$Z$1:$Z$10,Data12!$Z$11:$Z$20</definedName>
    <definedName name="A127898218C_Data">Data12!$Z$11:$Z$20</definedName>
    <definedName name="A127898218C_Latest">Data12!$Z$20</definedName>
    <definedName name="A127898222V">Data12!$AH$1:$AH$10,Data12!$AH$11:$AH$20</definedName>
    <definedName name="A127898222V_Data">Data12!$AH$11:$AH$20</definedName>
    <definedName name="A127898222V_Latest">Data12!$AH$20</definedName>
    <definedName name="A127898226C">Data12!$M$1:$M$10,Data12!$M$11:$M$20</definedName>
    <definedName name="A127898226C_Data">Data12!$M$11:$M$20</definedName>
    <definedName name="A127898226C_Latest">Data12!$M$20</definedName>
    <definedName name="A127898230V">Data12!$O$1:$O$10,Data12!$O$11:$O$20</definedName>
    <definedName name="A127898230V_Data">Data12!$O$11:$O$20</definedName>
    <definedName name="A127898230V_Latest">Data12!$O$20</definedName>
    <definedName name="A127898234C">Data12!$P$1:$P$10,Data12!$P$11:$P$20</definedName>
    <definedName name="A127898234C_Data">Data12!$P$11:$P$20</definedName>
    <definedName name="A127898234C_Latest">Data12!$P$20</definedName>
    <definedName name="A127898238L">Data12!$BB$1:$BB$10,Data12!$BB$11:$BB$20</definedName>
    <definedName name="A127898238L_Data">Data12!$BB$11:$BB$20</definedName>
    <definedName name="A127898238L_Latest">Data12!$BB$20</definedName>
    <definedName name="A127898242C">Data12!$BK$1:$BK$10,Data12!$BK$11:$BK$20</definedName>
    <definedName name="A127898242C_Data">Data12!$BK$11:$BK$20</definedName>
    <definedName name="A127898242C_Latest">Data12!$BK$20</definedName>
    <definedName name="A127898246L">Data12!$BO$1:$BO$10,Data12!$BO$11:$BO$20</definedName>
    <definedName name="A127898246L_Data">Data12!$BO$11:$BO$20</definedName>
    <definedName name="A127898246L_Latest">Data12!$BO$20</definedName>
    <definedName name="A127898250C">Data12!$BP$1:$BP$10,Data12!$BP$11:$BP$20</definedName>
    <definedName name="A127898250C_Data">Data12!$BP$11:$BP$20</definedName>
    <definedName name="A127898250C_Latest">Data12!$BP$20</definedName>
    <definedName name="A127898254L">Data12!$BR$1:$BR$10,Data12!$BR$11:$BR$20</definedName>
    <definedName name="A127898254L_Data">Data12!$BR$11:$BR$20</definedName>
    <definedName name="A127898254L_Latest">Data12!$BR$20</definedName>
    <definedName name="A127898258W">Data12!$BW$1:$BW$10,Data12!$BW$11:$BW$20</definedName>
    <definedName name="A127898258W_Data">Data12!$BW$11:$BW$20</definedName>
    <definedName name="A127898258W_Latest">Data12!$BW$20</definedName>
    <definedName name="A127898262L">Data12!$CH$1:$CH$10,Data12!$CH$11:$CH$20</definedName>
    <definedName name="A127898262L_Data">Data12!$CH$11:$CH$20</definedName>
    <definedName name="A127898262L_Latest">Data12!$CH$20</definedName>
    <definedName name="A127898266W">Data12!$CN$1:$CN$10,Data12!$CN$11:$CN$20</definedName>
    <definedName name="A127898266W_Data">Data12!$CN$11:$CN$20</definedName>
    <definedName name="A127898266W_Latest">Data12!$CN$20</definedName>
    <definedName name="A127898270L">Data12!$DS$1:$DS$10,Data12!$DS$11:$DS$20</definedName>
    <definedName name="A127898270L_Data">Data12!$DS$11:$DS$20</definedName>
    <definedName name="A127898270L_Latest">Data12!$DS$20</definedName>
    <definedName name="A127898274W">Data12!$DW$1:$DW$10,Data12!$DW$11:$DW$20</definedName>
    <definedName name="A127898274W_Data">Data12!$DW$11:$DW$20</definedName>
    <definedName name="A127898274W_Latest">Data12!$DW$20</definedName>
    <definedName name="A127898278F">Data12!$DX$1:$DX$10,Data12!$DX$11:$DX$20</definedName>
    <definedName name="A127898278F_Data">Data12!$DX$11:$DX$20</definedName>
    <definedName name="A127898278F_Latest">Data12!$DX$20</definedName>
    <definedName name="A127898282W">Data12!$EA$1:$EA$10,Data12!$EA$11:$EA$20</definedName>
    <definedName name="A127898282W_Data">Data12!$EA$11:$EA$20</definedName>
    <definedName name="A127898282W_Latest">Data12!$EA$20</definedName>
    <definedName name="A127898286F">Data12!$EH$1:$EH$10,Data12!$EH$11:$EH$20</definedName>
    <definedName name="A127898286F_Data">Data12!$EH$11:$EH$20</definedName>
    <definedName name="A127898286F_Latest">Data12!$EH$20</definedName>
    <definedName name="A127898290W">Data12!$EK$1:$EK$10,Data12!$EK$11:$EK$20</definedName>
    <definedName name="A127898290W_Data">Data12!$EK$11:$EK$20</definedName>
    <definedName name="A127898290W_Latest">Data12!$EK$20</definedName>
    <definedName name="A127898294F">Data12!$EL$1:$EL$10,Data12!$EL$11:$EL$20</definedName>
    <definedName name="A127898294F_Data">Data12!$EL$11:$EL$20</definedName>
    <definedName name="A127898294F_Latest">Data12!$EL$20</definedName>
    <definedName name="A127898298R">Data12!$DF$1:$DF$10,Data12!$DF$11:$DF$20</definedName>
    <definedName name="A127898298R_Data">Data12!$DF$11:$DF$20</definedName>
    <definedName name="A127898298R_Latest">Data12!$DF$20</definedName>
    <definedName name="A127898302V">Data12!$EM$1:$EM$10,Data12!$EM$11:$EM$20</definedName>
    <definedName name="A127898302V_Data">Data12!$EM$11:$EM$20</definedName>
    <definedName name="A127898302V_Latest">Data12!$EM$20</definedName>
    <definedName name="A127898306C">Data12!$DK$1:$DK$10,Data12!$DK$11:$DK$20</definedName>
    <definedName name="A127898306C_Data">Data12!$DK$11:$DK$20</definedName>
    <definedName name="A127898306C_Latest">Data12!$DK$20</definedName>
    <definedName name="A127898310V">Data10!$IL$1:$IL$10,Data10!$IL$11:$IL$20</definedName>
    <definedName name="A127898310V_Data">Data10!$IL$11:$IL$20</definedName>
    <definedName name="A127898310V_Latest">Data10!$IL$20</definedName>
    <definedName name="A127898314C">Data10!$IP$1:$IP$10,Data10!$IP$11:$IP$20</definedName>
    <definedName name="A127898314C_Data">Data10!$IP$11:$IP$20</definedName>
    <definedName name="A127898314C_Latest">Data10!$IP$20</definedName>
    <definedName name="A127898318L">Data11!$C$1:$C$10,Data11!$C$11:$C$20</definedName>
    <definedName name="A127898318L_Data">Data11!$C$11:$C$20</definedName>
    <definedName name="A127898318L_Latest">Data11!$C$20</definedName>
    <definedName name="A127898322C">Data10!$IE$1:$IE$10,Data10!$IE$11:$IE$20</definedName>
    <definedName name="A127898322C_Data">Data10!$IE$11:$IE$20</definedName>
    <definedName name="A127898322C_Latest">Data10!$IE$20</definedName>
    <definedName name="A127898326L">Data11!$T$1:$T$10,Data11!$T$11:$T$20</definedName>
    <definedName name="A127898326L_Data">Data11!$T$11:$T$20</definedName>
    <definedName name="A127898326L_Latest">Data11!$T$20</definedName>
    <definedName name="A127898330C">Data11!$BT$1:$BT$10,Data11!$BT$11:$BT$20</definedName>
    <definedName name="A127898330C_Data">Data11!$BT$11:$BT$20</definedName>
    <definedName name="A127898330C_Latest">Data11!$BT$20</definedName>
    <definedName name="A127898334L">Data11!$CA$1:$CA$10,Data11!$CA$11:$CA$20</definedName>
    <definedName name="A127898334L_Data">Data11!$CA$11:$CA$20</definedName>
    <definedName name="A127898334L_Latest">Data11!$CA$20</definedName>
    <definedName name="A127898338W">Data11!$CC$1:$CC$10,Data11!$CC$11:$CC$20</definedName>
    <definedName name="A127898338W_Data">Data11!$CC$11:$CC$20</definedName>
    <definedName name="A127898338W_Latest">Data11!$CC$20</definedName>
    <definedName name="A127898342L">Data11!$CG$1:$CG$10,Data11!$CG$11:$CG$20</definedName>
    <definedName name="A127898342L_Data">Data11!$CG$11:$CG$20</definedName>
    <definedName name="A127898342L_Latest">Data11!$CG$20</definedName>
    <definedName name="A127898346W">Data11!$CH$1:$CH$10,Data11!$CH$11:$CH$20</definedName>
    <definedName name="A127898346W_Data">Data11!$CH$11:$CH$20</definedName>
    <definedName name="A127898346W_Latest">Data11!$CH$20</definedName>
    <definedName name="A127898350L">Data11!$BF$1:$BF$10,Data11!$BF$11:$BF$20</definedName>
    <definedName name="A127898350L_Data">Data11!$BF$11:$BF$20</definedName>
    <definedName name="A127898350L_Latest">Data11!$BF$20</definedName>
    <definedName name="A127898354W">Data11!$BH$1:$BH$10,Data11!$BH$11:$BH$20</definedName>
    <definedName name="A127898354W_Data">Data11!$BH$11:$BH$20</definedName>
    <definedName name="A127898354W_Latest">Data11!$BH$20</definedName>
    <definedName name="A127898358F">Data11!$CW$1:$CW$10,Data11!$CW$11:$CW$20</definedName>
    <definedName name="A127898358F_Data">Data11!$CW$11:$CW$20</definedName>
    <definedName name="A127898358F_Latest">Data11!$CW$20</definedName>
    <definedName name="A127898362W">Data11!$DI$1:$DI$10,Data11!$DI$11:$DI$20</definedName>
    <definedName name="A127898362W_Data">Data11!$DI$11:$DI$20</definedName>
    <definedName name="A127898362W_Latest">Data11!$DI$20</definedName>
    <definedName name="A127898366F">Data11!$DN$1:$DN$10,Data11!$DN$11:$DN$20</definedName>
    <definedName name="A127898366F_Data">Data11!$DN$11:$DN$20</definedName>
    <definedName name="A127898366F_Latest">Data11!$DN$20</definedName>
    <definedName name="A127898370W">Data11!$CN$1:$CN$10,Data11!$CN$11:$CN$20</definedName>
    <definedName name="A127898370W_Data">Data11!$CN$11:$CN$20</definedName>
    <definedName name="A127898370W_Latest">Data11!$CN$20</definedName>
    <definedName name="A127898374F">Data11!$EB$1:$EB$10,Data11!$EB$11:$EB$20</definedName>
    <definedName name="A127898374F_Data">Data11!$EB$11:$EB$20</definedName>
    <definedName name="A127898374F_Latest">Data11!$EB$20</definedName>
    <definedName name="A127898378R">Data11!$EJ$1:$EJ$10,Data11!$EJ$11:$EJ$20</definedName>
    <definedName name="A127898378R_Data">Data11!$EJ$11:$EJ$20</definedName>
    <definedName name="A127898378R_Latest">Data11!$EJ$20</definedName>
    <definedName name="A127898382F">Data11!$EN$1:$EN$10,Data11!$EN$11:$EN$20</definedName>
    <definedName name="A127898382F_Data">Data11!$EN$11:$EN$20</definedName>
    <definedName name="A127898382F_Latest">Data11!$EN$20</definedName>
    <definedName name="A127898386R">Data11!$EP$1:$EP$10,Data11!$EP$11:$EP$20</definedName>
    <definedName name="A127898386R_Data">Data11!$EP$11:$EP$20</definedName>
    <definedName name="A127898386R_Latest">Data11!$EP$20</definedName>
    <definedName name="A127898390F">Data11!$EQ$1:$EQ$10,Data11!$EQ$11:$EQ$20</definedName>
    <definedName name="A127898390F_Data">Data11!$EQ$11:$EQ$20</definedName>
    <definedName name="A127898390F_Latest">Data11!$EQ$20</definedName>
    <definedName name="A127898394R">Data11!$ES$1:$ES$10,Data11!$ES$11:$ES$20</definedName>
    <definedName name="A127898394R_Data">Data11!$ES$11:$ES$20</definedName>
    <definedName name="A127898394R_Latest">Data11!$ES$20</definedName>
    <definedName name="A127898398X">Data11!$EY$1:$EY$10,Data11!$EY$11:$EY$20</definedName>
    <definedName name="A127898398X_Data">Data11!$EY$11:$EY$20</definedName>
    <definedName name="A127898398X_Latest">Data11!$EY$20</definedName>
    <definedName name="A127898402C">Data11!$DX$1:$DX$10,Data11!$DX$11:$DX$20</definedName>
    <definedName name="A127898402C_Data">Data11!$DX$11:$DX$20</definedName>
    <definedName name="A127898402C_Latest">Data11!$DX$20</definedName>
    <definedName name="A127898406L">Data11!$FA$1:$FA$10,Data11!$FA$11:$FA$20</definedName>
    <definedName name="A127898406L_Data">Data11!$FA$11:$FA$20</definedName>
    <definedName name="A127898406L_Latest">Data11!$FA$20</definedName>
    <definedName name="A127898410C">Data11!$FO$1:$FO$10,Data11!$FO$11:$FO$20</definedName>
    <definedName name="A127898410C_Data">Data11!$FO$11:$FO$20</definedName>
    <definedName name="A127898410C_Latest">Data11!$FO$20</definedName>
    <definedName name="A127898414L">Data11!$FS$1:$FS$10,Data11!$FS$11:$FS$20</definedName>
    <definedName name="A127898414L_Data">Data11!$FS$11:$FS$20</definedName>
    <definedName name="A127898414L_Latest">Data11!$FS$20</definedName>
    <definedName name="A127898418W">Data11!$FU$1:$FU$10,Data11!$FU$11:$FU$20</definedName>
    <definedName name="A127898418W_Data">Data11!$FU$11:$FU$20</definedName>
    <definedName name="A127898418W_Latest">Data11!$FU$20</definedName>
    <definedName name="A127898422L">Data11!$GF$1:$GF$10,Data11!$GF$11:$GF$20</definedName>
    <definedName name="A127898422L_Data">Data11!$GF$11:$GF$20</definedName>
    <definedName name="A127898422L_Latest">Data11!$GF$20</definedName>
    <definedName name="A127898430L">Data11!$FF$1:$FF$10,Data11!$FF$11:$FF$20</definedName>
    <definedName name="A127898430L_Data">Data11!$FF$11:$FF$20</definedName>
    <definedName name="A127898430L_Latest">Data11!$FF$20</definedName>
    <definedName name="A127898434W">Data11!$GY$1:$GY$10,Data11!$GY$11:$GY$20</definedName>
    <definedName name="A127898434W_Data">Data11!$GY$11:$GY$20</definedName>
    <definedName name="A127898434W_Latest">Data11!$GY$20</definedName>
    <definedName name="A127898438F">Data11!$HB$1:$HB$10,Data11!$HB$11:$HB$20</definedName>
    <definedName name="A127898438F_Data">Data11!$HB$11:$HB$20</definedName>
    <definedName name="A127898438F_Latest">Data11!$HB$20</definedName>
    <definedName name="A127898442W">Data11!$HF$1:$HF$10,Data11!$HF$11:$HF$20</definedName>
    <definedName name="A127898442W_Data">Data11!$HF$11:$HF$20</definedName>
    <definedName name="A127898442W_Latest">Data11!$HF$20</definedName>
    <definedName name="A127898446F">Data11!$HJ$1:$HJ$10,Data11!$HJ$11:$HJ$20</definedName>
    <definedName name="A127898446F_Data">Data11!$HJ$11:$HJ$20</definedName>
    <definedName name="A127898446F_Latest">Data11!$HJ$20</definedName>
    <definedName name="A127898450W">Data11!$GN$1:$GN$10,Data11!$GN$11:$GN$20</definedName>
    <definedName name="A127898450W_Data">Data11!$GN$11:$GN$20</definedName>
    <definedName name="A127898450W_Latest">Data11!$GN$20</definedName>
    <definedName name="A127898454F">Data11!$GQ$1:$GQ$10,Data11!$GQ$11:$GQ$20</definedName>
    <definedName name="A127898454F_Data">Data11!$GQ$11:$GQ$20</definedName>
    <definedName name="A127898454F_Latest">Data11!$GQ$20</definedName>
    <definedName name="A127899454X">Data12!$EV$1:$EV$10,Data12!$EV$11:$EV$20</definedName>
    <definedName name="A127899454X_Data">Data12!$EV$11:$EV$20</definedName>
    <definedName name="A127899454X_Latest">Data12!$EV$20</definedName>
    <definedName name="A127899718T">Data12!$GR$1:$GR$10,Data12!$GR$11:$GR$20</definedName>
    <definedName name="A127899718T_Data">Data12!$GR$11:$GR$20</definedName>
    <definedName name="A127899718T_Latest">Data12!$GR$20</definedName>
    <definedName name="A127899722J">Data12!$HG$1:$HG$10,Data12!$HG$11:$HG$20</definedName>
    <definedName name="A127899722J_Data">Data12!$HG$11:$HG$20</definedName>
    <definedName name="A127899722J_Latest">Data12!$HG$20</definedName>
    <definedName name="A127899726T">Data12!$HI$1:$HI$10,Data12!$HI$11:$HI$20</definedName>
    <definedName name="A127899726T_Data">Data12!$HI$11:$HI$20</definedName>
    <definedName name="A127899726T_Latest">Data12!$HI$20</definedName>
    <definedName name="A127899730J">Data12!$GJ$1:$GJ$10,Data12!$GJ$11:$GJ$20</definedName>
    <definedName name="A127899730J_Data">Data12!$GJ$11:$GJ$20</definedName>
    <definedName name="A127899730J_Latest">Data12!$GJ$20</definedName>
    <definedName name="A127899734T">Data12!$GK$1:$GK$10,Data12!$GK$11:$GK$20</definedName>
    <definedName name="A127899734T_Data">Data12!$GK$11:$GK$20</definedName>
    <definedName name="A127899734T_Latest">Data12!$GK$20</definedName>
    <definedName name="A127899738A">Data12!$GL$1:$GL$10,Data12!$GL$11:$GL$20</definedName>
    <definedName name="A127899738A_Data">Data12!$GL$11:$GL$20</definedName>
    <definedName name="A127899738A_Latest">Data12!$GL$20</definedName>
    <definedName name="A127899742T">Data13!$HM$1:$HM$10,Data13!$HM$11:$HM$20</definedName>
    <definedName name="A127899742T_Data">Data13!$HM$11:$HM$20</definedName>
    <definedName name="A127899742T_Latest">Data13!$HM$20</definedName>
    <definedName name="A127899746A">Data13!$HN$1:$HN$10,Data13!$HN$11:$HN$20</definedName>
    <definedName name="A127899746A_Data">Data13!$HN$11:$HN$20</definedName>
    <definedName name="A127899746A_Latest">Data13!$HN$20</definedName>
    <definedName name="A127899750T">Data13!$HY$1:$HY$10,Data13!$HY$11:$HY$20</definedName>
    <definedName name="A127899750T_Data">Data13!$HY$11:$HY$20</definedName>
    <definedName name="A127899750T_Latest">Data13!$HY$20</definedName>
    <definedName name="A127899754A">Data13!$IA$1:$IA$10,Data13!$IA$11:$IA$20</definedName>
    <definedName name="A127899754A_Data">Data13!$IA$11:$IA$20</definedName>
    <definedName name="A127899754A_Latest">Data13!$IA$20</definedName>
    <definedName name="A127899758K">Data13!$HC$1:$HC$10,Data13!$HC$11:$HC$20</definedName>
    <definedName name="A127899758K_Data">Data13!$HC$11:$HC$20</definedName>
    <definedName name="A127899758K_Latest">Data13!$HC$20</definedName>
    <definedName name="A127899762A">Data13!$IH$1:$IH$10,Data13!$IH$11:$IH$20</definedName>
    <definedName name="A127899762A_Data">Data13!$IH$11:$IH$20</definedName>
    <definedName name="A127899762A_Latest">Data13!$IH$20</definedName>
    <definedName name="A127899766K">Data14!$O$1:$O$10,Data14!$O$11:$O$20</definedName>
    <definedName name="A127899766K_Data">Data14!$O$11:$O$20</definedName>
    <definedName name="A127899766K_Latest">Data14!$O$20</definedName>
    <definedName name="A127899770A">Data14!$AI$1:$AI$10,Data14!$AI$11:$AI$20</definedName>
    <definedName name="A127899770A_Data">Data14!$AI$11:$AI$20</definedName>
    <definedName name="A127899770A_Latest">Data14!$AI$20</definedName>
    <definedName name="A127899774K">Data14!$AS$1:$AS$10,Data14!$AS$11:$AS$20</definedName>
    <definedName name="A127899774K_Data">Data14!$AS$11:$AS$20</definedName>
    <definedName name="A127899774K_Latest">Data14!$AS$20</definedName>
    <definedName name="A127899778V">Data14!$AY$1:$AY$10,Data14!$AY$11:$AY$20</definedName>
    <definedName name="A127899778V_Data">Data14!$AY$11:$AY$20</definedName>
    <definedName name="A127899778V_Latest">Data14!$AY$20</definedName>
    <definedName name="A127899782K">Data14!$BB$1:$BB$10,Data14!$BB$11:$BB$20</definedName>
    <definedName name="A127899782K_Data">Data14!$BB$11:$BB$20</definedName>
    <definedName name="A127899782K_Latest">Data14!$BB$20</definedName>
    <definedName name="A127899786V">Data14!$AB$1:$AB$10,Data14!$AB$11:$AB$20</definedName>
    <definedName name="A127899786V_Data">Data14!$AB$11:$AB$20</definedName>
    <definedName name="A127899786V_Latest">Data14!$AB$20</definedName>
    <definedName name="A127899790K">Data14!$AE$1:$AE$10,Data14!$AE$11:$AE$20</definedName>
    <definedName name="A127899790K_Data">Data14!$AE$11:$AE$20</definedName>
    <definedName name="A127899790K_Latest">Data14!$AE$20</definedName>
    <definedName name="A127899794V">Data14!$AH$1:$AH$10,Data14!$AH$11:$AH$20</definedName>
    <definedName name="A127899794V_Data">Data14!$AH$11:$AH$20</definedName>
    <definedName name="A127899794V_Latest">Data14!$AH$20</definedName>
    <definedName name="A127899798C">Data14!$BT$1:$BT$10,Data14!$BT$11:$BT$20</definedName>
    <definedName name="A127899798C_Data">Data14!$BT$11:$BT$20</definedName>
    <definedName name="A127899798C_Latest">Data14!$BT$20</definedName>
    <definedName name="A127899802J">Data14!$BJ$1:$BJ$10,Data14!$BJ$11:$BJ$20</definedName>
    <definedName name="A127899802J_Data">Data14!$BJ$11:$BJ$20</definedName>
    <definedName name="A127899802J_Latest">Data14!$BJ$20</definedName>
    <definedName name="A127899806T">Data14!$BM$1:$BM$10,Data14!$BM$11:$BM$20</definedName>
    <definedName name="A127899806T_Data">Data14!$BM$11:$BM$20</definedName>
    <definedName name="A127899806T_Latest">Data14!$BM$20</definedName>
    <definedName name="A127899810J">Data14!$BN$1:$BN$10,Data14!$BN$11:$BN$20</definedName>
    <definedName name="A127899810J_Data">Data14!$BN$11:$BN$20</definedName>
    <definedName name="A127899810J_Latest">Data14!$BN$20</definedName>
    <definedName name="A127899814T">Data14!$BP$1:$BP$10,Data14!$BP$11:$BP$20</definedName>
    <definedName name="A127899814T_Data">Data14!$BP$11:$BP$20</definedName>
    <definedName name="A127899814T_Latest">Data14!$BP$20</definedName>
    <definedName name="A127899818A">Data14!$DM$1:$DM$10,Data14!$DM$11:$DM$20</definedName>
    <definedName name="A127899818A_Data">Data14!$DM$11:$DM$20</definedName>
    <definedName name="A127899818A_Latest">Data14!$DM$20</definedName>
    <definedName name="A127899822T">Data14!$CO$1:$CO$10,Data14!$CO$11:$CO$20</definedName>
    <definedName name="A127899822T_Data">Data14!$CO$11:$CO$20</definedName>
    <definedName name="A127899822T_Latest">Data14!$CO$20</definedName>
    <definedName name="A127899826A">Data14!$CV$1:$CV$10,Data14!$CV$11:$CV$20</definedName>
    <definedName name="A127899826A_Data">Data14!$CV$11:$CV$20</definedName>
    <definedName name="A127899826A_Latest">Data14!$CV$20</definedName>
    <definedName name="A127899830T">Data12!$IN$1:$IN$10,Data12!$IN$11:$IN$20</definedName>
    <definedName name="A127899830T_Data">Data12!$IN$11:$IN$20</definedName>
    <definedName name="A127899830T_Latest">Data12!$IN$20</definedName>
    <definedName name="A127899834A">Data13!$E$1:$E$10,Data13!$E$11:$E$20</definedName>
    <definedName name="A127899834A_Data">Data13!$E$11:$E$20</definedName>
    <definedName name="A127899834A_Latest">Data13!$E$20</definedName>
    <definedName name="A127899838K">Data13!$AC$1:$AC$10,Data13!$AC$11:$AC$20</definedName>
    <definedName name="A127899838K_Data">Data13!$AC$11:$AC$20</definedName>
    <definedName name="A127899838K_Latest">Data13!$AC$20</definedName>
    <definedName name="A127899842A">Data13!$AJ$1:$AJ$10,Data13!$AJ$11:$AJ$20</definedName>
    <definedName name="A127899842A_Data">Data13!$AJ$11:$AJ$20</definedName>
    <definedName name="A127899842A_Latest">Data13!$AJ$20</definedName>
    <definedName name="A127899846K">Data13!$AU$1:$AU$10,Data13!$AU$11:$AU$20</definedName>
    <definedName name="A127899846K_Data">Data13!$AU$11:$AU$20</definedName>
    <definedName name="A127899846K_Latest">Data13!$AU$20</definedName>
    <definedName name="A127899850A">Data13!$AW$1:$AW$10,Data13!$AW$11:$AW$20</definedName>
    <definedName name="A127899850A_Data">Data13!$AW$11:$AW$20</definedName>
    <definedName name="A127899850A_Latest">Data13!$AW$20</definedName>
    <definedName name="A127899854K">Data13!$BE$1:$BE$10,Data13!$BE$11:$BE$20</definedName>
    <definedName name="A127899854K_Data">Data13!$BE$11:$BE$20</definedName>
    <definedName name="A127899854K_Latest">Data13!$BE$20</definedName>
    <definedName name="A127899858V">Data13!$BQ$1:$BQ$10,Data13!$BQ$11:$BQ$20</definedName>
    <definedName name="A127899858V_Data">Data13!$BQ$11:$BQ$20</definedName>
    <definedName name="A127899858V_Latest">Data13!$BQ$20</definedName>
    <definedName name="A127899862K">Data13!$AP$1:$AP$10,Data13!$AP$11:$AP$20</definedName>
    <definedName name="A127899862K_Data">Data13!$AP$11:$AP$20</definedName>
    <definedName name="A127899862K_Latest">Data13!$AP$20</definedName>
    <definedName name="A127899866V">Data13!$AT$1:$AT$10,Data13!$AT$11:$AT$20</definedName>
    <definedName name="A127899866V_Data">Data13!$AT$11:$AT$20</definedName>
    <definedName name="A127899866V_Latest">Data13!$AT$20</definedName>
    <definedName name="A127899870K">Data13!$CF$1:$CF$10,Data13!$CF$11:$CF$20</definedName>
    <definedName name="A127899870K_Data">Data13!$CF$11:$CF$20</definedName>
    <definedName name="A127899870K_Latest">Data13!$CF$20</definedName>
    <definedName name="A127899874V">Data13!$CG$1:$CG$10,Data13!$CG$11:$CG$20</definedName>
    <definedName name="A127899874V_Data">Data13!$CG$11:$CG$20</definedName>
    <definedName name="A127899874V_Latest">Data13!$CG$20</definedName>
    <definedName name="A127899878C">Data13!$CK$1:$CK$10,Data13!$CK$11:$CK$20</definedName>
    <definedName name="A127899878C_Data">Data13!$CK$11:$CK$20</definedName>
    <definedName name="A127899878C_Latest">Data13!$CK$20</definedName>
    <definedName name="A127899882V">Data13!$CO$1:$CO$10,Data13!$CO$11:$CO$20</definedName>
    <definedName name="A127899882V_Data">Data13!$CO$11:$CO$20</definedName>
    <definedName name="A127899882V_Latest">Data13!$CO$20</definedName>
    <definedName name="A127899886C">Data13!$CP$1:$CP$10,Data13!$CP$11:$CP$20</definedName>
    <definedName name="A127899886C_Data">Data13!$CP$11:$CP$20</definedName>
    <definedName name="A127899886C_Latest">Data13!$CP$20</definedName>
    <definedName name="A127899890V">Data13!$CT$1:$CT$10,Data13!$CT$11:$CT$20</definedName>
    <definedName name="A127899890V_Data">Data13!$CT$11:$CT$20</definedName>
    <definedName name="A127899890V_Latest">Data13!$CT$20</definedName>
    <definedName name="A127899894C">Data13!$CW$1:$CW$10,Data13!$CW$11:$CW$20</definedName>
    <definedName name="A127899894C_Data">Data13!$CW$11:$CW$20</definedName>
    <definedName name="A127899894C_Latest">Data13!$CW$20</definedName>
    <definedName name="A127899898L">Data13!$BX$1:$BX$10,Data13!$BX$11:$BX$20</definedName>
    <definedName name="A127899898L_Data">Data13!$BX$11:$BX$20</definedName>
    <definedName name="A127899898L_Latest">Data13!$BX$20</definedName>
    <definedName name="A127899902T">Data13!$ED$1:$ED$10,Data13!$ED$11:$ED$20</definedName>
    <definedName name="A127899902T_Data">Data13!$ED$11:$ED$20</definedName>
    <definedName name="A127899902T_Latest">Data13!$ED$20</definedName>
    <definedName name="A127899906A">Data13!$DD$1:$DD$10,Data13!$DD$11:$DD$20</definedName>
    <definedName name="A127899906A_Data">Data13!$DD$11:$DD$20</definedName>
    <definedName name="A127899906A_Latest">Data13!$DD$20</definedName>
    <definedName name="A127899910T">Data13!$EE$1:$EE$10,Data13!$EE$11:$EE$20</definedName>
    <definedName name="A127899910T_Data">Data13!$EE$11:$EE$20</definedName>
    <definedName name="A127899910T_Latest">Data13!$EE$20</definedName>
    <definedName name="A127899914A">Data13!$DF$1:$DF$10,Data13!$DF$11:$DF$20</definedName>
    <definedName name="A127899914A_Data">Data13!$DF$11:$DF$20</definedName>
    <definedName name="A127899914A_Latest">Data13!$DF$20</definedName>
    <definedName name="A127899918K">Data13!$FL$1:$FL$10,Data13!$FL$11:$FL$20</definedName>
    <definedName name="A127899918K_Data">Data13!$FL$11:$FL$20</definedName>
    <definedName name="A127899918K_Latest">Data13!$FL$20</definedName>
    <definedName name="A127899922A">Data13!$EL$1:$EL$10,Data13!$EL$11:$EL$20</definedName>
    <definedName name="A127899922A_Data">Data13!$EL$11:$EL$20</definedName>
    <definedName name="A127899922A_Latest">Data13!$EL$20</definedName>
    <definedName name="A127899930A">Data13!$EO$1:$EO$10,Data13!$EO$11:$EO$20</definedName>
    <definedName name="A127899930A_Data">Data13!$EO$11:$EO$20</definedName>
    <definedName name="A127899930A_Latest">Data13!$EO$20</definedName>
    <definedName name="A127899934K">Data13!$GE$1:$GE$10,Data13!$GE$11:$GE$20</definedName>
    <definedName name="A127899934K_Data">Data13!$GE$11:$GE$20</definedName>
    <definedName name="A127899934K_Latest">Data13!$GE$20</definedName>
    <definedName name="A127899938V">Data13!$GF$1:$GF$10,Data13!$GF$11:$GF$20</definedName>
    <definedName name="A127899938V_Data">Data13!$GF$11:$GF$20</definedName>
    <definedName name="A127899938V_Latest">Data13!$GF$20</definedName>
    <definedName name="A127899942K">Data13!$GI$1:$GI$10,Data13!$GI$11:$GI$20</definedName>
    <definedName name="A127899942K_Data">Data13!$GI$11:$GI$20</definedName>
    <definedName name="A127899942K_Latest">Data13!$GI$20</definedName>
    <definedName name="A127899946V">Data13!$FS$1:$FS$10,Data13!$FS$11:$FS$20</definedName>
    <definedName name="A127899946V_Data">Data13!$FS$11:$FS$20</definedName>
    <definedName name="A127899946V_Latest">Data13!$FS$20</definedName>
    <definedName name="A127899950K">Data13!$GQ$1:$GQ$10,Data13!$GQ$11:$GQ$20</definedName>
    <definedName name="A127899950K_Data">Data13!$GQ$11:$GQ$20</definedName>
    <definedName name="A127899950K_Latest">Data13!$GQ$20</definedName>
    <definedName name="A127899954V">Data13!$GT$1:$GT$10,Data13!$GT$11:$GT$20</definedName>
    <definedName name="A127899954V_Data">Data13!$GT$11:$GT$20</definedName>
    <definedName name="A127899954V_Latest">Data13!$GT$20</definedName>
    <definedName name="A127899958C">Data13!$GW$1:$GW$10,Data13!$GW$11:$GW$20</definedName>
    <definedName name="A127899958C_Data">Data13!$GW$11:$GW$20</definedName>
    <definedName name="A127899958C_Latest">Data13!$GW$20</definedName>
    <definedName name="A127899974C">Data14!$EB$1:$EB$10,Data14!$EB$11:$EB$20</definedName>
    <definedName name="A127899974C_Data">Data14!$EB$11:$EB$20</definedName>
    <definedName name="A127899974C_Latest">Data14!$EB$20</definedName>
    <definedName name="A127901046L">Data14!$EM$1:$EM$10,Data14!$EM$11:$EM$20</definedName>
    <definedName name="A127901046L_Data">Data14!$EM$11:$EM$20</definedName>
    <definedName name="A127901046L_Latest">Data14!$EM$20</definedName>
    <definedName name="A127901050C">Data14!$EP$1:$EP$10,Data14!$EP$11:$EP$20</definedName>
    <definedName name="A127901050C_Data">Data14!$EP$11:$EP$20</definedName>
    <definedName name="A127901050C_Latest">Data14!$EP$20</definedName>
    <definedName name="A127901054L">Data14!$EZ$1:$EZ$10,Data14!$EZ$11:$EZ$20</definedName>
    <definedName name="A127901054L_Data">Data14!$EZ$11:$EZ$20</definedName>
    <definedName name="A127901054L_Latest">Data14!$EZ$20</definedName>
    <definedName name="A127901058W">Data14!$FF$1:$FF$10,Data14!$FF$11:$FF$20</definedName>
    <definedName name="A127901058W_Data">Data14!$FF$11:$FF$20</definedName>
    <definedName name="A127901058W_Latest">Data14!$FF$20</definedName>
    <definedName name="A127901242W">Data14!$FZ$1:$FZ$10,Data14!$FZ$11:$FZ$20</definedName>
    <definedName name="A127901242W_Data">Data14!$FZ$11:$FZ$20</definedName>
    <definedName name="A127901242W_Latest">Data14!$FZ$20</definedName>
    <definedName name="A127901246F">Data14!$GA$1:$GA$10,Data14!$GA$11:$GA$20</definedName>
    <definedName name="A127901246F_Data">Data14!$GA$11:$GA$20</definedName>
    <definedName name="A127901246F_Latest">Data14!$GA$20</definedName>
    <definedName name="A127901250W">Data14!$GH$1:$GH$10,Data14!$GH$11:$GH$20</definedName>
    <definedName name="A127901250W_Data">Data14!$GH$11:$GH$20</definedName>
    <definedName name="A127901250W_Latest">Data14!$GH$20</definedName>
    <definedName name="A127901254F">Data14!$GQ$1:$GQ$10,Data14!$GQ$11:$GQ$20</definedName>
    <definedName name="A127901254F_Data">Data14!$GQ$11:$GQ$20</definedName>
    <definedName name="A127901254F_Latest">Data14!$GQ$20</definedName>
    <definedName name="A127901258R">Data14!$GR$1:$GR$10,Data14!$GR$11:$GR$20</definedName>
    <definedName name="A127901258R_Data">Data14!$GR$11:$GR$20</definedName>
    <definedName name="A127901258R_Latest">Data14!$GR$20</definedName>
    <definedName name="A127901262F">Data14!$FS$1:$FS$10,Data14!$FS$11:$FS$20</definedName>
    <definedName name="A127901262F_Data">Data14!$FS$11:$FS$20</definedName>
    <definedName name="A127901262F_Latest">Data14!$FS$20</definedName>
    <definedName name="A127901266R">Data15!$GX$1:$GX$10,Data15!$GX$11:$GX$20</definedName>
    <definedName name="A127901266R_Data">Data15!$GX$11:$GX$20</definedName>
    <definedName name="A127901266R_Latest">Data15!$GX$20</definedName>
    <definedName name="A127901270F">Data15!$GZ$1:$GZ$10,Data15!$GZ$11:$GZ$20</definedName>
    <definedName name="A127901270F_Data">Data15!$GZ$11:$GZ$20</definedName>
    <definedName name="A127901270F_Latest">Data15!$GZ$20</definedName>
    <definedName name="A127901274R">Data15!$HH$1:$HH$10,Data15!$HH$11:$HH$20</definedName>
    <definedName name="A127901274R_Data">Data15!$HH$11:$HH$20</definedName>
    <definedName name="A127901274R_Latest">Data15!$HH$20</definedName>
    <definedName name="A127901278X">Data15!$GK$1:$GK$10,Data15!$GK$11:$GK$20</definedName>
    <definedName name="A127901278X_Data">Data15!$GK$11:$GK$20</definedName>
    <definedName name="A127901278X_Latest">Data15!$GK$20</definedName>
    <definedName name="A127901282R">Data15!$HM$1:$HM$10,Data15!$HM$11:$HM$20</definedName>
    <definedName name="A127901282R_Data">Data15!$HM$11:$HM$20</definedName>
    <definedName name="A127901282R_Latest">Data15!$HM$20</definedName>
    <definedName name="A127901290R">Data15!$GQ$1:$GQ$10,Data15!$GQ$11:$GQ$20</definedName>
    <definedName name="A127901290R_Data">Data15!$GQ$11:$GQ$20</definedName>
    <definedName name="A127901290R_Latest">Data15!$GQ$20</definedName>
    <definedName name="A127901294X">Data15!$IB$1:$IB$10,Data15!$IB$11:$IB$20</definedName>
    <definedName name="A127901294X_Data">Data15!$IB$11:$IB$20</definedName>
    <definedName name="A127901294X_Latest">Data15!$IB$20</definedName>
    <definedName name="A127901298J">Data15!$ID$1:$ID$10,Data15!$ID$11:$ID$20</definedName>
    <definedName name="A127901298J_Data">Data15!$ID$11:$ID$20</definedName>
    <definedName name="A127901298J_Latest">Data15!$ID$20</definedName>
    <definedName name="A127901302L">Data15!$IF$1:$IF$10,Data15!$IF$11:$IF$20</definedName>
    <definedName name="A127901302L_Data">Data15!$IF$11:$IF$20</definedName>
    <definedName name="A127901302L_Latest">Data15!$IF$20</definedName>
    <definedName name="A127901306W">Data15!$IP$1:$IP$10,Data15!$IP$11:$IP$20</definedName>
    <definedName name="A127901306W_Data">Data15!$IP$11:$IP$20</definedName>
    <definedName name="A127901306W_Latest">Data15!$IP$20</definedName>
    <definedName name="A127901310L">Data15!$HX$1:$HX$10,Data15!$HX$11:$HX$20</definedName>
    <definedName name="A127901310L_Data">Data15!$HX$11:$HX$20</definedName>
    <definedName name="A127901310L_Latest">Data15!$HX$20</definedName>
    <definedName name="A127901314W">Data15!$HY$1:$HY$10,Data15!$HY$11:$HY$20</definedName>
    <definedName name="A127901314W_Data">Data15!$HY$11:$HY$20</definedName>
    <definedName name="A127901314W_Latest">Data15!$HY$20</definedName>
    <definedName name="A127901318F">Data16!$S$1:$S$10,Data16!$S$11:$S$20</definedName>
    <definedName name="A127901318F_Data">Data16!$S$11:$S$20</definedName>
    <definedName name="A127901318F_Latest">Data16!$S$20</definedName>
    <definedName name="A127901322W">Data16!$Y$1:$Y$10,Data16!$Y$11:$Y$20</definedName>
    <definedName name="A127901322W_Data">Data16!$Y$11:$Y$20</definedName>
    <definedName name="A127901322W_Latest">Data16!$Y$20</definedName>
    <definedName name="A127901326F">Data16!$AL$1:$AL$10,Data16!$AL$11:$AL$20</definedName>
    <definedName name="A127901326F_Data">Data16!$AL$11:$AL$20</definedName>
    <definedName name="A127901326F_Latest">Data16!$AL$20</definedName>
    <definedName name="A127901334F">Data16!$O$1:$O$10,Data16!$O$11:$O$20</definedName>
    <definedName name="A127901334F_Data">Data16!$O$11:$O$20</definedName>
    <definedName name="A127901334F_Latest">Data16!$O$20</definedName>
    <definedName name="A127901338R">Data16!$BO$1:$BO$10,Data16!$BO$11:$BO$20</definedName>
    <definedName name="A127901338R_Data">Data16!$BO$11:$BO$20</definedName>
    <definedName name="A127901338R_Latest">Data16!$BO$20</definedName>
    <definedName name="A127901342F">Data16!$BP$1:$BP$10,Data16!$BP$11:$BP$20</definedName>
    <definedName name="A127901342F_Data">Data16!$BP$11:$BP$20</definedName>
    <definedName name="A127901342F_Latest">Data16!$BP$20</definedName>
    <definedName name="A127901346R">Data16!$CY$1:$CY$10,Data16!$CY$11:$CY$20</definedName>
    <definedName name="A127901346R_Data">Data16!$CY$11:$CY$20</definedName>
    <definedName name="A127901346R_Latest">Data16!$CY$20</definedName>
    <definedName name="A127901350F">Data14!$HG$1:$HG$10,Data14!$HG$11:$HG$20</definedName>
    <definedName name="A127901350F_Data">Data14!$HG$11:$HG$20</definedName>
    <definedName name="A127901350F_Latest">Data14!$HG$20</definedName>
    <definedName name="A127901354R">Data14!$HI$1:$HI$10,Data14!$HI$11:$HI$20</definedName>
    <definedName name="A127901354R_Data">Data14!$HI$11:$HI$20</definedName>
    <definedName name="A127901354R_Latest">Data14!$HI$20</definedName>
    <definedName name="A127901358X">Data14!$HN$1:$HN$10,Data14!$HN$11:$HN$20</definedName>
    <definedName name="A127901358X_Data">Data14!$HN$11:$HN$20</definedName>
    <definedName name="A127901358X_Latest">Data14!$HN$20</definedName>
    <definedName name="A127901362R">Data14!$HY$1:$HY$10,Data14!$HY$11:$HY$20</definedName>
    <definedName name="A127901362R_Data">Data14!$HY$11:$HY$20</definedName>
    <definedName name="A127901362R_Latest">Data14!$HY$20</definedName>
    <definedName name="A127901366X">Data14!$IM$1:$IM$10,Data14!$IM$11:$IM$20</definedName>
    <definedName name="A127901366X_Data">Data14!$IM$11:$IM$20</definedName>
    <definedName name="A127901366X_Latest">Data14!$IM$20</definedName>
    <definedName name="A127901370R">Data14!$IQ$1:$IQ$10,Data14!$IQ$11:$IQ$20</definedName>
    <definedName name="A127901370R_Data">Data14!$IQ$11:$IQ$20</definedName>
    <definedName name="A127901370R_Latest">Data14!$IQ$20</definedName>
    <definedName name="A127901374X">Data14!$ID$1:$ID$10,Data14!$ID$11:$ID$20</definedName>
    <definedName name="A127901374X_Data">Data14!$ID$11:$ID$20</definedName>
    <definedName name="A127901374X_Latest">Data14!$ID$20</definedName>
    <definedName name="A127901378J">Data15!$J$1:$J$10,Data15!$J$11:$J$20</definedName>
    <definedName name="A127901378J_Data">Data15!$J$11:$J$20</definedName>
    <definedName name="A127901378J_Latest">Data15!$J$20</definedName>
    <definedName name="A127901382X">Data15!$K$1:$K$10,Data15!$K$11:$K$20</definedName>
    <definedName name="A127901382X_Data">Data15!$K$11:$K$20</definedName>
    <definedName name="A127901382X_Latest">Data15!$K$20</definedName>
    <definedName name="A127901386J">Data15!$L$1:$L$10,Data15!$L$11:$L$20</definedName>
    <definedName name="A127901386J_Data">Data15!$L$11:$L$20</definedName>
    <definedName name="A127901386J_Latest">Data15!$L$20</definedName>
    <definedName name="A127901394J">Data15!$U$1:$U$10,Data15!$U$11:$U$20</definedName>
    <definedName name="A127901394J_Data">Data15!$U$11:$U$20</definedName>
    <definedName name="A127901394J_Latest">Data15!$U$20</definedName>
    <definedName name="A127901398T">Data15!$AE$1:$AE$10,Data15!$AE$11:$AE$20</definedName>
    <definedName name="A127901398T_Data">Data15!$AE$11:$AE$20</definedName>
    <definedName name="A127901398T_Latest">Data15!$AE$20</definedName>
    <definedName name="A127901402W">Data15!$AR$1:$AR$10,Data15!$AR$11:$AR$20</definedName>
    <definedName name="A127901402W_Data">Data15!$AR$11:$AR$20</definedName>
    <definedName name="A127901402W_Latest">Data15!$AR$20</definedName>
    <definedName name="A127901406F">Data15!$AW$1:$AW$10,Data15!$AW$11:$AW$20</definedName>
    <definedName name="A127901406F_Data">Data15!$AW$11:$AW$20</definedName>
    <definedName name="A127901406F_Latest">Data15!$AW$20</definedName>
    <definedName name="A127901410W">Data15!$AX$1:$AX$10,Data15!$AX$11:$AX$20</definedName>
    <definedName name="A127901410W_Data">Data15!$AX$11:$AX$20</definedName>
    <definedName name="A127901410W_Latest">Data15!$AX$20</definedName>
    <definedName name="A127901414F">Data15!$Y$1:$Y$10,Data15!$Y$11:$Y$20</definedName>
    <definedName name="A127901414F_Data">Data15!$Y$11:$Y$20</definedName>
    <definedName name="A127901414F_Latest">Data15!$Y$20</definedName>
    <definedName name="A127901418R">Data15!$BV$1:$BV$10,Data15!$BV$11:$BV$20</definedName>
    <definedName name="A127901418R_Data">Data15!$BV$11:$BV$20</definedName>
    <definedName name="A127901418R_Latest">Data15!$BV$20</definedName>
    <definedName name="A127901422F">Data15!$BY$1:$BY$10,Data15!$BY$11:$BY$20</definedName>
    <definedName name="A127901422F_Data">Data15!$BY$11:$BY$20</definedName>
    <definedName name="A127901422F_Latest">Data15!$BY$20</definedName>
    <definedName name="A127901426R">Data15!$BZ$1:$BZ$10,Data15!$BZ$11:$BZ$20</definedName>
    <definedName name="A127901426R_Data">Data15!$BZ$11:$BZ$20</definedName>
    <definedName name="A127901426R_Latest">Data15!$BZ$20</definedName>
    <definedName name="A127901430F">Data15!$CA$1:$CA$10,Data15!$CA$11:$CA$20</definedName>
    <definedName name="A127901430F_Data">Data15!$CA$11:$CA$20</definedName>
    <definedName name="A127901430F_Latest">Data15!$CA$20</definedName>
    <definedName name="A127901438X">Data15!$BH$1:$BH$10,Data15!$BH$11:$BH$20</definedName>
    <definedName name="A127901438X_Data">Data15!$BH$11:$BH$20</definedName>
    <definedName name="A127901438X_Latest">Data15!$BH$20</definedName>
    <definedName name="A127901442R">Data15!$CV$1:$CV$10,Data15!$CV$11:$CV$20</definedName>
    <definedName name="A127901442R_Data">Data15!$CV$11:$CV$20</definedName>
    <definedName name="A127901442R_Latest">Data15!$CV$20</definedName>
    <definedName name="A127901446X">Data15!$DL$1:$DL$10,Data15!$DL$11:$DL$20</definedName>
    <definedName name="A127901446X_Data">Data15!$DL$11:$DL$20</definedName>
    <definedName name="A127901446X_Latest">Data15!$DL$20</definedName>
    <definedName name="A127901450R">Data15!$CP$1:$CP$10,Data15!$CP$11:$CP$20</definedName>
    <definedName name="A127901450R_Data">Data15!$CP$11:$CP$20</definedName>
    <definedName name="A127901450R_Latest">Data15!$CP$20</definedName>
    <definedName name="A127901454X">Data15!$EE$1:$EE$10,Data15!$EE$11:$EE$20</definedName>
    <definedName name="A127901454X_Data">Data15!$EE$11:$EE$20</definedName>
    <definedName name="A127901454X_Latest">Data15!$EE$20</definedName>
    <definedName name="A127901458J">Data15!$EU$1:$EU$10,Data15!$EU$11:$EU$20</definedName>
    <definedName name="A127901458J_Data">Data15!$EU$11:$EU$20</definedName>
    <definedName name="A127901458J_Latest">Data15!$EU$20</definedName>
    <definedName name="A127901462X">Data15!$DZ$1:$DZ$10,Data15!$DZ$11:$DZ$20</definedName>
    <definedName name="A127901462X_Data">Data15!$DZ$11:$DZ$20</definedName>
    <definedName name="A127901462X_Latest">Data15!$DZ$20</definedName>
    <definedName name="A127901466J">Data15!$FK$1:$FK$10,Data15!$FK$11:$FK$20</definedName>
    <definedName name="A127901466J_Data">Data15!$FK$11:$FK$20</definedName>
    <definedName name="A127901466J_Latest">Data15!$FK$20</definedName>
    <definedName name="A127901470X">Data15!$FB$1:$FB$10,Data15!$FB$11:$FB$20</definedName>
    <definedName name="A127901470X_Data">Data15!$FB$11:$FB$20</definedName>
    <definedName name="A127901470X_Latest">Data15!$FB$20</definedName>
    <definedName name="A127901474J">Data15!$GC$1:$GC$10,Data15!$GC$11:$GC$20</definedName>
    <definedName name="A127901474J_Data">Data15!$GC$11:$GC$20</definedName>
    <definedName name="A127901474J_Latest">Data15!$GC$20</definedName>
    <definedName name="A127901478T">Data15!$FE$1:$FE$10,Data15!$FE$11:$FE$20</definedName>
    <definedName name="A127901478T_Data">Data15!$FE$11:$FE$20</definedName>
    <definedName name="A127901478T_Latest">Data15!$FE$20</definedName>
    <definedName name="A127901482J">Data15!$FI$1:$FI$10,Data15!$FI$11:$FI$20</definedName>
    <definedName name="A127901482J_Data">Data15!$FI$11:$FI$20</definedName>
    <definedName name="A127901482J_Latest">Data15!$FI$20</definedName>
    <definedName name="A127901486T">Data16!$DJ$1:$DJ$10,Data16!$DJ$11:$DJ$20</definedName>
    <definedName name="A127901486T_Data">Data16!$DJ$11:$DJ$20</definedName>
    <definedName name="A127901486T_Latest">Data16!$DJ$20</definedName>
    <definedName name="A127901494T">Data16!$DI$1:$DI$10,Data16!$DI$11:$DI$20</definedName>
    <definedName name="A127901494T_Data">Data16!$DI$11:$DI$20</definedName>
    <definedName name="A127901494T_Latest">Data16!$DI$20</definedName>
    <definedName name="A127901498A">Data16!$DK$1:$DK$10,Data16!$DK$11:$DK$20</definedName>
    <definedName name="A127901498A_Data">Data16!$DK$11:$DK$20</definedName>
    <definedName name="A127901498A_Latest">Data16!$DK$20</definedName>
    <definedName name="A127902602J">Data16!$EQ$1:$EQ$10,Data16!$EQ$11:$EQ$20</definedName>
    <definedName name="A127902602J_Data">Data16!$EQ$11:$EQ$20</definedName>
    <definedName name="A127902602J_Latest">Data16!$EQ$20</definedName>
    <definedName name="A127902606T">Data16!$DR$1:$DR$10,Data16!$DR$11:$DR$20</definedName>
    <definedName name="A127902606T_Data">Data16!$DR$11:$DR$20</definedName>
    <definedName name="A127902606T_Latest">Data16!$DR$20</definedName>
    <definedName name="A127902862C">Data16!$EV$1:$EV$10,Data16!$EV$11:$EV$20</definedName>
    <definedName name="A127902862C_Data">Data16!$EV$11:$EV$20</definedName>
    <definedName name="A127902862C_Latest">Data16!$EV$20</definedName>
    <definedName name="A127902866L">Data16!$FJ$1:$FJ$10,Data16!$FJ$11:$FJ$20</definedName>
    <definedName name="A127902866L_Data">Data16!$FJ$11:$FJ$20</definedName>
    <definedName name="A127902866L_Latest">Data16!$FJ$20</definedName>
    <definedName name="A127902870C">Data16!$FO$1:$FO$10,Data16!$FO$11:$FO$20</definedName>
    <definedName name="A127902870C_Data">Data16!$FO$11:$FO$20</definedName>
    <definedName name="A127902870C_Latest">Data16!$FO$20</definedName>
    <definedName name="A127902874L">Data16!$FS$1:$FS$10,Data16!$FS$11:$FS$20</definedName>
    <definedName name="A127902874L_Data">Data16!$FS$11:$FS$20</definedName>
    <definedName name="A127902874L_Latest">Data16!$FS$20</definedName>
    <definedName name="A127902878W">Data16!$FX$1:$FX$10,Data16!$FX$11:$FX$20</definedName>
    <definedName name="A127902878W_Data">Data16!$FX$11:$FX$20</definedName>
    <definedName name="A127902878W_Latest">Data16!$FX$20</definedName>
    <definedName name="A127902882L">Data16!$EY$1:$EY$10,Data16!$EY$11:$EY$20</definedName>
    <definedName name="A127902882L_Data">Data16!$EY$11:$EY$20</definedName>
    <definedName name="A127902882L_Latest">Data16!$EY$20</definedName>
    <definedName name="A127902886W">Data16!$FB$1:$FB$10,Data16!$FB$11:$FB$20</definedName>
    <definedName name="A127902886W_Data">Data16!$FB$11:$FB$20</definedName>
    <definedName name="A127902886W_Latest">Data16!$FB$20</definedName>
    <definedName name="A127902890L">Data17!$GG$1:$GG$10,Data17!$GG$11:$GG$20</definedName>
    <definedName name="A127902890L_Data">Data17!$GG$11:$GG$20</definedName>
    <definedName name="A127902890L_Latest">Data17!$GG$20</definedName>
    <definedName name="A127902894W">Data17!$FS$1:$FS$10,Data17!$FS$11:$FS$20</definedName>
    <definedName name="A127902894W_Data">Data17!$FS$11:$FS$20</definedName>
    <definedName name="A127902894W_Latest">Data17!$FS$20</definedName>
    <definedName name="A127902898F">Data17!$GO$1:$GO$10,Data17!$GO$11:$GO$20</definedName>
    <definedName name="A127902898F_Data">Data17!$GO$11:$GO$20</definedName>
    <definedName name="A127902898F_Latest">Data17!$GO$20</definedName>
    <definedName name="A127902902K">Data17!$GR$1:$GR$10,Data17!$GR$11:$GR$20</definedName>
    <definedName name="A127902902K_Data">Data17!$GR$11:$GR$20</definedName>
    <definedName name="A127902902K_Latest">Data17!$GR$20</definedName>
    <definedName name="A127902906V">Data17!$FW$1:$FW$10,Data17!$FW$11:$FW$20</definedName>
    <definedName name="A127902906V_Data">Data17!$FW$11:$FW$20</definedName>
    <definedName name="A127902906V_Latest">Data17!$FW$20</definedName>
    <definedName name="A127902910K">Data17!$GZ$1:$GZ$10,Data17!$GZ$11:$GZ$20</definedName>
    <definedName name="A127902910K_Data">Data17!$GZ$11:$GZ$20</definedName>
    <definedName name="A127902910K_Latest">Data17!$GZ$20</definedName>
    <definedName name="A127902914V">Data17!$HS$1:$HS$10,Data17!$HS$11:$HS$20</definedName>
    <definedName name="A127902914V_Data">Data17!$HS$11:$HS$20</definedName>
    <definedName name="A127902914V_Latest">Data17!$HS$20</definedName>
    <definedName name="A127902918C">Data17!$HU$1:$HU$10,Data17!$HU$11:$HU$20</definedName>
    <definedName name="A127902918C_Data">Data17!$HU$11:$HU$20</definedName>
    <definedName name="A127902918C_Latest">Data17!$HU$20</definedName>
    <definedName name="A127902922V">Data17!$HY$1:$HY$10,Data17!$HY$11:$HY$20</definedName>
    <definedName name="A127902922V_Data">Data17!$HY$11:$HY$20</definedName>
    <definedName name="A127902922V_Latest">Data17!$HY$20</definedName>
    <definedName name="A127902926C">Data17!$ID$1:$ID$10,Data17!$ID$11:$ID$20</definedName>
    <definedName name="A127902926C_Data">Data17!$ID$11:$ID$20</definedName>
    <definedName name="A127902926C_Latest">Data17!$ID$20</definedName>
    <definedName name="A127902930V">Data17!$IE$1:$IE$10,Data17!$IE$11:$IE$20</definedName>
    <definedName name="A127902930V_Data">Data17!$IE$11:$IE$20</definedName>
    <definedName name="A127902930V_Latest">Data17!$IE$20</definedName>
    <definedName name="A127902934C">Data17!$HE$1:$HE$10,Data17!$HE$11:$HE$20</definedName>
    <definedName name="A127902934C_Data">Data17!$HE$11:$HE$20</definedName>
    <definedName name="A127902934C_Latest">Data17!$HE$20</definedName>
    <definedName name="A127902938L">Data17!$HF$1:$HF$10,Data17!$HF$11:$HF$20</definedName>
    <definedName name="A127902938L_Data">Data17!$HF$11:$HF$20</definedName>
    <definedName name="A127902938L_Latest">Data17!$HF$20</definedName>
    <definedName name="A127902942C">Data18!$X$1:$X$10,Data18!$X$11:$X$20</definedName>
    <definedName name="A127902942C_Data">Data18!$X$11:$X$20</definedName>
    <definedName name="A127902942C_Latest">Data18!$X$20</definedName>
    <definedName name="A127902946L">Data18!$AS$1:$AS$10,Data18!$AS$11:$AS$20</definedName>
    <definedName name="A127902946L_Data">Data18!$AS$11:$AS$20</definedName>
    <definedName name="A127902946L_Latest">Data18!$AS$20</definedName>
    <definedName name="A127902950C">Data18!$AW$1:$AW$10,Data18!$AW$11:$AW$20</definedName>
    <definedName name="A127902950C_Data">Data18!$AW$11:$AW$20</definedName>
    <definedName name="A127902950C_Latest">Data18!$AW$20</definedName>
    <definedName name="A127902954L">Data18!$AX$1:$AX$10,Data18!$AX$11:$AX$20</definedName>
    <definedName name="A127902954L_Data">Data18!$AX$11:$AX$20</definedName>
    <definedName name="A127902954L_Latest">Data18!$AX$20</definedName>
    <definedName name="A127902958W">Data18!$AZ$1:$AZ$10,Data18!$AZ$11:$AZ$20</definedName>
    <definedName name="A127902958W_Data">Data18!$AZ$11:$AZ$20</definedName>
    <definedName name="A127902958W_Latest">Data18!$AZ$20</definedName>
    <definedName name="A127902962L">Data18!$BF$1:$BF$10,Data18!$BF$11:$BF$20</definedName>
    <definedName name="A127902962L_Data">Data18!$BF$11:$BF$20</definedName>
    <definedName name="A127902962L_Latest">Data18!$BF$20</definedName>
    <definedName name="A127902966W">Data18!$AD$1:$AD$10,Data18!$AD$11:$AD$20</definedName>
    <definedName name="A127902966W_Data">Data18!$AD$11:$AD$20</definedName>
    <definedName name="A127902966W_Latest">Data18!$AD$20</definedName>
    <definedName name="A127902970L">Data18!$AF$1:$AF$10,Data18!$AF$11:$AF$20</definedName>
    <definedName name="A127902970L_Data">Data18!$AF$11:$AF$20</definedName>
    <definedName name="A127902970L_Latest">Data18!$AF$20</definedName>
    <definedName name="A127902974W">Data18!$BQ$1:$BQ$10,Data18!$BQ$11:$BQ$20</definedName>
    <definedName name="A127902974W_Data">Data18!$BQ$11:$BQ$20</definedName>
    <definedName name="A127902974W_Latest">Data18!$BQ$20</definedName>
    <definedName name="A127902978F">Data18!$CA$1:$CA$10,Data18!$CA$11:$CA$20</definedName>
    <definedName name="A127902978F_Data">Data18!$CA$11:$CA$20</definedName>
    <definedName name="A127902978F_Latest">Data18!$CA$20</definedName>
    <definedName name="A127902982W">Data18!$CJ$1:$CJ$10,Data18!$CJ$11:$CJ$20</definedName>
    <definedName name="A127902982W_Data">Data18!$CJ$11:$CJ$20</definedName>
    <definedName name="A127902982W_Latest">Data18!$CJ$20</definedName>
    <definedName name="A127902986F">Data16!$HC$1:$HC$10,Data16!$HC$11:$HC$20</definedName>
    <definedName name="A127902986F_Data">Data16!$HC$11:$HC$20</definedName>
    <definedName name="A127902986F_Latest">Data16!$HC$20</definedName>
    <definedName name="A127902990W">Data16!$GF$1:$GF$10,Data16!$GF$11:$GF$20</definedName>
    <definedName name="A127902990W_Data">Data16!$GF$11:$GF$20</definedName>
    <definedName name="A127902990W_Latest">Data16!$GF$20</definedName>
    <definedName name="A127902994F">Data16!$HG$1:$HG$10,Data16!$HG$11:$HG$20</definedName>
    <definedName name="A127902994F_Data">Data16!$HG$11:$HG$20</definedName>
    <definedName name="A127902994F_Latest">Data16!$HG$20</definedName>
    <definedName name="A127902998R">Data16!$GK$1:$GK$10,Data16!$GK$11:$GK$20</definedName>
    <definedName name="A127902998R_Data">Data16!$GK$11:$GK$20</definedName>
    <definedName name="A127902998R_Latest">Data16!$GK$20</definedName>
    <definedName name="A127903002W">Data16!$IL$1:$IL$10,Data16!$IL$11:$IL$20</definedName>
    <definedName name="A127903002W_Data">Data16!$IL$11:$IL$20</definedName>
    <definedName name="A127903002W_Latest">Data16!$IL$20</definedName>
    <definedName name="A127903006F">Data16!$IP$1:$IP$10,Data16!$IP$11:$IP$20</definedName>
    <definedName name="A127903006F_Data">Data16!$IP$11:$IP$20</definedName>
    <definedName name="A127903006F_Latest">Data16!$IP$20</definedName>
    <definedName name="A127903010W">Data16!$HQ$1:$HQ$10,Data16!$HQ$11:$HQ$20</definedName>
    <definedName name="A127903010W_Data">Data16!$HQ$11:$HQ$20</definedName>
    <definedName name="A127903010W_Latest">Data16!$HQ$20</definedName>
    <definedName name="A127903014F">Data17!$Z$1:$Z$10,Data17!$Z$11:$Z$20</definedName>
    <definedName name="A127903014F_Data">Data17!$Z$11:$Z$20</definedName>
    <definedName name="A127903014F_Latest">Data17!$Z$20</definedName>
    <definedName name="A127903018R">Data17!$AE$1:$AE$10,Data17!$AE$11:$AE$20</definedName>
    <definedName name="A127903018R_Data">Data17!$AE$11:$AE$20</definedName>
    <definedName name="A127903018R_Latest">Data17!$AE$20</definedName>
    <definedName name="A127903022F">Data17!$AI$1:$AI$10,Data17!$AI$11:$AI$20</definedName>
    <definedName name="A127903022F_Data">Data17!$AI$11:$AI$20</definedName>
    <definedName name="A127903022F_Latest">Data17!$AI$20</definedName>
    <definedName name="A127903026R">Data17!$BE$1:$BE$10,Data17!$BE$11:$BE$20</definedName>
    <definedName name="A127903026R_Data">Data17!$BE$11:$BE$20</definedName>
    <definedName name="A127903026R_Latest">Data17!$BE$20</definedName>
    <definedName name="A127903030F">Data17!$BG$1:$BG$10,Data17!$BG$11:$BG$20</definedName>
    <definedName name="A127903030F_Data">Data17!$BG$11:$BG$20</definedName>
    <definedName name="A127903030F_Latest">Data17!$BG$20</definedName>
    <definedName name="A127903034R">Data17!$BH$1:$BH$10,Data17!$BH$11:$BH$20</definedName>
    <definedName name="A127903034R_Data">Data17!$BH$11:$BH$20</definedName>
    <definedName name="A127903034R_Latest">Data17!$BH$20</definedName>
    <definedName name="A127903038X">Data17!$BO$1:$BO$10,Data17!$BO$11:$BO$20</definedName>
    <definedName name="A127903038X_Data">Data17!$BO$11:$BO$20</definedName>
    <definedName name="A127903038X_Latest">Data17!$BO$20</definedName>
    <definedName name="A127903042R">Data17!$BP$1:$BP$10,Data17!$BP$11:$BP$20</definedName>
    <definedName name="A127903042R_Data">Data17!$BP$11:$BP$20</definedName>
    <definedName name="A127903042R_Latest">Data17!$BP$20</definedName>
    <definedName name="A127903046X">Data17!$AQ$1:$AQ$10,Data17!$AQ$11:$AQ$20</definedName>
    <definedName name="A127903046X_Data">Data17!$AQ$11:$AQ$20</definedName>
    <definedName name="A127903046X_Latest">Data17!$AQ$20</definedName>
    <definedName name="A127903050R">Data17!$CE$1:$CE$10,Data17!$CE$11:$CE$20</definedName>
    <definedName name="A127903050R_Data">Data17!$CE$11:$CE$20</definedName>
    <definedName name="A127903050R_Latest">Data17!$CE$20</definedName>
    <definedName name="A127903054X">Data17!$CH$1:$CH$10,Data17!$CH$11:$CH$20</definedName>
    <definedName name="A127903054X_Data">Data17!$CH$11:$CH$20</definedName>
    <definedName name="A127903054X_Latest">Data17!$CH$20</definedName>
    <definedName name="A127903058J">Data17!$CQ$1:$CQ$10,Data17!$CQ$11:$CQ$20</definedName>
    <definedName name="A127903058J_Data">Data17!$CQ$11:$CQ$20</definedName>
    <definedName name="A127903058J_Latest">Data17!$CQ$20</definedName>
    <definedName name="A127903062X">Data17!$CT$1:$CT$10,Data17!$CT$11:$CT$20</definedName>
    <definedName name="A127903062X_Data">Data17!$CT$11:$CT$20</definedName>
    <definedName name="A127903062X_Latest">Data17!$CT$20</definedName>
    <definedName name="A127903066J">Data17!$CV$1:$CV$10,Data17!$CV$11:$CV$20</definedName>
    <definedName name="A127903066J_Data">Data17!$CV$11:$CV$20</definedName>
    <definedName name="A127903066J_Latest">Data17!$CV$20</definedName>
    <definedName name="A127903070X">Data17!$CY$1:$CY$10,Data17!$CY$11:$CY$20</definedName>
    <definedName name="A127903070X_Data">Data17!$CY$11:$CY$20</definedName>
    <definedName name="A127903070X_Latest">Data17!$CY$20</definedName>
    <definedName name="A127903074J">Data17!$CZ$1:$CZ$10,Data17!$CZ$11:$CZ$20</definedName>
    <definedName name="A127903074J_Data">Data17!$CZ$11:$CZ$20</definedName>
    <definedName name="A127903074J_Latest">Data17!$CZ$20</definedName>
    <definedName name="A127903078T">Data17!$BY$1:$BY$10,Data17!$BY$11:$BY$20</definedName>
    <definedName name="A127903078T_Data">Data17!$BY$11:$BY$20</definedName>
    <definedName name="A127903078T_Latest">Data17!$BY$20</definedName>
    <definedName name="A127903082J">Data17!$DU$1:$DU$10,Data17!$DU$11:$DU$20</definedName>
    <definedName name="A127903082J_Data">Data17!$DU$11:$DU$20</definedName>
    <definedName name="A127903082J_Latest">Data17!$DU$20</definedName>
    <definedName name="A127903086T">Data17!$DW$1:$DW$10,Data17!$DW$11:$DW$20</definedName>
    <definedName name="A127903086T_Data">Data17!$DW$11:$DW$20</definedName>
    <definedName name="A127903086T_Latest">Data17!$DW$20</definedName>
    <definedName name="A127903090J">Data17!$DH$1:$DH$10,Data17!$DH$11:$DH$20</definedName>
    <definedName name="A127903090J_Data">Data17!$DH$11:$DH$20</definedName>
    <definedName name="A127903090J_Latest">Data17!$DH$20</definedName>
    <definedName name="A127903094T">Data17!$FB$1:$FB$10,Data17!$FB$11:$FB$20</definedName>
    <definedName name="A127903094T_Data">Data17!$FB$11:$FB$20</definedName>
    <definedName name="A127903094T_Latest">Data17!$FB$20</definedName>
    <definedName name="A127903098A">Data17!$FD$1:$FD$10,Data17!$FD$11:$FD$20</definedName>
    <definedName name="A127903098A_Data">Data17!$FD$11:$FD$20</definedName>
    <definedName name="A127903098A_Latest">Data17!$FD$20</definedName>
    <definedName name="A127903102F">Data17!$FE$1:$FE$10,Data17!$FE$11:$FE$20</definedName>
    <definedName name="A127903102F_Data">Data17!$FE$11:$FE$20</definedName>
    <definedName name="A127903102F_Latest">Data17!$FE$20</definedName>
    <definedName name="A127903106R">Data17!$FF$1:$FF$10,Data17!$FF$11:$FF$20</definedName>
    <definedName name="A127903106R_Data">Data17!$FF$11:$FF$20</definedName>
    <definedName name="A127903106R_Latest">Data17!$FF$20</definedName>
    <definedName name="A127903110F">Data17!$FJ$1:$FJ$10,Data17!$FJ$11:$FJ$20</definedName>
    <definedName name="A127903110F_Data">Data17!$FJ$11:$FJ$20</definedName>
    <definedName name="A127903110F_Latest">Data17!$FJ$20</definedName>
    <definedName name="A127903114R">Data17!$FK$1:$FK$10,Data17!$FK$11:$FK$20</definedName>
    <definedName name="A127903114R_Data">Data17!$FK$11:$FK$20</definedName>
    <definedName name="A127903114R_Latest">Data17!$FK$20</definedName>
    <definedName name="A127903118X">Data17!$FN$1:$FN$10,Data17!$FN$11:$FN$20</definedName>
    <definedName name="A127903118X_Data">Data17!$FN$11:$FN$20</definedName>
    <definedName name="A127903118X_Latest">Data17!$FN$20</definedName>
    <definedName name="A127903122R">Data17!$FP$1:$FP$10,Data17!$FP$11:$FP$20</definedName>
    <definedName name="A127903122R_Data">Data17!$FP$11:$FP$20</definedName>
    <definedName name="A127903122R_Latest">Data17!$FP$20</definedName>
    <definedName name="A127903126X">Data17!$EP$1:$EP$10,Data17!$EP$11:$EP$20</definedName>
    <definedName name="A127903126X_Data">Data17!$EP$11:$EP$20</definedName>
    <definedName name="A127903126X_Latest">Data17!$EP$20</definedName>
    <definedName name="A127903138J">Data18!$CQ$1:$CQ$10,Data18!$CQ$11:$CQ$20</definedName>
    <definedName name="A127903138J_Data">Data18!$CQ$11:$CQ$20</definedName>
    <definedName name="A127903138J_Latest">Data18!$CQ$20</definedName>
    <definedName name="A127904142T">Data1!$Q$1:$Q$10,Data1!$Q$11:$Q$20</definedName>
    <definedName name="A127904142T_Data">Data1!$Q$11:$Q$20</definedName>
    <definedName name="A127904142T_Latest">Data1!$Q$20</definedName>
    <definedName name="A127904422K">Data1!$AL$1:$AL$10,Data1!$AL$11:$AL$20</definedName>
    <definedName name="A127904422K_Data">Data1!$AL$11:$AL$20</definedName>
    <definedName name="A127904422K_Latest">Data1!$AL$20</definedName>
    <definedName name="A127904426V">Data1!$AZ$1:$AZ$10,Data1!$AZ$11:$AZ$20</definedName>
    <definedName name="A127904426V_Data">Data1!$AZ$11:$AZ$20</definedName>
    <definedName name="A127904426V_Latest">Data1!$AZ$20</definedName>
    <definedName name="A127904430K">Data1!$BI$1:$BI$10,Data1!$BI$11:$BI$20</definedName>
    <definedName name="A127904430K_Data">Data1!$BI$11:$BI$20</definedName>
    <definedName name="A127904430K_Latest">Data1!$BI$20</definedName>
    <definedName name="A127904434V">Data1!$BR$1:$BR$10,Data1!$BR$11:$BR$20</definedName>
    <definedName name="A127904434V_Data">Data1!$BR$11:$BR$20</definedName>
    <definedName name="A127904434V_Latest">Data1!$BR$20</definedName>
    <definedName name="A127904438C">Data1!$AQ$1:$AQ$10,Data1!$AQ$11:$AQ$20</definedName>
    <definedName name="A127904438C_Data">Data1!$AQ$11:$AQ$20</definedName>
    <definedName name="A127904438C_Latest">Data1!$AQ$20</definedName>
    <definedName name="A127904442V">Data2!$BS$1:$BS$10,Data2!$BS$11:$BS$20</definedName>
    <definedName name="A127904442V_Data">Data2!$BS$11:$BS$20</definedName>
    <definedName name="A127904442V_Latest">Data2!$BS$20</definedName>
    <definedName name="A127904446C">Data2!$BU$1:$BU$10,Data2!$BU$11:$BU$20</definedName>
    <definedName name="A127904446C_Data">Data2!$BU$11:$BU$20</definedName>
    <definedName name="A127904446C_Latest">Data2!$BU$20</definedName>
    <definedName name="A127904450V">Data2!$CB$1:$CB$10,Data2!$CB$11:$CB$20</definedName>
    <definedName name="A127904450V_Data">Data2!$CB$11:$CB$20</definedName>
    <definedName name="A127904450V_Latest">Data2!$CB$20</definedName>
    <definedName name="A127904454C">Data2!$CF$1:$CF$10,Data2!$CF$11:$CF$20</definedName>
    <definedName name="A127904454C_Data">Data2!$CF$11:$CF$20</definedName>
    <definedName name="A127904454C_Latest">Data2!$CF$20</definedName>
    <definedName name="A127904458L">Data2!$BN$1:$BN$10,Data2!$BN$11:$BN$20</definedName>
    <definedName name="A127904458L_Data">Data2!$BN$11:$BN$20</definedName>
    <definedName name="A127904458L_Latest">Data2!$BN$20</definedName>
    <definedName name="A127904462C">Data2!$DA$1:$DA$10,Data2!$DA$11:$DA$20</definedName>
    <definedName name="A127904462C_Data">Data2!$DA$11:$DA$20</definedName>
    <definedName name="A127904462C_Latest">Data2!$DA$20</definedName>
    <definedName name="A127904466L">Data2!$DE$1:$DE$10,Data2!$DE$11:$DE$20</definedName>
    <definedName name="A127904466L_Data">Data2!$DE$11:$DE$20</definedName>
    <definedName name="A127904466L_Latest">Data2!$DE$20</definedName>
    <definedName name="A127904470C">Data2!$CQ$1:$CQ$10,Data2!$CQ$11:$CQ$20</definedName>
    <definedName name="A127904470C_Data">Data2!$CQ$11:$CQ$20</definedName>
    <definedName name="A127904470C_Latest">Data2!$CQ$20</definedName>
    <definedName name="A127904474L">Data2!$DP$1:$DP$10,Data2!$DP$11:$DP$20</definedName>
    <definedName name="A127904474L_Data">Data2!$DP$11:$DP$20</definedName>
    <definedName name="A127904474L_Latest">Data2!$DP$20</definedName>
    <definedName name="A127904478W">Data2!$CW$1:$CW$10,Data2!$CW$11:$CW$20</definedName>
    <definedName name="A127904478W_Data">Data2!$CW$11:$CW$20</definedName>
    <definedName name="A127904478W_Latest">Data2!$CW$20</definedName>
    <definedName name="A127904482L">Data2!$EP$1:$EP$10,Data2!$EP$11:$EP$20</definedName>
    <definedName name="A127904482L_Data">Data2!$EP$11:$EP$20</definedName>
    <definedName name="A127904482L_Latest">Data2!$EP$20</definedName>
    <definedName name="A127904486W">Data2!$EX$1:$EX$10,Data2!$EX$11:$EX$20</definedName>
    <definedName name="A127904486W_Data">Data2!$EX$11:$EX$20</definedName>
    <definedName name="A127904486W_Latest">Data2!$EX$20</definedName>
    <definedName name="A127904490L">Data2!$FA$1:$FA$10,Data2!$FA$11:$FA$20</definedName>
    <definedName name="A127904490L_Data">Data2!$FA$11:$FA$20</definedName>
    <definedName name="A127904490L_Latest">Data2!$FA$20</definedName>
    <definedName name="A127904494W">Data2!$GN$1:$GN$10,Data2!$GN$11:$GN$20</definedName>
    <definedName name="A127904494W_Data">Data2!$GN$11:$GN$20</definedName>
    <definedName name="A127904494W_Latest">Data2!$GN$20</definedName>
    <definedName name="A127904498F">Data2!$HH$1:$HH$10,Data2!$HH$11:$HH$20</definedName>
    <definedName name="A127904498F_Data">Data2!$HH$11:$HH$20</definedName>
    <definedName name="A127904498F_Latest">Data2!$HH$20</definedName>
    <definedName name="A127904502K">Data2!$HI$1:$HI$10,Data2!$HI$11:$HI$20</definedName>
    <definedName name="A127904502K_Data">Data2!$HI$11:$HI$20</definedName>
    <definedName name="A127904502K_Latest">Data2!$HI$20</definedName>
    <definedName name="A127904506V">Data2!$HN$1:$HN$10,Data2!$HN$11:$HN$20</definedName>
    <definedName name="A127904506V_Data">Data2!$HN$11:$HN$20</definedName>
    <definedName name="A127904506V_Latest">Data2!$HN$20</definedName>
    <definedName name="A127904510K">Data2!$GM$1:$GM$10,Data2!$GM$11:$GM$20</definedName>
    <definedName name="A127904510K_Data">Data2!$GM$11:$GM$20</definedName>
    <definedName name="A127904510K_Latest">Data2!$GM$20</definedName>
    <definedName name="A127904514V">Data1!$CK$1:$CK$10,Data1!$CK$11:$CK$20</definedName>
    <definedName name="A127904514V_Data">Data1!$CK$11:$CK$20</definedName>
    <definedName name="A127904514V_Latest">Data1!$CK$20</definedName>
    <definedName name="A127904518C">Data1!$CL$1:$CL$10,Data1!$CL$11:$CL$20</definedName>
    <definedName name="A127904518C_Data">Data1!$CL$11:$CL$20</definedName>
    <definedName name="A127904518C_Latest">Data1!$CL$20</definedName>
    <definedName name="A127904522V">Data1!$CO$1:$CO$10,Data1!$CO$11:$CO$20</definedName>
    <definedName name="A127904522V_Data">Data1!$CO$11:$CO$20</definedName>
    <definedName name="A127904522V_Latest">Data1!$CO$20</definedName>
    <definedName name="A127904526C">Data1!$CS$1:$CS$10,Data1!$CS$11:$CS$20</definedName>
    <definedName name="A127904526C_Data">Data1!$CS$11:$CS$20</definedName>
    <definedName name="A127904526C_Latest">Data1!$CS$20</definedName>
    <definedName name="A127904534C">Data1!$DL$1:$DL$10,Data1!$DL$11:$DL$20</definedName>
    <definedName name="A127904534C_Data">Data1!$DL$11:$DL$20</definedName>
    <definedName name="A127904534C_Latest">Data1!$DL$20</definedName>
    <definedName name="A127904538L">Data1!$DM$1:$DM$10,Data1!$DM$11:$DM$20</definedName>
    <definedName name="A127904538L_Data">Data1!$DM$11:$DM$20</definedName>
    <definedName name="A127904538L_Latest">Data1!$DM$20</definedName>
    <definedName name="A127904542C">Data1!$DV$1:$DV$10,Data1!$DV$11:$DV$20</definedName>
    <definedName name="A127904542C_Data">Data1!$DV$11:$DV$20</definedName>
    <definedName name="A127904542C_Latest">Data1!$DV$20</definedName>
    <definedName name="A127904546L">Data1!$DW$1:$DW$10,Data1!$DW$11:$DW$20</definedName>
    <definedName name="A127904546L_Data">Data1!$DW$11:$DW$20</definedName>
    <definedName name="A127904546L_Latest">Data1!$DW$20</definedName>
    <definedName name="A127904550C">Data1!$DX$1:$DX$10,Data1!$DX$11:$DX$20</definedName>
    <definedName name="A127904550C_Data">Data1!$DX$11:$DX$20</definedName>
    <definedName name="A127904550C_Latest">Data1!$DX$20</definedName>
    <definedName name="A127904554L">Data1!$DD$1:$DD$10,Data1!$DD$11:$DD$20</definedName>
    <definedName name="A127904554L_Data">Data1!$DD$11:$DD$20</definedName>
    <definedName name="A127904554L_Latest">Data1!$DD$20</definedName>
    <definedName name="A127904558W">Data1!$EG$1:$EG$10,Data1!$EG$11:$EG$20</definedName>
    <definedName name="A127904558W_Data">Data1!$EG$11:$EG$20</definedName>
    <definedName name="A127904558W_Latest">Data1!$EG$20</definedName>
    <definedName name="A127904562L">Data1!$DE$1:$DE$10,Data1!$DE$11:$DE$20</definedName>
    <definedName name="A127904562L_Data">Data1!$DE$11:$DE$20</definedName>
    <definedName name="A127904562L_Latest">Data1!$DE$20</definedName>
    <definedName name="A127904566W">Data1!$EU$1:$EU$10,Data1!$EU$11:$EU$20</definedName>
    <definedName name="A127904566W_Data">Data1!$EU$11:$EU$20</definedName>
    <definedName name="A127904566W_Latest">Data1!$EU$20</definedName>
    <definedName name="A127904570L">Data1!$EW$1:$EW$10,Data1!$EW$11:$EW$20</definedName>
    <definedName name="A127904570L_Data">Data1!$EW$11:$EW$20</definedName>
    <definedName name="A127904570L_Latest">Data1!$EW$20</definedName>
    <definedName name="A127904574W">Data1!$FA$1:$FA$10,Data1!$FA$11:$FA$20</definedName>
    <definedName name="A127904574W_Data">Data1!$FA$11:$FA$20</definedName>
    <definedName name="A127904574W_Latest">Data1!$FA$20</definedName>
    <definedName name="A127904578F">Data1!$FB$1:$FB$10,Data1!$FB$11:$FB$20</definedName>
    <definedName name="A127904578F_Data">Data1!$FB$11:$FB$20</definedName>
    <definedName name="A127904578F_Latest">Data1!$FB$20</definedName>
    <definedName name="A127904582W">Data1!$FC$1:$FC$10,Data1!$FC$11:$FC$20</definedName>
    <definedName name="A127904582W_Data">Data1!$FC$11:$FC$20</definedName>
    <definedName name="A127904582W_Latest">Data1!$FC$20</definedName>
    <definedName name="A127904586F">Data1!$FD$1:$FD$10,Data1!$FD$11:$FD$20</definedName>
    <definedName name="A127904586F_Data">Data1!$FD$11:$FD$20</definedName>
    <definedName name="A127904586F_Latest">Data1!$FD$20</definedName>
    <definedName name="A127904590W">Data1!$FE$1:$FE$10,Data1!$FE$11:$FE$20</definedName>
    <definedName name="A127904590W_Data">Data1!$FE$11:$FE$20</definedName>
    <definedName name="A127904590W_Latest">Data1!$FE$20</definedName>
    <definedName name="A127904594F">Data1!$FM$1:$FM$10,Data1!$FM$11:$FM$20</definedName>
    <definedName name="A127904594F_Data">Data1!$FM$11:$FM$20</definedName>
    <definedName name="A127904594F_Latest">Data1!$FM$20</definedName>
    <definedName name="A127904598R">Data1!$FN$1:$FN$10,Data1!$FN$11:$FN$20</definedName>
    <definedName name="A127904598R_Data">Data1!$FN$11:$FN$20</definedName>
    <definedName name="A127904598R_Latest">Data1!$FN$20</definedName>
    <definedName name="A127904602V">Data1!$EI$1:$EI$10,Data1!$EI$11:$EI$20</definedName>
    <definedName name="A127904602V_Data">Data1!$EI$11:$EI$20</definedName>
    <definedName name="A127904602V_Latest">Data1!$EI$20</definedName>
    <definedName name="A127904606C">Data1!$ER$1:$ER$10,Data1!$ER$11:$ER$20</definedName>
    <definedName name="A127904606C_Data">Data1!$ER$11:$ER$20</definedName>
    <definedName name="A127904606C_Latest">Data1!$ER$20</definedName>
    <definedName name="A127904610V">Data1!$FR$1:$FR$10,Data1!$FR$11:$FR$20</definedName>
    <definedName name="A127904610V_Data">Data1!$FR$11:$FR$20</definedName>
    <definedName name="A127904610V_Latest">Data1!$FR$20</definedName>
    <definedName name="A127904614C">Data1!$GA$1:$GA$10,Data1!$GA$11:$GA$20</definedName>
    <definedName name="A127904614C_Data">Data1!$GA$11:$GA$20</definedName>
    <definedName name="A127904614C_Latest">Data1!$GA$20</definedName>
    <definedName name="A127904618L">Data1!$GG$1:$GG$10,Data1!$GG$11:$GG$20</definedName>
    <definedName name="A127904618L_Data">Data1!$GG$11:$GG$20</definedName>
    <definedName name="A127904618L_Latest">Data1!$GG$20</definedName>
    <definedName name="A127904622C">Data1!$GT$1:$GT$10,Data1!$GT$11:$GT$20</definedName>
    <definedName name="A127904622C_Data">Data1!$GT$11:$GT$20</definedName>
    <definedName name="A127904622C_Latest">Data1!$GT$20</definedName>
    <definedName name="A127904626L">Data1!$FY$1:$FY$10,Data1!$FY$11:$FY$20</definedName>
    <definedName name="A127904626L_Data">Data1!$FY$11:$FY$20</definedName>
    <definedName name="A127904626L_Latest">Data1!$FY$20</definedName>
    <definedName name="A127904630C">Data1!$HR$1:$HR$10,Data1!$HR$11:$HR$20</definedName>
    <definedName name="A127904630C_Data">Data1!$HR$11:$HR$20</definedName>
    <definedName name="A127904630C_Latest">Data1!$HR$20</definedName>
    <definedName name="A127904634L">Data2!$D$1:$D$10,Data2!$D$11:$D$20</definedName>
    <definedName name="A127904634L_Data">Data2!$D$11:$D$20</definedName>
    <definedName name="A127904634L_Latest">Data2!$D$20</definedName>
    <definedName name="A127904638W">Data2!$F$1:$F$10,Data2!$F$11:$F$20</definedName>
    <definedName name="A127904638W_Data">Data2!$F$11:$F$20</definedName>
    <definedName name="A127904638W_Latest">Data2!$F$20</definedName>
    <definedName name="A127904642L">Data2!$R$1:$R$10,Data2!$R$11:$R$20</definedName>
    <definedName name="A127904642L_Data">Data2!$R$11:$R$20</definedName>
    <definedName name="A127904642L_Latest">Data2!$R$20</definedName>
    <definedName name="A127904646W">Data1!$IL$1:$IL$10,Data1!$IL$11:$IL$20</definedName>
    <definedName name="A127904646W_Data">Data1!$IL$11:$IL$20</definedName>
    <definedName name="A127904646W_Latest">Data1!$IL$20</definedName>
    <definedName name="A127904650L">Data1!$IO$1:$IO$10,Data1!$IO$11:$IO$20</definedName>
    <definedName name="A127904650L_Data">Data1!$IO$11:$IO$20</definedName>
    <definedName name="A127904650L_Latest">Data1!$IO$20</definedName>
    <definedName name="A127904654W">Data2!$AK$1:$AK$10,Data2!$AK$11:$AK$20</definedName>
    <definedName name="A127904654W_Data">Data2!$AK$11:$AK$20</definedName>
    <definedName name="A127904654W_Latest">Data2!$AK$20</definedName>
    <definedName name="A127904658F">Data2!$AO$1:$AO$10,Data2!$AO$11:$AO$20</definedName>
    <definedName name="A127904658F_Data">Data2!$AO$11:$AO$20</definedName>
    <definedName name="A127904658F_Latest">Data2!$AO$20</definedName>
    <definedName name="A127904662W">Data2!$BB$1:$BB$10,Data2!$BB$11:$BB$20</definedName>
    <definedName name="A127904662W_Data">Data2!$BB$11:$BB$20</definedName>
    <definedName name="A127904662W_Latest">Data2!$BB$20</definedName>
    <definedName name="A127904666F">Data2!$BC$1:$BC$10,Data2!$BC$11:$BC$20</definedName>
    <definedName name="A127904666F_Data">Data2!$BC$11:$BC$20</definedName>
    <definedName name="A127904666F_Latest">Data2!$BC$20</definedName>
    <definedName name="A127904682F">Data2!$HU$1:$HU$10,Data2!$HU$11:$HU$20</definedName>
    <definedName name="A127904682F_Data">Data2!$HU$11:$HU$20</definedName>
    <definedName name="A127904682F_Latest">Data2!$HU$20</definedName>
    <definedName name="A127905598J">Data3!$B$1:$B$10,Data3!$B$11:$B$20</definedName>
    <definedName name="A127905598J_Data">Data3!$B$11:$B$20</definedName>
    <definedName name="A127905598J_Latest">Data3!$B$20</definedName>
    <definedName name="A127905602L">Data3!$D$1:$D$10,Data3!$D$11:$D$20</definedName>
    <definedName name="A127905602L_Data">Data3!$D$11:$D$20</definedName>
    <definedName name="A127905602L_Latest">Data3!$D$20</definedName>
    <definedName name="A127905606W">Data3!$F$1:$F$10,Data3!$F$11:$F$20</definedName>
    <definedName name="A127905606W_Data">Data3!$F$11:$F$20</definedName>
    <definedName name="A127905606W_Latest">Data3!$F$20</definedName>
    <definedName name="A127905870J">Data3!$AD$1:$AD$10,Data3!$AD$11:$AD$20</definedName>
    <definedName name="A127905870J_Data">Data3!$AD$11:$AD$20</definedName>
    <definedName name="A127905870J_Latest">Data3!$AD$20</definedName>
    <definedName name="A127905874T">Data3!$AI$1:$AI$10,Data3!$AI$11:$AI$20</definedName>
    <definedName name="A127905874T_Data">Data3!$AI$11:$AI$20</definedName>
    <definedName name="A127905874T_Latest">Data3!$AI$20</definedName>
    <definedName name="A127905878A">Data3!$V$1:$V$10,Data3!$V$11:$V$20</definedName>
    <definedName name="A127905878A_Data">Data3!$V$11:$V$20</definedName>
    <definedName name="A127905878A_Latest">Data3!$V$20</definedName>
    <definedName name="A127905882T">Data3!$AT$1:$AT$10,Data3!$AT$11:$AT$20</definedName>
    <definedName name="A127905882T_Data">Data3!$AT$11:$AT$20</definedName>
    <definedName name="A127905882T_Latest">Data3!$AT$20</definedName>
    <definedName name="A127905886A">Data3!$AU$1:$AU$10,Data3!$AU$11:$AU$20</definedName>
    <definedName name="A127905886A_Data">Data3!$AU$11:$AU$20</definedName>
    <definedName name="A127905886A_Latest">Data3!$AU$20</definedName>
    <definedName name="A127905890T">Data4!$BK$1:$BK$10,Data4!$BK$11:$BK$20</definedName>
    <definedName name="A127905890T_Data">Data4!$BK$11:$BK$20</definedName>
    <definedName name="A127905890T_Latest">Data4!$BK$20</definedName>
    <definedName name="A127905894A">Data4!$BW$1:$BW$10,Data4!$BW$11:$BW$20</definedName>
    <definedName name="A127905894A_Data">Data4!$BW$11:$BW$20</definedName>
    <definedName name="A127905894A_Latest">Data4!$BW$20</definedName>
    <definedName name="A127905898K">Data4!$CK$1:$CK$10,Data4!$CK$11:$CK$20</definedName>
    <definedName name="A127905898K_Data">Data4!$CK$11:$CK$20</definedName>
    <definedName name="A127905898K_Latest">Data4!$CK$20</definedName>
    <definedName name="A127905902R">Data4!$CL$1:$CL$10,Data4!$CL$11:$CL$20</definedName>
    <definedName name="A127905902R_Data">Data4!$CL$11:$CL$20</definedName>
    <definedName name="A127905902R_Latest">Data4!$CL$20</definedName>
    <definedName name="A127905906X">Data4!$CE$1:$CE$10,Data4!$CE$11:$CE$20</definedName>
    <definedName name="A127905906X_Data">Data4!$CE$11:$CE$20</definedName>
    <definedName name="A127905906X_Latest">Data4!$CE$20</definedName>
    <definedName name="A127905910R">Data4!$DZ$1:$DZ$10,Data4!$DZ$11:$DZ$20</definedName>
    <definedName name="A127905910R_Data">Data4!$DZ$11:$DZ$20</definedName>
    <definedName name="A127905910R_Latest">Data4!$DZ$20</definedName>
    <definedName name="A127905914X">Data4!$DI$1:$DI$10,Data4!$DI$11:$DI$20</definedName>
    <definedName name="A127905914X_Data">Data4!$DI$11:$DI$20</definedName>
    <definedName name="A127905914X_Latest">Data4!$DI$20</definedName>
    <definedName name="A127905918J">Data4!$DF$1:$DF$10,Data4!$DF$11:$DF$20</definedName>
    <definedName name="A127905918J_Data">Data4!$DF$11:$DF$20</definedName>
    <definedName name="A127905918J_Latest">Data4!$DF$20</definedName>
    <definedName name="A127905922X">Data4!$DL$1:$DL$10,Data4!$DL$11:$DL$20</definedName>
    <definedName name="A127905922X_Data">Data4!$DL$11:$DL$20</definedName>
    <definedName name="A127905922X_Latest">Data4!$DL$20</definedName>
    <definedName name="A127905926J">Data4!$EO$1:$EO$10,Data4!$EO$11:$EO$20</definedName>
    <definedName name="A127905926J_Data">Data4!$EO$11:$EO$20</definedName>
    <definedName name="A127905926J_Latest">Data4!$EO$20</definedName>
    <definedName name="A127905930X">Data4!$EZ$1:$EZ$10,Data4!$EZ$11:$EZ$20</definedName>
    <definedName name="A127905930X_Data">Data4!$EZ$11:$EZ$20</definedName>
    <definedName name="A127905930X_Latest">Data4!$EZ$20</definedName>
    <definedName name="A127905934J">Data4!$FI$1:$FI$10,Data4!$FI$11:$FI$20</definedName>
    <definedName name="A127905934J_Data">Data4!$FI$11:$FI$20</definedName>
    <definedName name="A127905934J_Latest">Data4!$FI$20</definedName>
    <definedName name="A127905938T">Data4!$FO$1:$FO$10,Data4!$FO$11:$FO$20</definedName>
    <definedName name="A127905938T_Data">Data4!$FO$11:$FO$20</definedName>
    <definedName name="A127905938T_Latest">Data4!$FO$20</definedName>
    <definedName name="A127905942J">Data4!$FT$1:$FT$10,Data4!$FT$11:$FT$20</definedName>
    <definedName name="A127905942J_Data">Data4!$FT$11:$FT$20</definedName>
    <definedName name="A127905942J_Latest">Data4!$FT$20</definedName>
    <definedName name="A127905946T">Data4!$EN$1:$EN$10,Data4!$EN$11:$EN$20</definedName>
    <definedName name="A127905946T_Data">Data4!$EN$11:$EN$20</definedName>
    <definedName name="A127905946T_Latest">Data4!$EN$20</definedName>
    <definedName name="A127905950J">Data4!$ET$1:$ET$10,Data4!$ET$11:$ET$20</definedName>
    <definedName name="A127905950J_Data">Data4!$ET$11:$ET$20</definedName>
    <definedName name="A127905950J_Latest">Data4!$ET$20</definedName>
    <definedName name="A127905954T">Data4!$EW$1:$EW$10,Data4!$EW$11:$EW$20</definedName>
    <definedName name="A127905954T_Data">Data4!$EW$11:$EW$20</definedName>
    <definedName name="A127905954T_Latest">Data4!$EW$20</definedName>
    <definedName name="A127905958A">Data4!$GH$1:$GH$10,Data4!$GH$11:$GH$20</definedName>
    <definedName name="A127905958A_Data">Data4!$GH$11:$GH$20</definedName>
    <definedName name="A127905958A_Latest">Data4!$GH$20</definedName>
    <definedName name="A127905962T">Data4!$GI$1:$GI$10,Data4!$GI$11:$GI$20</definedName>
    <definedName name="A127905962T_Data">Data4!$GI$11:$GI$20</definedName>
    <definedName name="A127905962T_Latest">Data4!$GI$20</definedName>
    <definedName name="A127905966A">Data4!$GP$1:$GP$10,Data4!$GP$11:$GP$20</definedName>
    <definedName name="A127905966A_Data">Data4!$GP$11:$GP$20</definedName>
    <definedName name="A127905966A_Latest">Data4!$GP$20</definedName>
    <definedName name="A127905970T">Data4!$GR$1:$GR$10,Data4!$GR$11:$GR$20</definedName>
    <definedName name="A127905970T_Data">Data4!$GR$11:$GR$20</definedName>
    <definedName name="A127905970T_Latest">Data4!$GR$20</definedName>
    <definedName name="A127905974A">Data3!$BM$1:$BM$10,Data3!$BM$11:$BM$20</definedName>
    <definedName name="A127905974A_Data">Data3!$BM$11:$BM$20</definedName>
    <definedName name="A127905974A_Latest">Data3!$BM$20</definedName>
    <definedName name="A127905978K">Data3!$BD$1:$BD$10,Data3!$BD$11:$BD$20</definedName>
    <definedName name="A127905978K_Data">Data3!$BD$11:$BD$20</definedName>
    <definedName name="A127905978K_Latest">Data3!$BD$20</definedName>
    <definedName name="A127905982A">Data3!$BV$1:$BV$10,Data3!$BV$11:$BV$20</definedName>
    <definedName name="A127905982A_Data">Data3!$BV$11:$BV$20</definedName>
    <definedName name="A127905982A_Latest">Data3!$BV$20</definedName>
    <definedName name="A127905986K">Data3!$BY$1:$BY$10,Data3!$BY$11:$BY$20</definedName>
    <definedName name="A127905986K_Data">Data3!$BY$11:$BY$20</definedName>
    <definedName name="A127905986K_Latest">Data3!$BY$20</definedName>
    <definedName name="A127905990A">Data3!$BZ$1:$BZ$10,Data3!$BZ$11:$BZ$20</definedName>
    <definedName name="A127905990A_Data">Data3!$BZ$11:$BZ$20</definedName>
    <definedName name="A127905990A_Latest">Data3!$BZ$20</definedName>
    <definedName name="A127905994K">Data3!$BB$1:$BB$10,Data3!$BB$11:$BB$20</definedName>
    <definedName name="A127905994K_Data">Data3!$BB$11:$BB$20</definedName>
    <definedName name="A127905994K_Latest">Data3!$BB$20</definedName>
    <definedName name="A127905998V">Data3!$BI$1:$BI$10,Data3!$BI$11:$BI$20</definedName>
    <definedName name="A127905998V_Data">Data3!$BI$11:$BI$20</definedName>
    <definedName name="A127905998V_Latest">Data3!$BI$20</definedName>
    <definedName name="A127906002A">Data3!$CZ$1:$CZ$10,Data3!$CZ$11:$CZ$20</definedName>
    <definedName name="A127906002A_Data">Data3!$CZ$11:$CZ$20</definedName>
    <definedName name="A127906002A_Latest">Data3!$CZ$20</definedName>
    <definedName name="A127906006K">Data3!$DA$1:$DA$10,Data3!$DA$11:$DA$20</definedName>
    <definedName name="A127906006K_Data">Data3!$DA$11:$DA$20</definedName>
    <definedName name="A127906006K_Latest">Data3!$DA$20</definedName>
    <definedName name="A127906010A">Data3!$DM$1:$DM$10,Data3!$DM$11:$DM$20</definedName>
    <definedName name="A127906010A_Data">Data3!$DM$11:$DM$20</definedName>
    <definedName name="A127906010A_Latest">Data3!$DM$20</definedName>
    <definedName name="A127906014K">Data3!$DO$1:$DO$10,Data3!$DO$11:$DO$20</definedName>
    <definedName name="A127906014K_Data">Data3!$DO$11:$DO$20</definedName>
    <definedName name="A127906014K_Latest">Data3!$DO$20</definedName>
    <definedName name="A127906018V">Data3!$CN$1:$CN$10,Data3!$CN$11:$CN$20</definedName>
    <definedName name="A127906018V_Data">Data3!$CN$11:$CN$20</definedName>
    <definedName name="A127906018V_Latest">Data3!$CN$20</definedName>
    <definedName name="A127906026V">Data3!$DX$1:$DX$10,Data3!$DX$11:$DX$20</definedName>
    <definedName name="A127906026V_Data">Data3!$DX$11:$DX$20</definedName>
    <definedName name="A127906026V_Latest">Data3!$DX$20</definedName>
    <definedName name="A127906030K">Data3!$FS$1:$FS$10,Data3!$FS$11:$FS$20</definedName>
    <definedName name="A127906030K_Data">Data3!$FS$11:$FS$20</definedName>
    <definedName name="A127906030K_Latest">Data3!$FS$20</definedName>
    <definedName name="A127906034V">Data3!$FC$1:$FC$10,Data3!$FC$11:$FC$20</definedName>
    <definedName name="A127906034V_Data">Data3!$FC$11:$FC$20</definedName>
    <definedName name="A127906034V_Latest">Data3!$FC$20</definedName>
    <definedName name="A127906038C">Data3!$GG$1:$GG$10,Data3!$GG$11:$GG$20</definedName>
    <definedName name="A127906038C_Data">Data3!$GG$11:$GG$20</definedName>
    <definedName name="A127906038C_Latest">Data3!$GG$20</definedName>
    <definedName name="A127906042V">Data3!$GJ$1:$GJ$10,Data3!$GJ$11:$GJ$20</definedName>
    <definedName name="A127906042V_Data">Data3!$GJ$11:$GJ$20</definedName>
    <definedName name="A127906042V_Latest">Data3!$GJ$20</definedName>
    <definedName name="A127906046C">Data3!$GN$1:$GN$10,Data3!$GN$11:$GN$20</definedName>
    <definedName name="A127906046C_Data">Data3!$GN$11:$GN$20</definedName>
    <definedName name="A127906046C_Latest">Data3!$GN$20</definedName>
    <definedName name="A127906050V">Data3!$IE$1:$IE$10,Data3!$IE$11:$IE$20</definedName>
    <definedName name="A127906050V_Data">Data3!$IE$11:$IE$20</definedName>
    <definedName name="A127906050V_Latest">Data3!$IE$20</definedName>
    <definedName name="A127906054C">Data3!$IK$1:$IK$10,Data3!$IK$11:$IK$20</definedName>
    <definedName name="A127906054C_Data">Data3!$IK$11:$IK$20</definedName>
    <definedName name="A127906054C_Latest">Data3!$IK$20</definedName>
    <definedName name="A127906058L">Data3!$HV$1:$HV$10,Data3!$HV$11:$HV$20</definedName>
    <definedName name="A127906058L_Data">Data3!$HV$11:$HV$20</definedName>
    <definedName name="A127906058L_Latest">Data3!$HV$20</definedName>
    <definedName name="A127906062C">Data4!$I$1:$I$10,Data4!$I$11:$I$20</definedName>
    <definedName name="A127906062C_Data">Data4!$I$11:$I$20</definedName>
    <definedName name="A127906062C_Latest">Data4!$I$20</definedName>
    <definedName name="A127906066L">Data4!$AC$1:$AC$10,Data4!$AC$11:$AC$20</definedName>
    <definedName name="A127906066L_Data">Data4!$AC$11:$AC$20</definedName>
    <definedName name="A127906066L_Latest">Data4!$AC$20</definedName>
    <definedName name="A127906070C">Data4!$AF$1:$AF$10,Data4!$AF$11:$AF$20</definedName>
    <definedName name="A127906070C_Data">Data4!$AF$11:$AF$20</definedName>
    <definedName name="A127906070C_Latest">Data4!$AF$20</definedName>
    <definedName name="A127906074L">Data4!$AO$1:$AO$10,Data4!$AO$11:$AO$20</definedName>
    <definedName name="A127906074L_Data">Data4!$AO$11:$AO$20</definedName>
    <definedName name="A127906074L_Latest">Data4!$AO$20</definedName>
    <definedName name="A127906078W">Data4!$P$1:$P$10,Data4!$P$11:$P$20</definedName>
    <definedName name="A127906078W_Data">Data4!$P$11:$P$20</definedName>
    <definedName name="A127906078W_Latest">Data4!$P$20</definedName>
    <definedName name="A127907146F">Data4!$HW$1:$HW$10,Data4!$HW$11:$HW$20</definedName>
    <definedName name="A127907146F_Data">Data4!$HW$11:$HW$20</definedName>
    <definedName name="A127907146F_Latest">Data4!$HW$20</definedName>
    <definedName name="A127907150W">Data4!$HX$1:$HX$10,Data4!$HX$11:$HX$20</definedName>
    <definedName name="A127907150W_Data">Data4!$HX$11:$HX$20</definedName>
    <definedName name="A127907150W_Latest">Data4!$HX$20</definedName>
    <definedName name="A127907154F">Data4!$ID$1:$ID$10,Data4!$ID$11:$ID$20</definedName>
    <definedName name="A127907154F_Data">Data4!$ID$11:$ID$20</definedName>
    <definedName name="A127907154F_Latest">Data4!$ID$20</definedName>
    <definedName name="A127907158R">Data4!$HM$1:$HM$10,Data4!$HM$11:$HM$20</definedName>
    <definedName name="A127907158R_Data">Data4!$HM$11:$HM$20</definedName>
    <definedName name="A127907158R_Latest">Data4!$HM$20</definedName>
    <definedName name="A127907162F">Data4!$IP$1:$IP$10,Data4!$IP$11:$IP$20</definedName>
    <definedName name="A127907162F_Data">Data4!$IP$11:$IP$20</definedName>
    <definedName name="A127907162F_Latest">Data4!$IP$20</definedName>
    <definedName name="A127907166R">Data4!$HR$1:$HR$10,Data4!$HR$11:$HR$20</definedName>
    <definedName name="A127907166R_Data">Data4!$HR$11:$HR$20</definedName>
    <definedName name="A127907166R_Latest">Data4!$HR$20</definedName>
    <definedName name="A127907446J">Data5!$N$1:$N$10,Data5!$N$11:$N$20</definedName>
    <definedName name="A127907446J_Data">Data5!$N$11:$N$20</definedName>
    <definedName name="A127907446J_Latest">Data5!$N$20</definedName>
    <definedName name="A127907450X">Data5!$U$1:$U$10,Data5!$U$11:$U$20</definedName>
    <definedName name="A127907450X_Data">Data5!$U$11:$U$20</definedName>
    <definedName name="A127907450X_Latest">Data5!$U$20</definedName>
    <definedName name="A127907454J">Data5!$V$1:$V$10,Data5!$V$11:$V$20</definedName>
    <definedName name="A127907454J_Data">Data5!$V$11:$V$20</definedName>
    <definedName name="A127907454J_Latest">Data5!$V$20</definedName>
    <definedName name="A127907458T">Data6!$AA$1:$AA$10,Data6!$AA$11:$AA$20</definedName>
    <definedName name="A127907458T_Data">Data6!$AA$11:$AA$20</definedName>
    <definedName name="A127907458T_Latest">Data6!$AA$20</definedName>
    <definedName name="A127907462J">Data6!$AB$1:$AB$10,Data6!$AB$11:$AB$20</definedName>
    <definedName name="A127907462J_Data">Data6!$AB$11:$AB$20</definedName>
    <definedName name="A127907462J_Latest">Data6!$AB$20</definedName>
    <definedName name="A127907466T">Data6!$BF$1:$BF$10,Data6!$BF$11:$BF$20</definedName>
    <definedName name="A127907466T_Data">Data6!$BF$11:$BF$20</definedName>
    <definedName name="A127907466T_Latest">Data6!$BF$20</definedName>
    <definedName name="A127907470J">Data6!$AF$1:$AF$10,Data6!$AF$11:$AF$20</definedName>
    <definedName name="A127907470J_Data">Data6!$AF$11:$AF$20</definedName>
    <definedName name="A127907470J_Latest">Data6!$AF$20</definedName>
    <definedName name="A127907474T">Data6!$AG$1:$AG$10,Data6!$AG$11:$AG$20</definedName>
    <definedName name="A127907474T_Data">Data6!$AG$11:$AG$20</definedName>
    <definedName name="A127907474T_Latest">Data6!$AG$20</definedName>
    <definedName name="A127907478A">Data6!$BS$1:$BS$10,Data6!$BS$11:$BS$20</definedName>
    <definedName name="A127907478A_Data">Data6!$BS$11:$BS$20</definedName>
    <definedName name="A127907478A_Latest">Data6!$BS$20</definedName>
    <definedName name="A127907482T">Data6!$BW$1:$BW$10,Data6!$BW$11:$BW$20</definedName>
    <definedName name="A127907482T_Data">Data6!$BW$11:$BW$20</definedName>
    <definedName name="A127907482T_Latest">Data6!$BW$20</definedName>
    <definedName name="A127907486A">Data6!$BI$1:$BI$10,Data6!$BI$11:$BI$20</definedName>
    <definedName name="A127907486A_Data">Data6!$BI$11:$BI$20</definedName>
    <definedName name="A127907486A_Latest">Data6!$BI$20</definedName>
    <definedName name="A127907490T">Data6!$CD$1:$CD$10,Data6!$CD$11:$CD$20</definedName>
    <definedName name="A127907490T_Data">Data6!$CD$11:$CD$20</definedName>
    <definedName name="A127907490T_Latest">Data6!$CD$20</definedName>
    <definedName name="A127907494A">Data6!$CE$1:$CE$10,Data6!$CE$11:$CE$20</definedName>
    <definedName name="A127907494A_Data">Data6!$CE$11:$CE$20</definedName>
    <definedName name="A127907494A_Latest">Data6!$CE$20</definedName>
    <definedName name="A127907498K">Data6!$CQ$1:$CQ$10,Data6!$CQ$11:$CQ$20</definedName>
    <definedName name="A127907498K_Data">Data6!$CQ$11:$CQ$20</definedName>
    <definedName name="A127907498K_Latest">Data6!$CQ$20</definedName>
    <definedName name="A127907502R">Data6!$DM$1:$DM$10,Data6!$DM$11:$DM$20</definedName>
    <definedName name="A127907502R_Data">Data6!$DM$11:$DM$20</definedName>
    <definedName name="A127907502R_Latest">Data6!$DM$20</definedName>
    <definedName name="A127907506X">Data6!$EJ$1:$EJ$10,Data6!$EJ$11:$EJ$20</definedName>
    <definedName name="A127907506X_Data">Data6!$EJ$11:$EJ$20</definedName>
    <definedName name="A127907506X_Latest">Data6!$EJ$20</definedName>
    <definedName name="A127907510R">Data6!$DY$1:$DY$10,Data6!$DY$11:$DY$20</definedName>
    <definedName name="A127907510R_Data">Data6!$DY$11:$DY$20</definedName>
    <definedName name="A127907510R_Latest">Data6!$DY$20</definedName>
    <definedName name="A127907514X">Data6!$ET$1:$ET$10,Data6!$ET$11:$ET$20</definedName>
    <definedName name="A127907514X_Data">Data6!$ET$11:$ET$20</definedName>
    <definedName name="A127907514X_Latest">Data6!$ET$20</definedName>
    <definedName name="A127907518J">Data6!$FD$1:$FD$10,Data6!$FD$11:$FD$20</definedName>
    <definedName name="A127907518J_Data">Data6!$FD$11:$FD$20</definedName>
    <definedName name="A127907518J_Latest">Data6!$FD$20</definedName>
    <definedName name="A127907522X">Data6!$GA$1:$GA$10,Data6!$GA$11:$GA$20</definedName>
    <definedName name="A127907522X_Data">Data6!$GA$11:$GA$20</definedName>
    <definedName name="A127907522X_Latest">Data6!$GA$20</definedName>
    <definedName name="A127907526J">Data6!$FK$1:$FK$10,Data6!$FK$11:$FK$20</definedName>
    <definedName name="A127907526J_Data">Data6!$FK$11:$FK$20</definedName>
    <definedName name="A127907526J_Latest">Data6!$FK$20</definedName>
    <definedName name="A127907530X">Data6!$FL$1:$FL$10,Data6!$FL$11:$FL$20</definedName>
    <definedName name="A127907530X_Data">Data6!$FL$11:$FL$20</definedName>
    <definedName name="A127907530X_Latest">Data6!$FL$20</definedName>
    <definedName name="A127907534J">Data5!$AY$1:$AY$10,Data5!$AY$11:$AY$20</definedName>
    <definedName name="A127907534J_Data">Data5!$AY$11:$AY$20</definedName>
    <definedName name="A127907534J_Latest">Data5!$AY$20</definedName>
    <definedName name="A127907538T">Data5!$BG$1:$BG$10,Data5!$BG$11:$BG$20</definedName>
    <definedName name="A127907538T_Data">Data5!$BG$11:$BG$20</definedName>
    <definedName name="A127907538T_Latest">Data5!$BG$20</definedName>
    <definedName name="A127907542J">Data5!$CI$1:$CI$10,Data5!$CI$11:$CI$20</definedName>
    <definedName name="A127907542J_Data">Data5!$CI$11:$CI$20</definedName>
    <definedName name="A127907542J_Latest">Data5!$CI$20</definedName>
    <definedName name="A127907546T">Data5!$CJ$1:$CJ$10,Data5!$CJ$11:$CJ$20</definedName>
    <definedName name="A127907546T_Data">Data5!$CJ$11:$CJ$20</definedName>
    <definedName name="A127907546T_Latest">Data5!$CJ$20</definedName>
    <definedName name="A127907550J">Data5!$BW$1:$BW$10,Data5!$BW$11:$BW$20</definedName>
    <definedName name="A127907550J_Data">Data5!$BW$11:$BW$20</definedName>
    <definedName name="A127907550J_Latest">Data5!$BW$20</definedName>
    <definedName name="A127907554T">Data5!$BY$1:$BY$10,Data5!$BY$11:$BY$20</definedName>
    <definedName name="A127907554T_Data">Data5!$BY$11:$BY$20</definedName>
    <definedName name="A127907554T_Latest">Data5!$BY$20</definedName>
    <definedName name="A127907558A">Data5!$CB$1:$CB$10,Data5!$CB$11:$CB$20</definedName>
    <definedName name="A127907558A_Data">Data5!$CB$11:$CB$20</definedName>
    <definedName name="A127907558A_Latest">Data5!$CB$20</definedName>
    <definedName name="A127907562T">Data5!$DB$1:$DB$10,Data5!$DB$11:$DB$20</definedName>
    <definedName name="A127907562T_Data">Data5!$DB$11:$DB$20</definedName>
    <definedName name="A127907562T_Latest">Data5!$DB$20</definedName>
    <definedName name="A127907566A">Data5!$DK$1:$DK$10,Data5!$DK$11:$DK$20</definedName>
    <definedName name="A127907566A_Data">Data5!$DK$11:$DK$20</definedName>
    <definedName name="A127907566A_Latest">Data5!$DK$20</definedName>
    <definedName name="A127907570T">Data5!$DM$1:$DM$10,Data5!$DM$11:$DM$20</definedName>
    <definedName name="A127907570T_Data">Data5!$DM$11:$DM$20</definedName>
    <definedName name="A127907570T_Latest">Data5!$DM$20</definedName>
    <definedName name="A127907574A">Data5!$DQ$1:$DQ$10,Data5!$DQ$11:$DQ$20</definedName>
    <definedName name="A127907574A_Data">Data5!$DQ$11:$DQ$20</definedName>
    <definedName name="A127907574A_Latest">Data5!$DQ$20</definedName>
    <definedName name="A127907578K">Data5!$DW$1:$DW$10,Data5!$DW$11:$DW$20</definedName>
    <definedName name="A127907578K_Data">Data5!$DW$11:$DW$20</definedName>
    <definedName name="A127907578K_Latest">Data5!$DW$20</definedName>
    <definedName name="A127907582A">Data5!$DY$1:$DY$10,Data5!$DY$11:$DY$20</definedName>
    <definedName name="A127907582A_Data">Data5!$DY$11:$DY$20</definedName>
    <definedName name="A127907582A_Latest">Data5!$DY$20</definedName>
    <definedName name="A127907586K">Data5!$EA$1:$EA$10,Data5!$EA$11:$EA$20</definedName>
    <definedName name="A127907586K_Data">Data5!$EA$11:$EA$20</definedName>
    <definedName name="A127907586K_Latest">Data5!$EA$20</definedName>
    <definedName name="A127907590A">Data5!$DD$1:$DD$10,Data5!$DD$11:$DD$20</definedName>
    <definedName name="A127907590A_Data">Data5!$DD$11:$DD$20</definedName>
    <definedName name="A127907590A_Latest">Data5!$DD$20</definedName>
    <definedName name="A127907594K">Data5!$DF$1:$DF$10,Data5!$DF$11:$DF$20</definedName>
    <definedName name="A127907594K_Data">Data5!$DF$11:$DF$20</definedName>
    <definedName name="A127907594K_Latest">Data5!$DF$20</definedName>
    <definedName name="A127907598V">Data5!$DI$1:$DI$10,Data5!$DI$11:$DI$20</definedName>
    <definedName name="A127907598V_Data">Data5!$DI$11:$DI$20</definedName>
    <definedName name="A127907598V_Latest">Data5!$DI$20</definedName>
    <definedName name="A127907602X">Data5!$EX$1:$EX$10,Data5!$EX$11:$EX$20</definedName>
    <definedName name="A127907602X_Data">Data5!$EX$11:$EX$20</definedName>
    <definedName name="A127907602X_Latest">Data5!$EX$20</definedName>
    <definedName name="A127907606J">Data5!$EQ$1:$EQ$10,Data5!$EQ$11:$EQ$20</definedName>
    <definedName name="A127907606J_Data">Data5!$EQ$11:$EQ$20</definedName>
    <definedName name="A127907606J_Latest">Data5!$EQ$20</definedName>
    <definedName name="A127907610X">Data5!$GH$1:$GH$10,Data5!$GH$11:$GH$20</definedName>
    <definedName name="A127907610X_Data">Data5!$GH$11:$GH$20</definedName>
    <definedName name="A127907610X_Latest">Data5!$GH$20</definedName>
    <definedName name="A127907614J">Data5!$GV$1:$GV$10,Data5!$GV$11:$GV$20</definedName>
    <definedName name="A127907614J_Data">Data5!$GV$11:$GV$20</definedName>
    <definedName name="A127907614J_Latest">Data5!$GV$20</definedName>
    <definedName name="A127907618T">Data5!$GX$1:$GX$10,Data5!$GX$11:$GX$20</definedName>
    <definedName name="A127907618T_Data">Data5!$GX$11:$GX$20</definedName>
    <definedName name="A127907618T_Latest">Data5!$GX$20</definedName>
    <definedName name="A127907622J">Data5!$FZ$1:$FZ$10,Data5!$FZ$11:$FZ$20</definedName>
    <definedName name="A127907622J_Data">Data5!$FZ$11:$FZ$20</definedName>
    <definedName name="A127907622J_Latest">Data5!$FZ$20</definedName>
    <definedName name="A127907626T">Data5!$HN$1:$HN$10,Data5!$HN$11:$HN$20</definedName>
    <definedName name="A127907626T_Data">Data5!$HN$11:$HN$20</definedName>
    <definedName name="A127907626T_Latest">Data5!$HN$20</definedName>
    <definedName name="A127907630J">Data5!$IH$1:$IH$10,Data5!$IH$11:$IH$20</definedName>
    <definedName name="A127907630J_Data">Data5!$IH$11:$IH$20</definedName>
    <definedName name="A127907630J_Latest">Data5!$IH$20</definedName>
    <definedName name="A127907634T">Data6!$E$1:$E$10,Data6!$E$11:$E$20</definedName>
    <definedName name="A127907634T_Data">Data6!$E$11:$E$20</definedName>
    <definedName name="A127907634T_Latest">Data6!$E$20</definedName>
    <definedName name="A127907638A">Data6!$F$1:$F$10,Data6!$F$11:$F$20</definedName>
    <definedName name="A127907638A_Data">Data6!$F$11:$F$20</definedName>
    <definedName name="A127907638A_Latest">Data6!$F$20</definedName>
    <definedName name="A127907642T">Data6!$Q$1:$Q$10,Data6!$Q$11:$Q$20</definedName>
    <definedName name="A127907642T_Data">Data6!$Q$11:$Q$20</definedName>
    <definedName name="A127907642T_Latest">Data6!$Q$20</definedName>
    <definedName name="A127907646A">Data6!$W$1:$W$10,Data6!$W$11:$W$20</definedName>
    <definedName name="A127907646A_Data">Data6!$W$11:$W$20</definedName>
    <definedName name="A127907646A_Latest">Data6!$W$20</definedName>
    <definedName name="A127907650T">Data5!$IN$1:$IN$10,Data5!$IN$11:$IN$20</definedName>
    <definedName name="A127907650T_Data">Data5!$IN$11:$IN$20</definedName>
    <definedName name="A127907650T_Latest">Data5!$IN$20</definedName>
    <definedName name="A127907654A">Data5!$IO$1:$IO$10,Data5!$IO$11:$IO$20</definedName>
    <definedName name="A127907654A_Data">Data5!$IO$11:$IO$20</definedName>
    <definedName name="A127907654A_Latest">Data5!$IO$20</definedName>
    <definedName name="A127907658K">Data5!$IP$1:$IP$10,Data5!$IP$11:$IP$20</definedName>
    <definedName name="A127907658K_Data">Data5!$IP$11:$IP$20</definedName>
    <definedName name="A127907658K_Latest">Data5!$IP$20</definedName>
    <definedName name="A127907670A">Data6!$GP$1:$GP$10,Data6!$GP$11:$GP$20</definedName>
    <definedName name="A127907670A_Data">Data6!$GP$11:$GP$20</definedName>
    <definedName name="A127907670A_Latest">Data6!$GP$20</definedName>
    <definedName name="A127908702A">Data6!$HA$1:$HA$10,Data6!$HA$11:$HA$20</definedName>
    <definedName name="A127908702A_Data">Data6!$HA$11:$HA$20</definedName>
    <definedName name="A127908702A_Latest">Data6!$HA$20</definedName>
    <definedName name="A127908970W">Data7!$L$1:$L$10,Data7!$L$11:$L$20</definedName>
    <definedName name="A127908970W_Data">Data7!$L$11:$L$20</definedName>
    <definedName name="A127908970W_Latest">Data7!$L$20</definedName>
    <definedName name="A127908974F">Data6!$IJ$1:$IJ$10,Data6!$IJ$11:$IJ$20</definedName>
    <definedName name="A127908974F_Data">Data6!$IJ$11:$IJ$20</definedName>
    <definedName name="A127908974F_Latest">Data6!$IJ$20</definedName>
    <definedName name="A127908978R">Data8!$R$1:$R$10,Data8!$R$11:$R$20</definedName>
    <definedName name="A127908978R_Data">Data8!$R$11:$R$20</definedName>
    <definedName name="A127908978R_Latest">Data8!$R$20</definedName>
    <definedName name="A127908982F">Data8!$J$1:$J$10,Data8!$J$11:$J$20</definedName>
    <definedName name="A127908982F_Data">Data8!$J$11:$J$20</definedName>
    <definedName name="A127908982F_Latest">Data8!$J$20</definedName>
    <definedName name="A127908986R">Data8!$H$1:$H$10,Data8!$H$11:$H$20</definedName>
    <definedName name="A127908986R_Data">Data8!$H$11:$H$20</definedName>
    <definedName name="A127908986R_Latest">Data8!$H$20</definedName>
    <definedName name="A127908990F">Data8!$Q$1:$Q$10,Data8!$Q$11:$Q$20</definedName>
    <definedName name="A127908990F_Data">Data8!$Q$11:$Q$20</definedName>
    <definedName name="A127908990F_Latest">Data8!$Q$20</definedName>
    <definedName name="A127908994R">Data8!$BF$1:$BF$10,Data8!$BF$11:$BF$20</definedName>
    <definedName name="A127908994R_Data">Data8!$BF$11:$BF$20</definedName>
    <definedName name="A127908994R_Latest">Data8!$BF$20</definedName>
    <definedName name="A127908998X">Data8!$BP$1:$BP$10,Data8!$BP$11:$BP$20</definedName>
    <definedName name="A127908998X_Data">Data8!$BP$11:$BP$20</definedName>
    <definedName name="A127908998X_Latest">Data8!$BP$20</definedName>
    <definedName name="A127909002F">Data8!$BR$1:$BR$10,Data8!$BR$11:$BR$20</definedName>
    <definedName name="A127909002F_Data">Data8!$BR$11:$BR$20</definedName>
    <definedName name="A127909002F_Latest">Data8!$BR$20</definedName>
    <definedName name="A127909006R">Data8!$BU$1:$BU$10,Data8!$BU$11:$BU$20</definedName>
    <definedName name="A127909006R_Data">Data8!$BU$11:$BU$20</definedName>
    <definedName name="A127909006R_Latest">Data8!$BU$20</definedName>
    <definedName name="A127909010F">Data8!$CH$1:$CH$10,Data8!$CH$11:$CH$20</definedName>
    <definedName name="A127909010F_Data">Data8!$CH$11:$CH$20</definedName>
    <definedName name="A127909010F_Latest">Data8!$CH$20</definedName>
    <definedName name="A127909014R">Data8!$CS$1:$CS$10,Data8!$CS$11:$CS$20</definedName>
    <definedName name="A127909014R_Data">Data8!$CS$11:$CS$20</definedName>
    <definedName name="A127909014R_Latest">Data8!$CS$20</definedName>
    <definedName name="A127909018X">Data8!$CY$1:$CY$10,Data8!$CY$11:$CY$20</definedName>
    <definedName name="A127909018X_Data">Data8!$CY$11:$CY$20</definedName>
    <definedName name="A127909018X_Latest">Data8!$CY$20</definedName>
    <definedName name="A127909022R">Data8!$CC$1:$CC$10,Data8!$CC$11:$CC$20</definedName>
    <definedName name="A127909022R_Data">Data8!$CC$11:$CC$20</definedName>
    <definedName name="A127909022R_Latest">Data8!$CC$20</definedName>
    <definedName name="A127909026X">Data8!$DS$1:$DS$10,Data8!$DS$11:$DS$20</definedName>
    <definedName name="A127909026X_Data">Data8!$DS$11:$DS$20</definedName>
    <definedName name="A127909026X_Latest">Data8!$DS$20</definedName>
    <definedName name="A127909030R">Data8!$EC$1:$EC$10,Data8!$EC$11:$EC$20</definedName>
    <definedName name="A127909030R_Data">Data8!$EC$11:$EC$20</definedName>
    <definedName name="A127909030R_Latest">Data8!$EC$20</definedName>
    <definedName name="A127909034X">Data8!$EG$1:$EG$10,Data8!$EG$11:$EG$20</definedName>
    <definedName name="A127909034X_Data">Data8!$EG$11:$EG$20</definedName>
    <definedName name="A127909034X_Latest">Data8!$EG$20</definedName>
    <definedName name="A127909038J">Data8!$DF$1:$DF$10,Data8!$DF$11:$DF$20</definedName>
    <definedName name="A127909038J_Data">Data8!$DF$11:$DF$20</definedName>
    <definedName name="A127909038J_Latest">Data8!$DF$20</definedName>
    <definedName name="A127909042X">Data8!$EM$1:$EM$10,Data8!$EM$11:$EM$20</definedName>
    <definedName name="A127909042X_Data">Data8!$EM$11:$EM$20</definedName>
    <definedName name="A127909042X_Latest">Data8!$EM$20</definedName>
    <definedName name="A127909046J">Data8!$DM$1:$DM$10,Data8!$DM$11:$DM$20</definedName>
    <definedName name="A127909046J_Data">Data8!$DM$11:$DM$20</definedName>
    <definedName name="A127909046J_Latest">Data8!$DM$20</definedName>
    <definedName name="A127909050X">Data8!$EY$1:$EY$10,Data8!$EY$11:$EY$20</definedName>
    <definedName name="A127909050X_Data">Data8!$EY$11:$EY$20</definedName>
    <definedName name="A127909050X_Latest">Data8!$EY$20</definedName>
    <definedName name="A127909054J">Data8!$FE$1:$FE$10,Data8!$FE$11:$FE$20</definedName>
    <definedName name="A127909054J_Data">Data8!$FE$11:$FE$20</definedName>
    <definedName name="A127909054J_Latest">Data8!$FE$20</definedName>
    <definedName name="A127909058T">Data8!$FN$1:$FN$10,Data8!$FN$11:$FN$20</definedName>
    <definedName name="A127909058T_Data">Data8!$FN$11:$FN$20</definedName>
    <definedName name="A127909058T_Latest">Data8!$FN$20</definedName>
    <definedName name="A127909062J">Data8!$EN$1:$EN$10,Data8!$EN$11:$EN$20</definedName>
    <definedName name="A127909062J_Data">Data8!$EN$11:$EN$20</definedName>
    <definedName name="A127909062J_Latest">Data8!$EN$20</definedName>
    <definedName name="A127909066T">Data8!$EU$1:$EU$10,Data8!$EU$11:$EU$20</definedName>
    <definedName name="A127909066T_Data">Data8!$EU$11:$EU$20</definedName>
    <definedName name="A127909066T_Latest">Data8!$EU$20</definedName>
    <definedName name="A127909070J">Data7!$AN$1:$AN$10,Data7!$AN$11:$AN$20</definedName>
    <definedName name="A127909070J_Data">Data7!$AN$11:$AN$20</definedName>
    <definedName name="A127909070J_Latest">Data7!$AN$20</definedName>
    <definedName name="A127909074T">Data7!$AX$1:$AX$10,Data7!$AX$11:$AX$20</definedName>
    <definedName name="A127909074T_Data">Data7!$AX$11:$AX$20</definedName>
    <definedName name="A127909074T_Latest">Data7!$AX$20</definedName>
    <definedName name="A127909078A">Data7!$BQ$1:$BQ$10,Data7!$BQ$11:$BQ$20</definedName>
    <definedName name="A127909078A_Data">Data7!$BQ$11:$BQ$20</definedName>
    <definedName name="A127909078A_Latest">Data7!$BQ$20</definedName>
    <definedName name="A127909082T">Data7!$BI$1:$BI$10,Data7!$BI$11:$BI$20</definedName>
    <definedName name="A127909082T_Data">Data7!$BI$11:$BI$20</definedName>
    <definedName name="A127909082T_Latest">Data7!$BI$20</definedName>
    <definedName name="A127909086A">Data7!$DF$1:$DF$10,Data7!$DF$11:$DF$20</definedName>
    <definedName name="A127909086A_Data">Data7!$DF$11:$DF$20</definedName>
    <definedName name="A127909086A_Latest">Data7!$DF$20</definedName>
    <definedName name="A127909090T">Data7!$DH$1:$DH$10,Data7!$DH$11:$DH$20</definedName>
    <definedName name="A127909090T_Data">Data7!$DH$11:$DH$20</definedName>
    <definedName name="A127909090T_Latest">Data7!$DH$20</definedName>
    <definedName name="A127909094A">Data7!$DS$1:$DS$10,Data7!$DS$11:$DS$20</definedName>
    <definedName name="A127909094A_Data">Data7!$DS$11:$DS$20</definedName>
    <definedName name="A127909094A_Latest">Data7!$DS$20</definedName>
    <definedName name="A127909098K">Data7!$EO$1:$EO$10,Data7!$EO$11:$EO$20</definedName>
    <definedName name="A127909098K_Data">Data7!$EO$11:$EO$20</definedName>
    <definedName name="A127909098K_Latest">Data7!$EO$20</definedName>
    <definedName name="A127909102R">Data7!$DY$1:$DY$10,Data7!$DY$11:$DY$20</definedName>
    <definedName name="A127909102R_Data">Data7!$DY$11:$DY$20</definedName>
    <definedName name="A127909102R_Latest">Data7!$DY$20</definedName>
    <definedName name="A127909106X">Data7!$FN$1:$FN$10,Data7!$FN$11:$FN$20</definedName>
    <definedName name="A127909106X_Data">Data7!$FN$11:$FN$20</definedName>
    <definedName name="A127909106X_Latest">Data7!$FN$20</definedName>
    <definedName name="A127909110R">Data7!$FQ$1:$FQ$10,Data7!$FQ$11:$FQ$20</definedName>
    <definedName name="A127909110R_Data">Data7!$FQ$11:$FQ$20</definedName>
    <definedName name="A127909110R_Latest">Data7!$FQ$20</definedName>
    <definedName name="A127909114X">Data7!$FR$1:$FR$10,Data7!$FR$11:$FR$20</definedName>
    <definedName name="A127909114X_Data">Data7!$FR$11:$FR$20</definedName>
    <definedName name="A127909114X_Latest">Data7!$FR$20</definedName>
    <definedName name="A127909118J">Data7!$FX$1:$FX$10,Data7!$FX$11:$FX$20</definedName>
    <definedName name="A127909118J_Data">Data7!$FX$11:$FX$20</definedName>
    <definedName name="A127909118J_Latest">Data7!$FX$20</definedName>
    <definedName name="A127909122X">Data7!$FD$1:$FD$10,Data7!$FD$11:$FD$20</definedName>
    <definedName name="A127909122X_Data">Data7!$FD$11:$FD$20</definedName>
    <definedName name="A127909122X_Latest">Data7!$FD$20</definedName>
    <definedName name="A127909126J">Data7!$GG$1:$GG$10,Data7!$GG$11:$GG$20</definedName>
    <definedName name="A127909126J_Data">Data7!$GG$11:$GG$20</definedName>
    <definedName name="A127909126J_Latest">Data7!$GG$20</definedName>
    <definedName name="A127909130X">Data7!$GV$1:$GV$10,Data7!$GV$11:$GV$20</definedName>
    <definedName name="A127909130X_Data">Data7!$GV$11:$GV$20</definedName>
    <definedName name="A127909130X_Latest">Data7!$GV$20</definedName>
    <definedName name="A127909134J">Data7!$GW$1:$GW$10,Data7!$GW$11:$GW$20</definedName>
    <definedName name="A127909134J_Data">Data7!$GW$11:$GW$20</definedName>
    <definedName name="A127909134J_Latest">Data7!$GW$20</definedName>
    <definedName name="A127909138T">Data7!$GY$1:$GY$10,Data7!$GY$11:$GY$20</definedName>
    <definedName name="A127909138T_Data">Data7!$GY$11:$GY$20</definedName>
    <definedName name="A127909138T_Latest">Data7!$GY$20</definedName>
    <definedName name="A127909142J">Data7!$GJ$1:$GJ$10,Data7!$GJ$11:$GJ$20</definedName>
    <definedName name="A127909142J_Data">Data7!$GJ$11:$GJ$20</definedName>
    <definedName name="A127909142J_Latest">Data7!$GJ$20</definedName>
    <definedName name="A127909146T">Data7!$HF$1:$HF$10,Data7!$HF$11:$HF$20</definedName>
    <definedName name="A127909146T_Data">Data7!$HF$11:$HF$20</definedName>
    <definedName name="A127909146T_Latest">Data7!$HF$20</definedName>
    <definedName name="A127909150J">Data7!$GM$1:$GM$10,Data7!$GM$11:$GM$20</definedName>
    <definedName name="A127909150J_Data">Data7!$GM$11:$GM$20</definedName>
    <definedName name="A127909150J_Latest">Data7!$GM$20</definedName>
    <definedName name="A127909154T">Data7!$HQ$1:$HQ$10,Data7!$HQ$11:$HQ$20</definedName>
    <definedName name="A127909154T_Data">Data7!$HQ$11:$HQ$20</definedName>
    <definedName name="A127909154T_Latest">Data7!$HQ$20</definedName>
    <definedName name="A127909158A">Data7!$IN$1:$IN$10,Data7!$IN$11:$IN$20</definedName>
    <definedName name="A127909158A_Data">Data7!$IN$11:$IN$20</definedName>
    <definedName name="A127909158A_Latest">Data7!$IN$20</definedName>
    <definedName name="A127909162T">Data7!$IO$1:$IO$10,Data7!$IO$11:$IO$20</definedName>
    <definedName name="A127909162T_Data">Data7!$IO$11:$IO$20</definedName>
    <definedName name="A127909162T_Latest">Data7!$IO$20</definedName>
    <definedName name="A127909170T">Data7!$HV$1:$HV$10,Data7!$HV$11:$HV$20</definedName>
    <definedName name="A127909170T_Data">Data7!$HV$11:$HV$20</definedName>
    <definedName name="A127909170T_Latest">Data7!$HV$20</definedName>
    <definedName name="A127909174A">Data7!$HW$1:$HW$10,Data7!$HW$11:$HW$20</definedName>
    <definedName name="A127909174A_Data">Data7!$HW$11:$HW$20</definedName>
    <definedName name="A127909174A_Latest">Data7!$HW$20</definedName>
    <definedName name="A127910146R">Data8!$GM$1:$GM$10,Data8!$GM$11:$GM$20</definedName>
    <definedName name="A127910146R_Data">Data8!$GM$11:$GM$20</definedName>
    <definedName name="A127910146R_Latest">Data8!$GM$20</definedName>
    <definedName name="A127910150F">Data8!$GU$1:$GU$10,Data8!$GU$11:$GU$20</definedName>
    <definedName name="A127910150F_Data">Data8!$GU$11:$GU$20</definedName>
    <definedName name="A127910150F_Latest">Data8!$GU$20</definedName>
    <definedName name="A127910154R">Data8!$GW$1:$GW$10,Data8!$GW$11:$GW$20</definedName>
    <definedName name="A127910154R_Data">Data8!$GW$11:$GW$20</definedName>
    <definedName name="A127910154R_Latest">Data8!$GW$20</definedName>
    <definedName name="A127910158X">Data8!$GY$1:$GY$10,Data8!$GY$11:$GY$20</definedName>
    <definedName name="A127910158X_Data">Data8!$GY$11:$GY$20</definedName>
    <definedName name="A127910158X_Latest">Data8!$GY$20</definedName>
    <definedName name="A127910162R">Data8!$HH$1:$HH$10,Data8!$HH$11:$HH$20</definedName>
    <definedName name="A127910162R_Data">Data8!$HH$11:$HH$20</definedName>
    <definedName name="A127910162R_Latest">Data8!$HH$20</definedName>
    <definedName name="A127910434J">Data8!$IJ$1:$IJ$10,Data8!$IJ$11:$IJ$20</definedName>
    <definedName name="A127910434J_Data">Data8!$IJ$11:$IJ$20</definedName>
    <definedName name="A127910434J_Latest">Data8!$IJ$20</definedName>
    <definedName name="A127910438T">Data8!$HK$1:$HK$10,Data8!$HK$11:$HK$20</definedName>
    <definedName name="A127910438T_Data">Data8!$HK$11:$HK$20</definedName>
    <definedName name="A127910438T_Latest">Data8!$HK$20</definedName>
    <definedName name="A127910442J">Data9!$B$1:$B$10,Data9!$B$11:$B$20</definedName>
    <definedName name="A127910442J_Data">Data9!$B$11:$B$20</definedName>
    <definedName name="A127910442J_Latest">Data9!$B$20</definedName>
    <definedName name="A127910446T">Data8!$HP$1:$HP$10,Data8!$HP$11:$HP$20</definedName>
    <definedName name="A127910446T_Data">Data8!$HP$11:$HP$20</definedName>
    <definedName name="A127910446T_Latest">Data8!$HP$20</definedName>
    <definedName name="A127910450J">Data8!$HS$1:$HS$10,Data8!$HS$11:$HS$20</definedName>
    <definedName name="A127910450J_Data">Data8!$HS$11:$HS$20</definedName>
    <definedName name="A127910450J_Latest">Data8!$HS$20</definedName>
    <definedName name="A127910454T">Data10!$P$1:$P$10,Data10!$P$11:$P$20</definedName>
    <definedName name="A127910454T_Data">Data10!$P$11:$P$20</definedName>
    <definedName name="A127910454T_Latest">Data10!$P$20</definedName>
    <definedName name="A127910458A">Data9!$IJ$1:$IJ$10,Data9!$IJ$11:$IJ$20</definedName>
    <definedName name="A127910458A_Data">Data9!$IJ$11:$IJ$20</definedName>
    <definedName name="A127910458A_Latest">Data9!$IJ$20</definedName>
    <definedName name="A127910462T">Data9!$IP$1:$IP$10,Data9!$IP$11:$IP$20</definedName>
    <definedName name="A127910462T_Data">Data9!$IP$11:$IP$20</definedName>
    <definedName name="A127910462T_Latest">Data9!$IP$20</definedName>
    <definedName name="A127910466A">Data10!$BB$1:$BB$10,Data10!$BB$11:$BB$20</definedName>
    <definedName name="A127910466A_Data">Data10!$BB$11:$BB$20</definedName>
    <definedName name="A127910466A_Latest">Data10!$BB$20</definedName>
    <definedName name="A127910470T">Data10!$AH$1:$AH$10,Data10!$AH$11:$AH$20</definedName>
    <definedName name="A127910470T_Data">Data10!$AH$11:$AH$20</definedName>
    <definedName name="A127910470T_Latest">Data10!$AH$20</definedName>
    <definedName name="A127910474A">Data10!$BX$1:$BX$10,Data10!$BX$11:$BX$20</definedName>
    <definedName name="A127910474A_Data">Data10!$BX$11:$BX$20</definedName>
    <definedName name="A127910474A_Latest">Data10!$BX$20</definedName>
    <definedName name="A127910478K">Data10!$CF$1:$CF$10,Data10!$CF$11:$CF$20</definedName>
    <definedName name="A127910478K_Data">Data10!$CF$11:$CF$20</definedName>
    <definedName name="A127910478K_Latest">Data10!$CF$20</definedName>
    <definedName name="A127910482A">Data10!$CG$1:$CG$10,Data10!$CG$11:$CG$20</definedName>
    <definedName name="A127910482A_Data">Data10!$CG$11:$CG$20</definedName>
    <definedName name="A127910482A_Latest">Data10!$CG$20</definedName>
    <definedName name="A127910486K">Data10!$CQ$1:$CQ$10,Data10!$CQ$11:$CQ$20</definedName>
    <definedName name="A127910486K_Data">Data10!$CQ$11:$CQ$20</definedName>
    <definedName name="A127910486K_Latest">Data10!$CQ$20</definedName>
    <definedName name="A127910490A">Data10!$DI$1:$DI$10,Data10!$DI$11:$DI$20</definedName>
    <definedName name="A127910490A_Data">Data10!$DI$11:$DI$20</definedName>
    <definedName name="A127910490A_Latest">Data10!$DI$20</definedName>
    <definedName name="A127910494K">Data10!$DJ$1:$DJ$10,Data10!$DJ$11:$DJ$20</definedName>
    <definedName name="A127910494K_Data">Data10!$DJ$11:$DJ$20</definedName>
    <definedName name="A127910494K_Latest">Data10!$DJ$20</definedName>
    <definedName name="A127910498V">Data10!$DQ$1:$DQ$10,Data10!$DQ$11:$DQ$20</definedName>
    <definedName name="A127910498V_Data">Data10!$DQ$11:$DQ$20</definedName>
    <definedName name="A127910498V_Latest">Data10!$DQ$20</definedName>
    <definedName name="A127910502X">Data10!$EG$1:$EG$10,Data10!$EG$11:$EG$20</definedName>
    <definedName name="A127910502X_Data">Data10!$EG$11:$EG$20</definedName>
    <definedName name="A127910502X_Latest">Data10!$EG$20</definedName>
    <definedName name="A127910506J">Data10!$EK$1:$EK$10,Data10!$EK$11:$EK$20</definedName>
    <definedName name="A127910506J_Data">Data10!$EK$11:$EK$20</definedName>
    <definedName name="A127910506J_Latest">Data10!$EK$20</definedName>
    <definedName name="A127910510X">Data10!$EB$1:$EB$10,Data10!$EB$11:$EB$20</definedName>
    <definedName name="A127910510X_Data">Data10!$EB$11:$EB$20</definedName>
    <definedName name="A127910510X_Latest">Data10!$EB$20</definedName>
    <definedName name="A127910514J">Data9!$M$1:$M$10,Data9!$M$11:$M$20</definedName>
    <definedName name="A127910514J_Data">Data9!$M$11:$M$20</definedName>
    <definedName name="A127910514J_Latest">Data9!$M$20</definedName>
    <definedName name="A127910518T">Data9!$U$1:$U$10,Data9!$U$11:$U$20</definedName>
    <definedName name="A127910518T_Data">Data9!$U$11:$U$20</definedName>
    <definedName name="A127910518T_Latest">Data9!$U$20</definedName>
    <definedName name="A127910522J">Data9!$AB$1:$AB$10,Data9!$AB$11:$AB$20</definedName>
    <definedName name="A127910522J_Data">Data9!$AB$11:$AB$20</definedName>
    <definedName name="A127910522J_Latest">Data9!$AB$20</definedName>
    <definedName name="A127910526T">Data9!$AF$1:$AF$10,Data9!$AF$11:$AF$20</definedName>
    <definedName name="A127910526T_Data">Data9!$AF$11:$AF$20</definedName>
    <definedName name="A127910526T_Latest">Data9!$AF$20</definedName>
    <definedName name="A127910530J">Data9!$AJ$1:$AJ$10,Data9!$AJ$11:$AJ$20</definedName>
    <definedName name="A127910530J_Data">Data9!$AJ$11:$AJ$20</definedName>
    <definedName name="A127910530J_Latest">Data9!$AJ$20</definedName>
    <definedName name="A127910534T">Data9!$AW$1:$AW$10,Data9!$AW$11:$AW$20</definedName>
    <definedName name="A127910534T_Data">Data9!$AW$11:$AW$20</definedName>
    <definedName name="A127910534T_Latest">Data9!$AW$20</definedName>
    <definedName name="A127910538A">Data9!$BL$1:$BL$10,Data9!$BL$11:$BL$20</definedName>
    <definedName name="A127910538A_Data">Data9!$BL$11:$BL$20</definedName>
    <definedName name="A127910538A_Latest">Data9!$BL$20</definedName>
    <definedName name="A127910542T">Data9!$BQ$1:$BQ$10,Data9!$BQ$11:$BQ$20</definedName>
    <definedName name="A127910542T_Data">Data9!$BQ$11:$BQ$20</definedName>
    <definedName name="A127910542T_Latest">Data9!$BQ$20</definedName>
    <definedName name="A127910550T">Data9!$AP$1:$AP$10,Data9!$AP$11:$AP$20</definedName>
    <definedName name="A127910550T_Data">Data9!$AP$11:$AP$20</definedName>
    <definedName name="A127910550T_Latest">Data9!$AP$20</definedName>
    <definedName name="A127910554A">Data9!$AS$1:$AS$10,Data9!$AS$11:$AS$20</definedName>
    <definedName name="A127910554A_Data">Data9!$AS$11:$AS$20</definedName>
    <definedName name="A127910554A_Latest">Data9!$AS$20</definedName>
    <definedName name="A127910558K">Data9!$CT$1:$CT$10,Data9!$CT$11:$CT$20</definedName>
    <definedName name="A127910558K_Data">Data9!$CT$11:$CT$20</definedName>
    <definedName name="A127910558K_Latest">Data9!$CT$20</definedName>
    <definedName name="A127910562A">Data9!$BS$1:$BS$10,Data9!$BS$11:$BS$20</definedName>
    <definedName name="A127910562A_Data">Data9!$BS$11:$BS$20</definedName>
    <definedName name="A127910562A_Latest">Data9!$BS$20</definedName>
    <definedName name="A127910566K">Data9!$BZ$1:$BZ$10,Data9!$BZ$11:$BZ$20</definedName>
    <definedName name="A127910566K_Data">Data9!$BZ$11:$BZ$20</definedName>
    <definedName name="A127910566K_Latest">Data9!$BZ$20</definedName>
    <definedName name="A127910570A">Data9!$DS$1:$DS$10,Data9!$DS$11:$DS$20</definedName>
    <definedName name="A127910570A_Data">Data9!$DS$11:$DS$20</definedName>
    <definedName name="A127910570A_Latest">Data9!$DS$20</definedName>
    <definedName name="A127910574K">Data9!$DT$1:$DT$10,Data9!$DT$11:$DT$20</definedName>
    <definedName name="A127910574K_Data">Data9!$DT$11:$DT$20</definedName>
    <definedName name="A127910574K_Latest">Data9!$DT$20</definedName>
    <definedName name="A127910578V">Data9!$DU$1:$DU$10,Data9!$DU$11:$DU$20</definedName>
    <definedName name="A127910578V_Data">Data9!$DU$11:$DU$20</definedName>
    <definedName name="A127910578V_Latest">Data9!$DU$20</definedName>
    <definedName name="A127910582K">Data9!$EA$1:$EA$10,Data9!$EA$11:$EA$20</definedName>
    <definedName name="A127910582K_Data">Data9!$EA$11:$EA$20</definedName>
    <definedName name="A127910582K_Latest">Data9!$EA$20</definedName>
    <definedName name="A127910586V">Data9!$EC$1:$EC$10,Data9!$EC$11:$EC$20</definedName>
    <definedName name="A127910586V_Data">Data9!$EC$11:$EC$20</definedName>
    <definedName name="A127910586V_Latest">Data9!$EC$20</definedName>
    <definedName name="A127910590K">Data9!$EH$1:$EH$10,Data9!$EH$11:$EH$20</definedName>
    <definedName name="A127910590K_Data">Data9!$EH$11:$EH$20</definedName>
    <definedName name="A127910590K_Latest">Data9!$EH$20</definedName>
    <definedName name="A127910594V">Data9!$EV$1:$EV$10,Data9!$EV$11:$EV$20</definedName>
    <definedName name="A127910594V_Data">Data9!$EV$11:$EV$20</definedName>
    <definedName name="A127910594V_Latest">Data9!$EV$20</definedName>
    <definedName name="A127910598C">Data9!$EY$1:$EY$10,Data9!$EY$11:$EY$20</definedName>
    <definedName name="A127910598C_Data">Data9!$EY$11:$EY$20</definedName>
    <definedName name="A127910598C_Latest">Data9!$EY$20</definedName>
    <definedName name="A127910602J">Data9!$GI$1:$GI$10,Data9!$GI$11:$GI$20</definedName>
    <definedName name="A127910602J_Data">Data9!$GI$11:$GI$20</definedName>
    <definedName name="A127910602J_Latest">Data9!$GI$20</definedName>
    <definedName name="A127910606T">Data9!$FS$1:$FS$10,Data9!$FS$11:$FS$20</definedName>
    <definedName name="A127910606T_Data">Data9!$FS$11:$FS$20</definedName>
    <definedName name="A127910606T_Latest">Data9!$FS$20</definedName>
    <definedName name="A127910610J">Data9!$FX$1:$FX$10,Data9!$FX$11:$FX$20</definedName>
    <definedName name="A127910610J_Data">Data9!$FX$11:$FX$20</definedName>
    <definedName name="A127910610J_Latest">Data9!$FX$20</definedName>
    <definedName name="A127910614T">Data9!$HJ$1:$HJ$10,Data9!$HJ$11:$HJ$20</definedName>
    <definedName name="A127910614T_Data">Data9!$HJ$11:$HJ$20</definedName>
    <definedName name="A127910614T_Latest">Data9!$HJ$20</definedName>
    <definedName name="A127910618A">Data9!$HN$1:$HN$10,Data9!$HN$11:$HN$20</definedName>
    <definedName name="A127910618A_Data">Data9!$HN$11:$HN$20</definedName>
    <definedName name="A127910618A_Latest">Data9!$HN$20</definedName>
    <definedName name="A127910622T">Data9!$HR$1:$HR$10,Data9!$HR$11:$HR$20</definedName>
    <definedName name="A127910622T_Data">Data9!$HR$11:$HR$20</definedName>
    <definedName name="A127910622T_Latest">Data9!$HR$20</definedName>
    <definedName name="A127910626A">Data9!$HV$1:$HV$10,Data9!$HV$11:$HV$20</definedName>
    <definedName name="A127910626A_Data">Data9!$HV$11:$HV$20</definedName>
    <definedName name="A127910626A_Latest">Data9!$HV$20</definedName>
    <definedName name="A127910630T">Data9!$IB$1:$IB$10,Data9!$IB$11:$IB$20</definedName>
    <definedName name="A127910630T_Data">Data9!$IB$11:$IB$20</definedName>
    <definedName name="A127910630T_Latest">Data9!$IB$20</definedName>
    <definedName name="A127910634A">Data9!$IF$1:$IF$10,Data9!$IF$11:$IF$20</definedName>
    <definedName name="A127910634A_Data">Data9!$IF$11:$IF$20</definedName>
    <definedName name="A127910634A_Latest">Data9!$IF$20</definedName>
    <definedName name="A127910638K">Data9!$HG$1:$HG$10,Data9!$HG$11:$HG$20</definedName>
    <definedName name="A127910638K_Data">Data9!$HG$11:$HG$20</definedName>
    <definedName name="A127910638K_Latest">Data9!$HG$20</definedName>
    <definedName name="A127911702K">Data10!$FZ$1:$FZ$10,Data10!$FZ$11:$FZ$20</definedName>
    <definedName name="A127911702K_Data">Data10!$FZ$11:$FZ$20</definedName>
    <definedName name="A127911702K_Latest">Data10!$FZ$20</definedName>
    <definedName name="A127911706V">Data10!$GH$1:$GH$10,Data10!$GH$11:$GH$20</definedName>
    <definedName name="A127911706V_Data">Data10!$GH$11:$GH$20</definedName>
    <definedName name="A127911706V_Latest">Data10!$GH$20</definedName>
    <definedName name="A127911710K">Data10!$GK$1:$GK$10,Data10!$GK$11:$GK$20</definedName>
    <definedName name="A127911710K_Data">Data10!$GK$11:$GK$20</definedName>
    <definedName name="A127911710K_Latest">Data10!$GK$20</definedName>
    <definedName name="A127911714V">Data10!$GL$1:$GL$10,Data10!$GL$11:$GL$20</definedName>
    <definedName name="A127911714V_Data">Data10!$GL$11:$GL$20</definedName>
    <definedName name="A127911714V_Latest">Data10!$GL$20</definedName>
    <definedName name="A127911970F">Data10!$GU$1:$GU$10,Data10!$GU$11:$GU$20</definedName>
    <definedName name="A127911970F_Data">Data10!$GU$11:$GU$20</definedName>
    <definedName name="A127911970F_Latest">Data10!$GU$20</definedName>
    <definedName name="A127911974R">Data10!$HE$1:$HE$10,Data10!$HE$11:$HE$20</definedName>
    <definedName name="A127911974R_Data">Data10!$HE$11:$HE$20</definedName>
    <definedName name="A127911974R_Latest">Data10!$HE$20</definedName>
    <definedName name="A127911978X">Data10!$HF$1:$HF$10,Data10!$HF$11:$HF$20</definedName>
    <definedName name="A127911978X_Data">Data10!$HF$11:$HF$20</definedName>
    <definedName name="A127911978X_Latest">Data10!$HF$20</definedName>
    <definedName name="A127911982R">Data10!$HM$1:$HM$10,Data10!$HM$11:$HM$20</definedName>
    <definedName name="A127911982R_Data">Data10!$HM$11:$HM$20</definedName>
    <definedName name="A127911982R_Latest">Data10!$HM$20</definedName>
    <definedName name="A127911986X">Data10!$HU$1:$HU$10,Data10!$HU$11:$HU$20</definedName>
    <definedName name="A127911986X_Data">Data10!$HU$11:$HU$20</definedName>
    <definedName name="A127911986X_Latest">Data10!$HU$20</definedName>
    <definedName name="A127911990R">Data10!$HZ$1:$HZ$10,Data10!$HZ$11:$HZ$20</definedName>
    <definedName name="A127911990R_Data">Data10!$HZ$11:$HZ$20</definedName>
    <definedName name="A127911990R_Latest">Data10!$HZ$20</definedName>
    <definedName name="A127911994X">Data10!$GX$1:$GX$10,Data10!$GX$11:$GX$20</definedName>
    <definedName name="A127911994X_Data">Data10!$GX$11:$GX$20</definedName>
    <definedName name="A127911994X_Latest">Data10!$GX$20</definedName>
    <definedName name="A127911998J">Data10!$GY$1:$GY$10,Data10!$GY$11:$GY$20</definedName>
    <definedName name="A127911998J_Data">Data10!$GY$11:$GY$20</definedName>
    <definedName name="A127911998J_Latest">Data10!$GY$20</definedName>
    <definedName name="A127912002R">Data11!$IO$1:$IO$10,Data11!$IO$11:$IO$20</definedName>
    <definedName name="A127912002R_Data">Data11!$IO$11:$IO$20</definedName>
    <definedName name="A127912002R_Latest">Data11!$IO$20</definedName>
    <definedName name="A127912006X">Data11!$HU$1:$HU$10,Data11!$HU$11:$HU$20</definedName>
    <definedName name="A127912006X_Data">Data11!$HU$11:$HU$20</definedName>
    <definedName name="A127912006X_Latest">Data11!$HU$20</definedName>
    <definedName name="A127912010R">Data11!$HW$1:$HW$10,Data11!$HW$11:$HW$20</definedName>
    <definedName name="A127912010R_Data">Data11!$HW$11:$HW$20</definedName>
    <definedName name="A127912010R_Latest">Data11!$HW$20</definedName>
    <definedName name="A127912014X">Data12!$S$1:$S$10,Data12!$S$11:$S$20</definedName>
    <definedName name="A127912014X_Data">Data12!$S$11:$S$20</definedName>
    <definedName name="A127912014X_Latest">Data12!$S$20</definedName>
    <definedName name="A127912018J">Data12!$U$1:$U$10,Data12!$U$11:$U$20</definedName>
    <definedName name="A127912018J_Data">Data12!$U$11:$U$20</definedName>
    <definedName name="A127912018J_Latest">Data12!$U$20</definedName>
    <definedName name="A127912022X">Data12!$W$1:$W$10,Data12!$W$11:$W$20</definedName>
    <definedName name="A127912022X_Data">Data12!$W$11:$W$20</definedName>
    <definedName name="A127912022X_Latest">Data12!$W$20</definedName>
    <definedName name="A127912026J">Data12!$X$1:$X$10,Data12!$X$11:$X$20</definedName>
    <definedName name="A127912026J_Data">Data12!$X$11:$X$20</definedName>
    <definedName name="A127912026J_Latest">Data12!$X$20</definedName>
    <definedName name="A127912030X">Data12!$AF$1:$AF$10,Data12!$AF$11:$AF$20</definedName>
    <definedName name="A127912030X_Data">Data12!$AF$11:$AF$20</definedName>
    <definedName name="A127912030X_Latest">Data12!$AF$20</definedName>
    <definedName name="A127912034J">Data12!$AI$1:$AI$10,Data12!$AI$11:$AI$20</definedName>
    <definedName name="A127912034J_Data">Data12!$AI$11:$AI$20</definedName>
    <definedName name="A127912034J_Latest">Data12!$AI$20</definedName>
    <definedName name="A127912038T">Data12!$BC$1:$BC$10,Data12!$BC$11:$BC$20</definedName>
    <definedName name="A127912038T_Data">Data12!$BC$11:$BC$20</definedName>
    <definedName name="A127912038T_Latest">Data12!$BC$20</definedName>
    <definedName name="A127912042J">Data12!$BI$1:$BI$10,Data12!$BI$11:$BI$20</definedName>
    <definedName name="A127912042J_Data">Data12!$BI$11:$BI$20</definedName>
    <definedName name="A127912042J_Latest">Data12!$BI$20</definedName>
    <definedName name="A127912046T">Data12!$BS$1:$BS$10,Data12!$BS$11:$BS$20</definedName>
    <definedName name="A127912046T_Data">Data12!$BS$11:$BS$20</definedName>
    <definedName name="A127912046T_Latest">Data12!$BS$20</definedName>
    <definedName name="A127912050J">Data12!$AT$1:$AT$10,Data12!$AT$11:$AT$20</definedName>
    <definedName name="A127912050J_Data">Data12!$AT$11:$AT$20</definedName>
    <definedName name="A127912050J_Latest">Data12!$AT$20</definedName>
    <definedName name="A127912058A">Data12!$CL$1:$CL$10,Data12!$CL$11:$CL$20</definedName>
    <definedName name="A127912058A_Data">Data12!$CL$11:$CL$20</definedName>
    <definedName name="A127912058A_Latest">Data12!$CL$20</definedName>
    <definedName name="A127912062T">Data12!$CM$1:$CM$10,Data12!$CM$11:$CM$20</definedName>
    <definedName name="A127912062T_Data">Data12!$CM$11:$CM$20</definedName>
    <definedName name="A127912062T_Latest">Data12!$CM$20</definedName>
    <definedName name="A127912066A">Data12!$CQ$1:$CQ$10,Data12!$CQ$11:$CQ$20</definedName>
    <definedName name="A127912066A_Data">Data12!$CQ$11:$CQ$20</definedName>
    <definedName name="A127912066A_Latest">Data12!$CQ$20</definedName>
    <definedName name="A127912070T">Data12!$CR$1:$CR$10,Data12!$CR$11:$CR$20</definedName>
    <definedName name="A127912070T_Data">Data12!$CR$11:$CR$20</definedName>
    <definedName name="A127912070T_Latest">Data12!$CR$20</definedName>
    <definedName name="A127912074A">Data12!$CU$1:$CU$10,Data12!$CU$11:$CU$20</definedName>
    <definedName name="A127912074A_Data">Data12!$CU$11:$CU$20</definedName>
    <definedName name="A127912074A_Latest">Data12!$CU$20</definedName>
    <definedName name="A127912078K">Data12!$CV$1:$CV$10,Data12!$CV$11:$CV$20</definedName>
    <definedName name="A127912078K_Data">Data12!$CV$11:$CV$20</definedName>
    <definedName name="A127912078K_Latest">Data12!$CV$20</definedName>
    <definedName name="A127912082A">Data12!$DR$1:$DR$10,Data12!$DR$11:$DR$20</definedName>
    <definedName name="A127912082A_Data">Data12!$DR$11:$DR$20</definedName>
    <definedName name="A127912082A_Latest">Data12!$DR$20</definedName>
    <definedName name="A127912086K">Data12!$DU$1:$DU$10,Data12!$DU$11:$DU$20</definedName>
    <definedName name="A127912086K_Data">Data12!$DU$11:$DU$20</definedName>
    <definedName name="A127912086K_Latest">Data12!$DU$20</definedName>
    <definedName name="A127912090A">Data12!$DH$1:$DH$10,Data12!$DH$11:$DH$20</definedName>
    <definedName name="A127912090A_Data">Data12!$DH$11:$DH$20</definedName>
    <definedName name="A127912090A_Latest">Data12!$DH$20</definedName>
    <definedName name="A127912094K">Data12!$ED$1:$ED$10,Data12!$ED$11:$ED$20</definedName>
    <definedName name="A127912094K_Data">Data12!$ED$11:$ED$20</definedName>
    <definedName name="A127912094K_Latest">Data12!$ED$20</definedName>
    <definedName name="A127912098V">Data10!$IC$1:$IC$10,Data10!$IC$11:$IC$20</definedName>
    <definedName name="A127912098V_Data">Data10!$IC$11:$IC$20</definedName>
    <definedName name="A127912098V_Latest">Data10!$IC$20</definedName>
    <definedName name="A127912102X">Data11!$B$1:$B$10,Data11!$B$11:$B$20</definedName>
    <definedName name="A127912102X_Data">Data11!$B$11:$B$20</definedName>
    <definedName name="A127912102X_Latest">Data11!$B$20</definedName>
    <definedName name="A127912106J">Data11!$J$1:$J$10,Data11!$J$11:$J$20</definedName>
    <definedName name="A127912106J_Data">Data11!$J$11:$J$20</definedName>
    <definedName name="A127912106J_Latest">Data11!$J$20</definedName>
    <definedName name="A127912110X">Data11!$P$1:$P$10,Data11!$P$11:$P$20</definedName>
    <definedName name="A127912110X_Data">Data11!$P$11:$P$20</definedName>
    <definedName name="A127912110X_Latest">Data11!$P$20</definedName>
    <definedName name="A127912114J">Data11!$Q$1:$Q$10,Data11!$Q$11:$Q$20</definedName>
    <definedName name="A127912114J_Data">Data11!$Q$11:$Q$20</definedName>
    <definedName name="A127912114J_Latest">Data11!$Q$20</definedName>
    <definedName name="A127912118T">Data11!$S$1:$S$10,Data11!$S$11:$S$20</definedName>
    <definedName name="A127912118T_Data">Data11!$S$11:$S$20</definedName>
    <definedName name="A127912118T_Latest">Data11!$S$20</definedName>
    <definedName name="A127912122J">Data11!$AH$1:$AH$10,Data11!$AH$11:$AH$20</definedName>
    <definedName name="A127912122J_Data">Data11!$AH$11:$AH$20</definedName>
    <definedName name="A127912122J_Latest">Data11!$AH$20</definedName>
    <definedName name="A127912126T">Data11!$AJ$1:$AJ$10,Data11!$AJ$11:$AJ$20</definedName>
    <definedName name="A127912126T_Data">Data11!$AJ$11:$AJ$20</definedName>
    <definedName name="A127912126T_Latest">Data11!$AJ$20</definedName>
    <definedName name="A127912130J">Data11!$AN$1:$AN$10,Data11!$AN$11:$AN$20</definedName>
    <definedName name="A127912130J_Data">Data11!$AN$11:$AN$20</definedName>
    <definedName name="A127912130J_Latest">Data11!$AN$20</definedName>
    <definedName name="A127912134T">Data11!$BA$1:$BA$10,Data11!$BA$11:$BA$20</definedName>
    <definedName name="A127912134T_Data">Data11!$BA$11:$BA$20</definedName>
    <definedName name="A127912134T_Latest">Data11!$BA$20</definedName>
    <definedName name="A127912138A">Data11!$BM$1:$BM$10,Data11!$BM$11:$BM$20</definedName>
    <definedName name="A127912138A_Data">Data11!$BM$11:$BM$20</definedName>
    <definedName name="A127912138A_Latest">Data11!$BM$20</definedName>
    <definedName name="A127912142T">Data11!$BW$1:$BW$10,Data11!$BW$11:$BW$20</definedName>
    <definedName name="A127912142T_Data">Data11!$BW$11:$BW$20</definedName>
    <definedName name="A127912142T_Latest">Data11!$BW$20</definedName>
    <definedName name="A127912146A">Data11!$BE$1:$BE$10,Data11!$BE$11:$BE$20</definedName>
    <definedName name="A127912146A_Data">Data11!$BE$11:$BE$20</definedName>
    <definedName name="A127912146A_Latest">Data11!$BE$20</definedName>
    <definedName name="A127912150T">Data11!$CI$1:$CI$10,Data11!$CI$11:$CI$20</definedName>
    <definedName name="A127912150T_Data">Data11!$CI$11:$CI$20</definedName>
    <definedName name="A127912150T_Latest">Data11!$CI$20</definedName>
    <definedName name="A127912158K">Data11!$BK$1:$BK$10,Data11!$BK$11:$BK$20</definedName>
    <definedName name="A127912158K_Data">Data11!$BK$11:$BK$20</definedName>
    <definedName name="A127912158K_Latest">Data11!$BK$20</definedName>
    <definedName name="A127912162A">Data11!$DA$1:$DA$10,Data11!$DA$11:$DA$20</definedName>
    <definedName name="A127912162A_Data">Data11!$DA$11:$DA$20</definedName>
    <definedName name="A127912162A_Latest">Data11!$DA$20</definedName>
    <definedName name="A127912166K">Data11!$DL$1:$DL$10,Data11!$DL$11:$DL$20</definedName>
    <definedName name="A127912166K_Data">Data11!$DL$11:$DL$20</definedName>
    <definedName name="A127912166K_Latest">Data11!$DL$20</definedName>
    <definedName name="A127912170A">Data11!$DP$1:$DP$10,Data11!$DP$11:$DP$20</definedName>
    <definedName name="A127912170A_Data">Data11!$DP$11:$DP$20</definedName>
    <definedName name="A127912170A_Latest">Data11!$DP$20</definedName>
    <definedName name="A127912174K">Data11!$EK$1:$EK$10,Data11!$EK$11:$EK$20</definedName>
    <definedName name="A127912174K_Data">Data11!$EK$11:$EK$20</definedName>
    <definedName name="A127912174K_Latest">Data11!$EK$20</definedName>
    <definedName name="A127912178V">Data11!$DT$1:$DT$10,Data11!$DT$11:$DT$20</definedName>
    <definedName name="A127912178V_Data">Data11!$DT$11:$DT$20</definedName>
    <definedName name="A127912178V_Latest">Data11!$DT$20</definedName>
    <definedName name="A127912182K">Data11!$DR$1:$DR$10,Data11!$DR$11:$DR$20</definedName>
    <definedName name="A127912182K_Data">Data11!$DR$11:$DR$20</definedName>
    <definedName name="A127912182K_Latest">Data11!$DR$20</definedName>
    <definedName name="A127912186V">Data11!$FR$1:$FR$10,Data11!$FR$11:$FR$20</definedName>
    <definedName name="A127912186V_Data">Data11!$FR$11:$FR$20</definedName>
    <definedName name="A127912186V_Latest">Data11!$FR$20</definedName>
    <definedName name="A127912190K">Data11!$FB$1:$FB$10,Data11!$FB$11:$FB$20</definedName>
    <definedName name="A127912190K_Data">Data11!$FB$11:$FB$20</definedName>
    <definedName name="A127912190K_Latest">Data11!$FB$20</definedName>
    <definedName name="A127912194V">Data11!$GC$1:$GC$10,Data11!$GC$11:$GC$20</definedName>
    <definedName name="A127912194V_Data">Data11!$GC$11:$GC$20</definedName>
    <definedName name="A127912194V_Latest">Data11!$GC$20</definedName>
    <definedName name="A127912198C">Data11!$EZ$1:$EZ$10,Data11!$EZ$11:$EZ$20</definedName>
    <definedName name="A127912198C_Data">Data11!$EZ$11:$EZ$20</definedName>
    <definedName name="A127912198C_Latest">Data11!$EZ$20</definedName>
    <definedName name="A127912202J">Data11!$FH$1:$FH$10,Data11!$FH$11:$FH$20</definedName>
    <definedName name="A127912202J_Data">Data11!$FH$11:$FH$20</definedName>
    <definedName name="A127912202J_Latest">Data11!$FH$20</definedName>
    <definedName name="A127912206T">Data11!$FI$1:$FI$10,Data11!$FI$11:$FI$20</definedName>
    <definedName name="A127912206T_Data">Data11!$FI$11:$FI$20</definedName>
    <definedName name="A127912206T_Latest">Data11!$FI$20</definedName>
    <definedName name="A127912210J">Data11!$GV$1:$GV$10,Data11!$GV$11:$GV$20</definedName>
    <definedName name="A127912210J_Data">Data11!$GV$11:$GV$20</definedName>
    <definedName name="A127912210J_Latest">Data11!$GV$20</definedName>
    <definedName name="A127912214T">Data11!$GK$1:$GK$10,Data11!$GK$11:$GK$20</definedName>
    <definedName name="A127912214T_Data">Data11!$GK$11:$GK$20</definedName>
    <definedName name="A127912214T_Latest">Data11!$GK$20</definedName>
    <definedName name="A127912222T">Data11!$GM$1:$GM$10,Data11!$GM$11:$GM$20</definedName>
    <definedName name="A127912222T_Data">Data11!$GM$11:$GM$20</definedName>
    <definedName name="A127912222T_Latest">Data11!$GM$20</definedName>
    <definedName name="A127912226A">Data11!$GO$1:$GO$10,Data11!$GO$11:$GO$20</definedName>
    <definedName name="A127912226A_Data">Data11!$GO$11:$GO$20</definedName>
    <definedName name="A127912226A_Latest">Data11!$GO$20</definedName>
    <definedName name="A127913334C">Data12!$FX$1:$FX$10,Data12!$FX$11:$FX$20</definedName>
    <definedName name="A127913334C_Data">Data12!$FX$11:$FX$20</definedName>
    <definedName name="A127913334C_Latest">Data12!$FX$20</definedName>
    <definedName name="A127913338L">Data12!$ET$1:$ET$10,Data12!$ET$11:$ET$20</definedName>
    <definedName name="A127913338L_Data">Data12!$ET$11:$ET$20</definedName>
    <definedName name="A127913338L_Latest">Data12!$ET$20</definedName>
    <definedName name="A127913342C">Data12!$FA$1:$FA$10,Data12!$FA$11:$FA$20</definedName>
    <definedName name="A127913342C_Data">Data12!$FA$11:$FA$20</definedName>
    <definedName name="A127913342C_Latest">Data12!$FA$20</definedName>
    <definedName name="A127913606W">Data12!$GV$1:$GV$10,Data12!$GV$11:$GV$20</definedName>
    <definedName name="A127913606W_Data">Data12!$GV$11:$GV$20</definedName>
    <definedName name="A127913606W_Latest">Data12!$GV$20</definedName>
    <definedName name="A127913610L">Data12!$HA$1:$HA$10,Data12!$HA$11:$HA$20</definedName>
    <definedName name="A127913610L_Data">Data12!$HA$11:$HA$20</definedName>
    <definedName name="A127913610L_Latest">Data12!$HA$20</definedName>
    <definedName name="A127913614W">Data12!$GF$1:$GF$10,Data12!$GF$11:$GF$20</definedName>
    <definedName name="A127913614W_Data">Data12!$GF$11:$GF$20</definedName>
    <definedName name="A127913614W_Latest">Data12!$GF$20</definedName>
    <definedName name="A127913618F">Data12!$HH$1:$HH$10,Data12!$HH$11:$HH$20</definedName>
    <definedName name="A127913618F_Data">Data12!$HH$11:$HH$20</definedName>
    <definedName name="A127913618F_Latest">Data12!$HH$20</definedName>
    <definedName name="A127913622W">Data13!$HK$1:$HK$10,Data13!$HK$11:$HK$20</definedName>
    <definedName name="A127913622W_Data">Data13!$HK$11:$HK$20</definedName>
    <definedName name="A127913622W_Latest">Data13!$HK$20</definedName>
    <definedName name="A127913626F">Data13!$HA$1:$HA$10,Data13!$HA$11:$HA$20</definedName>
    <definedName name="A127913626F_Data">Data13!$HA$11:$HA$20</definedName>
    <definedName name="A127913626F_Latest">Data13!$HA$20</definedName>
    <definedName name="A127913630W">Data13!$HU$1:$HU$10,Data13!$HU$11:$HU$20</definedName>
    <definedName name="A127913630W_Data">Data13!$HU$11:$HU$20</definedName>
    <definedName name="A127913630W_Latest">Data13!$HU$20</definedName>
    <definedName name="A127913634F">Data14!$I$1:$I$10,Data14!$I$11:$I$20</definedName>
    <definedName name="A127913634F_Data">Data14!$I$11:$I$20</definedName>
    <definedName name="A127913634F_Latest">Data14!$I$20</definedName>
    <definedName name="A127913638R">Data14!$Q$1:$Q$10,Data14!$Q$11:$Q$20</definedName>
    <definedName name="A127913638R_Data">Data14!$Q$11:$Q$20</definedName>
    <definedName name="A127913638R_Latest">Data14!$Q$20</definedName>
    <definedName name="A127913642F">Data14!$R$1:$R$10,Data14!$R$11:$R$20</definedName>
    <definedName name="A127913642F_Data">Data14!$R$11:$R$20</definedName>
    <definedName name="A127913642F_Latest">Data14!$R$20</definedName>
    <definedName name="A127913646R">Data13!$IG$1:$IG$10,Data13!$IG$11:$IG$20</definedName>
    <definedName name="A127913646R_Data">Data13!$IG$11:$IG$20</definedName>
    <definedName name="A127913646R_Latest">Data13!$IG$20</definedName>
    <definedName name="A127913650F">Data14!$AW$1:$AW$10,Data14!$AW$11:$AW$20</definedName>
    <definedName name="A127913650F_Data">Data14!$AW$11:$AW$20</definedName>
    <definedName name="A127913650F_Latest">Data14!$AW$20</definedName>
    <definedName name="A127913654R">Data14!$AX$1:$AX$10,Data14!$AX$11:$AX$20</definedName>
    <definedName name="A127913654R_Data">Data14!$AX$11:$AX$20</definedName>
    <definedName name="A127913654R_Latest">Data14!$AX$20</definedName>
    <definedName name="A127913658X">Data14!$AD$1:$AD$10,Data14!$AD$11:$AD$20</definedName>
    <definedName name="A127913658X_Data">Data14!$AD$11:$AD$20</definedName>
    <definedName name="A127913658X_Latest">Data14!$AD$20</definedName>
    <definedName name="A127913662R">Data14!$BY$1:$BY$10,Data14!$BY$11:$BY$20</definedName>
    <definedName name="A127913662R_Data">Data14!$BY$11:$BY$20</definedName>
    <definedName name="A127913662R_Latest">Data14!$BY$20</definedName>
    <definedName name="A127913666X">Data14!$CL$1:$CL$10,Data14!$CL$11:$CL$20</definedName>
    <definedName name="A127913666X_Data">Data14!$CL$11:$CL$20</definedName>
    <definedName name="A127913666X_Latest">Data14!$CL$20</definedName>
    <definedName name="A127913670R">Data14!$BO$1:$BO$10,Data14!$BO$11:$BO$20</definedName>
    <definedName name="A127913670R_Data">Data14!$BO$11:$BO$20</definedName>
    <definedName name="A127913670R_Latest">Data14!$BO$20</definedName>
    <definedName name="A127913674X">Data14!$CP$1:$CP$10,Data14!$CP$11:$CP$20</definedName>
    <definedName name="A127913674X_Data">Data14!$CP$11:$CP$20</definedName>
    <definedName name="A127913674X_Latest">Data14!$CP$20</definedName>
    <definedName name="A127913678J">Data14!$DQ$1:$DQ$10,Data14!$DQ$11:$DQ$20</definedName>
    <definedName name="A127913678J_Data">Data14!$DQ$11:$DQ$20</definedName>
    <definedName name="A127913678J_Latest">Data14!$DQ$20</definedName>
    <definedName name="A127913686J">Data14!$CW$1:$CW$10,Data14!$CW$11:$CW$20</definedName>
    <definedName name="A127913686J_Data">Data14!$CW$11:$CW$20</definedName>
    <definedName name="A127913686J_Latest">Data14!$CW$20</definedName>
    <definedName name="A127913690X">Data12!$ID$1:$ID$10,Data12!$ID$11:$ID$20</definedName>
    <definedName name="A127913690X_Data">Data12!$ID$11:$ID$20</definedName>
    <definedName name="A127913690X_Latest">Data12!$ID$20</definedName>
    <definedName name="A127913694J">Data12!$IM$1:$IM$10,Data12!$IM$11:$IM$20</definedName>
    <definedName name="A127913694J_Data">Data12!$IM$11:$IM$20</definedName>
    <definedName name="A127913694J_Latest">Data12!$IM$20</definedName>
    <definedName name="A127913698T">Data12!$HN$1:$HN$10,Data12!$HN$11:$HN$20</definedName>
    <definedName name="A127913698T_Data">Data12!$HN$11:$HN$20</definedName>
    <definedName name="A127913698T_Latest">Data12!$HN$20</definedName>
    <definedName name="A127913702W">Data13!$B$1:$B$10,Data13!$B$11:$B$20</definedName>
    <definedName name="A127913702W_Data">Data13!$B$11:$B$20</definedName>
    <definedName name="A127913702W_Latest">Data13!$B$20</definedName>
    <definedName name="A127913706F">Data13!$R$1:$R$10,Data13!$R$11:$R$20</definedName>
    <definedName name="A127913706F_Data">Data13!$R$11:$R$20</definedName>
    <definedName name="A127913706F_Latest">Data13!$R$20</definedName>
    <definedName name="A127913710W">Data13!$S$1:$S$10,Data13!$S$11:$S$20</definedName>
    <definedName name="A127913710W_Data">Data13!$S$11:$S$20</definedName>
    <definedName name="A127913710W_Latest">Data13!$S$20</definedName>
    <definedName name="A127913714F">Data13!$Y$1:$Y$10,Data13!$Y$11:$Y$20</definedName>
    <definedName name="A127913714F_Data">Data13!$Y$11:$Y$20</definedName>
    <definedName name="A127913714F_Latest">Data13!$Y$20</definedName>
    <definedName name="A127913718R">Data13!$AV$1:$AV$10,Data13!$AV$11:$AV$20</definedName>
    <definedName name="A127913718R_Data">Data13!$AV$11:$AV$20</definedName>
    <definedName name="A127913718R_Latest">Data13!$AV$20</definedName>
    <definedName name="A127913722F">Data13!$BC$1:$BC$10,Data13!$BC$11:$BC$20</definedName>
    <definedName name="A127913722F_Data">Data13!$BC$11:$BC$20</definedName>
    <definedName name="A127913722F_Latest">Data13!$BC$20</definedName>
    <definedName name="A127913726R">Data13!$AO$1:$AO$10,Data13!$AO$11:$AO$20</definedName>
    <definedName name="A127913726R_Data">Data13!$AO$11:$AO$20</definedName>
    <definedName name="A127913726R_Latest">Data13!$AO$20</definedName>
    <definedName name="A127913734R">Data13!$AS$1:$AS$10,Data13!$AS$11:$AS$20</definedName>
    <definedName name="A127913734R_Data">Data13!$AS$11:$AS$20</definedName>
    <definedName name="A127913734R_Latest">Data13!$AS$20</definedName>
    <definedName name="A127913738X">Data13!$CH$1:$CH$10,Data13!$CH$11:$CH$20</definedName>
    <definedName name="A127913738X_Data">Data13!$CH$11:$CH$20</definedName>
    <definedName name="A127913738X_Latest">Data13!$CH$20</definedName>
    <definedName name="A127913742R">Data13!$CS$1:$CS$10,Data13!$CS$11:$CS$20</definedName>
    <definedName name="A127913742R_Data">Data13!$CS$11:$CS$20</definedName>
    <definedName name="A127913742R_Latest">Data13!$CS$20</definedName>
    <definedName name="A127913746X">Data13!$BV$1:$BV$10,Data13!$BV$11:$BV$20</definedName>
    <definedName name="A127913746X_Data">Data13!$BV$11:$BV$20</definedName>
    <definedName name="A127913746X_Latest">Data13!$BV$20</definedName>
    <definedName name="A127913750R">Data13!$CZ$1:$CZ$10,Data13!$CZ$11:$CZ$20</definedName>
    <definedName name="A127913750R_Data">Data13!$CZ$11:$CZ$20</definedName>
    <definedName name="A127913750R_Latest">Data13!$CZ$20</definedName>
    <definedName name="A127913754X">Data13!$BY$1:$BY$10,Data13!$BY$11:$BY$20</definedName>
    <definedName name="A127913754X_Data">Data13!$BY$11:$BY$20</definedName>
    <definedName name="A127913754X_Latest">Data13!$BY$20</definedName>
    <definedName name="A127913758J">Data13!$CA$1:$CA$10,Data13!$CA$11:$CA$20</definedName>
    <definedName name="A127913758J_Data">Data13!$CA$11:$CA$20</definedName>
    <definedName name="A127913758J_Latest">Data13!$CA$20</definedName>
    <definedName name="A127913762X">Data13!$DK$1:$DK$10,Data13!$DK$11:$DK$20</definedName>
    <definedName name="A127913762X_Data">Data13!$DK$11:$DK$20</definedName>
    <definedName name="A127913762X_Latest">Data13!$DK$20</definedName>
    <definedName name="A127913766J">Data13!$EB$1:$EB$10,Data13!$EB$11:$EB$20</definedName>
    <definedName name="A127913766J_Data">Data13!$EB$11:$EB$20</definedName>
    <definedName name="A127913766J_Latest">Data13!$EB$20</definedName>
    <definedName name="A127913770X">Data13!$EG$1:$EG$10,Data13!$EG$11:$EG$20</definedName>
    <definedName name="A127913770X_Data">Data13!$EG$11:$EG$20</definedName>
    <definedName name="A127913770X_Latest">Data13!$EG$20</definedName>
    <definedName name="A127913774J">Data13!$DI$1:$DI$10,Data13!$DI$11:$DI$20</definedName>
    <definedName name="A127913774J_Data">Data13!$DI$11:$DI$20</definedName>
    <definedName name="A127913774J_Latest">Data13!$DI$20</definedName>
    <definedName name="A127913778T">Data13!$ES$1:$ES$10,Data13!$ES$11:$ES$20</definedName>
    <definedName name="A127913778T_Data">Data13!$ES$11:$ES$20</definedName>
    <definedName name="A127913778T_Latest">Data13!$ES$20</definedName>
    <definedName name="A127913782J">Data13!$FA$1:$FA$10,Data13!$FA$11:$FA$20</definedName>
    <definedName name="A127913782J_Data">Data13!$FA$11:$FA$20</definedName>
    <definedName name="A127913782J_Latest">Data13!$FA$20</definedName>
    <definedName name="A127913786T">Data13!$FH$1:$FH$10,Data13!$FH$11:$FH$20</definedName>
    <definedName name="A127913786T_Data">Data13!$FH$11:$FH$20</definedName>
    <definedName name="A127913786T_Latest">Data13!$FH$20</definedName>
    <definedName name="A127913790J">Data13!$FN$1:$FN$10,Data13!$FN$11:$FN$20</definedName>
    <definedName name="A127913790J_Data">Data13!$FN$11:$FN$20</definedName>
    <definedName name="A127913790J_Latest">Data13!$FN$20</definedName>
    <definedName name="A127913794T">Data13!$FO$1:$FO$10,Data13!$FO$11:$FO$20</definedName>
    <definedName name="A127913794T_Data">Data13!$FO$11:$FO$20</definedName>
    <definedName name="A127913794T_Latest">Data13!$FO$20</definedName>
    <definedName name="A127913798A">Data13!$GB$1:$GB$10,Data13!$GB$11:$GB$20</definedName>
    <definedName name="A127913798A_Data">Data13!$GB$11:$GB$20</definedName>
    <definedName name="A127913798A_Latest">Data13!$GB$20</definedName>
    <definedName name="A127913802F">Data13!$GP$1:$GP$10,Data13!$GP$11:$GP$20</definedName>
    <definedName name="A127913802F_Data">Data13!$GP$11:$GP$20</definedName>
    <definedName name="A127913802F_Latest">Data13!$GP$20</definedName>
    <definedName name="A127913806R">Data13!$GU$1:$GU$10,Data13!$GU$11:$GU$20</definedName>
    <definedName name="A127913806R_Data">Data13!$GU$11:$GU$20</definedName>
    <definedName name="A127913806R_Latest">Data13!$GU$20</definedName>
    <definedName name="A127913810F">Data13!$FQ$1:$FQ$10,Data13!$FQ$11:$FQ$20</definedName>
    <definedName name="A127913810F_Data">Data13!$FQ$11:$FQ$20</definedName>
    <definedName name="A127913810F_Latest">Data13!$FQ$20</definedName>
    <definedName name="A127913822R">Data14!$DZ$1:$DZ$10,Data14!$DZ$11:$DZ$20</definedName>
    <definedName name="A127913822R_Data">Data14!$DZ$11:$DZ$20</definedName>
    <definedName name="A127913822R_Latest">Data14!$DZ$20</definedName>
    <definedName name="A127914930T">Data14!$EV$1:$EV$10,Data14!$EV$11:$EV$20</definedName>
    <definedName name="A127914930T_Data">Data14!$EV$11:$EV$20</definedName>
    <definedName name="A127914930T_Latest">Data14!$EV$20</definedName>
    <definedName name="A127914934A">Data14!$FD$1:$FD$10,Data14!$FD$11:$FD$20</definedName>
    <definedName name="A127914934A_Data">Data14!$FD$11:$FD$20</definedName>
    <definedName name="A127914934A_Latest">Data14!$FD$20</definedName>
    <definedName name="A127915166R">Data14!$GM$1:$GM$10,Data14!$GM$11:$GM$20</definedName>
    <definedName name="A127915166R_Data">Data14!$GM$11:$GM$20</definedName>
    <definedName name="A127915166R_Latest">Data14!$GM$20</definedName>
    <definedName name="A127915170F">Data14!$FP$1:$FP$10,Data14!$FP$11:$FP$20</definedName>
    <definedName name="A127915170F_Data">Data14!$FP$11:$FP$20</definedName>
    <definedName name="A127915170F_Latest">Data14!$FP$20</definedName>
    <definedName name="A127915174R">Data15!$GJ$1:$GJ$10,Data15!$GJ$11:$GJ$20</definedName>
    <definedName name="A127915174R_Data">Data15!$GJ$11:$GJ$20</definedName>
    <definedName name="A127915174R_Latest">Data15!$GJ$20</definedName>
    <definedName name="A127915178X">Data15!$HL$1:$HL$10,Data15!$HL$11:$HL$20</definedName>
    <definedName name="A127915178X_Data">Data15!$HL$11:$HL$20</definedName>
    <definedName name="A127915178X_Latest">Data15!$HL$20</definedName>
    <definedName name="A127915182R">Data15!$HN$1:$HN$10,Data15!$HN$11:$HN$20</definedName>
    <definedName name="A127915182R_Data">Data15!$HN$11:$HN$20</definedName>
    <definedName name="A127915182R_Latest">Data15!$HN$20</definedName>
    <definedName name="A127915186X">Data15!$HQ$1:$HQ$10,Data15!$HQ$11:$HQ$20</definedName>
    <definedName name="A127915186X_Data">Data15!$HQ$11:$HQ$20</definedName>
    <definedName name="A127915186X_Latest">Data15!$HQ$20</definedName>
    <definedName name="A127915190R">Data15!$IN$1:$IN$10,Data15!$IN$11:$IN$20</definedName>
    <definedName name="A127915190R_Data">Data15!$IN$11:$IN$20</definedName>
    <definedName name="A127915190R_Latest">Data15!$IN$20</definedName>
    <definedName name="A127915194X">Data16!$B$1:$B$10,Data16!$B$11:$B$20</definedName>
    <definedName name="A127915194X_Data">Data16!$B$11:$B$20</definedName>
    <definedName name="A127915194X_Latest">Data16!$B$20</definedName>
    <definedName name="A127915198J">Data16!$AA$1:$AA$10,Data16!$AA$11:$AA$20</definedName>
    <definedName name="A127915198J_Data">Data16!$AA$11:$AA$20</definedName>
    <definedName name="A127915198J_Latest">Data16!$AA$20</definedName>
    <definedName name="A127915202L">Data16!$AH$1:$AH$10,Data16!$AH$11:$AH$20</definedName>
    <definedName name="A127915202L_Data">Data16!$AH$11:$AH$20</definedName>
    <definedName name="A127915202L_Latest">Data16!$AH$20</definedName>
    <definedName name="A127915206W">Data16!$K$1:$K$10,Data16!$K$11:$K$20</definedName>
    <definedName name="A127915206W_Data">Data16!$K$11:$K$20</definedName>
    <definedName name="A127915206W_Latest">Data16!$K$20</definedName>
    <definedName name="A127915210L">Data16!$Q$1:$Q$10,Data16!$Q$11:$Q$20</definedName>
    <definedName name="A127915210L_Data">Data16!$Q$11:$Q$20</definedName>
    <definedName name="A127915210L_Latest">Data16!$Q$20</definedName>
    <definedName name="A127915214W">Data16!$AQ$1:$AQ$10,Data16!$AQ$11:$AQ$20</definedName>
    <definedName name="A127915214W_Data">Data16!$AQ$11:$AQ$20</definedName>
    <definedName name="A127915214W_Latest">Data16!$AQ$20</definedName>
    <definedName name="A127915218F">Data16!$BF$1:$BF$10,Data16!$BF$11:$BF$20</definedName>
    <definedName name="A127915218F_Data">Data16!$BF$11:$BF$20</definedName>
    <definedName name="A127915218F_Latest">Data16!$BF$20</definedName>
    <definedName name="A127915222W">Data16!$BL$1:$BL$10,Data16!$BL$11:$BL$20</definedName>
    <definedName name="A127915222W_Data">Data16!$BL$11:$BL$20</definedName>
    <definedName name="A127915222W_Latest">Data16!$BL$20</definedName>
    <definedName name="A127915226F">Data16!$BM$1:$BM$10,Data16!$BM$11:$BM$20</definedName>
    <definedName name="A127915226F_Data">Data16!$BM$11:$BM$20</definedName>
    <definedName name="A127915226F_Latest">Data16!$BM$20</definedName>
    <definedName name="A127915230W">Data16!$AS$1:$AS$10,Data16!$AS$11:$AS$20</definedName>
    <definedName name="A127915230W_Data">Data16!$AS$11:$AS$20</definedName>
    <definedName name="A127915230W_Latest">Data16!$AS$20</definedName>
    <definedName name="A127915234F">Data16!$AP$1:$AP$10,Data16!$AP$11:$AP$20</definedName>
    <definedName name="A127915234F_Data">Data16!$AP$11:$AP$20</definedName>
    <definedName name="A127915234F_Latest">Data16!$AP$20</definedName>
    <definedName name="A127915238R">Data16!$AX$1:$AX$10,Data16!$AX$11:$AX$20</definedName>
    <definedName name="A127915238R_Data">Data16!$AX$11:$AX$20</definedName>
    <definedName name="A127915238R_Latest">Data16!$AX$20</definedName>
    <definedName name="A127915242F">Data16!$AY$1:$AY$10,Data16!$AY$11:$AY$20</definedName>
    <definedName name="A127915242F_Data">Data16!$AY$11:$AY$20</definedName>
    <definedName name="A127915242F_Latest">Data16!$AY$20</definedName>
    <definedName name="A127915246R">Data16!$BY$1:$BY$10,Data16!$BY$11:$BY$20</definedName>
    <definedName name="A127915246R_Data">Data16!$BY$11:$BY$20</definedName>
    <definedName name="A127915246R_Latest">Data16!$BY$20</definedName>
    <definedName name="A127915250F">Data16!$CQ$1:$CQ$10,Data16!$CQ$11:$CQ$20</definedName>
    <definedName name="A127915250F_Data">Data16!$CQ$11:$CQ$20</definedName>
    <definedName name="A127915250F_Latest">Data16!$CQ$20</definedName>
    <definedName name="A127915254R">Data16!$CW$1:$CW$10,Data16!$CW$11:$CW$20</definedName>
    <definedName name="A127915254R_Data">Data16!$CW$11:$CW$20</definedName>
    <definedName name="A127915254R_Latest">Data16!$CW$20</definedName>
    <definedName name="A127915262R">Data16!$CC$1:$CC$10,Data16!$CC$11:$CC$20</definedName>
    <definedName name="A127915262R_Data">Data16!$CC$11:$CC$20</definedName>
    <definedName name="A127915262R_Latest">Data16!$CC$20</definedName>
    <definedName name="A127915266X">Data16!$CG$1:$CG$10,Data16!$CG$11:$CG$20</definedName>
    <definedName name="A127915266X_Data">Data16!$CG$11:$CG$20</definedName>
    <definedName name="A127915266X_Latest">Data16!$CG$20</definedName>
    <definedName name="A127915270R">Data14!$HP$1:$HP$10,Data14!$HP$11:$HP$20</definedName>
    <definedName name="A127915270R_Data">Data14!$HP$11:$HP$20</definedName>
    <definedName name="A127915270R_Latest">Data14!$HP$20</definedName>
    <definedName name="A127915274X">Data14!$HZ$1:$HZ$10,Data14!$HZ$11:$HZ$20</definedName>
    <definedName name="A127915274X_Data">Data14!$HZ$11:$HZ$20</definedName>
    <definedName name="A127915274X_Latest">Data14!$HZ$20</definedName>
    <definedName name="A127915278J">Data14!$HA$1:$HA$10,Data14!$HA$11:$HA$20</definedName>
    <definedName name="A127915278J_Data">Data14!$HA$11:$HA$20</definedName>
    <definedName name="A127915278J_Latest">Data14!$HA$20</definedName>
    <definedName name="A127915282X">Data15!$C$1:$C$10,Data15!$C$11:$C$20</definedName>
    <definedName name="A127915282X_Data">Data15!$C$11:$C$20</definedName>
    <definedName name="A127915282X_Latest">Data15!$C$20</definedName>
    <definedName name="A127915286J">Data15!$G$1:$G$10,Data15!$G$11:$G$20</definedName>
    <definedName name="A127915286J_Data">Data15!$G$11:$G$20</definedName>
    <definedName name="A127915286J_Latest">Data15!$G$20</definedName>
    <definedName name="A127915290X">Data14!$IF$1:$IF$10,Data14!$IF$11:$IF$20</definedName>
    <definedName name="A127915290X_Data">Data14!$IF$11:$IF$20</definedName>
    <definedName name="A127915290X_Latest">Data14!$IF$20</definedName>
    <definedName name="A127915294J">Data14!$IJ$1:$IJ$10,Data14!$IJ$11:$IJ$20</definedName>
    <definedName name="A127915294J_Data">Data14!$IJ$11:$IJ$20</definedName>
    <definedName name="A127915294J_Latest">Data14!$IJ$20</definedName>
    <definedName name="A127915298T">Data15!$AF$1:$AF$10,Data15!$AF$11:$AF$20</definedName>
    <definedName name="A127915298T_Data">Data15!$AF$11:$AF$20</definedName>
    <definedName name="A127915298T_Latest">Data15!$AF$20</definedName>
    <definedName name="A127915302W">Data15!$AI$1:$AI$10,Data15!$AI$11:$AI$20</definedName>
    <definedName name="A127915302W_Data">Data15!$AI$11:$AI$20</definedName>
    <definedName name="A127915302W_Latest">Data15!$AI$20</definedName>
    <definedName name="A127915306F">Data15!$T$1:$T$10,Data15!$T$11:$T$20</definedName>
    <definedName name="A127915306F_Data">Data15!$T$11:$T$20</definedName>
    <definedName name="A127915306F_Latest">Data15!$T$20</definedName>
    <definedName name="A127915310W">Data15!$BO$1:$BO$10,Data15!$BO$11:$BO$20</definedName>
    <definedName name="A127915310W_Data">Data15!$BO$11:$BO$20</definedName>
    <definedName name="A127915310W_Latest">Data15!$BO$20</definedName>
    <definedName name="A127915314F">Data15!$BK$1:$BK$10,Data15!$BK$11:$BK$20</definedName>
    <definedName name="A127915314F_Data">Data15!$BK$11:$BK$20</definedName>
    <definedName name="A127915314F_Latest">Data15!$BK$20</definedName>
    <definedName name="A127915318R">Data15!$EP$1:$EP$10,Data15!$EP$11:$EP$20</definedName>
    <definedName name="A127915318R_Data">Data15!$EP$11:$EP$20</definedName>
    <definedName name="A127915318R_Latest">Data15!$EP$20</definedName>
    <definedName name="A127915322F">Data15!$EQ$1:$EQ$10,Data15!$EQ$11:$EQ$20</definedName>
    <definedName name="A127915322F_Data">Data15!$EQ$11:$EQ$20</definedName>
    <definedName name="A127915322F_Latest">Data15!$EQ$20</definedName>
    <definedName name="A127915326R">Data15!$ES$1:$ES$10,Data15!$ES$11:$ES$20</definedName>
    <definedName name="A127915326R_Data">Data15!$ES$11:$ES$20</definedName>
    <definedName name="A127915326R_Latest">Data15!$ES$20</definedName>
    <definedName name="A127915330F">Data15!$EV$1:$EV$10,Data15!$EV$11:$EV$20</definedName>
    <definedName name="A127915330F_Data">Data15!$EV$11:$EV$20</definedName>
    <definedName name="A127915330F_Latest">Data15!$EV$20</definedName>
    <definedName name="A127915334R">Data15!$DR$1:$DR$10,Data15!$DR$11:$DR$20</definedName>
    <definedName name="A127915334R_Data">Data15!$DR$11:$DR$20</definedName>
    <definedName name="A127915334R_Latest">Data15!$DR$20</definedName>
    <definedName name="A127915338X">Data15!$EY$1:$EY$10,Data15!$EY$11:$EY$20</definedName>
    <definedName name="A127915338X_Data">Data15!$EY$11:$EY$20</definedName>
    <definedName name="A127915338X_Latest">Data15!$EY$20</definedName>
    <definedName name="A127915342R">Data15!$FR$1:$FR$10,Data15!$FR$11:$FR$20</definedName>
    <definedName name="A127915342R_Data">Data15!$FR$11:$FR$20</definedName>
    <definedName name="A127915342R_Latest">Data15!$FR$20</definedName>
    <definedName name="A127915346X">Data15!$FT$1:$FT$10,Data15!$FT$11:$FT$20</definedName>
    <definedName name="A127915346X_Data">Data15!$FT$11:$FT$20</definedName>
    <definedName name="A127915346X_Latest">Data15!$FT$20</definedName>
    <definedName name="A127915350R">Data15!$FU$1:$FU$10,Data15!$FU$11:$FU$20</definedName>
    <definedName name="A127915350R_Data">Data15!$FU$11:$FU$20</definedName>
    <definedName name="A127915350R_Latest">Data15!$FU$20</definedName>
    <definedName name="A127915354X">Data15!$GB$1:$GB$10,Data15!$GB$11:$GB$20</definedName>
    <definedName name="A127915354X_Data">Data15!$GB$11:$GB$20</definedName>
    <definedName name="A127915354X_Latest">Data15!$GB$20</definedName>
    <definedName name="A127915358J">Data15!$FH$1:$FH$10,Data15!$FH$11:$FH$20</definedName>
    <definedName name="A127915358J_Data">Data15!$FH$11:$FH$20</definedName>
    <definedName name="A127915358J_Latest">Data15!$FH$20</definedName>
    <definedName name="A127916338T">Data16!$DZ$1:$DZ$10,Data16!$DZ$11:$DZ$20</definedName>
    <definedName name="A127916338T_Data">Data16!$DZ$11:$DZ$20</definedName>
    <definedName name="A127916338T_Latest">Data16!$DZ$20</definedName>
    <definedName name="A127916558V">Data16!$EW$1:$EW$10,Data16!$EW$11:$EW$20</definedName>
    <definedName name="A127916558V_Data">Data16!$EW$11:$EW$20</definedName>
    <definedName name="A127916558V_Latest">Data16!$EW$20</definedName>
    <definedName name="A127916562K">Data16!$FQ$1:$FQ$10,Data16!$FQ$11:$FQ$20</definedName>
    <definedName name="A127916562K_Data">Data16!$FQ$11:$FQ$20</definedName>
    <definedName name="A127916562K_Latest">Data16!$FQ$20</definedName>
    <definedName name="A127916566V">Data16!$GB$1:$GB$10,Data16!$GB$11:$GB$20</definedName>
    <definedName name="A127916566V_Data">Data16!$GB$11:$GB$20</definedName>
    <definedName name="A127916566V_Latest">Data16!$GB$20</definedName>
    <definedName name="A127916570K">Data16!$EZ$1:$EZ$10,Data16!$EZ$11:$EZ$20</definedName>
    <definedName name="A127916570K_Data">Data16!$EZ$11:$EZ$20</definedName>
    <definedName name="A127916570K_Latest">Data16!$EZ$20</definedName>
    <definedName name="A127916574V">Data16!$FA$1:$FA$10,Data16!$FA$11:$FA$20</definedName>
    <definedName name="A127916574V_Data">Data16!$FA$11:$FA$20</definedName>
    <definedName name="A127916574V_Latest">Data16!$FA$20</definedName>
    <definedName name="A127916578C">Data16!$FC$1:$FC$10,Data16!$FC$11:$FC$20</definedName>
    <definedName name="A127916578C_Data">Data16!$FC$11:$FC$20</definedName>
    <definedName name="A127916578C_Latest">Data16!$FC$20</definedName>
    <definedName name="A127916582V">Data17!$GK$1:$GK$10,Data17!$GK$11:$GK$20</definedName>
    <definedName name="A127916582V_Data">Data17!$GK$11:$GK$20</definedName>
    <definedName name="A127916582V_Latest">Data17!$GK$20</definedName>
    <definedName name="A127916586C">Data17!$GQ$1:$GQ$10,Data17!$GQ$11:$GQ$20</definedName>
    <definedName name="A127916586C_Data">Data17!$GQ$11:$GQ$20</definedName>
    <definedName name="A127916586C_Latest">Data17!$GQ$20</definedName>
    <definedName name="A127916590V">Data17!$IQ$1:$IQ$10,Data17!$IQ$11:$IQ$20</definedName>
    <definedName name="A127916590V_Data">Data17!$IQ$11:$IQ$20</definedName>
    <definedName name="A127916590V_Latest">Data17!$IQ$20</definedName>
    <definedName name="A127916594C">Data18!$B$1:$B$10,Data18!$B$11:$B$20</definedName>
    <definedName name="A127916594C_Data">Data18!$B$11:$B$20</definedName>
    <definedName name="A127916594C_Latest">Data18!$B$20</definedName>
    <definedName name="A127916598L">Data18!$D$1:$D$10,Data18!$D$11:$D$20</definedName>
    <definedName name="A127916598L_Data">Data18!$D$11:$D$20</definedName>
    <definedName name="A127916598L_Latest">Data18!$D$20</definedName>
    <definedName name="A127916602T">Data18!$H$1:$H$10,Data18!$H$11:$H$20</definedName>
    <definedName name="A127916602T_Data">Data18!$H$11:$H$20</definedName>
    <definedName name="A127916602T_Latest">Data18!$H$20</definedName>
    <definedName name="A127916606A">Data18!$K$1:$K$10,Data18!$K$11:$K$20</definedName>
    <definedName name="A127916606A_Data">Data18!$K$11:$K$20</definedName>
    <definedName name="A127916606A_Latest">Data18!$K$20</definedName>
    <definedName name="A127916610T">Data17!$IM$1:$IM$10,Data17!$IM$11:$IM$20</definedName>
    <definedName name="A127916610T_Data">Data17!$IM$11:$IM$20</definedName>
    <definedName name="A127916610T_Latest">Data17!$IM$20</definedName>
    <definedName name="A127916614A">Data18!$AO$1:$AO$10,Data18!$AO$11:$AO$20</definedName>
    <definedName name="A127916614A_Data">Data18!$AO$11:$AO$20</definedName>
    <definedName name="A127916614A_Latest">Data18!$AO$20</definedName>
    <definedName name="A127916618K">Data18!$AT$1:$AT$10,Data18!$AT$11:$AT$20</definedName>
    <definedName name="A127916618K_Data">Data18!$AT$11:$AT$20</definedName>
    <definedName name="A127916618K_Latest">Data18!$AT$20</definedName>
    <definedName name="A127916622A">Data18!$BD$1:$BD$10,Data18!$BD$11:$BD$20</definedName>
    <definedName name="A127916622A_Data">Data18!$BD$11:$BD$20</definedName>
    <definedName name="A127916622A_Latest">Data18!$BD$20</definedName>
    <definedName name="A127916626K">Data18!$BT$1:$BT$10,Data18!$BT$11:$BT$20</definedName>
    <definedName name="A127916626K_Data">Data18!$BT$11:$BT$20</definedName>
    <definedName name="A127916626K_Latest">Data18!$BT$20</definedName>
    <definedName name="A127916630A">Data18!$CI$1:$CI$10,Data18!$CI$11:$CI$20</definedName>
    <definedName name="A127916630A_Data">Data18!$CI$11:$CI$20</definedName>
    <definedName name="A127916630A_Latest">Data18!$CI$20</definedName>
    <definedName name="A127916634K">Data18!$BJ$1:$BJ$10,Data18!$BJ$11:$BJ$20</definedName>
    <definedName name="A127916634K_Data">Data18!$BJ$11:$BJ$20</definedName>
    <definedName name="A127916634K_Latest">Data18!$BJ$20</definedName>
    <definedName name="A127916638V">Data16!$GD$1:$GD$10,Data16!$GD$11:$GD$20</definedName>
    <definedName name="A127916638V_Data">Data16!$GD$11:$GD$20</definedName>
    <definedName name="A127916638V_Latest">Data16!$GD$20</definedName>
    <definedName name="A127916642K">Data16!$GR$1:$GR$10,Data16!$GR$11:$GR$20</definedName>
    <definedName name="A127916642K_Data">Data16!$GR$11:$GR$20</definedName>
    <definedName name="A127916642K_Latest">Data16!$GR$20</definedName>
    <definedName name="A127916646V">Data16!$GV$1:$GV$10,Data16!$GV$11:$GV$20</definedName>
    <definedName name="A127916646V_Data">Data16!$GV$11:$GV$20</definedName>
    <definedName name="A127916646V_Latest">Data16!$GV$20</definedName>
    <definedName name="A127916650K">Data16!$HY$1:$HY$10,Data16!$HY$11:$HY$20</definedName>
    <definedName name="A127916650K_Data">Data16!$HY$11:$HY$20</definedName>
    <definedName name="A127916650K_Latest">Data16!$HY$20</definedName>
    <definedName name="A127916654V">Data17!$G$1:$G$10,Data17!$G$11:$G$20</definedName>
    <definedName name="A127916654V_Data">Data17!$G$11:$G$20</definedName>
    <definedName name="A127916654V_Latest">Data17!$G$20</definedName>
    <definedName name="A127916658C">Data17!$K$1:$K$10,Data17!$K$11:$K$20</definedName>
    <definedName name="A127916658C_Data">Data17!$K$11:$K$20</definedName>
    <definedName name="A127916658C_Latest">Data17!$K$20</definedName>
    <definedName name="A127916662V">Data17!$BA$1:$BA$10,Data17!$BA$11:$BA$20</definedName>
    <definedName name="A127916662V_Data">Data17!$BA$11:$BA$20</definedName>
    <definedName name="A127916662V_Latest">Data17!$BA$20</definedName>
    <definedName name="A127916666C">Data17!$BC$1:$BC$10,Data17!$BC$11:$BC$20</definedName>
    <definedName name="A127916666C_Data">Data17!$BC$11:$BC$20</definedName>
    <definedName name="A127916666C_Latest">Data17!$BC$20</definedName>
    <definedName name="A127916670V">Data17!$BJ$1:$BJ$10,Data17!$BJ$11:$BJ$20</definedName>
    <definedName name="A127916670V_Data">Data17!$BJ$11:$BJ$20</definedName>
    <definedName name="A127916670V_Latest">Data17!$BJ$20</definedName>
    <definedName name="A127916678L">Data17!$AR$1:$AR$10,Data17!$AR$11:$AR$20</definedName>
    <definedName name="A127916678L_Data">Data17!$AR$11:$AR$20</definedName>
    <definedName name="A127916678L_Latest">Data17!$AR$20</definedName>
    <definedName name="A127916682C">Data17!$AS$1:$AS$10,Data17!$AS$11:$AS$20</definedName>
    <definedName name="A127916682C_Data">Data17!$AS$11:$AS$20</definedName>
    <definedName name="A127916682C_Latest">Data17!$AS$20</definedName>
    <definedName name="A127916686L">Data17!$CJ$1:$CJ$10,Data17!$CJ$11:$CJ$20</definedName>
    <definedName name="A127916686L_Data">Data17!$CJ$11:$CJ$20</definedName>
    <definedName name="A127916686L_Latest">Data17!$CJ$20</definedName>
    <definedName name="A127916690C">Data17!$BV$1:$BV$10,Data17!$BV$11:$BV$20</definedName>
    <definedName name="A127916690C_Data">Data17!$BV$11:$BV$20</definedName>
    <definedName name="A127916690C_Latest">Data17!$BV$20</definedName>
    <definedName name="A127916694L">Data17!$CB$1:$CB$10,Data17!$CB$11:$CB$20</definedName>
    <definedName name="A127916694L_Data">Data17!$CB$11:$CB$20</definedName>
    <definedName name="A127916694L_Latest">Data17!$CB$20</definedName>
    <definedName name="A127916698W">Data17!$DV$1:$DV$10,Data17!$DV$11:$DV$20</definedName>
    <definedName name="A127916698W_Data">Data17!$DV$11:$DV$20</definedName>
    <definedName name="A127916698W_Latest">Data17!$DV$20</definedName>
    <definedName name="A127916702A">Data17!$DX$1:$DX$10,Data17!$DX$11:$DX$20</definedName>
    <definedName name="A127916702A_Data">Data17!$DX$11:$DX$20</definedName>
    <definedName name="A127916702A_Latest">Data17!$DX$20</definedName>
    <definedName name="A127916706K">Data17!$EG$1:$EG$10,Data17!$EG$11:$EG$20</definedName>
    <definedName name="A127916706K_Data">Data17!$EG$11:$EG$20</definedName>
    <definedName name="A127916706K_Latest">Data17!$EG$20</definedName>
    <definedName name="A127916710A">Data17!$DE$1:$DE$10,Data17!$DE$11:$DE$20</definedName>
    <definedName name="A127916710A_Data">Data17!$DE$11:$DE$20</definedName>
    <definedName name="A127916710A_Latest">Data17!$DE$20</definedName>
    <definedName name="A127916714K">Data17!$FH$1:$FH$10,Data17!$FH$11:$FH$20</definedName>
    <definedName name="A127916714K_Data">Data17!$FH$11:$FH$20</definedName>
    <definedName name="A127916714K_Latest">Data17!$FH$20</definedName>
    <definedName name="A127916718V">Data17!$EL$1:$EL$10,Data17!$EL$11:$EL$20</definedName>
    <definedName name="A127916718V_Data">Data17!$EL$11:$EL$20</definedName>
    <definedName name="A127916718V_Latest">Data17!$EL$20</definedName>
    <definedName name="A127916722K">Data18!$CS$1:$CS$10,Data18!$CS$11:$CS$20</definedName>
    <definedName name="A127916722K_Data">Data18!$CS$11:$CS$20</definedName>
    <definedName name="A127916722K_Latest">Data18!$CS$20</definedName>
    <definedName name="A127917774F">Data1!$C$1:$C$10,Data1!$C$11:$C$20</definedName>
    <definedName name="A127917774F_Data">Data1!$C$11:$C$20</definedName>
    <definedName name="A127917774F_Latest">Data1!$C$20</definedName>
    <definedName name="A127917778R">Data1!$M$1:$M$10,Data1!$M$11:$M$20</definedName>
    <definedName name="A127917778R_Data">Data1!$M$11:$M$20</definedName>
    <definedName name="A127917778R_Latest">Data1!$M$20</definedName>
    <definedName name="A127917782F">Data1!$Z$1:$Z$10,Data1!$Z$11:$Z$20</definedName>
    <definedName name="A127917782F_Data">Data1!$Z$11:$Z$20</definedName>
    <definedName name="A127917782F_Latest">Data1!$Z$20</definedName>
    <definedName name="A127917786R">Data1!$AF$1:$AF$10,Data1!$AF$11:$AF$20</definedName>
    <definedName name="A127917786R_Data">Data1!$AF$11:$AF$20</definedName>
    <definedName name="A127917786R_Latest">Data1!$AF$20</definedName>
    <definedName name="A127918062A">Data1!$AU$1:$AU$10,Data1!$AU$11:$AU$20</definedName>
    <definedName name="A127918062A_Data">Data1!$AU$11:$AU$20</definedName>
    <definedName name="A127918062A_Latest">Data1!$AU$20</definedName>
    <definedName name="A127918066K">Data1!$AY$1:$AY$10,Data1!$AY$11:$AY$20</definedName>
    <definedName name="A127918066K_Data">Data1!$AY$11:$AY$20</definedName>
    <definedName name="A127918066K_Latest">Data1!$AY$20</definedName>
    <definedName name="A127918070A">Data1!$BC$1:$BC$10,Data1!$BC$11:$BC$20</definedName>
    <definedName name="A127918070A_Data">Data1!$BC$11:$BC$20</definedName>
    <definedName name="A127918070A_Latest">Data1!$BC$20</definedName>
    <definedName name="A127918074K">Data1!$BE$1:$BE$10,Data1!$BE$11:$BE$20</definedName>
    <definedName name="A127918074K_Data">Data1!$BE$11:$BE$20</definedName>
    <definedName name="A127918074K_Latest">Data1!$BE$20</definedName>
    <definedName name="A127918078V">Data1!$BF$1:$BF$10,Data1!$BF$11:$BF$20</definedName>
    <definedName name="A127918078V_Data">Data1!$BF$11:$BF$20</definedName>
    <definedName name="A127918078V_Latest">Data1!$BF$20</definedName>
    <definedName name="A127918082K">Data1!$AP$1:$AP$10,Data1!$AP$11:$AP$20</definedName>
    <definedName name="A127918082K_Data">Data1!$AP$11:$AP$20</definedName>
    <definedName name="A127918082K_Latest">Data1!$AP$20</definedName>
    <definedName name="A127918086V">Data1!$AT$1:$AT$10,Data1!$AT$11:$AT$20</definedName>
    <definedName name="A127918086V_Data">Data1!$AT$11:$AT$20</definedName>
    <definedName name="A127918086V_Latest">Data1!$AT$20</definedName>
    <definedName name="A127918090K">Data2!$BH$1:$BH$10,Data2!$BH$11:$BH$20</definedName>
    <definedName name="A127918090K_Data">Data2!$BH$11:$BH$20</definedName>
    <definedName name="A127918090K_Latest">Data2!$BH$20</definedName>
    <definedName name="A127918094V">Data2!$BT$1:$BT$10,Data2!$BT$11:$BT$20</definedName>
    <definedName name="A127918094V_Data">Data2!$BT$11:$BT$20</definedName>
    <definedName name="A127918094V_Latest">Data2!$BT$20</definedName>
    <definedName name="A127918098C">Data2!$BV$1:$BV$10,Data2!$BV$11:$BV$20</definedName>
    <definedName name="A127918098C_Data">Data2!$BV$11:$BV$20</definedName>
    <definedName name="A127918098C_Latest">Data2!$BV$20</definedName>
    <definedName name="A127918102J">Data2!$BZ$1:$BZ$10,Data2!$BZ$11:$BZ$20</definedName>
    <definedName name="A127918102J_Data">Data2!$BZ$11:$BZ$20</definedName>
    <definedName name="A127918102J_Latest">Data2!$BZ$20</definedName>
    <definedName name="A127918106T">Data2!$CM$1:$CM$10,Data2!$CM$11:$CM$20</definedName>
    <definedName name="A127918106T_Data">Data2!$CM$11:$CM$20</definedName>
    <definedName name="A127918106T_Latest">Data2!$CM$20</definedName>
    <definedName name="A127918110J">Data2!$BK$1:$BK$10,Data2!$BK$11:$BK$20</definedName>
    <definedName name="A127918110J_Data">Data2!$BK$11:$BK$20</definedName>
    <definedName name="A127918110J_Latest">Data2!$BK$20</definedName>
    <definedName name="A127918114T">Data2!$DF$1:$DF$10,Data2!$DF$11:$DF$20</definedName>
    <definedName name="A127918114T_Data">Data2!$DF$11:$DF$20</definedName>
    <definedName name="A127918114T_Latest">Data2!$DF$20</definedName>
    <definedName name="A127918118A">Data2!$DV$1:$DV$10,Data2!$DV$11:$DV$20</definedName>
    <definedName name="A127918118A_Data">Data2!$DV$11:$DV$20</definedName>
    <definedName name="A127918118A_Latest">Data2!$DV$20</definedName>
    <definedName name="A127918122T">Data2!$CX$1:$CX$10,Data2!$CX$11:$CX$20</definedName>
    <definedName name="A127918122T_Data">Data2!$CX$11:$CX$20</definedName>
    <definedName name="A127918122T_Latest">Data2!$CX$20</definedName>
    <definedName name="A127918126A">Data2!$DX$1:$DX$10,Data2!$DX$11:$DX$20</definedName>
    <definedName name="A127918126A_Data">Data2!$DX$11:$DX$20</definedName>
    <definedName name="A127918126A_Latest">Data2!$DX$20</definedName>
    <definedName name="A127918130T">Data2!$EZ$1:$EZ$10,Data2!$EZ$11:$EZ$20</definedName>
    <definedName name="A127918130T_Data">Data2!$EZ$11:$EZ$20</definedName>
    <definedName name="A127918130T_Latest">Data2!$EZ$20</definedName>
    <definedName name="A127918134A">Data2!$ED$1:$ED$10,Data2!$ED$11:$ED$20</definedName>
    <definedName name="A127918134A_Data">Data2!$ED$11:$ED$20</definedName>
    <definedName name="A127918134A_Latest">Data2!$ED$20</definedName>
    <definedName name="A127918138K">Data2!$FQ$1:$FQ$10,Data2!$FQ$11:$FQ$20</definedName>
    <definedName name="A127918138K_Data">Data2!$FQ$11:$FQ$20</definedName>
    <definedName name="A127918138K_Latest">Data2!$FQ$20</definedName>
    <definedName name="A127918142A">Data2!$FG$1:$FG$10,Data2!$FG$11:$FG$20</definedName>
    <definedName name="A127918142A_Data">Data2!$FG$11:$FG$20</definedName>
    <definedName name="A127918142A_Latest">Data2!$FG$20</definedName>
    <definedName name="A127918146K">Data2!$FE$1:$FE$10,Data2!$FE$11:$FE$20</definedName>
    <definedName name="A127918146K_Data">Data2!$FE$11:$FE$20</definedName>
    <definedName name="A127918146K_Latest">Data2!$FE$20</definedName>
    <definedName name="A127918150A">Data2!$GX$1:$GX$10,Data2!$GX$11:$GX$20</definedName>
    <definedName name="A127918150A_Data">Data2!$GX$11:$GX$20</definedName>
    <definedName name="A127918150A_Latest">Data2!$GX$20</definedName>
    <definedName name="A127918154K">Data2!$GZ$1:$GZ$10,Data2!$GZ$11:$GZ$20</definedName>
    <definedName name="A127918154K_Data">Data2!$GZ$11:$GZ$20</definedName>
    <definedName name="A127918154K_Latest">Data2!$GZ$20</definedName>
    <definedName name="A127918158V">Data2!$HA$1:$HA$10,Data2!$HA$11:$HA$20</definedName>
    <definedName name="A127918158V_Data">Data2!$HA$11:$HA$20</definedName>
    <definedName name="A127918158V_Latest">Data2!$HA$20</definedName>
    <definedName name="A127918162K">Data2!$HJ$1:$HJ$10,Data2!$HJ$11:$HJ$20</definedName>
    <definedName name="A127918162K_Data">Data2!$HJ$11:$HJ$20</definedName>
    <definedName name="A127918162K_Latest">Data2!$HJ$20</definedName>
    <definedName name="A127918166V">Data2!$HS$1:$HS$10,Data2!$HS$11:$HS$20</definedName>
    <definedName name="A127918166V_Data">Data2!$HS$11:$HS$20</definedName>
    <definedName name="A127918166V_Latest">Data2!$HS$20</definedName>
    <definedName name="A127918170K">Data2!$GS$1:$GS$10,Data2!$GS$11:$GS$20</definedName>
    <definedName name="A127918170K_Data">Data2!$GS$11:$GS$20</definedName>
    <definedName name="A127918170K_Latest">Data2!$GS$20</definedName>
    <definedName name="A127918174V">Data1!$CE$1:$CE$10,Data1!$CE$11:$CE$20</definedName>
    <definedName name="A127918174V_Data">Data1!$CE$11:$CE$20</definedName>
    <definedName name="A127918174V_Latest">Data1!$CE$20</definedName>
    <definedName name="A127918178C">Data1!$CF$1:$CF$10,Data1!$CF$11:$CF$20</definedName>
    <definedName name="A127918178C_Data">Data1!$CF$11:$CF$20</definedName>
    <definedName name="A127918178C_Latest">Data1!$CF$20</definedName>
    <definedName name="A127918182V">Data1!$BU$1:$BU$10,Data1!$BU$11:$BU$20</definedName>
    <definedName name="A127918182V_Data">Data1!$BU$11:$BU$20</definedName>
    <definedName name="A127918182V_Latest">Data1!$BU$20</definedName>
    <definedName name="A127918186C">Data1!$CW$1:$CW$10,Data1!$CW$11:$CW$20</definedName>
    <definedName name="A127918186C_Data">Data1!$CW$11:$CW$20</definedName>
    <definedName name="A127918186C_Latest">Data1!$CW$20</definedName>
    <definedName name="A127918190V">Data1!$CX$1:$CX$10,Data1!$CX$11:$CX$20</definedName>
    <definedName name="A127918190V_Data">Data1!$CX$11:$CX$20</definedName>
    <definedName name="A127918190V_Latest">Data1!$CX$20</definedName>
    <definedName name="A127918194C">Data1!$CA$1:$CA$10,Data1!$CA$11:$CA$20</definedName>
    <definedName name="A127918194C_Data">Data1!$CA$11:$CA$20</definedName>
    <definedName name="A127918194C_Latest">Data1!$CA$20</definedName>
    <definedName name="A127918198L">Data1!$DB$1:$DB$10,Data1!$DB$11:$DB$20</definedName>
    <definedName name="A127918198L_Data">Data1!$DB$11:$DB$20</definedName>
    <definedName name="A127918198L_Latest">Data1!$DB$20</definedName>
    <definedName name="A127918202T">Data1!$DN$1:$DN$10,Data1!$DN$11:$DN$20</definedName>
    <definedName name="A127918202T_Data">Data1!$DN$11:$DN$20</definedName>
    <definedName name="A127918202T_Latest">Data1!$DN$20</definedName>
    <definedName name="A127918206A">Data1!$FK$1:$FK$10,Data1!$FK$11:$FK$20</definedName>
    <definedName name="A127918206A_Data">Data1!$FK$11:$FK$20</definedName>
    <definedName name="A127918206A_Latest">Data1!$FK$20</definedName>
    <definedName name="A127918210T">Data1!$EL$1:$EL$10,Data1!$EL$11:$EL$20</definedName>
    <definedName name="A127918210T_Data">Data1!$EL$11:$EL$20</definedName>
    <definedName name="A127918210T_Latest">Data1!$EL$20</definedName>
    <definedName name="A127918214A">Data1!$EO$1:$EO$10,Data1!$EO$11:$EO$20</definedName>
    <definedName name="A127918214A_Data">Data1!$EO$11:$EO$20</definedName>
    <definedName name="A127918214A_Latest">Data1!$EO$20</definedName>
    <definedName name="A127918218K">Data1!$GJ$1:$GJ$10,Data1!$GJ$11:$GJ$20</definedName>
    <definedName name="A127918218K_Data">Data1!$GJ$11:$GJ$20</definedName>
    <definedName name="A127918218K_Latest">Data1!$GJ$20</definedName>
    <definedName name="A127918222A">Data1!$GM$1:$GM$10,Data1!$GM$11:$GM$20</definedName>
    <definedName name="A127918222A_Data">Data1!$GM$11:$GM$20</definedName>
    <definedName name="A127918222A_Latest">Data1!$GM$20</definedName>
    <definedName name="A127918226K">Data1!$GN$1:$GN$10,Data1!$GN$11:$GN$20</definedName>
    <definedName name="A127918226K_Data">Data1!$GN$11:$GN$20</definedName>
    <definedName name="A127918226K_Latest">Data1!$GN$20</definedName>
    <definedName name="A127918230A">Data1!$FQ$1:$FQ$10,Data1!$FQ$11:$FQ$20</definedName>
    <definedName name="A127918230A_Data">Data1!$FQ$11:$FQ$20</definedName>
    <definedName name="A127918230A_Latest">Data1!$FQ$20</definedName>
    <definedName name="A127918234K">Data1!$FX$1:$FX$10,Data1!$FX$11:$FX$20</definedName>
    <definedName name="A127918234K_Data">Data1!$FX$11:$FX$20</definedName>
    <definedName name="A127918234K_Latest">Data1!$FX$20</definedName>
    <definedName name="A127918238V">Data1!$FZ$1:$FZ$10,Data1!$FZ$11:$FZ$20</definedName>
    <definedName name="A127918238V_Data">Data1!$FZ$11:$FZ$20</definedName>
    <definedName name="A127918238V_Latest">Data1!$FZ$20</definedName>
    <definedName name="A127918242K">Data1!$HN$1:$HN$10,Data1!$HN$11:$HN$20</definedName>
    <definedName name="A127918242K_Data">Data1!$HN$11:$HN$20</definedName>
    <definedName name="A127918242K_Latest">Data1!$HN$20</definedName>
    <definedName name="A127918246V">Data1!$HA$1:$HA$10,Data1!$HA$11:$HA$20</definedName>
    <definedName name="A127918246V_Data">Data1!$HA$11:$HA$20</definedName>
    <definedName name="A127918246V_Latest">Data1!$HA$20</definedName>
    <definedName name="A127918250K">Data1!$HT$1:$HT$10,Data1!$HT$11:$HT$20</definedName>
    <definedName name="A127918250K_Data">Data1!$HT$11:$HT$20</definedName>
    <definedName name="A127918250K_Latest">Data1!$HT$20</definedName>
    <definedName name="A127918254V">Data1!$HV$1:$HV$10,Data1!$HV$11:$HV$20</definedName>
    <definedName name="A127918254V_Data">Data1!$HV$11:$HV$20</definedName>
    <definedName name="A127918254V_Latest">Data1!$HV$20</definedName>
    <definedName name="A127918258C">Data1!$HW$1:$HW$10,Data1!$HW$11:$HW$20</definedName>
    <definedName name="A127918258C_Data">Data1!$HW$11:$HW$20</definedName>
    <definedName name="A127918258C_Latest">Data1!$HW$20</definedName>
    <definedName name="A127918262V">Data1!$HY$1:$HY$10,Data1!$HY$11:$HY$20</definedName>
    <definedName name="A127918262V_Data">Data1!$HY$11:$HY$20</definedName>
    <definedName name="A127918262V_Latest">Data1!$HY$20</definedName>
    <definedName name="A127918266C">Data1!$HB$1:$HB$10,Data1!$HB$11:$HB$20</definedName>
    <definedName name="A127918266C_Data">Data1!$HB$11:$HB$20</definedName>
    <definedName name="A127918266C_Latest">Data1!$HB$20</definedName>
    <definedName name="A127918270V">Data1!$GY$1:$GY$10,Data1!$GY$11:$GY$20</definedName>
    <definedName name="A127918270V_Data">Data1!$GY$11:$GY$20</definedName>
    <definedName name="A127918270V_Latest">Data1!$GY$20</definedName>
    <definedName name="A127918278L">Data2!$B$1:$B$10,Data2!$B$11:$B$20</definedName>
    <definedName name="A127918278L_Data">Data2!$B$11:$B$20</definedName>
    <definedName name="A127918278L_Latest">Data2!$B$20</definedName>
    <definedName name="A127918282C">Data2!$K$1:$K$10,Data2!$K$11:$K$20</definedName>
    <definedName name="A127918282C_Data">Data2!$K$11:$K$20</definedName>
    <definedName name="A127918282C_Latest">Data2!$K$20</definedName>
    <definedName name="A127918286L">Data2!$AL$1:$AL$10,Data2!$AL$11:$AL$20</definedName>
    <definedName name="A127918286L_Data">Data2!$AL$11:$AL$20</definedName>
    <definedName name="A127918286L_Latest">Data2!$AL$20</definedName>
    <definedName name="A127918290C">Data2!$AY$1:$AY$10,Data2!$AY$11:$AY$20</definedName>
    <definedName name="A127918290C_Data">Data2!$AY$11:$AY$20</definedName>
    <definedName name="A127918290C_Latest">Data2!$AY$20</definedName>
    <definedName name="A127918294L">Data2!$BA$1:$BA$10,Data2!$BA$11:$BA$20</definedName>
    <definedName name="A127918294L_Data">Data2!$BA$11:$BA$20</definedName>
    <definedName name="A127918294L_Latest">Data2!$BA$20</definedName>
    <definedName name="A127918298W">Data2!$AD$1:$AD$10,Data2!$AD$11:$AD$20</definedName>
    <definedName name="A127918298W_Data">Data2!$AD$11:$AD$20</definedName>
    <definedName name="A127918298W_Latest">Data2!$AD$20</definedName>
    <definedName name="A127919330C">Data3!$H$1:$H$10,Data3!$H$11:$H$20</definedName>
    <definedName name="A127919330C_Data">Data3!$H$11:$H$20</definedName>
    <definedName name="A127919330C_Latest">Data3!$H$20</definedName>
    <definedName name="A127919334L">Data2!$IG$1:$IG$10,Data2!$IG$11:$IG$20</definedName>
    <definedName name="A127919334L_Data">Data2!$IG$11:$IG$20</definedName>
    <definedName name="A127919334L_Latest">Data2!$IG$20</definedName>
    <definedName name="A127919338W">Data2!$IJ$1:$IJ$10,Data2!$IJ$11:$IJ$20</definedName>
    <definedName name="A127919338W_Data">Data2!$IJ$11:$IJ$20</definedName>
    <definedName name="A127919338W_Latest">Data2!$IJ$20</definedName>
    <definedName name="A127919546R">Data3!$AK$1:$AK$10,Data3!$AK$11:$AK$20</definedName>
    <definedName name="A127919546R_Data">Data3!$AK$11:$AK$20</definedName>
    <definedName name="A127919546R_Latest">Data3!$AK$20</definedName>
    <definedName name="A127919550F">Data3!$AY$1:$AY$10,Data3!$AY$11:$AY$20</definedName>
    <definedName name="A127919550F_Data">Data3!$AY$11:$AY$20</definedName>
    <definedName name="A127919550F_Latest">Data3!$AY$20</definedName>
    <definedName name="A127919554R">Data3!$T$1:$T$10,Data3!$T$11:$T$20</definedName>
    <definedName name="A127919554R_Data">Data3!$T$11:$T$20</definedName>
    <definedName name="A127919554R_Latest">Data3!$T$20</definedName>
    <definedName name="A127919558X">Data3!$AB$1:$AB$10,Data3!$AB$11:$AB$20</definedName>
    <definedName name="A127919558X_Data">Data3!$AB$11:$AB$20</definedName>
    <definedName name="A127919558X_Latest">Data3!$AB$20</definedName>
    <definedName name="A127919562R">Data4!$BM$1:$BM$10,Data4!$BM$11:$BM$20</definedName>
    <definedName name="A127919562R_Data">Data4!$BM$11:$BM$20</definedName>
    <definedName name="A127919562R_Latest">Data4!$BM$20</definedName>
    <definedName name="A127919566X">Data4!$BO$1:$BO$10,Data4!$BO$11:$BO$20</definedName>
    <definedName name="A127919566X_Data">Data4!$BO$11:$BO$20</definedName>
    <definedName name="A127919566X_Latest">Data4!$BO$20</definedName>
    <definedName name="A127919570R">Data4!$AS$1:$AS$10,Data4!$AS$11:$AS$20</definedName>
    <definedName name="A127919570R_Data">Data4!$AS$11:$AS$20</definedName>
    <definedName name="A127919570R_Latest">Data4!$AS$20</definedName>
    <definedName name="A127919578J">Data4!$CR$1:$CR$10,Data4!$CR$11:$CR$20</definedName>
    <definedName name="A127919578J_Data">Data4!$CR$11:$CR$20</definedName>
    <definedName name="A127919578J_Latest">Data4!$CR$20</definedName>
    <definedName name="A127919582X">Data4!$CV$1:$CV$10,Data4!$CV$11:$CV$20</definedName>
    <definedName name="A127919582X_Data">Data4!$CV$11:$CV$20</definedName>
    <definedName name="A127919582X_Latest">Data4!$CV$20</definedName>
    <definedName name="A127919586J">Data4!$CW$1:$CW$10,Data4!$CW$11:$CW$20</definedName>
    <definedName name="A127919586J_Data">Data4!$CW$11:$CW$20</definedName>
    <definedName name="A127919586J_Latest">Data4!$CW$20</definedName>
    <definedName name="A127919590X">Data4!$BX$1:$BX$10,Data4!$BX$11:$BX$20</definedName>
    <definedName name="A127919590X_Data">Data4!$BX$11:$BX$20</definedName>
    <definedName name="A127919590X_Latest">Data4!$BX$20</definedName>
    <definedName name="A127919594J">Data4!$CD$1:$CD$10,Data4!$CD$11:$CD$20</definedName>
    <definedName name="A127919594J_Data">Data4!$CD$11:$CD$20</definedName>
    <definedName name="A127919594J_Latest">Data4!$CD$20</definedName>
    <definedName name="A127919598T">Data4!$DS$1:$DS$10,Data4!$DS$11:$DS$20</definedName>
    <definedName name="A127919598T_Data">Data4!$DS$11:$DS$20</definedName>
    <definedName name="A127919598T_Latest">Data4!$DS$20</definedName>
    <definedName name="A127919602W">Data4!$DH$1:$DH$10,Data4!$DH$11:$DH$20</definedName>
    <definedName name="A127919602W_Data">Data4!$DH$11:$DH$20</definedName>
    <definedName name="A127919602W_Latest">Data4!$DH$20</definedName>
    <definedName name="A127919606F">Data4!$EC$1:$EC$10,Data4!$EC$11:$EC$20</definedName>
    <definedName name="A127919606F_Data">Data4!$EC$11:$EC$20</definedName>
    <definedName name="A127919606F_Latest">Data4!$EC$20</definedName>
    <definedName name="A127919610W">Data4!$EE$1:$EE$10,Data4!$EE$11:$EE$20</definedName>
    <definedName name="A127919610W_Data">Data4!$EE$11:$EE$20</definedName>
    <definedName name="A127919610W_Latest">Data4!$EE$20</definedName>
    <definedName name="A127919614F">Data4!$DM$1:$DM$10,Data4!$DM$11:$DM$20</definedName>
    <definedName name="A127919614F_Data">Data4!$DM$11:$DM$20</definedName>
    <definedName name="A127919614F_Latest">Data4!$DM$20</definedName>
    <definedName name="A127919618R">Data4!$FA$1:$FA$10,Data4!$FA$11:$FA$20</definedName>
    <definedName name="A127919618R_Data">Data4!$FA$11:$FA$20</definedName>
    <definedName name="A127919618R_Latest">Data4!$FA$20</definedName>
    <definedName name="A127919622F">Data4!$FK$1:$FK$10,Data4!$FK$11:$FK$20</definedName>
    <definedName name="A127919622F_Data">Data4!$FK$11:$FK$20</definedName>
    <definedName name="A127919622F_Latest">Data4!$FK$20</definedName>
    <definedName name="A127919626R">Data4!$ES$1:$ES$10,Data4!$ES$11:$ES$20</definedName>
    <definedName name="A127919626R_Data">Data4!$ES$11:$ES$20</definedName>
    <definedName name="A127919626R_Latest">Data4!$ES$20</definedName>
    <definedName name="A127919630F">Data4!$EU$1:$EU$10,Data4!$EU$11:$EU$20</definedName>
    <definedName name="A127919630F_Data">Data4!$EU$11:$EU$20</definedName>
    <definedName name="A127919630F_Latest">Data4!$EU$20</definedName>
    <definedName name="A127919634R">Data4!$FW$1:$FW$10,Data4!$FW$11:$FW$20</definedName>
    <definedName name="A127919634R_Data">Data4!$FW$11:$FW$20</definedName>
    <definedName name="A127919634R_Latest">Data4!$FW$20</definedName>
    <definedName name="A127919638X">Data4!$FX$1:$FX$10,Data4!$FX$11:$FX$20</definedName>
    <definedName name="A127919638X_Data">Data4!$FX$11:$FX$20</definedName>
    <definedName name="A127919638X_Latest">Data4!$FX$20</definedName>
    <definedName name="A127919642R">Data4!$GS$1:$GS$10,Data4!$GS$11:$GS$20</definedName>
    <definedName name="A127919642R_Data">Data4!$GS$11:$GS$20</definedName>
    <definedName name="A127919642R_Latest">Data4!$GS$20</definedName>
    <definedName name="A127919646X">Data4!$GW$1:$GW$10,Data4!$GW$11:$GW$20</definedName>
    <definedName name="A127919646X_Data">Data4!$GW$11:$GW$20</definedName>
    <definedName name="A127919646X_Latest">Data4!$GW$20</definedName>
    <definedName name="A127919650R">Data4!$FY$1:$FY$10,Data4!$FY$11:$FY$20</definedName>
    <definedName name="A127919650R_Data">Data4!$FY$11:$FY$20</definedName>
    <definedName name="A127919650R_Latest">Data4!$FY$20</definedName>
    <definedName name="A127919654X">Data3!$BR$1:$BR$10,Data3!$BR$11:$BR$20</definedName>
    <definedName name="A127919654X_Data">Data3!$BR$11:$BR$20</definedName>
    <definedName name="A127919654X_Latest">Data3!$BR$20</definedName>
    <definedName name="A127919658J">Data3!$BT$1:$BT$10,Data3!$BT$11:$BT$20</definedName>
    <definedName name="A127919658J_Data">Data3!$BT$11:$BT$20</definedName>
    <definedName name="A127919658J_Latest">Data3!$BT$20</definedName>
    <definedName name="A127919662X">Data3!$CI$1:$CI$10,Data3!$CI$11:$CI$20</definedName>
    <definedName name="A127919662X_Data">Data3!$CI$11:$CI$20</definedName>
    <definedName name="A127919662X_Latest">Data3!$CI$20</definedName>
    <definedName name="A127919666J">Data3!$BJ$1:$BJ$10,Data3!$BJ$11:$BJ$20</definedName>
    <definedName name="A127919666J_Data">Data3!$BJ$11:$BJ$20</definedName>
    <definedName name="A127919666J_Latest">Data3!$BJ$20</definedName>
    <definedName name="A127919670X">Data3!$BK$1:$BK$10,Data3!$BK$11:$BK$20</definedName>
    <definedName name="A127919670X_Data">Data3!$BK$11:$BK$20</definedName>
    <definedName name="A127919670X_Latest">Data3!$BK$20</definedName>
    <definedName name="A127919674J">Data3!$CP$1:$CP$10,Data3!$CP$11:$CP$20</definedName>
    <definedName name="A127919674J_Data">Data3!$CP$11:$CP$20</definedName>
    <definedName name="A127919674J_Latest">Data3!$CP$20</definedName>
    <definedName name="A127919678T">Data3!$CR$1:$CR$10,Data3!$CR$11:$CR$20</definedName>
    <definedName name="A127919678T_Data">Data3!$CR$11:$CR$20</definedName>
    <definedName name="A127919678T_Latest">Data3!$CR$20</definedName>
    <definedName name="A127919682J">Data3!$EB$1:$EB$10,Data3!$EB$11:$EB$20</definedName>
    <definedName name="A127919682J_Data">Data3!$EB$11:$EB$20</definedName>
    <definedName name="A127919682J_Latest">Data3!$EB$20</definedName>
    <definedName name="A127919686T">Data3!$ED$1:$ED$10,Data3!$ED$11:$ED$20</definedName>
    <definedName name="A127919686T_Data">Data3!$ED$11:$ED$20</definedName>
    <definedName name="A127919686T_Latest">Data3!$ED$20</definedName>
    <definedName name="A127919690J">Data3!$EZ$1:$EZ$10,Data3!$EZ$11:$EZ$20</definedName>
    <definedName name="A127919690J_Data">Data3!$EZ$11:$EZ$20</definedName>
    <definedName name="A127919690J_Latest">Data3!$EZ$20</definedName>
    <definedName name="A127919694T">Data3!$FE$1:$FE$10,Data3!$FE$11:$FE$20</definedName>
    <definedName name="A127919694T_Data">Data3!$FE$11:$FE$20</definedName>
    <definedName name="A127919694T_Latest">Data3!$FE$20</definedName>
    <definedName name="A127919698A">Data3!$FI$1:$FI$10,Data3!$FI$11:$FI$20</definedName>
    <definedName name="A127919698A_Data">Data3!$FI$11:$FI$20</definedName>
    <definedName name="A127919698A_Latest">Data3!$FI$20</definedName>
    <definedName name="A127919702F">Data3!$GI$1:$GI$10,Data3!$GI$11:$GI$20</definedName>
    <definedName name="A127919702F_Data">Data3!$GI$11:$GI$20</definedName>
    <definedName name="A127919702F_Latest">Data3!$GI$20</definedName>
    <definedName name="A127919706R">Data3!$GU$1:$GU$10,Data3!$GU$11:$GU$20</definedName>
    <definedName name="A127919706R_Data">Data3!$GU$11:$GU$20</definedName>
    <definedName name="A127919706R_Latest">Data3!$GU$20</definedName>
    <definedName name="A127919710F">Data3!$GW$1:$GW$10,Data3!$GW$11:$GW$20</definedName>
    <definedName name="A127919710F_Data">Data3!$GW$11:$GW$20</definedName>
    <definedName name="A127919710F_Latest">Data3!$GW$20</definedName>
    <definedName name="A127919714R">Data3!$HC$1:$HC$10,Data3!$HC$11:$HC$20</definedName>
    <definedName name="A127919714R_Data">Data3!$HC$11:$HC$20</definedName>
    <definedName name="A127919714R_Latest">Data3!$HC$20</definedName>
    <definedName name="A127919718X">Data3!$HE$1:$HE$10,Data3!$HE$11:$HE$20</definedName>
    <definedName name="A127919718X_Data">Data3!$HE$11:$HE$20</definedName>
    <definedName name="A127919718X_Latest">Data3!$HE$20</definedName>
    <definedName name="A127919722R">Data3!$GH$1:$GH$10,Data3!$GH$11:$GH$20</definedName>
    <definedName name="A127919722R_Data">Data3!$GH$11:$GH$20</definedName>
    <definedName name="A127919722R_Latest">Data3!$GH$20</definedName>
    <definedName name="A127919726X">Data3!$GL$1:$GL$10,Data3!$GL$11:$GL$20</definedName>
    <definedName name="A127919726X_Data">Data3!$GL$11:$GL$20</definedName>
    <definedName name="A127919726X_Latest">Data3!$GL$20</definedName>
    <definedName name="A127919730R">Data3!$IH$1:$IH$10,Data3!$IH$11:$IH$20</definedName>
    <definedName name="A127919730R_Data">Data3!$IH$11:$IH$20</definedName>
    <definedName name="A127919730R_Latest">Data3!$IH$20</definedName>
    <definedName name="A127919734X">Data4!$E$1:$E$10,Data4!$E$11:$E$20</definedName>
    <definedName name="A127919734X_Data">Data4!$E$11:$E$20</definedName>
    <definedName name="A127919734X_Latest">Data4!$E$20</definedName>
    <definedName name="A127919738J">Data3!$HX$1:$HX$10,Data3!$HX$11:$HX$20</definedName>
    <definedName name="A127919738J_Data">Data3!$HX$11:$HX$20</definedName>
    <definedName name="A127919738J_Latest">Data3!$HX$20</definedName>
    <definedName name="A127919742X">Data4!$Y$1:$Y$10,Data4!$Y$11:$Y$20</definedName>
    <definedName name="A127919742X_Data">Data4!$Y$11:$Y$20</definedName>
    <definedName name="A127919742X_Latest">Data4!$Y$20</definedName>
    <definedName name="A127919746J">Data4!$AB$1:$AB$10,Data4!$AB$11:$AB$20</definedName>
    <definedName name="A127919746J_Data">Data4!$AB$11:$AB$20</definedName>
    <definedName name="A127919746J_Latest">Data4!$AB$20</definedName>
    <definedName name="A127919750X">Data4!$AI$1:$AI$10,Data4!$AI$11:$AI$20</definedName>
    <definedName name="A127919750X_Data">Data4!$AI$11:$AI$20</definedName>
    <definedName name="A127919750X_Latest">Data4!$AI$20</definedName>
    <definedName name="A127919754J">Data4!$AJ$1:$AJ$10,Data4!$AJ$11:$AJ$20</definedName>
    <definedName name="A127919754J_Data">Data4!$AJ$11:$AJ$20</definedName>
    <definedName name="A127919754J_Latest">Data4!$AJ$20</definedName>
    <definedName name="A127920690F">Data4!$HT$1:$HT$10,Data4!$HT$11:$HT$20</definedName>
    <definedName name="A127920690F_Data">Data4!$HT$11:$HT$20</definedName>
    <definedName name="A127920690F_Latest">Data4!$HT$20</definedName>
    <definedName name="A127920694R">Data4!$IM$1:$IM$10,Data4!$IM$11:$IM$20</definedName>
    <definedName name="A127920694R_Data">Data4!$IM$11:$IM$20</definedName>
    <definedName name="A127920694R_Latest">Data4!$IM$20</definedName>
    <definedName name="A127920698X">Data4!$IN$1:$IN$10,Data4!$IN$11:$IN$20</definedName>
    <definedName name="A127920698X_Data">Data4!$IN$11:$IN$20</definedName>
    <definedName name="A127920698X_Latest">Data4!$IN$20</definedName>
    <definedName name="A127920702C">Data4!$IO$1:$IO$10,Data4!$IO$11:$IO$20</definedName>
    <definedName name="A127920702C_Data">Data4!$IO$11:$IO$20</definedName>
    <definedName name="A127920702C_Latest">Data4!$IO$20</definedName>
    <definedName name="A127920706L">Data4!$HN$1:$HN$10,Data4!$HN$11:$HN$20</definedName>
    <definedName name="A127920706L_Data">Data4!$HN$11:$HN$20</definedName>
    <definedName name="A127920706L_Latest">Data4!$HN$20</definedName>
    <definedName name="A127920922F">Data5!$D$1:$D$10,Data5!$D$11:$D$20</definedName>
    <definedName name="A127920922F_Data">Data5!$D$11:$D$20</definedName>
    <definedName name="A127920922F_Latest">Data5!$D$20</definedName>
    <definedName name="A127920926R">Data5!$X$1:$X$10,Data5!$X$11:$X$20</definedName>
    <definedName name="A127920926R_Data">Data5!$X$11:$X$20</definedName>
    <definedName name="A127920926R_Latest">Data5!$X$20</definedName>
    <definedName name="A127920930F">Data5!$Z$1:$Z$10,Data5!$Z$11:$Z$20</definedName>
    <definedName name="A127920930F_Data">Data5!$Z$11:$Z$20</definedName>
    <definedName name="A127920930F_Latest">Data5!$Z$20</definedName>
    <definedName name="A127920934R">Data5!$AE$1:$AE$10,Data5!$AE$11:$AE$20</definedName>
    <definedName name="A127920934R_Data">Data5!$AE$11:$AE$20</definedName>
    <definedName name="A127920934R_Latest">Data5!$AE$20</definedName>
    <definedName name="A127920938X">Data5!$AH$1:$AH$10,Data5!$AH$11:$AH$20</definedName>
    <definedName name="A127920938X_Data">Data5!$AH$11:$AH$20</definedName>
    <definedName name="A127920938X_Latest">Data5!$AH$20</definedName>
    <definedName name="A127920942R">Data6!$Z$1:$Z$10,Data6!$Z$11:$Z$20</definedName>
    <definedName name="A127920942R_Data">Data6!$Z$11:$Z$20</definedName>
    <definedName name="A127920942R_Latest">Data6!$Z$20</definedName>
    <definedName name="A127920946X">Data6!$AM$1:$AM$10,Data6!$AM$11:$AM$20</definedName>
    <definedName name="A127920946X_Data">Data6!$AM$11:$AM$20</definedName>
    <definedName name="A127920946X_Latest">Data6!$AM$20</definedName>
    <definedName name="A127920950R">Data6!$AU$1:$AU$10,Data6!$AU$11:$AU$20</definedName>
    <definedName name="A127920950R_Data">Data6!$AU$11:$AU$20</definedName>
    <definedName name="A127920950R_Latest">Data6!$AU$20</definedName>
    <definedName name="A127920954X">Data6!$AV$1:$AV$10,Data6!$AV$11:$AV$20</definedName>
    <definedName name="A127920954X_Data">Data6!$AV$11:$AV$20</definedName>
    <definedName name="A127920954X_Latest">Data6!$AV$20</definedName>
    <definedName name="A127920958J">Data6!$AC$1:$AC$10,Data6!$AC$11:$AC$20</definedName>
    <definedName name="A127920958J_Data">Data6!$AC$11:$AC$20</definedName>
    <definedName name="A127920958J_Latest">Data6!$AC$20</definedName>
    <definedName name="A127920962X">Data6!$BZ$1:$BZ$10,Data6!$BZ$11:$BZ$20</definedName>
    <definedName name="A127920962X_Data">Data6!$BZ$11:$BZ$20</definedName>
    <definedName name="A127920962X_Latest">Data6!$BZ$20</definedName>
    <definedName name="A127920966J">Data6!$CA$1:$CA$10,Data6!$CA$11:$CA$20</definedName>
    <definedName name="A127920966J_Data">Data6!$CA$11:$CA$20</definedName>
    <definedName name="A127920966J_Latest">Data6!$CA$20</definedName>
    <definedName name="A127920970X">Data6!$CI$1:$CI$10,Data6!$CI$11:$CI$20</definedName>
    <definedName name="A127920970X_Data">Data6!$CI$11:$CI$20</definedName>
    <definedName name="A127920970X_Latest">Data6!$CI$20</definedName>
    <definedName name="A127920974J">Data6!$BJ$1:$BJ$10,Data6!$BJ$11:$BJ$20</definedName>
    <definedName name="A127920974J_Data">Data6!$BJ$11:$BJ$20</definedName>
    <definedName name="A127920974J_Latest">Data6!$BJ$20</definedName>
    <definedName name="A127920978T">Data6!$DC$1:$DC$10,Data6!$DC$11:$DC$20</definedName>
    <definedName name="A127920978T_Data">Data6!$DC$11:$DC$20</definedName>
    <definedName name="A127920978T_Latest">Data6!$DC$20</definedName>
    <definedName name="A127920982J">Data6!$DE$1:$DE$10,Data6!$DE$11:$DE$20</definedName>
    <definedName name="A127920982J_Data">Data6!$DE$11:$DE$20</definedName>
    <definedName name="A127920982J_Latest">Data6!$DE$20</definedName>
    <definedName name="A127920986T">Data6!$DR$1:$DR$10,Data6!$DR$11:$DR$20</definedName>
    <definedName name="A127920986T_Data">Data6!$DR$11:$DR$20</definedName>
    <definedName name="A127920986T_Latest">Data6!$DR$20</definedName>
    <definedName name="A127920990J">Data6!$DV$1:$DV$10,Data6!$DV$11:$DV$20</definedName>
    <definedName name="A127920990J_Data">Data6!$DV$11:$DV$20</definedName>
    <definedName name="A127920990J_Latest">Data6!$DV$20</definedName>
    <definedName name="A127920994T">Data6!$EH$1:$EH$10,Data6!$EH$11:$EH$20</definedName>
    <definedName name="A127920994T_Data">Data6!$EH$11:$EH$20</definedName>
    <definedName name="A127920994T_Latest">Data6!$EH$20</definedName>
    <definedName name="A127920998A">Data6!$EZ$1:$EZ$10,Data6!$EZ$11:$EZ$20</definedName>
    <definedName name="A127920998A_Data">Data6!$EZ$11:$EZ$20</definedName>
    <definedName name="A127920998A_Latest">Data6!$EZ$20</definedName>
    <definedName name="A127921002J">Data6!$ED$1:$ED$10,Data6!$ED$11:$ED$20</definedName>
    <definedName name="A127921002J_Data">Data6!$ED$11:$ED$20</definedName>
    <definedName name="A127921002J_Latest">Data6!$ED$20</definedName>
    <definedName name="A127921006T">Data6!$EF$1:$EF$10,Data6!$EF$11:$EF$20</definedName>
    <definedName name="A127921006T_Data">Data6!$EF$11:$EF$20</definedName>
    <definedName name="A127921006T_Latest">Data6!$EF$20</definedName>
    <definedName name="A127921010J">Data6!$FF$1:$FF$10,Data6!$FF$11:$FF$20</definedName>
    <definedName name="A127921010J_Data">Data6!$FF$11:$FF$20</definedName>
    <definedName name="A127921010J_Latest">Data6!$FF$20</definedName>
    <definedName name="A127921014T">Data6!$GE$1:$GE$10,Data6!$GE$11:$GE$20</definedName>
    <definedName name="A127921014T_Data">Data6!$GE$11:$GE$20</definedName>
    <definedName name="A127921014T_Latest">Data6!$GE$20</definedName>
    <definedName name="A127921018A">Data6!$FE$1:$FE$10,Data6!$FE$11:$FE$20</definedName>
    <definedName name="A127921018A_Data">Data6!$FE$11:$FE$20</definedName>
    <definedName name="A127921018A_Latest">Data6!$FE$20</definedName>
    <definedName name="A127921026A">Data5!$AL$1:$AL$10,Data5!$AL$11:$AL$20</definedName>
    <definedName name="A127921026A_Data">Data5!$AL$11:$AL$20</definedName>
    <definedName name="A127921026A_Latest">Data5!$AL$20</definedName>
    <definedName name="A127921030T">Data5!$AU$1:$AU$10,Data5!$AU$11:$AU$20</definedName>
    <definedName name="A127921030T_Data">Data5!$AU$11:$AU$20</definedName>
    <definedName name="A127921030T_Latest">Data5!$AU$20</definedName>
    <definedName name="A127921034A">Data5!$BK$1:$BK$10,Data5!$BK$11:$BK$20</definedName>
    <definedName name="A127921034A_Data">Data5!$BK$11:$BK$20</definedName>
    <definedName name="A127921034A_Latest">Data5!$BK$20</definedName>
    <definedName name="A127921038K">Data5!$AN$1:$AN$10,Data5!$AN$11:$AN$20</definedName>
    <definedName name="A127921038K_Data">Data5!$AN$11:$AN$20</definedName>
    <definedName name="A127921038K_Latest">Data5!$AN$20</definedName>
    <definedName name="A127921042A">Data5!$BQ$1:$BQ$10,Data5!$BQ$11:$BQ$20</definedName>
    <definedName name="A127921042A_Data">Data5!$BQ$11:$BQ$20</definedName>
    <definedName name="A127921042A_Latest">Data5!$BQ$20</definedName>
    <definedName name="A127921046K">Data5!$AO$1:$AO$10,Data5!$AO$11:$AO$20</definedName>
    <definedName name="A127921046K_Data">Data5!$AO$11:$AO$20</definedName>
    <definedName name="A127921046K_Latest">Data5!$AO$20</definedName>
    <definedName name="A127921050A">Data5!$BR$1:$BR$10,Data5!$BR$11:$BR$20</definedName>
    <definedName name="A127921050A_Data">Data5!$BR$11:$BR$20</definedName>
    <definedName name="A127921050A_Latest">Data5!$BR$20</definedName>
    <definedName name="A127921054K">Data5!$CD$1:$CD$10,Data5!$CD$11:$CD$20</definedName>
    <definedName name="A127921054K_Data">Data5!$CD$11:$CD$20</definedName>
    <definedName name="A127921054K_Latest">Data5!$CD$20</definedName>
    <definedName name="A127921058V">Data5!$CE$1:$CE$10,Data5!$CE$11:$CE$20</definedName>
    <definedName name="A127921058V_Data">Data5!$CE$11:$CE$20</definedName>
    <definedName name="A127921058V_Latest">Data5!$CE$20</definedName>
    <definedName name="A127921062K">Data5!$CP$1:$CP$10,Data5!$CP$11:$CP$20</definedName>
    <definedName name="A127921062K_Data">Data5!$CP$11:$CP$20</definedName>
    <definedName name="A127921062K_Latest">Data5!$CP$20</definedName>
    <definedName name="A127921066V">Data5!$CR$1:$CR$10,Data5!$CR$11:$CR$20</definedName>
    <definedName name="A127921066V_Data">Data5!$CR$11:$CR$20</definedName>
    <definedName name="A127921066V_Latest">Data5!$CR$20</definedName>
    <definedName name="A127921070K">Data5!$CW$1:$CW$10,Data5!$CW$11:$CW$20</definedName>
    <definedName name="A127921070K_Data">Data5!$CW$11:$CW$20</definedName>
    <definedName name="A127921070K_Latest">Data5!$CW$20</definedName>
    <definedName name="A127921074V">Data5!$CA$1:$CA$10,Data5!$CA$11:$CA$20</definedName>
    <definedName name="A127921074V_Data">Data5!$CA$11:$CA$20</definedName>
    <definedName name="A127921074V_Latest">Data5!$CA$20</definedName>
    <definedName name="A127921078C">Data5!$EB$1:$EB$10,Data5!$EB$11:$EB$20</definedName>
    <definedName name="A127921078C_Data">Data5!$EB$11:$EB$20</definedName>
    <definedName name="A127921078C_Latest">Data5!$EB$20</definedName>
    <definedName name="A127921082V">Data5!$DA$1:$DA$10,Data5!$DA$11:$DA$20</definedName>
    <definedName name="A127921082V_Data">Data5!$DA$11:$DA$20</definedName>
    <definedName name="A127921082V_Latest">Data5!$DA$20</definedName>
    <definedName name="A127921086C">Data5!$DJ$1:$DJ$10,Data5!$DJ$11:$DJ$20</definedName>
    <definedName name="A127921086C_Data">Data5!$DJ$11:$DJ$20</definedName>
    <definedName name="A127921086C_Latest">Data5!$DJ$20</definedName>
    <definedName name="A127921090V">Data5!$EW$1:$EW$10,Data5!$EW$11:$EW$20</definedName>
    <definedName name="A127921090V_Data">Data5!$EW$11:$EW$20</definedName>
    <definedName name="A127921090V_Latest">Data5!$EW$20</definedName>
    <definedName name="A127921094C">Data5!$FH$1:$FH$10,Data5!$FH$11:$FH$20</definedName>
    <definedName name="A127921094C_Data">Data5!$FH$11:$FH$20</definedName>
    <definedName name="A127921094C_Latest">Data5!$FH$20</definedName>
    <definedName name="A127921098L">Data5!$EP$1:$EP$10,Data5!$EP$11:$EP$20</definedName>
    <definedName name="A127921098L_Data">Data5!$EP$11:$EP$20</definedName>
    <definedName name="A127921098L_Latest">Data5!$EP$20</definedName>
    <definedName name="A127921102T">Data5!$FS$1:$FS$10,Data5!$FS$11:$FS$20</definedName>
    <definedName name="A127921102T_Data">Data5!$FS$11:$FS$20</definedName>
    <definedName name="A127921102T_Latest">Data5!$FS$20</definedName>
    <definedName name="A127921106A">Data5!$HJ$1:$HJ$10,Data5!$HJ$11:$HJ$20</definedName>
    <definedName name="A127921106A_Data">Data5!$HJ$11:$HJ$20</definedName>
    <definedName name="A127921106A_Latest">Data5!$HJ$20</definedName>
    <definedName name="A127921110T">Data5!$HO$1:$HO$10,Data5!$HO$11:$HO$20</definedName>
    <definedName name="A127921110T_Data">Data5!$HO$11:$HO$20</definedName>
    <definedName name="A127921110T_Latest">Data5!$HO$20</definedName>
    <definedName name="A127921114A">Data5!$HY$1:$HY$10,Data5!$HY$11:$HY$20</definedName>
    <definedName name="A127921114A_Data">Data5!$HY$11:$HY$20</definedName>
    <definedName name="A127921114A_Latest">Data5!$HY$20</definedName>
    <definedName name="A127921118K">Data5!$IA$1:$IA$10,Data5!$IA$11:$IA$20</definedName>
    <definedName name="A127921118K_Data">Data5!$IA$11:$IA$20</definedName>
    <definedName name="A127921118K_Latest">Data5!$IA$20</definedName>
    <definedName name="A127921122A">Data5!$HF$1:$HF$10,Data5!$HF$11:$HF$20</definedName>
    <definedName name="A127921122A_Data">Data5!$HF$11:$HF$20</definedName>
    <definedName name="A127921122A_Latest">Data5!$HF$20</definedName>
    <definedName name="A127921126K">Data5!$HH$1:$HH$10,Data5!$HH$11:$HH$20</definedName>
    <definedName name="A127921126K_Data">Data5!$HH$11:$HH$20</definedName>
    <definedName name="A127921126K_Latest">Data5!$HH$20</definedName>
    <definedName name="A127921130A">Data6!$B$1:$B$10,Data6!$B$11:$B$20</definedName>
    <definedName name="A127921130A_Data">Data6!$B$11:$B$20</definedName>
    <definedName name="A127921130A_Latest">Data6!$B$20</definedName>
    <definedName name="A127921134K">Data6!$C$1:$C$10,Data6!$C$11:$C$20</definedName>
    <definedName name="A127921134K_Data">Data6!$C$11:$C$20</definedName>
    <definedName name="A127921134K_Latest">Data6!$C$20</definedName>
    <definedName name="A127921138V">Data6!$P$1:$P$10,Data6!$P$11:$P$20</definedName>
    <definedName name="A127921138V_Data">Data6!$P$11:$P$20</definedName>
    <definedName name="A127921138V_Latest">Data6!$P$20</definedName>
    <definedName name="A127921142K">Data6!$T$1:$T$10,Data6!$T$11:$T$20</definedName>
    <definedName name="A127921142K_Data">Data6!$T$11:$T$20</definedName>
    <definedName name="A127921142K_Latest">Data6!$T$20</definedName>
    <definedName name="A127921146V">Data5!$IL$1:$IL$10,Data5!$IL$11:$IL$20</definedName>
    <definedName name="A127921146V_Data">Data5!$IL$11:$IL$20</definedName>
    <definedName name="A127921146V_Latest">Data5!$IL$20</definedName>
    <definedName name="A127921150K">Data6!$GN$1:$GN$10,Data6!$GN$11:$GN$20</definedName>
    <definedName name="A127921150K_Data">Data6!$GN$11:$GN$20</definedName>
    <definedName name="A127921150K_Latest">Data6!$GN$20</definedName>
    <definedName name="A127922262W">Data6!$GS$1:$GS$10,Data6!$GS$11:$GS$20</definedName>
    <definedName name="A127922262W_Data">Data6!$GS$11:$GS$20</definedName>
    <definedName name="A127922262W_Latest">Data6!$GS$20</definedName>
    <definedName name="A127922266F">Data6!$HB$1:$HB$10,Data6!$HB$11:$HB$20</definedName>
    <definedName name="A127922266F_Data">Data6!$HB$11:$HB$20</definedName>
    <definedName name="A127922266F_Latest">Data6!$HB$20</definedName>
    <definedName name="A127922502W">Data6!$IE$1:$IE$10,Data6!$IE$11:$IE$20</definedName>
    <definedName name="A127922502W_Data">Data6!$IE$11:$IE$20</definedName>
    <definedName name="A127922502W_Latest">Data6!$IE$20</definedName>
    <definedName name="A127922506F">Data6!$IG$1:$IG$10,Data6!$IG$11:$IG$20</definedName>
    <definedName name="A127922506F_Data">Data6!$IG$11:$IG$20</definedName>
    <definedName name="A127922506F_Latest">Data6!$IG$20</definedName>
    <definedName name="A127922510W">Data8!$AO$1:$AO$10,Data8!$AO$11:$AO$20</definedName>
    <definedName name="A127922510W_Data">Data8!$AO$11:$AO$20</definedName>
    <definedName name="A127922510W_Latest">Data8!$AO$20</definedName>
    <definedName name="A127922518R">Data8!$P$1:$P$10,Data8!$P$11:$P$20</definedName>
    <definedName name="A127922518R_Data">Data8!$P$11:$P$20</definedName>
    <definedName name="A127922518R_Latest">Data8!$P$20</definedName>
    <definedName name="A127922522F">Data8!$AQ$1:$AQ$10,Data8!$AQ$11:$AQ$20</definedName>
    <definedName name="A127922522F_Data">Data8!$AQ$11:$AQ$20</definedName>
    <definedName name="A127922522F_Latest">Data8!$AQ$20</definedName>
    <definedName name="A127922526R">Data8!$AT$1:$AT$10,Data8!$AT$11:$AT$20</definedName>
    <definedName name="A127922526R_Data">Data8!$AT$11:$AT$20</definedName>
    <definedName name="A127922526R_Latest">Data8!$AT$20</definedName>
    <definedName name="A127922530F">Data8!$AW$1:$AW$10,Data8!$AW$11:$AW$20</definedName>
    <definedName name="A127922530F_Data">Data8!$AW$11:$AW$20</definedName>
    <definedName name="A127922530F_Latest">Data8!$AW$20</definedName>
    <definedName name="A127922534R">Data8!$AY$1:$AY$10,Data8!$AY$11:$AY$20</definedName>
    <definedName name="A127922534R_Data">Data8!$AY$11:$AY$20</definedName>
    <definedName name="A127922534R_Latest">Data8!$AY$20</definedName>
    <definedName name="A127922538X">Data8!$CQ$1:$CQ$10,Data8!$CQ$11:$CQ$20</definedName>
    <definedName name="A127922538X_Data">Data8!$CQ$11:$CQ$20</definedName>
    <definedName name="A127922538X_Latest">Data8!$CQ$20</definedName>
    <definedName name="A127922542R">Data8!$DC$1:$DC$10,Data8!$DC$11:$DC$20</definedName>
    <definedName name="A127922542R_Data">Data8!$DC$11:$DC$20</definedName>
    <definedName name="A127922542R_Latest">Data8!$DC$20</definedName>
    <definedName name="A127922546X">Data8!$CF$1:$CF$10,Data8!$CF$11:$CF$20</definedName>
    <definedName name="A127922546X_Data">Data8!$CF$11:$CF$20</definedName>
    <definedName name="A127922546X_Latest">Data8!$CF$20</definedName>
    <definedName name="A127922550R">Data8!$DU$1:$DU$10,Data8!$DU$11:$DU$20</definedName>
    <definedName name="A127922550R_Data">Data8!$DU$11:$DU$20</definedName>
    <definedName name="A127922550R_Latest">Data8!$DU$20</definedName>
    <definedName name="A127922554X">Data8!$EF$1:$EF$10,Data8!$EF$11:$EF$20</definedName>
    <definedName name="A127922554X_Data">Data8!$EF$11:$EF$20</definedName>
    <definedName name="A127922554X_Latest">Data8!$EF$20</definedName>
    <definedName name="A127922558J">Data8!$FA$1:$FA$10,Data8!$FA$11:$FA$20</definedName>
    <definedName name="A127922558J_Data">Data8!$FA$11:$FA$20</definedName>
    <definedName name="A127922558J_Latest">Data8!$FA$20</definedName>
    <definedName name="A127922562X">Data8!$FB$1:$FB$10,Data8!$FB$11:$FB$20</definedName>
    <definedName name="A127922562X_Data">Data8!$FB$11:$FB$20</definedName>
    <definedName name="A127922562X_Latest">Data8!$FB$20</definedName>
    <definedName name="A127922566J">Data8!$EP$1:$EP$10,Data8!$EP$11:$EP$20</definedName>
    <definedName name="A127922566J_Data">Data8!$EP$11:$EP$20</definedName>
    <definedName name="A127922566J_Latest">Data8!$EP$20</definedName>
    <definedName name="A127922570X">Data8!$EW$1:$EW$10,Data8!$EW$11:$EW$20</definedName>
    <definedName name="A127922570X_Data">Data8!$EW$11:$EW$20</definedName>
    <definedName name="A127922570X_Latest">Data8!$EW$20</definedName>
    <definedName name="A127922574J">Data7!$U$1:$U$10,Data7!$U$11:$U$20</definedName>
    <definedName name="A127922574J_Data">Data7!$U$11:$U$20</definedName>
    <definedName name="A127922574J_Latest">Data7!$U$20</definedName>
    <definedName name="A127922578T">Data7!$AM$1:$AM$10,Data7!$AM$11:$AM$20</definedName>
    <definedName name="A127922578T_Data">Data7!$AM$11:$AM$20</definedName>
    <definedName name="A127922578T_Latest">Data7!$AM$20</definedName>
    <definedName name="A127922582J">Data7!$AP$1:$AP$10,Data7!$AP$11:$AP$20</definedName>
    <definedName name="A127922582J_Data">Data7!$AP$11:$AP$20</definedName>
    <definedName name="A127922582J_Latest">Data7!$AP$20</definedName>
    <definedName name="A127922586T">Data7!$AR$1:$AR$10,Data7!$AR$11:$AR$20</definedName>
    <definedName name="A127922586T_Data">Data7!$AR$11:$AR$20</definedName>
    <definedName name="A127922586T_Latest">Data7!$AR$20</definedName>
    <definedName name="A127922590J">Data7!$Y$1:$Y$10,Data7!$Y$11:$Y$20</definedName>
    <definedName name="A127922590J_Data">Data7!$Y$11:$Y$20</definedName>
    <definedName name="A127922590J_Latest">Data7!$Y$20</definedName>
    <definedName name="A127922594T">Data7!$BC$1:$BC$10,Data7!$BC$11:$BC$20</definedName>
    <definedName name="A127922594T_Data">Data7!$BC$11:$BC$20</definedName>
    <definedName name="A127922594T_Latest">Data7!$BC$20</definedName>
    <definedName name="A127922598A">Data7!$BM$1:$BM$10,Data7!$BM$11:$BM$20</definedName>
    <definedName name="A127922598A_Data">Data7!$BM$11:$BM$20</definedName>
    <definedName name="A127922598A_Latest">Data7!$BM$20</definedName>
    <definedName name="A127922602F">Data7!$BN$1:$BN$10,Data7!$BN$11:$BN$20</definedName>
    <definedName name="A127922602F_Data">Data7!$BN$11:$BN$20</definedName>
    <definedName name="A127922602F_Latest">Data7!$BN$20</definedName>
    <definedName name="A127922606R">Data7!$BO$1:$BO$10,Data7!$BO$11:$BO$20</definedName>
    <definedName name="A127922606R_Data">Data7!$BO$11:$BO$20</definedName>
    <definedName name="A127922606R_Latest">Data7!$BO$20</definedName>
    <definedName name="A127922610F">Data7!$BW$1:$BW$10,Data7!$BW$11:$BW$20</definedName>
    <definedName name="A127922610F_Data">Data7!$BW$11:$BW$20</definedName>
    <definedName name="A127922610F_Latest">Data7!$BW$20</definedName>
    <definedName name="A127922614R">Data7!$CA$1:$CA$10,Data7!$CA$11:$CA$20</definedName>
    <definedName name="A127922614R_Data">Data7!$CA$11:$CA$20</definedName>
    <definedName name="A127922614R_Latest">Data7!$CA$20</definedName>
    <definedName name="A127922618X">Data7!$BF$1:$BF$10,Data7!$BF$11:$BF$20</definedName>
    <definedName name="A127922618X_Data">Data7!$BF$11:$BF$20</definedName>
    <definedName name="A127922618X_Latest">Data7!$BF$20</definedName>
    <definedName name="A127922622R">Data7!$CT$1:$CT$10,Data7!$CT$11:$CT$20</definedName>
    <definedName name="A127922622R_Data">Data7!$CT$11:$CT$20</definedName>
    <definedName name="A127922622R_Latest">Data7!$CT$20</definedName>
    <definedName name="A127922626X">Data7!$CL$1:$CL$10,Data7!$CL$11:$CL$20</definedName>
    <definedName name="A127922626X_Data">Data7!$CL$11:$CL$20</definedName>
    <definedName name="A127922626X_Latest">Data7!$CL$20</definedName>
    <definedName name="A127922630R">Data7!$DG$1:$DG$10,Data7!$DG$11:$DG$20</definedName>
    <definedName name="A127922630R_Data">Data7!$DG$11:$DG$20</definedName>
    <definedName name="A127922630R_Latest">Data7!$DG$20</definedName>
    <definedName name="A127922634X">Data7!$DI$1:$DI$10,Data7!$DI$11:$DI$20</definedName>
    <definedName name="A127922634X_Data">Data7!$DI$11:$DI$20</definedName>
    <definedName name="A127922634X_Latest">Data7!$DI$20</definedName>
    <definedName name="A127922638J">Data7!$DJ$1:$DJ$10,Data7!$DJ$11:$DJ$20</definedName>
    <definedName name="A127922638J_Data">Data7!$DJ$11:$DJ$20</definedName>
    <definedName name="A127922638J_Latest">Data7!$DJ$20</definedName>
    <definedName name="A127922642X">Data7!$DN$1:$DN$10,Data7!$DN$11:$DN$20</definedName>
    <definedName name="A127922642X_Data">Data7!$DN$11:$DN$20</definedName>
    <definedName name="A127922642X_Latest">Data7!$DN$20</definedName>
    <definedName name="A127922646J">Data7!$EB$1:$EB$10,Data7!$EB$11:$EB$20</definedName>
    <definedName name="A127922646J_Data">Data7!$EB$11:$EB$20</definedName>
    <definedName name="A127922646J_Latest">Data7!$EB$20</definedName>
    <definedName name="A127922650X">Data7!$ES$1:$ES$10,Data7!$ES$11:$ES$20</definedName>
    <definedName name="A127922650X_Data">Data7!$ES$11:$ES$20</definedName>
    <definedName name="A127922650X_Latest">Data7!$ES$20</definedName>
    <definedName name="A127922654J">Data7!$ET$1:$ET$10,Data7!$ET$11:$ET$20</definedName>
    <definedName name="A127922654J_Data">Data7!$ET$11:$ET$20</definedName>
    <definedName name="A127922654J_Latest">Data7!$ET$20</definedName>
    <definedName name="A127922658T">Data7!$DU$1:$DU$10,Data7!$DU$11:$DU$20</definedName>
    <definedName name="A127922658T_Data">Data7!$DU$11:$DU$20</definedName>
    <definedName name="A127922658T_Latest">Data7!$DU$20</definedName>
    <definedName name="A127922662J">Data7!$EY$1:$EY$10,Data7!$EY$11:$EY$20</definedName>
    <definedName name="A127922662J_Data">Data7!$EY$11:$EY$20</definedName>
    <definedName name="A127922662J_Latest">Data7!$EY$20</definedName>
    <definedName name="A127922670J">Data7!$DW$1:$DW$10,Data7!$DW$11:$DW$20</definedName>
    <definedName name="A127922670J_Data">Data7!$DW$11:$DW$20</definedName>
    <definedName name="A127922670J_Latest">Data7!$DW$20</definedName>
    <definedName name="A127922674T">Data7!$FA$1:$FA$10,Data7!$FA$11:$FA$20</definedName>
    <definedName name="A127922674T_Data">Data7!$FA$11:$FA$20</definedName>
    <definedName name="A127922674T_Latest">Data7!$FA$20</definedName>
    <definedName name="A127922678A">Data7!$FK$1:$FK$10,Data7!$FK$11:$FK$20</definedName>
    <definedName name="A127922678A_Data">Data7!$FK$11:$FK$20</definedName>
    <definedName name="A127922678A_Latest">Data7!$FK$20</definedName>
    <definedName name="A127922682T">Data7!$FB$1:$FB$10,Data7!$FB$11:$FB$20</definedName>
    <definedName name="A127922682T_Data">Data7!$FB$11:$FB$20</definedName>
    <definedName name="A127922682T_Latest">Data7!$FB$20</definedName>
    <definedName name="A127922686A">Data7!$GB$1:$GB$10,Data7!$GB$11:$GB$20</definedName>
    <definedName name="A127922686A_Data">Data7!$GB$11:$GB$20</definedName>
    <definedName name="A127922686A_Latest">Data7!$GB$20</definedName>
    <definedName name="A127922690T">Data7!$GC$1:$GC$10,Data7!$GC$11:$GC$20</definedName>
    <definedName name="A127922690T_Data">Data7!$GC$11:$GC$20</definedName>
    <definedName name="A127922690T_Latest">Data7!$GC$20</definedName>
    <definedName name="A127922694A">Data7!$FG$1:$FG$10,Data7!$FG$11:$FG$20</definedName>
    <definedName name="A127922694A_Data">Data7!$FG$11:$FG$20</definedName>
    <definedName name="A127922694A_Latest">Data7!$FG$20</definedName>
    <definedName name="A127922698K">Data7!$FI$1:$FI$10,Data7!$FI$11:$FI$20</definedName>
    <definedName name="A127922698K_Data">Data7!$FI$11:$FI$20</definedName>
    <definedName name="A127922698K_Latest">Data7!$FI$20</definedName>
    <definedName name="A127922702R">Data7!$GZ$1:$GZ$10,Data7!$GZ$11:$GZ$20</definedName>
    <definedName name="A127922702R_Data">Data7!$GZ$11:$GZ$20</definedName>
    <definedName name="A127922702R_Latest">Data7!$GZ$20</definedName>
    <definedName name="A127922706X">Data7!$HA$1:$HA$10,Data7!$HA$11:$HA$20</definedName>
    <definedName name="A127922706X_Data">Data7!$HA$11:$HA$20</definedName>
    <definedName name="A127922706X_Latest">Data7!$HA$20</definedName>
    <definedName name="A127922710R">Data7!$HB$1:$HB$10,Data7!$HB$11:$HB$20</definedName>
    <definedName name="A127922710R_Data">Data7!$HB$11:$HB$20</definedName>
    <definedName name="A127922710R_Latest">Data7!$HB$20</definedName>
    <definedName name="A127922714X">Data7!$HE$1:$HE$10,Data7!$HE$11:$HE$20</definedName>
    <definedName name="A127922714X_Data">Data7!$HE$11:$HE$20</definedName>
    <definedName name="A127922714X_Latest">Data7!$HE$20</definedName>
    <definedName name="A127922718J">Data7!$HJ$1:$HJ$10,Data7!$HJ$11:$HJ$20</definedName>
    <definedName name="A127922718J_Data">Data7!$HJ$11:$HJ$20</definedName>
    <definedName name="A127922718J_Latest">Data7!$HJ$20</definedName>
    <definedName name="A127922722X">Data7!$HM$1:$HM$10,Data7!$HM$11:$HM$20</definedName>
    <definedName name="A127922722X_Data">Data7!$HM$11:$HM$20</definedName>
    <definedName name="A127922722X_Latest">Data7!$HM$20</definedName>
    <definedName name="A127922726J">Data7!$GL$1:$GL$10,Data7!$GL$11:$GL$20</definedName>
    <definedName name="A127922726J_Data">Data7!$GL$11:$GL$20</definedName>
    <definedName name="A127922726J_Latest">Data7!$GL$20</definedName>
    <definedName name="A127922730X">Data7!$IA$1:$IA$10,Data7!$IA$11:$IA$20</definedName>
    <definedName name="A127922730X_Data">Data7!$IA$11:$IA$20</definedName>
    <definedName name="A127922730X_Latest">Data7!$IA$20</definedName>
    <definedName name="A127922734J">Data7!$IM$1:$IM$10,Data7!$IM$11:$IM$20</definedName>
    <definedName name="A127922734J_Data">Data7!$IM$11:$IM$20</definedName>
    <definedName name="A127922734J_Latest">Data7!$IM$20</definedName>
    <definedName name="A127922738T">Data7!$IP$1:$IP$10,Data7!$IP$11:$IP$20</definedName>
    <definedName name="A127922738T_Data">Data7!$IP$11:$IP$20</definedName>
    <definedName name="A127922738T_Latest">Data7!$IP$20</definedName>
    <definedName name="A127922754T">Data8!$FV$1:$FV$10,Data8!$FV$11:$FV$20</definedName>
    <definedName name="A127922754T_Data">Data8!$FV$11:$FV$20</definedName>
    <definedName name="A127922754T_Latest">Data8!$FV$20</definedName>
    <definedName name="A127923766V">Data8!$GL$1:$GL$10,Data8!$GL$11:$GL$20</definedName>
    <definedName name="A127923766V_Data">Data8!$GL$11:$GL$20</definedName>
    <definedName name="A127923766V_Latest">Data8!$GL$20</definedName>
    <definedName name="A127923770K">Data8!$GN$1:$GN$10,Data8!$GN$11:$GN$20</definedName>
    <definedName name="A127923770K_Data">Data8!$GN$11:$GN$20</definedName>
    <definedName name="A127923770K_Latest">Data8!$GN$20</definedName>
    <definedName name="A127923774V">Data8!$GR$1:$GR$10,Data8!$GR$11:$GR$20</definedName>
    <definedName name="A127923774V_Data">Data8!$GR$11:$GR$20</definedName>
    <definedName name="A127923774V_Latest">Data8!$GR$20</definedName>
    <definedName name="A127923778C">Data8!$GD$1:$GD$10,Data8!$GD$11:$GD$20</definedName>
    <definedName name="A127923778C_Data">Data8!$GD$11:$GD$20</definedName>
    <definedName name="A127923778C_Latest">Data8!$GD$20</definedName>
    <definedName name="A127923782V">Data8!$HC$1:$HC$10,Data8!$HC$11:$HC$20</definedName>
    <definedName name="A127923782V_Data">Data8!$HC$11:$HC$20</definedName>
    <definedName name="A127923782V_Latest">Data8!$HC$20</definedName>
    <definedName name="A127923786C">Data8!$HG$1:$HG$10,Data8!$HG$11:$HG$20</definedName>
    <definedName name="A127923786C_Data">Data8!$HG$11:$HG$20</definedName>
    <definedName name="A127923786C_Latest">Data8!$HG$20</definedName>
    <definedName name="A127923790V">Data8!$GI$1:$GI$10,Data8!$GI$11:$GI$20</definedName>
    <definedName name="A127923790V_Data">Data8!$GI$11:$GI$20</definedName>
    <definedName name="A127923790V_Latest">Data8!$GI$20</definedName>
    <definedName name="A127923794C">Data8!$GK$1:$GK$10,Data8!$GK$11:$GK$20</definedName>
    <definedName name="A127923794C_Data">Data8!$GK$11:$GK$20</definedName>
    <definedName name="A127923794C_Latest">Data8!$GK$20</definedName>
    <definedName name="A127924006W">Data8!$IB$1:$IB$10,Data8!$IB$11:$IB$20</definedName>
    <definedName name="A127924006W_Data">Data8!$IB$11:$IB$20</definedName>
    <definedName name="A127924006W_Latest">Data8!$IB$20</definedName>
    <definedName name="A127924010L">Data8!$IN$1:$IN$10,Data8!$IN$11:$IN$20</definedName>
    <definedName name="A127924010L_Data">Data8!$IN$11:$IN$20</definedName>
    <definedName name="A127924010L_Latest">Data8!$IN$20</definedName>
    <definedName name="A127924014W">Data8!$IP$1:$IP$10,Data8!$IP$11:$IP$20</definedName>
    <definedName name="A127924014W_Data">Data8!$IP$11:$IP$20</definedName>
    <definedName name="A127924014W_Latest">Data8!$IP$20</definedName>
    <definedName name="A127924018F">Data10!$F$1:$F$10,Data10!$F$11:$F$20</definedName>
    <definedName name="A127924018F_Data">Data10!$F$11:$F$20</definedName>
    <definedName name="A127924018F_Latest">Data10!$F$20</definedName>
    <definedName name="A127924022W">Data10!$G$1:$G$10,Data10!$G$11:$G$20</definedName>
    <definedName name="A127924022W_Data">Data10!$G$11:$G$20</definedName>
    <definedName name="A127924022W_Latest">Data10!$G$20</definedName>
    <definedName name="A127924026F">Data10!$H$1:$H$10,Data10!$H$11:$H$20</definedName>
    <definedName name="A127924026F_Data">Data10!$H$11:$H$20</definedName>
    <definedName name="A127924026F_Latest">Data10!$H$20</definedName>
    <definedName name="A127924030W">Data9!$II$1:$II$10,Data9!$II$11:$II$20</definedName>
    <definedName name="A127924030W_Data">Data9!$II$11:$II$20</definedName>
    <definedName name="A127924030W_Latest">Data9!$II$20</definedName>
    <definedName name="A127924034F">Data10!$L$1:$L$10,Data10!$L$11:$L$20</definedName>
    <definedName name="A127924034F_Data">Data10!$L$11:$L$20</definedName>
    <definedName name="A127924034F_Latest">Data10!$L$20</definedName>
    <definedName name="A127924038R">Data10!$W$1:$W$10,Data10!$W$11:$W$20</definedName>
    <definedName name="A127924038R_Data">Data10!$W$11:$W$20</definedName>
    <definedName name="A127924038R_Latest">Data10!$W$20</definedName>
    <definedName name="A127924042F">Data10!$AL$1:$AL$10,Data10!$AL$11:$AL$20</definedName>
    <definedName name="A127924042F_Data">Data10!$AL$11:$AL$20</definedName>
    <definedName name="A127924042F_Latest">Data10!$AL$20</definedName>
    <definedName name="A127924046R">Data10!$AS$1:$AS$10,Data10!$AS$11:$AS$20</definedName>
    <definedName name="A127924046R_Data">Data10!$AS$11:$AS$20</definedName>
    <definedName name="A127924046R_Latest">Data10!$AS$20</definedName>
    <definedName name="A127924050F">Data10!$AV$1:$AV$10,Data10!$AV$11:$AV$20</definedName>
    <definedName name="A127924050F_Data">Data10!$AV$11:$AV$20</definedName>
    <definedName name="A127924050F_Latest">Data10!$AV$20</definedName>
    <definedName name="A127924054R">Data10!$AW$1:$AW$10,Data10!$AW$11:$AW$20</definedName>
    <definedName name="A127924054R_Data">Data10!$AW$11:$AW$20</definedName>
    <definedName name="A127924054R_Latest">Data10!$AW$20</definedName>
    <definedName name="A127924058X">Data10!$AB$1:$AB$10,Data10!$AB$11:$AB$20</definedName>
    <definedName name="A127924058X_Data">Data10!$AB$11:$AB$20</definedName>
    <definedName name="A127924058X_Latest">Data10!$AB$20</definedName>
    <definedName name="A127924062R">Data10!$BE$1:$BE$10,Data10!$BE$11:$BE$20</definedName>
    <definedName name="A127924062R_Data">Data10!$BE$11:$BE$20</definedName>
    <definedName name="A127924062R_Latest">Data10!$BE$20</definedName>
    <definedName name="A127924066X">Data10!$BR$1:$BR$10,Data10!$BR$11:$BR$20</definedName>
    <definedName name="A127924066X_Data">Data10!$BR$11:$BR$20</definedName>
    <definedName name="A127924066X_Latest">Data10!$BR$20</definedName>
    <definedName name="A127924070R">Data10!$BT$1:$BT$10,Data10!$BT$11:$BT$20</definedName>
    <definedName name="A127924070R_Data">Data10!$BT$11:$BT$20</definedName>
    <definedName name="A127924070R_Latest">Data10!$BT$20</definedName>
    <definedName name="A127924074X">Data10!$BV$1:$BV$10,Data10!$BV$11:$BV$20</definedName>
    <definedName name="A127924074X_Data">Data10!$BV$11:$BV$20</definedName>
    <definedName name="A127924074X_Latest">Data10!$BV$20</definedName>
    <definedName name="A127924078J">Data10!$BW$1:$BW$10,Data10!$BW$11:$BW$20</definedName>
    <definedName name="A127924078J_Data">Data10!$BW$11:$BW$20</definedName>
    <definedName name="A127924078J_Latest">Data10!$BW$20</definedName>
    <definedName name="A127924082X">Data10!$BY$1:$BY$10,Data10!$BY$11:$BY$20</definedName>
    <definedName name="A127924082X_Data">Data10!$BY$11:$BY$20</definedName>
    <definedName name="A127924082X_Latest">Data10!$BY$20</definedName>
    <definedName name="A127924086J">Data10!$CB$1:$CB$10,Data10!$CB$11:$CB$20</definedName>
    <definedName name="A127924086J_Data">Data10!$CB$11:$CB$20</definedName>
    <definedName name="A127924086J_Latest">Data10!$CB$20</definedName>
    <definedName name="A127924090X">Data10!$CE$1:$CE$10,Data10!$CE$11:$CE$20</definedName>
    <definedName name="A127924090X_Data">Data10!$CE$11:$CE$20</definedName>
    <definedName name="A127924090X_Latest">Data10!$CE$20</definedName>
    <definedName name="A127924094J">Data10!$BJ$1:$BJ$10,Data10!$BJ$11:$BJ$20</definedName>
    <definedName name="A127924094J_Data">Data10!$BJ$11:$BJ$20</definedName>
    <definedName name="A127924094J_Latest">Data10!$BJ$20</definedName>
    <definedName name="A127924098T">Data10!$CK$1:$CK$10,Data10!$CK$11:$CK$20</definedName>
    <definedName name="A127924098T_Data">Data10!$CK$11:$CK$20</definedName>
    <definedName name="A127924098T_Latest">Data10!$CK$20</definedName>
    <definedName name="A127924102W">Data10!$DB$1:$DB$10,Data10!$DB$11:$DB$20</definedName>
    <definedName name="A127924102W_Data">Data10!$DB$11:$DB$20</definedName>
    <definedName name="A127924102W_Latest">Data10!$DB$20</definedName>
    <definedName name="A127924106F">Data10!$DU$1:$DU$10,Data10!$DU$11:$DU$20</definedName>
    <definedName name="A127924106F_Data">Data10!$DU$11:$DU$20</definedName>
    <definedName name="A127924106F_Latest">Data10!$DU$20</definedName>
    <definedName name="A127924110W">Data10!$EH$1:$EH$10,Data10!$EH$11:$EH$20</definedName>
    <definedName name="A127924110W_Data">Data10!$EH$11:$EH$20</definedName>
    <definedName name="A127924110W_Latest">Data10!$EH$20</definedName>
    <definedName name="A127924114F">Data10!$EM$1:$EM$10,Data10!$EM$11:$EM$20</definedName>
    <definedName name="A127924114F_Data">Data10!$EM$11:$EM$20</definedName>
    <definedName name="A127924114F_Latest">Data10!$EM$20</definedName>
    <definedName name="A127924118R">Data10!$DY$1:$DY$10,Data10!$DY$11:$DY$20</definedName>
    <definedName name="A127924118R_Data">Data10!$DY$11:$DY$20</definedName>
    <definedName name="A127924118R_Latest">Data10!$DY$20</definedName>
    <definedName name="A127924122F">Data10!$EU$1:$EU$10,Data10!$EU$11:$EU$20</definedName>
    <definedName name="A127924122F_Data">Data10!$EU$11:$EU$20</definedName>
    <definedName name="A127924122F_Latest">Data10!$EU$20</definedName>
    <definedName name="A127924126R">Data10!$EA$1:$EA$10,Data10!$EA$11:$EA$20</definedName>
    <definedName name="A127924126R_Data">Data10!$EA$11:$EA$20</definedName>
    <definedName name="A127924126R_Latest">Data10!$EA$20</definedName>
    <definedName name="A127924130F">Data10!$EC$1:$EC$10,Data10!$EC$11:$EC$20</definedName>
    <definedName name="A127924130F_Data">Data10!$EC$11:$EC$20</definedName>
    <definedName name="A127924130F_Latest">Data10!$EC$20</definedName>
    <definedName name="A127924134R">Data9!$N$1:$N$10,Data9!$N$11:$N$20</definedName>
    <definedName name="A127924134R_Data">Data9!$N$11:$N$20</definedName>
    <definedName name="A127924134R_Latest">Data9!$N$20</definedName>
    <definedName name="A127924138X">Data9!$S$1:$S$10,Data9!$S$11:$S$20</definedName>
    <definedName name="A127924138X_Data">Data9!$S$11:$S$20</definedName>
    <definedName name="A127924138X_Latest">Data9!$S$20</definedName>
    <definedName name="A127924142R">Data9!$W$1:$W$10,Data9!$W$11:$W$20</definedName>
    <definedName name="A127924142R_Data">Data9!$W$11:$W$20</definedName>
    <definedName name="A127924142R_Latest">Data9!$W$20</definedName>
    <definedName name="A127924146X">Data9!$AG$1:$AG$10,Data9!$AG$11:$AG$20</definedName>
    <definedName name="A127924146X_Data">Data9!$AG$11:$AG$20</definedName>
    <definedName name="A127924146X_Latest">Data9!$AG$20</definedName>
    <definedName name="A127924150R">Data9!$AI$1:$AI$10,Data9!$AI$11:$AI$20</definedName>
    <definedName name="A127924150R_Data">Data9!$AI$11:$AI$20</definedName>
    <definedName name="A127924150R_Latest">Data9!$AI$20</definedName>
    <definedName name="A127924154X">Data9!$J$1:$J$10,Data9!$J$11:$J$20</definedName>
    <definedName name="A127924154X_Data">Data9!$J$11:$J$20</definedName>
    <definedName name="A127924154X_Latest">Data9!$J$20</definedName>
    <definedName name="A127924158J">Data9!$K$1:$K$10,Data9!$K$11:$K$20</definedName>
    <definedName name="A127924158J_Data">Data9!$K$11:$K$20</definedName>
    <definedName name="A127924158J_Latest">Data9!$K$20</definedName>
    <definedName name="A127924162X">Data9!$L$1:$L$10,Data9!$L$11:$L$20</definedName>
    <definedName name="A127924162X_Data">Data9!$L$11:$L$20</definedName>
    <definedName name="A127924162X_Latest">Data9!$L$20</definedName>
    <definedName name="A127924166J">Data9!$AX$1:$AX$10,Data9!$AX$11:$AX$20</definedName>
    <definedName name="A127924166J_Data">Data9!$AX$11:$AX$20</definedName>
    <definedName name="A127924166J_Latest">Data9!$AX$20</definedName>
    <definedName name="A127924170X">Data9!$AM$1:$AM$10,Data9!$AM$11:$AM$20</definedName>
    <definedName name="A127924170X_Data">Data9!$AM$11:$AM$20</definedName>
    <definedName name="A127924170X_Latest">Data9!$AM$20</definedName>
    <definedName name="A127924174J">Data9!$BK$1:$BK$10,Data9!$BK$11:$BK$20</definedName>
    <definedName name="A127924174J_Data">Data9!$BK$11:$BK$20</definedName>
    <definedName name="A127924174J_Latest">Data9!$BK$20</definedName>
    <definedName name="A127924178T">Data9!$CH$1:$CH$10,Data9!$CH$11:$CH$20</definedName>
    <definedName name="A127924178T_Data">Data9!$CH$11:$CH$20</definedName>
    <definedName name="A127924178T_Latest">Data9!$CH$20</definedName>
    <definedName name="A127924182J">Data9!$CV$1:$CV$10,Data9!$CV$11:$CV$20</definedName>
    <definedName name="A127924182J_Data">Data9!$CV$11:$CV$20</definedName>
    <definedName name="A127924182J_Latest">Data9!$CV$20</definedName>
    <definedName name="A127924186T">Data9!$CY$1:$CY$10,Data9!$CY$11:$CY$20</definedName>
    <definedName name="A127924186T_Data">Data9!$CY$11:$CY$20</definedName>
    <definedName name="A127924186T_Latest">Data9!$CY$20</definedName>
    <definedName name="A127924190J">Data9!$DB$1:$DB$10,Data9!$DB$11:$DB$20</definedName>
    <definedName name="A127924190J_Data">Data9!$DB$11:$DB$20</definedName>
    <definedName name="A127924190J_Latest">Data9!$DB$20</definedName>
    <definedName name="A127924194T">Data9!$DK$1:$DK$10,Data9!$DK$11:$DK$20</definedName>
    <definedName name="A127924194T_Data">Data9!$DK$11:$DK$20</definedName>
    <definedName name="A127924194T_Latest">Data9!$DK$20</definedName>
    <definedName name="A127924198A">Data9!$DO$1:$DO$10,Data9!$DO$11:$DO$20</definedName>
    <definedName name="A127924198A_Data">Data9!$DO$11:$DO$20</definedName>
    <definedName name="A127924198A_Latest">Data9!$DO$20</definedName>
    <definedName name="A127924202F">Data9!$DZ$1:$DZ$10,Data9!$DZ$11:$DZ$20</definedName>
    <definedName name="A127924202F_Data">Data9!$DZ$11:$DZ$20</definedName>
    <definedName name="A127924202F_Latest">Data9!$DZ$20</definedName>
    <definedName name="A127924206R">Data9!$EF$1:$EF$10,Data9!$EF$11:$EF$20</definedName>
    <definedName name="A127924206R_Data">Data9!$EF$11:$EF$20</definedName>
    <definedName name="A127924206R_Latest">Data9!$EF$20</definedName>
    <definedName name="A127924210F">Data9!$DF$1:$DF$10,Data9!$DF$11:$DF$20</definedName>
    <definedName name="A127924210F_Data">Data9!$DF$11:$DF$20</definedName>
    <definedName name="A127924210F_Latest">Data9!$DF$20</definedName>
    <definedName name="A127924214R">Data9!$DH$1:$DH$10,Data9!$DH$11:$DH$20</definedName>
    <definedName name="A127924214R_Data">Data9!$DH$11:$DH$20</definedName>
    <definedName name="A127924214R_Latest">Data9!$DH$20</definedName>
    <definedName name="A127924218X">Data9!$DI$1:$DI$10,Data9!$DI$11:$DI$20</definedName>
    <definedName name="A127924218X_Data">Data9!$DI$11:$DI$20</definedName>
    <definedName name="A127924218X_Latest">Data9!$DI$20</definedName>
    <definedName name="A127924222R">Data9!$EJ$1:$EJ$10,Data9!$EJ$11:$EJ$20</definedName>
    <definedName name="A127924222R_Data">Data9!$EJ$11:$EJ$20</definedName>
    <definedName name="A127924222R_Latest">Data9!$EJ$20</definedName>
    <definedName name="A127924226X">Data9!$EP$1:$EP$10,Data9!$EP$11:$EP$20</definedName>
    <definedName name="A127924226X_Data">Data9!$EP$11:$EP$20</definedName>
    <definedName name="A127924226X_Latest">Data9!$EP$20</definedName>
    <definedName name="A127924230R">Data9!$EQ$1:$EQ$10,Data9!$EQ$11:$EQ$20</definedName>
    <definedName name="A127924230R_Data">Data9!$EQ$11:$EQ$20</definedName>
    <definedName name="A127924230R_Latest">Data9!$EQ$20</definedName>
    <definedName name="A127924234X">Data9!$FR$1:$FR$10,Data9!$FR$11:$FR$20</definedName>
    <definedName name="A127924234X_Data">Data9!$FR$11:$FR$20</definedName>
    <definedName name="A127924234X_Latest">Data9!$FR$20</definedName>
    <definedName name="A127924238J">Data9!$GC$1:$GC$10,Data9!$GC$11:$GC$20</definedName>
    <definedName name="A127924238J_Data">Data9!$GC$11:$GC$20</definedName>
    <definedName name="A127924238J_Latest">Data9!$GC$20</definedName>
    <definedName name="A127924242X">Data9!$GG$1:$GG$10,Data9!$GG$11:$GG$20</definedName>
    <definedName name="A127924242X_Data">Data9!$GG$11:$GG$20</definedName>
    <definedName name="A127924242X_Latest">Data9!$GG$20</definedName>
    <definedName name="A127924246J">Data9!$GR$1:$GR$10,Data9!$GR$11:$GR$20</definedName>
    <definedName name="A127924246J_Data">Data9!$GR$11:$GR$20</definedName>
    <definedName name="A127924246J_Latest">Data9!$GR$20</definedName>
    <definedName name="A127924250X">Data9!$GT$1:$GT$10,Data9!$GT$11:$GT$20</definedName>
    <definedName name="A127924250X_Data">Data9!$GT$11:$GT$20</definedName>
    <definedName name="A127924250X_Latest">Data9!$GT$20</definedName>
    <definedName name="A127924254J">Data9!$HP$1:$HP$10,Data9!$HP$11:$HP$20</definedName>
    <definedName name="A127924254J_Data">Data9!$HP$11:$HP$20</definedName>
    <definedName name="A127924254J_Latest">Data9!$HP$20</definedName>
    <definedName name="A127924258T">Data9!$HB$1:$HB$10,Data9!$HB$11:$HB$20</definedName>
    <definedName name="A127924258T_Data">Data9!$HB$11:$HB$20</definedName>
    <definedName name="A127924258T_Latest">Data9!$HB$20</definedName>
    <definedName name="A127925370K">Data10!$FW$1:$FW$10,Data10!$FW$11:$FW$20</definedName>
    <definedName name="A127925370K_Data">Data10!$FW$11:$FW$20</definedName>
    <definedName name="A127925370K_Latest">Data10!$FW$20</definedName>
    <definedName name="A127925374V">Data10!$FX$1:$FX$10,Data10!$FX$11:$FX$20</definedName>
    <definedName name="A127925374V_Data">Data10!$FX$11:$FX$20</definedName>
    <definedName name="A127925374V_Latest">Data10!$FX$20</definedName>
    <definedName name="A127925378C">Data10!$GC$1:$GC$10,Data10!$GC$11:$GC$20</definedName>
    <definedName name="A127925378C_Data">Data10!$GC$11:$GC$20</definedName>
    <definedName name="A127925378C_Latest">Data10!$GC$20</definedName>
    <definedName name="A127925382V">Data10!$GE$1:$GE$10,Data10!$GE$11:$GE$20</definedName>
    <definedName name="A127925382V_Data">Data10!$GE$11:$GE$20</definedName>
    <definedName name="A127925382V_Latest">Data10!$GE$20</definedName>
    <definedName name="A127925386C">Data10!$GJ$1:$GJ$10,Data10!$GJ$11:$GJ$20</definedName>
    <definedName name="A127925386C_Data">Data10!$GJ$11:$GJ$20</definedName>
    <definedName name="A127925386C_Latest">Data10!$GJ$20</definedName>
    <definedName name="A127925390V">Data10!$FR$1:$FR$10,Data10!$FR$11:$FR$20</definedName>
    <definedName name="A127925390V_Data">Data10!$FR$11:$FR$20</definedName>
    <definedName name="A127925390V_Latest">Data10!$FR$20</definedName>
    <definedName name="A127925650C">Data10!$HD$1:$HD$10,Data10!$HD$11:$HD$20</definedName>
    <definedName name="A127925650C_Data">Data10!$HD$11:$HD$20</definedName>
    <definedName name="A127925650C_Latest">Data10!$HD$20</definedName>
    <definedName name="A127925654L">Data10!$HT$1:$HT$10,Data10!$HT$11:$HT$20</definedName>
    <definedName name="A127925654L_Data">Data10!$HT$11:$HT$20</definedName>
    <definedName name="A127925654L_Latest">Data10!$HT$20</definedName>
    <definedName name="A127925658W">Data10!$HV$1:$HV$10,Data10!$HV$11:$HV$20</definedName>
    <definedName name="A127925658W_Data">Data10!$HV$11:$HV$20</definedName>
    <definedName name="A127925658W_Latest">Data10!$HV$20</definedName>
    <definedName name="A127925662L">Data10!$HY$1:$HY$10,Data10!$HY$11:$HY$20</definedName>
    <definedName name="A127925662L_Data">Data10!$HY$11:$HY$20</definedName>
    <definedName name="A127925662L_Latest">Data10!$HY$20</definedName>
    <definedName name="A127925666W">Data10!$GT$1:$GT$10,Data10!$GT$11:$GT$20</definedName>
    <definedName name="A127925666W_Data">Data10!$GT$11:$GT$20</definedName>
    <definedName name="A127925666W_Latest">Data10!$GT$20</definedName>
    <definedName name="A127925670L">Data11!$HQ$1:$HQ$10,Data11!$HQ$11:$HQ$20</definedName>
    <definedName name="A127925670L_Data">Data11!$HQ$11:$HQ$20</definedName>
    <definedName name="A127925670L_Latest">Data11!$HQ$20</definedName>
    <definedName name="A127925674W">Data11!$IN$1:$IN$10,Data11!$IN$11:$IN$20</definedName>
    <definedName name="A127925674W_Data">Data11!$IN$11:$IN$20</definedName>
    <definedName name="A127925674W_Latest">Data11!$IN$20</definedName>
    <definedName name="A127925678F">Data11!$HS$1:$HS$10,Data11!$HS$11:$HS$20</definedName>
    <definedName name="A127925678F_Data">Data11!$HS$11:$HS$20</definedName>
    <definedName name="A127925678F_Latest">Data11!$HS$20</definedName>
    <definedName name="A127925682W">Data12!$D$1:$D$10,Data12!$D$11:$D$20</definedName>
    <definedName name="A127925682W_Data">Data12!$D$11:$D$20</definedName>
    <definedName name="A127925682W_Latest">Data12!$D$20</definedName>
    <definedName name="A127925686F">Data11!$HT$1:$HT$10,Data11!$HT$11:$HT$20</definedName>
    <definedName name="A127925686F_Data">Data11!$HT$11:$HT$20</definedName>
    <definedName name="A127925686F_Latest">Data11!$HT$20</definedName>
    <definedName name="A127925690W">Data12!$G$1:$G$10,Data12!$G$11:$G$20</definedName>
    <definedName name="A127925690W_Data">Data12!$G$11:$G$20</definedName>
    <definedName name="A127925690W_Latest">Data12!$G$20</definedName>
    <definedName name="A127925694F">Data12!$T$1:$T$10,Data12!$T$11:$T$20</definedName>
    <definedName name="A127925694F_Data">Data12!$T$11:$T$20</definedName>
    <definedName name="A127925694F_Latest">Data12!$T$20</definedName>
    <definedName name="A127925698R">Data12!$AC$1:$AC$10,Data12!$AC$11:$AC$20</definedName>
    <definedName name="A127925698R_Data">Data12!$AC$11:$AC$20</definedName>
    <definedName name="A127925698R_Latest">Data12!$AC$20</definedName>
    <definedName name="A127925702V">Data12!$AJ$1:$AJ$10,Data12!$AJ$11:$AJ$20</definedName>
    <definedName name="A127925702V_Data">Data12!$AJ$11:$AJ$20</definedName>
    <definedName name="A127925702V_Latest">Data12!$AJ$20</definedName>
    <definedName name="A127925706C">Data12!$AL$1:$AL$10,Data12!$AL$11:$AL$20</definedName>
    <definedName name="A127925706C_Data">Data12!$AL$11:$AL$20</definedName>
    <definedName name="A127925706C_Latest">Data12!$AL$20</definedName>
    <definedName name="A127925710V">Data12!$AZ$1:$AZ$10,Data12!$AZ$11:$AZ$20</definedName>
    <definedName name="A127925710V_Data">Data12!$AZ$11:$AZ$20</definedName>
    <definedName name="A127925710V_Latest">Data12!$AZ$20</definedName>
    <definedName name="A127925714C">Data12!$BV$1:$BV$10,Data12!$BV$11:$BV$20</definedName>
    <definedName name="A127925714C_Data">Data12!$BV$11:$BV$20</definedName>
    <definedName name="A127925714C_Latest">Data12!$BV$20</definedName>
    <definedName name="A127925718L">Data12!$AU$1:$AU$10,Data12!$AU$11:$AU$20</definedName>
    <definedName name="A127925718L_Data">Data12!$AU$11:$AU$20</definedName>
    <definedName name="A127925718L_Latest">Data12!$AU$20</definedName>
    <definedName name="A127925722C">Data12!$CI$1:$CI$10,Data12!$CI$11:$CI$20</definedName>
    <definedName name="A127925722C_Data">Data12!$CI$11:$CI$20</definedName>
    <definedName name="A127925722C_Latest">Data12!$CI$20</definedName>
    <definedName name="A127925726L">Data12!$CA$1:$CA$10,Data12!$CA$11:$CA$20</definedName>
    <definedName name="A127925726L_Data">Data12!$CA$11:$CA$20</definedName>
    <definedName name="A127925726L_Latest">Data12!$CA$20</definedName>
    <definedName name="A127925730C">Data12!$DB$1:$DB$10,Data12!$DB$11:$DB$20</definedName>
    <definedName name="A127925730C_Data">Data12!$DB$11:$DB$20</definedName>
    <definedName name="A127925730C_Latest">Data12!$DB$20</definedName>
    <definedName name="A127925734L">Data12!$CB$1:$CB$10,Data12!$CB$11:$CB$20</definedName>
    <definedName name="A127925734L_Data">Data12!$CB$11:$CB$20</definedName>
    <definedName name="A127925734L_Latest">Data12!$CB$20</definedName>
    <definedName name="A127925738W">Data12!$EE$1:$EE$10,Data12!$EE$11:$EE$20</definedName>
    <definedName name="A127925738W_Data">Data12!$EE$11:$EE$20</definedName>
    <definedName name="A127925738W_Latest">Data12!$EE$20</definedName>
    <definedName name="A127925742L">Data12!$EI$1:$EI$10,Data12!$EI$11:$EI$20</definedName>
    <definedName name="A127925742L_Data">Data12!$EI$11:$EI$20</definedName>
    <definedName name="A127925742L_Latest">Data12!$EI$20</definedName>
    <definedName name="A127925746W">Data12!$DM$1:$DM$10,Data12!$DM$11:$DM$20</definedName>
    <definedName name="A127925746W_Data">Data12!$DM$11:$DM$20</definedName>
    <definedName name="A127925746W_Latest">Data12!$DM$20</definedName>
    <definedName name="A127925750L">Data10!$IM$1:$IM$10,Data10!$IM$11:$IM$20</definedName>
    <definedName name="A127925750L_Data">Data10!$IM$11:$IM$20</definedName>
    <definedName name="A127925750L_Latest">Data10!$IM$20</definedName>
    <definedName name="A127925754W">Data10!$IO$1:$IO$10,Data10!$IO$11:$IO$20</definedName>
    <definedName name="A127925754W_Data">Data10!$IO$11:$IO$20</definedName>
    <definedName name="A127925754W_Latest">Data10!$IO$20</definedName>
    <definedName name="A127925758F">Data11!$F$1:$F$10,Data11!$F$11:$F$20</definedName>
    <definedName name="A127925758F_Data">Data11!$F$11:$F$20</definedName>
    <definedName name="A127925758F_Latest">Data11!$F$20</definedName>
    <definedName name="A127925762W">Data11!$H$1:$H$10,Data11!$H$11:$H$20</definedName>
    <definedName name="A127925762W_Data">Data11!$H$11:$H$20</definedName>
    <definedName name="A127925762W_Latest">Data11!$H$20</definedName>
    <definedName name="A127925766F">Data11!$I$1:$I$10,Data11!$I$11:$I$20</definedName>
    <definedName name="A127925766F_Data">Data11!$I$11:$I$20</definedName>
    <definedName name="A127925766F_Latest">Data11!$I$20</definedName>
    <definedName name="A127925770W">Data11!$M$1:$M$10,Data11!$M$11:$M$20</definedName>
    <definedName name="A127925770W_Data">Data11!$M$11:$M$20</definedName>
    <definedName name="A127925770W_Latest">Data11!$M$20</definedName>
    <definedName name="A127925774F">Data11!$N$1:$N$10,Data11!$N$11:$N$20</definedName>
    <definedName name="A127925774F_Data">Data11!$N$11:$N$20</definedName>
    <definedName name="A127925774F_Latest">Data11!$N$20</definedName>
    <definedName name="A127925778R">Data11!$R$1:$R$10,Data11!$R$11:$R$20</definedName>
    <definedName name="A127925778R_Data">Data11!$R$11:$R$20</definedName>
    <definedName name="A127925778R_Latest">Data11!$R$20</definedName>
    <definedName name="A127925782F">Data10!$IB$1:$IB$10,Data10!$IB$11:$IB$20</definedName>
    <definedName name="A127925782F_Data">Data10!$IB$11:$IB$20</definedName>
    <definedName name="A127925782F_Latest">Data10!$IB$20</definedName>
    <definedName name="A127925786R">Data11!$U$1:$U$10,Data11!$U$11:$U$20</definedName>
    <definedName name="A127925786R_Data">Data11!$U$11:$U$20</definedName>
    <definedName name="A127925786R_Latest">Data11!$U$20</definedName>
    <definedName name="A127925790F">Data11!$AG$1:$AG$10,Data11!$AG$11:$AG$20</definedName>
    <definedName name="A127925790F_Data">Data11!$AG$11:$AG$20</definedName>
    <definedName name="A127925790F_Latest">Data11!$AG$20</definedName>
    <definedName name="A127925794R">Data11!$AQ$1:$AQ$10,Data11!$AQ$11:$AQ$20</definedName>
    <definedName name="A127925794R_Data">Data11!$AQ$11:$AQ$20</definedName>
    <definedName name="A127925794R_Latest">Data11!$AQ$20</definedName>
    <definedName name="A127925798X">Data11!$AT$1:$AT$10,Data11!$AT$11:$AT$20</definedName>
    <definedName name="A127925798X_Data">Data11!$AT$11:$AT$20</definedName>
    <definedName name="A127925798X_Latest">Data11!$AT$20</definedName>
    <definedName name="A127925802C">Data11!$AW$1:$AW$10,Data11!$AW$11:$AW$20</definedName>
    <definedName name="A127925802C_Data">Data11!$AW$11:$AW$20</definedName>
    <definedName name="A127925802C_Latest">Data11!$AW$20</definedName>
    <definedName name="A127925806L">Data11!$X$1:$X$10,Data11!$X$11:$X$20</definedName>
    <definedName name="A127925806L_Data">Data11!$X$11:$X$20</definedName>
    <definedName name="A127925806L_Latest">Data11!$X$20</definedName>
    <definedName name="A127925810C">Data11!$BO$1:$BO$10,Data11!$BO$11:$BO$20</definedName>
    <definedName name="A127925810C_Data">Data11!$BO$11:$BO$20</definedName>
    <definedName name="A127925810C_Latest">Data11!$BO$20</definedName>
    <definedName name="A127925814L">Data11!$BZ$1:$BZ$10,Data11!$BZ$11:$BZ$20</definedName>
    <definedName name="A127925814L_Data">Data11!$BZ$11:$BZ$20</definedName>
    <definedName name="A127925814L_Latest">Data11!$BZ$20</definedName>
    <definedName name="A127925818W">Data11!$CD$1:$CD$10,Data11!$CD$11:$CD$20</definedName>
    <definedName name="A127925818W_Data">Data11!$CD$11:$CD$20</definedName>
    <definedName name="A127925818W_Latest">Data11!$CD$20</definedName>
    <definedName name="A127925822L">Data11!$BG$1:$BG$10,Data11!$BG$11:$BG$20</definedName>
    <definedName name="A127925822L_Data">Data11!$BG$11:$BG$20</definedName>
    <definedName name="A127925822L_Latest">Data11!$BG$20</definedName>
    <definedName name="A127925826W">Data11!$CV$1:$CV$10,Data11!$CV$11:$CV$20</definedName>
    <definedName name="A127925826W_Data">Data11!$CV$11:$CV$20</definedName>
    <definedName name="A127925826W_Latest">Data11!$CV$20</definedName>
    <definedName name="A127925830L">Data11!$CY$1:$CY$10,Data11!$CY$11:$CY$20</definedName>
    <definedName name="A127925830L_Data">Data11!$CY$11:$CY$20</definedName>
    <definedName name="A127925830L_Latest">Data11!$CY$20</definedName>
    <definedName name="A127925834W">Data11!$DC$1:$DC$10,Data11!$DC$11:$DC$20</definedName>
    <definedName name="A127925834W_Data">Data11!$DC$11:$DC$20</definedName>
    <definedName name="A127925834W_Latest">Data11!$DC$20</definedName>
    <definedName name="A127925838F">Data11!$DD$1:$DD$10,Data11!$DD$11:$DD$20</definedName>
    <definedName name="A127925838F_Data">Data11!$DD$11:$DD$20</definedName>
    <definedName name="A127925838F_Latest">Data11!$DD$20</definedName>
    <definedName name="A127925842W">Data11!$DF$1:$DF$10,Data11!$DF$11:$DF$20</definedName>
    <definedName name="A127925842W_Data">Data11!$DF$11:$DF$20</definedName>
    <definedName name="A127925842W_Latest">Data11!$DF$20</definedName>
    <definedName name="A127925846F">Data11!$DG$1:$DG$10,Data11!$DG$11:$DG$20</definedName>
    <definedName name="A127925846F_Data">Data11!$DG$11:$DG$20</definedName>
    <definedName name="A127925846F_Latest">Data11!$DG$20</definedName>
    <definedName name="A127925850W">Data11!$CO$1:$CO$10,Data11!$CO$11:$CO$20</definedName>
    <definedName name="A127925850W_Data">Data11!$CO$11:$CO$20</definedName>
    <definedName name="A127925850W_Latest">Data11!$CO$20</definedName>
    <definedName name="A127925854F">Data11!$CR$1:$CR$10,Data11!$CR$11:$CR$20</definedName>
    <definedName name="A127925854F_Data">Data11!$CR$11:$CR$20</definedName>
    <definedName name="A127925854F_Latest">Data11!$CR$20</definedName>
    <definedName name="A127925858R">Data11!$EI$1:$EI$10,Data11!$EI$11:$EI$20</definedName>
    <definedName name="A127925858R_Data">Data11!$EI$11:$EI$20</definedName>
    <definedName name="A127925858R_Latest">Data11!$EI$20</definedName>
    <definedName name="A127925862F">Data11!$FN$1:$FN$10,Data11!$FN$11:$FN$20</definedName>
    <definedName name="A127925862F_Data">Data11!$FN$11:$FN$20</definedName>
    <definedName name="A127925862F_Latest">Data11!$FN$20</definedName>
    <definedName name="A127925866R">Data11!$FV$1:$FV$10,Data11!$FV$11:$FV$20</definedName>
    <definedName name="A127925866R_Data">Data11!$FV$11:$FV$20</definedName>
    <definedName name="A127925866R_Latest">Data11!$FV$20</definedName>
    <definedName name="A127925870F">Data11!$FX$1:$FX$10,Data11!$FX$11:$FX$20</definedName>
    <definedName name="A127925870F_Data">Data11!$FX$11:$FX$20</definedName>
    <definedName name="A127925870F_Latest">Data11!$FX$20</definedName>
    <definedName name="A127925874R">Data11!$GW$1:$GW$10,Data11!$GW$11:$GW$20</definedName>
    <definedName name="A127925874R_Data">Data11!$GW$11:$GW$20</definedName>
    <definedName name="A127925874R_Latest">Data11!$GW$20</definedName>
    <definedName name="A127925878X">Data11!$HE$1:$HE$10,Data11!$HE$11:$HE$20</definedName>
    <definedName name="A127925878X_Data">Data11!$HE$11:$HE$20</definedName>
    <definedName name="A127925878X_Latest">Data11!$HE$20</definedName>
    <definedName name="A127925882R">Data11!$HL$1:$HL$10,Data11!$HL$11:$HL$20</definedName>
    <definedName name="A127925882R_Data">Data11!$HL$11:$HL$20</definedName>
    <definedName name="A127925882R_Latest">Data11!$HL$20</definedName>
    <definedName name="A127925886X">Data11!$HN$1:$HN$10,Data11!$HN$11:$HN$20</definedName>
    <definedName name="A127925886X_Data">Data11!$HN$11:$HN$20</definedName>
    <definedName name="A127925886X_Latest">Data11!$HN$20</definedName>
    <definedName name="A127925898J">Data12!$EQ$1:$EQ$10,Data12!$EQ$11:$EQ$20</definedName>
    <definedName name="A127925898J_Data">Data12!$EQ$11:$EQ$20</definedName>
    <definedName name="A127925898J_Latest">Data12!$EQ$20</definedName>
    <definedName name="A127926834R">Data12!$FF$1:$FF$10,Data12!$FF$11:$FF$20</definedName>
    <definedName name="A127926834R_Data">Data12!$FF$11:$FF$20</definedName>
    <definedName name="A127926834R_Latest">Data12!$FF$20</definedName>
    <definedName name="A127926838X">Data12!$FH$1:$FH$10,Data12!$FH$11:$FH$20</definedName>
    <definedName name="A127926838X_Data">Data12!$FH$11:$FH$20</definedName>
    <definedName name="A127926838X_Latest">Data12!$FH$20</definedName>
    <definedName name="A127926842R">Data12!$FK$1:$FK$10,Data12!$FK$11:$FK$20</definedName>
    <definedName name="A127926842R_Data">Data12!$FK$11:$FK$20</definedName>
    <definedName name="A127926842R_Latest">Data12!$FK$20</definedName>
    <definedName name="A127926846X">Data12!$FR$1:$FR$10,Data12!$FR$11:$FR$20</definedName>
    <definedName name="A127926846X_Data">Data12!$FR$11:$FR$20</definedName>
    <definedName name="A127926846X_Latest">Data12!$FR$20</definedName>
    <definedName name="A127926850R">Data12!$FY$1:$FY$10,Data12!$FY$11:$FY$20</definedName>
    <definedName name="A127926850R_Data">Data12!$FY$11:$FY$20</definedName>
    <definedName name="A127926850R_Latest">Data12!$FY$20</definedName>
    <definedName name="A127926854X">Data12!$FC$1:$FC$10,Data12!$FC$11:$FC$20</definedName>
    <definedName name="A127926854X_Data">Data12!$FC$11:$FC$20</definedName>
    <definedName name="A127926854X_Latest">Data12!$FC$20</definedName>
    <definedName name="A127927098W">Data12!$GT$1:$GT$10,Data12!$GT$11:$GT$20</definedName>
    <definedName name="A127927098W_Data">Data12!$GT$11:$GT$20</definedName>
    <definedName name="A127927098W_Latest">Data12!$GT$20</definedName>
    <definedName name="A127927102A">Data13!$HI$1:$HI$10,Data13!$HI$11:$HI$20</definedName>
    <definedName name="A127927102A_Data">Data13!$HI$11:$HI$20</definedName>
    <definedName name="A127927102A_Latest">Data13!$HI$20</definedName>
    <definedName name="A127927106K">Data13!$HZ$1:$HZ$10,Data13!$HZ$11:$HZ$20</definedName>
    <definedName name="A127927106K_Data">Data13!$HZ$11:$HZ$20</definedName>
    <definedName name="A127927106K_Latest">Data13!$HZ$20</definedName>
    <definedName name="A127927110A">Data13!$ID$1:$ID$10,Data13!$ID$11:$ID$20</definedName>
    <definedName name="A127927110A_Data">Data13!$ID$11:$ID$20</definedName>
    <definedName name="A127927110A_Latest">Data13!$ID$20</definedName>
    <definedName name="A127927114K">Data13!$GY$1:$GY$10,Data13!$GY$11:$GY$20</definedName>
    <definedName name="A127927114K_Data">Data13!$GY$11:$GY$20</definedName>
    <definedName name="A127927114K_Latest">Data13!$GY$20</definedName>
    <definedName name="A127927118V">Data13!$HG$1:$HG$10,Data13!$HG$11:$HG$20</definedName>
    <definedName name="A127927118V_Data">Data13!$HG$11:$HG$20</definedName>
    <definedName name="A127927118V_Latest">Data13!$HG$20</definedName>
    <definedName name="A127927122K">Data13!$HH$1:$HH$10,Data13!$HH$11:$HH$20</definedName>
    <definedName name="A127927122K_Data">Data13!$HH$11:$HH$20</definedName>
    <definedName name="A127927122K_Latest">Data13!$HH$20</definedName>
    <definedName name="A127927126V">Data14!$F$1:$F$10,Data14!$F$11:$F$20</definedName>
    <definedName name="A127927126V_Data">Data14!$F$11:$F$20</definedName>
    <definedName name="A127927126V_Latest">Data14!$F$20</definedName>
    <definedName name="A127927130K">Data14!$J$1:$J$10,Data14!$J$11:$J$20</definedName>
    <definedName name="A127927130K_Data">Data14!$J$11:$J$20</definedName>
    <definedName name="A127927130K_Latest">Data14!$J$20</definedName>
    <definedName name="A127927134V">Data14!$N$1:$N$10,Data14!$N$11:$N$20</definedName>
    <definedName name="A127927134V_Data">Data14!$N$11:$N$20</definedName>
    <definedName name="A127927134V_Latest">Data14!$N$20</definedName>
    <definedName name="A127927138C">Data14!$T$1:$T$10,Data14!$T$11:$T$20</definedName>
    <definedName name="A127927138C_Data">Data14!$T$11:$T$20</definedName>
    <definedName name="A127927138C_Latest">Data14!$T$20</definedName>
    <definedName name="A127927142V">Data13!$IJ$1:$IJ$10,Data13!$IJ$11:$IJ$20</definedName>
    <definedName name="A127927142V_Data">Data13!$IJ$11:$IJ$20</definedName>
    <definedName name="A127927142V_Latest">Data13!$IJ$20</definedName>
    <definedName name="A127927146C">Data14!$U$1:$U$10,Data14!$U$11:$U$20</definedName>
    <definedName name="A127927146C_Data">Data14!$U$11:$U$20</definedName>
    <definedName name="A127927146C_Latest">Data14!$U$20</definedName>
    <definedName name="A127927150V">Data13!$IK$1:$IK$10,Data13!$IK$11:$IK$20</definedName>
    <definedName name="A127927150V_Data">Data13!$IK$11:$IK$20</definedName>
    <definedName name="A127927150V_Latest">Data13!$IK$20</definedName>
    <definedName name="A127927158L">Data14!$AK$1:$AK$10,Data14!$AK$11:$AK$20</definedName>
    <definedName name="A127927158L_Data">Data14!$AK$11:$AK$20</definedName>
    <definedName name="A127927158L_Latest">Data14!$AK$20</definedName>
    <definedName name="A127927162C">Data14!$BX$1:$BX$10,Data14!$BX$11:$BX$20</definedName>
    <definedName name="A127927162C_Data">Data14!$BX$11:$BX$20</definedName>
    <definedName name="A127927162C_Latest">Data14!$BX$20</definedName>
    <definedName name="A127927166L">Data14!$BZ$1:$BZ$10,Data14!$BZ$11:$BZ$20</definedName>
    <definedName name="A127927166L_Data">Data14!$BZ$11:$BZ$20</definedName>
    <definedName name="A127927166L_Latest">Data14!$BZ$20</definedName>
    <definedName name="A127927170C">Data14!$CF$1:$CF$10,Data14!$CF$11:$CF$20</definedName>
    <definedName name="A127927170C_Data">Data14!$CF$11:$CF$20</definedName>
    <definedName name="A127927170C_Latest">Data14!$CF$20</definedName>
    <definedName name="A127927174L">Data14!$CI$1:$CI$10,Data14!$CI$11:$CI$20</definedName>
    <definedName name="A127927174L_Data">Data14!$CI$11:$CI$20</definedName>
    <definedName name="A127927174L_Latest">Data14!$CI$20</definedName>
    <definedName name="A127927178W">Data14!$BK$1:$BK$10,Data14!$BK$11:$BK$20</definedName>
    <definedName name="A127927178W_Data">Data14!$BK$11:$BK$20</definedName>
    <definedName name="A127927178W_Latest">Data14!$BK$20</definedName>
    <definedName name="A127927182L">Data14!$CY$1:$CY$10,Data14!$CY$11:$CY$20</definedName>
    <definedName name="A127927182L_Data">Data14!$CY$11:$CY$20</definedName>
    <definedName name="A127927182L_Latest">Data14!$CY$20</definedName>
    <definedName name="A127927186W">Data14!$DA$1:$DA$10,Data14!$DA$11:$DA$20</definedName>
    <definedName name="A127927186W_Data">Data14!$DA$11:$DA$20</definedName>
    <definedName name="A127927186W_Latest">Data14!$DA$20</definedName>
    <definedName name="A127927190L">Data14!$DC$1:$DC$10,Data14!$DC$11:$DC$20</definedName>
    <definedName name="A127927190L_Data">Data14!$DC$11:$DC$20</definedName>
    <definedName name="A127927190L_Latest">Data14!$DC$20</definedName>
    <definedName name="A127927194W">Data14!$DE$1:$DE$10,Data14!$DE$11:$DE$20</definedName>
    <definedName name="A127927194W_Data">Data14!$DE$11:$DE$20</definedName>
    <definedName name="A127927194W_Latest">Data14!$DE$20</definedName>
    <definedName name="A127927198F">Data14!$DH$1:$DH$10,Data14!$DH$11:$DH$20</definedName>
    <definedName name="A127927198F_Data">Data14!$DH$11:$DH$20</definedName>
    <definedName name="A127927198F_Latest">Data14!$DH$20</definedName>
    <definedName name="A127927202K">Data14!$DO$1:$DO$10,Data14!$DO$11:$DO$20</definedName>
    <definedName name="A127927202K_Data">Data14!$DO$11:$DO$20</definedName>
    <definedName name="A127927202K_Latest">Data14!$DO$20</definedName>
    <definedName name="A127927206V">Data14!$DT$1:$DT$10,Data14!$DT$11:$DT$20</definedName>
    <definedName name="A127927206V_Data">Data14!$DT$11:$DT$20</definedName>
    <definedName name="A127927206V_Latest">Data14!$DT$20</definedName>
    <definedName name="A127927210K">Data12!$HX$1:$HX$10,Data12!$HX$11:$HX$20</definedName>
    <definedName name="A127927210K_Data">Data12!$HX$11:$HX$20</definedName>
    <definedName name="A127927210K_Latest">Data12!$HX$20</definedName>
    <definedName name="A127927214V">Data12!$IA$1:$IA$10,Data12!$IA$11:$IA$20</definedName>
    <definedName name="A127927214V_Data">Data12!$IA$11:$IA$20</definedName>
    <definedName name="A127927214V_Latest">Data12!$IA$20</definedName>
    <definedName name="A127927218C">Data12!$HM$1:$HM$10,Data12!$HM$11:$HM$20</definedName>
    <definedName name="A127927218C_Data">Data12!$HM$11:$HM$20</definedName>
    <definedName name="A127927218C_Latest">Data12!$HM$20</definedName>
    <definedName name="A127927222V">Data12!$IE$1:$IE$10,Data12!$IE$11:$IE$20</definedName>
    <definedName name="A127927222V_Data">Data12!$IE$11:$IE$20</definedName>
    <definedName name="A127927222V_Latest">Data12!$IE$20</definedName>
    <definedName name="A127927226C">Data12!$IH$1:$IH$10,Data12!$IH$11:$IH$20</definedName>
    <definedName name="A127927226C_Data">Data12!$IH$11:$IH$20</definedName>
    <definedName name="A127927226C_Latest">Data12!$IH$20</definedName>
    <definedName name="A127927230V">Data12!$IQ$1:$IQ$10,Data12!$IQ$11:$IQ$20</definedName>
    <definedName name="A127927230V_Data">Data12!$IQ$11:$IQ$20</definedName>
    <definedName name="A127927230V_Latest">Data12!$IQ$20</definedName>
    <definedName name="A127927234C">Data12!$HK$1:$HK$10,Data12!$HK$11:$HK$20</definedName>
    <definedName name="A127927234C_Data">Data12!$HK$11:$HK$20</definedName>
    <definedName name="A127927234C_Latest">Data12!$HK$20</definedName>
    <definedName name="A127927242C">Data13!$D$1:$D$10,Data13!$D$11:$D$20</definedName>
    <definedName name="A127927242C_Data">Data13!$D$11:$D$20</definedName>
    <definedName name="A127927242C_Latest">Data13!$D$20</definedName>
    <definedName name="A127927246L">Data13!$O$1:$O$10,Data13!$O$11:$O$20</definedName>
    <definedName name="A127927246L_Data">Data13!$O$11:$O$20</definedName>
    <definedName name="A127927246L_Latest">Data13!$O$20</definedName>
    <definedName name="A127927250C">Data13!$AI$1:$AI$10,Data13!$AI$11:$AI$20</definedName>
    <definedName name="A127927250C_Data">Data13!$AI$11:$AI$20</definedName>
    <definedName name="A127927250C_Latest">Data13!$AI$20</definedName>
    <definedName name="A127927254L">Data13!$I$1:$I$10,Data13!$I$11:$I$20</definedName>
    <definedName name="A127927254L_Data">Data13!$I$11:$I$20</definedName>
    <definedName name="A127927254L_Latest">Data13!$I$20</definedName>
    <definedName name="A127927258W">Data13!$BB$1:$BB$10,Data13!$BB$11:$BB$20</definedName>
    <definedName name="A127927258W_Data">Data13!$BB$11:$BB$20</definedName>
    <definedName name="A127927258W_Latest">Data13!$BB$20</definedName>
    <definedName name="A127927262L">Data13!$BD$1:$BD$10,Data13!$BD$11:$BD$20</definedName>
    <definedName name="A127927262L_Data">Data13!$BD$11:$BD$20</definedName>
    <definedName name="A127927262L_Latest">Data13!$BD$20</definedName>
    <definedName name="A127927266W">Data13!$BH$1:$BH$10,Data13!$BH$11:$BH$20</definedName>
    <definedName name="A127927266W_Data">Data13!$BH$11:$BH$20</definedName>
    <definedName name="A127927266W_Latest">Data13!$BH$20</definedName>
    <definedName name="A127927270L">Data13!$BI$1:$BI$10,Data13!$BI$11:$BI$20</definedName>
    <definedName name="A127927270L_Data">Data13!$BI$11:$BI$20</definedName>
    <definedName name="A127927270L_Latest">Data13!$BI$20</definedName>
    <definedName name="A127927274W">Data13!$BM$1:$BM$10,Data13!$BM$11:$BM$20</definedName>
    <definedName name="A127927274W_Data">Data13!$BM$11:$BM$20</definedName>
    <definedName name="A127927274W_Latest">Data13!$BM$20</definedName>
    <definedName name="A127927278F">Data13!$BN$1:$BN$10,Data13!$BN$11:$BN$20</definedName>
    <definedName name="A127927278F_Data">Data13!$BN$11:$BN$20</definedName>
    <definedName name="A127927278F_Latest">Data13!$BN$20</definedName>
    <definedName name="A127927282W">Data13!$BR$1:$BR$10,Data13!$BR$11:$BR$20</definedName>
    <definedName name="A127927282W_Data">Data13!$BR$11:$BR$20</definedName>
    <definedName name="A127927282W_Latest">Data13!$BR$20</definedName>
    <definedName name="A127927286F">Data13!$BT$1:$BT$10,Data13!$BT$11:$BT$20</definedName>
    <definedName name="A127927286F_Data">Data13!$BT$11:$BT$20</definedName>
    <definedName name="A127927286F_Latest">Data13!$BT$20</definedName>
    <definedName name="A127927290W">Data13!$CR$1:$CR$10,Data13!$CR$11:$CR$20</definedName>
    <definedName name="A127927290W_Data">Data13!$CR$11:$CR$20</definedName>
    <definedName name="A127927290W_Latest">Data13!$CR$20</definedName>
    <definedName name="A127927294F">Data13!$CX$1:$CX$10,Data13!$CX$11:$CX$20</definedName>
    <definedName name="A127927294F_Data">Data13!$CX$11:$CX$20</definedName>
    <definedName name="A127927294F_Latest">Data13!$CX$20</definedName>
    <definedName name="A127927298R">Data13!$BZ$1:$BZ$10,Data13!$BZ$11:$BZ$20</definedName>
    <definedName name="A127927298R_Data">Data13!$BZ$11:$BZ$20</definedName>
    <definedName name="A127927298R_Latest">Data13!$BZ$20</definedName>
    <definedName name="A127927302V">Data13!$DM$1:$DM$10,Data13!$DM$11:$DM$20</definedName>
    <definedName name="A127927302V_Data">Data13!$DM$11:$DM$20</definedName>
    <definedName name="A127927302V_Latest">Data13!$DM$20</definedName>
    <definedName name="A127927306C">Data13!$DO$1:$DO$10,Data13!$DO$11:$DO$20</definedName>
    <definedName name="A127927306C_Data">Data13!$DO$11:$DO$20</definedName>
    <definedName name="A127927306C_Latest">Data13!$DO$20</definedName>
    <definedName name="A127927310V">Data13!$DQ$1:$DQ$10,Data13!$DQ$11:$DQ$20</definedName>
    <definedName name="A127927310V_Data">Data13!$DQ$11:$DQ$20</definedName>
    <definedName name="A127927310V_Latest">Data13!$DQ$20</definedName>
    <definedName name="A127927314C">Data13!$DY$1:$DY$10,Data13!$DY$11:$DY$20</definedName>
    <definedName name="A127927314C_Data">Data13!$DY$11:$DY$20</definedName>
    <definedName name="A127927314C_Latest">Data13!$DY$20</definedName>
    <definedName name="A127927322C">Data13!$ET$1:$ET$10,Data13!$ET$11:$ET$20</definedName>
    <definedName name="A127927322C_Data">Data13!$ET$11:$ET$20</definedName>
    <definedName name="A127927322C_Latest">Data13!$ET$20</definedName>
    <definedName name="A127927326L">Data13!$FC$1:$FC$10,Data13!$FC$11:$FC$20</definedName>
    <definedName name="A127927326L_Data">Data13!$FC$11:$FC$20</definedName>
    <definedName name="A127927326L_Latest">Data13!$FC$20</definedName>
    <definedName name="A127927330C">Data13!$FE$1:$FE$10,Data13!$FE$11:$FE$20</definedName>
    <definedName name="A127927330C_Data">Data13!$FE$11:$FE$20</definedName>
    <definedName name="A127927330C_Latest">Data13!$FE$20</definedName>
    <definedName name="A127927334L">Data13!$FJ$1:$FJ$10,Data13!$FJ$11:$FJ$20</definedName>
    <definedName name="A127927334L_Data">Data13!$FJ$11:$FJ$20</definedName>
    <definedName name="A127927334L_Latest">Data13!$FJ$20</definedName>
    <definedName name="A127927338W">Data13!$FM$1:$FM$10,Data13!$FM$11:$FM$20</definedName>
    <definedName name="A127927338W_Data">Data13!$FM$11:$FM$20</definedName>
    <definedName name="A127927338W_Latest">Data13!$FM$20</definedName>
    <definedName name="A127927342L">Data13!$EI$1:$EI$10,Data13!$EI$11:$EI$20</definedName>
    <definedName name="A127927342L_Data">Data13!$EI$11:$EI$20</definedName>
    <definedName name="A127927342L_Latest">Data13!$EI$20</definedName>
    <definedName name="A127927346W">Data13!$EN$1:$EN$10,Data13!$EN$11:$EN$20</definedName>
    <definedName name="A127927346W_Data">Data13!$EN$11:$EN$20</definedName>
    <definedName name="A127927346W_Latest">Data13!$EN$20</definedName>
    <definedName name="A127927350L">Data13!$EQ$1:$EQ$10,Data13!$EQ$11:$EQ$20</definedName>
    <definedName name="A127927350L_Data">Data13!$EQ$11:$EQ$20</definedName>
    <definedName name="A127927350L_Latest">Data13!$EQ$20</definedName>
    <definedName name="A127927354W">Data13!$GK$1:$GK$10,Data13!$GK$11:$GK$20</definedName>
    <definedName name="A127927354W_Data">Data13!$GK$11:$GK$20</definedName>
    <definedName name="A127927354W_Latest">Data13!$GK$20</definedName>
    <definedName name="A127927358F">Data13!$GO$1:$GO$10,Data13!$GO$11:$GO$20</definedName>
    <definedName name="A127927358F_Data">Data13!$GO$11:$GO$20</definedName>
    <definedName name="A127927358F_Latest">Data13!$GO$20</definedName>
    <definedName name="A127927362W">Data13!$GR$1:$GR$10,Data13!$GR$11:$GR$20</definedName>
    <definedName name="A127927362W_Data">Data13!$GR$11:$GR$20</definedName>
    <definedName name="A127927362W_Latest">Data13!$GR$20</definedName>
    <definedName name="A127927366F">Data13!$FZ$1:$FZ$10,Data13!$FZ$11:$FZ$20</definedName>
    <definedName name="A127927366F_Data">Data13!$FZ$11:$FZ$20</definedName>
    <definedName name="A127927366F_Latest">Data13!$FZ$20</definedName>
    <definedName name="A127928490J">Data14!$EE$1:$EE$10,Data14!$EE$11:$EE$20</definedName>
    <definedName name="A127928490J_Data">Data14!$EE$11:$EE$20</definedName>
    <definedName name="A127928490J_Latest">Data14!$EE$20</definedName>
    <definedName name="A127928494T">Data14!$EY$1:$EY$10,Data14!$EY$11:$EY$20</definedName>
    <definedName name="A127928494T_Data">Data14!$EY$11:$EY$20</definedName>
    <definedName name="A127928494T_Latest">Data14!$EY$20</definedName>
    <definedName name="A127928738A">Data14!$FM$1:$FM$10,Data14!$FM$11:$FM$20</definedName>
    <definedName name="A127928738A_Data">Data14!$FM$11:$FM$20</definedName>
    <definedName name="A127928738A_Latest">Data14!$FM$20</definedName>
    <definedName name="A127928742T">Data14!$FW$1:$FW$10,Data14!$FW$11:$FW$20</definedName>
    <definedName name="A127928742T_Data">Data14!$FW$11:$FW$20</definedName>
    <definedName name="A127928742T_Latest">Data14!$FW$20</definedName>
    <definedName name="A127928746A">Data14!$GB$1:$GB$10,Data14!$GB$11:$GB$20</definedName>
    <definedName name="A127928746A_Data">Data14!$GB$11:$GB$20</definedName>
    <definedName name="A127928746A_Latest">Data14!$GB$20</definedName>
    <definedName name="A127928750T">Data14!$FL$1:$FL$10,Data14!$FL$11:$FL$20</definedName>
    <definedName name="A127928750T_Data">Data14!$FL$11:$FL$20</definedName>
    <definedName name="A127928750T_Latest">Data14!$FL$20</definedName>
    <definedName name="A127928754A">Data14!$FU$1:$FU$10,Data14!$FU$11:$FU$20</definedName>
    <definedName name="A127928754A_Data">Data14!$FU$11:$FU$20</definedName>
    <definedName name="A127928754A_Latest">Data14!$FU$20</definedName>
    <definedName name="A127928758K">Data15!$GR$1:$GR$10,Data15!$GR$11:$GR$20</definedName>
    <definedName name="A127928758K_Data">Data15!$GR$11:$GR$20</definedName>
    <definedName name="A127928758K_Latest">Data15!$GR$20</definedName>
    <definedName name="A127928762A">Data15!$HD$1:$HD$10,Data15!$HD$11:$HD$20</definedName>
    <definedName name="A127928762A_Data">Data15!$HD$11:$HD$20</definedName>
    <definedName name="A127928762A_Latest">Data15!$HD$20</definedName>
    <definedName name="A127928766K">Data15!$HO$1:$HO$10,Data15!$HO$11:$HO$20</definedName>
    <definedName name="A127928766K_Data">Data15!$HO$11:$HO$20</definedName>
    <definedName name="A127928766K_Latest">Data15!$HO$20</definedName>
    <definedName name="A127928770A">Data15!$IL$1:$IL$10,Data15!$IL$11:$IL$20</definedName>
    <definedName name="A127928770A_Data">Data15!$IL$11:$IL$20</definedName>
    <definedName name="A127928770A_Latest">Data15!$IL$20</definedName>
    <definedName name="A127928774K">Data16!$E$1:$E$10,Data16!$E$11:$E$20</definedName>
    <definedName name="A127928774K_Data">Data16!$E$11:$E$20</definedName>
    <definedName name="A127928774K_Latest">Data16!$E$20</definedName>
    <definedName name="A127928778V">Data16!$G$1:$G$10,Data16!$G$11:$G$20</definedName>
    <definedName name="A127928778V_Data">Data16!$G$11:$G$20</definedName>
    <definedName name="A127928778V_Latest">Data16!$G$20</definedName>
    <definedName name="A127928782K">Data16!$J$1:$J$10,Data16!$J$11:$J$20</definedName>
    <definedName name="A127928782K_Data">Data16!$J$11:$J$20</definedName>
    <definedName name="A127928782K_Latest">Data16!$J$20</definedName>
    <definedName name="A127928786V">Data16!$AE$1:$AE$10,Data16!$AE$11:$AE$20</definedName>
    <definedName name="A127928786V_Data">Data16!$AE$11:$AE$20</definedName>
    <definedName name="A127928786V_Latest">Data16!$AE$20</definedName>
    <definedName name="A127928790K">Data16!$L$1:$L$10,Data16!$L$11:$L$20</definedName>
    <definedName name="A127928790K_Data">Data16!$L$11:$L$20</definedName>
    <definedName name="A127928790K_Latest">Data16!$L$20</definedName>
    <definedName name="A127928794V">Data16!$M$1:$M$10,Data16!$M$11:$M$20</definedName>
    <definedName name="A127928794V_Data">Data16!$M$11:$M$20</definedName>
    <definedName name="A127928794V_Latest">Data16!$M$20</definedName>
    <definedName name="A127928798C">Data16!$AR$1:$AR$10,Data16!$AR$11:$AR$20</definedName>
    <definedName name="A127928798C_Data">Data16!$AR$11:$AR$20</definedName>
    <definedName name="A127928798C_Latest">Data16!$AR$20</definedName>
    <definedName name="A127928802J">Data16!$BK$1:$BK$10,Data16!$BK$11:$BK$20</definedName>
    <definedName name="A127928802J_Data">Data16!$BK$11:$BK$20</definedName>
    <definedName name="A127928802J_Latest">Data16!$BK$20</definedName>
    <definedName name="A127928806T">Data16!$CK$1:$CK$10,Data16!$CK$11:$CK$20</definedName>
    <definedName name="A127928806T_Data">Data16!$CK$11:$CK$20</definedName>
    <definedName name="A127928806T_Latest">Data16!$CK$20</definedName>
    <definedName name="A127928810J">Data16!$CN$1:$CN$10,Data16!$CN$11:$CN$20</definedName>
    <definedName name="A127928810J_Data">Data16!$CN$11:$CN$20</definedName>
    <definedName name="A127928810J_Latest">Data16!$CN$20</definedName>
    <definedName name="A127928814T">Data16!$BZ$1:$BZ$10,Data16!$BZ$11:$BZ$20</definedName>
    <definedName name="A127928814T_Data">Data16!$BZ$11:$BZ$20</definedName>
    <definedName name="A127928814T_Latest">Data16!$BZ$20</definedName>
    <definedName name="A127928818A">Data16!$CZ$1:$CZ$10,Data16!$CZ$11:$CZ$20</definedName>
    <definedName name="A127928818A_Data">Data16!$CZ$11:$CZ$20</definedName>
    <definedName name="A127928818A_Latest">Data16!$CZ$20</definedName>
    <definedName name="A127928822T">Data16!$DA$1:$DA$10,Data16!$DA$11:$DA$20</definedName>
    <definedName name="A127928822T_Data">Data16!$DA$11:$DA$20</definedName>
    <definedName name="A127928822T_Latest">Data16!$DA$20</definedName>
    <definedName name="A127928826A">Data14!$HD$1:$HD$10,Data14!$HD$11:$HD$20</definedName>
    <definedName name="A127928826A_Data">Data14!$HD$11:$HD$20</definedName>
    <definedName name="A127928826A_Latest">Data14!$HD$20</definedName>
    <definedName name="A127928830T">Data14!$GZ$1:$GZ$10,Data14!$GZ$11:$GZ$20</definedName>
    <definedName name="A127928830T_Data">Data14!$GZ$11:$GZ$20</definedName>
    <definedName name="A127928830T_Latest">Data14!$GZ$20</definedName>
    <definedName name="A127928834A">Data14!$HC$1:$HC$10,Data14!$HC$11:$HC$20</definedName>
    <definedName name="A127928834A_Data">Data14!$HC$11:$HC$20</definedName>
    <definedName name="A127928834A_Latest">Data14!$HC$20</definedName>
    <definedName name="A127928838K">Data15!$D$1:$D$10,Data15!$D$11:$D$20</definedName>
    <definedName name="A127928838K_Data">Data15!$D$11:$D$20</definedName>
    <definedName name="A127928838K_Latest">Data15!$D$20</definedName>
    <definedName name="A127928842A">Data15!$E$1:$E$10,Data15!$E$11:$E$20</definedName>
    <definedName name="A127928842A_Data">Data15!$E$11:$E$20</definedName>
    <definedName name="A127928842A_Latest">Data15!$E$20</definedName>
    <definedName name="A127928846K">Data15!$P$1:$P$10,Data15!$P$11:$P$20</definedName>
    <definedName name="A127928846K_Data">Data15!$P$11:$P$20</definedName>
    <definedName name="A127928846K_Latest">Data15!$P$20</definedName>
    <definedName name="A127928850A">Data15!$AG$1:$AG$10,Data15!$AG$11:$AG$20</definedName>
    <definedName name="A127928850A_Data">Data15!$AG$11:$AG$20</definedName>
    <definedName name="A127928850A_Latest">Data15!$AG$20</definedName>
    <definedName name="A127928854K">Data15!$AM$1:$AM$10,Data15!$AM$11:$AM$20</definedName>
    <definedName name="A127928854K_Data">Data15!$AM$11:$AM$20</definedName>
    <definedName name="A127928854K_Latest">Data15!$AM$20</definedName>
    <definedName name="A127928858V">Data15!$V$1:$V$10,Data15!$V$11:$V$20</definedName>
    <definedName name="A127928858V_Data">Data15!$V$11:$V$20</definedName>
    <definedName name="A127928858V_Latest">Data15!$V$20</definedName>
    <definedName name="A127928862K">Data15!$X$1:$X$10,Data15!$X$11:$X$20</definedName>
    <definedName name="A127928862K_Data">Data15!$X$11:$X$20</definedName>
    <definedName name="A127928862K_Latest">Data15!$X$20</definedName>
    <definedName name="A127928866V">Data15!$Z$1:$Z$10,Data15!$Z$11:$Z$20</definedName>
    <definedName name="A127928866V_Data">Data15!$Z$11:$Z$20</definedName>
    <definedName name="A127928866V_Latest">Data15!$Z$20</definedName>
    <definedName name="A127928870K">Data15!$BM$1:$BM$10,Data15!$BM$11:$BM$20</definedName>
    <definedName name="A127928870K_Data">Data15!$BM$11:$BM$20</definedName>
    <definedName name="A127928870K_Latest">Data15!$BM$20</definedName>
    <definedName name="A127928874V">Data15!$BS$1:$BS$10,Data15!$BS$11:$BS$20</definedName>
    <definedName name="A127928874V_Data">Data15!$BS$11:$BS$20</definedName>
    <definedName name="A127928874V_Latest">Data15!$BS$20</definedName>
    <definedName name="A127928878C">Data15!$BU$1:$BU$10,Data15!$BU$11:$BU$20</definedName>
    <definedName name="A127928878C_Data">Data15!$BU$11:$BU$20</definedName>
    <definedName name="A127928878C_Latest">Data15!$BU$20</definedName>
    <definedName name="A127928882V">Data15!$CC$1:$CC$10,Data15!$CC$11:$CC$20</definedName>
    <definedName name="A127928882V_Data">Data15!$CC$11:$CC$20</definedName>
    <definedName name="A127928882V_Latest">Data15!$CC$20</definedName>
    <definedName name="A127928886C">Data15!$CG$1:$CG$10,Data15!$CG$11:$CG$20</definedName>
    <definedName name="A127928886C_Data">Data15!$CG$11:$CG$20</definedName>
    <definedName name="A127928886C_Latest">Data15!$CG$20</definedName>
    <definedName name="A127928890V">Data15!$BF$1:$BF$10,Data15!$BF$11:$BF$20</definedName>
    <definedName name="A127928890V_Data">Data15!$BF$11:$BF$20</definedName>
    <definedName name="A127928890V_Latest">Data15!$BF$20</definedName>
    <definedName name="A127928894C">Data15!$CT$1:$CT$10,Data15!$CT$11:$CT$20</definedName>
    <definedName name="A127928894C_Data">Data15!$CT$11:$CT$20</definedName>
    <definedName name="A127928894C_Latest">Data15!$CT$20</definedName>
    <definedName name="A127928898L">Data15!$CL$1:$CL$10,Data15!$CL$11:$CL$20</definedName>
    <definedName name="A127928898L_Data">Data15!$CL$11:$CL$20</definedName>
    <definedName name="A127928898L_Latest">Data15!$CL$20</definedName>
    <definedName name="A127928902T">Data15!$DG$1:$DG$10,Data15!$DG$11:$DG$20</definedName>
    <definedName name="A127928902T_Data">Data15!$DG$11:$DG$20</definedName>
    <definedName name="A127928902T_Latest">Data15!$DG$20</definedName>
    <definedName name="A127928906A">Data15!$DJ$1:$DJ$10,Data15!$DJ$11:$DJ$20</definedName>
    <definedName name="A127928906A_Data">Data15!$DJ$11:$DJ$20</definedName>
    <definedName name="A127928906A_Latest">Data15!$DJ$20</definedName>
    <definedName name="A127928910T">Data15!$CJ$1:$CJ$10,Data15!$CJ$11:$CJ$20</definedName>
    <definedName name="A127928910T_Data">Data15!$CJ$11:$CJ$20</definedName>
    <definedName name="A127928910T_Latest">Data15!$CJ$20</definedName>
    <definedName name="A127928914A">Data15!$EC$1:$EC$10,Data15!$EC$11:$EC$20</definedName>
    <definedName name="A127928914A_Data">Data15!$EC$11:$EC$20</definedName>
    <definedName name="A127928914A_Latest">Data15!$EC$20</definedName>
    <definedName name="A127928918K">Data15!$EH$1:$EH$10,Data15!$EH$11:$EH$20</definedName>
    <definedName name="A127928918K_Data">Data15!$EH$11:$EH$20</definedName>
    <definedName name="A127928918K_Latest">Data15!$EH$20</definedName>
    <definedName name="A127928922A">Data15!$EJ$1:$EJ$10,Data15!$EJ$11:$EJ$20</definedName>
    <definedName name="A127928922A_Data">Data15!$EJ$11:$EJ$20</definedName>
    <definedName name="A127928922A_Latest">Data15!$EJ$20</definedName>
    <definedName name="A127928926K">Data15!$EK$1:$EK$10,Data15!$EK$11:$EK$20</definedName>
    <definedName name="A127928926K_Data">Data15!$EK$11:$EK$20</definedName>
    <definedName name="A127928926K_Latest">Data15!$EK$20</definedName>
    <definedName name="A127928930A">Data15!$EL$1:$EL$10,Data15!$EL$11:$EL$20</definedName>
    <definedName name="A127928930A_Data">Data15!$EL$11:$EL$20</definedName>
    <definedName name="A127928930A_Latest">Data15!$EL$20</definedName>
    <definedName name="A127928934K">Data15!$EO$1:$EO$10,Data15!$EO$11:$EO$20</definedName>
    <definedName name="A127928934K_Data">Data15!$EO$11:$EO$20</definedName>
    <definedName name="A127928934K_Latest">Data15!$EO$20</definedName>
    <definedName name="A127928938V">Data15!$ET$1:$ET$10,Data15!$ET$11:$ET$20</definedName>
    <definedName name="A127928938V_Data">Data15!$ET$11:$ET$20</definedName>
    <definedName name="A127928938V_Latest">Data15!$ET$20</definedName>
    <definedName name="A127928942K">Data15!$EA$1:$EA$10,Data15!$EA$11:$EA$20</definedName>
    <definedName name="A127928942K_Data">Data15!$EA$11:$EA$20</definedName>
    <definedName name="A127928942K_Latest">Data15!$EA$20</definedName>
    <definedName name="A127928946V">Data15!$GE$1:$GE$10,Data15!$GE$11:$GE$20</definedName>
    <definedName name="A127928946V_Data">Data15!$GE$11:$GE$20</definedName>
    <definedName name="A127928946V_Latest">Data15!$GE$20</definedName>
    <definedName name="A127928950K">Data15!$GF$1:$GF$10,Data15!$GF$11:$GF$20</definedName>
    <definedName name="A127928950K_Data">Data15!$GF$11:$GF$20</definedName>
    <definedName name="A127928950K_Latest">Data15!$GF$20</definedName>
    <definedName name="A127928954V">Data15!$FF$1:$FF$10,Data15!$FF$11:$FF$20</definedName>
    <definedName name="A127928954V_Data">Data15!$FF$11:$FF$20</definedName>
    <definedName name="A127928954V_Latest">Data15!$FF$20</definedName>
    <definedName name="A127930006K">Data16!$DM$1:$DM$10,Data16!$DM$11:$DM$20</definedName>
    <definedName name="A127930006K_Data">Data16!$DM$11:$DM$20</definedName>
    <definedName name="A127930006K_Latest">Data16!$DM$20</definedName>
    <definedName name="A127930010A">Data16!$EJ$1:$EJ$10,Data16!$EJ$11:$EJ$20</definedName>
    <definedName name="A127930010A_Data">Data16!$EJ$11:$EJ$20</definedName>
    <definedName name="A127930010A_Latest">Data16!$EJ$20</definedName>
    <definedName name="A127930014K">Data16!$ET$1:$ET$10,Data16!$ET$11:$ET$20</definedName>
    <definedName name="A127930014K_Data">Data16!$ET$11:$ET$20</definedName>
    <definedName name="A127930014K_Latest">Data16!$ET$20</definedName>
    <definedName name="A127930018V">Data16!$DU$1:$DU$10,Data16!$DU$11:$DU$20</definedName>
    <definedName name="A127930018V_Data">Data16!$DU$11:$DU$20</definedName>
    <definedName name="A127930018V_Latest">Data16!$DU$20</definedName>
    <definedName name="A127930230C">Data16!$FT$1:$FT$10,Data16!$FT$11:$FT$20</definedName>
    <definedName name="A127930230C_Data">Data16!$FT$11:$FT$20</definedName>
    <definedName name="A127930230C_Latest">Data16!$FT$20</definedName>
    <definedName name="A127930238W">Data17!$GD$1:$GD$10,Data17!$GD$11:$GD$20</definedName>
    <definedName name="A127930238W_Data">Data17!$GD$11:$GD$20</definedName>
    <definedName name="A127930238W_Latest">Data17!$GD$20</definedName>
    <definedName name="A127930242L">Data17!$GF$1:$GF$10,Data17!$GF$11:$GF$20</definedName>
    <definedName name="A127930242L_Data">Data17!$GF$11:$GF$20</definedName>
    <definedName name="A127930242L_Latest">Data17!$GF$20</definedName>
    <definedName name="A127930246W">Data17!$GL$1:$GL$10,Data17!$GL$11:$GL$20</definedName>
    <definedName name="A127930246W_Data">Data17!$GL$11:$GL$20</definedName>
    <definedName name="A127930246W_Latest">Data17!$GL$20</definedName>
    <definedName name="A127930254W">Data17!$FX$1:$FX$10,Data17!$FX$11:$FX$20</definedName>
    <definedName name="A127930254W_Data">Data17!$FX$11:$FX$20</definedName>
    <definedName name="A127930254W_Latest">Data17!$FX$20</definedName>
    <definedName name="A127930258F">Data17!$HK$1:$HK$10,Data17!$HK$11:$HK$20</definedName>
    <definedName name="A127930258F_Data">Data17!$HK$11:$HK$20</definedName>
    <definedName name="A127930258F_Latest">Data17!$HK$20</definedName>
    <definedName name="A127930262W">Data17!$HR$1:$HR$10,Data17!$HR$11:$HR$20</definedName>
    <definedName name="A127930262W_Data">Data17!$HR$11:$HR$20</definedName>
    <definedName name="A127930262W_Latest">Data17!$HR$20</definedName>
    <definedName name="A127930266F">Data17!$HZ$1:$HZ$10,Data17!$HZ$11:$HZ$20</definedName>
    <definedName name="A127930266F_Data">Data17!$HZ$11:$HZ$20</definedName>
    <definedName name="A127930266F_Latest">Data17!$HZ$20</definedName>
    <definedName name="A127930270W">Data18!$G$1:$G$10,Data18!$G$11:$G$20</definedName>
    <definedName name="A127930270W_Data">Data18!$G$11:$G$20</definedName>
    <definedName name="A127930270W_Latest">Data18!$G$20</definedName>
    <definedName name="A127930274F">Data18!$N$1:$N$10,Data18!$N$11:$N$20</definedName>
    <definedName name="A127930274F_Data">Data18!$N$11:$N$20</definedName>
    <definedName name="A127930274F_Latest">Data18!$N$20</definedName>
    <definedName name="A127930278R">Data18!$Q$1:$Q$10,Data18!$Q$11:$Q$20</definedName>
    <definedName name="A127930278R_Data">Data18!$Q$11:$Q$20</definedName>
    <definedName name="A127930278R_Latest">Data18!$Q$20</definedName>
    <definedName name="A127930282F">Data18!$R$1:$R$10,Data18!$R$11:$R$20</definedName>
    <definedName name="A127930282F_Data">Data18!$R$11:$R$20</definedName>
    <definedName name="A127930282F_Latest">Data18!$R$20</definedName>
    <definedName name="A127930286R">Data17!$IJ$1:$IJ$10,Data17!$IJ$11:$IJ$20</definedName>
    <definedName name="A127930286R_Data">Data17!$IJ$11:$IJ$20</definedName>
    <definedName name="A127930286R_Latest">Data17!$IJ$20</definedName>
    <definedName name="A127930290F">Data18!$U$1:$U$10,Data18!$U$11:$U$20</definedName>
    <definedName name="A127930290F_Data">Data18!$U$11:$U$20</definedName>
    <definedName name="A127930290F_Latest">Data18!$U$20</definedName>
    <definedName name="A127930294R">Data18!$V$1:$V$10,Data18!$V$11:$V$20</definedName>
    <definedName name="A127930294R_Data">Data18!$V$11:$V$20</definedName>
    <definedName name="A127930294R_Latest">Data18!$V$20</definedName>
    <definedName name="A127930298X">Data17!$IK$1:$IK$10,Data17!$IK$11:$IK$20</definedName>
    <definedName name="A127930298X_Data">Data17!$IK$11:$IK$20</definedName>
    <definedName name="A127930298X_Latest">Data17!$IK$20</definedName>
    <definedName name="A127930302C">Data17!$IP$1:$IP$10,Data17!$IP$11:$IP$20</definedName>
    <definedName name="A127930302C_Data">Data17!$IP$11:$IP$20</definedName>
    <definedName name="A127930302C_Latest">Data17!$IP$20</definedName>
    <definedName name="A127930306L">Data18!$AI$1:$AI$10,Data18!$AI$11:$AI$20</definedName>
    <definedName name="A127930306L_Data">Data18!$AI$11:$AI$20</definedName>
    <definedName name="A127930306L_Latest">Data18!$AI$20</definedName>
    <definedName name="A127930310C">Data18!$AM$1:$AM$10,Data18!$AM$11:$AM$20</definedName>
    <definedName name="A127930310C_Data">Data18!$AM$11:$AM$20</definedName>
    <definedName name="A127930310C_Latest">Data18!$AM$20</definedName>
    <definedName name="A127930314L">Data18!$AU$1:$AU$10,Data18!$AU$11:$AU$20</definedName>
    <definedName name="A127930314L_Data">Data18!$AU$11:$AU$20</definedName>
    <definedName name="A127930314L_Latest">Data18!$AU$20</definedName>
    <definedName name="A127930318W">Data18!$BB$1:$BB$10,Data18!$BB$11:$BB$20</definedName>
    <definedName name="A127930318W_Data">Data18!$BB$11:$BB$20</definedName>
    <definedName name="A127930318W_Latest">Data18!$BB$20</definedName>
    <definedName name="A127930322L">Data18!$BE$1:$BE$10,Data18!$BE$11:$BE$20</definedName>
    <definedName name="A127930322L_Data">Data18!$BE$11:$BE$20</definedName>
    <definedName name="A127930322L_Latest">Data18!$BE$20</definedName>
    <definedName name="A127930326W">Data18!$AC$1:$AC$10,Data18!$AC$11:$AC$20</definedName>
    <definedName name="A127930326W_Data">Data18!$AC$11:$AC$20</definedName>
    <definedName name="A127930326W_Latest">Data18!$AC$20</definedName>
    <definedName name="A127930330L">Data18!$AG$1:$AG$10,Data18!$AG$11:$AG$20</definedName>
    <definedName name="A127930330L_Data">Data18!$AG$11:$AG$20</definedName>
    <definedName name="A127930330L_Latest">Data18!$AG$20</definedName>
    <definedName name="A127930334W">Data18!$BR$1:$BR$10,Data18!$BR$11:$BR$20</definedName>
    <definedName name="A127930334W_Data">Data18!$BR$11:$BR$20</definedName>
    <definedName name="A127930334W_Latest">Data18!$BR$20</definedName>
    <definedName name="A127930338F">Data18!$CC$1:$CC$10,Data18!$CC$11:$CC$20</definedName>
    <definedName name="A127930338F_Data">Data18!$CC$11:$CC$20</definedName>
    <definedName name="A127930338F_Latest">Data18!$CC$20</definedName>
    <definedName name="A127930342W">Data18!$CH$1:$CH$10,Data18!$CH$11:$CH$20</definedName>
    <definedName name="A127930342W_Data">Data18!$CH$11:$CH$20</definedName>
    <definedName name="A127930342W_Latest">Data18!$CH$20</definedName>
    <definedName name="A127930346F">Data18!$CK$1:$CK$10,Data18!$CK$11:$CK$20</definedName>
    <definedName name="A127930346F_Data">Data18!$CK$11:$CK$20</definedName>
    <definedName name="A127930346F_Latest">Data18!$CK$20</definedName>
    <definedName name="A127930350W">Data18!$BG$1:$BG$10,Data18!$BG$11:$BG$20</definedName>
    <definedName name="A127930350W_Data">Data18!$BG$11:$BG$20</definedName>
    <definedName name="A127930350W_Latest">Data18!$BG$20</definedName>
    <definedName name="A127930358R">Data16!$GM$1:$GM$10,Data16!$GM$11:$GM$20</definedName>
    <definedName name="A127930358R_Data">Data16!$GM$11:$GM$20</definedName>
    <definedName name="A127930358R_Latest">Data16!$GM$20</definedName>
    <definedName name="A127930362F">Data16!$GW$1:$GW$10,Data16!$GW$11:$GW$20</definedName>
    <definedName name="A127930362F_Data">Data16!$GW$11:$GW$20</definedName>
    <definedName name="A127930362F_Latest">Data16!$GW$20</definedName>
    <definedName name="A127930366R">Data16!$HB$1:$HB$10,Data16!$HB$11:$HB$20</definedName>
    <definedName name="A127930366R_Data">Data16!$HB$11:$HB$20</definedName>
    <definedName name="A127930366R_Latest">Data16!$HB$20</definedName>
    <definedName name="A127930370F">Data16!$GG$1:$GG$10,Data16!$GG$11:$GG$20</definedName>
    <definedName name="A127930370F_Data">Data16!$GG$11:$GG$20</definedName>
    <definedName name="A127930370F_Latest">Data16!$GG$20</definedName>
    <definedName name="A127930374R">Data16!$HJ$1:$HJ$10,Data16!$HJ$11:$HJ$20</definedName>
    <definedName name="A127930374R_Data">Data16!$HJ$11:$HJ$20</definedName>
    <definedName name="A127930374R_Latest">Data16!$HJ$20</definedName>
    <definedName name="A127930378X">Data16!$GJ$1:$GJ$10,Data16!$GJ$11:$GJ$20</definedName>
    <definedName name="A127930378X_Data">Data16!$GJ$11:$GJ$20</definedName>
    <definedName name="A127930378X_Latest">Data16!$GJ$20</definedName>
    <definedName name="A127930382R">Data16!$HV$1:$HV$10,Data16!$HV$11:$HV$20</definedName>
    <definedName name="A127930382R_Data">Data16!$HV$11:$HV$20</definedName>
    <definedName name="A127930382R_Latest">Data16!$HV$20</definedName>
    <definedName name="A127930386X">Data16!$HW$1:$HW$10,Data16!$HW$11:$HW$20</definedName>
    <definedName name="A127930386X_Data">Data16!$HW$11:$HW$20</definedName>
    <definedName name="A127930386X_Latest">Data16!$HW$20</definedName>
    <definedName name="A127930390R">Data16!$IB$1:$IB$10,Data16!$IB$11:$IB$20</definedName>
    <definedName name="A127930390R_Data">Data16!$IB$11:$IB$20</definedName>
    <definedName name="A127930390R_Latest">Data16!$IB$20</definedName>
    <definedName name="A127930394X">Data16!$IF$1:$IF$10,Data16!$IF$11:$IF$20</definedName>
    <definedName name="A127930394X_Data">Data16!$IF$11:$IF$20</definedName>
    <definedName name="A127930394X_Latest">Data16!$IF$20</definedName>
    <definedName name="A127930398J">Data16!$II$1:$II$10,Data16!$II$11:$II$20</definedName>
    <definedName name="A127930398J_Data">Data16!$II$11:$II$20</definedName>
    <definedName name="A127930398J_Latest">Data16!$II$20</definedName>
    <definedName name="A127930402L">Data16!$IJ$1:$IJ$10,Data16!$IJ$11:$IJ$20</definedName>
    <definedName name="A127930402L_Data">Data16!$IJ$11:$IJ$20</definedName>
    <definedName name="A127930402L_Latest">Data16!$IJ$20</definedName>
    <definedName name="A127930406W">Data16!$IN$1:$IN$10,Data16!$IN$11:$IN$20</definedName>
    <definedName name="A127930406W_Data">Data16!$IN$11:$IN$20</definedName>
    <definedName name="A127930406W_Latest">Data16!$IN$20</definedName>
    <definedName name="A127930410L">Data16!$IQ$1:$IQ$10,Data16!$IQ$11:$IQ$20</definedName>
    <definedName name="A127930410L_Data">Data16!$IQ$11:$IQ$20</definedName>
    <definedName name="A127930410L_Latest">Data16!$IQ$20</definedName>
    <definedName name="A127930414W">Data16!$HP$1:$HP$10,Data16!$HP$11:$HP$20</definedName>
    <definedName name="A127930414W_Data">Data16!$HP$11:$HP$20</definedName>
    <definedName name="A127930414W_Latest">Data16!$HP$20</definedName>
    <definedName name="A127930418F">Data16!$HR$1:$HR$10,Data16!$HR$11:$HR$20</definedName>
    <definedName name="A127930418F_Data">Data16!$HR$11:$HR$20</definedName>
    <definedName name="A127930418F_Latest">Data16!$HR$20</definedName>
    <definedName name="A127930422W">Data17!$M$1:$M$10,Data17!$M$11:$M$20</definedName>
    <definedName name="A127930422W_Data">Data17!$M$11:$M$20</definedName>
    <definedName name="A127930422W_Latest">Data17!$M$20</definedName>
    <definedName name="A127930426F">Data17!$P$1:$P$10,Data17!$P$11:$P$20</definedName>
    <definedName name="A127930426F_Data">Data17!$P$11:$P$20</definedName>
    <definedName name="A127930426F_Latest">Data17!$P$20</definedName>
    <definedName name="A127930430W">Data17!$S$1:$S$10,Data17!$S$11:$S$20</definedName>
    <definedName name="A127930430W_Data">Data17!$S$11:$S$20</definedName>
    <definedName name="A127930430W_Latest">Data17!$S$20</definedName>
    <definedName name="A127930434F">Data17!$X$1:$X$10,Data17!$X$11:$X$20</definedName>
    <definedName name="A127930434F_Data">Data17!$X$11:$X$20</definedName>
    <definedName name="A127930434F_Latest">Data17!$X$20</definedName>
    <definedName name="A127930438R">Data17!$AD$1:$AD$10,Data17!$AD$11:$AD$20</definedName>
    <definedName name="A127930438R_Data">Data17!$AD$11:$AD$20</definedName>
    <definedName name="A127930438R_Latest">Data17!$AD$20</definedName>
    <definedName name="A127930442F">Data17!$C$1:$C$10,Data17!$C$11:$C$20</definedName>
    <definedName name="A127930442F_Data">Data17!$C$11:$C$20</definedName>
    <definedName name="A127930442F_Latest">Data17!$C$20</definedName>
    <definedName name="A127930446R">Data17!$AV$1:$AV$10,Data17!$AV$11:$AV$20</definedName>
    <definedName name="A127930446R_Data">Data17!$AV$11:$AV$20</definedName>
    <definedName name="A127930446R_Latest">Data17!$AV$20</definedName>
    <definedName name="A127930450F">Data17!$AZ$1:$AZ$10,Data17!$AZ$11:$AZ$20</definedName>
    <definedName name="A127930450F_Data">Data17!$AZ$11:$AZ$20</definedName>
    <definedName name="A127930450F_Latest">Data17!$AZ$20</definedName>
    <definedName name="A127930454R">Data17!$BI$1:$BI$10,Data17!$BI$11:$BI$20</definedName>
    <definedName name="A127930454R_Data">Data17!$BI$11:$BI$20</definedName>
    <definedName name="A127930454R_Latest">Data17!$BI$20</definedName>
    <definedName name="A127930458X">Data17!$BK$1:$BK$10,Data17!$BK$11:$BK$20</definedName>
    <definedName name="A127930458X_Data">Data17!$BK$11:$BK$20</definedName>
    <definedName name="A127930458X_Latest">Data17!$BK$20</definedName>
    <definedName name="A127930462R">Data17!$BT$1:$BT$10,Data17!$BT$11:$BT$20</definedName>
    <definedName name="A127930462R_Data">Data17!$BT$11:$BT$20</definedName>
    <definedName name="A127930462R_Latest">Data17!$BT$20</definedName>
    <definedName name="A127930466X">Data17!$CL$1:$CL$10,Data17!$CL$11:$CL$20</definedName>
    <definedName name="A127930466X_Data">Data17!$CL$11:$CL$20</definedName>
    <definedName name="A127930466X_Latest">Data17!$CL$20</definedName>
    <definedName name="A127930470R">Data17!$CM$1:$CM$10,Data17!$CM$11:$CM$20</definedName>
    <definedName name="A127930470R_Data">Data17!$CM$11:$CM$20</definedName>
    <definedName name="A127930470R_Latest">Data17!$CM$20</definedName>
    <definedName name="A127930474X">Data17!$CN$1:$CN$10,Data17!$CN$11:$CN$20</definedName>
    <definedName name="A127930474X_Data">Data17!$CN$11:$CN$20</definedName>
    <definedName name="A127930474X_Latest">Data17!$CN$20</definedName>
    <definedName name="A127930478J">Data17!$CR$1:$CR$10,Data17!$CR$11:$CR$20</definedName>
    <definedName name="A127930478J_Data">Data17!$CR$11:$CR$20</definedName>
    <definedName name="A127930478J_Latest">Data17!$CR$20</definedName>
    <definedName name="A127930482X">Data17!$BZ$1:$BZ$10,Data17!$BZ$11:$BZ$20</definedName>
    <definedName name="A127930482X_Data">Data17!$BZ$11:$BZ$20</definedName>
    <definedName name="A127930482X_Latest">Data17!$BZ$20</definedName>
    <definedName name="A127930486J">Data17!$DR$1:$DR$10,Data17!$DR$11:$DR$20</definedName>
    <definedName name="A127930486J_Data">Data17!$DR$11:$DR$20</definedName>
    <definedName name="A127930486J_Latest">Data17!$DR$20</definedName>
    <definedName name="A127930490X">Data17!$DY$1:$DY$10,Data17!$DY$11:$DY$20</definedName>
    <definedName name="A127930490X_Data">Data17!$DY$11:$DY$20</definedName>
    <definedName name="A127930490X_Latest">Data17!$DY$20</definedName>
    <definedName name="A127930494J">Data17!$EE$1:$EE$10,Data17!$EE$11:$EE$20</definedName>
    <definedName name="A127930494J_Data">Data17!$EE$11:$EE$20</definedName>
    <definedName name="A127930494J_Latest">Data17!$EE$20</definedName>
    <definedName name="A127930498T">Data17!$DA$1:$DA$10,Data17!$DA$11:$DA$20</definedName>
    <definedName name="A127930498T_Data">Data17!$DA$11:$DA$20</definedName>
    <definedName name="A127930498T_Latest">Data17!$DA$20</definedName>
    <definedName name="A127930502W">Data17!$EV$1:$EV$10,Data17!$EV$11:$EV$20</definedName>
    <definedName name="A127930502W_Data">Data17!$EV$11:$EV$20</definedName>
    <definedName name="A127930502W_Latest">Data17!$EV$20</definedName>
    <definedName name="A127930506F">Data17!$FG$1:$FG$10,Data17!$FG$11:$FG$20</definedName>
    <definedName name="A127930506F_Data">Data17!$FG$11:$FG$20</definedName>
    <definedName name="A127930506F_Latest">Data17!$FG$20</definedName>
    <definedName name="A127930510W">Data17!$FM$1:$FM$10,Data17!$FM$11:$FM$20</definedName>
    <definedName name="A127930510W_Data">Data17!$FM$11:$FM$20</definedName>
    <definedName name="A127930510W_Latest">Data17!$FM$20</definedName>
    <definedName name="A127930514F">Data17!$EM$1:$EM$10,Data17!$EM$11:$EM$20</definedName>
    <definedName name="A127930514F_Data">Data17!$EM$11:$EM$20</definedName>
    <definedName name="A127930514F_Latest">Data17!$EM$20</definedName>
    <definedName name="A127930518R">Data17!$EQ$1:$EQ$10,Data17!$EQ$11:$EQ$20</definedName>
    <definedName name="A127930518R_Data">Data17!$EQ$11:$EQ$20</definedName>
    <definedName name="A127930518R_Latest">Data17!$EQ$20</definedName>
    <definedName name="A127931554T">Data1!$R$1:$R$10,Data1!$R$11:$R$20</definedName>
    <definedName name="A127931554T_Data">Data1!$R$11:$R$20</definedName>
    <definedName name="A127931554T_Latest">Data1!$R$20</definedName>
    <definedName name="A127931558A">Data1!$AB$1:$AB$10,Data1!$AB$11:$AB$20</definedName>
    <definedName name="A127931558A_Data">Data1!$AB$11:$AB$20</definedName>
    <definedName name="A127931558A_Latest">Data1!$AB$20</definedName>
    <definedName name="A127931562T">Data1!$AD$1:$AD$10,Data1!$AD$11:$AD$20</definedName>
    <definedName name="A127931562T_Data">Data1!$AD$11:$AD$20</definedName>
    <definedName name="A127931562T_Latest">Data1!$AD$20</definedName>
    <definedName name="A127931566A">Data1!$F$1:$F$10,Data1!$F$11:$F$20</definedName>
    <definedName name="A127931566A_Data">Data1!$F$11:$F$20</definedName>
    <definedName name="A127931566A_Latest">Data1!$F$20</definedName>
    <definedName name="A127931826K">Data1!$BJ$1:$BJ$10,Data1!$BJ$11:$BJ$20</definedName>
    <definedName name="A127931826K_Data">Data1!$BJ$11:$BJ$20</definedName>
    <definedName name="A127931826K_Latest">Data1!$BJ$20</definedName>
    <definedName name="A127931830A">Data1!$BM$1:$BM$10,Data1!$BM$11:$BM$20</definedName>
    <definedName name="A127931830A_Data">Data1!$BM$11:$BM$20</definedName>
    <definedName name="A127931830A_Latest">Data1!$BM$20</definedName>
    <definedName name="A127931838V">Data1!$AR$1:$AR$10,Data1!$AR$11:$AR$20</definedName>
    <definedName name="A127931838V_Data">Data1!$AR$11:$AR$20</definedName>
    <definedName name="A127931838V_Latest">Data1!$AR$20</definedName>
    <definedName name="A127931842K">Data2!$CH$1:$CH$10,Data2!$CH$11:$CH$20</definedName>
    <definedName name="A127931842K_Data">Data2!$CH$11:$CH$20</definedName>
    <definedName name="A127931842K_Latest">Data2!$CH$20</definedName>
    <definedName name="A127931846V">Data2!$CJ$1:$CJ$10,Data2!$CJ$11:$CJ$20</definedName>
    <definedName name="A127931846V_Data">Data2!$CJ$11:$CJ$20</definedName>
    <definedName name="A127931846V_Latest">Data2!$CJ$20</definedName>
    <definedName name="A127931850K">Data2!$BM$1:$BM$10,Data2!$BM$11:$BM$20</definedName>
    <definedName name="A127931850K_Data">Data2!$BM$11:$BM$20</definedName>
    <definedName name="A127931850K_Latest">Data2!$BM$20</definedName>
    <definedName name="A127931854V">Data2!$DB$1:$DB$10,Data2!$DB$11:$DB$20</definedName>
    <definedName name="A127931854V_Data">Data2!$DB$11:$DB$20</definedName>
    <definedName name="A127931854V_Latest">Data2!$DB$20</definedName>
    <definedName name="A127931858C">Data2!$CT$1:$CT$10,Data2!$CT$11:$CT$20</definedName>
    <definedName name="A127931858C_Data">Data2!$CT$11:$CT$20</definedName>
    <definedName name="A127931858C_Latest">Data2!$CT$20</definedName>
    <definedName name="A127931862V">Data2!$EL$1:$EL$10,Data2!$EL$11:$EL$20</definedName>
    <definedName name="A127931862V_Data">Data2!$EL$11:$EL$20</definedName>
    <definedName name="A127931862V_Latest">Data2!$EL$20</definedName>
    <definedName name="A127931866C">Data2!$DY$1:$DY$10,Data2!$DY$11:$DY$20</definedName>
    <definedName name="A127931866C_Data">Data2!$DY$11:$DY$20</definedName>
    <definedName name="A127931866C_Latest">Data2!$DY$20</definedName>
    <definedName name="A127931870V">Data2!$GC$1:$GC$10,Data2!$GC$11:$GC$20</definedName>
    <definedName name="A127931870V_Data">Data2!$GC$11:$GC$20</definedName>
    <definedName name="A127931870V_Latest">Data2!$GC$20</definedName>
    <definedName name="A127931874C">Data2!$FH$1:$FH$10,Data2!$FH$11:$FH$20</definedName>
    <definedName name="A127931874C_Data">Data2!$FH$11:$FH$20</definedName>
    <definedName name="A127931874C_Latest">Data2!$FH$20</definedName>
    <definedName name="A127931878L">Data2!$HB$1:$HB$10,Data2!$HB$11:$HB$20</definedName>
    <definedName name="A127931878L_Data">Data2!$HB$11:$HB$20</definedName>
    <definedName name="A127931878L_Latest">Data2!$HB$20</definedName>
    <definedName name="A127931882C">Data2!$GP$1:$GP$10,Data2!$GP$11:$GP$20</definedName>
    <definedName name="A127931882C_Data">Data2!$GP$11:$GP$20</definedName>
    <definedName name="A127931882C_Latest">Data2!$GP$20</definedName>
    <definedName name="A127931886L">Data2!$GQ$1:$GQ$10,Data2!$GQ$11:$GQ$20</definedName>
    <definedName name="A127931886L_Data">Data2!$GQ$11:$GQ$20</definedName>
    <definedName name="A127931886L_Latest">Data2!$GQ$20</definedName>
    <definedName name="A127931890C">Data2!$HT$1:$HT$10,Data2!$HT$11:$HT$20</definedName>
    <definedName name="A127931890C_Data">Data2!$HT$11:$HT$20</definedName>
    <definedName name="A127931890C_Latest">Data2!$HT$20</definedName>
    <definedName name="A127931898W">Data1!$CH$1:$CH$10,Data1!$CH$11:$CH$20</definedName>
    <definedName name="A127931898W_Data">Data1!$CH$11:$CH$20</definedName>
    <definedName name="A127931898W_Latest">Data1!$CH$20</definedName>
    <definedName name="A127931902A">Data1!$CI$1:$CI$10,Data1!$CI$11:$CI$20</definedName>
    <definedName name="A127931902A_Data">Data1!$CI$11:$CI$20</definedName>
    <definedName name="A127931902A_Latest">Data1!$CI$20</definedName>
    <definedName name="A127931906K">Data1!$CJ$1:$CJ$10,Data1!$CJ$11:$CJ$20</definedName>
    <definedName name="A127931906K_Data">Data1!$CJ$11:$CJ$20</definedName>
    <definedName name="A127931906K_Latest">Data1!$CJ$20</definedName>
    <definedName name="A127931910A">Data1!$CU$1:$CU$10,Data1!$CU$11:$CU$20</definedName>
    <definedName name="A127931910A_Data">Data1!$CU$11:$CU$20</definedName>
    <definedName name="A127931910A_Latest">Data1!$CU$20</definedName>
    <definedName name="A127931914K">Data1!$CZ$1:$CZ$10,Data1!$CZ$11:$CZ$20</definedName>
    <definedName name="A127931914K_Data">Data1!$CZ$11:$CZ$20</definedName>
    <definedName name="A127931914K_Latest">Data1!$CZ$20</definedName>
    <definedName name="A127931918V">Data1!$DO$1:$DO$10,Data1!$DO$11:$DO$20</definedName>
    <definedName name="A127931918V_Data">Data1!$DO$11:$DO$20</definedName>
    <definedName name="A127931918V_Latest">Data1!$DO$20</definedName>
    <definedName name="A127931922K">Data1!$DP$1:$DP$10,Data1!$DP$11:$DP$20</definedName>
    <definedName name="A127931922K_Data">Data1!$DP$11:$DP$20</definedName>
    <definedName name="A127931922K_Latest">Data1!$DP$20</definedName>
    <definedName name="A127931926V">Data1!$DY$1:$DY$10,Data1!$DY$11:$DY$20</definedName>
    <definedName name="A127931926V_Data">Data1!$DY$11:$DY$20</definedName>
    <definedName name="A127931926V_Latest">Data1!$DY$20</definedName>
    <definedName name="A127931930K">Data1!$ED$1:$ED$10,Data1!$ED$11:$ED$20</definedName>
    <definedName name="A127931930K_Data">Data1!$ED$11:$ED$20</definedName>
    <definedName name="A127931930K_Latest">Data1!$ED$20</definedName>
    <definedName name="A127931934V">Data1!$FJ$1:$FJ$10,Data1!$FJ$11:$FJ$20</definedName>
    <definedName name="A127931934V_Data">Data1!$FJ$11:$FJ$20</definedName>
    <definedName name="A127931934V_Latest">Data1!$FJ$20</definedName>
    <definedName name="A127931938C">Data1!$GB$1:$GB$10,Data1!$GB$11:$GB$20</definedName>
    <definedName name="A127931938C_Data">Data1!$GB$11:$GB$20</definedName>
    <definedName name="A127931938C_Latest">Data1!$GB$20</definedName>
    <definedName name="A127931942V">Data1!$GC$1:$GC$10,Data1!$GC$11:$GC$20</definedName>
    <definedName name="A127931942V_Data">Data1!$GC$11:$GC$20</definedName>
    <definedName name="A127931942V_Latest">Data1!$GC$20</definedName>
    <definedName name="A127931946C">Data1!$GK$1:$GK$10,Data1!$GK$11:$GK$20</definedName>
    <definedName name="A127931946C_Data">Data1!$GK$11:$GK$20</definedName>
    <definedName name="A127931946C_Latest">Data1!$GK$20</definedName>
    <definedName name="A127931950V">Data1!$GO$1:$GO$10,Data1!$GO$11:$GO$20</definedName>
    <definedName name="A127931950V_Data">Data1!$GO$11:$GO$20</definedName>
    <definedName name="A127931950V_Latest">Data1!$GO$20</definedName>
    <definedName name="A127931954C">Data1!$GX$1:$GX$10,Data1!$GX$11:$GX$20</definedName>
    <definedName name="A127931954C_Data">Data1!$GX$11:$GX$20</definedName>
    <definedName name="A127931954C_Latest">Data1!$GX$20</definedName>
    <definedName name="A127931962C">Data1!$FV$1:$FV$10,Data1!$FV$11:$FV$20</definedName>
    <definedName name="A127931962C_Data">Data1!$FV$11:$FV$20</definedName>
    <definedName name="A127931962C_Latest">Data1!$FV$20</definedName>
    <definedName name="A127931966L">Data1!$GZ$1:$GZ$10,Data1!$GZ$11:$GZ$20</definedName>
    <definedName name="A127931966L_Data">Data1!$GZ$11:$GZ$20</definedName>
    <definedName name="A127931966L_Latest">Data1!$GZ$20</definedName>
    <definedName name="A127931970C">Data1!$HO$1:$HO$10,Data1!$HO$11:$HO$20</definedName>
    <definedName name="A127931970C_Data">Data1!$HO$11:$HO$20</definedName>
    <definedName name="A127931970C_Latest">Data1!$HO$20</definedName>
    <definedName name="A127931974L">Data1!$HP$1:$HP$10,Data1!$HP$11:$HP$20</definedName>
    <definedName name="A127931974L_Data">Data1!$HP$11:$HP$20</definedName>
    <definedName name="A127931974L_Latest">Data1!$HP$20</definedName>
    <definedName name="A127931978W">Data1!$HQ$1:$HQ$10,Data1!$HQ$11:$HQ$20</definedName>
    <definedName name="A127931978W_Data">Data1!$HQ$11:$HQ$20</definedName>
    <definedName name="A127931978W_Latest">Data1!$HQ$20</definedName>
    <definedName name="A127931982L">Data1!$HS$1:$HS$10,Data1!$HS$11:$HS$20</definedName>
    <definedName name="A127931982L_Data">Data1!$HS$11:$HS$20</definedName>
    <definedName name="A127931982L_Latest">Data1!$HS$20</definedName>
    <definedName name="A127931986W">Data1!$HX$1:$HX$10,Data1!$HX$11:$HX$20</definedName>
    <definedName name="A127931986W_Data">Data1!$HX$11:$HX$20</definedName>
    <definedName name="A127931986W_Latest">Data1!$HX$20</definedName>
    <definedName name="A127931990L">Data1!$IB$1:$IB$10,Data1!$IB$11:$IB$20</definedName>
    <definedName name="A127931990L_Data">Data1!$IB$11:$IB$20</definedName>
    <definedName name="A127931990L_Latest">Data1!$IB$20</definedName>
    <definedName name="A127931994W">Data1!$IE$1:$IE$10,Data1!$IE$11:$IE$20</definedName>
    <definedName name="A127931994W_Data">Data1!$IE$11:$IE$20</definedName>
    <definedName name="A127931994W_Latest">Data1!$IE$20</definedName>
    <definedName name="A127931998F">Data1!$HF$1:$HF$10,Data1!$HF$11:$HF$20</definedName>
    <definedName name="A127931998F_Data">Data1!$HF$11:$HF$20</definedName>
    <definedName name="A127931998F_Latest">Data1!$HF$20</definedName>
    <definedName name="A127932002L">Data2!$J$1:$J$10,Data2!$J$11:$J$20</definedName>
    <definedName name="A127932002L_Data">Data2!$J$11:$J$20</definedName>
    <definedName name="A127932002L_Latest">Data2!$J$20</definedName>
    <definedName name="A127932006W">Data2!$X$1:$X$10,Data2!$X$11:$X$20</definedName>
    <definedName name="A127932006W_Data">Data2!$X$11:$X$20</definedName>
    <definedName name="A127932006W_Latest">Data2!$X$20</definedName>
    <definedName name="A127932014W">Data1!$IM$1:$IM$10,Data1!$IM$11:$IM$20</definedName>
    <definedName name="A127932014W_Data">Data1!$IM$11:$IM$20</definedName>
    <definedName name="A127932014W_Latest">Data1!$IM$20</definedName>
    <definedName name="A127932018F">Data2!$Z$1:$Z$10,Data2!$Z$11:$Z$20</definedName>
    <definedName name="A127932018F_Data">Data2!$Z$11:$Z$20</definedName>
    <definedName name="A127932018F_Latest">Data2!$Z$20</definedName>
    <definedName name="A127932022W">Data2!$AJ$1:$AJ$10,Data2!$AJ$11:$AJ$20</definedName>
    <definedName name="A127932022W_Data">Data2!$AJ$11:$AJ$20</definedName>
    <definedName name="A127932022W_Latest">Data2!$AJ$20</definedName>
    <definedName name="A127932026F">Data2!$AR$1:$AR$10,Data2!$AR$11:$AR$20</definedName>
    <definedName name="A127932026F_Data">Data2!$AR$11:$AR$20</definedName>
    <definedName name="A127932026F_Latest">Data2!$AR$20</definedName>
    <definedName name="A127932030W">Data2!$AU$1:$AU$10,Data2!$AU$11:$AU$20</definedName>
    <definedName name="A127932030W_Data">Data2!$AU$11:$AU$20</definedName>
    <definedName name="A127932030W_Latest">Data2!$AU$20</definedName>
    <definedName name="A127932034F">Data2!$AV$1:$AV$10,Data2!$AV$11:$AV$20</definedName>
    <definedName name="A127932034F_Data">Data2!$AV$11:$AV$20</definedName>
    <definedName name="A127932034F_Latest">Data2!$AV$20</definedName>
    <definedName name="A127932038R">Data2!$AW$1:$AW$10,Data2!$AW$11:$AW$20</definedName>
    <definedName name="A127932038R_Data">Data2!$AW$11:$AW$20</definedName>
    <definedName name="A127932038R_Latest">Data2!$AW$20</definedName>
    <definedName name="A127932042F">Data2!$AZ$1:$AZ$10,Data2!$AZ$11:$AZ$20</definedName>
    <definedName name="A127932042F_Data">Data2!$AZ$11:$AZ$20</definedName>
    <definedName name="A127932042F_Latest">Data2!$AZ$20</definedName>
    <definedName name="A127932046R">Data2!$AB$1:$AB$10,Data2!$AB$11:$AB$20</definedName>
    <definedName name="A127932046R_Data">Data2!$AB$11:$AB$20</definedName>
    <definedName name="A127932046R_Latest">Data2!$AB$20</definedName>
    <definedName name="A127932050F">Data2!$BD$1:$BD$10,Data2!$BD$11:$BD$20</definedName>
    <definedName name="A127932050F_Data">Data2!$BD$11:$BD$20</definedName>
    <definedName name="A127932050F_Latest">Data2!$BD$20</definedName>
    <definedName name="A127932054R">Data2!$AC$1:$AC$10,Data2!$AC$11:$AC$20</definedName>
    <definedName name="A127932054R_Data">Data2!$AC$11:$AC$20</definedName>
    <definedName name="A127932054R_Latest">Data2!$AC$20</definedName>
    <definedName name="A127932066X">Data2!$HX$1:$HX$10,Data2!$HX$11:$HX$20</definedName>
    <definedName name="A127932066X_Data">Data2!$HX$11:$HX$20</definedName>
    <definedName name="A127932066X_Latest">Data2!$HX$20</definedName>
    <definedName name="A127932070R">Data2!$HZ$1:$HZ$10,Data2!$HZ$11:$HZ$20</definedName>
    <definedName name="A127932070R_Data">Data2!$HZ$11:$HZ$20</definedName>
    <definedName name="A127932070R_Latest">Data2!$HZ$20</definedName>
    <definedName name="A127933070J">Data2!$IM$1:$IM$10,Data2!$IM$11:$IM$20</definedName>
    <definedName name="A127933070J_Data">Data2!$IM$11:$IM$20</definedName>
    <definedName name="A127933070J_Latest">Data2!$IM$20</definedName>
    <definedName name="A127933074T">Data3!$I$1:$I$10,Data3!$I$11:$I$20</definedName>
    <definedName name="A127933074T_Data">Data3!$I$11:$I$20</definedName>
    <definedName name="A127933074T_Latest">Data3!$I$20</definedName>
    <definedName name="A127933078A">Data3!$J$1:$J$10,Data3!$J$11:$J$20</definedName>
    <definedName name="A127933078A_Data">Data3!$J$11:$J$20</definedName>
    <definedName name="A127933078A_Latest">Data3!$J$20</definedName>
    <definedName name="A127933082T">Data3!$L$1:$L$10,Data3!$L$11:$L$20</definedName>
    <definedName name="A127933082T_Data">Data3!$L$11:$L$20</definedName>
    <definedName name="A127933082T_Latest">Data3!$L$20</definedName>
    <definedName name="A127933086A">Data3!$Q$1:$Q$10,Data3!$Q$11:$Q$20</definedName>
    <definedName name="A127933086A_Data">Data3!$Q$11:$Q$20</definedName>
    <definedName name="A127933086A_Latest">Data3!$Q$20</definedName>
    <definedName name="A127933090T">Data3!$R$1:$R$10,Data3!$R$11:$R$20</definedName>
    <definedName name="A127933090T_Data">Data3!$R$11:$R$20</definedName>
    <definedName name="A127933090T_Latest">Data3!$R$20</definedName>
    <definedName name="A127933094A">Data2!$IF$1:$IF$10,Data2!$IF$11:$IF$20</definedName>
    <definedName name="A127933094A_Data">Data2!$IF$11:$IF$20</definedName>
    <definedName name="A127933094A_Latest">Data2!$IF$20</definedName>
    <definedName name="A127933362K">Data3!$AH$1:$AH$10,Data3!$AH$11:$AH$20</definedName>
    <definedName name="A127933362K_Data">Data3!$AH$11:$AH$20</definedName>
    <definedName name="A127933362K_Latest">Data3!$AH$20</definedName>
    <definedName name="A127933366V">Data3!$AQ$1:$AQ$10,Data3!$AQ$11:$AQ$20</definedName>
    <definedName name="A127933366V_Data">Data3!$AQ$11:$AQ$20</definedName>
    <definedName name="A127933366V_Latest">Data3!$AQ$20</definedName>
    <definedName name="A127933370K">Data3!$AV$1:$AV$10,Data3!$AV$11:$AV$20</definedName>
    <definedName name="A127933370K_Data">Data3!$AV$11:$AV$20</definedName>
    <definedName name="A127933370K_Latest">Data3!$AV$20</definedName>
    <definedName name="A127933374V">Data3!$W$1:$W$10,Data3!$W$11:$W$20</definedName>
    <definedName name="A127933374V_Data">Data3!$W$11:$W$20</definedName>
    <definedName name="A127933374V_Latest">Data3!$W$20</definedName>
    <definedName name="A127933378C">Data3!$Y$1:$Y$10,Data3!$Y$11:$Y$20</definedName>
    <definedName name="A127933378C_Data">Data3!$Y$11:$Y$20</definedName>
    <definedName name="A127933378C_Latest">Data3!$Y$20</definedName>
    <definedName name="A127933382V">Data4!$AZ$1:$AZ$10,Data4!$AZ$11:$AZ$20</definedName>
    <definedName name="A127933382V_Data">Data4!$AZ$11:$AZ$20</definedName>
    <definedName name="A127933382V_Latest">Data4!$AZ$20</definedName>
    <definedName name="A127933386C">Data4!$BA$1:$BA$10,Data4!$BA$11:$BA$20</definedName>
    <definedName name="A127933386C_Data">Data4!$BA$11:$BA$20</definedName>
    <definedName name="A127933386C_Latest">Data4!$BA$20</definedName>
    <definedName name="A127933390V">Data4!$BF$1:$BF$10,Data4!$BF$11:$BF$20</definedName>
    <definedName name="A127933390V_Data">Data4!$BF$11:$BF$20</definedName>
    <definedName name="A127933390V_Latest">Data4!$BF$20</definedName>
    <definedName name="A127933394C">Data4!$BN$1:$BN$10,Data4!$BN$11:$BN$20</definedName>
    <definedName name="A127933394C_Data">Data4!$BN$11:$BN$20</definedName>
    <definedName name="A127933394C_Latest">Data4!$BN$20</definedName>
    <definedName name="A127933398L">Data4!$BR$1:$BR$10,Data4!$BR$11:$BR$20</definedName>
    <definedName name="A127933398L_Data">Data4!$BR$11:$BR$20</definedName>
    <definedName name="A127933398L_Latest">Data4!$BR$20</definedName>
    <definedName name="A127933402T">Data4!$BS$1:$BS$10,Data4!$BS$11:$BS$20</definedName>
    <definedName name="A127933402T_Data">Data4!$BS$11:$BS$20</definedName>
    <definedName name="A127933402T_Latest">Data4!$BS$20</definedName>
    <definedName name="A127933406A">Data4!$BT$1:$BT$10,Data4!$BT$11:$BT$20</definedName>
    <definedName name="A127933406A_Data">Data4!$BT$11:$BT$20</definedName>
    <definedName name="A127933406A_Latest">Data4!$BT$20</definedName>
    <definedName name="A127933410T">Data4!$BU$1:$BU$10,Data4!$BU$11:$BU$20</definedName>
    <definedName name="A127933410T_Data">Data4!$BU$11:$BU$20</definedName>
    <definedName name="A127933410T_Latest">Data4!$BU$20</definedName>
    <definedName name="A127933414A">Data4!$BV$1:$BV$10,Data4!$BV$11:$BV$20</definedName>
    <definedName name="A127933414A_Data">Data4!$BV$11:$BV$20</definedName>
    <definedName name="A127933414A_Latest">Data4!$BV$20</definedName>
    <definedName name="A127933418K">Data4!$CP$1:$CP$10,Data4!$CP$11:$CP$20</definedName>
    <definedName name="A127933418K_Data">Data4!$CP$11:$CP$20</definedName>
    <definedName name="A127933418K_Latest">Data4!$CP$20</definedName>
    <definedName name="A127933422A">Data4!$DB$1:$DB$10,Data4!$DB$11:$DB$20</definedName>
    <definedName name="A127933422A_Data">Data4!$DB$11:$DB$20</definedName>
    <definedName name="A127933422A_Latest">Data4!$DB$20</definedName>
    <definedName name="A127933426K">Data4!$CB$1:$CB$10,Data4!$CB$11:$CB$20</definedName>
    <definedName name="A127933426K_Data">Data4!$CB$11:$CB$20</definedName>
    <definedName name="A127933426K_Latest">Data4!$CB$20</definedName>
    <definedName name="A127933430A">Data4!$DE$1:$DE$10,Data4!$DE$11:$DE$20</definedName>
    <definedName name="A127933430A_Data">Data4!$DE$11:$DE$20</definedName>
    <definedName name="A127933430A_Latest">Data4!$DE$20</definedName>
    <definedName name="A127933434K">Data4!$CF$1:$CF$10,Data4!$CF$11:$CF$20</definedName>
    <definedName name="A127933434K_Data">Data4!$CF$11:$CF$20</definedName>
    <definedName name="A127933434K_Latest">Data4!$CF$20</definedName>
    <definedName name="A127933438V">Data4!$DQ$1:$DQ$10,Data4!$DQ$11:$DQ$20</definedName>
    <definedName name="A127933438V_Data">Data4!$DQ$11:$DQ$20</definedName>
    <definedName name="A127933438V_Latest">Data4!$DQ$20</definedName>
    <definedName name="A127933442K">Data4!$DT$1:$DT$10,Data4!$DT$11:$DT$20</definedName>
    <definedName name="A127933442K_Data">Data4!$DT$11:$DT$20</definedName>
    <definedName name="A127933442K_Latest">Data4!$DT$20</definedName>
    <definedName name="A127933446V">Data4!$EA$1:$EA$10,Data4!$EA$11:$EA$20</definedName>
    <definedName name="A127933446V_Data">Data4!$EA$11:$EA$20</definedName>
    <definedName name="A127933446V_Latest">Data4!$EA$20</definedName>
    <definedName name="A127933450K">Data4!$EF$1:$EF$10,Data4!$EF$11:$EF$20</definedName>
    <definedName name="A127933450K_Data">Data4!$EF$11:$EF$20</definedName>
    <definedName name="A127933450K_Latest">Data4!$EF$20</definedName>
    <definedName name="A127933454V">Data4!$EH$1:$EH$10,Data4!$EH$11:$EH$20</definedName>
    <definedName name="A127933454V_Data">Data4!$EH$11:$EH$20</definedName>
    <definedName name="A127933454V_Latest">Data4!$EH$20</definedName>
    <definedName name="A127933458C">Data4!$DJ$1:$DJ$10,Data4!$DJ$11:$DJ$20</definedName>
    <definedName name="A127933458C_Data">Data4!$DJ$11:$DJ$20</definedName>
    <definedName name="A127933458C_Latest">Data4!$DJ$20</definedName>
    <definedName name="A127933466C">Data4!$DK$1:$DK$10,Data4!$DK$11:$DK$20</definedName>
    <definedName name="A127933466C_Data">Data4!$DK$11:$DK$20</definedName>
    <definedName name="A127933466C_Latest">Data4!$DK$20</definedName>
    <definedName name="A127933470V">Data4!$FH$1:$FH$10,Data4!$FH$11:$FH$20</definedName>
    <definedName name="A127933470V_Data">Data4!$FH$11:$FH$20</definedName>
    <definedName name="A127933470V_Latest">Data4!$FH$20</definedName>
    <definedName name="A127933474C">Data4!$EV$1:$EV$10,Data4!$EV$11:$EV$20</definedName>
    <definedName name="A127933474C_Data">Data4!$EV$11:$EV$20</definedName>
    <definedName name="A127933474C_Latest">Data4!$EV$20</definedName>
    <definedName name="A127933478L">Data4!$GG$1:$GG$10,Data4!$GG$11:$GG$20</definedName>
    <definedName name="A127933478L_Data">Data4!$GG$11:$GG$20</definedName>
    <definedName name="A127933478L_Latest">Data4!$GG$20</definedName>
    <definedName name="A127933482C">Data4!$GJ$1:$GJ$10,Data4!$GJ$11:$GJ$20</definedName>
    <definedName name="A127933482C_Data">Data4!$GJ$11:$GJ$20</definedName>
    <definedName name="A127933482C_Latest">Data4!$GJ$20</definedName>
    <definedName name="A127933486L">Data4!$GT$1:$GT$10,Data4!$GT$11:$GT$20</definedName>
    <definedName name="A127933486L_Data">Data4!$GT$11:$GT$20</definedName>
    <definedName name="A127933486L_Latest">Data4!$GT$20</definedName>
    <definedName name="A127933490C">Data4!$GV$1:$GV$10,Data4!$GV$11:$GV$20</definedName>
    <definedName name="A127933490C_Data">Data4!$GV$11:$GV$20</definedName>
    <definedName name="A127933490C_Latest">Data4!$GV$20</definedName>
    <definedName name="A127933494L">Data3!$BO$1:$BO$10,Data3!$BO$11:$BO$20</definedName>
    <definedName name="A127933494L_Data">Data3!$BO$11:$BO$20</definedName>
    <definedName name="A127933494L_Latest">Data3!$BO$20</definedName>
    <definedName name="A127933498W">Data3!$BE$1:$BE$10,Data3!$BE$11:$BE$20</definedName>
    <definedName name="A127933498W_Data">Data3!$BE$11:$BE$20</definedName>
    <definedName name="A127933498W_Latest">Data3!$BE$20</definedName>
    <definedName name="A127933502A">Data3!$CH$1:$CH$10,Data3!$CH$11:$CH$20</definedName>
    <definedName name="A127933502A_Data">Data3!$CH$11:$CH$20</definedName>
    <definedName name="A127933502A_Latest">Data3!$CH$20</definedName>
    <definedName name="A127933506K">Data3!$CL$1:$CL$10,Data3!$CL$11:$CL$20</definedName>
    <definedName name="A127933506K_Data">Data3!$CL$11:$CL$20</definedName>
    <definedName name="A127933506K_Latest">Data3!$CL$20</definedName>
    <definedName name="A127933510A">Data3!$DI$1:$DI$10,Data3!$DI$11:$DI$20</definedName>
    <definedName name="A127933510A_Data">Data3!$DI$11:$DI$20</definedName>
    <definedName name="A127933510A_Latest">Data3!$DI$20</definedName>
    <definedName name="A127933514K">Data3!$DL$1:$DL$10,Data3!$DL$11:$DL$20</definedName>
    <definedName name="A127933514K_Data">Data3!$DL$11:$DL$20</definedName>
    <definedName name="A127933514K_Latest">Data3!$DL$20</definedName>
    <definedName name="A127933518V">Data3!$DN$1:$DN$10,Data3!$DN$11:$DN$20</definedName>
    <definedName name="A127933518V_Data">Data3!$DN$11:$DN$20</definedName>
    <definedName name="A127933518V_Latest">Data3!$DN$20</definedName>
    <definedName name="A127933522K">Data3!$DP$1:$DP$10,Data3!$DP$11:$DP$20</definedName>
    <definedName name="A127933522K_Data">Data3!$DP$11:$DP$20</definedName>
    <definedName name="A127933522K_Latest">Data3!$DP$20</definedName>
    <definedName name="A127933526V">Data3!$CJ$1:$CJ$10,Data3!$CJ$11:$CJ$20</definedName>
    <definedName name="A127933526V_Data">Data3!$CJ$11:$CJ$20</definedName>
    <definedName name="A127933526V_Latest">Data3!$CJ$20</definedName>
    <definedName name="A127933534V">Data3!$CO$1:$CO$10,Data3!$CO$11:$CO$20</definedName>
    <definedName name="A127933534V_Data">Data3!$CO$11:$CO$20</definedName>
    <definedName name="A127933534V_Latest">Data3!$CO$20</definedName>
    <definedName name="A127933538C">Data3!$EU$1:$EU$10,Data3!$EU$11:$EU$20</definedName>
    <definedName name="A127933538C_Data">Data3!$EU$11:$EU$20</definedName>
    <definedName name="A127933538C_Latest">Data3!$EU$20</definedName>
    <definedName name="A127933542V">Data3!$EW$1:$EW$10,Data3!$EW$11:$EW$20</definedName>
    <definedName name="A127933542V_Data">Data3!$EW$11:$EW$20</definedName>
    <definedName name="A127933542V_Latest">Data3!$EW$20</definedName>
    <definedName name="A127933546C">Data3!$EX$1:$EX$10,Data3!$EX$11:$EX$20</definedName>
    <definedName name="A127933546C_Data">Data3!$EX$11:$EX$20</definedName>
    <definedName name="A127933546C_Latest">Data3!$EX$20</definedName>
    <definedName name="A127933550V">Data3!$DV$1:$DV$10,Data3!$DV$11:$DV$20</definedName>
    <definedName name="A127933550V_Data">Data3!$DV$11:$DV$20</definedName>
    <definedName name="A127933550V_Latest">Data3!$DV$20</definedName>
    <definedName name="A127933554C">Data3!$DZ$1:$DZ$10,Data3!$DZ$11:$DZ$20</definedName>
    <definedName name="A127933554C_Data">Data3!$DZ$11:$DZ$20</definedName>
    <definedName name="A127933554C_Latest">Data3!$DZ$20</definedName>
    <definedName name="A127933558L">Data3!$FA$1:$FA$10,Data3!$FA$11:$FA$20</definedName>
    <definedName name="A127933558L_Data">Data3!$FA$11:$FA$20</definedName>
    <definedName name="A127933558L_Latest">Data3!$FA$20</definedName>
    <definedName name="A127933562C">Data3!$FR$1:$FR$10,Data3!$FR$11:$FR$20</definedName>
    <definedName name="A127933562C_Data">Data3!$FR$11:$FR$20</definedName>
    <definedName name="A127933562C_Latest">Data3!$FR$20</definedName>
    <definedName name="A127933566L">Data3!$FY$1:$FY$10,Data3!$FY$11:$FY$20</definedName>
    <definedName name="A127933566L_Data">Data3!$FY$11:$FY$20</definedName>
    <definedName name="A127933566L_Latest">Data3!$FY$20</definedName>
    <definedName name="A127933570C">Data3!$HD$1:$HD$10,Data3!$HD$11:$HD$20</definedName>
    <definedName name="A127933570C_Data">Data3!$HD$11:$HD$20</definedName>
    <definedName name="A127933570C_Latest">Data3!$HD$20</definedName>
    <definedName name="A127933574L">Data3!$HG$1:$HG$10,Data3!$HG$11:$HG$20</definedName>
    <definedName name="A127933574L_Data">Data3!$HG$11:$HG$20</definedName>
    <definedName name="A127933574L_Latest">Data3!$HG$20</definedName>
    <definedName name="A127933578W">Data3!$HO$1:$HO$10,Data3!$HO$11:$HO$20</definedName>
    <definedName name="A127933578W_Data">Data3!$HO$11:$HO$20</definedName>
    <definedName name="A127933578W_Latest">Data3!$HO$20</definedName>
    <definedName name="A127933586W">Data3!$HZ$1:$HZ$10,Data3!$HZ$11:$HZ$20</definedName>
    <definedName name="A127933586W_Data">Data3!$HZ$11:$HZ$20</definedName>
    <definedName name="A127933586W_Latest">Data3!$HZ$20</definedName>
    <definedName name="A127933590L">Data3!$IA$1:$IA$10,Data3!$IA$11:$IA$20</definedName>
    <definedName name="A127933590L_Data">Data3!$IA$11:$IA$20</definedName>
    <definedName name="A127933590L_Latest">Data3!$IA$20</definedName>
    <definedName name="A127933594W">Data3!$IG$1:$IG$10,Data3!$IG$11:$IG$20</definedName>
    <definedName name="A127933594W_Data">Data3!$IG$11:$IG$20</definedName>
    <definedName name="A127933594W_Latest">Data3!$IG$20</definedName>
    <definedName name="A127933598F">Data3!$IJ$1:$IJ$10,Data3!$IJ$11:$IJ$20</definedName>
    <definedName name="A127933598F_Data">Data3!$IJ$11:$IJ$20</definedName>
    <definedName name="A127933598F_Latest">Data3!$IJ$20</definedName>
    <definedName name="A127933602K">Data3!$HS$1:$HS$10,Data3!$HS$11:$HS$20</definedName>
    <definedName name="A127933602K_Data">Data3!$HS$11:$HS$20</definedName>
    <definedName name="A127933602K_Latest">Data3!$HS$20</definedName>
    <definedName name="A127933606V">Data4!$D$1:$D$10,Data4!$D$11:$D$20</definedName>
    <definedName name="A127933606V_Data">Data4!$D$11:$D$20</definedName>
    <definedName name="A127933606V_Latest">Data4!$D$20</definedName>
    <definedName name="A127933610K">Data3!$HT$1:$HT$10,Data3!$HT$11:$HT$20</definedName>
    <definedName name="A127933610K_Data">Data3!$HT$11:$HT$20</definedName>
    <definedName name="A127933610K_Latest">Data3!$HT$20</definedName>
    <definedName name="A127933614V">Data3!$HY$1:$HY$10,Data3!$HY$11:$HY$20</definedName>
    <definedName name="A127933614V_Data">Data3!$HY$11:$HY$20</definedName>
    <definedName name="A127933614V_Latest">Data3!$HY$20</definedName>
    <definedName name="A127933618C">Data4!$S$1:$S$10,Data4!$S$11:$S$20</definedName>
    <definedName name="A127933618C_Data">Data4!$S$11:$S$20</definedName>
    <definedName name="A127933618C_Latest">Data4!$S$20</definedName>
    <definedName name="A127933622V">Data4!$AK$1:$AK$10,Data4!$AK$11:$AK$20</definedName>
    <definedName name="A127933622V_Data">Data4!$AK$11:$AK$20</definedName>
    <definedName name="A127933622V_Latest">Data4!$AK$20</definedName>
    <definedName name="A127933626C">Data4!$O$1:$O$10,Data4!$O$11:$O$20</definedName>
    <definedName name="A127933626C_Data">Data4!$O$11:$O$20</definedName>
    <definedName name="A127933626C_Latest">Data4!$O$20</definedName>
    <definedName name="A127933630V">Data4!$HE$1:$HE$10,Data4!$HE$11:$HE$20</definedName>
    <definedName name="A127933630V_Data">Data4!$HE$11:$HE$20</definedName>
    <definedName name="A127933630V_Latest">Data4!$HE$20</definedName>
    <definedName name="A127934650W">Data4!$HU$1:$HU$10,Data4!$HU$11:$HU$20</definedName>
    <definedName name="A127934650W_Data">Data4!$HU$11:$HU$20</definedName>
    <definedName name="A127934650W_Latest">Data4!$HU$20</definedName>
    <definedName name="A127934654F">Data4!$IC$1:$IC$10,Data4!$IC$11:$IC$20</definedName>
    <definedName name="A127934654F_Data">Data4!$IC$11:$IC$20</definedName>
    <definedName name="A127934654F_Latest">Data4!$IC$20</definedName>
    <definedName name="A127934658R">Data4!$II$1:$II$10,Data4!$II$11:$II$20</definedName>
    <definedName name="A127934658R_Data">Data4!$II$11:$II$20</definedName>
    <definedName name="A127934658R_Latest">Data4!$II$20</definedName>
    <definedName name="A127934662F">Data4!$HJ$1:$HJ$10,Data4!$HJ$11:$HJ$20</definedName>
    <definedName name="A127934662F_Data">Data4!$HJ$11:$HJ$20</definedName>
    <definedName name="A127934662F_Latest">Data4!$HJ$20</definedName>
    <definedName name="A127934666R">Data4!$HQ$1:$HQ$10,Data4!$HQ$11:$HQ$20</definedName>
    <definedName name="A127934666R_Data">Data4!$HQ$11:$HQ$20</definedName>
    <definedName name="A127934666R_Latest">Data4!$HQ$20</definedName>
    <definedName name="A127934930R">Data5!$Y$1:$Y$10,Data5!$Y$11:$Y$20</definedName>
    <definedName name="A127934930R_Data">Data5!$Y$11:$Y$20</definedName>
    <definedName name="A127934930R_Latest">Data5!$Y$20</definedName>
    <definedName name="A127934934X">Data5!$F$1:$F$10,Data5!$F$11:$F$20</definedName>
    <definedName name="A127934934X_Data">Data5!$F$11:$F$20</definedName>
    <definedName name="A127934934X_Latest">Data5!$F$20</definedName>
    <definedName name="A127934938J">Data5!$AG$1:$AG$10,Data5!$AG$11:$AG$20</definedName>
    <definedName name="A127934938J_Data">Data5!$AG$11:$AG$20</definedName>
    <definedName name="A127934938J_Latest">Data5!$AG$20</definedName>
    <definedName name="A127934942X">Data5!$AJ$1:$AJ$10,Data5!$AJ$11:$AJ$20</definedName>
    <definedName name="A127934942X_Data">Data5!$AJ$11:$AJ$20</definedName>
    <definedName name="A127934942X_Latest">Data5!$AJ$20</definedName>
    <definedName name="A127934946J">Data5!$L$1:$L$10,Data5!$L$11:$L$20</definedName>
    <definedName name="A127934946J_Data">Data5!$L$11:$L$20</definedName>
    <definedName name="A127934946J_Latest">Data5!$L$20</definedName>
    <definedName name="A127934950X">Data6!$AN$1:$AN$10,Data6!$AN$11:$AN$20</definedName>
    <definedName name="A127934950X_Data">Data6!$AN$11:$AN$20</definedName>
    <definedName name="A127934950X_Latest">Data6!$AN$20</definedName>
    <definedName name="A127934954J">Data6!$AZ$1:$AZ$10,Data6!$AZ$11:$AZ$20</definedName>
    <definedName name="A127934954J_Data">Data6!$AZ$11:$AZ$20</definedName>
    <definedName name="A127934954J_Latest">Data6!$AZ$20</definedName>
    <definedName name="A127934962J">Data6!$CL$1:$CL$10,Data6!$CL$11:$CL$20</definedName>
    <definedName name="A127934962J_Data">Data6!$CL$11:$CL$20</definedName>
    <definedName name="A127934962J_Latest">Data6!$CL$20</definedName>
    <definedName name="A127934970J">Data6!$DD$1:$DD$10,Data6!$DD$11:$DD$20</definedName>
    <definedName name="A127934970J_Data">Data6!$DD$11:$DD$20</definedName>
    <definedName name="A127934970J_Latest">Data6!$DD$20</definedName>
    <definedName name="A127934974T">Data6!$DF$1:$DF$10,Data6!$DF$11:$DF$20</definedName>
    <definedName name="A127934974T_Data">Data6!$DF$11:$DF$20</definedName>
    <definedName name="A127934974T_Latest">Data6!$DF$20</definedName>
    <definedName name="A127934978A">Data6!$DJ$1:$DJ$10,Data6!$DJ$11:$DJ$20</definedName>
    <definedName name="A127934978A_Data">Data6!$DJ$11:$DJ$20</definedName>
    <definedName name="A127934978A_Latest">Data6!$DJ$20</definedName>
    <definedName name="A127934982T">Data6!$DU$1:$DU$10,Data6!$DU$11:$DU$20</definedName>
    <definedName name="A127934982T_Data">Data6!$DU$11:$DU$20</definedName>
    <definedName name="A127934982T_Latest">Data6!$DU$20</definedName>
    <definedName name="A127934986A">Data6!$DX$1:$DX$10,Data6!$DX$11:$DX$20</definedName>
    <definedName name="A127934986A_Data">Data6!$DX$11:$DX$20</definedName>
    <definedName name="A127934986A_Latest">Data6!$DX$20</definedName>
    <definedName name="A127934990T">Data6!$EG$1:$EG$10,Data6!$EG$11:$EG$20</definedName>
    <definedName name="A127934990T_Data">Data6!$EG$11:$EG$20</definedName>
    <definedName name="A127934990T_Latest">Data6!$EG$20</definedName>
    <definedName name="A127934994A">Data6!$EE$1:$EE$10,Data6!$EE$11:$EE$20</definedName>
    <definedName name="A127934994A_Data">Data6!$EE$11:$EE$20</definedName>
    <definedName name="A127934994A_Latest">Data6!$EE$20</definedName>
    <definedName name="A127934998K">Data6!$GC$1:$GC$10,Data6!$GC$11:$GC$20</definedName>
    <definedName name="A127934998K_Data">Data6!$GC$11:$GC$20</definedName>
    <definedName name="A127934998K_Latest">Data6!$GC$20</definedName>
    <definedName name="A127935002T">Data6!$GH$1:$GH$10,Data6!$GH$11:$GH$20</definedName>
    <definedName name="A127935002T_Data">Data6!$GH$11:$GH$20</definedName>
    <definedName name="A127935002T_Latest">Data6!$GH$20</definedName>
    <definedName name="A127935006A">Data5!$AZ$1:$AZ$10,Data5!$AZ$11:$AZ$20</definedName>
    <definedName name="A127935006A_Data">Data5!$AZ$11:$AZ$20</definedName>
    <definedName name="A127935006A_Latest">Data5!$AZ$20</definedName>
    <definedName name="A127935010T">Data5!$BN$1:$BN$10,Data5!$BN$11:$BN$20</definedName>
    <definedName name="A127935010T_Data">Data5!$BN$11:$BN$20</definedName>
    <definedName name="A127935010T_Latest">Data5!$BN$20</definedName>
    <definedName name="A127935014A">Data5!$AT$1:$AT$10,Data5!$AT$11:$AT$20</definedName>
    <definedName name="A127935014A_Data">Data5!$AT$11:$AT$20</definedName>
    <definedName name="A127935014A_Latest">Data5!$AT$20</definedName>
    <definedName name="A127935018K">Data5!$CC$1:$CC$10,Data5!$CC$11:$CC$20</definedName>
    <definedName name="A127935018K_Data">Data5!$CC$11:$CC$20</definedName>
    <definedName name="A127935018K_Latest">Data5!$CC$20</definedName>
    <definedName name="A127935022A">Data5!$CG$1:$CG$10,Data5!$CG$11:$CG$20</definedName>
    <definedName name="A127935022A_Data">Data5!$CG$11:$CG$20</definedName>
    <definedName name="A127935022A_Latest">Data5!$CG$20</definedName>
    <definedName name="A127935026K">Data5!$CH$1:$CH$10,Data5!$CH$11:$CH$20</definedName>
    <definedName name="A127935026K_Data">Data5!$CH$11:$CH$20</definedName>
    <definedName name="A127935026K_Latest">Data5!$CH$20</definedName>
    <definedName name="A127935030A">Data5!$CK$1:$CK$10,Data5!$CK$11:$CK$20</definedName>
    <definedName name="A127935030A_Data">Data5!$CK$11:$CK$20</definedName>
    <definedName name="A127935030A_Latest">Data5!$CK$20</definedName>
    <definedName name="A127935034K">Data5!$BS$1:$BS$10,Data5!$BS$11:$BS$20</definedName>
    <definedName name="A127935034K_Data">Data5!$BS$11:$BS$20</definedName>
    <definedName name="A127935034K_Latest">Data5!$BS$20</definedName>
    <definedName name="A127935038V">Data5!$DR$1:$DR$10,Data5!$DR$11:$DR$20</definedName>
    <definedName name="A127935038V_Data">Data5!$DR$11:$DR$20</definedName>
    <definedName name="A127935038V_Latest">Data5!$DR$20</definedName>
    <definedName name="A127935042K">Data5!$DC$1:$DC$10,Data5!$DC$11:$DC$20</definedName>
    <definedName name="A127935042K_Data">Data5!$DC$11:$DC$20</definedName>
    <definedName name="A127935042K_Latest">Data5!$DC$20</definedName>
    <definedName name="A127935046V">Data5!$DE$1:$DE$10,Data5!$DE$11:$DE$20</definedName>
    <definedName name="A127935046V_Data">Data5!$DE$11:$DE$20</definedName>
    <definedName name="A127935046V_Latest">Data5!$DE$20</definedName>
    <definedName name="A127935050K">Data5!$FC$1:$FC$10,Data5!$FC$11:$FC$20</definedName>
    <definedName name="A127935050K_Data">Data5!$FC$11:$FC$20</definedName>
    <definedName name="A127935050K_Latest">Data5!$FC$20</definedName>
    <definedName name="A127935054V">Data5!$FE$1:$FE$10,Data5!$FE$11:$FE$20</definedName>
    <definedName name="A127935054V_Data">Data5!$FE$11:$FE$20</definedName>
    <definedName name="A127935054V_Latest">Data5!$FE$20</definedName>
    <definedName name="A127935058C">Data5!$FP$1:$FP$10,Data5!$FP$11:$FP$20</definedName>
    <definedName name="A127935058C_Data">Data5!$FP$11:$FP$20</definedName>
    <definedName name="A127935058C_Latest">Data5!$FP$20</definedName>
    <definedName name="A127935066C">Data5!$EN$1:$EN$10,Data5!$EN$11:$EN$20</definedName>
    <definedName name="A127935066C_Data">Data5!$EN$11:$EN$20</definedName>
    <definedName name="A127935066C_Latest">Data5!$EN$20</definedName>
    <definedName name="A127935070V">Data5!$EO$1:$EO$10,Data5!$EO$11:$EO$20</definedName>
    <definedName name="A127935070V_Data">Data5!$EO$11:$EO$20</definedName>
    <definedName name="A127935070V_Latest">Data5!$EO$20</definedName>
    <definedName name="A127935074C">Data5!$GK$1:$GK$10,Data5!$GK$11:$GK$20</definedName>
    <definedName name="A127935074C_Data">Data5!$GK$11:$GK$20</definedName>
    <definedName name="A127935074C_Latest">Data5!$GK$20</definedName>
    <definedName name="A127935078L">Data5!$GO$1:$GO$10,Data5!$GO$11:$GO$20</definedName>
    <definedName name="A127935078L_Data">Data5!$GO$11:$GO$20</definedName>
    <definedName name="A127935078L_Latest">Data5!$GO$20</definedName>
    <definedName name="A127935082C">Data5!$HA$1:$HA$10,Data5!$HA$11:$HA$20</definedName>
    <definedName name="A127935082C_Data">Data5!$HA$11:$HA$20</definedName>
    <definedName name="A127935082C_Latest">Data5!$HA$20</definedName>
    <definedName name="A127935086L">Data5!$HU$1:$HU$10,Data5!$HU$11:$HU$20</definedName>
    <definedName name="A127935086L_Data">Data5!$HU$11:$HU$20</definedName>
    <definedName name="A127935086L_Latest">Data5!$HU$20</definedName>
    <definedName name="A127935090C">Data5!$HV$1:$HV$10,Data5!$HV$11:$HV$20</definedName>
    <definedName name="A127935090C_Data">Data5!$HV$11:$HV$20</definedName>
    <definedName name="A127935090C_Latest">Data5!$HV$20</definedName>
    <definedName name="A127935094L">Data5!$HD$1:$HD$10,Data5!$HD$11:$HD$20</definedName>
    <definedName name="A127935094L_Data">Data5!$HD$11:$HD$20</definedName>
    <definedName name="A127935094L_Latest">Data5!$HD$20</definedName>
    <definedName name="A127935098W">Data6!$J$1:$J$10,Data6!$J$11:$J$20</definedName>
    <definedName name="A127935098W_Data">Data6!$J$11:$J$20</definedName>
    <definedName name="A127935098W_Latest">Data6!$J$20</definedName>
    <definedName name="A127935102A">Data6!$U$1:$U$10,Data6!$U$11:$U$20</definedName>
    <definedName name="A127935102A_Data">Data6!$U$11:$U$20</definedName>
    <definedName name="A127935102A_Latest">Data6!$U$20</definedName>
    <definedName name="A127935106K">Data6!$V$1:$V$10,Data6!$V$11:$V$20</definedName>
    <definedName name="A127935106K_Data">Data6!$V$11:$V$20</definedName>
    <definedName name="A127935106K_Latest">Data6!$V$20</definedName>
    <definedName name="A127935110A">Data5!$IM$1:$IM$10,Data5!$IM$11:$IM$20</definedName>
    <definedName name="A127935110A_Data">Data5!$IM$11:$IM$20</definedName>
    <definedName name="A127935110A_Latest">Data5!$IM$20</definedName>
    <definedName name="A127935122K">Data6!$GM$1:$GM$10,Data6!$GM$11:$GM$20</definedName>
    <definedName name="A127935122K_Data">Data6!$GM$11:$GM$20</definedName>
    <definedName name="A127935122K_Latest">Data6!$GM$20</definedName>
    <definedName name="A127936134L">Data6!$HD$1:$HD$10,Data6!$HD$11:$HD$20</definedName>
    <definedName name="A127936134L_Data">Data6!$HD$11:$HD$20</definedName>
    <definedName name="A127936134L_Latest">Data6!$HD$20</definedName>
    <definedName name="A127936138W">Data6!$HF$1:$HF$10,Data6!$HF$11:$HF$20</definedName>
    <definedName name="A127936138W_Data">Data6!$HF$11:$HF$20</definedName>
    <definedName name="A127936138W_Latest">Data6!$HF$20</definedName>
    <definedName name="A127936142L">Data6!$HJ$1:$HJ$10,Data6!$HJ$11:$HJ$20</definedName>
    <definedName name="A127936142L_Data">Data6!$HJ$11:$HJ$20</definedName>
    <definedName name="A127936142L_Latest">Data6!$HJ$20</definedName>
    <definedName name="A127936146W">Data6!$HK$1:$HK$10,Data6!$HK$11:$HK$20</definedName>
    <definedName name="A127936146W_Data">Data6!$HK$11:$HK$20</definedName>
    <definedName name="A127936146W_Latest">Data6!$HK$20</definedName>
    <definedName name="A127936150L">Data6!$HS$1:$HS$10,Data6!$HS$11:$HS$20</definedName>
    <definedName name="A127936150L_Data">Data6!$HS$11:$HS$20</definedName>
    <definedName name="A127936150L_Latest">Data6!$HS$20</definedName>
    <definedName name="A127936154W">Data6!$HW$1:$HW$10,Data6!$HW$11:$HW$20</definedName>
    <definedName name="A127936154W_Data">Data6!$HW$11:$HW$20</definedName>
    <definedName name="A127936154W_Latest">Data6!$HW$20</definedName>
    <definedName name="A127936158F">Data6!$HZ$1:$HZ$10,Data6!$HZ$11:$HZ$20</definedName>
    <definedName name="A127936158F_Data">Data6!$HZ$11:$HZ$20</definedName>
    <definedName name="A127936158F_Latest">Data6!$HZ$20</definedName>
    <definedName name="A127936162W">Data6!$GZ$1:$GZ$10,Data6!$GZ$11:$GZ$20</definedName>
    <definedName name="A127936162W_Data">Data6!$GZ$11:$GZ$20</definedName>
    <definedName name="A127936162W_Latest">Data6!$GZ$20</definedName>
    <definedName name="A127936426R">Data6!$IP$1:$IP$10,Data6!$IP$11:$IP$20</definedName>
    <definedName name="A127936426R_Data">Data6!$IP$11:$IP$20</definedName>
    <definedName name="A127936426R_Latest">Data6!$IP$20</definedName>
    <definedName name="A127936430F">Data7!$C$1:$C$10,Data7!$C$11:$C$20</definedName>
    <definedName name="A127936430F_Data">Data7!$C$11:$C$20</definedName>
    <definedName name="A127936430F_Latest">Data7!$C$20</definedName>
    <definedName name="A127936434R">Data7!$I$1:$I$10,Data7!$I$11:$I$20</definedName>
    <definedName name="A127936434R_Data">Data7!$I$11:$I$20</definedName>
    <definedName name="A127936434R_Latest">Data7!$I$20</definedName>
    <definedName name="A127936438X">Data7!$N$1:$N$10,Data7!$N$11:$N$20</definedName>
    <definedName name="A127936438X_Data">Data7!$N$11:$N$20</definedName>
    <definedName name="A127936438X_Latest">Data7!$N$20</definedName>
    <definedName name="A127936442R">Data8!$W$1:$W$10,Data8!$W$11:$W$20</definedName>
    <definedName name="A127936442R_Data">Data8!$W$11:$W$20</definedName>
    <definedName name="A127936442R_Latest">Data8!$W$20</definedName>
    <definedName name="A127936446X">Data8!$Y$1:$Y$10,Data8!$Y$11:$Y$20</definedName>
    <definedName name="A127936446X_Data">Data8!$Y$11:$Y$20</definedName>
    <definedName name="A127936446X_Latest">Data8!$Y$20</definedName>
    <definedName name="A127936450R">Data8!$Z$1:$Z$10,Data8!$Z$11:$Z$20</definedName>
    <definedName name="A127936450R_Data">Data8!$Z$11:$Z$20</definedName>
    <definedName name="A127936450R_Latest">Data8!$Z$20</definedName>
    <definedName name="A127936454X">Data8!$AH$1:$AH$10,Data8!$AH$11:$AH$20</definedName>
    <definedName name="A127936454X_Data">Data8!$AH$11:$AH$20</definedName>
    <definedName name="A127936454X_Latest">Data8!$AH$20</definedName>
    <definedName name="A127936458J">Data8!$K$1:$K$10,Data8!$K$11:$K$20</definedName>
    <definedName name="A127936458J_Data">Data8!$K$11:$K$20</definedName>
    <definedName name="A127936458J_Latest">Data8!$K$20</definedName>
    <definedName name="A127936462X">Data8!$AL$1:$AL$10,Data8!$AL$11:$AL$20</definedName>
    <definedName name="A127936462X_Data">Data8!$AL$11:$AL$20</definedName>
    <definedName name="A127936462X_Latest">Data8!$AL$20</definedName>
    <definedName name="A127936466J">Data8!$M$1:$M$10,Data8!$M$11:$M$20</definedName>
    <definedName name="A127936466J_Data">Data8!$M$11:$M$20</definedName>
    <definedName name="A127936466J_Latest">Data8!$M$20</definedName>
    <definedName name="A127936470X">Data8!$AZ$1:$AZ$10,Data8!$AZ$11:$AZ$20</definedName>
    <definedName name="A127936470X_Data">Data8!$AZ$11:$AZ$20</definedName>
    <definedName name="A127936470X_Latest">Data8!$AZ$20</definedName>
    <definedName name="A127936474J">Data8!$BB$1:$BB$10,Data8!$BB$11:$BB$20</definedName>
    <definedName name="A127936474J_Data">Data8!$BB$11:$BB$20</definedName>
    <definedName name="A127936474J_Latest">Data8!$BB$20</definedName>
    <definedName name="A127936478T">Data8!$BI$1:$BI$10,Data8!$BI$11:$BI$20</definedName>
    <definedName name="A127936478T_Data">Data8!$BI$11:$BI$20</definedName>
    <definedName name="A127936478T_Latest">Data8!$BI$20</definedName>
    <definedName name="A127936482J">Data8!$BN$1:$BN$10,Data8!$BN$11:$BN$20</definedName>
    <definedName name="A127936482J_Data">Data8!$BN$11:$BN$20</definedName>
    <definedName name="A127936482J_Latest">Data8!$BN$20</definedName>
    <definedName name="A127936486T">Data8!$BQ$1:$BQ$10,Data8!$BQ$11:$BQ$20</definedName>
    <definedName name="A127936486T_Data">Data8!$BQ$11:$BQ$20</definedName>
    <definedName name="A127936486T_Latest">Data8!$BQ$20</definedName>
    <definedName name="A127936490J">Data8!$AP$1:$AP$10,Data8!$AP$11:$AP$20</definedName>
    <definedName name="A127936490J_Data">Data8!$AP$11:$AP$20</definedName>
    <definedName name="A127936490J_Latest">Data8!$AP$20</definedName>
    <definedName name="A127936494T">Data8!$CM$1:$CM$10,Data8!$CM$11:$CM$20</definedName>
    <definedName name="A127936494T_Data">Data8!$CM$11:$CM$20</definedName>
    <definedName name="A127936494T_Latest">Data8!$CM$20</definedName>
    <definedName name="A127936498A">Data8!$CO$1:$CO$10,Data8!$CO$11:$CO$20</definedName>
    <definedName name="A127936498A_Data">Data8!$CO$11:$CO$20</definedName>
    <definedName name="A127936498A_Latest">Data8!$CO$20</definedName>
    <definedName name="A127936502F">Data8!$CA$1:$CA$10,Data8!$CA$11:$CA$20</definedName>
    <definedName name="A127936502F_Data">Data8!$CA$11:$CA$20</definedName>
    <definedName name="A127936502F_Latest">Data8!$CA$20</definedName>
    <definedName name="A127936506R">Data8!$DB$1:$DB$10,Data8!$DB$11:$DB$20</definedName>
    <definedName name="A127936506R_Data">Data8!$DB$11:$DB$20</definedName>
    <definedName name="A127936506R_Latest">Data8!$DB$20</definedName>
    <definedName name="A127936510F">Data8!$BX$1:$BX$10,Data8!$BX$11:$BX$20</definedName>
    <definedName name="A127936510F_Data">Data8!$BX$11:$BX$20</definedName>
    <definedName name="A127936510F_Latest">Data8!$BX$20</definedName>
    <definedName name="A127936514R">Data8!$CE$1:$CE$10,Data8!$CE$11:$CE$20</definedName>
    <definedName name="A127936514R_Data">Data8!$CE$11:$CE$20</definedName>
    <definedName name="A127936514R_Latest">Data8!$CE$20</definedName>
    <definedName name="A127936518X">Data8!$DG$1:$DG$10,Data8!$DG$11:$DG$20</definedName>
    <definedName name="A127936518X_Data">Data8!$DG$11:$DG$20</definedName>
    <definedName name="A127936518X_Latest">Data8!$DG$20</definedName>
    <definedName name="A127936522R">Data8!$DI$1:$DI$10,Data8!$DI$11:$DI$20</definedName>
    <definedName name="A127936522R_Data">Data8!$DI$11:$DI$20</definedName>
    <definedName name="A127936522R_Latest">Data8!$DI$20</definedName>
    <definedName name="A127936526X">Data8!$EL$1:$EL$10,Data8!$EL$11:$EL$20</definedName>
    <definedName name="A127936526X_Data">Data8!$EL$11:$EL$20</definedName>
    <definedName name="A127936526X_Latest">Data8!$EL$20</definedName>
    <definedName name="A127936530R">Data8!$FG$1:$FG$10,Data8!$FG$11:$FG$20</definedName>
    <definedName name="A127936530R_Data">Data8!$FG$11:$FG$20</definedName>
    <definedName name="A127936530R_Latest">Data8!$FG$20</definedName>
    <definedName name="A127936534X">Data8!$FK$1:$FK$10,Data8!$FK$11:$FK$20</definedName>
    <definedName name="A127936534X_Data">Data8!$FK$11:$FK$20</definedName>
    <definedName name="A127936534X_Latest">Data8!$FK$20</definedName>
    <definedName name="A127936538J">Data8!$FM$1:$FM$10,Data8!$FM$11:$FM$20</definedName>
    <definedName name="A127936538J_Data">Data8!$FM$11:$FM$20</definedName>
    <definedName name="A127936538J_Latest">Data8!$FM$20</definedName>
    <definedName name="A127936542X">Data8!$FS$1:$FS$10,Data8!$FS$11:$FS$20</definedName>
    <definedName name="A127936542X_Data">Data8!$FS$11:$FS$20</definedName>
    <definedName name="A127936542X_Latest">Data8!$FS$20</definedName>
    <definedName name="A127936546J">Data8!$FT$1:$FT$10,Data8!$FT$11:$FT$20</definedName>
    <definedName name="A127936546J_Data">Data8!$FT$11:$FT$20</definedName>
    <definedName name="A127936546J_Latest">Data8!$FT$20</definedName>
    <definedName name="A127936550X">Data7!$AF$1:$AF$10,Data7!$AF$11:$AF$20</definedName>
    <definedName name="A127936550X_Data">Data7!$AF$11:$AF$20</definedName>
    <definedName name="A127936550X_Latest">Data7!$AF$20</definedName>
    <definedName name="A127936554J">Data7!$AZ$1:$AZ$10,Data7!$AZ$11:$AZ$20</definedName>
    <definedName name="A127936554J_Data">Data7!$AZ$11:$AZ$20</definedName>
    <definedName name="A127936554J_Latest">Data7!$AZ$20</definedName>
    <definedName name="A127936558T">Data7!$BU$1:$BU$10,Data7!$BU$11:$BU$20</definedName>
    <definedName name="A127936558T_Data">Data7!$BU$11:$BU$20</definedName>
    <definedName name="A127936558T_Latest">Data7!$BU$20</definedName>
    <definedName name="A127936562J">Data7!$CB$1:$CB$10,Data7!$CB$11:$CB$20</definedName>
    <definedName name="A127936562J_Data">Data7!$CB$11:$CB$20</definedName>
    <definedName name="A127936562J_Latest">Data7!$CB$20</definedName>
    <definedName name="A127936566T">Data7!$CC$1:$CC$10,Data7!$CC$11:$CC$20</definedName>
    <definedName name="A127936566T_Data">Data7!$CC$11:$CC$20</definedName>
    <definedName name="A127936566T_Latest">Data7!$CC$20</definedName>
    <definedName name="A127936570J">Data7!$BE$1:$BE$10,Data7!$BE$11:$BE$20</definedName>
    <definedName name="A127936570J_Data">Data7!$BE$11:$BE$20</definedName>
    <definedName name="A127936570J_Latest">Data7!$BE$20</definedName>
    <definedName name="A127936574T">Data7!$DC$1:$DC$10,Data7!$DC$11:$DC$20</definedName>
    <definedName name="A127936574T_Data">Data7!$DC$11:$DC$20</definedName>
    <definedName name="A127936574T_Latest">Data7!$DC$20</definedName>
    <definedName name="A127936578A">Data7!$EK$1:$EK$10,Data7!$EK$11:$EK$20</definedName>
    <definedName name="A127936578A_Data">Data7!$EK$11:$EK$20</definedName>
    <definedName name="A127936578A_Latest">Data7!$EK$20</definedName>
    <definedName name="A127936582T">Data7!$EM$1:$EM$10,Data7!$EM$11:$EM$20</definedName>
    <definedName name="A127936582T_Data">Data7!$EM$11:$EM$20</definedName>
    <definedName name="A127936582T_Latest">Data7!$EM$20</definedName>
    <definedName name="A127936586A">Data7!$FM$1:$FM$10,Data7!$FM$11:$FM$20</definedName>
    <definedName name="A127936586A_Data">Data7!$FM$11:$FM$20</definedName>
    <definedName name="A127936586A_Latest">Data7!$FM$20</definedName>
    <definedName name="A127936590T">Data7!$FT$1:$FT$10,Data7!$FT$11:$FT$20</definedName>
    <definedName name="A127936590T_Data">Data7!$FT$11:$FT$20</definedName>
    <definedName name="A127936590T_Latest">Data7!$FT$20</definedName>
    <definedName name="A127936594A">Data7!$FF$1:$FF$10,Data7!$FF$11:$FF$20</definedName>
    <definedName name="A127936594A_Data">Data7!$FF$11:$FF$20</definedName>
    <definedName name="A127936594A_Latest">Data7!$FF$20</definedName>
    <definedName name="A127936598K">Data7!$GR$1:$GR$10,Data7!$GR$11:$GR$20</definedName>
    <definedName name="A127936598K_Data">Data7!$GR$11:$GR$20</definedName>
    <definedName name="A127936598K_Latest">Data7!$GR$20</definedName>
    <definedName name="A127936602R">Data7!$GS$1:$GS$10,Data7!$GS$11:$GS$20</definedName>
    <definedName name="A127936602R_Data">Data7!$GS$11:$GS$20</definedName>
    <definedName name="A127936602R_Latest">Data7!$GS$20</definedName>
    <definedName name="A127936606X">Data7!$HL$1:$HL$10,Data7!$HL$11:$HL$20</definedName>
    <definedName name="A127936606X_Data">Data7!$HL$11:$HL$20</definedName>
    <definedName name="A127936606X_Latest">Data7!$HL$20</definedName>
    <definedName name="A127936610R">Data7!$IB$1:$IB$10,Data7!$IB$11:$IB$20</definedName>
    <definedName name="A127936610R_Data">Data7!$IB$11:$IB$20</definedName>
    <definedName name="A127936610R_Latest">Data7!$IB$20</definedName>
    <definedName name="A127936614X">Data7!$ID$1:$ID$10,Data7!$ID$11:$ID$20</definedName>
    <definedName name="A127936614X_Data">Data7!$ID$11:$ID$20</definedName>
    <definedName name="A127936614X_Latest">Data7!$ID$20</definedName>
    <definedName name="A127936618J">Data7!$II$1:$II$10,Data7!$II$11:$II$20</definedName>
    <definedName name="A127936618J_Data">Data7!$II$11:$II$20</definedName>
    <definedName name="A127936618J_Latest">Data7!$II$20</definedName>
    <definedName name="A127936622X">Data7!$HX$1:$HX$10,Data7!$HX$11:$HX$20</definedName>
    <definedName name="A127936622X_Data">Data7!$HX$11:$HX$20</definedName>
    <definedName name="A127936622X_Latest">Data7!$HX$20</definedName>
    <definedName name="A127936626J">Data7!$HY$1:$HY$10,Data7!$HY$11:$HY$20</definedName>
    <definedName name="A127936626J_Data">Data7!$HY$11:$HY$20</definedName>
    <definedName name="A127936626J_Latest">Data7!$HY$20</definedName>
    <definedName name="A127936650J">Data8!$GA$1:$GA$10,Data8!$GA$11:$GA$20</definedName>
    <definedName name="A127936650J_Data">Data8!$GA$11:$GA$20</definedName>
    <definedName name="A127936650J_Latest">Data8!$GA$20</definedName>
    <definedName name="A127937658V">Data8!$GX$1:$GX$10,Data8!$GX$11:$GX$20</definedName>
    <definedName name="A127937658V_Data">Data8!$GX$11:$GX$20</definedName>
    <definedName name="A127937658V_Latest">Data8!$GX$20</definedName>
    <definedName name="A127937662K">Data8!$GZ$1:$GZ$10,Data8!$GZ$11:$GZ$20</definedName>
    <definedName name="A127937662K_Data">Data8!$GZ$11:$GZ$20</definedName>
    <definedName name="A127937662K_Latest">Data8!$GZ$20</definedName>
    <definedName name="A127937666V">Data8!$HB$1:$HB$10,Data8!$HB$11:$HB$20</definedName>
    <definedName name="A127937666V_Data">Data8!$HB$11:$HB$20</definedName>
    <definedName name="A127937666V_Latest">Data8!$HB$20</definedName>
    <definedName name="A127937670K">Data8!$GE$1:$GE$10,Data8!$GE$11:$GE$20</definedName>
    <definedName name="A127937670K_Data">Data8!$GE$11:$GE$20</definedName>
    <definedName name="A127937670K_Latest">Data8!$GE$20</definedName>
    <definedName name="A127937674V">Data8!$HF$1:$HF$10,Data8!$HF$11:$HF$20</definedName>
    <definedName name="A127937674V_Data">Data8!$HF$11:$HF$20</definedName>
    <definedName name="A127937674V_Latest">Data8!$HF$20</definedName>
    <definedName name="A127937930V">Data8!$HV$1:$HV$10,Data8!$HV$11:$HV$20</definedName>
    <definedName name="A127937930V_Data">Data8!$HV$11:$HV$20</definedName>
    <definedName name="A127937930V_Latest">Data8!$HV$20</definedName>
    <definedName name="A127937934C">Data8!$IA$1:$IA$10,Data8!$IA$11:$IA$20</definedName>
    <definedName name="A127937934C_Data">Data8!$IA$11:$IA$20</definedName>
    <definedName name="A127937934C_Latest">Data8!$IA$20</definedName>
    <definedName name="A127937938L">Data8!$II$1:$II$10,Data8!$II$11:$II$20</definedName>
    <definedName name="A127937938L_Data">Data8!$II$11:$II$20</definedName>
    <definedName name="A127937938L_Latest">Data8!$II$20</definedName>
    <definedName name="A127937942C">Data8!$IK$1:$IK$10,Data8!$IK$11:$IK$20</definedName>
    <definedName name="A127937942C_Data">Data8!$IK$11:$IK$20</definedName>
    <definedName name="A127937942C_Latest">Data8!$IK$20</definedName>
    <definedName name="A127937946L">Data8!$IO$1:$IO$10,Data8!$IO$11:$IO$20</definedName>
    <definedName name="A127937946L_Data">Data8!$IO$11:$IO$20</definedName>
    <definedName name="A127937946L_Latest">Data8!$IO$20</definedName>
    <definedName name="A127937950C">Data9!$IQ$1:$IQ$10,Data9!$IQ$11:$IQ$20</definedName>
    <definedName name="A127937950C_Data">Data9!$IQ$11:$IQ$20</definedName>
    <definedName name="A127937950C_Latest">Data9!$IQ$20</definedName>
    <definedName name="A127937954L">Data10!$E$1:$E$10,Data10!$E$11:$E$20</definedName>
    <definedName name="A127937954L_Data">Data10!$E$11:$E$20</definedName>
    <definedName name="A127937954L_Latest">Data10!$E$20</definedName>
    <definedName name="A127937958W">Data10!$I$1:$I$10,Data10!$I$11:$I$20</definedName>
    <definedName name="A127937958W_Data">Data10!$I$11:$I$20</definedName>
    <definedName name="A127937958W_Latest">Data10!$I$20</definedName>
    <definedName name="A127937962L">Data10!$J$1:$J$10,Data10!$J$11:$J$20</definedName>
    <definedName name="A127937962L_Data">Data10!$J$11:$J$20</definedName>
    <definedName name="A127937962L_Latest">Data10!$J$20</definedName>
    <definedName name="A127937966W">Data10!$K$1:$K$10,Data10!$K$11:$K$20</definedName>
    <definedName name="A127937966W_Data">Data10!$K$11:$K$20</definedName>
    <definedName name="A127937966W_Latest">Data10!$K$20</definedName>
    <definedName name="A127937970L">Data10!$R$1:$R$10,Data10!$R$11:$R$20</definedName>
    <definedName name="A127937970L_Data">Data10!$R$11:$R$20</definedName>
    <definedName name="A127937970L_Latest">Data10!$R$20</definedName>
    <definedName name="A127937974W">Data10!$S$1:$S$10,Data10!$S$11:$S$20</definedName>
    <definedName name="A127937974W_Data">Data10!$S$11:$S$20</definedName>
    <definedName name="A127937974W_Latest">Data10!$S$20</definedName>
    <definedName name="A127937978F">Data10!$U$1:$U$10,Data10!$U$11:$U$20</definedName>
    <definedName name="A127937978F_Data">Data10!$U$11:$U$20</definedName>
    <definedName name="A127937978F_Latest">Data10!$U$20</definedName>
    <definedName name="A127937982W">Data9!$IM$1:$IM$10,Data9!$IM$11:$IM$20</definedName>
    <definedName name="A127937982W_Data">Data9!$IM$11:$IM$20</definedName>
    <definedName name="A127937982W_Latest">Data9!$IM$20</definedName>
    <definedName name="A127937986F">Data10!$AI$1:$AI$10,Data10!$AI$11:$AI$20</definedName>
    <definedName name="A127937986F_Data">Data10!$AI$11:$AI$20</definedName>
    <definedName name="A127937986F_Latest">Data10!$AI$20</definedName>
    <definedName name="A127937990W">Data10!$AN$1:$AN$10,Data10!$AN$11:$AN$20</definedName>
    <definedName name="A127937990W_Data">Data10!$AN$11:$AN$20</definedName>
    <definedName name="A127937990W_Latest">Data10!$AN$20</definedName>
    <definedName name="A127937994F">Data10!$AP$1:$AP$10,Data10!$AP$11:$AP$20</definedName>
    <definedName name="A127937994F_Data">Data10!$AP$11:$AP$20</definedName>
    <definedName name="A127937994F_Latest">Data10!$AP$20</definedName>
    <definedName name="A127937998R">Data10!$BC$1:$BC$10,Data10!$BC$11:$BC$20</definedName>
    <definedName name="A127937998R_Data">Data10!$BC$11:$BC$20</definedName>
    <definedName name="A127937998R_Latest">Data10!$BC$20</definedName>
    <definedName name="A127938002W">Data10!$Y$1:$Y$10,Data10!$Y$11:$Y$20</definedName>
    <definedName name="A127938002W_Data">Data10!$Y$11:$Y$20</definedName>
    <definedName name="A127938002W_Latest">Data10!$Y$20</definedName>
    <definedName name="A127938010W">Data10!$CI$1:$CI$10,Data10!$CI$11:$CI$20</definedName>
    <definedName name="A127938010W_Data">Data10!$CI$11:$CI$20</definedName>
    <definedName name="A127938010W_Latest">Data10!$CI$20</definedName>
    <definedName name="A127938014F">Data10!$CM$1:$CM$10,Data10!$CM$11:$CM$20</definedName>
    <definedName name="A127938014F_Data">Data10!$CM$11:$CM$20</definedName>
    <definedName name="A127938014F_Latest">Data10!$CM$20</definedName>
    <definedName name="A127938018R">Data10!$BG$1:$BG$10,Data10!$BG$11:$BG$20</definedName>
    <definedName name="A127938018R_Data">Data10!$BG$11:$BG$20</definedName>
    <definedName name="A127938018R_Latest">Data10!$BG$20</definedName>
    <definedName name="A127938022F">Data10!$BL$1:$BL$10,Data10!$BL$11:$BL$20</definedName>
    <definedName name="A127938022F_Data">Data10!$BL$11:$BL$20</definedName>
    <definedName name="A127938022F_Latest">Data10!$BL$20</definedName>
    <definedName name="A127938026R">Data10!$BP$1:$BP$10,Data10!$BP$11:$BP$20</definedName>
    <definedName name="A127938026R_Data">Data10!$BP$11:$BP$20</definedName>
    <definedName name="A127938026R_Latest">Data10!$BP$20</definedName>
    <definedName name="A127938030F">Data10!$CZ$1:$CZ$10,Data10!$CZ$11:$CZ$20</definedName>
    <definedName name="A127938030F_Data">Data10!$CZ$11:$CZ$20</definedName>
    <definedName name="A127938030F_Latest">Data10!$CZ$20</definedName>
    <definedName name="A127938034R">Data10!$DM$1:$DM$10,Data10!$DM$11:$DM$20</definedName>
    <definedName name="A127938034R_Data">Data10!$DM$11:$DM$20</definedName>
    <definedName name="A127938034R_Latest">Data10!$DM$20</definedName>
    <definedName name="A127938038X">Data10!$CU$1:$CU$10,Data10!$CU$11:$CU$20</definedName>
    <definedName name="A127938038X_Data">Data10!$CU$11:$CU$20</definedName>
    <definedName name="A127938038X_Latest">Data10!$CU$20</definedName>
    <definedName name="A127938042R">Data10!$CV$1:$CV$10,Data10!$CV$11:$CV$20</definedName>
    <definedName name="A127938042R_Data">Data10!$CV$11:$CV$20</definedName>
    <definedName name="A127938042R_Latest">Data10!$CV$20</definedName>
    <definedName name="A127938046X">Data10!$EL$1:$EL$10,Data10!$EL$11:$EL$20</definedName>
    <definedName name="A127938046X_Data">Data10!$EL$11:$EL$20</definedName>
    <definedName name="A127938046X_Latest">Data10!$EL$20</definedName>
    <definedName name="A127938050R">Data10!$EX$1:$EX$10,Data10!$EX$11:$EX$20</definedName>
    <definedName name="A127938050R_Data">Data10!$EX$11:$EX$20</definedName>
    <definedName name="A127938050R_Latest">Data10!$EX$20</definedName>
    <definedName name="A127938054X">Data10!$FB$1:$FB$10,Data10!$FB$11:$FB$20</definedName>
    <definedName name="A127938054X_Data">Data10!$FB$11:$FB$20</definedName>
    <definedName name="A127938054X_Latest">Data10!$FB$20</definedName>
    <definedName name="A127938058J">Data10!$FD$1:$FD$10,Data10!$FD$11:$FD$20</definedName>
    <definedName name="A127938058J_Data">Data10!$FD$11:$FD$20</definedName>
    <definedName name="A127938058J_Latest">Data10!$FD$20</definedName>
    <definedName name="A127938062X">Data10!$ED$1:$ED$10,Data10!$ED$11:$ED$20</definedName>
    <definedName name="A127938062X_Data">Data10!$ED$11:$ED$20</definedName>
    <definedName name="A127938062X_Latest">Data10!$ED$20</definedName>
    <definedName name="A127938066J">Data9!$D$1:$D$10,Data9!$D$11:$D$20</definedName>
    <definedName name="A127938066J_Data">Data9!$D$11:$D$20</definedName>
    <definedName name="A127938066J_Latest">Data9!$D$20</definedName>
    <definedName name="A127938070X">Data9!$V$1:$V$10,Data9!$V$11:$V$20</definedName>
    <definedName name="A127938070X_Data">Data9!$V$11:$V$20</definedName>
    <definedName name="A127938070X_Latest">Data9!$V$20</definedName>
    <definedName name="A127938074J">Data9!$X$1:$X$10,Data9!$X$11:$X$20</definedName>
    <definedName name="A127938074J_Data">Data9!$X$11:$X$20</definedName>
    <definedName name="A127938074J_Latest">Data9!$X$20</definedName>
    <definedName name="A127938078T">Data9!$AY$1:$AY$10,Data9!$AY$11:$AY$20</definedName>
    <definedName name="A127938078T_Data">Data9!$AY$11:$AY$20</definedName>
    <definedName name="A127938078T_Latest">Data9!$AY$20</definedName>
    <definedName name="A127938082J">Data9!$BG$1:$BG$10,Data9!$BG$11:$BG$20</definedName>
    <definedName name="A127938082J_Data">Data9!$BG$11:$BG$20</definedName>
    <definedName name="A127938082J_Latest">Data9!$BG$20</definedName>
    <definedName name="A127938086T">Data9!$AN$1:$AN$10,Data9!$AN$11:$AN$20</definedName>
    <definedName name="A127938086T_Data">Data9!$AN$11:$AN$20</definedName>
    <definedName name="A127938086T_Latest">Data9!$AN$20</definedName>
    <definedName name="A127938090J">Data9!$AK$1:$AK$10,Data9!$AK$11:$AK$20</definedName>
    <definedName name="A127938090J_Data">Data9!$AK$11:$AK$20</definedName>
    <definedName name="A127938090J_Latest">Data9!$AK$20</definedName>
    <definedName name="A127938094T">Data9!$AR$1:$AR$10,Data9!$AR$11:$AR$20</definedName>
    <definedName name="A127938094T_Data">Data9!$AR$11:$AR$20</definedName>
    <definedName name="A127938094T_Latest">Data9!$AR$20</definedName>
    <definedName name="A127938098A">Data9!$AT$1:$AT$10,Data9!$AT$11:$AT$20</definedName>
    <definedName name="A127938098A_Data">Data9!$AT$11:$AT$20</definedName>
    <definedName name="A127938098A_Latest">Data9!$AT$20</definedName>
    <definedName name="A127938102F">Data9!$CD$1:$CD$10,Data9!$CD$11:$CD$20</definedName>
    <definedName name="A127938102F_Data">Data9!$CD$11:$CD$20</definedName>
    <definedName name="A127938102F_Latest">Data9!$CD$20</definedName>
    <definedName name="A127938106R">Data9!$CU$1:$CU$10,Data9!$CU$11:$CU$20</definedName>
    <definedName name="A127938106R_Data">Data9!$CU$11:$CU$20</definedName>
    <definedName name="A127938106R_Latest">Data9!$CU$20</definedName>
    <definedName name="A127938114R">Data9!$CA$1:$CA$10,Data9!$CA$11:$CA$20</definedName>
    <definedName name="A127938114R_Data">Data9!$CA$11:$CA$20</definedName>
    <definedName name="A127938114R_Latest">Data9!$CA$20</definedName>
    <definedName name="A127938118X">Data9!$DL$1:$DL$10,Data9!$DL$11:$DL$20</definedName>
    <definedName name="A127938118X_Data">Data9!$DL$11:$DL$20</definedName>
    <definedName name="A127938118X_Latest">Data9!$DL$20</definedName>
    <definedName name="A127938122R">Data9!$DQ$1:$DQ$10,Data9!$DQ$11:$DQ$20</definedName>
    <definedName name="A127938122R_Data">Data9!$DQ$11:$DQ$20</definedName>
    <definedName name="A127938122R_Latest">Data9!$DQ$20</definedName>
    <definedName name="A127938126X">Data9!$ED$1:$ED$10,Data9!$ED$11:$ED$20</definedName>
    <definedName name="A127938126X_Data">Data9!$ED$11:$ED$20</definedName>
    <definedName name="A127938126X_Latest">Data9!$ED$20</definedName>
    <definedName name="A127938130R">Data9!$DD$1:$DD$10,Data9!$DD$11:$DD$20</definedName>
    <definedName name="A127938130R_Data">Data9!$DD$11:$DD$20</definedName>
    <definedName name="A127938130R_Latest">Data9!$DD$20</definedName>
    <definedName name="A127938134X">Data9!$DG$1:$DG$10,Data9!$DG$11:$DG$20</definedName>
    <definedName name="A127938134X_Data">Data9!$DG$11:$DG$20</definedName>
    <definedName name="A127938134X_Latest">Data9!$DG$20</definedName>
    <definedName name="A127938138J">Data9!$EW$1:$EW$10,Data9!$EW$11:$EW$20</definedName>
    <definedName name="A127938138J_Data">Data9!$EW$11:$EW$20</definedName>
    <definedName name="A127938138J_Latest">Data9!$EW$20</definedName>
    <definedName name="A127938142X">Data9!$FG$1:$FG$10,Data9!$FG$11:$FG$20</definedName>
    <definedName name="A127938142X_Data">Data9!$FG$11:$FG$20</definedName>
    <definedName name="A127938142X_Latest">Data9!$FG$20</definedName>
    <definedName name="A127938146J">Data9!$FP$1:$FP$10,Data9!$FP$11:$FP$20</definedName>
    <definedName name="A127938146J_Data">Data9!$FP$11:$FP$20</definedName>
    <definedName name="A127938146J_Latest">Data9!$FP$20</definedName>
    <definedName name="A127938150X">Data9!$EO$1:$EO$10,Data9!$EO$11:$EO$20</definedName>
    <definedName name="A127938150X_Data">Data9!$EO$11:$EO$20</definedName>
    <definedName name="A127938150X_Latest">Data9!$EO$20</definedName>
    <definedName name="A127938154J">Data9!$GB$1:$GB$10,Data9!$GB$11:$GB$20</definedName>
    <definedName name="A127938154J_Data">Data9!$GB$11:$GB$20</definedName>
    <definedName name="A127938154J_Latest">Data9!$GB$20</definedName>
    <definedName name="A127938158T">Data9!$GJ$1:$GJ$10,Data9!$GJ$11:$GJ$20</definedName>
    <definedName name="A127938158T_Data">Data9!$GJ$11:$GJ$20</definedName>
    <definedName name="A127938158T_Latest">Data9!$GJ$20</definedName>
    <definedName name="A127938162J">Data9!$GN$1:$GN$10,Data9!$GN$11:$GN$20</definedName>
    <definedName name="A127938162J_Data">Data9!$GN$11:$GN$20</definedName>
    <definedName name="A127938162J_Latest">Data9!$GN$20</definedName>
    <definedName name="A127938166T">Data9!$FV$1:$FV$10,Data9!$FV$11:$FV$20</definedName>
    <definedName name="A127938166T_Data">Data9!$FV$11:$FV$20</definedName>
    <definedName name="A127938166T_Latest">Data9!$FV$20</definedName>
    <definedName name="A127938170J">Data9!$HU$1:$HU$10,Data9!$HU$11:$HU$20</definedName>
    <definedName name="A127938170J_Data">Data9!$HU$11:$HU$20</definedName>
    <definedName name="A127938170J_Latest">Data9!$HU$20</definedName>
    <definedName name="A127938174T">Data9!$IE$1:$IE$10,Data9!$IE$11:$IE$20</definedName>
    <definedName name="A127938174T_Data">Data9!$IE$11:$IE$20</definedName>
    <definedName name="A127938174T_Latest">Data9!$IE$20</definedName>
    <definedName name="A127938178A">Data9!$HC$1:$HC$10,Data9!$HC$11:$HC$20</definedName>
    <definedName name="A127938178A_Data">Data9!$HC$11:$HC$20</definedName>
    <definedName name="A127938178A_Latest">Data9!$HC$20</definedName>
    <definedName name="A127939138A">Data10!$GD$1:$GD$10,Data10!$GD$11:$GD$20</definedName>
    <definedName name="A127939138A_Data">Data10!$GD$11:$GD$20</definedName>
    <definedName name="A127939138A_Latest">Data10!$GD$20</definedName>
    <definedName name="A127939142T">Data10!$GI$1:$GI$10,Data10!$GI$11:$GI$20</definedName>
    <definedName name="A127939142T_Data">Data10!$GI$11:$GI$20</definedName>
    <definedName name="A127939142T_Latest">Data10!$GI$20</definedName>
    <definedName name="A127939146A">Data10!$GP$1:$GP$10,Data10!$GP$11:$GP$20</definedName>
    <definedName name="A127939146A_Data">Data10!$GP$11:$GP$20</definedName>
    <definedName name="A127939146A_Latest">Data10!$GP$20</definedName>
    <definedName name="A127939150T">Data10!$FS$1:$FS$10,Data10!$FS$11:$FS$20</definedName>
    <definedName name="A127939150T_Data">Data10!$FS$11:$FS$20</definedName>
    <definedName name="A127939150T_Latest">Data10!$FS$20</definedName>
    <definedName name="A127939378L">Data10!$HH$1:$HH$10,Data10!$HH$11:$HH$20</definedName>
    <definedName name="A127939378L_Data">Data10!$HH$11:$HH$20</definedName>
    <definedName name="A127939378L_Latest">Data10!$HH$20</definedName>
    <definedName name="A127939382C">Data10!$HQ$1:$HQ$10,Data10!$HQ$11:$HQ$20</definedName>
    <definedName name="A127939382C_Data">Data10!$HQ$11:$HQ$20</definedName>
    <definedName name="A127939382C_Latest">Data10!$HQ$20</definedName>
    <definedName name="A127939386L">Data10!$HW$1:$HW$10,Data10!$HW$11:$HW$20</definedName>
    <definedName name="A127939386L_Data">Data10!$HW$11:$HW$20</definedName>
    <definedName name="A127939386L_Latest">Data10!$HW$20</definedName>
    <definedName name="A127939390C">Data11!$IC$1:$IC$10,Data11!$IC$11:$IC$20</definedName>
    <definedName name="A127939390C_Data">Data11!$IC$11:$IC$20</definedName>
    <definedName name="A127939390C_Latest">Data11!$IC$20</definedName>
    <definedName name="A127939394L">Data11!$IP$1:$IP$10,Data11!$IP$11:$IP$20</definedName>
    <definedName name="A127939394L_Data">Data11!$IP$11:$IP$20</definedName>
    <definedName name="A127939394L_Latest">Data11!$IP$20</definedName>
    <definedName name="A127939398W">Data12!$J$1:$J$10,Data12!$J$11:$J$20</definedName>
    <definedName name="A127939398W_Data">Data12!$J$11:$J$20</definedName>
    <definedName name="A127939398W_Latest">Data12!$J$20</definedName>
    <definedName name="A127939402A">Data12!$AE$1:$AE$10,Data12!$AE$11:$AE$20</definedName>
    <definedName name="A127939402A_Data">Data12!$AE$11:$AE$20</definedName>
    <definedName name="A127939402A_Latest">Data12!$AE$20</definedName>
    <definedName name="A127939406K">Data12!$AM$1:$AM$10,Data12!$AM$11:$AM$20</definedName>
    <definedName name="A127939406K_Data">Data12!$AM$11:$AM$20</definedName>
    <definedName name="A127939406K_Latest">Data12!$AM$20</definedName>
    <definedName name="A127939410A">Data12!$L$1:$L$10,Data12!$L$11:$L$20</definedName>
    <definedName name="A127939410A_Data">Data12!$L$11:$L$20</definedName>
    <definedName name="A127939410A_Latest">Data12!$L$20</definedName>
    <definedName name="A127939414K">Data12!$BL$1:$BL$10,Data12!$BL$11:$BL$20</definedName>
    <definedName name="A127939414K_Data">Data12!$BL$11:$BL$20</definedName>
    <definedName name="A127939414K_Latest">Data12!$BL$20</definedName>
    <definedName name="A127939418V">Data12!$AY$1:$AY$10,Data12!$AY$11:$AY$20</definedName>
    <definedName name="A127939418V_Data">Data12!$AY$11:$AY$20</definedName>
    <definedName name="A127939418V_Latest">Data12!$AY$20</definedName>
    <definedName name="A127939422K">Data12!$CJ$1:$CJ$10,Data12!$CJ$11:$CJ$20</definedName>
    <definedName name="A127939422K_Data">Data12!$CJ$11:$CJ$20</definedName>
    <definedName name="A127939422K_Latest">Data12!$CJ$20</definedName>
    <definedName name="A127939426V">Data12!$CK$1:$CK$10,Data12!$CK$11:$CK$20</definedName>
    <definedName name="A127939426V_Data">Data12!$CK$11:$CK$20</definedName>
    <definedName name="A127939426V_Latest">Data12!$CK$20</definedName>
    <definedName name="A127939430K">Data12!$CS$1:$CS$10,Data12!$CS$11:$CS$20</definedName>
    <definedName name="A127939430K_Data">Data12!$CS$11:$CS$20</definedName>
    <definedName name="A127939430K_Latest">Data12!$CS$20</definedName>
    <definedName name="A127939434V">Data12!$DD$1:$DD$10,Data12!$DD$11:$DD$20</definedName>
    <definedName name="A127939434V_Data">Data12!$DD$11:$DD$20</definedName>
    <definedName name="A127939434V_Latest">Data12!$DD$20</definedName>
    <definedName name="A127939442V">Data12!$EC$1:$EC$10,Data12!$EC$11:$EC$20</definedName>
    <definedName name="A127939442V_Data">Data12!$EC$11:$EC$20</definedName>
    <definedName name="A127939442V_Latest">Data12!$EC$20</definedName>
    <definedName name="A127939446C">Data12!$EF$1:$EF$10,Data12!$EF$11:$EF$20</definedName>
    <definedName name="A127939446C_Data">Data12!$EF$11:$EF$20</definedName>
    <definedName name="A127939446C_Latest">Data12!$EF$20</definedName>
    <definedName name="A127939450V">Data12!$EJ$1:$EJ$10,Data12!$EJ$11:$EJ$20</definedName>
    <definedName name="A127939450V_Data">Data12!$EJ$11:$EJ$20</definedName>
    <definedName name="A127939450V_Latest">Data12!$EJ$20</definedName>
    <definedName name="A127939454C">Data10!$IK$1:$IK$10,Data10!$IK$11:$IK$20</definedName>
    <definedName name="A127939454C_Data">Data10!$IK$11:$IK$20</definedName>
    <definedName name="A127939454C_Latest">Data10!$IK$20</definedName>
    <definedName name="A127939458L">Data11!$AP$1:$AP$10,Data11!$AP$11:$AP$20</definedName>
    <definedName name="A127939458L_Data">Data11!$AP$11:$AP$20</definedName>
    <definedName name="A127939458L_Latest">Data11!$AP$20</definedName>
    <definedName name="A127939462C">Data11!$AR$1:$AR$10,Data11!$AR$11:$AR$20</definedName>
    <definedName name="A127939462C_Data">Data11!$AR$11:$AR$20</definedName>
    <definedName name="A127939462C_Latest">Data11!$AR$20</definedName>
    <definedName name="A127939466L">Data11!$W$1:$W$10,Data11!$W$11:$W$20</definedName>
    <definedName name="A127939466L_Data">Data11!$W$11:$W$20</definedName>
    <definedName name="A127939466L_Latest">Data11!$W$20</definedName>
    <definedName name="A127939470C">Data11!$AB$1:$AB$10,Data11!$AB$11:$AB$20</definedName>
    <definedName name="A127939470C_Data">Data11!$AB$11:$AB$20</definedName>
    <definedName name="A127939470C_Latest">Data11!$AB$20</definedName>
    <definedName name="A127939474L">Data11!$BR$1:$BR$10,Data11!$BR$11:$BR$20</definedName>
    <definedName name="A127939474L_Data">Data11!$BR$11:$BR$20</definedName>
    <definedName name="A127939474L_Latest">Data11!$BR$20</definedName>
    <definedName name="A127939478W">Data11!$BV$1:$BV$10,Data11!$BV$11:$BV$20</definedName>
    <definedName name="A127939478W_Data">Data11!$BV$11:$BV$20</definedName>
    <definedName name="A127939478W_Latest">Data11!$BV$20</definedName>
    <definedName name="A127939482L">Data11!$CB$1:$CB$10,Data11!$CB$11:$CB$20</definedName>
    <definedName name="A127939482L_Data">Data11!$CB$11:$CB$20</definedName>
    <definedName name="A127939482L_Latest">Data11!$CB$20</definedName>
    <definedName name="A127939486W">Data11!$CK$1:$CK$10,Data11!$CK$11:$CK$20</definedName>
    <definedName name="A127939486W_Data">Data11!$CK$11:$CK$20</definedName>
    <definedName name="A127939486W_Latest">Data11!$CK$20</definedName>
    <definedName name="A127939490L">Data11!$DE$1:$DE$10,Data11!$DE$11:$DE$20</definedName>
    <definedName name="A127939490L_Data">Data11!$DE$11:$DE$20</definedName>
    <definedName name="A127939490L_Latest">Data11!$DE$20</definedName>
    <definedName name="A127939494W">Data11!$DS$1:$DS$10,Data11!$DS$11:$DS$20</definedName>
    <definedName name="A127939494W_Data">Data11!$DS$11:$DS$20</definedName>
    <definedName name="A127939494W_Latest">Data11!$DS$20</definedName>
    <definedName name="A127939498F">Data11!$ED$1:$ED$10,Data11!$ED$11:$ED$20</definedName>
    <definedName name="A127939498F_Data">Data11!$ED$11:$ED$20</definedName>
    <definedName name="A127939498F_Latest">Data11!$ED$20</definedName>
    <definedName name="A127939502K">Data11!$EH$1:$EH$10,Data11!$EH$11:$EH$20</definedName>
    <definedName name="A127939502K_Data">Data11!$EH$11:$EH$20</definedName>
    <definedName name="A127939502K_Latest">Data11!$EH$20</definedName>
    <definedName name="A127939506V">Data11!$EO$1:$EO$10,Data11!$EO$11:$EO$20</definedName>
    <definedName name="A127939506V_Data">Data11!$EO$11:$EO$20</definedName>
    <definedName name="A127939506V_Latest">Data11!$EO$20</definedName>
    <definedName name="A127939510K">Data11!$DU$1:$DU$10,Data11!$DU$11:$DU$20</definedName>
    <definedName name="A127939510K_Data">Data11!$DU$11:$DU$20</definedName>
    <definedName name="A127939510K_Latest">Data11!$DU$20</definedName>
    <definedName name="A127939514V">Data11!$EA$1:$EA$10,Data11!$EA$11:$EA$20</definedName>
    <definedName name="A127939514V_Data">Data11!$EA$11:$EA$20</definedName>
    <definedName name="A127939514V_Latest">Data11!$EA$20</definedName>
    <definedName name="A127939518C">Data11!$FW$1:$FW$10,Data11!$FW$11:$FW$20</definedName>
    <definedName name="A127939518C_Data">Data11!$FW$11:$FW$20</definedName>
    <definedName name="A127939518C_Latest">Data11!$FW$20</definedName>
    <definedName name="A127939522V">Data11!$GA$1:$GA$10,Data11!$GA$11:$GA$20</definedName>
    <definedName name="A127939522V_Data">Data11!$GA$11:$GA$20</definedName>
    <definedName name="A127939522V_Latest">Data11!$GA$20</definedName>
    <definedName name="A127939526C">Data11!$GD$1:$GD$10,Data11!$GD$11:$GD$20</definedName>
    <definedName name="A127939526C_Data">Data11!$GD$11:$GD$20</definedName>
    <definedName name="A127939526C_Latest">Data11!$GD$20</definedName>
    <definedName name="A127939530V">Data11!$GR$1:$GR$10,Data11!$GR$11:$GR$20</definedName>
    <definedName name="A127939530V_Data">Data11!$GR$11:$GR$20</definedName>
    <definedName name="A127939530V_Latest">Data11!$GR$20</definedName>
    <definedName name="A127939534C">Data11!$GJ$1:$GJ$10,Data11!$GJ$11:$GJ$20</definedName>
    <definedName name="A127939534C_Data">Data11!$GJ$11:$GJ$20</definedName>
    <definedName name="A127939534C_Latest">Data11!$GJ$20</definedName>
    <definedName name="A127939538L">Data11!$HI$1:$HI$10,Data11!$HI$11:$HI$20</definedName>
    <definedName name="A127939538L_Data">Data11!$HI$11:$HI$20</definedName>
    <definedName name="A127939538L_Latest">Data11!$HI$20</definedName>
    <definedName name="A127939542C">Data11!$HO$1:$HO$10,Data11!$HO$11:$HO$20</definedName>
    <definedName name="A127939542C_Data">Data11!$HO$11:$HO$20</definedName>
    <definedName name="A127939542C_Latest">Data11!$HO$20</definedName>
    <definedName name="A127939546L">Data12!$EO$1:$EO$10,Data12!$EO$11:$EO$20</definedName>
    <definedName name="A127939546L_Data">Data12!$EO$11:$EO$20</definedName>
    <definedName name="A127939546L_Latest">Data12!$EO$20</definedName>
    <definedName name="A127940682C">Data12!$EU$1:$EU$10,Data12!$EU$11:$EU$20</definedName>
    <definedName name="A127940682C_Data">Data12!$EU$11:$EU$20</definedName>
    <definedName name="A127940682C_Latest">Data12!$EU$20</definedName>
    <definedName name="A127940686L">Data12!$FD$1:$FD$10,Data12!$FD$11:$FD$20</definedName>
    <definedName name="A127940686L_Data">Data12!$FD$11:$FD$20</definedName>
    <definedName name="A127940686L_Latest">Data12!$FD$20</definedName>
    <definedName name="A127940690C">Data12!$FG$1:$FG$10,Data12!$FG$11:$FG$20</definedName>
    <definedName name="A127940690C_Data">Data12!$FG$11:$FG$20</definedName>
    <definedName name="A127940690C_Latest">Data12!$FG$20</definedName>
    <definedName name="A127940694L">Data12!$FL$1:$FL$10,Data12!$FL$11:$FL$20</definedName>
    <definedName name="A127940694L_Data">Data12!$FL$11:$FL$20</definedName>
    <definedName name="A127940694L_Latest">Data12!$FL$20</definedName>
    <definedName name="A127940698W">Data12!$FM$1:$FM$10,Data12!$FM$11:$FM$20</definedName>
    <definedName name="A127940698W_Data">Data12!$FM$11:$FM$20</definedName>
    <definedName name="A127940698W_Latest">Data12!$FM$20</definedName>
    <definedName name="A127940702A">Data12!$FO$1:$FO$10,Data12!$FO$11:$FO$20</definedName>
    <definedName name="A127940702A_Data">Data12!$FO$11:$FO$20</definedName>
    <definedName name="A127940702A_Latest">Data12!$FO$20</definedName>
    <definedName name="A127940706K">Data12!$FP$1:$FP$10,Data12!$FP$11:$FP$20</definedName>
    <definedName name="A127940706K_Data">Data12!$FP$11:$FP$20</definedName>
    <definedName name="A127940706K_Latest">Data12!$FP$20</definedName>
    <definedName name="A127940710A">Data12!$FV$1:$FV$10,Data12!$FV$11:$FV$20</definedName>
    <definedName name="A127940710A_Data">Data12!$FV$11:$FV$20</definedName>
    <definedName name="A127940710A_Latest">Data12!$FV$20</definedName>
    <definedName name="A127940714K">Data12!$EY$1:$EY$10,Data12!$EY$11:$EY$20</definedName>
    <definedName name="A127940714K_Data">Data12!$EY$11:$EY$20</definedName>
    <definedName name="A127940714K_Latest">Data12!$EY$20</definedName>
    <definedName name="A127940718V">Data12!$FB$1:$FB$10,Data12!$FB$11:$FB$20</definedName>
    <definedName name="A127940718V_Data">Data12!$FB$11:$FB$20</definedName>
    <definedName name="A127940718V_Latest">Data12!$FB$20</definedName>
    <definedName name="A127940946W">Data12!$GY$1:$GY$10,Data12!$GY$11:$GY$20</definedName>
    <definedName name="A127940946W_Data">Data12!$GY$11:$GY$20</definedName>
    <definedName name="A127940946W_Latest">Data12!$GY$20</definedName>
    <definedName name="A127940950L">Data12!$HJ$1:$HJ$10,Data12!$HJ$11:$HJ$20</definedName>
    <definedName name="A127940950L_Data">Data12!$HJ$11:$HJ$20</definedName>
    <definedName name="A127940950L_Latest">Data12!$HJ$20</definedName>
    <definedName name="A127940954W">Data13!$HR$1:$HR$10,Data13!$HR$11:$HR$20</definedName>
    <definedName name="A127940954W_Data">Data13!$HR$11:$HR$20</definedName>
    <definedName name="A127940954W_Latest">Data13!$HR$20</definedName>
    <definedName name="A127940958F">Data13!$HD$1:$HD$10,Data13!$HD$11:$HD$20</definedName>
    <definedName name="A127940958F_Data">Data13!$HD$11:$HD$20</definedName>
    <definedName name="A127940958F_Latest">Data13!$HD$20</definedName>
    <definedName name="A127940962W">Data13!$HE$1:$HE$10,Data13!$HE$11:$HE$20</definedName>
    <definedName name="A127940962W_Data">Data13!$HE$11:$HE$20</definedName>
    <definedName name="A127940962W_Latest">Data13!$HE$20</definedName>
    <definedName name="A127940966F">Data13!$IQ$1:$IQ$10,Data13!$IQ$11:$IQ$20</definedName>
    <definedName name="A127940966F_Data">Data13!$IQ$11:$IQ$20</definedName>
    <definedName name="A127940966F_Latest">Data13!$IQ$20</definedName>
    <definedName name="A127940970W">Data14!$P$1:$P$10,Data14!$P$11:$P$20</definedName>
    <definedName name="A127940970W_Data">Data14!$P$11:$P$20</definedName>
    <definedName name="A127940970W_Latest">Data14!$P$20</definedName>
    <definedName name="A127940974F">Data13!$IL$1:$IL$10,Data13!$IL$11:$IL$20</definedName>
    <definedName name="A127940974F_Data">Data13!$IL$11:$IL$20</definedName>
    <definedName name="A127940974F_Latest">Data13!$IL$20</definedName>
    <definedName name="A127940978R">Data13!$IN$1:$IN$10,Data13!$IN$11:$IN$20</definedName>
    <definedName name="A127940978R_Data">Data13!$IN$11:$IN$20</definedName>
    <definedName name="A127940978R_Latest">Data13!$IN$20</definedName>
    <definedName name="A127940982F">Data14!$AM$1:$AM$10,Data14!$AM$11:$AM$20</definedName>
    <definedName name="A127940982F_Data">Data14!$AM$11:$AM$20</definedName>
    <definedName name="A127940982F_Latest">Data14!$AM$20</definedName>
    <definedName name="A127940990F">Data14!$BS$1:$BS$10,Data14!$BS$11:$BS$20</definedName>
    <definedName name="A127940990F_Data">Data14!$BS$11:$BS$20</definedName>
    <definedName name="A127940990F_Latest">Data14!$BS$20</definedName>
    <definedName name="A127940994R">Data14!$BV$1:$BV$10,Data14!$BV$11:$BV$20</definedName>
    <definedName name="A127940994R_Data">Data14!$BV$11:$BV$20</definedName>
    <definedName name="A127940994R_Latest">Data14!$BV$20</definedName>
    <definedName name="A127940998X">Data14!$CE$1:$CE$10,Data14!$CE$11:$CE$20</definedName>
    <definedName name="A127940998X_Data">Data14!$CE$11:$CE$20</definedName>
    <definedName name="A127940998X_Latest">Data14!$CE$20</definedName>
    <definedName name="A127941002F">Data14!$CH$1:$CH$10,Data14!$CH$11:$CH$20</definedName>
    <definedName name="A127941002F_Data">Data14!$CH$11:$CH$20</definedName>
    <definedName name="A127941002F_Latest">Data14!$CH$20</definedName>
    <definedName name="A127941006R">Data14!$CM$1:$CM$10,Data14!$CM$11:$CM$20</definedName>
    <definedName name="A127941006R_Data">Data14!$CM$11:$CM$20</definedName>
    <definedName name="A127941006R_Latest">Data14!$CM$20</definedName>
    <definedName name="A127941010F">Data14!$CN$1:$CN$10,Data14!$CN$11:$CN$20</definedName>
    <definedName name="A127941010F_Data">Data14!$CN$11:$CN$20</definedName>
    <definedName name="A127941010F_Latest">Data14!$CN$20</definedName>
    <definedName name="A127941014R">Data14!$DS$1:$DS$10,Data14!$DS$11:$DS$20</definedName>
    <definedName name="A127941014R_Data">Data14!$DS$11:$DS$20</definedName>
    <definedName name="A127941014R_Latest">Data14!$DS$20</definedName>
    <definedName name="A127941018X">Data14!$DV$1:$DV$10,Data14!$DV$11:$DV$20</definedName>
    <definedName name="A127941018X_Data">Data14!$DV$11:$DV$20</definedName>
    <definedName name="A127941018X_Latest">Data14!$DV$20</definedName>
    <definedName name="A127941022R">Data14!$CT$1:$CT$10,Data14!$CT$11:$CT$20</definedName>
    <definedName name="A127941022R_Data">Data14!$CT$11:$CT$20</definedName>
    <definedName name="A127941022R_Latest">Data14!$CT$20</definedName>
    <definedName name="A127941026X">Data14!$CX$1:$CX$10,Data14!$CX$11:$CX$20</definedName>
    <definedName name="A127941026X_Data">Data14!$CX$11:$CX$20</definedName>
    <definedName name="A127941026X_Latest">Data14!$CX$20</definedName>
    <definedName name="A127941030R">Data12!$IF$1:$IF$10,Data12!$IF$11:$IF$20</definedName>
    <definedName name="A127941030R_Data">Data12!$IF$11:$IF$20</definedName>
    <definedName name="A127941030R_Latest">Data12!$IF$20</definedName>
    <definedName name="A127941034X">Data12!$IO$1:$IO$10,Data12!$IO$11:$IO$20</definedName>
    <definedName name="A127941034X_Data">Data12!$IO$11:$IO$20</definedName>
    <definedName name="A127941034X_Latest">Data12!$IO$20</definedName>
    <definedName name="A127941038J">Data12!$IP$1:$IP$10,Data12!$IP$11:$IP$20</definedName>
    <definedName name="A127941038J_Data">Data12!$IP$11:$IP$20</definedName>
    <definedName name="A127941038J_Latest">Data12!$IP$20</definedName>
    <definedName name="A127941042X">Data13!$U$1:$U$10,Data13!$U$11:$U$20</definedName>
    <definedName name="A127941042X_Data">Data13!$U$11:$U$20</definedName>
    <definedName name="A127941042X_Latest">Data13!$U$20</definedName>
    <definedName name="A127941046J">Data13!$W$1:$W$10,Data13!$W$11:$W$20</definedName>
    <definedName name="A127941046J_Data">Data13!$W$11:$W$20</definedName>
    <definedName name="A127941046J_Latest">Data13!$W$20</definedName>
    <definedName name="A127941050X">Data13!$X$1:$X$10,Data13!$X$11:$X$20</definedName>
    <definedName name="A127941050X_Data">Data13!$X$11:$X$20</definedName>
    <definedName name="A127941050X_Latest">Data13!$X$20</definedName>
    <definedName name="A127941054J">Data13!$AH$1:$AH$10,Data13!$AH$11:$AH$20</definedName>
    <definedName name="A127941054J_Data">Data13!$AH$11:$AH$20</definedName>
    <definedName name="A127941054J_Latest">Data13!$AH$20</definedName>
    <definedName name="A127941058T">Data13!$AL$1:$AL$10,Data13!$AL$11:$AL$20</definedName>
    <definedName name="A127941058T_Data">Data13!$AL$11:$AL$20</definedName>
    <definedName name="A127941058T_Latest">Data13!$AL$20</definedName>
    <definedName name="A127941062J">Data13!$AY$1:$AY$10,Data13!$AY$11:$AY$20</definedName>
    <definedName name="A127941062J_Data">Data13!$AY$11:$AY$20</definedName>
    <definedName name="A127941062J_Latest">Data13!$AY$20</definedName>
    <definedName name="A127941066T">Data13!$AM$1:$AM$10,Data13!$AM$11:$AM$20</definedName>
    <definedName name="A127941066T_Data">Data13!$AM$11:$AM$20</definedName>
    <definedName name="A127941066T_Latest">Data13!$AM$20</definedName>
    <definedName name="A127941070J">Data13!$BF$1:$BF$10,Data13!$BF$11:$BF$20</definedName>
    <definedName name="A127941070J_Data">Data13!$BF$11:$BF$20</definedName>
    <definedName name="A127941070J_Latest">Data13!$BF$20</definedName>
    <definedName name="A127941074T">Data13!$BJ$1:$BJ$10,Data13!$BJ$11:$BJ$20</definedName>
    <definedName name="A127941074T_Data">Data13!$BJ$11:$BJ$20</definedName>
    <definedName name="A127941074T_Latest">Data13!$BJ$20</definedName>
    <definedName name="A127941078A">Data13!$BL$1:$BL$10,Data13!$BL$11:$BL$20</definedName>
    <definedName name="A127941078A_Data">Data13!$BL$11:$BL$20</definedName>
    <definedName name="A127941078A_Latest">Data13!$BL$20</definedName>
    <definedName name="A127941082T">Data13!$AN$1:$AN$10,Data13!$AN$11:$AN$20</definedName>
    <definedName name="A127941082T_Data">Data13!$AN$11:$AN$20</definedName>
    <definedName name="A127941082T_Latest">Data13!$AN$20</definedName>
    <definedName name="A127941086A">Data13!$AR$1:$AR$10,Data13!$AR$11:$AR$20</definedName>
    <definedName name="A127941086A_Data">Data13!$AR$11:$AR$20</definedName>
    <definedName name="A127941086A_Latest">Data13!$AR$20</definedName>
    <definedName name="A127941090T">Data13!$CC$1:$CC$10,Data13!$CC$11:$CC$20</definedName>
    <definedName name="A127941090T_Data">Data13!$CC$11:$CC$20</definedName>
    <definedName name="A127941090T_Latest">Data13!$CC$20</definedName>
    <definedName name="A127941094A">Data13!$CE$1:$CE$10,Data13!$CE$11:$CE$20</definedName>
    <definedName name="A127941094A_Data">Data13!$CE$11:$CE$20</definedName>
    <definedName name="A127941094A_Latest">Data13!$CE$20</definedName>
    <definedName name="A127941098K">Data13!$CN$1:$CN$10,Data13!$CN$11:$CN$20</definedName>
    <definedName name="A127941098K_Data">Data13!$CN$11:$CN$20</definedName>
    <definedName name="A127941098K_Latest">Data13!$CN$20</definedName>
    <definedName name="A127941102R">Data13!$CY$1:$CY$10,Data13!$CY$11:$CY$20</definedName>
    <definedName name="A127941102R_Data">Data13!$CY$11:$CY$20</definedName>
    <definedName name="A127941102R_Latest">Data13!$CY$20</definedName>
    <definedName name="A127941110R">Data13!$DE$1:$DE$10,Data13!$DE$11:$DE$20</definedName>
    <definedName name="A127941110R_Data">Data13!$DE$11:$DE$20</definedName>
    <definedName name="A127941110R_Latest">Data13!$DE$20</definedName>
    <definedName name="A127941114X">Data13!$DH$1:$DH$10,Data13!$DH$11:$DH$20</definedName>
    <definedName name="A127941114X_Data">Data13!$DH$11:$DH$20</definedName>
    <definedName name="A127941114X_Latest">Data13!$DH$20</definedName>
    <definedName name="A127941118J">Data13!$EK$1:$EK$10,Data13!$EK$11:$EK$20</definedName>
    <definedName name="A127941118J_Data">Data13!$EK$11:$EK$20</definedName>
    <definedName name="A127941118J_Latest">Data13!$EK$20</definedName>
    <definedName name="A127941122X">Data13!$FF$1:$FF$10,Data13!$FF$11:$FF$20</definedName>
    <definedName name="A127941122X_Data">Data13!$FF$11:$FF$20</definedName>
    <definedName name="A127941122X_Latest">Data13!$FF$20</definedName>
    <definedName name="A127941126J">Data13!$FG$1:$FG$10,Data13!$FG$11:$FG$20</definedName>
    <definedName name="A127941126J_Data">Data13!$FG$11:$FG$20</definedName>
    <definedName name="A127941126J_Latest">Data13!$FG$20</definedName>
    <definedName name="A127941130X">Data13!$EP$1:$EP$10,Data13!$EP$11:$EP$20</definedName>
    <definedName name="A127941130X_Data">Data13!$EP$11:$EP$20</definedName>
    <definedName name="A127941130X_Latest">Data13!$EP$20</definedName>
    <definedName name="A127941134J">Data13!$GM$1:$GM$10,Data13!$GM$11:$GM$20</definedName>
    <definedName name="A127941134J_Data">Data13!$GM$11:$GM$20</definedName>
    <definedName name="A127941134J_Latest">Data13!$GM$20</definedName>
    <definedName name="A127941138T">Data13!$GS$1:$GS$10,Data13!$GS$11:$GS$20</definedName>
    <definedName name="A127941138T_Data">Data13!$GS$11:$GS$20</definedName>
    <definedName name="A127941138T_Latest">Data13!$GS$20</definedName>
    <definedName name="A127941142J">Data13!$GX$1:$GX$10,Data13!$GX$11:$GX$20</definedName>
    <definedName name="A127941142J_Data">Data13!$GX$11:$GX$20</definedName>
    <definedName name="A127941142J_Latest">Data13!$GX$20</definedName>
    <definedName name="A127941146T">Data13!$FV$1:$FV$10,Data13!$FV$11:$FV$20</definedName>
    <definedName name="A127941146T_Data">Data13!$FV$11:$FV$20</definedName>
    <definedName name="A127941146T_Latest">Data13!$FV$20</definedName>
    <definedName name="A127941150J">Data13!$FY$1:$FY$10,Data13!$FY$11:$FY$20</definedName>
    <definedName name="A127941150J_Data">Data13!$FY$11:$FY$20</definedName>
    <definedName name="A127941150J_Latest">Data13!$FY$20</definedName>
    <definedName name="A127942070A">Data14!$ED$1:$ED$10,Data14!$ED$11:$ED$20</definedName>
    <definedName name="A127942070A_Data">Data14!$ED$11:$ED$20</definedName>
    <definedName name="A127942070A_Latest">Data14!$ED$20</definedName>
    <definedName name="A127942074K">Data14!$EO$1:$EO$10,Data14!$EO$11:$EO$20</definedName>
    <definedName name="A127942074K_Data">Data14!$EO$11:$EO$20</definedName>
    <definedName name="A127942074K_Latest">Data14!$EO$20</definedName>
    <definedName name="A127942078V">Data14!$ER$1:$ER$10,Data14!$ER$11:$ER$20</definedName>
    <definedName name="A127942078V_Data">Data14!$ER$11:$ER$20</definedName>
    <definedName name="A127942078V_Latest">Data14!$ER$20</definedName>
    <definedName name="A127942082K">Data14!$ET$1:$ET$10,Data14!$ET$11:$ET$20</definedName>
    <definedName name="A127942082K_Data">Data14!$ET$11:$ET$20</definedName>
    <definedName name="A127942082K_Latest">Data14!$ET$20</definedName>
    <definedName name="A127942086V">Data14!$FK$1:$FK$10,Data14!$FK$11:$FK$20</definedName>
    <definedName name="A127942086V_Data">Data14!$FK$11:$FK$20</definedName>
    <definedName name="A127942086V_Latest">Data14!$FK$20</definedName>
    <definedName name="A127942090K">Data14!$EJ$1:$EJ$10,Data14!$EJ$11:$EJ$20</definedName>
    <definedName name="A127942090K_Data">Data14!$EJ$11:$EJ$20</definedName>
    <definedName name="A127942090K_Latest">Data14!$EJ$20</definedName>
    <definedName name="A127942370C">Data14!$FV$1:$FV$10,Data14!$FV$11:$FV$20</definedName>
    <definedName name="A127942370C_Data">Data14!$FV$11:$FV$20</definedName>
    <definedName name="A127942370C_Latest">Data14!$FV$20</definedName>
    <definedName name="A127942374L">Data14!$GE$1:$GE$10,Data14!$GE$11:$GE$20</definedName>
    <definedName name="A127942374L_Data">Data14!$GE$11:$GE$20</definedName>
    <definedName name="A127942374L_Latest">Data14!$GE$20</definedName>
    <definedName name="A127942378W">Data14!$GG$1:$GG$10,Data14!$GG$11:$GG$20</definedName>
    <definedName name="A127942378W_Data">Data14!$GG$11:$GG$20</definedName>
    <definedName name="A127942378W_Latest">Data14!$GG$20</definedName>
    <definedName name="A127942382L">Data14!$GN$1:$GN$10,Data14!$GN$11:$GN$20</definedName>
    <definedName name="A127942382L_Data">Data14!$GN$11:$GN$20</definedName>
    <definedName name="A127942382L_Latest">Data14!$GN$20</definedName>
    <definedName name="A127942386W">Data14!$GS$1:$GS$10,Data14!$GS$11:$GS$20</definedName>
    <definedName name="A127942386W_Data">Data14!$GS$11:$GS$20</definedName>
    <definedName name="A127942386W_Latest">Data14!$GS$20</definedName>
    <definedName name="A127942390L">Data15!$GY$1:$GY$10,Data15!$GY$11:$GY$20</definedName>
    <definedName name="A127942390L_Data">Data15!$GY$11:$GY$20</definedName>
    <definedName name="A127942390L_Latest">Data15!$GY$20</definedName>
    <definedName name="A127942394W">Data15!$HK$1:$HK$10,Data15!$HK$11:$HK$20</definedName>
    <definedName name="A127942394W_Data">Data15!$HK$11:$HK$20</definedName>
    <definedName name="A127942394W_Latest">Data15!$HK$20</definedName>
    <definedName name="A127942398F">Data15!$GL$1:$GL$10,Data15!$GL$11:$GL$20</definedName>
    <definedName name="A127942398F_Data">Data15!$GL$11:$GL$20</definedName>
    <definedName name="A127942398F_Latest">Data15!$GL$20</definedName>
    <definedName name="A127942402K">Data15!$GN$1:$GN$10,Data15!$GN$11:$GN$20</definedName>
    <definedName name="A127942402K_Data">Data15!$GN$11:$GN$20</definedName>
    <definedName name="A127942402K_Latest">Data15!$GN$20</definedName>
    <definedName name="A127942406V">Data15!$IK$1:$IK$10,Data15!$IK$11:$IK$20</definedName>
    <definedName name="A127942406V_Data">Data15!$IK$11:$IK$20</definedName>
    <definedName name="A127942406V_Latest">Data15!$IK$20</definedName>
    <definedName name="A127942410K">Data15!$HS$1:$HS$10,Data15!$HS$11:$HS$20</definedName>
    <definedName name="A127942410K_Data">Data15!$HS$11:$HS$20</definedName>
    <definedName name="A127942410K_Latest">Data15!$HS$20</definedName>
    <definedName name="A127942414V">Data15!$HP$1:$HP$10,Data15!$HP$11:$HP$20</definedName>
    <definedName name="A127942414V_Data">Data15!$HP$11:$HP$20</definedName>
    <definedName name="A127942414V_Latest">Data15!$HP$20</definedName>
    <definedName name="A127942418C">Data15!$HU$1:$HU$10,Data15!$HU$11:$HU$20</definedName>
    <definedName name="A127942418C_Data">Data15!$HU$11:$HU$20</definedName>
    <definedName name="A127942418C_Latest">Data15!$HU$20</definedName>
    <definedName name="A127942422V">Data16!$AB$1:$AB$10,Data16!$AB$11:$AB$20</definedName>
    <definedName name="A127942422V_Data">Data16!$AB$11:$AB$20</definedName>
    <definedName name="A127942422V_Latest">Data16!$AB$20</definedName>
    <definedName name="A127942426C">Data16!$AI$1:$AI$10,Data16!$AI$11:$AI$20</definedName>
    <definedName name="A127942426C_Data">Data16!$AI$11:$AI$20</definedName>
    <definedName name="A127942426C_Latest">Data16!$AI$20</definedName>
    <definedName name="A127942430V">Data16!$AK$1:$AK$10,Data16!$AK$11:$AK$20</definedName>
    <definedName name="A127942430V_Data">Data16!$AK$11:$AK$20</definedName>
    <definedName name="A127942430V_Latest">Data16!$AK$20</definedName>
    <definedName name="A127942434C">Data16!$P$1:$P$10,Data16!$P$11:$P$20</definedName>
    <definedName name="A127942434C_Data">Data16!$P$11:$P$20</definedName>
    <definedName name="A127942434C_Latest">Data16!$P$20</definedName>
    <definedName name="A127942438L">Data16!$BE$1:$BE$10,Data16!$BE$11:$BE$20</definedName>
    <definedName name="A127942438L_Data">Data16!$BE$11:$BE$20</definedName>
    <definedName name="A127942438L_Latest">Data16!$BE$20</definedName>
    <definedName name="A127942442C">Data16!$BJ$1:$BJ$10,Data16!$BJ$11:$BJ$20</definedName>
    <definedName name="A127942442C_Data">Data16!$BJ$11:$BJ$20</definedName>
    <definedName name="A127942442C_Latest">Data16!$BJ$20</definedName>
    <definedName name="A127942446L">Data16!$BW$1:$BW$10,Data16!$BW$11:$BW$20</definedName>
    <definedName name="A127942446L_Data">Data16!$BW$11:$BW$20</definedName>
    <definedName name="A127942446L_Latest">Data16!$BW$20</definedName>
    <definedName name="A127942450C">Data16!$CX$1:$CX$10,Data16!$CX$11:$CX$20</definedName>
    <definedName name="A127942450C_Data">Data16!$CX$11:$CX$20</definedName>
    <definedName name="A127942450C_Latest">Data16!$CX$20</definedName>
    <definedName name="A127942454L">Data16!$CE$1:$CE$10,Data16!$CE$11:$CE$20</definedName>
    <definedName name="A127942454L_Data">Data16!$CE$11:$CE$20</definedName>
    <definedName name="A127942454L_Latest">Data16!$CE$20</definedName>
    <definedName name="A127942458W">Data14!$HR$1:$HR$10,Data14!$HR$11:$HR$20</definedName>
    <definedName name="A127942458W_Data">Data14!$HR$11:$HR$20</definedName>
    <definedName name="A127942458W_Latest">Data14!$HR$20</definedName>
    <definedName name="A127942462L">Data14!$HT$1:$HT$10,Data14!$HT$11:$HT$20</definedName>
    <definedName name="A127942462L_Data">Data14!$HT$11:$HT$20</definedName>
    <definedName name="A127942462L_Latest">Data14!$HT$20</definedName>
    <definedName name="A127942466W">Data14!$HU$1:$HU$10,Data14!$HU$11:$HU$20</definedName>
    <definedName name="A127942466W_Data">Data14!$HU$11:$HU$20</definedName>
    <definedName name="A127942466W_Latest">Data14!$HU$20</definedName>
    <definedName name="A127942470L">Data14!$IN$1:$IN$10,Data14!$IN$11:$IN$20</definedName>
    <definedName name="A127942470L_Data">Data14!$IN$11:$IN$20</definedName>
    <definedName name="A127942470L_Latest">Data14!$IN$20</definedName>
    <definedName name="A127942474W">Data14!$IE$1:$IE$10,Data14!$IE$11:$IE$20</definedName>
    <definedName name="A127942474W_Data">Data14!$IE$11:$IE$20</definedName>
    <definedName name="A127942474W_Latest">Data14!$IE$20</definedName>
    <definedName name="A127942478F">Data14!$II$1:$II$10,Data14!$II$11:$II$20</definedName>
    <definedName name="A127942478F_Data">Data14!$II$11:$II$20</definedName>
    <definedName name="A127942478F_Latest">Data14!$II$20</definedName>
    <definedName name="A127942482W">Data15!$AN$1:$AN$10,Data15!$AN$11:$AN$20</definedName>
    <definedName name="A127942482W_Data">Data15!$AN$11:$AN$20</definedName>
    <definedName name="A127942482W_Latest">Data15!$AN$20</definedName>
    <definedName name="A127942486F">Data15!$AS$1:$AS$10,Data15!$AS$11:$AS$20</definedName>
    <definedName name="A127942486F_Data">Data15!$AS$11:$AS$20</definedName>
    <definedName name="A127942486F_Latest">Data15!$AS$20</definedName>
    <definedName name="A127942490W">Data15!$BA$1:$BA$10,Data15!$BA$11:$BA$20</definedName>
    <definedName name="A127942490W_Data">Data15!$BA$11:$BA$20</definedName>
    <definedName name="A127942490W_Latest">Data15!$BA$20</definedName>
    <definedName name="A127942494F">Data15!$AC$1:$AC$10,Data15!$AC$11:$AC$20</definedName>
    <definedName name="A127942494F_Data">Data15!$AC$11:$AC$20</definedName>
    <definedName name="A127942494F_Latest">Data15!$AC$20</definedName>
    <definedName name="A127942498R">Data15!$BC$1:$BC$10,Data15!$BC$11:$BC$20</definedName>
    <definedName name="A127942498R_Data">Data15!$BC$11:$BC$20</definedName>
    <definedName name="A127942498R_Latest">Data15!$BC$20</definedName>
    <definedName name="A127942502V">Data15!$BL$1:$BL$10,Data15!$BL$11:$BL$20</definedName>
    <definedName name="A127942502V_Data">Data15!$BL$11:$BL$20</definedName>
    <definedName name="A127942502V_Latest">Data15!$BL$20</definedName>
    <definedName name="A127942506C">Data15!$BP$1:$BP$10,Data15!$BP$11:$BP$20</definedName>
    <definedName name="A127942506C_Data">Data15!$BP$11:$BP$20</definedName>
    <definedName name="A127942506C_Latest">Data15!$BP$20</definedName>
    <definedName name="A127942510V">Data15!$BQ$1:$BQ$10,Data15!$BQ$11:$BQ$20</definedName>
    <definedName name="A127942510V_Data">Data15!$BQ$11:$BQ$20</definedName>
    <definedName name="A127942510V_Latest">Data15!$BQ$20</definedName>
    <definedName name="A127942514C">Data15!$BT$1:$BT$10,Data15!$BT$11:$BT$20</definedName>
    <definedName name="A127942514C_Data">Data15!$BT$11:$BT$20</definedName>
    <definedName name="A127942514C_Latest">Data15!$BT$20</definedName>
    <definedName name="A127942518L">Data15!$BX$1:$BX$10,Data15!$BX$11:$BX$20</definedName>
    <definedName name="A127942518L_Data">Data15!$BX$11:$BX$20</definedName>
    <definedName name="A127942518L_Latest">Data15!$BX$20</definedName>
    <definedName name="A127942522C">Data15!$CE$1:$CE$10,Data15!$CE$11:$CE$20</definedName>
    <definedName name="A127942522C_Data">Data15!$CE$11:$CE$20</definedName>
    <definedName name="A127942522C_Latest">Data15!$CE$20</definedName>
    <definedName name="A127942526L">Data15!$CF$1:$CF$10,Data15!$CF$11:$CF$20</definedName>
    <definedName name="A127942526L_Data">Data15!$CF$11:$CF$20</definedName>
    <definedName name="A127942526L_Latest">Data15!$CF$20</definedName>
    <definedName name="A127942530C">Data15!$CK$1:$CK$10,Data15!$CK$11:$CK$20</definedName>
    <definedName name="A127942530C_Data">Data15!$CK$11:$CK$20</definedName>
    <definedName name="A127942530C_Latest">Data15!$CK$20</definedName>
    <definedName name="A127942534L">Data15!$CY$1:$CY$10,Data15!$CY$11:$CY$20</definedName>
    <definedName name="A127942534L_Data">Data15!$CY$11:$CY$20</definedName>
    <definedName name="A127942534L_Latest">Data15!$CY$20</definedName>
    <definedName name="A127942538W">Data15!$DM$1:$DM$10,Data15!$DM$11:$DM$20</definedName>
    <definedName name="A127942538W_Data">Data15!$DM$11:$DM$20</definedName>
    <definedName name="A127942538W_Latest">Data15!$DM$20</definedName>
    <definedName name="A127942542L">Data15!$DN$1:$DN$10,Data15!$DN$11:$DN$20</definedName>
    <definedName name="A127942542L_Data">Data15!$DN$11:$DN$20</definedName>
    <definedName name="A127942542L_Latest">Data15!$DN$20</definedName>
    <definedName name="A127942550L">Data15!$CQ$1:$CQ$10,Data15!$CQ$11:$CQ$20</definedName>
    <definedName name="A127942550L_Data">Data15!$CQ$11:$CQ$20</definedName>
    <definedName name="A127942550L_Latest">Data15!$CQ$20</definedName>
    <definedName name="A127942554W">Data15!$CR$1:$CR$10,Data15!$CR$11:$CR$20</definedName>
    <definedName name="A127942554W_Data">Data15!$CR$11:$CR$20</definedName>
    <definedName name="A127942554W_Latest">Data15!$CR$20</definedName>
    <definedName name="A127942558F">Data15!$EF$1:$EF$10,Data15!$EF$11:$EF$20</definedName>
    <definedName name="A127942558F_Data">Data15!$EF$11:$EF$20</definedName>
    <definedName name="A127942558F_Latest">Data15!$EF$20</definedName>
    <definedName name="A127942562W">Data15!$EG$1:$EG$10,Data15!$EG$11:$EG$20</definedName>
    <definedName name="A127942562W_Data">Data15!$EG$11:$EG$20</definedName>
    <definedName name="A127942562W_Latest">Data15!$EG$20</definedName>
    <definedName name="A127942566F">Data15!$EN$1:$EN$10,Data15!$EN$11:$EN$20</definedName>
    <definedName name="A127942566F_Data">Data15!$EN$11:$EN$20</definedName>
    <definedName name="A127942566F_Latest">Data15!$EN$20</definedName>
    <definedName name="A127942570W">Data15!$FG$1:$FG$10,Data15!$FG$11:$FG$20</definedName>
    <definedName name="A127942570W_Data">Data15!$FG$11:$FG$20</definedName>
    <definedName name="A127942570W_Latest">Data15!$FG$20</definedName>
    <definedName name="A127942598X">Data16!$DF$1:$DF$10,Data16!$DF$11:$DF$20</definedName>
    <definedName name="A127942598X_Data">Data16!$DF$11:$DF$20</definedName>
    <definedName name="A127942598X_Latest">Data16!$DF$20</definedName>
    <definedName name="A127943678T">Data16!$EC$1:$EC$10,Data16!$EC$11:$EC$20</definedName>
    <definedName name="A127943678T_Data">Data16!$EC$11:$EC$20</definedName>
    <definedName name="A127943678T_Latest">Data16!$EC$20</definedName>
    <definedName name="A127943682J">Data16!$DN$1:$DN$10,Data16!$DN$11:$DN$20</definedName>
    <definedName name="A127943682J_Data">Data16!$DN$11:$DN$20</definedName>
    <definedName name="A127943682J_Latest">Data16!$DN$20</definedName>
    <definedName name="A127943686T">Data16!$EG$1:$EG$10,Data16!$EG$11:$EG$20</definedName>
    <definedName name="A127943686T_Data">Data16!$EG$11:$EG$20</definedName>
    <definedName name="A127943686T_Latest">Data16!$EG$20</definedName>
    <definedName name="A127943690J">Data16!$EI$1:$EI$10,Data16!$EI$11:$EI$20</definedName>
    <definedName name="A127943690J_Data">Data16!$EI$11:$EI$20</definedName>
    <definedName name="A127943690J_Latest">Data16!$EI$20</definedName>
    <definedName name="A127943694T">Data16!$ER$1:$ER$10,Data16!$ER$11:$ER$20</definedName>
    <definedName name="A127943694T_Data">Data16!$ER$11:$ER$20</definedName>
    <definedName name="A127943694T_Latest">Data16!$ER$20</definedName>
    <definedName name="A127943954A">Data16!$FF$1:$FF$10,Data16!$FF$11:$FF$20</definedName>
    <definedName name="A127943954A_Data">Data16!$FF$11:$FF$20</definedName>
    <definedName name="A127943954A_Latest">Data16!$FF$20</definedName>
    <definedName name="A127943958K">Data16!$FM$1:$FM$10,Data16!$FM$11:$FM$20</definedName>
    <definedName name="A127943958K_Data">Data16!$FM$11:$FM$20</definedName>
    <definedName name="A127943958K_Latest">Data16!$FM$20</definedName>
    <definedName name="A127943962A">Data16!$FW$1:$FW$10,Data16!$FW$11:$FW$20</definedName>
    <definedName name="A127943962A_Data">Data16!$FW$11:$FW$20</definedName>
    <definedName name="A127943962A_Latest">Data16!$FW$20</definedName>
    <definedName name="A127943966K">Data16!$FY$1:$FY$10,Data16!$FY$11:$FY$20</definedName>
    <definedName name="A127943966K_Data">Data16!$FY$11:$FY$20</definedName>
    <definedName name="A127943966K_Latest">Data16!$FY$20</definedName>
    <definedName name="A127943970A">Data17!$GC$1:$GC$10,Data17!$GC$11:$GC$20</definedName>
    <definedName name="A127943970A_Data">Data17!$GC$11:$GC$20</definedName>
    <definedName name="A127943970A_Latest">Data17!$GC$20</definedName>
    <definedName name="A127943974K">Data17!$GP$1:$GP$10,Data17!$GP$11:$GP$20</definedName>
    <definedName name="A127943974K_Data">Data17!$GP$11:$GP$20</definedName>
    <definedName name="A127943974K_Latest">Data17!$GP$20</definedName>
    <definedName name="A127943978V">Data17!$FV$1:$FV$10,Data17!$FV$11:$FV$20</definedName>
    <definedName name="A127943978V_Data">Data17!$FV$11:$FV$20</definedName>
    <definedName name="A127943978V_Latest">Data17!$FV$20</definedName>
    <definedName name="A127943982K">Data17!$HL$1:$HL$10,Data17!$HL$11:$HL$20</definedName>
    <definedName name="A127943982K_Data">Data17!$HL$11:$HL$20</definedName>
    <definedName name="A127943982K_Latest">Data17!$HL$20</definedName>
    <definedName name="A127943986V">Data17!$HQ$1:$HQ$10,Data17!$HQ$11:$HQ$20</definedName>
    <definedName name="A127943986V_Data">Data17!$HQ$11:$HQ$20</definedName>
    <definedName name="A127943986V_Latest">Data17!$HQ$20</definedName>
    <definedName name="A127943990K">Data17!$HB$1:$HB$10,Data17!$HB$11:$HB$20</definedName>
    <definedName name="A127943990K_Data">Data17!$HB$11:$HB$20</definedName>
    <definedName name="A127943990K_Latest">Data17!$HB$20</definedName>
    <definedName name="A127943994V">Data18!$L$1:$L$10,Data18!$L$11:$L$20</definedName>
    <definedName name="A127943994V_Data">Data18!$L$11:$L$20</definedName>
    <definedName name="A127943994V_Latest">Data18!$L$20</definedName>
    <definedName name="A127943998C">Data18!$O$1:$O$10,Data18!$O$11:$O$20</definedName>
    <definedName name="A127943998C_Data">Data18!$O$11:$O$20</definedName>
    <definedName name="A127943998C_Latest">Data18!$O$20</definedName>
    <definedName name="A127944002K">Data18!$S$1:$S$10,Data18!$S$11:$S$20</definedName>
    <definedName name="A127944002K_Data">Data18!$S$11:$S$20</definedName>
    <definedName name="A127944002K_Latest">Data18!$S$20</definedName>
    <definedName name="A127944006V">Data18!$T$1:$T$10,Data18!$T$11:$T$20</definedName>
    <definedName name="A127944006V_Data">Data18!$T$11:$T$20</definedName>
    <definedName name="A127944006V_Latest">Data18!$T$20</definedName>
    <definedName name="A127944010K">Data17!$IN$1:$IN$10,Data17!$IN$11:$IN$20</definedName>
    <definedName name="A127944010K_Data">Data17!$IN$11:$IN$20</definedName>
    <definedName name="A127944010K_Latest">Data17!$IN$20</definedName>
    <definedName name="A127944014V">Data17!$IO$1:$IO$10,Data17!$IO$11:$IO$20</definedName>
    <definedName name="A127944014V_Data">Data17!$IO$11:$IO$20</definedName>
    <definedName name="A127944014V_Latest">Data17!$IO$20</definedName>
    <definedName name="A127944018C">Data18!$Z$1:$Z$10,Data18!$Z$11:$Z$20</definedName>
    <definedName name="A127944018C_Data">Data18!$Z$11:$Z$20</definedName>
    <definedName name="A127944018C_Latest">Data18!$Z$20</definedName>
    <definedName name="A127944022V">Data18!$AA$1:$AA$10,Data18!$AA$11:$AA$20</definedName>
    <definedName name="A127944022V_Data">Data18!$AA$11:$AA$20</definedName>
    <definedName name="A127944022V_Latest">Data18!$AA$20</definedName>
    <definedName name="A127944026C">Data18!$AV$1:$AV$10,Data18!$AV$11:$AV$20</definedName>
    <definedName name="A127944026C_Data">Data18!$AV$11:$AV$20</definedName>
    <definedName name="A127944026C_Latest">Data18!$AV$20</definedName>
    <definedName name="A127944030V">Data18!$AY$1:$AY$10,Data18!$AY$11:$AY$20</definedName>
    <definedName name="A127944030V_Data">Data18!$AY$11:$AY$20</definedName>
    <definedName name="A127944030V_Latest">Data18!$AY$20</definedName>
    <definedName name="A127944034C">Data18!$BA$1:$BA$10,Data18!$BA$11:$BA$20</definedName>
    <definedName name="A127944034C_Data">Data18!$BA$11:$BA$20</definedName>
    <definedName name="A127944034C_Latest">Data18!$BA$20</definedName>
    <definedName name="A127944038L">Data18!$BV$1:$BV$10,Data18!$BV$11:$BV$20</definedName>
    <definedName name="A127944038L_Data">Data18!$BV$11:$BV$20</definedName>
    <definedName name="A127944038L_Latest">Data18!$BV$20</definedName>
    <definedName name="A127944042C">Data18!$CE$1:$CE$10,Data18!$CE$11:$CE$20</definedName>
    <definedName name="A127944042C_Data">Data18!$CE$11:$CE$20</definedName>
    <definedName name="A127944042C_Latest">Data18!$CE$20</definedName>
    <definedName name="A127944046L">Data16!$GO$1:$GO$10,Data16!$GO$11:$GO$20</definedName>
    <definedName name="A127944046L_Data">Data16!$GO$11:$GO$20</definedName>
    <definedName name="A127944046L_Latest">Data16!$GO$20</definedName>
    <definedName name="A127944050C">Data16!$GQ$1:$GQ$10,Data16!$GQ$11:$GQ$20</definedName>
    <definedName name="A127944050C_Data">Data16!$GQ$11:$GQ$20</definedName>
    <definedName name="A127944050C_Latest">Data16!$GQ$20</definedName>
    <definedName name="A127944054L">Data16!$GC$1:$GC$10,Data16!$GC$11:$GC$20</definedName>
    <definedName name="A127944054L_Data">Data16!$GC$11:$GC$20</definedName>
    <definedName name="A127944054L_Latest">Data16!$GC$20</definedName>
    <definedName name="A127944058W">Data16!$HU$1:$HU$10,Data16!$HU$11:$HU$20</definedName>
    <definedName name="A127944058W_Data">Data16!$HU$11:$HU$20</definedName>
    <definedName name="A127944058W_Latest">Data16!$HU$20</definedName>
    <definedName name="A127944062L">Data16!$IA$1:$IA$10,Data16!$IA$11:$IA$20</definedName>
    <definedName name="A127944062L_Data">Data16!$IA$11:$IA$20</definedName>
    <definedName name="A127944062L_Latest">Data16!$IA$20</definedName>
    <definedName name="A127944066W">Data16!$IE$1:$IE$10,Data16!$IE$11:$IE$20</definedName>
    <definedName name="A127944066W_Data">Data16!$IE$11:$IE$20</definedName>
    <definedName name="A127944066W_Latest">Data16!$IE$20</definedName>
    <definedName name="A127944070L">Data16!$HK$1:$HK$10,Data16!$HK$11:$HK$20</definedName>
    <definedName name="A127944070L_Data">Data16!$HK$11:$HK$20</definedName>
    <definedName name="A127944070L_Latest">Data16!$HK$20</definedName>
    <definedName name="A127944074W">Data17!$B$1:$B$10,Data17!$B$11:$B$20</definedName>
    <definedName name="A127944074W_Data">Data17!$B$11:$B$20</definedName>
    <definedName name="A127944074W_Latest">Data17!$B$20</definedName>
    <definedName name="A127944082W">Data16!$HS$1:$HS$10,Data16!$HS$11:$HS$20</definedName>
    <definedName name="A127944082W_Data">Data16!$HS$11:$HS$20</definedName>
    <definedName name="A127944082W_Latest">Data16!$HS$20</definedName>
    <definedName name="A127944086F">Data17!$H$1:$H$10,Data17!$H$11:$H$20</definedName>
    <definedName name="A127944086F_Data">Data17!$H$11:$H$20</definedName>
    <definedName name="A127944086F_Latest">Data17!$H$20</definedName>
    <definedName name="A127944090W">Data17!$I$1:$I$10,Data17!$I$11:$I$20</definedName>
    <definedName name="A127944090W_Data">Data17!$I$11:$I$20</definedName>
    <definedName name="A127944090W_Latest">Data17!$I$20</definedName>
    <definedName name="A127944094F">Data17!$J$1:$J$10,Data17!$J$11:$J$20</definedName>
    <definedName name="A127944094F_Data">Data17!$J$11:$J$20</definedName>
    <definedName name="A127944094F_Latest">Data17!$J$20</definedName>
    <definedName name="A127944098R">Data17!$BB$1:$BB$10,Data17!$BB$11:$BB$20</definedName>
    <definedName name="A127944098R_Data">Data17!$BB$11:$BB$20</definedName>
    <definedName name="A127944098R_Latest">Data17!$BB$20</definedName>
    <definedName name="A127944102V">Data17!$BD$1:$BD$10,Data17!$BD$11:$BD$20</definedName>
    <definedName name="A127944102V_Data">Data17!$BD$11:$BD$20</definedName>
    <definedName name="A127944102V_Latest">Data17!$BD$20</definedName>
    <definedName name="A127944106C">Data17!$BF$1:$BF$10,Data17!$BF$11:$BF$20</definedName>
    <definedName name="A127944106C_Data">Data17!$BF$11:$BF$20</definedName>
    <definedName name="A127944106C_Latest">Data17!$BF$20</definedName>
    <definedName name="A127944110V">Data17!$BN$1:$BN$10,Data17!$BN$11:$BN$20</definedName>
    <definedName name="A127944110V_Data">Data17!$BN$11:$BN$20</definedName>
    <definedName name="A127944110V_Latest">Data17!$BN$20</definedName>
    <definedName name="A127944114C">Data17!$CC$1:$CC$10,Data17!$CC$11:$CC$20</definedName>
    <definedName name="A127944114C_Data">Data17!$CC$11:$CC$20</definedName>
    <definedName name="A127944114C_Latest">Data17!$CC$20</definedName>
    <definedName name="A127944118L">Data17!$CK$1:$CK$10,Data17!$CK$11:$CK$20</definedName>
    <definedName name="A127944118L_Data">Data17!$CK$11:$CK$20</definedName>
    <definedName name="A127944118L_Latest">Data17!$CK$20</definedName>
    <definedName name="A127944122C">Data17!$CO$1:$CO$10,Data17!$CO$11:$CO$20</definedName>
    <definedName name="A127944122C_Data">Data17!$CO$11:$CO$20</definedName>
    <definedName name="A127944122C_Latest">Data17!$CO$20</definedName>
    <definedName name="A127944126L">Data17!$CA$1:$CA$10,Data17!$CA$11:$CA$20</definedName>
    <definedName name="A127944126L_Data">Data17!$CA$11:$CA$20</definedName>
    <definedName name="A127944126L_Latest">Data17!$CA$20</definedName>
    <definedName name="A127944130C">Data17!$DL$1:$DL$10,Data17!$DL$11:$DL$20</definedName>
    <definedName name="A127944130C_Data">Data17!$DL$11:$DL$20</definedName>
    <definedName name="A127944130C_Latest">Data17!$DL$20</definedName>
    <definedName name="A127944134L">Data17!$DN$1:$DN$10,Data17!$DN$11:$DN$20</definedName>
    <definedName name="A127944134L_Data">Data17!$DN$11:$DN$20</definedName>
    <definedName name="A127944134L_Latest">Data17!$DN$20</definedName>
    <definedName name="A127944138W">Data17!$EB$1:$EB$10,Data17!$EB$11:$EB$20</definedName>
    <definedName name="A127944138W_Data">Data17!$EB$11:$EB$20</definedName>
    <definedName name="A127944138W_Latest">Data17!$EB$20</definedName>
    <definedName name="A127944142L">Data17!$DD$1:$DD$10,Data17!$DD$11:$DD$20</definedName>
    <definedName name="A127944142L_Data">Data17!$DD$11:$DD$20</definedName>
    <definedName name="A127944142L_Latest">Data17!$DD$20</definedName>
    <definedName name="A127944146W">Data17!$DI$1:$DI$10,Data17!$DI$11:$DI$20</definedName>
    <definedName name="A127944146W_Data">Data17!$DI$11:$DI$20</definedName>
    <definedName name="A127944146W_Latest">Data17!$DI$20</definedName>
    <definedName name="A127944150L">Data17!$EX$1:$EX$10,Data17!$EX$11:$EX$20</definedName>
    <definedName name="A127944150L_Data">Data17!$EX$11:$EX$20</definedName>
    <definedName name="A127944150L_Latest">Data17!$EX$20</definedName>
    <definedName name="A127944154W">Data17!$FI$1:$FI$10,Data17!$FI$11:$FI$20</definedName>
    <definedName name="A127944154W_Data">Data17!$FI$11:$FI$20</definedName>
    <definedName name="A127944154W_Latest">Data17!$FI$20</definedName>
    <definedName name="A127944158F">Data17!$FL$1:$FL$10,Data17!$FL$11:$FL$20</definedName>
    <definedName name="A127944158F_Data">Data17!$FL$11:$FL$20</definedName>
    <definedName name="A127944158F_Latest">Data17!$FL$20</definedName>
    <definedName name="A127944162W">Data17!$FO$1:$FO$10,Data17!$FO$11:$FO$20</definedName>
    <definedName name="A127944162W_Data">Data17!$FO$11:$FO$20</definedName>
    <definedName name="A127944162W_Latest">Data17!$FO$20</definedName>
    <definedName name="A127944166F">Data17!$EO$1:$EO$10,Data17!$EO$11:$EO$20</definedName>
    <definedName name="A127944166F_Data">Data17!$EO$11:$EO$20</definedName>
    <definedName name="A127944166F_Latest">Data17!$EO$20</definedName>
    <definedName name="Date_Range">Data1!$A$2:$A$10,Data1!$A$11:$A$20</definedName>
    <definedName name="Date_Range_Data">Data1!$A$11:$A$20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H176" i="22" l="1" a="1"/>
  <c r="EH176" i="22" s="1"/>
  <c r="EG176" i="22" a="1"/>
  <c r="EG176" i="22" s="1"/>
  <c r="EF176" i="22" a="1"/>
  <c r="EF176" i="22" s="1"/>
  <c r="EE176" i="22" a="1"/>
  <c r="EE176" i="22" s="1"/>
  <c r="ED176" i="22" a="1"/>
  <c r="ED176" i="22" s="1"/>
  <c r="EC176" i="22" a="1"/>
  <c r="EC176" i="22" s="1"/>
  <c r="EB176" i="22" a="1"/>
  <c r="EB176" i="22" s="1"/>
  <c r="EA176" i="22" a="1"/>
  <c r="EA176" i="22" s="1"/>
  <c r="DZ176" i="22" a="1"/>
  <c r="DZ176" i="22" s="1"/>
  <c r="DY176" i="22" a="1"/>
  <c r="DY176" i="22" s="1"/>
  <c r="DX176" i="22" a="1"/>
  <c r="DX176" i="22" s="1"/>
  <c r="DW176" i="22" a="1"/>
  <c r="DW176" i="22" s="1"/>
  <c r="DV176" i="22" a="1"/>
  <c r="DV176" i="22" s="1"/>
  <c r="DU176" i="22" a="1"/>
  <c r="DU176" i="22" s="1"/>
  <c r="DT176" i="22" a="1"/>
  <c r="DT176" i="22" s="1"/>
  <c r="DS176" i="22" a="1"/>
  <c r="DS176" i="22" s="1"/>
  <c r="DR176" i="22" a="1"/>
  <c r="DR176" i="22" s="1"/>
  <c r="DQ176" i="22" a="1"/>
  <c r="DQ176" i="22" s="1"/>
  <c r="DP176" i="22" a="1"/>
  <c r="DP176" i="22" s="1"/>
  <c r="DO176" i="22" a="1"/>
  <c r="DO176" i="22" s="1"/>
  <c r="DN176" i="22" a="1"/>
  <c r="DN176" i="22" s="1"/>
  <c r="DM176" i="22" a="1"/>
  <c r="DM176" i="22" s="1"/>
  <c r="DL176" i="22" a="1"/>
  <c r="DL176" i="22" s="1"/>
  <c r="DK176" i="22" a="1"/>
  <c r="DK176" i="22" s="1"/>
  <c r="DJ176" i="22" a="1"/>
  <c r="DJ176" i="22" s="1"/>
  <c r="DI176" i="22" a="1"/>
  <c r="DI176" i="22" s="1"/>
  <c r="DH176" i="22" a="1"/>
  <c r="DH176" i="22" s="1"/>
  <c r="DG176" i="22" a="1"/>
  <c r="DG176" i="22" s="1"/>
  <c r="DF176" i="22" a="1"/>
  <c r="DF176" i="22" s="1"/>
  <c r="DE176" i="22" a="1"/>
  <c r="DE176" i="22" s="1"/>
  <c r="DD176" i="22" a="1"/>
  <c r="DD176" i="22" s="1"/>
  <c r="DC176" i="22" a="1"/>
  <c r="DC176" i="22" s="1"/>
  <c r="DB176" i="22" a="1"/>
  <c r="DB176" i="22" s="1"/>
  <c r="DA176" i="22" a="1"/>
  <c r="DA176" i="22" s="1"/>
  <c r="CZ176" i="22" a="1"/>
  <c r="CZ176" i="22" s="1"/>
  <c r="CY176" i="22" a="1"/>
  <c r="CY176" i="22" s="1"/>
  <c r="CX176" i="22" a="1"/>
  <c r="CX176" i="22" s="1"/>
  <c r="CW176" i="22" a="1"/>
  <c r="CW176" i="22" s="1"/>
  <c r="CV176" i="22" a="1"/>
  <c r="CV176" i="22" s="1"/>
  <c r="CU176" i="22" a="1"/>
  <c r="CU176" i="22" s="1"/>
  <c r="CT176" i="22" a="1"/>
  <c r="CT176" i="22" s="1"/>
  <c r="CS176" i="22" a="1"/>
  <c r="CS176" i="22" s="1"/>
  <c r="CR176" i="22" a="1"/>
  <c r="CR176" i="22" s="1"/>
  <c r="CQ176" i="22" a="1"/>
  <c r="CQ176" i="22" s="1"/>
  <c r="CP176" i="22" a="1"/>
  <c r="CP176" i="22" s="1"/>
  <c r="CO176" i="22" a="1"/>
  <c r="CO176" i="22" s="1"/>
  <c r="CN176" i="22" a="1"/>
  <c r="CN176" i="22" s="1"/>
  <c r="CM176" i="22" a="1"/>
  <c r="CM176" i="22" s="1"/>
  <c r="CL176" i="22" a="1"/>
  <c r="CL176" i="22" s="1"/>
  <c r="CK176" i="22" a="1"/>
  <c r="CK176" i="22" s="1"/>
  <c r="CJ176" i="22" a="1"/>
  <c r="CJ176" i="22" s="1"/>
  <c r="CI176" i="22" a="1"/>
  <c r="CI176" i="22" s="1"/>
  <c r="CH176" i="22" a="1"/>
  <c r="CH176" i="22" s="1"/>
  <c r="CG176" i="22" a="1"/>
  <c r="CG176" i="22" s="1"/>
  <c r="CF176" i="22" a="1"/>
  <c r="CF176" i="22" s="1"/>
  <c r="CE176" i="22" a="1"/>
  <c r="CE176" i="22" s="1"/>
  <c r="CD176" i="22" a="1"/>
  <c r="CD176" i="22" s="1"/>
  <c r="CC176" i="22"/>
  <c r="CC176" i="22" a="1"/>
  <c r="CB176" i="22" a="1"/>
  <c r="CB176" i="22" s="1"/>
  <c r="CA176" i="22"/>
  <c r="CA176" i="22" a="1"/>
  <c r="BZ176" i="22" a="1"/>
  <c r="BZ176" i="22" s="1"/>
  <c r="BY176" i="22" a="1"/>
  <c r="BY176" i="22" s="1"/>
  <c r="BX176" i="22" a="1"/>
  <c r="BX176" i="22" s="1"/>
  <c r="BW176" i="22" a="1"/>
  <c r="BW176" i="22" s="1"/>
  <c r="BV176" i="22" a="1"/>
  <c r="BV176" i="22" s="1"/>
  <c r="BU176" i="22"/>
  <c r="BU176" i="22" a="1"/>
  <c r="BT176" i="22" a="1"/>
  <c r="BT176" i="22" s="1"/>
  <c r="BS176" i="22"/>
  <c r="BS176" i="22" a="1"/>
  <c r="BR176" i="22" a="1"/>
  <c r="BR176" i="22" s="1"/>
  <c r="BQ176" i="22" a="1"/>
  <c r="BQ176" i="22" s="1"/>
  <c r="BP176" i="22" a="1"/>
  <c r="BP176" i="22" s="1"/>
  <c r="BO176" i="22"/>
  <c r="BO176" i="22" a="1"/>
  <c r="BN176" i="22" a="1"/>
  <c r="BN176" i="22" s="1"/>
  <c r="BM176" i="22"/>
  <c r="BM176" i="22" a="1"/>
  <c r="BL176" i="22" a="1"/>
  <c r="BL176" i="22" s="1"/>
  <c r="BK176" i="22"/>
  <c r="BK176" i="22" a="1"/>
  <c r="BJ176" i="22" a="1"/>
  <c r="BJ176" i="22" s="1"/>
  <c r="BI176" i="22" a="1"/>
  <c r="BI176" i="22" s="1"/>
  <c r="BH176" i="22" a="1"/>
  <c r="BH176" i="22" s="1"/>
  <c r="BG176" i="22" a="1"/>
  <c r="BG176" i="22" s="1"/>
  <c r="BF176" i="22" a="1"/>
  <c r="BF176" i="22" s="1"/>
  <c r="BE176" i="22"/>
  <c r="BE176" i="22" a="1"/>
  <c r="BD176" i="22" a="1"/>
  <c r="BD176" i="22" s="1"/>
  <c r="BC176" i="22"/>
  <c r="BC176" i="22" a="1"/>
  <c r="BB176" i="22" a="1"/>
  <c r="BB176" i="22" s="1"/>
  <c r="BA176" i="22" a="1"/>
  <c r="BA176" i="22" s="1"/>
  <c r="AZ176" i="22" a="1"/>
  <c r="AZ176" i="22" s="1"/>
  <c r="AY176" i="22" a="1"/>
  <c r="AY176" i="22" s="1"/>
  <c r="AX176" i="22" a="1"/>
  <c r="AX176" i="22" s="1"/>
  <c r="AW176" i="22"/>
  <c r="AW176" i="22" a="1"/>
  <c r="AV176" i="22" a="1"/>
  <c r="AV176" i="22" s="1"/>
  <c r="AU176" i="22"/>
  <c r="AU176" i="22" a="1"/>
  <c r="AT176" i="22" a="1"/>
  <c r="AT176" i="22" s="1"/>
  <c r="AS176" i="22" a="1"/>
  <c r="AS176" i="22" s="1"/>
  <c r="AR176" i="22" a="1"/>
  <c r="AR176" i="22" s="1"/>
  <c r="AQ176" i="22" a="1"/>
  <c r="AQ176" i="22" s="1"/>
  <c r="AP176" i="22" a="1"/>
  <c r="AP176" i="22" s="1"/>
  <c r="AO176" i="22"/>
  <c r="AO176" i="22" a="1"/>
  <c r="AN176" i="22" a="1"/>
  <c r="AN176" i="22" s="1"/>
  <c r="AM176" i="22"/>
  <c r="AM176" i="22" a="1"/>
  <c r="AL176" i="22" a="1"/>
  <c r="AL176" i="22" s="1"/>
  <c r="AK176" i="22" a="1"/>
  <c r="AK176" i="22" s="1"/>
  <c r="AJ176" i="22" a="1"/>
  <c r="AJ176" i="22" s="1"/>
  <c r="AI176" i="22" a="1"/>
  <c r="AI176" i="22" s="1"/>
  <c r="AH176" i="22" a="1"/>
  <c r="AH176" i="22" s="1"/>
  <c r="AG176" i="22" a="1"/>
  <c r="AG176" i="22" s="1"/>
  <c r="AF176" i="22" a="1"/>
  <c r="AF176" i="22" s="1"/>
  <c r="AE176" i="22" a="1"/>
  <c r="AE176" i="22" s="1"/>
  <c r="AD176" i="22" a="1"/>
  <c r="AD176" i="22" s="1"/>
  <c r="AC176" i="22" a="1"/>
  <c r="AC176" i="22" s="1"/>
  <c r="AB176" i="22" a="1"/>
  <c r="AB176" i="22" s="1"/>
  <c r="AA176" i="22" a="1"/>
  <c r="AA176" i="22" s="1"/>
  <c r="Z176" i="22" a="1"/>
  <c r="Z176" i="22" s="1"/>
  <c r="Y176" i="22" a="1"/>
  <c r="Y176" i="22" s="1"/>
  <c r="X176" i="22" a="1"/>
  <c r="X176" i="22" s="1"/>
  <c r="W176" i="22"/>
  <c r="W176" i="22" a="1"/>
  <c r="V176" i="22" a="1"/>
  <c r="V176" i="22" s="1"/>
  <c r="U176" i="22" a="1"/>
  <c r="U176" i="22" s="1"/>
  <c r="T176" i="22" a="1"/>
  <c r="T176" i="22" s="1"/>
  <c r="S176" i="22" a="1"/>
  <c r="S176" i="22" s="1"/>
  <c r="R176" i="22" a="1"/>
  <c r="R176" i="22" s="1"/>
  <c r="Q176" i="22"/>
  <c r="Q176" i="22" a="1"/>
  <c r="P176" i="22" a="1"/>
  <c r="P176" i="22" s="1"/>
  <c r="O176" i="22"/>
  <c r="O176" i="22" a="1"/>
  <c r="N176" i="22" a="1"/>
  <c r="N176" i="22" s="1"/>
  <c r="M176" i="22" a="1"/>
  <c r="M176" i="22" s="1"/>
  <c r="L176" i="22" a="1"/>
  <c r="L176" i="22" s="1"/>
  <c r="K176" i="22" a="1"/>
  <c r="K176" i="22" s="1"/>
  <c r="J176" i="22" a="1"/>
  <c r="J176" i="22" s="1"/>
  <c r="I176" i="22" a="1"/>
  <c r="I176" i="22" s="1"/>
  <c r="H176" i="22" a="1"/>
  <c r="H176" i="22" s="1"/>
  <c r="G176" i="22"/>
  <c r="G176" i="22" a="1"/>
  <c r="F176" i="22" a="1"/>
  <c r="F176" i="22" s="1"/>
  <c r="E176" i="22" a="1"/>
  <c r="E176" i="22" s="1"/>
  <c r="D176" i="22" a="1"/>
  <c r="D176" i="22" s="1"/>
  <c r="EH175" i="22" a="1"/>
  <c r="EH175" i="22" s="1"/>
  <c r="EG175" i="22" a="1"/>
  <c r="EG175" i="22" s="1"/>
  <c r="EF175" i="22" a="1"/>
  <c r="EF175" i="22" s="1"/>
  <c r="EE175" i="22" a="1"/>
  <c r="EE175" i="22" s="1"/>
  <c r="ED175" i="22"/>
  <c r="ED175" i="22" a="1"/>
  <c r="EC175" i="22" a="1"/>
  <c r="EC175" i="22" s="1"/>
  <c r="EB175" i="22" a="1"/>
  <c r="EB175" i="22" s="1"/>
  <c r="EA175" i="22" a="1"/>
  <c r="EA175" i="22" s="1"/>
  <c r="DZ175" i="22" a="1"/>
  <c r="DZ175" i="22" s="1"/>
  <c r="DY175" i="22" a="1"/>
  <c r="DY175" i="22" s="1"/>
  <c r="DX175" i="22" a="1"/>
  <c r="DX175" i="22" s="1"/>
  <c r="DW175" i="22" a="1"/>
  <c r="DW175" i="22" s="1"/>
  <c r="DV175" i="22"/>
  <c r="DV175" i="22" a="1"/>
  <c r="DU175" i="22" a="1"/>
  <c r="DU175" i="22" s="1"/>
  <c r="DT175" i="22" a="1"/>
  <c r="DT175" i="22" s="1"/>
  <c r="DS175" i="22" a="1"/>
  <c r="DS175" i="22" s="1"/>
  <c r="DR175" i="22" a="1"/>
  <c r="DR175" i="22" s="1"/>
  <c r="DQ175" i="22" a="1"/>
  <c r="DQ175" i="22" s="1"/>
  <c r="DP175" i="22" a="1"/>
  <c r="DP175" i="22" s="1"/>
  <c r="DO175" i="22" a="1"/>
  <c r="DO175" i="22" s="1"/>
  <c r="DN175" i="22"/>
  <c r="DN175" i="22" a="1"/>
  <c r="DM175" i="22" a="1"/>
  <c r="DM175" i="22" s="1"/>
  <c r="DL175" i="22" a="1"/>
  <c r="DL175" i="22" s="1"/>
  <c r="DK175" i="22" a="1"/>
  <c r="DK175" i="22" s="1"/>
  <c r="DJ175" i="22" a="1"/>
  <c r="DJ175" i="22" s="1"/>
  <c r="DI175" i="22" a="1"/>
  <c r="DI175" i="22" s="1"/>
  <c r="DH175" i="22" a="1"/>
  <c r="DH175" i="22" s="1"/>
  <c r="DG175" i="22" a="1"/>
  <c r="DG175" i="22" s="1"/>
  <c r="DF175" i="22"/>
  <c r="DF175" i="22" a="1"/>
  <c r="DE175" i="22" a="1"/>
  <c r="DE175" i="22" s="1"/>
  <c r="DD175" i="22"/>
  <c r="DD175" i="22" a="1"/>
  <c r="DC175" i="22" a="1"/>
  <c r="DC175" i="22" s="1"/>
  <c r="DB175" i="22" a="1"/>
  <c r="DB175" i="22" s="1"/>
  <c r="DA175" i="22" a="1"/>
  <c r="DA175" i="22" s="1"/>
  <c r="CZ175" i="22" a="1"/>
  <c r="CZ175" i="22" s="1"/>
  <c r="CY175" i="22"/>
  <c r="CY175" i="22" a="1"/>
  <c r="CX175" i="22" a="1"/>
  <c r="CX175" i="22" s="1"/>
  <c r="CW175" i="22"/>
  <c r="CW175" i="22" a="1"/>
  <c r="CV175" i="22" a="1"/>
  <c r="CV175" i="22" s="1"/>
  <c r="CU175" i="22"/>
  <c r="CU175" i="22" a="1"/>
  <c r="CT175" i="22" a="1"/>
  <c r="CT175" i="22" s="1"/>
  <c r="CS175" i="22" a="1"/>
  <c r="CS175" i="22" s="1"/>
  <c r="CR175" i="22" a="1"/>
  <c r="CR175" i="22" s="1"/>
  <c r="CQ175" i="22" a="1"/>
  <c r="CQ175" i="22" s="1"/>
  <c r="CP175" i="22" a="1"/>
  <c r="CP175" i="22" s="1"/>
  <c r="CO175" i="22" a="1"/>
  <c r="CO175" i="22" s="1"/>
  <c r="CN175" i="22" a="1"/>
  <c r="CN175" i="22" s="1"/>
  <c r="CM175" i="22" a="1"/>
  <c r="CM175" i="22" s="1"/>
  <c r="CL175" i="22" a="1"/>
  <c r="CL175" i="22" s="1"/>
  <c r="CK175" i="22" a="1"/>
  <c r="CK175" i="22" s="1"/>
  <c r="CJ175" i="22" a="1"/>
  <c r="CJ175" i="22" s="1"/>
  <c r="CI175" i="22" a="1"/>
  <c r="CI175" i="22" s="1"/>
  <c r="CH175" i="22" a="1"/>
  <c r="CH175" i="22" s="1"/>
  <c r="CG175" i="22" a="1"/>
  <c r="CG175" i="22" s="1"/>
  <c r="CF175" i="22" a="1"/>
  <c r="CF175" i="22" s="1"/>
  <c r="CE175" i="22" a="1"/>
  <c r="CE175" i="22" s="1"/>
  <c r="CD175" i="22" a="1"/>
  <c r="CD175" i="22" s="1"/>
  <c r="CC175" i="22" a="1"/>
  <c r="CC175" i="22" s="1"/>
  <c r="CB175" i="22" a="1"/>
  <c r="CB175" i="22" s="1"/>
  <c r="CA175" i="22" a="1"/>
  <c r="CA175" i="22" s="1"/>
  <c r="BZ175" i="22" a="1"/>
  <c r="BZ175" i="22" s="1"/>
  <c r="BY175" i="22" a="1"/>
  <c r="BY175" i="22" s="1"/>
  <c r="BX175" i="22" a="1"/>
  <c r="BX175" i="22" s="1"/>
  <c r="BW175" i="22" a="1"/>
  <c r="BW175" i="22" s="1"/>
  <c r="BV175" i="22" a="1"/>
  <c r="BV175" i="22" s="1"/>
  <c r="BU175" i="22" a="1"/>
  <c r="BU175" i="22" s="1"/>
  <c r="BT175" i="22" a="1"/>
  <c r="BT175" i="22" s="1"/>
  <c r="BS175" i="22" a="1"/>
  <c r="BS175" i="22" s="1"/>
  <c r="BR175" i="22" a="1"/>
  <c r="BR175" i="22" s="1"/>
  <c r="BQ175" i="22" a="1"/>
  <c r="BQ175" i="22" s="1"/>
  <c r="BP175" i="22" a="1"/>
  <c r="BP175" i="22" s="1"/>
  <c r="BO175" i="22" a="1"/>
  <c r="BO175" i="22" s="1"/>
  <c r="BN175" i="22" a="1"/>
  <c r="BN175" i="22" s="1"/>
  <c r="BM175" i="22" a="1"/>
  <c r="BM175" i="22" s="1"/>
  <c r="BL175" i="22" a="1"/>
  <c r="BL175" i="22" s="1"/>
  <c r="BK175" i="22" a="1"/>
  <c r="BK175" i="22" s="1"/>
  <c r="BJ175" i="22" a="1"/>
  <c r="BJ175" i="22" s="1"/>
  <c r="BI175" i="22" a="1"/>
  <c r="BI175" i="22" s="1"/>
  <c r="BH175" i="22" a="1"/>
  <c r="BH175" i="22" s="1"/>
  <c r="BG175" i="22" a="1"/>
  <c r="BG175" i="22" s="1"/>
  <c r="BF175" i="22" a="1"/>
  <c r="BF175" i="22" s="1"/>
  <c r="BE175" i="22" a="1"/>
  <c r="BE175" i="22" s="1"/>
  <c r="BD175" i="22" a="1"/>
  <c r="BD175" i="22" s="1"/>
  <c r="BC175" i="22" a="1"/>
  <c r="BC175" i="22" s="1"/>
  <c r="BB175" i="22" a="1"/>
  <c r="BB175" i="22" s="1"/>
  <c r="BA175" i="22" a="1"/>
  <c r="BA175" i="22" s="1"/>
  <c r="AZ175" i="22" a="1"/>
  <c r="AZ175" i="22" s="1"/>
  <c r="AY175" i="22" a="1"/>
  <c r="AY175" i="22" s="1"/>
  <c r="AX175" i="22" a="1"/>
  <c r="AX175" i="22" s="1"/>
  <c r="AW175" i="22" a="1"/>
  <c r="AW175" i="22" s="1"/>
  <c r="AV175" i="22" a="1"/>
  <c r="AV175" i="22" s="1"/>
  <c r="AU175" i="22" a="1"/>
  <c r="AU175" i="22" s="1"/>
  <c r="AT175" i="22" a="1"/>
  <c r="AT175" i="22" s="1"/>
  <c r="AS175" i="22" a="1"/>
  <c r="AS175" i="22" s="1"/>
  <c r="AR175" i="22" a="1"/>
  <c r="AR175" i="22" s="1"/>
  <c r="AQ175" i="22" a="1"/>
  <c r="AQ175" i="22" s="1"/>
  <c r="AP175" i="22" a="1"/>
  <c r="AP175" i="22" s="1"/>
  <c r="AO175" i="22" a="1"/>
  <c r="AO175" i="22" s="1"/>
  <c r="AN175" i="22" a="1"/>
  <c r="AN175" i="22" s="1"/>
  <c r="AM175" i="22"/>
  <c r="AM175" i="22" a="1"/>
  <c r="AL175" i="22" a="1"/>
  <c r="AL175" i="22" s="1"/>
  <c r="AK175" i="22"/>
  <c r="AK175" i="22" a="1"/>
  <c r="AJ175" i="22" a="1"/>
  <c r="AJ175" i="22" s="1"/>
  <c r="AI175" i="22" a="1"/>
  <c r="AI175" i="22" s="1"/>
  <c r="AH175" i="22" a="1"/>
  <c r="AH175" i="22" s="1"/>
  <c r="AG175" i="22" a="1"/>
  <c r="AG175" i="22" s="1"/>
  <c r="AF175" i="22" a="1"/>
  <c r="AF175" i="22" s="1"/>
  <c r="AE175" i="22"/>
  <c r="AE175" i="22" a="1"/>
  <c r="AD175" i="22" a="1"/>
  <c r="AD175" i="22" s="1"/>
  <c r="AC175" i="22"/>
  <c r="AC175" i="22" a="1"/>
  <c r="AB175" i="22" a="1"/>
  <c r="AB175" i="22" s="1"/>
  <c r="AA175" i="22" a="1"/>
  <c r="AA175" i="22" s="1"/>
  <c r="Z175" i="22" a="1"/>
  <c r="Z175" i="22" s="1"/>
  <c r="Y175" i="22" a="1"/>
  <c r="Y175" i="22" s="1"/>
  <c r="X175" i="22" a="1"/>
  <c r="X175" i="22" s="1"/>
  <c r="W175" i="22"/>
  <c r="W175" i="22" a="1"/>
  <c r="V175" i="22" a="1"/>
  <c r="V175" i="22" s="1"/>
  <c r="U175" i="22"/>
  <c r="U175" i="22" a="1"/>
  <c r="T175" i="22" a="1"/>
  <c r="T175" i="22" s="1"/>
  <c r="S175" i="22"/>
  <c r="S175" i="22" a="1"/>
  <c r="R175" i="22" a="1"/>
  <c r="R175" i="22" s="1"/>
  <c r="Q175" i="22" a="1"/>
  <c r="Q175" i="22" s="1"/>
  <c r="P175" i="22" a="1"/>
  <c r="P175" i="22" s="1"/>
  <c r="O175" i="22"/>
  <c r="O175" i="22" a="1"/>
  <c r="N175" i="22" a="1"/>
  <c r="N175" i="22" s="1"/>
  <c r="M175" i="22"/>
  <c r="M175" i="22" a="1"/>
  <c r="L175" i="22" a="1"/>
  <c r="L175" i="22" s="1"/>
  <c r="K175" i="22" a="1"/>
  <c r="K175" i="22" s="1"/>
  <c r="J175" i="22" a="1"/>
  <c r="J175" i="22" s="1"/>
  <c r="I175" i="22" a="1"/>
  <c r="I175" i="22" s="1"/>
  <c r="H175" i="22" a="1"/>
  <c r="H175" i="22" s="1"/>
  <c r="G175" i="22"/>
  <c r="G175" i="22" a="1"/>
  <c r="F175" i="22" a="1"/>
  <c r="F175" i="22" s="1"/>
  <c r="E175" i="22"/>
  <c r="E175" i="22" a="1"/>
  <c r="D175" i="22" a="1"/>
  <c r="D175" i="22" s="1"/>
  <c r="EH174" i="22" a="1"/>
  <c r="EH174" i="22" s="1"/>
  <c r="EG174" i="22" a="1"/>
  <c r="EG174" i="22" s="1"/>
  <c r="EF174" i="22" a="1"/>
  <c r="EF174" i="22" s="1"/>
  <c r="EE174" i="22" a="1"/>
  <c r="EE174" i="22" s="1"/>
  <c r="ED174" i="22"/>
  <c r="ED174" i="22" a="1"/>
  <c r="EC174" i="22" a="1"/>
  <c r="EC174" i="22" s="1"/>
  <c r="EB174" i="22"/>
  <c r="EB174" i="22" a="1"/>
  <c r="EA174" i="22" a="1"/>
  <c r="EA174" i="22" s="1"/>
  <c r="DZ174" i="22"/>
  <c r="DZ174" i="22" a="1"/>
  <c r="DY174" i="22" a="1"/>
  <c r="DY174" i="22" s="1"/>
  <c r="DX174" i="22" a="1"/>
  <c r="DX174" i="22" s="1"/>
  <c r="DW174" i="22" a="1"/>
  <c r="DW174" i="22" s="1"/>
  <c r="DV174" i="22"/>
  <c r="DV174" i="22" a="1"/>
  <c r="DU174" i="22" a="1"/>
  <c r="DU174" i="22" s="1"/>
  <c r="DT174" i="22"/>
  <c r="DT174" i="22" a="1"/>
  <c r="DS174" i="22" a="1"/>
  <c r="DS174" i="22" s="1"/>
  <c r="DR174" i="22"/>
  <c r="DR174" i="22" a="1"/>
  <c r="DQ174" i="22" a="1"/>
  <c r="DQ174" i="22" s="1"/>
  <c r="DP174" i="22" a="1"/>
  <c r="DP174" i="22" s="1"/>
  <c r="DO174" i="22" a="1"/>
  <c r="DO174" i="22" s="1"/>
  <c r="DN174" i="22"/>
  <c r="DN174" i="22" a="1"/>
  <c r="DM174" i="22" a="1"/>
  <c r="DM174" i="22" s="1"/>
  <c r="DL174" i="22"/>
  <c r="DL174" i="22" a="1"/>
  <c r="DK174" i="22" a="1"/>
  <c r="DK174" i="22" s="1"/>
  <c r="DJ174" i="22" a="1"/>
  <c r="DJ174" i="22" s="1"/>
  <c r="DI174" i="22" a="1"/>
  <c r="DI174" i="22" s="1"/>
  <c r="DH174" i="22" a="1"/>
  <c r="DH174" i="22" s="1"/>
  <c r="DG174" i="22" a="1"/>
  <c r="DG174" i="22" s="1"/>
  <c r="DF174" i="22"/>
  <c r="DF174" i="22" a="1"/>
  <c r="DE174" i="22" a="1"/>
  <c r="DE174" i="22" s="1"/>
  <c r="DD174" i="22"/>
  <c r="DD174" i="22" a="1"/>
  <c r="DC174" i="22" a="1"/>
  <c r="DC174" i="22" s="1"/>
  <c r="DB174" i="22"/>
  <c r="DB174" i="22" a="1"/>
  <c r="DA174" i="22" a="1"/>
  <c r="DA174" i="22" s="1"/>
  <c r="CZ174" i="22" a="1"/>
  <c r="CZ174" i="22" s="1"/>
  <c r="CY174" i="22" a="1"/>
  <c r="CY174" i="22" s="1"/>
  <c r="CX174" i="22"/>
  <c r="CX174" i="22" a="1"/>
  <c r="CW174" i="22" a="1"/>
  <c r="CW174" i="22" s="1"/>
  <c r="CV174" i="22"/>
  <c r="CV174" i="22" a="1"/>
  <c r="CU174" i="22" a="1"/>
  <c r="CU174" i="22" s="1"/>
  <c r="CT174" i="22"/>
  <c r="CT174" i="22" a="1"/>
  <c r="CS174" i="22" a="1"/>
  <c r="CS174" i="22" s="1"/>
  <c r="CR174" i="22" a="1"/>
  <c r="CR174" i="22" s="1"/>
  <c r="CQ174" i="22" a="1"/>
  <c r="CQ174" i="22" s="1"/>
  <c r="CP174" i="22"/>
  <c r="CP174" i="22" a="1"/>
  <c r="CO174" i="22" a="1"/>
  <c r="CO174" i="22" s="1"/>
  <c r="CN174" i="22"/>
  <c r="CN174" i="22" a="1"/>
  <c r="CM174" i="22" a="1"/>
  <c r="CM174" i="22" s="1"/>
  <c r="CL174" i="22"/>
  <c r="CL174" i="22" a="1"/>
  <c r="CK174" i="22" a="1"/>
  <c r="CK174" i="22" s="1"/>
  <c r="CJ174" i="22" a="1"/>
  <c r="CJ174" i="22" s="1"/>
  <c r="CI174" i="22" a="1"/>
  <c r="CI174" i="22" s="1"/>
  <c r="CH174" i="22"/>
  <c r="CH174" i="22" a="1"/>
  <c r="CG174" i="22" a="1"/>
  <c r="CG174" i="22" s="1"/>
  <c r="CF174" i="22"/>
  <c r="CF174" i="22" a="1"/>
  <c r="CE174" i="22" a="1"/>
  <c r="CE174" i="22" s="1"/>
  <c r="CD174" i="22"/>
  <c r="CD174" i="22" a="1"/>
  <c r="CC174" i="22" a="1"/>
  <c r="CC174" i="22" s="1"/>
  <c r="CB174" i="22"/>
  <c r="CB174" i="22" a="1"/>
  <c r="CA174" i="22" a="1"/>
  <c r="CA174" i="22" s="1"/>
  <c r="BZ174" i="22" a="1"/>
  <c r="BZ174" i="22" s="1"/>
  <c r="BY174" i="22" a="1"/>
  <c r="BY174" i="22" s="1"/>
  <c r="BX174" i="22" a="1"/>
  <c r="BX174" i="22" s="1"/>
  <c r="BW174" i="22" a="1"/>
  <c r="BW174" i="22" s="1"/>
  <c r="BV174" i="22" a="1"/>
  <c r="BV174" i="22" s="1"/>
  <c r="BU174" i="22" a="1"/>
  <c r="BU174" i="22" s="1"/>
  <c r="BT174" i="22" a="1"/>
  <c r="BT174" i="22" s="1"/>
  <c r="BS174" i="22" a="1"/>
  <c r="BS174" i="22" s="1"/>
  <c r="BR174" i="22" a="1"/>
  <c r="BR174" i="22" s="1"/>
  <c r="BQ174" i="22" a="1"/>
  <c r="BQ174" i="22" s="1"/>
  <c r="BP174" i="22" a="1"/>
  <c r="BP174" i="22" s="1"/>
  <c r="BO174" i="22" a="1"/>
  <c r="BO174" i="22" s="1"/>
  <c r="BN174" i="22" a="1"/>
  <c r="BN174" i="22" s="1"/>
  <c r="BM174" i="22" a="1"/>
  <c r="BM174" i="22" s="1"/>
  <c r="BL174" i="22" a="1"/>
  <c r="BL174" i="22" s="1"/>
  <c r="BK174" i="22" a="1"/>
  <c r="BK174" i="22" s="1"/>
  <c r="BJ174" i="22" a="1"/>
  <c r="BJ174" i="22" s="1"/>
  <c r="BI174" i="22" a="1"/>
  <c r="BI174" i="22" s="1"/>
  <c r="BH174" i="22" a="1"/>
  <c r="BH174" i="22" s="1"/>
  <c r="BG174" i="22" a="1"/>
  <c r="BG174" i="22" s="1"/>
  <c r="BF174" i="22" a="1"/>
  <c r="BF174" i="22" s="1"/>
  <c r="BE174" i="22" a="1"/>
  <c r="BE174" i="22" s="1"/>
  <c r="BD174" i="22" a="1"/>
  <c r="BD174" i="22" s="1"/>
  <c r="BC174" i="22" a="1"/>
  <c r="BC174" i="22" s="1"/>
  <c r="BB174" i="22" a="1"/>
  <c r="BB174" i="22" s="1"/>
  <c r="BA174" i="22" a="1"/>
  <c r="BA174" i="22" s="1"/>
  <c r="AZ174" i="22" a="1"/>
  <c r="AZ174" i="22" s="1"/>
  <c r="AY174" i="22" a="1"/>
  <c r="AY174" i="22" s="1"/>
  <c r="AX174" i="22" a="1"/>
  <c r="AX174" i="22" s="1"/>
  <c r="AW174" i="22" a="1"/>
  <c r="AW174" i="22" s="1"/>
  <c r="AV174" i="22" a="1"/>
  <c r="AV174" i="22" s="1"/>
  <c r="AU174" i="22" a="1"/>
  <c r="AU174" i="22" s="1"/>
  <c r="AT174" i="22" a="1"/>
  <c r="AT174" i="22" s="1"/>
  <c r="AS174" i="22" a="1"/>
  <c r="AS174" i="22" s="1"/>
  <c r="AR174" i="22" a="1"/>
  <c r="AR174" i="22" s="1"/>
  <c r="AQ174" i="22" a="1"/>
  <c r="AQ174" i="22" s="1"/>
  <c r="AP174" i="22" a="1"/>
  <c r="AP174" i="22" s="1"/>
  <c r="AO174" i="22" a="1"/>
  <c r="AO174" i="22" s="1"/>
  <c r="AN174" i="22" a="1"/>
  <c r="AN174" i="22" s="1"/>
  <c r="AM174" i="22" a="1"/>
  <c r="AM174" i="22" s="1"/>
  <c r="AL174" i="22" a="1"/>
  <c r="AL174" i="22" s="1"/>
  <c r="AK174" i="22" a="1"/>
  <c r="AK174" i="22" s="1"/>
  <c r="AJ174" i="22" a="1"/>
  <c r="AJ174" i="22" s="1"/>
  <c r="AI174" i="22" a="1"/>
  <c r="AI174" i="22" s="1"/>
  <c r="AH174" i="22" a="1"/>
  <c r="AH174" i="22" s="1"/>
  <c r="AG174" i="22" a="1"/>
  <c r="AG174" i="22" s="1"/>
  <c r="AF174" i="22" a="1"/>
  <c r="AF174" i="22" s="1"/>
  <c r="AE174" i="22" a="1"/>
  <c r="AE174" i="22" s="1"/>
  <c r="AD174" i="22" a="1"/>
  <c r="AD174" i="22" s="1"/>
  <c r="AC174" i="22" a="1"/>
  <c r="AC174" i="22" s="1"/>
  <c r="AB174" i="22" a="1"/>
  <c r="AB174" i="22" s="1"/>
  <c r="AA174" i="22" a="1"/>
  <c r="AA174" i="22" s="1"/>
  <c r="Z174" i="22" a="1"/>
  <c r="Z174" i="22" s="1"/>
  <c r="Y174" i="22" a="1"/>
  <c r="Y174" i="22" s="1"/>
  <c r="X174" i="22" a="1"/>
  <c r="X174" i="22" s="1"/>
  <c r="W174" i="22" a="1"/>
  <c r="W174" i="22" s="1"/>
  <c r="V174" i="22" a="1"/>
  <c r="V174" i="22" s="1"/>
  <c r="U174" i="22" a="1"/>
  <c r="U174" i="22" s="1"/>
  <c r="T174" i="22" a="1"/>
  <c r="T174" i="22" s="1"/>
  <c r="S174" i="22" a="1"/>
  <c r="S174" i="22" s="1"/>
  <c r="R174" i="22" a="1"/>
  <c r="R174" i="22" s="1"/>
  <c r="Q174" i="22" a="1"/>
  <c r="Q174" i="22" s="1"/>
  <c r="P174" i="22" a="1"/>
  <c r="P174" i="22" s="1"/>
  <c r="O174" i="22" a="1"/>
  <c r="O174" i="22" s="1"/>
  <c r="N174" i="22" a="1"/>
  <c r="N174" i="22" s="1"/>
  <c r="M174" i="22" a="1"/>
  <c r="M174" i="22" s="1"/>
  <c r="L174" i="22" a="1"/>
  <c r="L174" i="22" s="1"/>
  <c r="K174" i="22" a="1"/>
  <c r="K174" i="22" s="1"/>
  <c r="J174" i="22" a="1"/>
  <c r="J174" i="22" s="1"/>
  <c r="I174" i="22" a="1"/>
  <c r="I174" i="22" s="1"/>
  <c r="H174" i="22" a="1"/>
  <c r="H174" i="22" s="1"/>
  <c r="G174" i="22" a="1"/>
  <c r="G174" i="22" s="1"/>
  <c r="F174" i="22" a="1"/>
  <c r="F174" i="22" s="1"/>
  <c r="E174" i="22" a="1"/>
  <c r="E174" i="22" s="1"/>
  <c r="D174" i="22" a="1"/>
  <c r="D174" i="22" s="1"/>
  <c r="EH172" i="22" a="1"/>
  <c r="EH172" i="22" s="1"/>
  <c r="EG172" i="22" a="1"/>
  <c r="EG172" i="22" s="1"/>
  <c r="EF172" i="22" a="1"/>
  <c r="EF172" i="22" s="1"/>
  <c r="EE172" i="22" a="1"/>
  <c r="EE172" i="22" s="1"/>
  <c r="ED172" i="22" a="1"/>
  <c r="ED172" i="22" s="1"/>
  <c r="EC172" i="22" a="1"/>
  <c r="EC172" i="22" s="1"/>
  <c r="EB172" i="22" a="1"/>
  <c r="EB172" i="22" s="1"/>
  <c r="EA172" i="22" a="1"/>
  <c r="EA172" i="22" s="1"/>
  <c r="DZ172" i="22" a="1"/>
  <c r="DZ172" i="22" s="1"/>
  <c r="DY172" i="22" a="1"/>
  <c r="DY172" i="22" s="1"/>
  <c r="DX172" i="22" a="1"/>
  <c r="DX172" i="22" s="1"/>
  <c r="DW172" i="22" a="1"/>
  <c r="DW172" i="22" s="1"/>
  <c r="DV172" i="22" a="1"/>
  <c r="DV172" i="22" s="1"/>
  <c r="DU172" i="22" a="1"/>
  <c r="DU172" i="22" s="1"/>
  <c r="DT172" i="22" a="1"/>
  <c r="DT172" i="22" s="1"/>
  <c r="DS172" i="22" a="1"/>
  <c r="DS172" i="22" s="1"/>
  <c r="DR172" i="22" a="1"/>
  <c r="DR172" i="22" s="1"/>
  <c r="DQ172" i="22" a="1"/>
  <c r="DQ172" i="22" s="1"/>
  <c r="DP172" i="22" a="1"/>
  <c r="DP172" i="22" s="1"/>
  <c r="DO172" i="22" a="1"/>
  <c r="DO172" i="22" s="1"/>
  <c r="DN172" i="22" a="1"/>
  <c r="DN172" i="22" s="1"/>
  <c r="DM172" i="22" a="1"/>
  <c r="DM172" i="22" s="1"/>
  <c r="DL172" i="22" a="1"/>
  <c r="DL172" i="22" s="1"/>
  <c r="DK172" i="22" a="1"/>
  <c r="DK172" i="22" s="1"/>
  <c r="DJ172" i="22" a="1"/>
  <c r="DJ172" i="22" s="1"/>
  <c r="DI172" i="22" a="1"/>
  <c r="DI172" i="22" s="1"/>
  <c r="DH172" i="22" a="1"/>
  <c r="DH172" i="22" s="1"/>
  <c r="DG172" i="22" a="1"/>
  <c r="DG172" i="22" s="1"/>
  <c r="DF172" i="22" a="1"/>
  <c r="DF172" i="22" s="1"/>
  <c r="DE172" i="22" a="1"/>
  <c r="DE172" i="22" s="1"/>
  <c r="DD172" i="22" a="1"/>
  <c r="DD172" i="22" s="1"/>
  <c r="DC172" i="22" a="1"/>
  <c r="DC172" i="22" s="1"/>
  <c r="DB172" i="22" a="1"/>
  <c r="DB172" i="22" s="1"/>
  <c r="DA172" i="22" a="1"/>
  <c r="DA172" i="22" s="1"/>
  <c r="CZ172" i="22" a="1"/>
  <c r="CZ172" i="22" s="1"/>
  <c r="CY172" i="22" a="1"/>
  <c r="CY172" i="22" s="1"/>
  <c r="CX172" i="22" a="1"/>
  <c r="CX172" i="22" s="1"/>
  <c r="CW172" i="22" a="1"/>
  <c r="CW172" i="22" s="1"/>
  <c r="CV172" i="22" a="1"/>
  <c r="CV172" i="22" s="1"/>
  <c r="CU172" i="22" a="1"/>
  <c r="CU172" i="22" s="1"/>
  <c r="CT172" i="22" a="1"/>
  <c r="CT172" i="22" s="1"/>
  <c r="CS172" i="22" a="1"/>
  <c r="CS172" i="22" s="1"/>
  <c r="CR172" i="22" a="1"/>
  <c r="CR172" i="22" s="1"/>
  <c r="CQ172" i="22" a="1"/>
  <c r="CQ172" i="22" s="1"/>
  <c r="CP172" i="22" a="1"/>
  <c r="CP172" i="22" s="1"/>
  <c r="CO172" i="22" a="1"/>
  <c r="CO172" i="22" s="1"/>
  <c r="CN172" i="22" a="1"/>
  <c r="CN172" i="22" s="1"/>
  <c r="CM172" i="22" a="1"/>
  <c r="CM172" i="22" s="1"/>
  <c r="CL172" i="22" a="1"/>
  <c r="CL172" i="22" s="1"/>
  <c r="CK172" i="22" a="1"/>
  <c r="CK172" i="22" s="1"/>
  <c r="CJ172" i="22" a="1"/>
  <c r="CJ172" i="22" s="1"/>
  <c r="CI172" i="22" a="1"/>
  <c r="CI172" i="22" s="1"/>
  <c r="CH172" i="22" a="1"/>
  <c r="CH172" i="22" s="1"/>
  <c r="CG172" i="22" a="1"/>
  <c r="CG172" i="22" s="1"/>
  <c r="CF172" i="22" a="1"/>
  <c r="CF172" i="22" s="1"/>
  <c r="CE172" i="22" a="1"/>
  <c r="CE172" i="22" s="1"/>
  <c r="CD172" i="22" a="1"/>
  <c r="CD172" i="22" s="1"/>
  <c r="CC172" i="22" a="1"/>
  <c r="CC172" i="22" s="1"/>
  <c r="CB172" i="22" a="1"/>
  <c r="CB172" i="22" s="1"/>
  <c r="CA172" i="22" a="1"/>
  <c r="CA172" i="22" s="1"/>
  <c r="BZ172" i="22" a="1"/>
  <c r="BZ172" i="22" s="1"/>
  <c r="BY172" i="22" a="1"/>
  <c r="BY172" i="22" s="1"/>
  <c r="BX172" i="22" a="1"/>
  <c r="BX172" i="22" s="1"/>
  <c r="BW172" i="22" a="1"/>
  <c r="BW172" i="22" s="1"/>
  <c r="BV172" i="22" a="1"/>
  <c r="BV172" i="22" s="1"/>
  <c r="BU172" i="22" a="1"/>
  <c r="BU172" i="22" s="1"/>
  <c r="BT172" i="22" a="1"/>
  <c r="BT172" i="22" s="1"/>
  <c r="BS172" i="22" a="1"/>
  <c r="BS172" i="22" s="1"/>
  <c r="BR172" i="22" a="1"/>
  <c r="BR172" i="22" s="1"/>
  <c r="BQ172" i="22" a="1"/>
  <c r="BQ172" i="22" s="1"/>
  <c r="BP172" i="22" a="1"/>
  <c r="BP172" i="22" s="1"/>
  <c r="BO172" i="22" a="1"/>
  <c r="BO172" i="22" s="1"/>
  <c r="BN172" i="22" a="1"/>
  <c r="BN172" i="22" s="1"/>
  <c r="BM172" i="22" a="1"/>
  <c r="BM172" i="22" s="1"/>
  <c r="BL172" i="22" a="1"/>
  <c r="BL172" i="22" s="1"/>
  <c r="BK172" i="22" a="1"/>
  <c r="BK172" i="22" s="1"/>
  <c r="BJ172" i="22" a="1"/>
  <c r="BJ172" i="22" s="1"/>
  <c r="BI172" i="22" a="1"/>
  <c r="BI172" i="22" s="1"/>
  <c r="BH172" i="22" a="1"/>
  <c r="BH172" i="22" s="1"/>
  <c r="BG172" i="22" a="1"/>
  <c r="BG172" i="22" s="1"/>
  <c r="BF172" i="22" a="1"/>
  <c r="BF172" i="22" s="1"/>
  <c r="BE172" i="22" a="1"/>
  <c r="BE172" i="22" s="1"/>
  <c r="BD172" i="22" a="1"/>
  <c r="BD172" i="22" s="1"/>
  <c r="BC172" i="22" a="1"/>
  <c r="BC172" i="22" s="1"/>
  <c r="BB172" i="22" a="1"/>
  <c r="BB172" i="22" s="1"/>
  <c r="BA172" i="22" a="1"/>
  <c r="BA172" i="22" s="1"/>
  <c r="AZ172" i="22" a="1"/>
  <c r="AZ172" i="22" s="1"/>
  <c r="AY172" i="22" a="1"/>
  <c r="AY172" i="22" s="1"/>
  <c r="AX172" i="22" a="1"/>
  <c r="AX172" i="22" s="1"/>
  <c r="AW172" i="22" a="1"/>
  <c r="AW172" i="22" s="1"/>
  <c r="AV172" i="22" a="1"/>
  <c r="AV172" i="22" s="1"/>
  <c r="AU172" i="22" a="1"/>
  <c r="AU172" i="22" s="1"/>
  <c r="AT172" i="22" a="1"/>
  <c r="AT172" i="22" s="1"/>
  <c r="AS172" i="22" a="1"/>
  <c r="AS172" i="22" s="1"/>
  <c r="AR172" i="22" a="1"/>
  <c r="AR172" i="22" s="1"/>
  <c r="AQ172" i="22" a="1"/>
  <c r="AQ172" i="22" s="1"/>
  <c r="AP172" i="22" a="1"/>
  <c r="AP172" i="22" s="1"/>
  <c r="AO172" i="22" a="1"/>
  <c r="AO172" i="22" s="1"/>
  <c r="AN172" i="22" a="1"/>
  <c r="AN172" i="22" s="1"/>
  <c r="AM172" i="22"/>
  <c r="AM172" i="22" a="1"/>
  <c r="AL172" i="22" a="1"/>
  <c r="AL172" i="22" s="1"/>
  <c r="AK172" i="22" a="1"/>
  <c r="AK172" i="22" s="1"/>
  <c r="AJ172" i="22" a="1"/>
  <c r="AJ172" i="22" s="1"/>
  <c r="AI172" i="22" a="1"/>
  <c r="AI172" i="22" s="1"/>
  <c r="AH172" i="22" a="1"/>
  <c r="AH172" i="22" s="1"/>
  <c r="AG172" i="22" a="1"/>
  <c r="AG172" i="22" s="1"/>
  <c r="AF172" i="22" a="1"/>
  <c r="AF172" i="22" s="1"/>
  <c r="AE172" i="22"/>
  <c r="AE172" i="22" a="1"/>
  <c r="AD172" i="22" a="1"/>
  <c r="AD172" i="22" s="1"/>
  <c r="AC172" i="22" a="1"/>
  <c r="AC172" i="22" s="1"/>
  <c r="AB172" i="22" a="1"/>
  <c r="AB172" i="22" s="1"/>
  <c r="AA172" i="22" a="1"/>
  <c r="AA172" i="22" s="1"/>
  <c r="Z172" i="22" a="1"/>
  <c r="Z172" i="22" s="1"/>
  <c r="Y172" i="22" a="1"/>
  <c r="Y172" i="22" s="1"/>
  <c r="X172" i="22" a="1"/>
  <c r="X172" i="22" s="1"/>
  <c r="W172" i="22"/>
  <c r="W172" i="22" a="1"/>
  <c r="V172" i="22" a="1"/>
  <c r="V172" i="22" s="1"/>
  <c r="U172" i="22" a="1"/>
  <c r="U172" i="22" s="1"/>
  <c r="T172" i="22" a="1"/>
  <c r="T172" i="22" s="1"/>
  <c r="S172" i="22" a="1"/>
  <c r="S172" i="22" s="1"/>
  <c r="R172" i="22" a="1"/>
  <c r="R172" i="22" s="1"/>
  <c r="Q172" i="22" a="1"/>
  <c r="Q172" i="22" s="1"/>
  <c r="P172" i="22" a="1"/>
  <c r="P172" i="22" s="1"/>
  <c r="O172" i="22"/>
  <c r="O172" i="22" a="1"/>
  <c r="N172" i="22" a="1"/>
  <c r="N172" i="22" s="1"/>
  <c r="M172" i="22" a="1"/>
  <c r="M172" i="22" s="1"/>
  <c r="L172" i="22" a="1"/>
  <c r="L172" i="22" s="1"/>
  <c r="K172" i="22" a="1"/>
  <c r="K172" i="22" s="1"/>
  <c r="J172" i="22" a="1"/>
  <c r="J172" i="22" s="1"/>
  <c r="I172" i="22" a="1"/>
  <c r="I172" i="22" s="1"/>
  <c r="H172" i="22" a="1"/>
  <c r="H172" i="22" s="1"/>
  <c r="G172" i="22"/>
  <c r="G172" i="22" a="1"/>
  <c r="F172" i="22" a="1"/>
  <c r="F172" i="22" s="1"/>
  <c r="E172" i="22" a="1"/>
  <c r="E172" i="22" s="1"/>
  <c r="D172" i="22" a="1"/>
  <c r="D172" i="22" s="1"/>
  <c r="EH171" i="22" a="1"/>
  <c r="EH171" i="22" s="1"/>
  <c r="EG171" i="22" a="1"/>
  <c r="EG171" i="22" s="1"/>
  <c r="EF171" i="22" a="1"/>
  <c r="EF171" i="22" s="1"/>
  <c r="EE171" i="22" a="1"/>
  <c r="EE171" i="22" s="1"/>
  <c r="ED171" i="22"/>
  <c r="ED171" i="22" a="1"/>
  <c r="EC171" i="22" a="1"/>
  <c r="EC171" i="22" s="1"/>
  <c r="EB171" i="22" a="1"/>
  <c r="EB171" i="22" s="1"/>
  <c r="EA171" i="22" a="1"/>
  <c r="EA171" i="22" s="1"/>
  <c r="DZ171" i="22" a="1"/>
  <c r="DZ171" i="22" s="1"/>
  <c r="DY171" i="22" a="1"/>
  <c r="DY171" i="22" s="1"/>
  <c r="DX171" i="22" a="1"/>
  <c r="DX171" i="22" s="1"/>
  <c r="DW171" i="22" a="1"/>
  <c r="DW171" i="22" s="1"/>
  <c r="DV171" i="22"/>
  <c r="DV171" i="22" a="1"/>
  <c r="DU171" i="22" a="1"/>
  <c r="DU171" i="22" s="1"/>
  <c r="DT171" i="22" a="1"/>
  <c r="DT171" i="22" s="1"/>
  <c r="DS171" i="22" a="1"/>
  <c r="DS171" i="22" s="1"/>
  <c r="DR171" i="22" a="1"/>
  <c r="DR171" i="22" s="1"/>
  <c r="DQ171" i="22" a="1"/>
  <c r="DQ171" i="22" s="1"/>
  <c r="DP171" i="22" a="1"/>
  <c r="DP171" i="22" s="1"/>
  <c r="DO171" i="22" a="1"/>
  <c r="DO171" i="22" s="1"/>
  <c r="DN171" i="22"/>
  <c r="DN171" i="22" a="1"/>
  <c r="DM171" i="22" a="1"/>
  <c r="DM171" i="22" s="1"/>
  <c r="DL171" i="22" a="1"/>
  <c r="DL171" i="22" s="1"/>
  <c r="DK171" i="22" a="1"/>
  <c r="DK171" i="22" s="1"/>
  <c r="DJ171" i="22" a="1"/>
  <c r="DJ171" i="22" s="1"/>
  <c r="DI171" i="22" a="1"/>
  <c r="DI171" i="22" s="1"/>
  <c r="DH171" i="22" a="1"/>
  <c r="DH171" i="22" s="1"/>
  <c r="DG171" i="22" a="1"/>
  <c r="DG171" i="22" s="1"/>
  <c r="DF171" i="22"/>
  <c r="DF171" i="22" a="1"/>
  <c r="DE171" i="22" a="1"/>
  <c r="DE171" i="22" s="1"/>
  <c r="DD171" i="22" a="1"/>
  <c r="DD171" i="22" s="1"/>
  <c r="DC171" i="22" a="1"/>
  <c r="DC171" i="22" s="1"/>
  <c r="DB171" i="22" a="1"/>
  <c r="DB171" i="22" s="1"/>
  <c r="DA171" i="22" a="1"/>
  <c r="DA171" i="22" s="1"/>
  <c r="CZ171" i="22" a="1"/>
  <c r="CZ171" i="22" s="1"/>
  <c r="CY171" i="22" a="1"/>
  <c r="CY171" i="22" s="1"/>
  <c r="CX171" i="22"/>
  <c r="CX171" i="22" a="1"/>
  <c r="CW171" i="22" a="1"/>
  <c r="CW171" i="22" s="1"/>
  <c r="CV171" i="22" a="1"/>
  <c r="CV171" i="22" s="1"/>
  <c r="CU171" i="22" a="1"/>
  <c r="CU171" i="22" s="1"/>
  <c r="CT171" i="22" a="1"/>
  <c r="CT171" i="22" s="1"/>
  <c r="CS171" i="22" a="1"/>
  <c r="CS171" i="22" s="1"/>
  <c r="CR171" i="22" a="1"/>
  <c r="CR171" i="22" s="1"/>
  <c r="CQ171" i="22" a="1"/>
  <c r="CQ171" i="22" s="1"/>
  <c r="CP171" i="22"/>
  <c r="CP171" i="22" a="1"/>
  <c r="CO171" i="22" a="1"/>
  <c r="CO171" i="22" s="1"/>
  <c r="CN171" i="22" a="1"/>
  <c r="CN171" i="22" s="1"/>
  <c r="CM171" i="22" a="1"/>
  <c r="CM171" i="22" s="1"/>
  <c r="CL171" i="22" a="1"/>
  <c r="CL171" i="22" s="1"/>
  <c r="CK171" i="22" a="1"/>
  <c r="CK171" i="22" s="1"/>
  <c r="CJ171" i="22" a="1"/>
  <c r="CJ171" i="22" s="1"/>
  <c r="CI171" i="22" a="1"/>
  <c r="CI171" i="22" s="1"/>
  <c r="CH171" i="22"/>
  <c r="CH171" i="22" a="1"/>
  <c r="CG171" i="22" a="1"/>
  <c r="CG171" i="22" s="1"/>
  <c r="CF171" i="22" a="1"/>
  <c r="CF171" i="22" s="1"/>
  <c r="CE171" i="22" a="1"/>
  <c r="CE171" i="22" s="1"/>
  <c r="CD171" i="22" a="1"/>
  <c r="CD171" i="22" s="1"/>
  <c r="CC171" i="22" a="1"/>
  <c r="CC171" i="22" s="1"/>
  <c r="CB171" i="22" a="1"/>
  <c r="CB171" i="22" s="1"/>
  <c r="CA171" i="22" a="1"/>
  <c r="CA171" i="22" s="1"/>
  <c r="BZ171" i="22"/>
  <c r="BZ171" i="22" a="1"/>
  <c r="BY171" i="22" a="1"/>
  <c r="BY171" i="22" s="1"/>
  <c r="BX171" i="22" a="1"/>
  <c r="BX171" i="22" s="1"/>
  <c r="BW171" i="22" a="1"/>
  <c r="BW171" i="22" s="1"/>
  <c r="BV171" i="22" a="1"/>
  <c r="BV171" i="22" s="1"/>
  <c r="BU171" i="22" a="1"/>
  <c r="BU171" i="22" s="1"/>
  <c r="BT171" i="22" a="1"/>
  <c r="BT171" i="22" s="1"/>
  <c r="BS171" i="22" a="1"/>
  <c r="BS171" i="22" s="1"/>
  <c r="BR171" i="22"/>
  <c r="BR171" i="22" a="1"/>
  <c r="BQ171" i="22" a="1"/>
  <c r="BQ171" i="22" s="1"/>
  <c r="BP171" i="22" a="1"/>
  <c r="BP171" i="22" s="1"/>
  <c r="BO171" i="22" a="1"/>
  <c r="BO171" i="22" s="1"/>
  <c r="BN171" i="22" a="1"/>
  <c r="BN171" i="22" s="1"/>
  <c r="BM171" i="22" a="1"/>
  <c r="BM171" i="22" s="1"/>
  <c r="BL171" i="22" a="1"/>
  <c r="BL171" i="22" s="1"/>
  <c r="BK171" i="22" a="1"/>
  <c r="BK171" i="22" s="1"/>
  <c r="BJ171" i="22"/>
  <c r="BJ171" i="22" a="1"/>
  <c r="BI171" i="22" a="1"/>
  <c r="BI171" i="22" s="1"/>
  <c r="BH171" i="22" a="1"/>
  <c r="BH171" i="22" s="1"/>
  <c r="BG171" i="22" a="1"/>
  <c r="BG171" i="22" s="1"/>
  <c r="BF171" i="22" a="1"/>
  <c r="BF171" i="22" s="1"/>
  <c r="BE171" i="22" a="1"/>
  <c r="BE171" i="22" s="1"/>
  <c r="BD171" i="22" a="1"/>
  <c r="BD171" i="22" s="1"/>
  <c r="BC171" i="22" a="1"/>
  <c r="BC171" i="22" s="1"/>
  <c r="BB171" i="22" a="1"/>
  <c r="BB171" i="22" s="1"/>
  <c r="BA171" i="22" a="1"/>
  <c r="BA171" i="22" s="1"/>
  <c r="AZ171" i="22" a="1"/>
  <c r="AZ171" i="22" s="1"/>
  <c r="AY171" i="22" a="1"/>
  <c r="AY171" i="22" s="1"/>
  <c r="AX171" i="22" a="1"/>
  <c r="AX171" i="22" s="1"/>
  <c r="AW171" i="22" a="1"/>
  <c r="AW171" i="22" s="1"/>
  <c r="AV171" i="22" a="1"/>
  <c r="AV171" i="22" s="1"/>
  <c r="AU171" i="22" a="1"/>
  <c r="AU171" i="22" s="1"/>
  <c r="AT171" i="22" a="1"/>
  <c r="AT171" i="22" s="1"/>
  <c r="AS171" i="22" a="1"/>
  <c r="AS171" i="22" s="1"/>
  <c r="AR171" i="22" a="1"/>
  <c r="AR171" i="22" s="1"/>
  <c r="AQ171" i="22" a="1"/>
  <c r="AQ171" i="22" s="1"/>
  <c r="AP171" i="22" a="1"/>
  <c r="AP171" i="22" s="1"/>
  <c r="AO171" i="22" a="1"/>
  <c r="AO171" i="22" s="1"/>
  <c r="AN171" i="22" a="1"/>
  <c r="AN171" i="22" s="1"/>
  <c r="AM171" i="22" a="1"/>
  <c r="AM171" i="22" s="1"/>
  <c r="AL171" i="22" a="1"/>
  <c r="AL171" i="22" s="1"/>
  <c r="AK171" i="22" a="1"/>
  <c r="AK171" i="22" s="1"/>
  <c r="AJ171" i="22" a="1"/>
  <c r="AJ171" i="22" s="1"/>
  <c r="AI171" i="22" a="1"/>
  <c r="AI171" i="22" s="1"/>
  <c r="AH171" i="22" a="1"/>
  <c r="AH171" i="22" s="1"/>
  <c r="AG171" i="22" a="1"/>
  <c r="AG171" i="22" s="1"/>
  <c r="AF171" i="22" a="1"/>
  <c r="AF171" i="22" s="1"/>
  <c r="AE171" i="22" a="1"/>
  <c r="AE171" i="22" s="1"/>
  <c r="AD171" i="22" a="1"/>
  <c r="AD171" i="22" s="1"/>
  <c r="AC171" i="22" a="1"/>
  <c r="AC171" i="22" s="1"/>
  <c r="AB171" i="22" a="1"/>
  <c r="AB171" i="22" s="1"/>
  <c r="AA171" i="22" a="1"/>
  <c r="AA171" i="22" s="1"/>
  <c r="Z171" i="22" a="1"/>
  <c r="Z171" i="22" s="1"/>
  <c r="Y171" i="22" a="1"/>
  <c r="Y171" i="22" s="1"/>
  <c r="X171" i="22" a="1"/>
  <c r="X171" i="22" s="1"/>
  <c r="W171" i="22" a="1"/>
  <c r="W171" i="22" s="1"/>
  <c r="V171" i="22" a="1"/>
  <c r="V171" i="22" s="1"/>
  <c r="U171" i="22" a="1"/>
  <c r="U171" i="22" s="1"/>
  <c r="T171" i="22" a="1"/>
  <c r="T171" i="22" s="1"/>
  <c r="S171" i="22" a="1"/>
  <c r="S171" i="22" s="1"/>
  <c r="R171" i="22" a="1"/>
  <c r="R171" i="22" s="1"/>
  <c r="Q171" i="22" a="1"/>
  <c r="Q171" i="22" s="1"/>
  <c r="P171" i="22" a="1"/>
  <c r="P171" i="22" s="1"/>
  <c r="O171" i="22" a="1"/>
  <c r="O171" i="22" s="1"/>
  <c r="N171" i="22" a="1"/>
  <c r="N171" i="22" s="1"/>
  <c r="M171" i="22" a="1"/>
  <c r="M171" i="22" s="1"/>
  <c r="L171" i="22" a="1"/>
  <c r="L171" i="22" s="1"/>
  <c r="K171" i="22" a="1"/>
  <c r="K171" i="22" s="1"/>
  <c r="J171" i="22" a="1"/>
  <c r="J171" i="22" s="1"/>
  <c r="I171" i="22" a="1"/>
  <c r="I171" i="22" s="1"/>
  <c r="H171" i="22" a="1"/>
  <c r="H171" i="22" s="1"/>
  <c r="G171" i="22" a="1"/>
  <c r="G171" i="22" s="1"/>
  <c r="F171" i="22" a="1"/>
  <c r="F171" i="22" s="1"/>
  <c r="E171" i="22" a="1"/>
  <c r="E171" i="22" s="1"/>
  <c r="D171" i="22" a="1"/>
  <c r="D171" i="22" s="1"/>
  <c r="EH170" i="22" a="1"/>
  <c r="EH170" i="22" s="1"/>
  <c r="EG170" i="22" a="1"/>
  <c r="EG170" i="22" s="1"/>
  <c r="EF170" i="22" a="1"/>
  <c r="EF170" i="22" s="1"/>
  <c r="EE170" i="22" a="1"/>
  <c r="EE170" i="22" s="1"/>
  <c r="ED170" i="22" a="1"/>
  <c r="ED170" i="22" s="1"/>
  <c r="EC170" i="22" a="1"/>
  <c r="EC170" i="22" s="1"/>
  <c r="EB170" i="22" a="1"/>
  <c r="EB170" i="22" s="1"/>
  <c r="EA170" i="22" a="1"/>
  <c r="EA170" i="22" s="1"/>
  <c r="DZ170" i="22" a="1"/>
  <c r="DZ170" i="22" s="1"/>
  <c r="DY170" i="22" a="1"/>
  <c r="DY170" i="22" s="1"/>
  <c r="DX170" i="22" a="1"/>
  <c r="DX170" i="22" s="1"/>
  <c r="DW170" i="22" a="1"/>
  <c r="DW170" i="22" s="1"/>
  <c r="DV170" i="22" a="1"/>
  <c r="DV170" i="22" s="1"/>
  <c r="DU170" i="22" a="1"/>
  <c r="DU170" i="22" s="1"/>
  <c r="DT170" i="22" a="1"/>
  <c r="DT170" i="22" s="1"/>
  <c r="DS170" i="22" a="1"/>
  <c r="DS170" i="22" s="1"/>
  <c r="DR170" i="22" a="1"/>
  <c r="DR170" i="22" s="1"/>
  <c r="DQ170" i="22" a="1"/>
  <c r="DQ170" i="22" s="1"/>
  <c r="DP170" i="22" a="1"/>
  <c r="DP170" i="22" s="1"/>
  <c r="DO170" i="22" a="1"/>
  <c r="DO170" i="22" s="1"/>
  <c r="DN170" i="22" a="1"/>
  <c r="DN170" i="22" s="1"/>
  <c r="DM170" i="22" a="1"/>
  <c r="DM170" i="22" s="1"/>
  <c r="DL170" i="22" a="1"/>
  <c r="DL170" i="22" s="1"/>
  <c r="DK170" i="22" a="1"/>
  <c r="DK170" i="22" s="1"/>
  <c r="DJ170" i="22" a="1"/>
  <c r="DJ170" i="22" s="1"/>
  <c r="DI170" i="22" a="1"/>
  <c r="DI170" i="22" s="1"/>
  <c r="DH170" i="22" a="1"/>
  <c r="DH170" i="22" s="1"/>
  <c r="DG170" i="22" a="1"/>
  <c r="DG170" i="22" s="1"/>
  <c r="DF170" i="22" a="1"/>
  <c r="DF170" i="22" s="1"/>
  <c r="DE170" i="22" a="1"/>
  <c r="DE170" i="22" s="1"/>
  <c r="DD170" i="22" a="1"/>
  <c r="DD170" i="22" s="1"/>
  <c r="DC170" i="22" a="1"/>
  <c r="DC170" i="22" s="1"/>
  <c r="DB170" i="22" a="1"/>
  <c r="DB170" i="22" s="1"/>
  <c r="DA170" i="22" a="1"/>
  <c r="DA170" i="22" s="1"/>
  <c r="CZ170" i="22" a="1"/>
  <c r="CZ170" i="22" s="1"/>
  <c r="CY170" i="22" a="1"/>
  <c r="CY170" i="22" s="1"/>
  <c r="CX170" i="22" a="1"/>
  <c r="CX170" i="22" s="1"/>
  <c r="CW170" i="22" a="1"/>
  <c r="CW170" i="22" s="1"/>
  <c r="CV170" i="22" a="1"/>
  <c r="CV170" i="22" s="1"/>
  <c r="CU170" i="22" a="1"/>
  <c r="CU170" i="22" s="1"/>
  <c r="CT170" i="22" a="1"/>
  <c r="CT170" i="22" s="1"/>
  <c r="CS170" i="22" a="1"/>
  <c r="CS170" i="22" s="1"/>
  <c r="CR170" i="22" a="1"/>
  <c r="CR170" i="22" s="1"/>
  <c r="CQ170" i="22" a="1"/>
  <c r="CQ170" i="22" s="1"/>
  <c r="CP170" i="22" a="1"/>
  <c r="CP170" i="22" s="1"/>
  <c r="CO170" i="22" a="1"/>
  <c r="CO170" i="22" s="1"/>
  <c r="CN170" i="22" a="1"/>
  <c r="CN170" i="22" s="1"/>
  <c r="CM170" i="22" a="1"/>
  <c r="CM170" i="22" s="1"/>
  <c r="CL170" i="22" a="1"/>
  <c r="CL170" i="22" s="1"/>
  <c r="CK170" i="22" a="1"/>
  <c r="CK170" i="22" s="1"/>
  <c r="CJ170" i="22" a="1"/>
  <c r="CJ170" i="22" s="1"/>
  <c r="CI170" i="22" a="1"/>
  <c r="CI170" i="22" s="1"/>
  <c r="CH170" i="22" a="1"/>
  <c r="CH170" i="22" s="1"/>
  <c r="CG170" i="22" a="1"/>
  <c r="CG170" i="22" s="1"/>
  <c r="CF170" i="22" a="1"/>
  <c r="CF170" i="22" s="1"/>
  <c r="CE170" i="22" a="1"/>
  <c r="CE170" i="22" s="1"/>
  <c r="CD170" i="22" a="1"/>
  <c r="CD170" i="22" s="1"/>
  <c r="CC170" i="22" a="1"/>
  <c r="CC170" i="22" s="1"/>
  <c r="CB170" i="22"/>
  <c r="CB170" i="22" a="1"/>
  <c r="CA170" i="22" a="1"/>
  <c r="CA170" i="22" s="1"/>
  <c r="BZ170" i="22"/>
  <c r="BZ170" i="22" a="1"/>
  <c r="BY170" i="22" a="1"/>
  <c r="BY170" i="22" s="1"/>
  <c r="BX170" i="22" a="1"/>
  <c r="BX170" i="22" s="1"/>
  <c r="BW170" i="22" a="1"/>
  <c r="BW170" i="22" s="1"/>
  <c r="BV170" i="22" a="1"/>
  <c r="BV170" i="22" s="1"/>
  <c r="BU170" i="22" a="1"/>
  <c r="BU170" i="22" s="1"/>
  <c r="BT170" i="22"/>
  <c r="BT170" i="22" a="1"/>
  <c r="BS170" i="22" a="1"/>
  <c r="BS170" i="22" s="1"/>
  <c r="BR170" i="22"/>
  <c r="BR170" i="22" a="1"/>
  <c r="BQ170" i="22" a="1"/>
  <c r="BQ170" i="22" s="1"/>
  <c r="BP170" i="22" a="1"/>
  <c r="BP170" i="22" s="1"/>
  <c r="BO170" i="22" a="1"/>
  <c r="BO170" i="22" s="1"/>
  <c r="BN170" i="22" a="1"/>
  <c r="BN170" i="22" s="1"/>
  <c r="BM170" i="22" a="1"/>
  <c r="BM170" i="22" s="1"/>
  <c r="BL170" i="22"/>
  <c r="BL170" i="22" a="1"/>
  <c r="BK170" i="22" a="1"/>
  <c r="BK170" i="22" s="1"/>
  <c r="BJ170" i="22"/>
  <c r="BJ170" i="22" a="1"/>
  <c r="BI170" i="22" a="1"/>
  <c r="BI170" i="22" s="1"/>
  <c r="BH170" i="22" a="1"/>
  <c r="BH170" i="22" s="1"/>
  <c r="BG170" i="22" a="1"/>
  <c r="BG170" i="22" s="1"/>
  <c r="BF170" i="22" a="1"/>
  <c r="BF170" i="22" s="1"/>
  <c r="BE170" i="22" a="1"/>
  <c r="BE170" i="22" s="1"/>
  <c r="BD170" i="22"/>
  <c r="BD170" i="22" a="1"/>
  <c r="BC170" i="22" a="1"/>
  <c r="BC170" i="22" s="1"/>
  <c r="BB170" i="22"/>
  <c r="BB170" i="22" a="1"/>
  <c r="BA170" i="22" a="1"/>
  <c r="BA170" i="22" s="1"/>
  <c r="AZ170" i="22" a="1"/>
  <c r="AZ170" i="22" s="1"/>
  <c r="AY170" i="22" a="1"/>
  <c r="AY170" i="22" s="1"/>
  <c r="AX170" i="22" a="1"/>
  <c r="AX170" i="22" s="1"/>
  <c r="AW170" i="22" a="1"/>
  <c r="AW170" i="22" s="1"/>
  <c r="AV170" i="22"/>
  <c r="AV170" i="22" a="1"/>
  <c r="AU170" i="22" a="1"/>
  <c r="AU170" i="22" s="1"/>
  <c r="AT170" i="22"/>
  <c r="AT170" i="22" a="1"/>
  <c r="AS170" i="22" a="1"/>
  <c r="AS170" i="22" s="1"/>
  <c r="AR170" i="22" a="1"/>
  <c r="AR170" i="22" s="1"/>
  <c r="AQ170" i="22" a="1"/>
  <c r="AQ170" i="22" s="1"/>
  <c r="AP170" i="22" a="1"/>
  <c r="AP170" i="22" s="1"/>
  <c r="AO170" i="22" a="1"/>
  <c r="AO170" i="22" s="1"/>
  <c r="AN170" i="22"/>
  <c r="AN170" i="22" a="1"/>
  <c r="AM170" i="22" a="1"/>
  <c r="AM170" i="22" s="1"/>
  <c r="AL170" i="22"/>
  <c r="AL170" i="22" a="1"/>
  <c r="AK170" i="22" a="1"/>
  <c r="AK170" i="22" s="1"/>
  <c r="AJ170" i="22" a="1"/>
  <c r="AJ170" i="22" s="1"/>
  <c r="AI170" i="22" a="1"/>
  <c r="AI170" i="22" s="1"/>
  <c r="AH170" i="22" a="1"/>
  <c r="AH170" i="22" s="1"/>
  <c r="AG170" i="22" a="1"/>
  <c r="AG170" i="22" s="1"/>
  <c r="AF170" i="22"/>
  <c r="AF170" i="22" a="1"/>
  <c r="AE170" i="22" a="1"/>
  <c r="AE170" i="22" s="1"/>
  <c r="AD170" i="22"/>
  <c r="AD170" i="22" a="1"/>
  <c r="AC170" i="22" a="1"/>
  <c r="AC170" i="22" s="1"/>
  <c r="AB170" i="22" a="1"/>
  <c r="AB170" i="22" s="1"/>
  <c r="AA170" i="22" a="1"/>
  <c r="AA170" i="22" s="1"/>
  <c r="Z170" i="22" a="1"/>
  <c r="Z170" i="22" s="1"/>
  <c r="Y170" i="22" a="1"/>
  <c r="Y170" i="22" s="1"/>
  <c r="X170" i="22"/>
  <c r="X170" i="22" a="1"/>
  <c r="W170" i="22" a="1"/>
  <c r="W170" i="22" s="1"/>
  <c r="V170" i="22"/>
  <c r="V170" i="22" a="1"/>
  <c r="U170" i="22" a="1"/>
  <c r="U170" i="22" s="1"/>
  <c r="T170" i="22" a="1"/>
  <c r="T170" i="22" s="1"/>
  <c r="S170" i="22" a="1"/>
  <c r="S170" i="22" s="1"/>
  <c r="R170" i="22" a="1"/>
  <c r="R170" i="22" s="1"/>
  <c r="Q170" i="22" a="1"/>
  <c r="Q170" i="22" s="1"/>
  <c r="P170" i="22"/>
  <c r="P170" i="22" a="1"/>
  <c r="O170" i="22" a="1"/>
  <c r="O170" i="22" s="1"/>
  <c r="N170" i="22"/>
  <c r="N170" i="22" a="1"/>
  <c r="M170" i="22" a="1"/>
  <c r="M170" i="22" s="1"/>
  <c r="L170" i="22" a="1"/>
  <c r="L170" i="22" s="1"/>
  <c r="K170" i="22" a="1"/>
  <c r="K170" i="22" s="1"/>
  <c r="J170" i="22" a="1"/>
  <c r="J170" i="22" s="1"/>
  <c r="I170" i="22" a="1"/>
  <c r="I170" i="22" s="1"/>
  <c r="H170" i="22"/>
  <c r="H170" i="22" a="1"/>
  <c r="G170" i="22" a="1"/>
  <c r="G170" i="22" s="1"/>
  <c r="F170" i="22"/>
  <c r="F170" i="22" a="1"/>
  <c r="E170" i="22" a="1"/>
  <c r="E170" i="22" s="1"/>
  <c r="D170" i="22" a="1"/>
  <c r="D170" i="22" s="1"/>
  <c r="EH169" i="22" a="1"/>
  <c r="EH169" i="22" s="1"/>
  <c r="EG169" i="22" a="1"/>
  <c r="EG169" i="22" s="1"/>
  <c r="EF169" i="22" a="1"/>
  <c r="EF169" i="22" s="1"/>
  <c r="EE169" i="22"/>
  <c r="EE169" i="22" a="1"/>
  <c r="ED169" i="22" a="1"/>
  <c r="ED169" i="22" s="1"/>
  <c r="EC169" i="22"/>
  <c r="EC169" i="22" a="1"/>
  <c r="EB169" i="22" a="1"/>
  <c r="EB169" i="22" s="1"/>
  <c r="EA169" i="22" a="1"/>
  <c r="EA169" i="22" s="1"/>
  <c r="DZ169" i="22" a="1"/>
  <c r="DZ169" i="22" s="1"/>
  <c r="DY169" i="22" a="1"/>
  <c r="DY169" i="22" s="1"/>
  <c r="DX169" i="22" a="1"/>
  <c r="DX169" i="22" s="1"/>
  <c r="DW169" i="22"/>
  <c r="DW169" i="22" a="1"/>
  <c r="DV169" i="22" a="1"/>
  <c r="DV169" i="22" s="1"/>
  <c r="DU169" i="22"/>
  <c r="DU169" i="22" a="1"/>
  <c r="DT169" i="22" a="1"/>
  <c r="DT169" i="22" s="1"/>
  <c r="DS169" i="22" a="1"/>
  <c r="DS169" i="22" s="1"/>
  <c r="DR169" i="22" a="1"/>
  <c r="DR169" i="22" s="1"/>
  <c r="DQ169" i="22" a="1"/>
  <c r="DQ169" i="22" s="1"/>
  <c r="DP169" i="22" a="1"/>
  <c r="DP169" i="22" s="1"/>
  <c r="DO169" i="22"/>
  <c r="DO169" i="22" a="1"/>
  <c r="DN169" i="22" a="1"/>
  <c r="DN169" i="22" s="1"/>
  <c r="DM169" i="22"/>
  <c r="DM169" i="22" a="1"/>
  <c r="DL169" i="22" a="1"/>
  <c r="DL169" i="22" s="1"/>
  <c r="DK169" i="22" a="1"/>
  <c r="DK169" i="22" s="1"/>
  <c r="DJ169" i="22" a="1"/>
  <c r="DJ169" i="22" s="1"/>
  <c r="DI169" i="22" a="1"/>
  <c r="DI169" i="22" s="1"/>
  <c r="DH169" i="22" a="1"/>
  <c r="DH169" i="22" s="1"/>
  <c r="DG169" i="22"/>
  <c r="DG169" i="22" a="1"/>
  <c r="DF169" i="22" a="1"/>
  <c r="DF169" i="22" s="1"/>
  <c r="DE169" i="22"/>
  <c r="DE169" i="22" a="1"/>
  <c r="DD169" i="22" a="1"/>
  <c r="DD169" i="22" s="1"/>
  <c r="DC169" i="22" a="1"/>
  <c r="DC169" i="22" s="1"/>
  <c r="DB169" i="22" a="1"/>
  <c r="DB169" i="22" s="1"/>
  <c r="DA169" i="22" a="1"/>
  <c r="DA169" i="22" s="1"/>
  <c r="CZ169" i="22" a="1"/>
  <c r="CZ169" i="22" s="1"/>
  <c r="CY169" i="22"/>
  <c r="CY169" i="22" a="1"/>
  <c r="CX169" i="22" a="1"/>
  <c r="CX169" i="22" s="1"/>
  <c r="CW169" i="22"/>
  <c r="CW169" i="22" a="1"/>
  <c r="CV169" i="22" a="1"/>
  <c r="CV169" i="22" s="1"/>
  <c r="CU169" i="22" a="1"/>
  <c r="CU169" i="22" s="1"/>
  <c r="CT169" i="22" a="1"/>
  <c r="CT169" i="22" s="1"/>
  <c r="CS169" i="22" a="1"/>
  <c r="CS169" i="22" s="1"/>
  <c r="CR169" i="22" a="1"/>
  <c r="CR169" i="22" s="1"/>
  <c r="CQ169" i="22"/>
  <c r="CQ169" i="22" a="1"/>
  <c r="CP169" i="22" a="1"/>
  <c r="CP169" i="22" s="1"/>
  <c r="CO169" i="22"/>
  <c r="CO169" i="22" a="1"/>
  <c r="CN169" i="22" a="1"/>
  <c r="CN169" i="22" s="1"/>
  <c r="CM169" i="22" a="1"/>
  <c r="CM169" i="22" s="1"/>
  <c r="CL169" i="22" a="1"/>
  <c r="CL169" i="22" s="1"/>
  <c r="CK169" i="22" a="1"/>
  <c r="CK169" i="22" s="1"/>
  <c r="CJ169" i="22" a="1"/>
  <c r="CJ169" i="22" s="1"/>
  <c r="CI169" i="22"/>
  <c r="CI169" i="22" a="1"/>
  <c r="CH169" i="22" a="1"/>
  <c r="CH169" i="22" s="1"/>
  <c r="CG169" i="22"/>
  <c r="CG169" i="22" a="1"/>
  <c r="CF169" i="22" a="1"/>
  <c r="CF169" i="22" s="1"/>
  <c r="CE169" i="22" a="1"/>
  <c r="CE169" i="22" s="1"/>
  <c r="CD169" i="22" a="1"/>
  <c r="CD169" i="22" s="1"/>
  <c r="CC169" i="22" a="1"/>
  <c r="CC169" i="22" s="1"/>
  <c r="CB169" i="22" a="1"/>
  <c r="CB169" i="22" s="1"/>
  <c r="CA169" i="22"/>
  <c r="CA169" i="22" a="1"/>
  <c r="BZ169" i="22" a="1"/>
  <c r="BZ169" i="22" s="1"/>
  <c r="BY169" i="22"/>
  <c r="BY169" i="22" a="1"/>
  <c r="BX169" i="22" a="1"/>
  <c r="BX169" i="22" s="1"/>
  <c r="BW169" i="22" a="1"/>
  <c r="BW169" i="22" s="1"/>
  <c r="BV169" i="22" a="1"/>
  <c r="BV169" i="22" s="1"/>
  <c r="BU169" i="22" a="1"/>
  <c r="BU169" i="22" s="1"/>
  <c r="BT169" i="22" a="1"/>
  <c r="BT169" i="22" s="1"/>
  <c r="BS169" i="22"/>
  <c r="BS169" i="22" a="1"/>
  <c r="BR169" i="22" a="1"/>
  <c r="BR169" i="22" s="1"/>
  <c r="BQ169" i="22"/>
  <c r="BQ169" i="22" a="1"/>
  <c r="BP169" i="22" a="1"/>
  <c r="BP169" i="22" s="1"/>
  <c r="BO169" i="22" a="1"/>
  <c r="BO169" i="22" s="1"/>
  <c r="BN169" i="22" a="1"/>
  <c r="BN169" i="22" s="1"/>
  <c r="BM169" i="22" a="1"/>
  <c r="BM169" i="22" s="1"/>
  <c r="BL169" i="22" a="1"/>
  <c r="BL169" i="22" s="1"/>
  <c r="BK169" i="22"/>
  <c r="BK169" i="22" a="1"/>
  <c r="BJ169" i="22" a="1"/>
  <c r="BJ169" i="22" s="1"/>
  <c r="BI169" i="22"/>
  <c r="BI169" i="22" a="1"/>
  <c r="BH169" i="22" a="1"/>
  <c r="BH169" i="22" s="1"/>
  <c r="BG169" i="22" a="1"/>
  <c r="BG169" i="22" s="1"/>
  <c r="BF169" i="22" a="1"/>
  <c r="BF169" i="22" s="1"/>
  <c r="BE169" i="22" a="1"/>
  <c r="BE169" i="22" s="1"/>
  <c r="BD169" i="22" a="1"/>
  <c r="BD169" i="22" s="1"/>
  <c r="BC169" i="22"/>
  <c r="BC169" i="22" a="1"/>
  <c r="BB169" i="22" a="1"/>
  <c r="BB169" i="22" s="1"/>
  <c r="BA169" i="22"/>
  <c r="BA169" i="22" a="1"/>
  <c r="AZ169" i="22" a="1"/>
  <c r="AZ169" i="22" s="1"/>
  <c r="AY169" i="22" a="1"/>
  <c r="AY169" i="22" s="1"/>
  <c r="AX169" i="22" a="1"/>
  <c r="AX169" i="22" s="1"/>
  <c r="AW169" i="22" a="1"/>
  <c r="AW169" i="22" s="1"/>
  <c r="AV169" i="22" a="1"/>
  <c r="AV169" i="22" s="1"/>
  <c r="AU169" i="22"/>
  <c r="AU169" i="22" a="1"/>
  <c r="AT169" i="22" a="1"/>
  <c r="AT169" i="22" s="1"/>
  <c r="AS169" i="22"/>
  <c r="AS169" i="22" a="1"/>
  <c r="AR169" i="22" a="1"/>
  <c r="AR169" i="22" s="1"/>
  <c r="AQ169" i="22" a="1"/>
  <c r="AQ169" i="22" s="1"/>
  <c r="AP169" i="22" a="1"/>
  <c r="AP169" i="22" s="1"/>
  <c r="AO169" i="22" a="1"/>
  <c r="AO169" i="22" s="1"/>
  <c r="AN169" i="22" a="1"/>
  <c r="AN169" i="22" s="1"/>
  <c r="AM169" i="22"/>
  <c r="AM169" i="22" a="1"/>
  <c r="AL169" i="22" a="1"/>
  <c r="AL169" i="22" s="1"/>
  <c r="AK169" i="22"/>
  <c r="AK169" i="22" a="1"/>
  <c r="AJ169" i="22" a="1"/>
  <c r="AJ169" i="22" s="1"/>
  <c r="AI169" i="22" a="1"/>
  <c r="AI169" i="22" s="1"/>
  <c r="AH169" i="22" a="1"/>
  <c r="AH169" i="22" s="1"/>
  <c r="AG169" i="22" a="1"/>
  <c r="AG169" i="22" s="1"/>
  <c r="AF169" i="22" a="1"/>
  <c r="AF169" i="22" s="1"/>
  <c r="AE169" i="22"/>
  <c r="AE169" i="22" a="1"/>
  <c r="AD169" i="22" a="1"/>
  <c r="AD169" i="22" s="1"/>
  <c r="AC169" i="22"/>
  <c r="AC169" i="22" a="1"/>
  <c r="AB169" i="22" a="1"/>
  <c r="AB169" i="22" s="1"/>
  <c r="AA169" i="22" a="1"/>
  <c r="AA169" i="22" s="1"/>
  <c r="Z169" i="22" a="1"/>
  <c r="Z169" i="22" s="1"/>
  <c r="Y169" i="22" a="1"/>
  <c r="Y169" i="22" s="1"/>
  <c r="X169" i="22" a="1"/>
  <c r="X169" i="22" s="1"/>
  <c r="W169" i="22"/>
  <c r="W169" i="22" a="1"/>
  <c r="V169" i="22" a="1"/>
  <c r="V169" i="22" s="1"/>
  <c r="U169" i="22"/>
  <c r="U169" i="22" a="1"/>
  <c r="T169" i="22" a="1"/>
  <c r="T169" i="22" s="1"/>
  <c r="S169" i="22" a="1"/>
  <c r="S169" i="22" s="1"/>
  <c r="R169" i="22" a="1"/>
  <c r="R169" i="22" s="1"/>
  <c r="Q169" i="22" a="1"/>
  <c r="Q169" i="22" s="1"/>
  <c r="P169" i="22"/>
  <c r="P169" i="22" a="1"/>
  <c r="O169" i="22" a="1"/>
  <c r="O169" i="22" s="1"/>
  <c r="N169" i="22"/>
  <c r="N169" i="22" a="1"/>
  <c r="M169" i="22" a="1"/>
  <c r="M169" i="22" s="1"/>
  <c r="L169" i="22"/>
  <c r="L169" i="22" a="1"/>
  <c r="K169" i="22" a="1"/>
  <c r="K169" i="22" s="1"/>
  <c r="J169" i="22"/>
  <c r="J169" i="22" a="1"/>
  <c r="I169" i="22" a="1"/>
  <c r="I169" i="22" s="1"/>
  <c r="H169" i="22"/>
  <c r="H169" i="22" a="1"/>
  <c r="G169" i="22" a="1"/>
  <c r="G169" i="22" s="1"/>
  <c r="F169" i="22"/>
  <c r="F169" i="22" a="1"/>
  <c r="E169" i="22" a="1"/>
  <c r="E169" i="22" s="1"/>
  <c r="D169" i="22"/>
  <c r="D169" i="22" a="1"/>
  <c r="EH167" i="22" a="1"/>
  <c r="EH167" i="22" s="1"/>
  <c r="EG167" i="22" a="1"/>
  <c r="EG167" i="22" s="1"/>
  <c r="EF167" i="22" a="1"/>
  <c r="EF167" i="22" s="1"/>
  <c r="EE167" i="22" a="1"/>
  <c r="EE167" i="22" s="1"/>
  <c r="ED167" i="22" a="1"/>
  <c r="ED167" i="22" s="1"/>
  <c r="EC167" i="22" a="1"/>
  <c r="EC167" i="22" s="1"/>
  <c r="EB167" i="22" a="1"/>
  <c r="EB167" i="22" s="1"/>
  <c r="EA167" i="22" a="1"/>
  <c r="EA167" i="22" s="1"/>
  <c r="DZ167" i="22" a="1"/>
  <c r="DZ167" i="22" s="1"/>
  <c r="DY167" i="22" a="1"/>
  <c r="DY167" i="22" s="1"/>
  <c r="DX167" i="22" a="1"/>
  <c r="DX167" i="22" s="1"/>
  <c r="DW167" i="22" a="1"/>
  <c r="DW167" i="22" s="1"/>
  <c r="DV167" i="22" a="1"/>
  <c r="DV167" i="22" s="1"/>
  <c r="DU167" i="22" a="1"/>
  <c r="DU167" i="22" s="1"/>
  <c r="DT167" i="22" a="1"/>
  <c r="DT167" i="22" s="1"/>
  <c r="DS167" i="22" a="1"/>
  <c r="DS167" i="22" s="1"/>
  <c r="DR167" i="22" a="1"/>
  <c r="DR167" i="22" s="1"/>
  <c r="DQ167" i="22" a="1"/>
  <c r="DQ167" i="22" s="1"/>
  <c r="DP167" i="22" a="1"/>
  <c r="DP167" i="22" s="1"/>
  <c r="DO167" i="22" a="1"/>
  <c r="DO167" i="22" s="1"/>
  <c r="DN167" i="22" a="1"/>
  <c r="DN167" i="22" s="1"/>
  <c r="DM167" i="22" a="1"/>
  <c r="DM167" i="22" s="1"/>
  <c r="DL167" i="22" a="1"/>
  <c r="DL167" i="22" s="1"/>
  <c r="DK167" i="22" a="1"/>
  <c r="DK167" i="22" s="1"/>
  <c r="DJ167" i="22" a="1"/>
  <c r="DJ167" i="22" s="1"/>
  <c r="DI167" i="22" a="1"/>
  <c r="DI167" i="22" s="1"/>
  <c r="DH167" i="22" a="1"/>
  <c r="DH167" i="22" s="1"/>
  <c r="DG167" i="22" a="1"/>
  <c r="DG167" i="22" s="1"/>
  <c r="DF167" i="22" a="1"/>
  <c r="DF167" i="22" s="1"/>
  <c r="DE167" i="22" a="1"/>
  <c r="DE167" i="22" s="1"/>
  <c r="DD167" i="22" a="1"/>
  <c r="DD167" i="22" s="1"/>
  <c r="DC167" i="22" a="1"/>
  <c r="DC167" i="22" s="1"/>
  <c r="DB167" i="22" a="1"/>
  <c r="DB167" i="22" s="1"/>
  <c r="DA167" i="22" a="1"/>
  <c r="DA167" i="22" s="1"/>
  <c r="CZ167" i="22" a="1"/>
  <c r="CZ167" i="22" s="1"/>
  <c r="CY167" i="22" a="1"/>
  <c r="CY167" i="22" s="1"/>
  <c r="CX167" i="22" a="1"/>
  <c r="CX167" i="22" s="1"/>
  <c r="CW167" i="22" a="1"/>
  <c r="CW167" i="22" s="1"/>
  <c r="CV167" i="22" a="1"/>
  <c r="CV167" i="22" s="1"/>
  <c r="CU167" i="22" a="1"/>
  <c r="CU167" i="22" s="1"/>
  <c r="CT167" i="22" a="1"/>
  <c r="CT167" i="22" s="1"/>
  <c r="CS167" i="22" a="1"/>
  <c r="CS167" i="22" s="1"/>
  <c r="CR167" i="22" a="1"/>
  <c r="CR167" i="22" s="1"/>
  <c r="CQ167" i="22" a="1"/>
  <c r="CQ167" i="22" s="1"/>
  <c r="CP167" i="22" a="1"/>
  <c r="CP167" i="22" s="1"/>
  <c r="CO167" i="22" a="1"/>
  <c r="CO167" i="22" s="1"/>
  <c r="CN167" i="22" a="1"/>
  <c r="CN167" i="22" s="1"/>
  <c r="CM167" i="22" a="1"/>
  <c r="CM167" i="22" s="1"/>
  <c r="CL167" i="22" a="1"/>
  <c r="CL167" i="22" s="1"/>
  <c r="CK167" i="22" a="1"/>
  <c r="CK167" i="22" s="1"/>
  <c r="CJ167" i="22" a="1"/>
  <c r="CJ167" i="22" s="1"/>
  <c r="CI167" i="22" a="1"/>
  <c r="CI167" i="22" s="1"/>
  <c r="CH167" i="22" a="1"/>
  <c r="CH167" i="22" s="1"/>
  <c r="CG167" i="22" a="1"/>
  <c r="CG167" i="22" s="1"/>
  <c r="CF167" i="22" a="1"/>
  <c r="CF167" i="22" s="1"/>
  <c r="CE167" i="22" a="1"/>
  <c r="CE167" i="22" s="1"/>
  <c r="CD167" i="22" a="1"/>
  <c r="CD167" i="22" s="1"/>
  <c r="CC167" i="22" a="1"/>
  <c r="CC167" i="22" s="1"/>
  <c r="CB167" i="22" a="1"/>
  <c r="CB167" i="22" s="1"/>
  <c r="CA167" i="22" a="1"/>
  <c r="CA167" i="22" s="1"/>
  <c r="BZ167" i="22" a="1"/>
  <c r="BZ167" i="22" s="1"/>
  <c r="BY167" i="22" a="1"/>
  <c r="BY167" i="22" s="1"/>
  <c r="BX167" i="22" a="1"/>
  <c r="BX167" i="22" s="1"/>
  <c r="BW167" i="22" a="1"/>
  <c r="BW167" i="22" s="1"/>
  <c r="BV167" i="22" a="1"/>
  <c r="BV167" i="22" s="1"/>
  <c r="BU167" i="22" a="1"/>
  <c r="BU167" i="22" s="1"/>
  <c r="BT167" i="22" a="1"/>
  <c r="BT167" i="22" s="1"/>
  <c r="BS167" i="22" a="1"/>
  <c r="BS167" i="22" s="1"/>
  <c r="BR167" i="22" a="1"/>
  <c r="BR167" i="22" s="1"/>
  <c r="BQ167" i="22" a="1"/>
  <c r="BQ167" i="22" s="1"/>
  <c r="BP167" i="22" a="1"/>
  <c r="BP167" i="22" s="1"/>
  <c r="BO167" i="22" a="1"/>
  <c r="BO167" i="22" s="1"/>
  <c r="BN167" i="22" a="1"/>
  <c r="BN167" i="22" s="1"/>
  <c r="BM167" i="22" a="1"/>
  <c r="BM167" i="22" s="1"/>
  <c r="BL167" i="22" a="1"/>
  <c r="BL167" i="22" s="1"/>
  <c r="BK167" i="22" a="1"/>
  <c r="BK167" i="22" s="1"/>
  <c r="BJ167" i="22" a="1"/>
  <c r="BJ167" i="22" s="1"/>
  <c r="BI167" i="22" a="1"/>
  <c r="BI167" i="22" s="1"/>
  <c r="BH167" i="22" a="1"/>
  <c r="BH167" i="22" s="1"/>
  <c r="BG167" i="22" a="1"/>
  <c r="BG167" i="22" s="1"/>
  <c r="BF167" i="22" a="1"/>
  <c r="BF167" i="22" s="1"/>
  <c r="BE167" i="22" a="1"/>
  <c r="BE167" i="22" s="1"/>
  <c r="BD167" i="22" a="1"/>
  <c r="BD167" i="22" s="1"/>
  <c r="BC167" i="22" a="1"/>
  <c r="BC167" i="22" s="1"/>
  <c r="BB167" i="22" a="1"/>
  <c r="BB167" i="22" s="1"/>
  <c r="BA167" i="22" a="1"/>
  <c r="BA167" i="22" s="1"/>
  <c r="AZ167" i="22" a="1"/>
  <c r="AZ167" i="22" s="1"/>
  <c r="AY167" i="22" a="1"/>
  <c r="AY167" i="22" s="1"/>
  <c r="AX167" i="22" a="1"/>
  <c r="AX167" i="22" s="1"/>
  <c r="AW167" i="22" a="1"/>
  <c r="AW167" i="22" s="1"/>
  <c r="AV167" i="22" a="1"/>
  <c r="AV167" i="22" s="1"/>
  <c r="AU167" i="22" a="1"/>
  <c r="AU167" i="22" s="1"/>
  <c r="AT167" i="22" a="1"/>
  <c r="AT167" i="22" s="1"/>
  <c r="AS167" i="22" a="1"/>
  <c r="AS167" i="22" s="1"/>
  <c r="AR167" i="22" a="1"/>
  <c r="AR167" i="22" s="1"/>
  <c r="AQ167" i="22" a="1"/>
  <c r="AQ167" i="22" s="1"/>
  <c r="AP167" i="22" a="1"/>
  <c r="AP167" i="22" s="1"/>
  <c r="AO167" i="22" a="1"/>
  <c r="AO167" i="22" s="1"/>
  <c r="AN167" i="22" a="1"/>
  <c r="AN167" i="22" s="1"/>
  <c r="AM167" i="22" a="1"/>
  <c r="AM167" i="22" s="1"/>
  <c r="AL167" i="22" a="1"/>
  <c r="AL167" i="22" s="1"/>
  <c r="AK167" i="22" a="1"/>
  <c r="AK167" i="22" s="1"/>
  <c r="AJ167" i="22" a="1"/>
  <c r="AJ167" i="22" s="1"/>
  <c r="AI167" i="22" a="1"/>
  <c r="AI167" i="22" s="1"/>
  <c r="AH167" i="22" a="1"/>
  <c r="AH167" i="22" s="1"/>
  <c r="AG167" i="22" a="1"/>
  <c r="AG167" i="22" s="1"/>
  <c r="AF167" i="22" a="1"/>
  <c r="AF167" i="22" s="1"/>
  <c r="AE167" i="22" a="1"/>
  <c r="AE167" i="22" s="1"/>
  <c r="AD167" i="22" a="1"/>
  <c r="AD167" i="22" s="1"/>
  <c r="AC167" i="22" a="1"/>
  <c r="AC167" i="22" s="1"/>
  <c r="AB167" i="22" a="1"/>
  <c r="AB167" i="22" s="1"/>
  <c r="AA167" i="22" a="1"/>
  <c r="AA167" i="22" s="1"/>
  <c r="Z167" i="22" a="1"/>
  <c r="Z167" i="22" s="1"/>
  <c r="Y167" i="22" a="1"/>
  <c r="Y167" i="22" s="1"/>
  <c r="X167" i="22" a="1"/>
  <c r="X167" i="22" s="1"/>
  <c r="W167" i="22" a="1"/>
  <c r="W167" i="22" s="1"/>
  <c r="V167" i="22" a="1"/>
  <c r="V167" i="22" s="1"/>
  <c r="U167" i="22" a="1"/>
  <c r="U167" i="22" s="1"/>
  <c r="T167" i="22" a="1"/>
  <c r="T167" i="22" s="1"/>
  <c r="S167" i="22" a="1"/>
  <c r="S167" i="22" s="1"/>
  <c r="R167" i="22" a="1"/>
  <c r="R167" i="22" s="1"/>
  <c r="Q167" i="22" a="1"/>
  <c r="Q167" i="22" s="1"/>
  <c r="P167" i="22" a="1"/>
  <c r="P167" i="22" s="1"/>
  <c r="O167" i="22" a="1"/>
  <c r="O167" i="22" s="1"/>
  <c r="N167" i="22" a="1"/>
  <c r="N167" i="22" s="1"/>
  <c r="M167" i="22" a="1"/>
  <c r="M167" i="22" s="1"/>
  <c r="L167" i="22" a="1"/>
  <c r="L167" i="22" s="1"/>
  <c r="K167" i="22" a="1"/>
  <c r="K167" i="22" s="1"/>
  <c r="J167" i="22" a="1"/>
  <c r="J167" i="22" s="1"/>
  <c r="I167" i="22" a="1"/>
  <c r="I167" i="22" s="1"/>
  <c r="H167" i="22" a="1"/>
  <c r="H167" i="22" s="1"/>
  <c r="G167" i="22" a="1"/>
  <c r="G167" i="22" s="1"/>
  <c r="F167" i="22" a="1"/>
  <c r="F167" i="22" s="1"/>
  <c r="E167" i="22" a="1"/>
  <c r="E167" i="22" s="1"/>
  <c r="D167" i="22" a="1"/>
  <c r="D167" i="22" s="1"/>
  <c r="EH166" i="22" a="1"/>
  <c r="EH166" i="22" s="1"/>
  <c r="EG166" i="22" a="1"/>
  <c r="EG166" i="22" s="1"/>
  <c r="EF166" i="22" a="1"/>
  <c r="EF166" i="22" s="1"/>
  <c r="EE166" i="22" a="1"/>
  <c r="EE166" i="22" s="1"/>
  <c r="ED166" i="22" a="1"/>
  <c r="ED166" i="22" s="1"/>
  <c r="EC166" i="22" a="1"/>
  <c r="EC166" i="22" s="1"/>
  <c r="EB166" i="22" a="1"/>
  <c r="EB166" i="22" s="1"/>
  <c r="EA166" i="22" a="1"/>
  <c r="EA166" i="22" s="1"/>
  <c r="DZ166" i="22" a="1"/>
  <c r="DZ166" i="22" s="1"/>
  <c r="DY166" i="22" a="1"/>
  <c r="DY166" i="22" s="1"/>
  <c r="DX166" i="22" a="1"/>
  <c r="DX166" i="22" s="1"/>
  <c r="DW166" i="22" a="1"/>
  <c r="DW166" i="22" s="1"/>
  <c r="DV166" i="22" a="1"/>
  <c r="DV166" i="22" s="1"/>
  <c r="DU166" i="22" a="1"/>
  <c r="DU166" i="22" s="1"/>
  <c r="DT166" i="22" a="1"/>
  <c r="DT166" i="22" s="1"/>
  <c r="DS166" i="22" a="1"/>
  <c r="DS166" i="22" s="1"/>
  <c r="DR166" i="22" a="1"/>
  <c r="DR166" i="22" s="1"/>
  <c r="DQ166" i="22" a="1"/>
  <c r="DQ166" i="22" s="1"/>
  <c r="DP166" i="22" a="1"/>
  <c r="DP166" i="22" s="1"/>
  <c r="DO166" i="22" a="1"/>
  <c r="DO166" i="22" s="1"/>
  <c r="DN166" i="22" a="1"/>
  <c r="DN166" i="22" s="1"/>
  <c r="DM166" i="22" a="1"/>
  <c r="DM166" i="22" s="1"/>
  <c r="DL166" i="22" a="1"/>
  <c r="DL166" i="22" s="1"/>
  <c r="DK166" i="22" a="1"/>
  <c r="DK166" i="22" s="1"/>
  <c r="DJ166" i="22" a="1"/>
  <c r="DJ166" i="22" s="1"/>
  <c r="DI166" i="22" a="1"/>
  <c r="DI166" i="22" s="1"/>
  <c r="DH166" i="22" a="1"/>
  <c r="DH166" i="22" s="1"/>
  <c r="DG166" i="22" a="1"/>
  <c r="DG166" i="22" s="1"/>
  <c r="DF166" i="22" a="1"/>
  <c r="DF166" i="22" s="1"/>
  <c r="DE166" i="22" a="1"/>
  <c r="DE166" i="22" s="1"/>
  <c r="DD166" i="22" a="1"/>
  <c r="DD166" i="22" s="1"/>
  <c r="DC166" i="22" a="1"/>
  <c r="DC166" i="22" s="1"/>
  <c r="DB166" i="22" a="1"/>
  <c r="DB166" i="22" s="1"/>
  <c r="DA166" i="22" a="1"/>
  <c r="DA166" i="22" s="1"/>
  <c r="CZ166" i="22" a="1"/>
  <c r="CZ166" i="22" s="1"/>
  <c r="CY166" i="22" a="1"/>
  <c r="CY166" i="22" s="1"/>
  <c r="CX166" i="22" a="1"/>
  <c r="CX166" i="22" s="1"/>
  <c r="CW166" i="22" a="1"/>
  <c r="CW166" i="22" s="1"/>
  <c r="CV166" i="22" a="1"/>
  <c r="CV166" i="22" s="1"/>
  <c r="CU166" i="22" a="1"/>
  <c r="CU166" i="22" s="1"/>
  <c r="CT166" i="22" a="1"/>
  <c r="CT166" i="22" s="1"/>
  <c r="CS166" i="22" a="1"/>
  <c r="CS166" i="22" s="1"/>
  <c r="CR166" i="22" a="1"/>
  <c r="CR166" i="22" s="1"/>
  <c r="CQ166" i="22" a="1"/>
  <c r="CQ166" i="22" s="1"/>
  <c r="CP166" i="22" a="1"/>
  <c r="CP166" i="22" s="1"/>
  <c r="CO166" i="22" a="1"/>
  <c r="CO166" i="22" s="1"/>
  <c r="CN166" i="22" a="1"/>
  <c r="CN166" i="22" s="1"/>
  <c r="CM166" i="22" a="1"/>
  <c r="CM166" i="22" s="1"/>
  <c r="CL166" i="22" a="1"/>
  <c r="CL166" i="22" s="1"/>
  <c r="CK166" i="22" a="1"/>
  <c r="CK166" i="22" s="1"/>
  <c r="CJ166" i="22" a="1"/>
  <c r="CJ166" i="22" s="1"/>
  <c r="CI166" i="22" a="1"/>
  <c r="CI166" i="22" s="1"/>
  <c r="CH166" i="22" a="1"/>
  <c r="CH166" i="22" s="1"/>
  <c r="CG166" i="22" a="1"/>
  <c r="CG166" i="22" s="1"/>
  <c r="CF166" i="22" a="1"/>
  <c r="CF166" i="22" s="1"/>
  <c r="CE166" i="22" a="1"/>
  <c r="CE166" i="22" s="1"/>
  <c r="CD166" i="22" a="1"/>
  <c r="CD166" i="22" s="1"/>
  <c r="CC166" i="22" a="1"/>
  <c r="CC166" i="22" s="1"/>
  <c r="CB166" i="22" a="1"/>
  <c r="CB166" i="22" s="1"/>
  <c r="CA166" i="22" a="1"/>
  <c r="CA166" i="22" s="1"/>
  <c r="BZ166" i="22" a="1"/>
  <c r="BZ166" i="22" s="1"/>
  <c r="BY166" i="22" a="1"/>
  <c r="BY166" i="22" s="1"/>
  <c r="BX166" i="22" a="1"/>
  <c r="BX166" i="22" s="1"/>
  <c r="BW166" i="22" a="1"/>
  <c r="BW166" i="22" s="1"/>
  <c r="BV166" i="22" a="1"/>
  <c r="BV166" i="22" s="1"/>
  <c r="BU166" i="22" a="1"/>
  <c r="BU166" i="22" s="1"/>
  <c r="BT166" i="22" a="1"/>
  <c r="BT166" i="22" s="1"/>
  <c r="BS166" i="22" a="1"/>
  <c r="BS166" i="22" s="1"/>
  <c r="BR166" i="22" a="1"/>
  <c r="BR166" i="22" s="1"/>
  <c r="BQ166" i="22" a="1"/>
  <c r="BQ166" i="22" s="1"/>
  <c r="BP166" i="22" a="1"/>
  <c r="BP166" i="22" s="1"/>
  <c r="BO166" i="22" a="1"/>
  <c r="BO166" i="22" s="1"/>
  <c r="BN166" i="22" a="1"/>
  <c r="BN166" i="22" s="1"/>
  <c r="BM166" i="22" a="1"/>
  <c r="BM166" i="22" s="1"/>
  <c r="BL166" i="22" a="1"/>
  <c r="BL166" i="22" s="1"/>
  <c r="BK166" i="22" a="1"/>
  <c r="BK166" i="22" s="1"/>
  <c r="BJ166" i="22" a="1"/>
  <c r="BJ166" i="22" s="1"/>
  <c r="BI166" i="22" a="1"/>
  <c r="BI166" i="22" s="1"/>
  <c r="BH166" i="22" a="1"/>
  <c r="BH166" i="22" s="1"/>
  <c r="BG166" i="22" a="1"/>
  <c r="BG166" i="22" s="1"/>
  <c r="BF166" i="22" a="1"/>
  <c r="BF166" i="22" s="1"/>
  <c r="BE166" i="22" a="1"/>
  <c r="BE166" i="22" s="1"/>
  <c r="BD166" i="22" a="1"/>
  <c r="BD166" i="22" s="1"/>
  <c r="BC166" i="22" a="1"/>
  <c r="BC166" i="22" s="1"/>
  <c r="BB166" i="22" a="1"/>
  <c r="BB166" i="22" s="1"/>
  <c r="BA166" i="22" a="1"/>
  <c r="BA166" i="22" s="1"/>
  <c r="AZ166" i="22" a="1"/>
  <c r="AZ166" i="22" s="1"/>
  <c r="AY166" i="22" a="1"/>
  <c r="AY166" i="22" s="1"/>
  <c r="AX166" i="22" a="1"/>
  <c r="AX166" i="22" s="1"/>
  <c r="AW166" i="22" a="1"/>
  <c r="AW166" i="22" s="1"/>
  <c r="AV166" i="22" a="1"/>
  <c r="AV166" i="22" s="1"/>
  <c r="AU166" i="22" a="1"/>
  <c r="AU166" i="22" s="1"/>
  <c r="AT166" i="22" a="1"/>
  <c r="AT166" i="22" s="1"/>
  <c r="AS166" i="22" a="1"/>
  <c r="AS166" i="22" s="1"/>
  <c r="AR166" i="22" a="1"/>
  <c r="AR166" i="22" s="1"/>
  <c r="AQ166" i="22" a="1"/>
  <c r="AQ166" i="22" s="1"/>
  <c r="AP166" i="22" a="1"/>
  <c r="AP166" i="22" s="1"/>
  <c r="AO166" i="22" a="1"/>
  <c r="AO166" i="22" s="1"/>
  <c r="AN166" i="22" a="1"/>
  <c r="AN166" i="22" s="1"/>
  <c r="AM166" i="22" a="1"/>
  <c r="AM166" i="22" s="1"/>
  <c r="AL166" i="22" a="1"/>
  <c r="AL166" i="22" s="1"/>
  <c r="AK166" i="22" a="1"/>
  <c r="AK166" i="22" s="1"/>
  <c r="AJ166" i="22" a="1"/>
  <c r="AJ166" i="22" s="1"/>
  <c r="AI166" i="22" a="1"/>
  <c r="AI166" i="22" s="1"/>
  <c r="AH166" i="22" a="1"/>
  <c r="AH166" i="22" s="1"/>
  <c r="AG166" i="22" a="1"/>
  <c r="AG166" i="22" s="1"/>
  <c r="AF166" i="22" a="1"/>
  <c r="AF166" i="22" s="1"/>
  <c r="AE166" i="22" a="1"/>
  <c r="AE166" i="22" s="1"/>
  <c r="AD166" i="22" a="1"/>
  <c r="AD166" i="22" s="1"/>
  <c r="AC166" i="22" a="1"/>
  <c r="AC166" i="22" s="1"/>
  <c r="AB166" i="22" a="1"/>
  <c r="AB166" i="22" s="1"/>
  <c r="AA166" i="22" a="1"/>
  <c r="AA166" i="22" s="1"/>
  <c r="Z166" i="22" a="1"/>
  <c r="Z166" i="22" s="1"/>
  <c r="Y166" i="22" a="1"/>
  <c r="Y166" i="22" s="1"/>
  <c r="X166" i="22" a="1"/>
  <c r="X166" i="22" s="1"/>
  <c r="W166" i="22" a="1"/>
  <c r="W166" i="22" s="1"/>
  <c r="V166" i="22" a="1"/>
  <c r="V166" i="22" s="1"/>
  <c r="U166" i="22" a="1"/>
  <c r="U166" i="22" s="1"/>
  <c r="T166" i="22" a="1"/>
  <c r="T166" i="22" s="1"/>
  <c r="S166" i="22" a="1"/>
  <c r="S166" i="22" s="1"/>
  <c r="R166" i="22" a="1"/>
  <c r="R166" i="22" s="1"/>
  <c r="Q166" i="22" a="1"/>
  <c r="Q166" i="22" s="1"/>
  <c r="P166" i="22" a="1"/>
  <c r="P166" i="22" s="1"/>
  <c r="O166" i="22" a="1"/>
  <c r="O166" i="22" s="1"/>
  <c r="N166" i="22" a="1"/>
  <c r="N166" i="22" s="1"/>
  <c r="M166" i="22" a="1"/>
  <c r="M166" i="22" s="1"/>
  <c r="L166" i="22" a="1"/>
  <c r="L166" i="22" s="1"/>
  <c r="K166" i="22" a="1"/>
  <c r="K166" i="22" s="1"/>
  <c r="J166" i="22" a="1"/>
  <c r="J166" i="22" s="1"/>
  <c r="I166" i="22" a="1"/>
  <c r="I166" i="22" s="1"/>
  <c r="H166" i="22" a="1"/>
  <c r="H166" i="22" s="1"/>
  <c r="G166" i="22" a="1"/>
  <c r="G166" i="22" s="1"/>
  <c r="F166" i="22" a="1"/>
  <c r="F166" i="22" s="1"/>
  <c r="E166" i="22" a="1"/>
  <c r="E166" i="22" s="1"/>
  <c r="D166" i="22" a="1"/>
  <c r="D166" i="22" s="1"/>
  <c r="EH165" i="22" a="1"/>
  <c r="EH165" i="22" s="1"/>
  <c r="EG165" i="22" a="1"/>
  <c r="EG165" i="22" s="1"/>
  <c r="EF165" i="22" a="1"/>
  <c r="EF165" i="22" s="1"/>
  <c r="EE165" i="22" a="1"/>
  <c r="EE165" i="22" s="1"/>
  <c r="ED165" i="22" a="1"/>
  <c r="ED165" i="22" s="1"/>
  <c r="EC165" i="22" a="1"/>
  <c r="EC165" i="22" s="1"/>
  <c r="EB165" i="22" a="1"/>
  <c r="EB165" i="22" s="1"/>
  <c r="EA165" i="22" a="1"/>
  <c r="EA165" i="22" s="1"/>
  <c r="DZ165" i="22" a="1"/>
  <c r="DZ165" i="22" s="1"/>
  <c r="DY165" i="22" a="1"/>
  <c r="DY165" i="22" s="1"/>
  <c r="DX165" i="22" a="1"/>
  <c r="DX165" i="22" s="1"/>
  <c r="DW165" i="22" a="1"/>
  <c r="DW165" i="22" s="1"/>
  <c r="DV165" i="22" a="1"/>
  <c r="DV165" i="22" s="1"/>
  <c r="DU165" i="22" a="1"/>
  <c r="DU165" i="22" s="1"/>
  <c r="DT165" i="22" a="1"/>
  <c r="DT165" i="22" s="1"/>
  <c r="DS165" i="22" a="1"/>
  <c r="DS165" i="22" s="1"/>
  <c r="DR165" i="22" a="1"/>
  <c r="DR165" i="22" s="1"/>
  <c r="DQ165" i="22" a="1"/>
  <c r="DQ165" i="22" s="1"/>
  <c r="DP165" i="22" a="1"/>
  <c r="DP165" i="22" s="1"/>
  <c r="DO165" i="22" a="1"/>
  <c r="DO165" i="22" s="1"/>
  <c r="DN165" i="22" a="1"/>
  <c r="DN165" i="22" s="1"/>
  <c r="DM165" i="22" a="1"/>
  <c r="DM165" i="22" s="1"/>
  <c r="DL165" i="22" a="1"/>
  <c r="DL165" i="22" s="1"/>
  <c r="DK165" i="22" a="1"/>
  <c r="DK165" i="22" s="1"/>
  <c r="DJ165" i="22" a="1"/>
  <c r="DJ165" i="22" s="1"/>
  <c r="DI165" i="22" a="1"/>
  <c r="DI165" i="22" s="1"/>
  <c r="DH165" i="22" a="1"/>
  <c r="DH165" i="22" s="1"/>
  <c r="DG165" i="22" a="1"/>
  <c r="DG165" i="22" s="1"/>
  <c r="DF165" i="22" a="1"/>
  <c r="DF165" i="22" s="1"/>
  <c r="DE165" i="22" a="1"/>
  <c r="DE165" i="22" s="1"/>
  <c r="DD165" i="22" a="1"/>
  <c r="DD165" i="22" s="1"/>
  <c r="DC165" i="22" a="1"/>
  <c r="DC165" i="22" s="1"/>
  <c r="DB165" i="22" a="1"/>
  <c r="DB165" i="22" s="1"/>
  <c r="DA165" i="22" a="1"/>
  <c r="DA165" i="22" s="1"/>
  <c r="CZ165" i="22" a="1"/>
  <c r="CZ165" i="22" s="1"/>
  <c r="CY165" i="22" a="1"/>
  <c r="CY165" i="22" s="1"/>
  <c r="CX165" i="22" a="1"/>
  <c r="CX165" i="22" s="1"/>
  <c r="CW165" i="22" a="1"/>
  <c r="CW165" i="22" s="1"/>
  <c r="CV165" i="22" a="1"/>
  <c r="CV165" i="22" s="1"/>
  <c r="CU165" i="22" a="1"/>
  <c r="CU165" i="22" s="1"/>
  <c r="CT165" i="22" a="1"/>
  <c r="CT165" i="22" s="1"/>
  <c r="CS165" i="22" a="1"/>
  <c r="CS165" i="22" s="1"/>
  <c r="CR165" i="22" a="1"/>
  <c r="CR165" i="22" s="1"/>
  <c r="CQ165" i="22" a="1"/>
  <c r="CQ165" i="22" s="1"/>
  <c r="CP165" i="22" a="1"/>
  <c r="CP165" i="22" s="1"/>
  <c r="CO165" i="22" a="1"/>
  <c r="CO165" i="22" s="1"/>
  <c r="CN165" i="22" a="1"/>
  <c r="CN165" i="22" s="1"/>
  <c r="CM165" i="22" a="1"/>
  <c r="CM165" i="22" s="1"/>
  <c r="CL165" i="22" a="1"/>
  <c r="CL165" i="22" s="1"/>
  <c r="CK165" i="22" a="1"/>
  <c r="CK165" i="22" s="1"/>
  <c r="CJ165" i="22" a="1"/>
  <c r="CJ165" i="22" s="1"/>
  <c r="CI165" i="22" a="1"/>
  <c r="CI165" i="22" s="1"/>
  <c r="CH165" i="22" a="1"/>
  <c r="CH165" i="22" s="1"/>
  <c r="CG165" i="22" a="1"/>
  <c r="CG165" i="22" s="1"/>
  <c r="CF165" i="22" a="1"/>
  <c r="CF165" i="22" s="1"/>
  <c r="CE165" i="22" a="1"/>
  <c r="CE165" i="22" s="1"/>
  <c r="CD165" i="22" a="1"/>
  <c r="CD165" i="22" s="1"/>
  <c r="CC165" i="22" a="1"/>
  <c r="CC165" i="22" s="1"/>
  <c r="CB165" i="22" a="1"/>
  <c r="CB165" i="22" s="1"/>
  <c r="CA165" i="22" a="1"/>
  <c r="CA165" i="22" s="1"/>
  <c r="BZ165" i="22" a="1"/>
  <c r="BZ165" i="22" s="1"/>
  <c r="BY165" i="22" a="1"/>
  <c r="BY165" i="22" s="1"/>
  <c r="BX165" i="22" a="1"/>
  <c r="BX165" i="22" s="1"/>
  <c r="BW165" i="22" a="1"/>
  <c r="BW165" i="22" s="1"/>
  <c r="BV165" i="22" a="1"/>
  <c r="BV165" i="22" s="1"/>
  <c r="BU165" i="22" a="1"/>
  <c r="BU165" i="22" s="1"/>
  <c r="BT165" i="22" a="1"/>
  <c r="BT165" i="22" s="1"/>
  <c r="BS165" i="22" a="1"/>
  <c r="BS165" i="22" s="1"/>
  <c r="BR165" i="22" a="1"/>
  <c r="BR165" i="22" s="1"/>
  <c r="BQ165" i="22" a="1"/>
  <c r="BQ165" i="22" s="1"/>
  <c r="BP165" i="22" a="1"/>
  <c r="BP165" i="22" s="1"/>
  <c r="BO165" i="22"/>
  <c r="BO165" i="22" a="1"/>
  <c r="BN165" i="22" a="1"/>
  <c r="BN165" i="22" s="1"/>
  <c r="BM165" i="22" a="1"/>
  <c r="BM165" i="22" s="1"/>
  <c r="BL165" i="22" a="1"/>
  <c r="BL165" i="22" s="1"/>
  <c r="BK165" i="22" a="1"/>
  <c r="BK165" i="22" s="1"/>
  <c r="BJ165" i="22" a="1"/>
  <c r="BJ165" i="22" s="1"/>
  <c r="BI165" i="22" a="1"/>
  <c r="BI165" i="22" s="1"/>
  <c r="BH165" i="22" a="1"/>
  <c r="BH165" i="22" s="1"/>
  <c r="BG165" i="22"/>
  <c r="BG165" i="22" a="1"/>
  <c r="BF165" i="22" a="1"/>
  <c r="BF165" i="22" s="1"/>
  <c r="BE165" i="22"/>
  <c r="BE165" i="22" a="1"/>
  <c r="BD165" i="22" a="1"/>
  <c r="BD165" i="22" s="1"/>
  <c r="BC165" i="22" a="1"/>
  <c r="BC165" i="22" s="1"/>
  <c r="BB165" i="22" a="1"/>
  <c r="BB165" i="22" s="1"/>
  <c r="BA165" i="22" a="1"/>
  <c r="BA165" i="22" s="1"/>
  <c r="AZ165" i="22" a="1"/>
  <c r="AZ165" i="22" s="1"/>
  <c r="AY165" i="22"/>
  <c r="AY165" i="22" a="1"/>
  <c r="AX165" i="22" a="1"/>
  <c r="AX165" i="22" s="1"/>
  <c r="AW165" i="22"/>
  <c r="AW165" i="22" a="1"/>
  <c r="AV165" i="22" a="1"/>
  <c r="AV165" i="22" s="1"/>
  <c r="AU165" i="22" a="1"/>
  <c r="AU165" i="22" s="1"/>
  <c r="AT165" i="22" a="1"/>
  <c r="AT165" i="22" s="1"/>
  <c r="AS165" i="22" a="1"/>
  <c r="AS165" i="22" s="1"/>
  <c r="AR165" i="22" a="1"/>
  <c r="AR165" i="22" s="1"/>
  <c r="AQ165" i="22"/>
  <c r="AQ165" i="22" a="1"/>
  <c r="AP165" i="22" a="1"/>
  <c r="AP165" i="22" s="1"/>
  <c r="AO165" i="22" a="1"/>
  <c r="AO165" i="22" s="1"/>
  <c r="AN165" i="22" a="1"/>
  <c r="AN165" i="22" s="1"/>
  <c r="AM165" i="22" a="1"/>
  <c r="AM165" i="22" s="1"/>
  <c r="AL165" i="22" a="1"/>
  <c r="AL165" i="22" s="1"/>
  <c r="AK165" i="22" a="1"/>
  <c r="AK165" i="22" s="1"/>
  <c r="AJ165" i="22" a="1"/>
  <c r="AJ165" i="22" s="1"/>
  <c r="AI165" i="22"/>
  <c r="AI165" i="22" a="1"/>
  <c r="AH165" i="22" a="1"/>
  <c r="AH165" i="22" s="1"/>
  <c r="AG165" i="22" a="1"/>
  <c r="AG165" i="22" s="1"/>
  <c r="AF165" i="22" a="1"/>
  <c r="AF165" i="22" s="1"/>
  <c r="AE165" i="22" a="1"/>
  <c r="AE165" i="22" s="1"/>
  <c r="AD165" i="22" a="1"/>
  <c r="AD165" i="22" s="1"/>
  <c r="AC165" i="22" a="1"/>
  <c r="AC165" i="22" s="1"/>
  <c r="AB165" i="22" a="1"/>
  <c r="AB165" i="22" s="1"/>
  <c r="AA165" i="22"/>
  <c r="AA165" i="22" a="1"/>
  <c r="Z165" i="22" a="1"/>
  <c r="Z165" i="22" s="1"/>
  <c r="Y165" i="22" a="1"/>
  <c r="Y165" i="22" s="1"/>
  <c r="X165" i="22" a="1"/>
  <c r="X165" i="22" s="1"/>
  <c r="W165" i="22" a="1"/>
  <c r="W165" i="22" s="1"/>
  <c r="V165" i="22" a="1"/>
  <c r="V165" i="22" s="1"/>
  <c r="U165" i="22" a="1"/>
  <c r="U165" i="22" s="1"/>
  <c r="T165" i="22" a="1"/>
  <c r="T165" i="22" s="1"/>
  <c r="S165" i="22"/>
  <c r="S165" i="22" a="1"/>
  <c r="R165" i="22" a="1"/>
  <c r="R165" i="22" s="1"/>
  <c r="Q165" i="22" a="1"/>
  <c r="Q165" i="22" s="1"/>
  <c r="P165" i="22" a="1"/>
  <c r="P165" i="22" s="1"/>
  <c r="O165" i="22" a="1"/>
  <c r="O165" i="22" s="1"/>
  <c r="N165" i="22" a="1"/>
  <c r="N165" i="22" s="1"/>
  <c r="M165" i="22" a="1"/>
  <c r="M165" i="22" s="1"/>
  <c r="L165" i="22" a="1"/>
  <c r="L165" i="22" s="1"/>
  <c r="K165" i="22"/>
  <c r="K165" i="22" a="1"/>
  <c r="J165" i="22" a="1"/>
  <c r="J165" i="22" s="1"/>
  <c r="I165" i="22" a="1"/>
  <c r="I165" i="22" s="1"/>
  <c r="H165" i="22" a="1"/>
  <c r="H165" i="22" s="1"/>
  <c r="G165" i="22" a="1"/>
  <c r="G165" i="22" s="1"/>
  <c r="F165" i="22" a="1"/>
  <c r="F165" i="22" s="1"/>
  <c r="E165" i="22" a="1"/>
  <c r="E165" i="22" s="1"/>
  <c r="D165" i="22" a="1"/>
  <c r="D165" i="22" s="1"/>
  <c r="EH164" i="22" a="1"/>
  <c r="EH164" i="22" s="1"/>
  <c r="EG164" i="22" a="1"/>
  <c r="EG164" i="22" s="1"/>
  <c r="EF164" i="22" a="1"/>
  <c r="EF164" i="22" s="1"/>
  <c r="EE164" i="22" a="1"/>
  <c r="EE164" i="22" s="1"/>
  <c r="ED164" i="22" a="1"/>
  <c r="ED164" i="22" s="1"/>
  <c r="EC164" i="22" a="1"/>
  <c r="EC164" i="22" s="1"/>
  <c r="EB164" i="22" a="1"/>
  <c r="EB164" i="22" s="1"/>
  <c r="EA164" i="22" a="1"/>
  <c r="EA164" i="22" s="1"/>
  <c r="DZ164" i="22" a="1"/>
  <c r="DZ164" i="22" s="1"/>
  <c r="DY164" i="22" a="1"/>
  <c r="DY164" i="22" s="1"/>
  <c r="DX164" i="22" a="1"/>
  <c r="DX164" i="22" s="1"/>
  <c r="DW164" i="22" a="1"/>
  <c r="DW164" i="22" s="1"/>
  <c r="DV164" i="22" a="1"/>
  <c r="DV164" i="22" s="1"/>
  <c r="DU164" i="22" a="1"/>
  <c r="DU164" i="22" s="1"/>
  <c r="DT164" i="22" a="1"/>
  <c r="DT164" i="22" s="1"/>
  <c r="DS164" i="22" a="1"/>
  <c r="DS164" i="22" s="1"/>
  <c r="DR164" i="22" a="1"/>
  <c r="DR164" i="22" s="1"/>
  <c r="DQ164" i="22" a="1"/>
  <c r="DQ164" i="22" s="1"/>
  <c r="DP164" i="22" a="1"/>
  <c r="DP164" i="22" s="1"/>
  <c r="DO164" i="22" a="1"/>
  <c r="DO164" i="22" s="1"/>
  <c r="DN164" i="22" a="1"/>
  <c r="DN164" i="22" s="1"/>
  <c r="DM164" i="22" a="1"/>
  <c r="DM164" i="22" s="1"/>
  <c r="DL164" i="22" a="1"/>
  <c r="DL164" i="22" s="1"/>
  <c r="DK164" i="22" a="1"/>
  <c r="DK164" i="22" s="1"/>
  <c r="DJ164" i="22" a="1"/>
  <c r="DJ164" i="22" s="1"/>
  <c r="DI164" i="22" a="1"/>
  <c r="DI164" i="22" s="1"/>
  <c r="DH164" i="22" a="1"/>
  <c r="DH164" i="22" s="1"/>
  <c r="DG164" i="22" a="1"/>
  <c r="DG164" i="22" s="1"/>
  <c r="DF164" i="22" a="1"/>
  <c r="DF164" i="22" s="1"/>
  <c r="DE164" i="22" a="1"/>
  <c r="DE164" i="22" s="1"/>
  <c r="DD164" i="22" a="1"/>
  <c r="DD164" i="22" s="1"/>
  <c r="DC164" i="22" a="1"/>
  <c r="DC164" i="22" s="1"/>
  <c r="DB164" i="22" a="1"/>
  <c r="DB164" i="22" s="1"/>
  <c r="DA164" i="22" a="1"/>
  <c r="DA164" i="22" s="1"/>
  <c r="CZ164" i="22" a="1"/>
  <c r="CZ164" i="22" s="1"/>
  <c r="CY164" i="22" a="1"/>
  <c r="CY164" i="22" s="1"/>
  <c r="CX164" i="22" a="1"/>
  <c r="CX164" i="22" s="1"/>
  <c r="CW164" i="22" a="1"/>
  <c r="CW164" i="22" s="1"/>
  <c r="CV164" i="22" a="1"/>
  <c r="CV164" i="22" s="1"/>
  <c r="CU164" i="22" a="1"/>
  <c r="CU164" i="22" s="1"/>
  <c r="CT164" i="22" a="1"/>
  <c r="CT164" i="22" s="1"/>
  <c r="CS164" i="22" a="1"/>
  <c r="CS164" i="22" s="1"/>
  <c r="CR164" i="22" a="1"/>
  <c r="CR164" i="22" s="1"/>
  <c r="CQ164" i="22" a="1"/>
  <c r="CQ164" i="22" s="1"/>
  <c r="CP164" i="22" a="1"/>
  <c r="CP164" i="22" s="1"/>
  <c r="CO164" i="22" a="1"/>
  <c r="CO164" i="22" s="1"/>
  <c r="CN164" i="22" a="1"/>
  <c r="CN164" i="22" s="1"/>
  <c r="CM164" i="22" a="1"/>
  <c r="CM164" i="22" s="1"/>
  <c r="CL164" i="22" a="1"/>
  <c r="CL164" i="22" s="1"/>
  <c r="CK164" i="22" a="1"/>
  <c r="CK164" i="22" s="1"/>
  <c r="CJ164" i="22" a="1"/>
  <c r="CJ164" i="22" s="1"/>
  <c r="CI164" i="22" a="1"/>
  <c r="CI164" i="22" s="1"/>
  <c r="CH164" i="22" a="1"/>
  <c r="CH164" i="22" s="1"/>
  <c r="CG164" i="22" a="1"/>
  <c r="CG164" i="22" s="1"/>
  <c r="CF164" i="22" a="1"/>
  <c r="CF164" i="22" s="1"/>
  <c r="CE164" i="22" a="1"/>
  <c r="CE164" i="22" s="1"/>
  <c r="CD164" i="22" a="1"/>
  <c r="CD164" i="22" s="1"/>
  <c r="CC164" i="22" a="1"/>
  <c r="CC164" i="22" s="1"/>
  <c r="CB164" i="22" a="1"/>
  <c r="CB164" i="22" s="1"/>
  <c r="CA164" i="22" a="1"/>
  <c r="CA164" i="22" s="1"/>
  <c r="BZ164" i="22" a="1"/>
  <c r="BZ164" i="22" s="1"/>
  <c r="BY164" i="22" a="1"/>
  <c r="BY164" i="22" s="1"/>
  <c r="BX164" i="22" a="1"/>
  <c r="BX164" i="22" s="1"/>
  <c r="BW164" i="22" a="1"/>
  <c r="BW164" i="22" s="1"/>
  <c r="BV164" i="22" a="1"/>
  <c r="BV164" i="22" s="1"/>
  <c r="BU164" i="22" a="1"/>
  <c r="BU164" i="22" s="1"/>
  <c r="BT164" i="22" a="1"/>
  <c r="BT164" i="22" s="1"/>
  <c r="BS164" i="22" a="1"/>
  <c r="BS164" i="22" s="1"/>
  <c r="BR164" i="22" a="1"/>
  <c r="BR164" i="22" s="1"/>
  <c r="BQ164" i="22" a="1"/>
  <c r="BQ164" i="22" s="1"/>
  <c r="BP164" i="22" a="1"/>
  <c r="BP164" i="22" s="1"/>
  <c r="BO164" i="22" a="1"/>
  <c r="BO164" i="22" s="1"/>
  <c r="BN164" i="22" a="1"/>
  <c r="BN164" i="22" s="1"/>
  <c r="BM164" i="22" a="1"/>
  <c r="BM164" i="22" s="1"/>
  <c r="BL164" i="22" a="1"/>
  <c r="BL164" i="22" s="1"/>
  <c r="BK164" i="22" a="1"/>
  <c r="BK164" i="22" s="1"/>
  <c r="BJ164" i="22" a="1"/>
  <c r="BJ164" i="22" s="1"/>
  <c r="BI164" i="22" a="1"/>
  <c r="BI164" i="22" s="1"/>
  <c r="BH164" i="22" a="1"/>
  <c r="BH164" i="22" s="1"/>
  <c r="BG164" i="22" a="1"/>
  <c r="BG164" i="22" s="1"/>
  <c r="BF164" i="22" a="1"/>
  <c r="BF164" i="22" s="1"/>
  <c r="BE164" i="22" a="1"/>
  <c r="BE164" i="22" s="1"/>
  <c r="BD164" i="22" a="1"/>
  <c r="BD164" i="22" s="1"/>
  <c r="BC164" i="22" a="1"/>
  <c r="BC164" i="22" s="1"/>
  <c r="BB164" i="22" a="1"/>
  <c r="BB164" i="22" s="1"/>
  <c r="BA164" i="22" a="1"/>
  <c r="BA164" i="22" s="1"/>
  <c r="AZ164" i="22" a="1"/>
  <c r="AZ164" i="22" s="1"/>
  <c r="AY164" i="22" a="1"/>
  <c r="AY164" i="22" s="1"/>
  <c r="AX164" i="22" a="1"/>
  <c r="AX164" i="22" s="1"/>
  <c r="AW164" i="22" a="1"/>
  <c r="AW164" i="22" s="1"/>
  <c r="AV164" i="22" a="1"/>
  <c r="AV164" i="22" s="1"/>
  <c r="AU164" i="22" a="1"/>
  <c r="AU164" i="22" s="1"/>
  <c r="AT164" i="22" a="1"/>
  <c r="AT164" i="22" s="1"/>
  <c r="AS164" i="22" a="1"/>
  <c r="AS164" i="22" s="1"/>
  <c r="AR164" i="22" a="1"/>
  <c r="AR164" i="22" s="1"/>
  <c r="AQ164" i="22" a="1"/>
  <c r="AQ164" i="22" s="1"/>
  <c r="AP164" i="22" a="1"/>
  <c r="AP164" i="22" s="1"/>
  <c r="AO164" i="22" a="1"/>
  <c r="AO164" i="22" s="1"/>
  <c r="AN164" i="22" a="1"/>
  <c r="AN164" i="22" s="1"/>
  <c r="AM164" i="22" a="1"/>
  <c r="AM164" i="22" s="1"/>
  <c r="AL164" i="22" a="1"/>
  <c r="AL164" i="22" s="1"/>
  <c r="AK164" i="22" a="1"/>
  <c r="AK164" i="22" s="1"/>
  <c r="AJ164" i="22" a="1"/>
  <c r="AJ164" i="22" s="1"/>
  <c r="AI164" i="22" a="1"/>
  <c r="AI164" i="22" s="1"/>
  <c r="AH164" i="22" a="1"/>
  <c r="AH164" i="22" s="1"/>
  <c r="AG164" i="22" a="1"/>
  <c r="AG164" i="22" s="1"/>
  <c r="AF164" i="22" a="1"/>
  <c r="AF164" i="22" s="1"/>
  <c r="AE164" i="22" a="1"/>
  <c r="AE164" i="22" s="1"/>
  <c r="AD164" i="22" a="1"/>
  <c r="AD164" i="22" s="1"/>
  <c r="AC164" i="22" a="1"/>
  <c r="AC164" i="22" s="1"/>
  <c r="AB164" i="22" a="1"/>
  <c r="AB164" i="22" s="1"/>
  <c r="AA164" i="22" a="1"/>
  <c r="AA164" i="22" s="1"/>
  <c r="Z164" i="22" a="1"/>
  <c r="Z164" i="22" s="1"/>
  <c r="Y164" i="22" a="1"/>
  <c r="Y164" i="22" s="1"/>
  <c r="X164" i="22" a="1"/>
  <c r="X164" i="22" s="1"/>
  <c r="W164" i="22" a="1"/>
  <c r="W164" i="22" s="1"/>
  <c r="V164" i="22" a="1"/>
  <c r="V164" i="22" s="1"/>
  <c r="U164" i="22" a="1"/>
  <c r="U164" i="22" s="1"/>
  <c r="T164" i="22" a="1"/>
  <c r="T164" i="22" s="1"/>
  <c r="S164" i="22" a="1"/>
  <c r="S164" i="22" s="1"/>
  <c r="R164" i="22" a="1"/>
  <c r="R164" i="22" s="1"/>
  <c r="Q164" i="22" a="1"/>
  <c r="Q164" i="22" s="1"/>
  <c r="P164" i="22" a="1"/>
  <c r="P164" i="22" s="1"/>
  <c r="O164" i="22" a="1"/>
  <c r="O164" i="22" s="1"/>
  <c r="N164" i="22" a="1"/>
  <c r="N164" i="22" s="1"/>
  <c r="M164" i="22" a="1"/>
  <c r="M164" i="22" s="1"/>
  <c r="L164" i="22" a="1"/>
  <c r="L164" i="22" s="1"/>
  <c r="K164" i="22" a="1"/>
  <c r="K164" i="22" s="1"/>
  <c r="J164" i="22" a="1"/>
  <c r="J164" i="22" s="1"/>
  <c r="I164" i="22" a="1"/>
  <c r="I164" i="22" s="1"/>
  <c r="H164" i="22" a="1"/>
  <c r="H164" i="22" s="1"/>
  <c r="G164" i="22" a="1"/>
  <c r="G164" i="22" s="1"/>
  <c r="F164" i="22" a="1"/>
  <c r="F164" i="22" s="1"/>
  <c r="E164" i="22" a="1"/>
  <c r="E164" i="22" s="1"/>
  <c r="D164" i="22" a="1"/>
  <c r="D164" i="22" s="1"/>
  <c r="EH162" i="22" a="1"/>
  <c r="EH162" i="22" s="1"/>
  <c r="EG162" i="22" a="1"/>
  <c r="EG162" i="22" s="1"/>
  <c r="EF162" i="22" a="1"/>
  <c r="EF162" i="22" s="1"/>
  <c r="EE162" i="22" a="1"/>
  <c r="EE162" i="22" s="1"/>
  <c r="ED162" i="22" a="1"/>
  <c r="ED162" i="22" s="1"/>
  <c r="EC162" i="22" a="1"/>
  <c r="EC162" i="22" s="1"/>
  <c r="EB162" i="22" a="1"/>
  <c r="EB162" i="22" s="1"/>
  <c r="EA162" i="22" a="1"/>
  <c r="EA162" i="22" s="1"/>
  <c r="DZ162" i="22" a="1"/>
  <c r="DZ162" i="22" s="1"/>
  <c r="DY162" i="22" a="1"/>
  <c r="DY162" i="22" s="1"/>
  <c r="DX162" i="22" a="1"/>
  <c r="DX162" i="22" s="1"/>
  <c r="DW162" i="22" a="1"/>
  <c r="DW162" i="22" s="1"/>
  <c r="DV162" i="22" a="1"/>
  <c r="DV162" i="22" s="1"/>
  <c r="DU162" i="22" a="1"/>
  <c r="DU162" i="22" s="1"/>
  <c r="DT162" i="22" a="1"/>
  <c r="DT162" i="22" s="1"/>
  <c r="DS162" i="22" a="1"/>
  <c r="DS162" i="22" s="1"/>
  <c r="DR162" i="22" a="1"/>
  <c r="DR162" i="22" s="1"/>
  <c r="DQ162" i="22" a="1"/>
  <c r="DQ162" i="22" s="1"/>
  <c r="DP162" i="22" a="1"/>
  <c r="DP162" i="22" s="1"/>
  <c r="DO162" i="22" a="1"/>
  <c r="DO162" i="22" s="1"/>
  <c r="DN162" i="22" a="1"/>
  <c r="DN162" i="22" s="1"/>
  <c r="DM162" i="22" a="1"/>
  <c r="DM162" i="22" s="1"/>
  <c r="DL162" i="22" a="1"/>
  <c r="DL162" i="22" s="1"/>
  <c r="DK162" i="22" a="1"/>
  <c r="DK162" i="22" s="1"/>
  <c r="DJ162" i="22" a="1"/>
  <c r="DJ162" i="22" s="1"/>
  <c r="DI162" i="22" a="1"/>
  <c r="DI162" i="22" s="1"/>
  <c r="DH162" i="22" a="1"/>
  <c r="DH162" i="22" s="1"/>
  <c r="DG162" i="22" a="1"/>
  <c r="DG162" i="22" s="1"/>
  <c r="DF162" i="22" a="1"/>
  <c r="DF162" i="22" s="1"/>
  <c r="DE162" i="22" a="1"/>
  <c r="DE162" i="22" s="1"/>
  <c r="DD162" i="22" a="1"/>
  <c r="DD162" i="22" s="1"/>
  <c r="DC162" i="22" a="1"/>
  <c r="DC162" i="22" s="1"/>
  <c r="DB162" i="22" a="1"/>
  <c r="DB162" i="22" s="1"/>
  <c r="DA162" i="22" a="1"/>
  <c r="DA162" i="22" s="1"/>
  <c r="CZ162" i="22" a="1"/>
  <c r="CZ162" i="22" s="1"/>
  <c r="CY162" i="22" a="1"/>
  <c r="CY162" i="22" s="1"/>
  <c r="CX162" i="22" a="1"/>
  <c r="CX162" i="22" s="1"/>
  <c r="CW162" i="22" a="1"/>
  <c r="CW162" i="22" s="1"/>
  <c r="CV162" i="22" a="1"/>
  <c r="CV162" i="22" s="1"/>
  <c r="CU162" i="22" a="1"/>
  <c r="CU162" i="22" s="1"/>
  <c r="CT162" i="22" a="1"/>
  <c r="CT162" i="22" s="1"/>
  <c r="CS162" i="22" a="1"/>
  <c r="CS162" i="22" s="1"/>
  <c r="CR162" i="22" a="1"/>
  <c r="CR162" i="22" s="1"/>
  <c r="CQ162" i="22" a="1"/>
  <c r="CQ162" i="22" s="1"/>
  <c r="CP162" i="22" a="1"/>
  <c r="CP162" i="22" s="1"/>
  <c r="CO162" i="22" a="1"/>
  <c r="CO162" i="22" s="1"/>
  <c r="CN162" i="22" a="1"/>
  <c r="CN162" i="22" s="1"/>
  <c r="CM162" i="22" a="1"/>
  <c r="CM162" i="22" s="1"/>
  <c r="CL162" i="22" a="1"/>
  <c r="CL162" i="22" s="1"/>
  <c r="CK162" i="22" a="1"/>
  <c r="CK162" i="22" s="1"/>
  <c r="CJ162" i="22" a="1"/>
  <c r="CJ162" i="22" s="1"/>
  <c r="CI162" i="22" a="1"/>
  <c r="CI162" i="22" s="1"/>
  <c r="CH162" i="22" a="1"/>
  <c r="CH162" i="22" s="1"/>
  <c r="CG162" i="22" a="1"/>
  <c r="CG162" i="22" s="1"/>
  <c r="CF162" i="22" a="1"/>
  <c r="CF162" i="22" s="1"/>
  <c r="CE162" i="22" a="1"/>
  <c r="CE162" i="22" s="1"/>
  <c r="CD162" i="22" a="1"/>
  <c r="CD162" i="22" s="1"/>
  <c r="CC162" i="22" a="1"/>
  <c r="CC162" i="22" s="1"/>
  <c r="CB162" i="22" a="1"/>
  <c r="CB162" i="22" s="1"/>
  <c r="CA162" i="22" a="1"/>
  <c r="CA162" i="22" s="1"/>
  <c r="BZ162" i="22" a="1"/>
  <c r="BZ162" i="22" s="1"/>
  <c r="BY162" i="22" a="1"/>
  <c r="BY162" i="22" s="1"/>
  <c r="BX162" i="22" a="1"/>
  <c r="BX162" i="22" s="1"/>
  <c r="BW162" i="22" a="1"/>
  <c r="BW162" i="22" s="1"/>
  <c r="BV162" i="22" a="1"/>
  <c r="BV162" i="22" s="1"/>
  <c r="BU162" i="22" a="1"/>
  <c r="BU162" i="22" s="1"/>
  <c r="BT162" i="22" a="1"/>
  <c r="BT162" i="22" s="1"/>
  <c r="BS162" i="22" a="1"/>
  <c r="BS162" i="22" s="1"/>
  <c r="BR162" i="22" a="1"/>
  <c r="BR162" i="22" s="1"/>
  <c r="BQ162" i="22" a="1"/>
  <c r="BQ162" i="22" s="1"/>
  <c r="BP162" i="22" a="1"/>
  <c r="BP162" i="22" s="1"/>
  <c r="BO162" i="22" a="1"/>
  <c r="BO162" i="22" s="1"/>
  <c r="BN162" i="22" a="1"/>
  <c r="BN162" i="22" s="1"/>
  <c r="BM162" i="22" a="1"/>
  <c r="BM162" i="22" s="1"/>
  <c r="BL162" i="22" a="1"/>
  <c r="BL162" i="22" s="1"/>
  <c r="BK162" i="22" a="1"/>
  <c r="BK162" i="22" s="1"/>
  <c r="BJ162" i="22" a="1"/>
  <c r="BJ162" i="22" s="1"/>
  <c r="BI162" i="22" a="1"/>
  <c r="BI162" i="22" s="1"/>
  <c r="BH162" i="22" a="1"/>
  <c r="BH162" i="22" s="1"/>
  <c r="BG162" i="22" a="1"/>
  <c r="BG162" i="22" s="1"/>
  <c r="BF162" i="22" a="1"/>
  <c r="BF162" i="22" s="1"/>
  <c r="BE162" i="22" a="1"/>
  <c r="BE162" i="22" s="1"/>
  <c r="BD162" i="22" a="1"/>
  <c r="BD162" i="22" s="1"/>
  <c r="BC162" i="22" a="1"/>
  <c r="BC162" i="22" s="1"/>
  <c r="BB162" i="22" a="1"/>
  <c r="BB162" i="22" s="1"/>
  <c r="BA162" i="22" a="1"/>
  <c r="BA162" i="22" s="1"/>
  <c r="AZ162" i="22" a="1"/>
  <c r="AZ162" i="22" s="1"/>
  <c r="AY162" i="22" a="1"/>
  <c r="AY162" i="22" s="1"/>
  <c r="AX162" i="22" a="1"/>
  <c r="AX162" i="22" s="1"/>
  <c r="AW162" i="22" a="1"/>
  <c r="AW162" i="22" s="1"/>
  <c r="AV162" i="22" a="1"/>
  <c r="AV162" i="22" s="1"/>
  <c r="AU162" i="22" a="1"/>
  <c r="AU162" i="22" s="1"/>
  <c r="AT162" i="22" a="1"/>
  <c r="AT162" i="22" s="1"/>
  <c r="AS162" i="22" a="1"/>
  <c r="AS162" i="22" s="1"/>
  <c r="AR162" i="22" a="1"/>
  <c r="AR162" i="22" s="1"/>
  <c r="AQ162" i="22" a="1"/>
  <c r="AQ162" i="22" s="1"/>
  <c r="AP162" i="22" a="1"/>
  <c r="AP162" i="22" s="1"/>
  <c r="AO162" i="22" a="1"/>
  <c r="AO162" i="22" s="1"/>
  <c r="AN162" i="22" a="1"/>
  <c r="AN162" i="22" s="1"/>
  <c r="AM162" i="22" a="1"/>
  <c r="AM162" i="22" s="1"/>
  <c r="AL162" i="22" a="1"/>
  <c r="AL162" i="22" s="1"/>
  <c r="AK162" i="22" a="1"/>
  <c r="AK162" i="22" s="1"/>
  <c r="AJ162" i="22" a="1"/>
  <c r="AJ162" i="22" s="1"/>
  <c r="AI162" i="22" a="1"/>
  <c r="AI162" i="22" s="1"/>
  <c r="AH162" i="22" a="1"/>
  <c r="AH162" i="22" s="1"/>
  <c r="AG162" i="22" a="1"/>
  <c r="AG162" i="22" s="1"/>
  <c r="AF162" i="22" a="1"/>
  <c r="AF162" i="22" s="1"/>
  <c r="AE162" i="22" a="1"/>
  <c r="AE162" i="22" s="1"/>
  <c r="AD162" i="22" a="1"/>
  <c r="AD162" i="22" s="1"/>
  <c r="AC162" i="22" a="1"/>
  <c r="AC162" i="22" s="1"/>
  <c r="AB162" i="22" a="1"/>
  <c r="AB162" i="22" s="1"/>
  <c r="AA162" i="22" a="1"/>
  <c r="AA162" i="22" s="1"/>
  <c r="Z162" i="22" a="1"/>
  <c r="Z162" i="22" s="1"/>
  <c r="Y162" i="22" a="1"/>
  <c r="Y162" i="22" s="1"/>
  <c r="X162" i="22" a="1"/>
  <c r="X162" i="22" s="1"/>
  <c r="W162" i="22" a="1"/>
  <c r="W162" i="22" s="1"/>
  <c r="V162" i="22" a="1"/>
  <c r="V162" i="22" s="1"/>
  <c r="U162" i="22" a="1"/>
  <c r="U162" i="22" s="1"/>
  <c r="T162" i="22" a="1"/>
  <c r="T162" i="22" s="1"/>
  <c r="S162" i="22" a="1"/>
  <c r="S162" i="22" s="1"/>
  <c r="R162" i="22" a="1"/>
  <c r="R162" i="22" s="1"/>
  <c r="Q162" i="22" a="1"/>
  <c r="Q162" i="22" s="1"/>
  <c r="P162" i="22" a="1"/>
  <c r="P162" i="22" s="1"/>
  <c r="O162" i="22" a="1"/>
  <c r="O162" i="22" s="1"/>
  <c r="N162" i="22" a="1"/>
  <c r="N162" i="22" s="1"/>
  <c r="M162" i="22" a="1"/>
  <c r="M162" i="22" s="1"/>
  <c r="L162" i="22" a="1"/>
  <c r="L162" i="22" s="1"/>
  <c r="K162" i="22" a="1"/>
  <c r="K162" i="22" s="1"/>
  <c r="J162" i="22" a="1"/>
  <c r="J162" i="22" s="1"/>
  <c r="I162" i="22" a="1"/>
  <c r="I162" i="22" s="1"/>
  <c r="H162" i="22" a="1"/>
  <c r="H162" i="22" s="1"/>
  <c r="G162" i="22" a="1"/>
  <c r="G162" i="22" s="1"/>
  <c r="F162" i="22" a="1"/>
  <c r="F162" i="22" s="1"/>
  <c r="E162" i="22" a="1"/>
  <c r="E162" i="22" s="1"/>
  <c r="D162" i="22" a="1"/>
  <c r="D162" i="22" s="1"/>
  <c r="EH161" i="22" a="1"/>
  <c r="EH161" i="22" s="1"/>
  <c r="EG161" i="22" a="1"/>
  <c r="EG161" i="22" s="1"/>
  <c r="EF161" i="22" a="1"/>
  <c r="EF161" i="22" s="1"/>
  <c r="EE161" i="22" a="1"/>
  <c r="EE161" i="22" s="1"/>
  <c r="ED161" i="22" a="1"/>
  <c r="ED161" i="22" s="1"/>
  <c r="EC161" i="22" a="1"/>
  <c r="EC161" i="22" s="1"/>
  <c r="EB161" i="22" a="1"/>
  <c r="EB161" i="22" s="1"/>
  <c r="EA161" i="22" a="1"/>
  <c r="EA161" i="22" s="1"/>
  <c r="DZ161" i="22" a="1"/>
  <c r="DZ161" i="22" s="1"/>
  <c r="DY161" i="22" a="1"/>
  <c r="DY161" i="22" s="1"/>
  <c r="DX161" i="22" a="1"/>
  <c r="DX161" i="22" s="1"/>
  <c r="DW161" i="22" a="1"/>
  <c r="DW161" i="22" s="1"/>
  <c r="DV161" i="22" a="1"/>
  <c r="DV161" i="22" s="1"/>
  <c r="DU161" i="22" a="1"/>
  <c r="DU161" i="22" s="1"/>
  <c r="DT161" i="22" a="1"/>
  <c r="DT161" i="22" s="1"/>
  <c r="DS161" i="22" a="1"/>
  <c r="DS161" i="22" s="1"/>
  <c r="DR161" i="22" a="1"/>
  <c r="DR161" i="22" s="1"/>
  <c r="DQ161" i="22" a="1"/>
  <c r="DQ161" i="22" s="1"/>
  <c r="DP161" i="22" a="1"/>
  <c r="DP161" i="22" s="1"/>
  <c r="DO161" i="22" a="1"/>
  <c r="DO161" i="22" s="1"/>
  <c r="DN161" i="22" a="1"/>
  <c r="DN161" i="22" s="1"/>
  <c r="DM161" i="22" a="1"/>
  <c r="DM161" i="22" s="1"/>
  <c r="DL161" i="22" a="1"/>
  <c r="DL161" i="22" s="1"/>
  <c r="DK161" i="22" a="1"/>
  <c r="DK161" i="22" s="1"/>
  <c r="DJ161" i="22" a="1"/>
  <c r="DJ161" i="22" s="1"/>
  <c r="DI161" i="22" a="1"/>
  <c r="DI161" i="22" s="1"/>
  <c r="DH161" i="22" a="1"/>
  <c r="DH161" i="22" s="1"/>
  <c r="DG161" i="22" a="1"/>
  <c r="DG161" i="22" s="1"/>
  <c r="DF161" i="22" a="1"/>
  <c r="DF161" i="22" s="1"/>
  <c r="DE161" i="22" a="1"/>
  <c r="DE161" i="22" s="1"/>
  <c r="DD161" i="22" a="1"/>
  <c r="DD161" i="22" s="1"/>
  <c r="DC161" i="22" a="1"/>
  <c r="DC161" i="22" s="1"/>
  <c r="DB161" i="22" a="1"/>
  <c r="DB161" i="22" s="1"/>
  <c r="DA161" i="22" a="1"/>
  <c r="DA161" i="22" s="1"/>
  <c r="CZ161" i="22" a="1"/>
  <c r="CZ161" i="22" s="1"/>
  <c r="CY161" i="22" a="1"/>
  <c r="CY161" i="22" s="1"/>
  <c r="CX161" i="22" a="1"/>
  <c r="CX161" i="22" s="1"/>
  <c r="CW161" i="22" a="1"/>
  <c r="CW161" i="22" s="1"/>
  <c r="CV161" i="22" a="1"/>
  <c r="CV161" i="22" s="1"/>
  <c r="CU161" i="22" a="1"/>
  <c r="CU161" i="22" s="1"/>
  <c r="CT161" i="22" a="1"/>
  <c r="CT161" i="22" s="1"/>
  <c r="CS161" i="22" a="1"/>
  <c r="CS161" i="22" s="1"/>
  <c r="CR161" i="22" a="1"/>
  <c r="CR161" i="22" s="1"/>
  <c r="CQ161" i="22" a="1"/>
  <c r="CQ161" i="22" s="1"/>
  <c r="CP161" i="22" a="1"/>
  <c r="CP161" i="22" s="1"/>
  <c r="CO161" i="22" a="1"/>
  <c r="CO161" i="22" s="1"/>
  <c r="CN161" i="22" a="1"/>
  <c r="CN161" i="22" s="1"/>
  <c r="CM161" i="22" a="1"/>
  <c r="CM161" i="22" s="1"/>
  <c r="CL161" i="22" a="1"/>
  <c r="CL161" i="22" s="1"/>
  <c r="CK161" i="22" a="1"/>
  <c r="CK161" i="22" s="1"/>
  <c r="CJ161" i="22" a="1"/>
  <c r="CJ161" i="22" s="1"/>
  <c r="CI161" i="22" a="1"/>
  <c r="CI161" i="22" s="1"/>
  <c r="CH161" i="22" a="1"/>
  <c r="CH161" i="22" s="1"/>
  <c r="CG161" i="22" a="1"/>
  <c r="CG161" i="22" s="1"/>
  <c r="CF161" i="22" a="1"/>
  <c r="CF161" i="22" s="1"/>
  <c r="CE161" i="22" a="1"/>
  <c r="CE161" i="22" s="1"/>
  <c r="CD161" i="22" a="1"/>
  <c r="CD161" i="22" s="1"/>
  <c r="CC161" i="22" a="1"/>
  <c r="CC161" i="22" s="1"/>
  <c r="CB161" i="22" a="1"/>
  <c r="CB161" i="22" s="1"/>
  <c r="CA161" i="22" a="1"/>
  <c r="CA161" i="22" s="1"/>
  <c r="BZ161" i="22" a="1"/>
  <c r="BZ161" i="22" s="1"/>
  <c r="BY161" i="22" a="1"/>
  <c r="BY161" i="22" s="1"/>
  <c r="BX161" i="22" a="1"/>
  <c r="BX161" i="22" s="1"/>
  <c r="BW161" i="22" a="1"/>
  <c r="BW161" i="22" s="1"/>
  <c r="BV161" i="22" a="1"/>
  <c r="BV161" i="22" s="1"/>
  <c r="BU161" i="22" a="1"/>
  <c r="BU161" i="22" s="1"/>
  <c r="BT161" i="22" a="1"/>
  <c r="BT161" i="22" s="1"/>
  <c r="BS161" i="22" a="1"/>
  <c r="BS161" i="22" s="1"/>
  <c r="BR161" i="22" a="1"/>
  <c r="BR161" i="22" s="1"/>
  <c r="BQ161" i="22" a="1"/>
  <c r="BQ161" i="22" s="1"/>
  <c r="BP161" i="22" a="1"/>
  <c r="BP161" i="22" s="1"/>
  <c r="BO161" i="22" a="1"/>
  <c r="BO161" i="22" s="1"/>
  <c r="BN161" i="22" a="1"/>
  <c r="BN161" i="22" s="1"/>
  <c r="BM161" i="22" a="1"/>
  <c r="BM161" i="22" s="1"/>
  <c r="BL161" i="22" a="1"/>
  <c r="BL161" i="22" s="1"/>
  <c r="BK161" i="22" a="1"/>
  <c r="BK161" i="22" s="1"/>
  <c r="BJ161" i="22" a="1"/>
  <c r="BJ161" i="22" s="1"/>
  <c r="BI161" i="22" a="1"/>
  <c r="BI161" i="22" s="1"/>
  <c r="BH161" i="22" a="1"/>
  <c r="BH161" i="22" s="1"/>
  <c r="BG161" i="22" a="1"/>
  <c r="BG161" i="22" s="1"/>
  <c r="BF161" i="22" a="1"/>
  <c r="BF161" i="22" s="1"/>
  <c r="BE161" i="22" a="1"/>
  <c r="BE161" i="22" s="1"/>
  <c r="BD161" i="22" a="1"/>
  <c r="BD161" i="22" s="1"/>
  <c r="BC161" i="22" a="1"/>
  <c r="BC161" i="22" s="1"/>
  <c r="BB161" i="22" a="1"/>
  <c r="BB161" i="22" s="1"/>
  <c r="BA161" i="22" a="1"/>
  <c r="BA161" i="22" s="1"/>
  <c r="AZ161" i="22" a="1"/>
  <c r="AZ161" i="22" s="1"/>
  <c r="AY161" i="22" a="1"/>
  <c r="AY161" i="22" s="1"/>
  <c r="AX161" i="22" a="1"/>
  <c r="AX161" i="22" s="1"/>
  <c r="AW161" i="22" a="1"/>
  <c r="AW161" i="22" s="1"/>
  <c r="AV161" i="22" a="1"/>
  <c r="AV161" i="22" s="1"/>
  <c r="AU161" i="22" a="1"/>
  <c r="AU161" i="22" s="1"/>
  <c r="AT161" i="22" a="1"/>
  <c r="AT161" i="22" s="1"/>
  <c r="AS161" i="22" a="1"/>
  <c r="AS161" i="22" s="1"/>
  <c r="AR161" i="22" a="1"/>
  <c r="AR161" i="22" s="1"/>
  <c r="AQ161" i="22" a="1"/>
  <c r="AQ161" i="22" s="1"/>
  <c r="AP161" i="22" a="1"/>
  <c r="AP161" i="22" s="1"/>
  <c r="AO161" i="22" a="1"/>
  <c r="AO161" i="22" s="1"/>
  <c r="AN161" i="22" a="1"/>
  <c r="AN161" i="22" s="1"/>
  <c r="AM161" i="22" a="1"/>
  <c r="AM161" i="22" s="1"/>
  <c r="AL161" i="22" a="1"/>
  <c r="AL161" i="22" s="1"/>
  <c r="AK161" i="22" a="1"/>
  <c r="AK161" i="22" s="1"/>
  <c r="AJ161" i="22" a="1"/>
  <c r="AJ161" i="22" s="1"/>
  <c r="AI161" i="22" a="1"/>
  <c r="AI161" i="22" s="1"/>
  <c r="AH161" i="22" a="1"/>
  <c r="AH161" i="22" s="1"/>
  <c r="AG161" i="22" a="1"/>
  <c r="AG161" i="22" s="1"/>
  <c r="AF161" i="22" a="1"/>
  <c r="AF161" i="22" s="1"/>
  <c r="AE161" i="22" a="1"/>
  <c r="AE161" i="22" s="1"/>
  <c r="AD161" i="22" a="1"/>
  <c r="AD161" i="22" s="1"/>
  <c r="AC161" i="22" a="1"/>
  <c r="AC161" i="22" s="1"/>
  <c r="AB161" i="22" a="1"/>
  <c r="AB161" i="22" s="1"/>
  <c r="AA161" i="22" a="1"/>
  <c r="AA161" i="22" s="1"/>
  <c r="Z161" i="22" a="1"/>
  <c r="Z161" i="22" s="1"/>
  <c r="Y161" i="22" a="1"/>
  <c r="Y161" i="22" s="1"/>
  <c r="X161" i="22" a="1"/>
  <c r="X161" i="22" s="1"/>
  <c r="W161" i="22" a="1"/>
  <c r="W161" i="22" s="1"/>
  <c r="V161" i="22" a="1"/>
  <c r="V161" i="22" s="1"/>
  <c r="U161" i="22" a="1"/>
  <c r="U161" i="22" s="1"/>
  <c r="T161" i="22" a="1"/>
  <c r="T161" i="22" s="1"/>
  <c r="S161" i="22" a="1"/>
  <c r="S161" i="22" s="1"/>
  <c r="R161" i="22" a="1"/>
  <c r="R161" i="22" s="1"/>
  <c r="Q161" i="22" a="1"/>
  <c r="Q161" i="22" s="1"/>
  <c r="P161" i="22" a="1"/>
  <c r="P161" i="22" s="1"/>
  <c r="O161" i="22" a="1"/>
  <c r="O161" i="22" s="1"/>
  <c r="N161" i="22" a="1"/>
  <c r="N161" i="22" s="1"/>
  <c r="M161" i="22" a="1"/>
  <c r="M161" i="22" s="1"/>
  <c r="L161" i="22" a="1"/>
  <c r="L161" i="22" s="1"/>
  <c r="K161" i="22" a="1"/>
  <c r="K161" i="22" s="1"/>
  <c r="J161" i="22" a="1"/>
  <c r="J161" i="22" s="1"/>
  <c r="I161" i="22" a="1"/>
  <c r="I161" i="22" s="1"/>
  <c r="H161" i="22" a="1"/>
  <c r="H161" i="22" s="1"/>
  <c r="G161" i="22" a="1"/>
  <c r="G161" i="22" s="1"/>
  <c r="F161" i="22" a="1"/>
  <c r="F161" i="22" s="1"/>
  <c r="E161" i="22" a="1"/>
  <c r="E161" i="22" s="1"/>
  <c r="D161" i="22" a="1"/>
  <c r="D161" i="22" s="1"/>
  <c r="EH160" i="22" a="1"/>
  <c r="EH160" i="22" s="1"/>
  <c r="EG160" i="22" a="1"/>
  <c r="EG160" i="22" s="1"/>
  <c r="EF160" i="22" a="1"/>
  <c r="EF160" i="22" s="1"/>
  <c r="EE160" i="22" a="1"/>
  <c r="EE160" i="22" s="1"/>
  <c r="ED160" i="22" a="1"/>
  <c r="ED160" i="22" s="1"/>
  <c r="EC160" i="22" a="1"/>
  <c r="EC160" i="22" s="1"/>
  <c r="EB160" i="22" a="1"/>
  <c r="EB160" i="22" s="1"/>
  <c r="EA160" i="22" a="1"/>
  <c r="EA160" i="22" s="1"/>
  <c r="DZ160" i="22" a="1"/>
  <c r="DZ160" i="22" s="1"/>
  <c r="DY160" i="22" a="1"/>
  <c r="DY160" i="22" s="1"/>
  <c r="DX160" i="22" a="1"/>
  <c r="DX160" i="22" s="1"/>
  <c r="DW160" i="22" a="1"/>
  <c r="DW160" i="22" s="1"/>
  <c r="DV160" i="22" a="1"/>
  <c r="DV160" i="22" s="1"/>
  <c r="DU160" i="22" a="1"/>
  <c r="DU160" i="22" s="1"/>
  <c r="DT160" i="22" a="1"/>
  <c r="DT160" i="22" s="1"/>
  <c r="DS160" i="22" a="1"/>
  <c r="DS160" i="22" s="1"/>
  <c r="DR160" i="22" a="1"/>
  <c r="DR160" i="22" s="1"/>
  <c r="DQ160" i="22" a="1"/>
  <c r="DQ160" i="22" s="1"/>
  <c r="DP160" i="22" a="1"/>
  <c r="DP160" i="22" s="1"/>
  <c r="DO160" i="22" a="1"/>
  <c r="DO160" i="22" s="1"/>
  <c r="DN160" i="22" a="1"/>
  <c r="DN160" i="22" s="1"/>
  <c r="DM160" i="22" a="1"/>
  <c r="DM160" i="22" s="1"/>
  <c r="DL160" i="22" a="1"/>
  <c r="DL160" i="22" s="1"/>
  <c r="DK160" i="22" a="1"/>
  <c r="DK160" i="22" s="1"/>
  <c r="DJ160" i="22" a="1"/>
  <c r="DJ160" i="22" s="1"/>
  <c r="DI160" i="22" a="1"/>
  <c r="DI160" i="22" s="1"/>
  <c r="DH160" i="22" a="1"/>
  <c r="DH160" i="22" s="1"/>
  <c r="DG160" i="22" a="1"/>
  <c r="DG160" i="22" s="1"/>
  <c r="DF160" i="22" a="1"/>
  <c r="DF160" i="22" s="1"/>
  <c r="DE160" i="22" a="1"/>
  <c r="DE160" i="22" s="1"/>
  <c r="DD160" i="22" a="1"/>
  <c r="DD160" i="22" s="1"/>
  <c r="DC160" i="22" a="1"/>
  <c r="DC160" i="22" s="1"/>
  <c r="DB160" i="22" a="1"/>
  <c r="DB160" i="22" s="1"/>
  <c r="DA160" i="22" a="1"/>
  <c r="DA160" i="22" s="1"/>
  <c r="CZ160" i="22" a="1"/>
  <c r="CZ160" i="22" s="1"/>
  <c r="CY160" i="22" a="1"/>
  <c r="CY160" i="22" s="1"/>
  <c r="CX160" i="22" a="1"/>
  <c r="CX160" i="22" s="1"/>
  <c r="CW160" i="22" a="1"/>
  <c r="CW160" i="22" s="1"/>
  <c r="CV160" i="22" a="1"/>
  <c r="CV160" i="22" s="1"/>
  <c r="CU160" i="22" a="1"/>
  <c r="CU160" i="22" s="1"/>
  <c r="CT160" i="22" a="1"/>
  <c r="CT160" i="22" s="1"/>
  <c r="CS160" i="22" a="1"/>
  <c r="CS160" i="22" s="1"/>
  <c r="CR160" i="22" a="1"/>
  <c r="CR160" i="22" s="1"/>
  <c r="CQ160" i="22" a="1"/>
  <c r="CQ160" i="22" s="1"/>
  <c r="CP160" i="22" a="1"/>
  <c r="CP160" i="22" s="1"/>
  <c r="CO160" i="22" a="1"/>
  <c r="CO160" i="22" s="1"/>
  <c r="CN160" i="22" a="1"/>
  <c r="CN160" i="22" s="1"/>
  <c r="CM160" i="22" a="1"/>
  <c r="CM160" i="22" s="1"/>
  <c r="CL160" i="22" a="1"/>
  <c r="CL160" i="22" s="1"/>
  <c r="CK160" i="22" a="1"/>
  <c r="CK160" i="22" s="1"/>
  <c r="CJ160" i="22" a="1"/>
  <c r="CJ160" i="22" s="1"/>
  <c r="CI160" i="22" a="1"/>
  <c r="CI160" i="22" s="1"/>
  <c r="CH160" i="22" a="1"/>
  <c r="CH160" i="22" s="1"/>
  <c r="CG160" i="22" a="1"/>
  <c r="CG160" i="22" s="1"/>
  <c r="CF160" i="22" a="1"/>
  <c r="CF160" i="22" s="1"/>
  <c r="CE160" i="22" a="1"/>
  <c r="CE160" i="22" s="1"/>
  <c r="CD160" i="22" a="1"/>
  <c r="CD160" i="22" s="1"/>
  <c r="CC160" i="22" a="1"/>
  <c r="CC160" i="22" s="1"/>
  <c r="CB160" i="22" a="1"/>
  <c r="CB160" i="22" s="1"/>
  <c r="CA160" i="22" a="1"/>
  <c r="CA160" i="22" s="1"/>
  <c r="BZ160" i="22" a="1"/>
  <c r="BZ160" i="22" s="1"/>
  <c r="BY160" i="22" a="1"/>
  <c r="BY160" i="22" s="1"/>
  <c r="BX160" i="22" a="1"/>
  <c r="BX160" i="22" s="1"/>
  <c r="BW160" i="22" a="1"/>
  <c r="BW160" i="22" s="1"/>
  <c r="BV160" i="22" a="1"/>
  <c r="BV160" i="22" s="1"/>
  <c r="BU160" i="22" a="1"/>
  <c r="BU160" i="22" s="1"/>
  <c r="BT160" i="22" a="1"/>
  <c r="BT160" i="22" s="1"/>
  <c r="BS160" i="22" a="1"/>
  <c r="BS160" i="22" s="1"/>
  <c r="BR160" i="22" a="1"/>
  <c r="BR160" i="22" s="1"/>
  <c r="BQ160" i="22" a="1"/>
  <c r="BQ160" i="22" s="1"/>
  <c r="BP160" i="22" a="1"/>
  <c r="BP160" i="22" s="1"/>
  <c r="BO160" i="22" a="1"/>
  <c r="BO160" i="22" s="1"/>
  <c r="BN160" i="22" a="1"/>
  <c r="BN160" i="22" s="1"/>
  <c r="BM160" i="22" a="1"/>
  <c r="BM160" i="22" s="1"/>
  <c r="BL160" i="22" a="1"/>
  <c r="BL160" i="22" s="1"/>
  <c r="BK160" i="22" a="1"/>
  <c r="BK160" i="22" s="1"/>
  <c r="BJ160" i="22" a="1"/>
  <c r="BJ160" i="22" s="1"/>
  <c r="BI160" i="22" a="1"/>
  <c r="BI160" i="22" s="1"/>
  <c r="BH160" i="22" a="1"/>
  <c r="BH160" i="22" s="1"/>
  <c r="BG160" i="22" a="1"/>
  <c r="BG160" i="22" s="1"/>
  <c r="BF160" i="22" a="1"/>
  <c r="BF160" i="22" s="1"/>
  <c r="BE160" i="22" a="1"/>
  <c r="BE160" i="22" s="1"/>
  <c r="BD160" i="22" a="1"/>
  <c r="BD160" i="22" s="1"/>
  <c r="BC160" i="22" a="1"/>
  <c r="BC160" i="22" s="1"/>
  <c r="BB160" i="22" a="1"/>
  <c r="BB160" i="22" s="1"/>
  <c r="BA160" i="22" a="1"/>
  <c r="BA160" i="22" s="1"/>
  <c r="AZ160" i="22" a="1"/>
  <c r="AZ160" i="22" s="1"/>
  <c r="AY160" i="22" a="1"/>
  <c r="AY160" i="22" s="1"/>
  <c r="AX160" i="22" a="1"/>
  <c r="AX160" i="22" s="1"/>
  <c r="AW160" i="22" a="1"/>
  <c r="AW160" i="22" s="1"/>
  <c r="AV160" i="22" a="1"/>
  <c r="AV160" i="22" s="1"/>
  <c r="AU160" i="22" a="1"/>
  <c r="AU160" i="22" s="1"/>
  <c r="AT160" i="22" a="1"/>
  <c r="AT160" i="22" s="1"/>
  <c r="AS160" i="22" a="1"/>
  <c r="AS160" i="22" s="1"/>
  <c r="AR160" i="22" a="1"/>
  <c r="AR160" i="22" s="1"/>
  <c r="AQ160" i="22" a="1"/>
  <c r="AQ160" i="22" s="1"/>
  <c r="AP160" i="22" a="1"/>
  <c r="AP160" i="22" s="1"/>
  <c r="AO160" i="22" a="1"/>
  <c r="AO160" i="22" s="1"/>
  <c r="AN160" i="22" a="1"/>
  <c r="AN160" i="22" s="1"/>
  <c r="AM160" i="22" a="1"/>
  <c r="AM160" i="22" s="1"/>
  <c r="AL160" i="22" a="1"/>
  <c r="AL160" i="22" s="1"/>
  <c r="AK160" i="22" a="1"/>
  <c r="AK160" i="22" s="1"/>
  <c r="AJ160" i="22" a="1"/>
  <c r="AJ160" i="22" s="1"/>
  <c r="AI160" i="22" a="1"/>
  <c r="AI160" i="22" s="1"/>
  <c r="AH160" i="22" a="1"/>
  <c r="AH160" i="22" s="1"/>
  <c r="AG160" i="22" a="1"/>
  <c r="AG160" i="22" s="1"/>
  <c r="AF160" i="22" a="1"/>
  <c r="AF160" i="22" s="1"/>
  <c r="AE160" i="22" a="1"/>
  <c r="AE160" i="22" s="1"/>
  <c r="AD160" i="22" a="1"/>
  <c r="AD160" i="22" s="1"/>
  <c r="AC160" i="22" a="1"/>
  <c r="AC160" i="22" s="1"/>
  <c r="AB160" i="22" a="1"/>
  <c r="AB160" i="22" s="1"/>
  <c r="AA160" i="22" a="1"/>
  <c r="AA160" i="22" s="1"/>
  <c r="Z160" i="22" a="1"/>
  <c r="Z160" i="22" s="1"/>
  <c r="Y160" i="22" a="1"/>
  <c r="Y160" i="22" s="1"/>
  <c r="X160" i="22" a="1"/>
  <c r="X160" i="22" s="1"/>
  <c r="W160" i="22" a="1"/>
  <c r="W160" i="22" s="1"/>
  <c r="V160" i="22" a="1"/>
  <c r="V160" i="22" s="1"/>
  <c r="U160" i="22" a="1"/>
  <c r="U160" i="22" s="1"/>
  <c r="T160" i="22" a="1"/>
  <c r="T160" i="22" s="1"/>
  <c r="S160" i="22" a="1"/>
  <c r="S160" i="22" s="1"/>
  <c r="R160" i="22" a="1"/>
  <c r="R160" i="22" s="1"/>
  <c r="Q160" i="22" a="1"/>
  <c r="Q160" i="22" s="1"/>
  <c r="P160" i="22" a="1"/>
  <c r="P160" i="22" s="1"/>
  <c r="O160" i="22" a="1"/>
  <c r="O160" i="22" s="1"/>
  <c r="N160" i="22" a="1"/>
  <c r="N160" i="22" s="1"/>
  <c r="M160" i="22" a="1"/>
  <c r="M160" i="22" s="1"/>
  <c r="L160" i="22" a="1"/>
  <c r="L160" i="22" s="1"/>
  <c r="K160" i="22" a="1"/>
  <c r="K160" i="22" s="1"/>
  <c r="J160" i="22" a="1"/>
  <c r="J160" i="22" s="1"/>
  <c r="I160" i="22" a="1"/>
  <c r="I160" i="22" s="1"/>
  <c r="H160" i="22" a="1"/>
  <c r="H160" i="22" s="1"/>
  <c r="G160" i="22" a="1"/>
  <c r="G160" i="22" s="1"/>
  <c r="F160" i="22" a="1"/>
  <c r="F160" i="22" s="1"/>
  <c r="E160" i="22" a="1"/>
  <c r="E160" i="22" s="1"/>
  <c r="D160" i="22" a="1"/>
  <c r="D160" i="22" s="1"/>
  <c r="EH157" i="22" a="1"/>
  <c r="EH157" i="22" s="1"/>
  <c r="EG157" i="22" a="1"/>
  <c r="EG157" i="22" s="1"/>
  <c r="EF157" i="22" a="1"/>
  <c r="EF157" i="22" s="1"/>
  <c r="EE157" i="22" a="1"/>
  <c r="EE157" i="22" s="1"/>
  <c r="ED157" i="22" a="1"/>
  <c r="ED157" i="22" s="1"/>
  <c r="EC157" i="22" a="1"/>
  <c r="EC157" i="22" s="1"/>
  <c r="EB157" i="22" a="1"/>
  <c r="EB157" i="22" s="1"/>
  <c r="EA157" i="22" a="1"/>
  <c r="EA157" i="22" s="1"/>
  <c r="DZ157" i="22" a="1"/>
  <c r="DZ157" i="22" s="1"/>
  <c r="DY157" i="22" a="1"/>
  <c r="DY157" i="22" s="1"/>
  <c r="DX157" i="22" a="1"/>
  <c r="DX157" i="22" s="1"/>
  <c r="DW157" i="22" a="1"/>
  <c r="DW157" i="22" s="1"/>
  <c r="DV157" i="22" a="1"/>
  <c r="DV157" i="22" s="1"/>
  <c r="DU157" i="22" a="1"/>
  <c r="DU157" i="22" s="1"/>
  <c r="DT157" i="22" a="1"/>
  <c r="DT157" i="22" s="1"/>
  <c r="DS157" i="22" a="1"/>
  <c r="DS157" i="22" s="1"/>
  <c r="DR157" i="22" a="1"/>
  <c r="DR157" i="22" s="1"/>
  <c r="DQ157" i="22" a="1"/>
  <c r="DQ157" i="22" s="1"/>
  <c r="DP157" i="22" a="1"/>
  <c r="DP157" i="22" s="1"/>
  <c r="DO157" i="22" a="1"/>
  <c r="DO157" i="22" s="1"/>
  <c r="DN157" i="22" a="1"/>
  <c r="DN157" i="22" s="1"/>
  <c r="DM157" i="22" a="1"/>
  <c r="DM157" i="22" s="1"/>
  <c r="DL157" i="22" a="1"/>
  <c r="DL157" i="22" s="1"/>
  <c r="DK157" i="22" a="1"/>
  <c r="DK157" i="22" s="1"/>
  <c r="DJ157" i="22" a="1"/>
  <c r="DJ157" i="22" s="1"/>
  <c r="DI157" i="22" a="1"/>
  <c r="DI157" i="22" s="1"/>
  <c r="DH157" i="22" a="1"/>
  <c r="DH157" i="22" s="1"/>
  <c r="DG157" i="22" a="1"/>
  <c r="DG157" i="22" s="1"/>
  <c r="DF157" i="22" a="1"/>
  <c r="DF157" i="22" s="1"/>
  <c r="DE157" i="22" a="1"/>
  <c r="DE157" i="22" s="1"/>
  <c r="DD157" i="22" a="1"/>
  <c r="DD157" i="22" s="1"/>
  <c r="DC157" i="22" a="1"/>
  <c r="DC157" i="22" s="1"/>
  <c r="DB157" i="22" a="1"/>
  <c r="DB157" i="22" s="1"/>
  <c r="DA157" i="22" a="1"/>
  <c r="DA157" i="22" s="1"/>
  <c r="CZ157" i="22" a="1"/>
  <c r="CZ157" i="22" s="1"/>
  <c r="CY157" i="22" a="1"/>
  <c r="CY157" i="22" s="1"/>
  <c r="CX157" i="22" a="1"/>
  <c r="CX157" i="22" s="1"/>
  <c r="CW157" i="22" a="1"/>
  <c r="CW157" i="22" s="1"/>
  <c r="CV157" i="22" a="1"/>
  <c r="CV157" i="22" s="1"/>
  <c r="CU157" i="22" a="1"/>
  <c r="CU157" i="22" s="1"/>
  <c r="CT157" i="22" a="1"/>
  <c r="CT157" i="22" s="1"/>
  <c r="CS157" i="22" a="1"/>
  <c r="CS157" i="22" s="1"/>
  <c r="CR157" i="22" a="1"/>
  <c r="CR157" i="22" s="1"/>
  <c r="CQ157" i="22" a="1"/>
  <c r="CQ157" i="22" s="1"/>
  <c r="CP157" i="22" a="1"/>
  <c r="CP157" i="22" s="1"/>
  <c r="CO157" i="22" a="1"/>
  <c r="CO157" i="22" s="1"/>
  <c r="CN157" i="22" a="1"/>
  <c r="CN157" i="22" s="1"/>
  <c r="CM157" i="22" a="1"/>
  <c r="CM157" i="22" s="1"/>
  <c r="CL157" i="22" a="1"/>
  <c r="CL157" i="22" s="1"/>
  <c r="CK157" i="22" a="1"/>
  <c r="CK157" i="22" s="1"/>
  <c r="CJ157" i="22" a="1"/>
  <c r="CJ157" i="22" s="1"/>
  <c r="CI157" i="22" a="1"/>
  <c r="CI157" i="22" s="1"/>
  <c r="CH157" i="22" a="1"/>
  <c r="CH157" i="22" s="1"/>
  <c r="CG157" i="22" a="1"/>
  <c r="CG157" i="22" s="1"/>
  <c r="CF157" i="22" a="1"/>
  <c r="CF157" i="22" s="1"/>
  <c r="CE157" i="22" a="1"/>
  <c r="CE157" i="22" s="1"/>
  <c r="CD157" i="22" a="1"/>
  <c r="CD157" i="22" s="1"/>
  <c r="CC157" i="22" a="1"/>
  <c r="CC157" i="22" s="1"/>
  <c r="CB157" i="22" a="1"/>
  <c r="CB157" i="22" s="1"/>
  <c r="CA157" i="22" a="1"/>
  <c r="CA157" i="22" s="1"/>
  <c r="BZ157" i="22" a="1"/>
  <c r="BZ157" i="22" s="1"/>
  <c r="BY157" i="22" a="1"/>
  <c r="BY157" i="22" s="1"/>
  <c r="BX157" i="22" a="1"/>
  <c r="BX157" i="22" s="1"/>
  <c r="BW157" i="22" a="1"/>
  <c r="BW157" i="22" s="1"/>
  <c r="BV157" i="22" a="1"/>
  <c r="BV157" i="22" s="1"/>
  <c r="BU157" i="22" a="1"/>
  <c r="BU157" i="22" s="1"/>
  <c r="BT157" i="22" a="1"/>
  <c r="BT157" i="22" s="1"/>
  <c r="BS157" i="22" a="1"/>
  <c r="BS157" i="22" s="1"/>
  <c r="BR157" i="22" a="1"/>
  <c r="BR157" i="22" s="1"/>
  <c r="BQ157" i="22" a="1"/>
  <c r="BQ157" i="22" s="1"/>
  <c r="BP157" i="22" a="1"/>
  <c r="BP157" i="22" s="1"/>
  <c r="BO157" i="22" a="1"/>
  <c r="BO157" i="22" s="1"/>
  <c r="BN157" i="22" a="1"/>
  <c r="BN157" i="22" s="1"/>
  <c r="BM157" i="22" a="1"/>
  <c r="BM157" i="22" s="1"/>
  <c r="BL157" i="22"/>
  <c r="BL157" i="22" a="1"/>
  <c r="BK157" i="22" a="1"/>
  <c r="BK157" i="22" s="1"/>
  <c r="BJ157" i="22"/>
  <c r="BJ157" i="22" a="1"/>
  <c r="BI157" i="22" a="1"/>
  <c r="BI157" i="22" s="1"/>
  <c r="BH157" i="22" a="1"/>
  <c r="BH157" i="22" s="1"/>
  <c r="BG157" i="22" a="1"/>
  <c r="BG157" i="22" s="1"/>
  <c r="BF157" i="22" a="1"/>
  <c r="BF157" i="22" s="1"/>
  <c r="BE157" i="22" a="1"/>
  <c r="BE157" i="22" s="1"/>
  <c r="BD157" i="22"/>
  <c r="BD157" i="22" a="1"/>
  <c r="BC157" i="22" a="1"/>
  <c r="BC157" i="22" s="1"/>
  <c r="BB157" i="22"/>
  <c r="BB157" i="22" a="1"/>
  <c r="BA157" i="22" a="1"/>
  <c r="BA157" i="22" s="1"/>
  <c r="AZ157" i="22" a="1"/>
  <c r="AZ157" i="22" s="1"/>
  <c r="AY157" i="22" a="1"/>
  <c r="AY157" i="22" s="1"/>
  <c r="AX157" i="22" a="1"/>
  <c r="AX157" i="22" s="1"/>
  <c r="AW157" i="22" a="1"/>
  <c r="AW157" i="22" s="1"/>
  <c r="AV157" i="22"/>
  <c r="AV157" i="22" a="1"/>
  <c r="AU157" i="22" a="1"/>
  <c r="AU157" i="22" s="1"/>
  <c r="AT157" i="22"/>
  <c r="AT157" i="22" a="1"/>
  <c r="AS157" i="22" a="1"/>
  <c r="AS157" i="22" s="1"/>
  <c r="AR157" i="22" a="1"/>
  <c r="AR157" i="22" s="1"/>
  <c r="AQ157" i="22" a="1"/>
  <c r="AQ157" i="22" s="1"/>
  <c r="AP157" i="22" a="1"/>
  <c r="AP157" i="22" s="1"/>
  <c r="AO157" i="22" a="1"/>
  <c r="AO157" i="22" s="1"/>
  <c r="AN157" i="22"/>
  <c r="AN157" i="22" a="1"/>
  <c r="AM157" i="22" a="1"/>
  <c r="AM157" i="22" s="1"/>
  <c r="AL157" i="22"/>
  <c r="AL157" i="22" a="1"/>
  <c r="AK157" i="22" a="1"/>
  <c r="AK157" i="22" s="1"/>
  <c r="AJ157" i="22" a="1"/>
  <c r="AJ157" i="22" s="1"/>
  <c r="AI157" i="22" a="1"/>
  <c r="AI157" i="22" s="1"/>
  <c r="AH157" i="22" a="1"/>
  <c r="AH157" i="22" s="1"/>
  <c r="AG157" i="22" a="1"/>
  <c r="AG157" i="22" s="1"/>
  <c r="AF157" i="22"/>
  <c r="AF157" i="22" a="1"/>
  <c r="AE157" i="22" a="1"/>
  <c r="AE157" i="22" s="1"/>
  <c r="AD157" i="22"/>
  <c r="AD157" i="22" a="1"/>
  <c r="AC157" i="22" a="1"/>
  <c r="AC157" i="22" s="1"/>
  <c r="AB157" i="22" a="1"/>
  <c r="AB157" i="22" s="1"/>
  <c r="AA157" i="22" a="1"/>
  <c r="AA157" i="22" s="1"/>
  <c r="Z157" i="22" a="1"/>
  <c r="Z157" i="22" s="1"/>
  <c r="Y157" i="22" a="1"/>
  <c r="Y157" i="22" s="1"/>
  <c r="X157" i="22"/>
  <c r="X157" i="22" a="1"/>
  <c r="W157" i="22" a="1"/>
  <c r="W157" i="22" s="1"/>
  <c r="V157" i="22"/>
  <c r="V157" i="22" a="1"/>
  <c r="U157" i="22" a="1"/>
  <c r="U157" i="22" s="1"/>
  <c r="T157" i="22" a="1"/>
  <c r="T157" i="22" s="1"/>
  <c r="S157" i="22" a="1"/>
  <c r="S157" i="22" s="1"/>
  <c r="R157" i="22" a="1"/>
  <c r="R157" i="22" s="1"/>
  <c r="Q157" i="22" a="1"/>
  <c r="Q157" i="22" s="1"/>
  <c r="P157" i="22"/>
  <c r="P157" i="22" a="1"/>
  <c r="O157" i="22" a="1"/>
  <c r="O157" i="22" s="1"/>
  <c r="N157" i="22"/>
  <c r="N157" i="22" a="1"/>
  <c r="M157" i="22" a="1"/>
  <c r="M157" i="22" s="1"/>
  <c r="L157" i="22"/>
  <c r="L157" i="22" a="1"/>
  <c r="K157" i="22" a="1"/>
  <c r="K157" i="22" s="1"/>
  <c r="J157" i="22"/>
  <c r="J157" i="22" a="1"/>
  <c r="I157" i="22" a="1"/>
  <c r="I157" i="22" s="1"/>
  <c r="H157" i="22"/>
  <c r="H157" i="22" a="1"/>
  <c r="G157" i="22" a="1"/>
  <c r="G157" i="22" s="1"/>
  <c r="F157" i="22"/>
  <c r="F157" i="22" a="1"/>
  <c r="E157" i="22" a="1"/>
  <c r="E157" i="22" s="1"/>
  <c r="D157" i="22"/>
  <c r="D157" i="22" a="1"/>
  <c r="EH156" i="22" a="1"/>
  <c r="EH156" i="22" s="1"/>
  <c r="EG156" i="22"/>
  <c r="EG156" i="22" a="1"/>
  <c r="EF156" i="22" a="1"/>
  <c r="EF156" i="22" s="1"/>
  <c r="EE156" i="22"/>
  <c r="EE156" i="22" a="1"/>
  <c r="ED156" i="22" a="1"/>
  <c r="ED156" i="22" s="1"/>
  <c r="EC156" i="22"/>
  <c r="EC156" i="22" a="1"/>
  <c r="EB156" i="22" a="1"/>
  <c r="EB156" i="22" s="1"/>
  <c r="EA156" i="22"/>
  <c r="EA156" i="22" a="1"/>
  <c r="DZ156" i="22" a="1"/>
  <c r="DZ156" i="22" s="1"/>
  <c r="DY156" i="22"/>
  <c r="DY156" i="22" a="1"/>
  <c r="DX156" i="22" a="1"/>
  <c r="DX156" i="22" s="1"/>
  <c r="DW156" i="22"/>
  <c r="DW156" i="22" a="1"/>
  <c r="DV156" i="22" a="1"/>
  <c r="DV156" i="22" s="1"/>
  <c r="DU156" i="22"/>
  <c r="DU156" i="22" a="1"/>
  <c r="DT156" i="22" a="1"/>
  <c r="DT156" i="22" s="1"/>
  <c r="DS156" i="22" a="1"/>
  <c r="DS156" i="22" s="1"/>
  <c r="DR156" i="22" a="1"/>
  <c r="DR156" i="22" s="1"/>
  <c r="DQ156" i="22" a="1"/>
  <c r="DQ156" i="22" s="1"/>
  <c r="DP156" i="22" a="1"/>
  <c r="DP156" i="22" s="1"/>
  <c r="DO156" i="22" a="1"/>
  <c r="DO156" i="22" s="1"/>
  <c r="DN156" i="22" a="1"/>
  <c r="DN156" i="22" s="1"/>
  <c r="DM156" i="22" a="1"/>
  <c r="DM156" i="22" s="1"/>
  <c r="DL156" i="22" a="1"/>
  <c r="DL156" i="22" s="1"/>
  <c r="DK156" i="22" a="1"/>
  <c r="DK156" i="22" s="1"/>
  <c r="DJ156" i="22" a="1"/>
  <c r="DJ156" i="22" s="1"/>
  <c r="DI156" i="22" a="1"/>
  <c r="DI156" i="22" s="1"/>
  <c r="DH156" i="22" a="1"/>
  <c r="DH156" i="22" s="1"/>
  <c r="DG156" i="22" a="1"/>
  <c r="DG156" i="22" s="1"/>
  <c r="DF156" i="22" a="1"/>
  <c r="DF156" i="22" s="1"/>
  <c r="DE156" i="22" a="1"/>
  <c r="DE156" i="22" s="1"/>
  <c r="DD156" i="22" a="1"/>
  <c r="DD156" i="22" s="1"/>
  <c r="DC156" i="22" a="1"/>
  <c r="DC156" i="22" s="1"/>
  <c r="DB156" i="22" a="1"/>
  <c r="DB156" i="22" s="1"/>
  <c r="DA156" i="22" a="1"/>
  <c r="DA156" i="22" s="1"/>
  <c r="CZ156" i="22" a="1"/>
  <c r="CZ156" i="22" s="1"/>
  <c r="CY156" i="22" a="1"/>
  <c r="CY156" i="22" s="1"/>
  <c r="CX156" i="22" a="1"/>
  <c r="CX156" i="22" s="1"/>
  <c r="CW156" i="22" a="1"/>
  <c r="CW156" i="22" s="1"/>
  <c r="CV156" i="22" a="1"/>
  <c r="CV156" i="22" s="1"/>
  <c r="CU156" i="22" a="1"/>
  <c r="CU156" i="22" s="1"/>
  <c r="CT156" i="22" a="1"/>
  <c r="CT156" i="22" s="1"/>
  <c r="CS156" i="22" a="1"/>
  <c r="CS156" i="22" s="1"/>
  <c r="CR156" i="22" a="1"/>
  <c r="CR156" i="22" s="1"/>
  <c r="CQ156" i="22" a="1"/>
  <c r="CQ156" i="22" s="1"/>
  <c r="CP156" i="22" a="1"/>
  <c r="CP156" i="22" s="1"/>
  <c r="CO156" i="22" a="1"/>
  <c r="CO156" i="22" s="1"/>
  <c r="CN156" i="22" a="1"/>
  <c r="CN156" i="22" s="1"/>
  <c r="CM156" i="22" a="1"/>
  <c r="CM156" i="22" s="1"/>
  <c r="CL156" i="22" a="1"/>
  <c r="CL156" i="22" s="1"/>
  <c r="CK156" i="22" a="1"/>
  <c r="CK156" i="22" s="1"/>
  <c r="CJ156" i="22" a="1"/>
  <c r="CJ156" i="22" s="1"/>
  <c r="CI156" i="22" a="1"/>
  <c r="CI156" i="22" s="1"/>
  <c r="CH156" i="22" a="1"/>
  <c r="CH156" i="22" s="1"/>
  <c r="CG156" i="22" a="1"/>
  <c r="CG156" i="22" s="1"/>
  <c r="CF156" i="22" a="1"/>
  <c r="CF156" i="22" s="1"/>
  <c r="CE156" i="22" a="1"/>
  <c r="CE156" i="22" s="1"/>
  <c r="CD156" i="22" a="1"/>
  <c r="CD156" i="22" s="1"/>
  <c r="CC156" i="22" a="1"/>
  <c r="CC156" i="22" s="1"/>
  <c r="CB156" i="22" a="1"/>
  <c r="CB156" i="22" s="1"/>
  <c r="CA156" i="22" a="1"/>
  <c r="CA156" i="22" s="1"/>
  <c r="BZ156" i="22" a="1"/>
  <c r="BZ156" i="22" s="1"/>
  <c r="BY156" i="22" a="1"/>
  <c r="BY156" i="22" s="1"/>
  <c r="BX156" i="22" a="1"/>
  <c r="BX156" i="22" s="1"/>
  <c r="BW156" i="22" a="1"/>
  <c r="BW156" i="22" s="1"/>
  <c r="BV156" i="22" a="1"/>
  <c r="BV156" i="22" s="1"/>
  <c r="BU156" i="22" a="1"/>
  <c r="BU156" i="22" s="1"/>
  <c r="BT156" i="22" a="1"/>
  <c r="BT156" i="22" s="1"/>
  <c r="BS156" i="22" a="1"/>
  <c r="BS156" i="22" s="1"/>
  <c r="BR156" i="22" a="1"/>
  <c r="BR156" i="22" s="1"/>
  <c r="BQ156" i="22" a="1"/>
  <c r="BQ156" i="22" s="1"/>
  <c r="BP156" i="22" a="1"/>
  <c r="BP156" i="22" s="1"/>
  <c r="BO156" i="22" a="1"/>
  <c r="BO156" i="22" s="1"/>
  <c r="BN156" i="22" a="1"/>
  <c r="BN156" i="22" s="1"/>
  <c r="BM156" i="22" a="1"/>
  <c r="BM156" i="22" s="1"/>
  <c r="BL156" i="22" a="1"/>
  <c r="BL156" i="22" s="1"/>
  <c r="BK156" i="22" a="1"/>
  <c r="BK156" i="22" s="1"/>
  <c r="BJ156" i="22" a="1"/>
  <c r="BJ156" i="22" s="1"/>
  <c r="BI156" i="22" a="1"/>
  <c r="BI156" i="22" s="1"/>
  <c r="BH156" i="22" a="1"/>
  <c r="BH156" i="22" s="1"/>
  <c r="BG156" i="22" a="1"/>
  <c r="BG156" i="22" s="1"/>
  <c r="BF156" i="22" a="1"/>
  <c r="BF156" i="22" s="1"/>
  <c r="BE156" i="22" a="1"/>
  <c r="BE156" i="22" s="1"/>
  <c r="BD156" i="22" a="1"/>
  <c r="BD156" i="22" s="1"/>
  <c r="BC156" i="22" a="1"/>
  <c r="BC156" i="22" s="1"/>
  <c r="BB156" i="22" a="1"/>
  <c r="BB156" i="22" s="1"/>
  <c r="BA156" i="22" a="1"/>
  <c r="BA156" i="22" s="1"/>
  <c r="AZ156" i="22" a="1"/>
  <c r="AZ156" i="22" s="1"/>
  <c r="AY156" i="22" a="1"/>
  <c r="AY156" i="22" s="1"/>
  <c r="AX156" i="22" a="1"/>
  <c r="AX156" i="22" s="1"/>
  <c r="AW156" i="22" a="1"/>
  <c r="AW156" i="22" s="1"/>
  <c r="AV156" i="22" a="1"/>
  <c r="AV156" i="22" s="1"/>
  <c r="AU156" i="22" a="1"/>
  <c r="AU156" i="22" s="1"/>
  <c r="AT156" i="22" a="1"/>
  <c r="AT156" i="22" s="1"/>
  <c r="AS156" i="22" a="1"/>
  <c r="AS156" i="22" s="1"/>
  <c r="AR156" i="22" a="1"/>
  <c r="AR156" i="22" s="1"/>
  <c r="AQ156" i="22" a="1"/>
  <c r="AQ156" i="22" s="1"/>
  <c r="AP156" i="22" a="1"/>
  <c r="AP156" i="22" s="1"/>
  <c r="AO156" i="22" a="1"/>
  <c r="AO156" i="22" s="1"/>
  <c r="AN156" i="22" a="1"/>
  <c r="AN156" i="22" s="1"/>
  <c r="AM156" i="22" a="1"/>
  <c r="AM156" i="22" s="1"/>
  <c r="AL156" i="22" a="1"/>
  <c r="AL156" i="22" s="1"/>
  <c r="AK156" i="22" a="1"/>
  <c r="AK156" i="22" s="1"/>
  <c r="AJ156" i="22" a="1"/>
  <c r="AJ156" i="22" s="1"/>
  <c r="AI156" i="22" a="1"/>
  <c r="AI156" i="22" s="1"/>
  <c r="AH156" i="22" a="1"/>
  <c r="AH156" i="22" s="1"/>
  <c r="AG156" i="22" a="1"/>
  <c r="AG156" i="22" s="1"/>
  <c r="AF156" i="22" a="1"/>
  <c r="AF156" i="22" s="1"/>
  <c r="AE156" i="22" a="1"/>
  <c r="AE156" i="22" s="1"/>
  <c r="AD156" i="22" a="1"/>
  <c r="AD156" i="22" s="1"/>
  <c r="AC156" i="22" a="1"/>
  <c r="AC156" i="22" s="1"/>
  <c r="AB156" i="22" a="1"/>
  <c r="AB156" i="22" s="1"/>
  <c r="AA156" i="22" a="1"/>
  <c r="AA156" i="22" s="1"/>
  <c r="Z156" i="22" a="1"/>
  <c r="Z156" i="22" s="1"/>
  <c r="Y156" i="22" a="1"/>
  <c r="Y156" i="22" s="1"/>
  <c r="X156" i="22" a="1"/>
  <c r="X156" i="22" s="1"/>
  <c r="W156" i="22" a="1"/>
  <c r="W156" i="22" s="1"/>
  <c r="V156" i="22" a="1"/>
  <c r="V156" i="22" s="1"/>
  <c r="U156" i="22" a="1"/>
  <c r="U156" i="22" s="1"/>
  <c r="T156" i="22" a="1"/>
  <c r="T156" i="22" s="1"/>
  <c r="S156" i="22" a="1"/>
  <c r="S156" i="22" s="1"/>
  <c r="R156" i="22" a="1"/>
  <c r="R156" i="22" s="1"/>
  <c r="Q156" i="22" a="1"/>
  <c r="Q156" i="22" s="1"/>
  <c r="P156" i="22" a="1"/>
  <c r="P156" i="22" s="1"/>
  <c r="O156" i="22" a="1"/>
  <c r="O156" i="22" s="1"/>
  <c r="N156" i="22" a="1"/>
  <c r="N156" i="22" s="1"/>
  <c r="M156" i="22" a="1"/>
  <c r="M156" i="22" s="1"/>
  <c r="L156" i="22" a="1"/>
  <c r="L156" i="22" s="1"/>
  <c r="K156" i="22" a="1"/>
  <c r="K156" i="22" s="1"/>
  <c r="J156" i="22" a="1"/>
  <c r="J156" i="22" s="1"/>
  <c r="I156" i="22" a="1"/>
  <c r="I156" i="22" s="1"/>
  <c r="H156" i="22" a="1"/>
  <c r="H156" i="22" s="1"/>
  <c r="G156" i="22" a="1"/>
  <c r="G156" i="22" s="1"/>
  <c r="F156" i="22" a="1"/>
  <c r="F156" i="22" s="1"/>
  <c r="E156" i="22" a="1"/>
  <c r="E156" i="22" s="1"/>
  <c r="D156" i="22" a="1"/>
  <c r="D156" i="22" s="1"/>
  <c r="EH155" i="22" a="1"/>
  <c r="EH155" i="22" s="1"/>
  <c r="EG155" i="22" a="1"/>
  <c r="EG155" i="22" s="1"/>
  <c r="EF155" i="22" a="1"/>
  <c r="EF155" i="22" s="1"/>
  <c r="EE155" i="22" a="1"/>
  <c r="EE155" i="22" s="1"/>
  <c r="ED155" i="22" a="1"/>
  <c r="ED155" i="22" s="1"/>
  <c r="EC155" i="22" a="1"/>
  <c r="EC155" i="22" s="1"/>
  <c r="EB155" i="22" a="1"/>
  <c r="EB155" i="22" s="1"/>
  <c r="EA155" i="22" a="1"/>
  <c r="EA155" i="22" s="1"/>
  <c r="DZ155" i="22" a="1"/>
  <c r="DZ155" i="22" s="1"/>
  <c r="DY155" i="22" a="1"/>
  <c r="DY155" i="22" s="1"/>
  <c r="DX155" i="22" a="1"/>
  <c r="DX155" i="22" s="1"/>
  <c r="DW155" i="22" a="1"/>
  <c r="DW155" i="22" s="1"/>
  <c r="DV155" i="22" a="1"/>
  <c r="DV155" i="22" s="1"/>
  <c r="DU155" i="22" a="1"/>
  <c r="DU155" i="22" s="1"/>
  <c r="DT155" i="22" a="1"/>
  <c r="DT155" i="22" s="1"/>
  <c r="DS155" i="22" a="1"/>
  <c r="DS155" i="22" s="1"/>
  <c r="DR155" i="22" a="1"/>
  <c r="DR155" i="22" s="1"/>
  <c r="DQ155" i="22" a="1"/>
  <c r="DQ155" i="22" s="1"/>
  <c r="DP155" i="22" a="1"/>
  <c r="DP155" i="22" s="1"/>
  <c r="DO155" i="22" a="1"/>
  <c r="DO155" i="22" s="1"/>
  <c r="DN155" i="22" a="1"/>
  <c r="DN155" i="22" s="1"/>
  <c r="DM155" i="22" a="1"/>
  <c r="DM155" i="22" s="1"/>
  <c r="DL155" i="22" a="1"/>
  <c r="DL155" i="22" s="1"/>
  <c r="DK155" i="22" a="1"/>
  <c r="DK155" i="22" s="1"/>
  <c r="DJ155" i="22" a="1"/>
  <c r="DJ155" i="22" s="1"/>
  <c r="DI155" i="22" a="1"/>
  <c r="DI155" i="22" s="1"/>
  <c r="DH155" i="22" a="1"/>
  <c r="DH155" i="22" s="1"/>
  <c r="DG155" i="22" a="1"/>
  <c r="DG155" i="22" s="1"/>
  <c r="DF155" i="22" a="1"/>
  <c r="DF155" i="22" s="1"/>
  <c r="DE155" i="22" a="1"/>
  <c r="DE155" i="22" s="1"/>
  <c r="DD155" i="22" a="1"/>
  <c r="DD155" i="22" s="1"/>
  <c r="DC155" i="22" a="1"/>
  <c r="DC155" i="22" s="1"/>
  <c r="DB155" i="22" a="1"/>
  <c r="DB155" i="22" s="1"/>
  <c r="DA155" i="22" a="1"/>
  <c r="DA155" i="22" s="1"/>
  <c r="CZ155" i="22" a="1"/>
  <c r="CZ155" i="22" s="1"/>
  <c r="CY155" i="22" a="1"/>
  <c r="CY155" i="22" s="1"/>
  <c r="CX155" i="22" a="1"/>
  <c r="CX155" i="22" s="1"/>
  <c r="CW155" i="22" a="1"/>
  <c r="CW155" i="22" s="1"/>
  <c r="CV155" i="22" a="1"/>
  <c r="CV155" i="22" s="1"/>
  <c r="CU155" i="22" a="1"/>
  <c r="CU155" i="22" s="1"/>
  <c r="CT155" i="22" a="1"/>
  <c r="CT155" i="22" s="1"/>
  <c r="CS155" i="22" a="1"/>
  <c r="CS155" i="22" s="1"/>
  <c r="CR155" i="22" a="1"/>
  <c r="CR155" i="22" s="1"/>
  <c r="CQ155" i="22" a="1"/>
  <c r="CQ155" i="22" s="1"/>
  <c r="CP155" i="22" a="1"/>
  <c r="CP155" i="22" s="1"/>
  <c r="CO155" i="22" a="1"/>
  <c r="CO155" i="22" s="1"/>
  <c r="CN155" i="22" a="1"/>
  <c r="CN155" i="22" s="1"/>
  <c r="CM155" i="22" a="1"/>
  <c r="CM155" i="22" s="1"/>
  <c r="CL155" i="22" a="1"/>
  <c r="CL155" i="22" s="1"/>
  <c r="CK155" i="22" a="1"/>
  <c r="CK155" i="22" s="1"/>
  <c r="CJ155" i="22" a="1"/>
  <c r="CJ155" i="22" s="1"/>
  <c r="CI155" i="22" a="1"/>
  <c r="CI155" i="22" s="1"/>
  <c r="CH155" i="22"/>
  <c r="CH155" i="22" a="1"/>
  <c r="CG155" i="22"/>
  <c r="CG155" i="22" a="1"/>
  <c r="CF155" i="22"/>
  <c r="CF155" i="22" a="1"/>
  <c r="CE155" i="22"/>
  <c r="CE155" i="22" a="1"/>
  <c r="CD155" i="22"/>
  <c r="CD155" i="22" a="1"/>
  <c r="CC155" i="22"/>
  <c r="CC155" i="22" a="1"/>
  <c r="CB155" i="22" a="1"/>
  <c r="CB155" i="22" s="1"/>
  <c r="CA155" i="22"/>
  <c r="CA155" i="22" a="1"/>
  <c r="BZ155" i="22" a="1"/>
  <c r="BZ155" i="22" s="1"/>
  <c r="BY155" i="22"/>
  <c r="BY155" i="22" a="1"/>
  <c r="BX155" i="22" a="1"/>
  <c r="BX155" i="22" s="1"/>
  <c r="BW155" i="22"/>
  <c r="BW155" i="22" a="1"/>
  <c r="BV155" i="22" a="1"/>
  <c r="BV155" i="22" s="1"/>
  <c r="BU155" i="22"/>
  <c r="BU155" i="22" a="1"/>
  <c r="BT155" i="22" a="1"/>
  <c r="BT155" i="22" s="1"/>
  <c r="BS155" i="22"/>
  <c r="BS155" i="22" a="1"/>
  <c r="BR155" i="22" a="1"/>
  <c r="BR155" i="22" s="1"/>
  <c r="BQ155" i="22"/>
  <c r="BQ155" i="22" a="1"/>
  <c r="BP155" i="22" a="1"/>
  <c r="BP155" i="22" s="1"/>
  <c r="BO155" i="22"/>
  <c r="BO155" i="22" a="1"/>
  <c r="BN155" i="22" a="1"/>
  <c r="BN155" i="22" s="1"/>
  <c r="BM155" i="22"/>
  <c r="BM155" i="22" a="1"/>
  <c r="BL155" i="22" a="1"/>
  <c r="BL155" i="22" s="1"/>
  <c r="BK155" i="22"/>
  <c r="BK155" i="22" a="1"/>
  <c r="BJ155" i="22" a="1"/>
  <c r="BJ155" i="22" s="1"/>
  <c r="BI155" i="22"/>
  <c r="BI155" i="22" a="1"/>
  <c r="BH155" i="22" a="1"/>
  <c r="BH155" i="22" s="1"/>
  <c r="BG155" i="22"/>
  <c r="BG155" i="22" a="1"/>
  <c r="BF155" i="22" a="1"/>
  <c r="BF155" i="22" s="1"/>
  <c r="BE155" i="22"/>
  <c r="BE155" i="22" a="1"/>
  <c r="BD155" i="22" a="1"/>
  <c r="BD155" i="22" s="1"/>
  <c r="BC155" i="22"/>
  <c r="BC155" i="22" a="1"/>
  <c r="BB155" i="22" a="1"/>
  <c r="BB155" i="22" s="1"/>
  <c r="BA155" i="22"/>
  <c r="BA155" i="22" a="1"/>
  <c r="AZ155" i="22" a="1"/>
  <c r="AZ155" i="22" s="1"/>
  <c r="AY155" i="22"/>
  <c r="AY155" i="22" a="1"/>
  <c r="AX155" i="22" a="1"/>
  <c r="AX155" i="22" s="1"/>
  <c r="AW155" i="22"/>
  <c r="AW155" i="22" a="1"/>
  <c r="AV155" i="22" a="1"/>
  <c r="AV155" i="22" s="1"/>
  <c r="AU155" i="22"/>
  <c r="AU155" i="22" a="1"/>
  <c r="AT155" i="22" a="1"/>
  <c r="AT155" i="22" s="1"/>
  <c r="AS155" i="22"/>
  <c r="AS155" i="22" a="1"/>
  <c r="AR155" i="22" a="1"/>
  <c r="AR155" i="22" s="1"/>
  <c r="AQ155" i="22"/>
  <c r="AQ155" i="22" a="1"/>
  <c r="AP155" i="22" a="1"/>
  <c r="AP155" i="22" s="1"/>
  <c r="AO155" i="22"/>
  <c r="AO155" i="22" a="1"/>
  <c r="AN155" i="22" a="1"/>
  <c r="AN155" i="22" s="1"/>
  <c r="AM155" i="22"/>
  <c r="AM155" i="22" a="1"/>
  <c r="AL155" i="22" a="1"/>
  <c r="AL155" i="22" s="1"/>
  <c r="AK155" i="22"/>
  <c r="AK155" i="22" a="1"/>
  <c r="AJ155" i="22" a="1"/>
  <c r="AJ155" i="22" s="1"/>
  <c r="AI155" i="22"/>
  <c r="AI155" i="22" a="1"/>
  <c r="AH155" i="22" a="1"/>
  <c r="AH155" i="22" s="1"/>
  <c r="AG155" i="22"/>
  <c r="AG155" i="22" a="1"/>
  <c r="AF155" i="22" a="1"/>
  <c r="AF155" i="22" s="1"/>
  <c r="AE155" i="22"/>
  <c r="AE155" i="22" a="1"/>
  <c r="AD155" i="22" a="1"/>
  <c r="AD155" i="22" s="1"/>
  <c r="AC155" i="22"/>
  <c r="AC155" i="22" a="1"/>
  <c r="AB155" i="22" a="1"/>
  <c r="AB155" i="22" s="1"/>
  <c r="AA155" i="22"/>
  <c r="AA155" i="22" a="1"/>
  <c r="Z155" i="22" a="1"/>
  <c r="Z155" i="22" s="1"/>
  <c r="Y155" i="22"/>
  <c r="Y155" i="22" a="1"/>
  <c r="X155" i="22" a="1"/>
  <c r="X155" i="22" s="1"/>
  <c r="W155" i="22"/>
  <c r="W155" i="22" a="1"/>
  <c r="V155" i="22" a="1"/>
  <c r="V155" i="22" s="1"/>
  <c r="U155" i="22"/>
  <c r="U155" i="22" a="1"/>
  <c r="T155" i="22" a="1"/>
  <c r="T155" i="22" s="1"/>
  <c r="S155" i="22"/>
  <c r="S155" i="22" a="1"/>
  <c r="R155" i="22" a="1"/>
  <c r="R155" i="22" s="1"/>
  <c r="Q155" i="22"/>
  <c r="Q155" i="22" a="1"/>
  <c r="P155" i="22" a="1"/>
  <c r="P155" i="22" s="1"/>
  <c r="O155" i="22"/>
  <c r="O155" i="22" a="1"/>
  <c r="N155" i="22" a="1"/>
  <c r="N155" i="22" s="1"/>
  <c r="M155" i="22"/>
  <c r="M155" i="22" a="1"/>
  <c r="L155" i="22" a="1"/>
  <c r="L155" i="22" s="1"/>
  <c r="K155" i="22"/>
  <c r="K155" i="22" a="1"/>
  <c r="J155" i="22" a="1"/>
  <c r="J155" i="22" s="1"/>
  <c r="I155" i="22"/>
  <c r="I155" i="22" a="1"/>
  <c r="H155" i="22" a="1"/>
  <c r="H155" i="22" s="1"/>
  <c r="G155" i="22"/>
  <c r="G155" i="22" a="1"/>
  <c r="F155" i="22" a="1"/>
  <c r="F155" i="22" s="1"/>
  <c r="E155" i="22"/>
  <c r="E155" i="22" a="1"/>
  <c r="D155" i="22" a="1"/>
  <c r="D155" i="22" s="1"/>
  <c r="EH152" i="22"/>
  <c r="EH152" i="22" a="1"/>
  <c r="EG152" i="22" a="1"/>
  <c r="EG152" i="22" s="1"/>
  <c r="EF152" i="22"/>
  <c r="EF152" i="22" a="1"/>
  <c r="EE152" i="22" a="1"/>
  <c r="EE152" i="22" s="1"/>
  <c r="ED152" i="22"/>
  <c r="ED152" i="22" a="1"/>
  <c r="EC152" i="22" a="1"/>
  <c r="EC152" i="22" s="1"/>
  <c r="EB152" i="22"/>
  <c r="EB152" i="22" a="1"/>
  <c r="EA152" i="22" a="1"/>
  <c r="EA152" i="22" s="1"/>
  <c r="DZ152" i="22" a="1"/>
  <c r="DZ152" i="22" s="1"/>
  <c r="DY152" i="22" a="1"/>
  <c r="DY152" i="22" s="1"/>
  <c r="DX152" i="22" a="1"/>
  <c r="DX152" i="22" s="1"/>
  <c r="DW152" i="22" a="1"/>
  <c r="DW152" i="22" s="1"/>
  <c r="DV152" i="22" a="1"/>
  <c r="DV152" i="22" s="1"/>
  <c r="DU152" i="22" a="1"/>
  <c r="DU152" i="22" s="1"/>
  <c r="DT152" i="22" a="1"/>
  <c r="DT152" i="22" s="1"/>
  <c r="DS152" i="22" a="1"/>
  <c r="DS152" i="22" s="1"/>
  <c r="DR152" i="22" a="1"/>
  <c r="DR152" i="22" s="1"/>
  <c r="DQ152" i="22" a="1"/>
  <c r="DQ152" i="22" s="1"/>
  <c r="DP152" i="22" a="1"/>
  <c r="DP152" i="22" s="1"/>
  <c r="DO152" i="22" a="1"/>
  <c r="DO152" i="22" s="1"/>
  <c r="DN152" i="22" a="1"/>
  <c r="DN152" i="22" s="1"/>
  <c r="DM152" i="22" a="1"/>
  <c r="DM152" i="22" s="1"/>
  <c r="DL152" i="22" a="1"/>
  <c r="DL152" i="22" s="1"/>
  <c r="DK152" i="22" a="1"/>
  <c r="DK152" i="22" s="1"/>
  <c r="DJ152" i="22" a="1"/>
  <c r="DJ152" i="22" s="1"/>
  <c r="DI152" i="22" a="1"/>
  <c r="DI152" i="22" s="1"/>
  <c r="DH152" i="22" a="1"/>
  <c r="DH152" i="22" s="1"/>
  <c r="DG152" i="22" a="1"/>
  <c r="DG152" i="22" s="1"/>
  <c r="DF152" i="22" a="1"/>
  <c r="DF152" i="22" s="1"/>
  <c r="DE152" i="22" a="1"/>
  <c r="DE152" i="22" s="1"/>
  <c r="DD152" i="22" a="1"/>
  <c r="DD152" i="22" s="1"/>
  <c r="DC152" i="22" a="1"/>
  <c r="DC152" i="22" s="1"/>
  <c r="DB152" i="22" a="1"/>
  <c r="DB152" i="22" s="1"/>
  <c r="DA152" i="22" a="1"/>
  <c r="DA152" i="22" s="1"/>
  <c r="CZ152" i="22" a="1"/>
  <c r="CZ152" i="22" s="1"/>
  <c r="CY152" i="22" a="1"/>
  <c r="CY152" i="22" s="1"/>
  <c r="CX152" i="22" a="1"/>
  <c r="CX152" i="22" s="1"/>
  <c r="CW152" i="22" a="1"/>
  <c r="CW152" i="22" s="1"/>
  <c r="CV152" i="22" a="1"/>
  <c r="CV152" i="22" s="1"/>
  <c r="CU152" i="22" a="1"/>
  <c r="CU152" i="22" s="1"/>
  <c r="CT152" i="22" a="1"/>
  <c r="CT152" i="22" s="1"/>
  <c r="CS152" i="22" a="1"/>
  <c r="CS152" i="22" s="1"/>
  <c r="CR152" i="22" a="1"/>
  <c r="CR152" i="22" s="1"/>
  <c r="CQ152" i="22" a="1"/>
  <c r="CQ152" i="22" s="1"/>
  <c r="CP152" i="22" a="1"/>
  <c r="CP152" i="22" s="1"/>
  <c r="CO152" i="22" a="1"/>
  <c r="CO152" i="22" s="1"/>
  <c r="CN152" i="22" a="1"/>
  <c r="CN152" i="22" s="1"/>
  <c r="CM152" i="22" a="1"/>
  <c r="CM152" i="22" s="1"/>
  <c r="CL152" i="22" a="1"/>
  <c r="CL152" i="22" s="1"/>
  <c r="CK152" i="22" a="1"/>
  <c r="CK152" i="22" s="1"/>
  <c r="CJ152" i="22" a="1"/>
  <c r="CJ152" i="22" s="1"/>
  <c r="CI152" i="22" a="1"/>
  <c r="CI152" i="22" s="1"/>
  <c r="CH152" i="22" a="1"/>
  <c r="CH152" i="22" s="1"/>
  <c r="CG152" i="22" a="1"/>
  <c r="CG152" i="22" s="1"/>
  <c r="CF152" i="22" a="1"/>
  <c r="CF152" i="22" s="1"/>
  <c r="CE152" i="22" a="1"/>
  <c r="CE152" i="22" s="1"/>
  <c r="CD152" i="22" a="1"/>
  <c r="CD152" i="22" s="1"/>
  <c r="CC152" i="22" a="1"/>
  <c r="CC152" i="22" s="1"/>
  <c r="CB152" i="22" a="1"/>
  <c r="CB152" i="22" s="1"/>
  <c r="CA152" i="22" a="1"/>
  <c r="CA152" i="22" s="1"/>
  <c r="BZ152" i="22" a="1"/>
  <c r="BZ152" i="22" s="1"/>
  <c r="BY152" i="22" a="1"/>
  <c r="BY152" i="22" s="1"/>
  <c r="BX152" i="22" a="1"/>
  <c r="BX152" i="22" s="1"/>
  <c r="BW152" i="22" a="1"/>
  <c r="BW152" i="22" s="1"/>
  <c r="BV152" i="22" a="1"/>
  <c r="BV152" i="22" s="1"/>
  <c r="BU152" i="22" a="1"/>
  <c r="BU152" i="22" s="1"/>
  <c r="BT152" i="22" a="1"/>
  <c r="BT152" i="22" s="1"/>
  <c r="BS152" i="22" a="1"/>
  <c r="BS152" i="22" s="1"/>
  <c r="BR152" i="22" a="1"/>
  <c r="BR152" i="22" s="1"/>
  <c r="BQ152" i="22" a="1"/>
  <c r="BQ152" i="22" s="1"/>
  <c r="BP152" i="22" a="1"/>
  <c r="BP152" i="22" s="1"/>
  <c r="BO152" i="22" a="1"/>
  <c r="BO152" i="22" s="1"/>
  <c r="BN152" i="22" a="1"/>
  <c r="BN152" i="22" s="1"/>
  <c r="BM152" i="22" a="1"/>
  <c r="BM152" i="22" s="1"/>
  <c r="BL152" i="22" a="1"/>
  <c r="BL152" i="22" s="1"/>
  <c r="BK152" i="22" a="1"/>
  <c r="BK152" i="22" s="1"/>
  <c r="BJ152" i="22" a="1"/>
  <c r="BJ152" i="22" s="1"/>
  <c r="BI152" i="22" a="1"/>
  <c r="BI152" i="22" s="1"/>
  <c r="BH152" i="22" a="1"/>
  <c r="BH152" i="22" s="1"/>
  <c r="BG152" i="22" a="1"/>
  <c r="BG152" i="22" s="1"/>
  <c r="BF152" i="22" a="1"/>
  <c r="BF152" i="22" s="1"/>
  <c r="BE152" i="22" a="1"/>
  <c r="BE152" i="22" s="1"/>
  <c r="BD152" i="22" a="1"/>
  <c r="BD152" i="22" s="1"/>
  <c r="BC152" i="22" a="1"/>
  <c r="BC152" i="22" s="1"/>
  <c r="BB152" i="22" a="1"/>
  <c r="BB152" i="22" s="1"/>
  <c r="BA152" i="22" a="1"/>
  <c r="BA152" i="22" s="1"/>
  <c r="AZ152" i="22" a="1"/>
  <c r="AZ152" i="22" s="1"/>
  <c r="AY152" i="22" a="1"/>
  <c r="AY152" i="22" s="1"/>
  <c r="AX152" i="22" a="1"/>
  <c r="AX152" i="22" s="1"/>
  <c r="AW152" i="22" a="1"/>
  <c r="AW152" i="22" s="1"/>
  <c r="AV152" i="22" a="1"/>
  <c r="AV152" i="22" s="1"/>
  <c r="AU152" i="22" a="1"/>
  <c r="AU152" i="22" s="1"/>
  <c r="AT152" i="22" a="1"/>
  <c r="AT152" i="22" s="1"/>
  <c r="AS152" i="22" a="1"/>
  <c r="AS152" i="22" s="1"/>
  <c r="AR152" i="22" a="1"/>
  <c r="AR152" i="22" s="1"/>
  <c r="AQ152" i="22" a="1"/>
  <c r="AQ152" i="22" s="1"/>
  <c r="AP152" i="22" a="1"/>
  <c r="AP152" i="22" s="1"/>
  <c r="AO152" i="22" a="1"/>
  <c r="AO152" i="22" s="1"/>
  <c r="AN152" i="22" a="1"/>
  <c r="AN152" i="22" s="1"/>
  <c r="AM152" i="22" a="1"/>
  <c r="AM152" i="22" s="1"/>
  <c r="AL152" i="22" a="1"/>
  <c r="AL152" i="22" s="1"/>
  <c r="AK152" i="22" a="1"/>
  <c r="AK152" i="22" s="1"/>
  <c r="AJ152" i="22" a="1"/>
  <c r="AJ152" i="22" s="1"/>
  <c r="AI152" i="22" a="1"/>
  <c r="AI152" i="22" s="1"/>
  <c r="AH152" i="22" a="1"/>
  <c r="AH152" i="22" s="1"/>
  <c r="AG152" i="22" a="1"/>
  <c r="AG152" i="22" s="1"/>
  <c r="AF152" i="22" a="1"/>
  <c r="AF152" i="22" s="1"/>
  <c r="AE152" i="22" a="1"/>
  <c r="AE152" i="22" s="1"/>
  <c r="AD152" i="22" a="1"/>
  <c r="AD152" i="22" s="1"/>
  <c r="AC152" i="22" a="1"/>
  <c r="AC152" i="22" s="1"/>
  <c r="AB152" i="22" a="1"/>
  <c r="AB152" i="22" s="1"/>
  <c r="AA152" i="22" a="1"/>
  <c r="AA152" i="22" s="1"/>
  <c r="Z152" i="22" a="1"/>
  <c r="Z152" i="22" s="1"/>
  <c r="Y152" i="22" a="1"/>
  <c r="Y152" i="22" s="1"/>
  <c r="X152" i="22" a="1"/>
  <c r="X152" i="22" s="1"/>
  <c r="W152" i="22" a="1"/>
  <c r="W152" i="22" s="1"/>
  <c r="V152" i="22" a="1"/>
  <c r="V152" i="22" s="1"/>
  <c r="U152" i="22" a="1"/>
  <c r="U152" i="22" s="1"/>
  <c r="T152" i="22" a="1"/>
  <c r="T152" i="22" s="1"/>
  <c r="S152" i="22" a="1"/>
  <c r="S152" i="22" s="1"/>
  <c r="R152" i="22" a="1"/>
  <c r="R152" i="22" s="1"/>
  <c r="Q152" i="22" a="1"/>
  <c r="Q152" i="22" s="1"/>
  <c r="P152" i="22" a="1"/>
  <c r="P152" i="22" s="1"/>
  <c r="O152" i="22" a="1"/>
  <c r="O152" i="22" s="1"/>
  <c r="N152" i="22" a="1"/>
  <c r="N152" i="22" s="1"/>
  <c r="M152" i="22" a="1"/>
  <c r="M152" i="22" s="1"/>
  <c r="L152" i="22" a="1"/>
  <c r="L152" i="22" s="1"/>
  <c r="K152" i="22" a="1"/>
  <c r="K152" i="22" s="1"/>
  <c r="J152" i="22" a="1"/>
  <c r="J152" i="22" s="1"/>
  <c r="I152" i="22" a="1"/>
  <c r="I152" i="22" s="1"/>
  <c r="H152" i="22" a="1"/>
  <c r="H152" i="22" s="1"/>
  <c r="G152" i="22" a="1"/>
  <c r="G152" i="22" s="1"/>
  <c r="F152" i="22" a="1"/>
  <c r="F152" i="22" s="1"/>
  <c r="E152" i="22" a="1"/>
  <c r="E152" i="22" s="1"/>
  <c r="D152" i="22" a="1"/>
  <c r="D152" i="22" s="1"/>
  <c r="EH151" i="22" a="1"/>
  <c r="EH151" i="22" s="1"/>
  <c r="EG151" i="22" a="1"/>
  <c r="EG151" i="22" s="1"/>
  <c r="EF151" i="22" a="1"/>
  <c r="EF151" i="22" s="1"/>
  <c r="EE151" i="22" a="1"/>
  <c r="EE151" i="22" s="1"/>
  <c r="ED151" i="22" a="1"/>
  <c r="ED151" i="22" s="1"/>
  <c r="EC151" i="22" a="1"/>
  <c r="EC151" i="22" s="1"/>
  <c r="EB151" i="22" a="1"/>
  <c r="EB151" i="22" s="1"/>
  <c r="EA151" i="22" a="1"/>
  <c r="EA151" i="22" s="1"/>
  <c r="DZ151" i="22" a="1"/>
  <c r="DZ151" i="22" s="1"/>
  <c r="DY151" i="22" a="1"/>
  <c r="DY151" i="22" s="1"/>
  <c r="DX151" i="22" a="1"/>
  <c r="DX151" i="22" s="1"/>
  <c r="DW151" i="22" a="1"/>
  <c r="DW151" i="22" s="1"/>
  <c r="DV151" i="22" a="1"/>
  <c r="DV151" i="22" s="1"/>
  <c r="DU151" i="22" a="1"/>
  <c r="DU151" i="22" s="1"/>
  <c r="DT151" i="22" a="1"/>
  <c r="DT151" i="22" s="1"/>
  <c r="DS151" i="22" a="1"/>
  <c r="DS151" i="22" s="1"/>
  <c r="DR151" i="22" a="1"/>
  <c r="DR151" i="22" s="1"/>
  <c r="DQ151" i="22" a="1"/>
  <c r="DQ151" i="22" s="1"/>
  <c r="DP151" i="22" a="1"/>
  <c r="DP151" i="22" s="1"/>
  <c r="DO151" i="22" a="1"/>
  <c r="DO151" i="22" s="1"/>
  <c r="DN151" i="22" a="1"/>
  <c r="DN151" i="22" s="1"/>
  <c r="DM151" i="22" a="1"/>
  <c r="DM151" i="22" s="1"/>
  <c r="DL151" i="22" a="1"/>
  <c r="DL151" i="22" s="1"/>
  <c r="DK151" i="22" a="1"/>
  <c r="DK151" i="22" s="1"/>
  <c r="DJ151" i="22" a="1"/>
  <c r="DJ151" i="22" s="1"/>
  <c r="DI151" i="22" a="1"/>
  <c r="DI151" i="22" s="1"/>
  <c r="DH151" i="22" a="1"/>
  <c r="DH151" i="22" s="1"/>
  <c r="DG151" i="22" a="1"/>
  <c r="DG151" i="22" s="1"/>
  <c r="DF151" i="22" a="1"/>
  <c r="DF151" i="22" s="1"/>
  <c r="DE151" i="22" a="1"/>
  <c r="DE151" i="22" s="1"/>
  <c r="DD151" i="22" a="1"/>
  <c r="DD151" i="22" s="1"/>
  <c r="DC151" i="22" a="1"/>
  <c r="DC151" i="22" s="1"/>
  <c r="DB151" i="22" a="1"/>
  <c r="DB151" i="22" s="1"/>
  <c r="DA151" i="22" a="1"/>
  <c r="DA151" i="22" s="1"/>
  <c r="CZ151" i="22" a="1"/>
  <c r="CZ151" i="22" s="1"/>
  <c r="CY151" i="22" a="1"/>
  <c r="CY151" i="22" s="1"/>
  <c r="CX151" i="22" a="1"/>
  <c r="CX151" i="22" s="1"/>
  <c r="CW151" i="22" a="1"/>
  <c r="CW151" i="22" s="1"/>
  <c r="CV151" i="22" a="1"/>
  <c r="CV151" i="22" s="1"/>
  <c r="CU151" i="22" a="1"/>
  <c r="CU151" i="22" s="1"/>
  <c r="CT151" i="22" a="1"/>
  <c r="CT151" i="22" s="1"/>
  <c r="CS151" i="22" a="1"/>
  <c r="CS151" i="22" s="1"/>
  <c r="CR151" i="22" a="1"/>
  <c r="CR151" i="22" s="1"/>
  <c r="CQ151" i="22" a="1"/>
  <c r="CQ151" i="22" s="1"/>
  <c r="CP151" i="22" a="1"/>
  <c r="CP151" i="22" s="1"/>
  <c r="CO151" i="22" a="1"/>
  <c r="CO151" i="22" s="1"/>
  <c r="CN151" i="22" a="1"/>
  <c r="CN151" i="22" s="1"/>
  <c r="CM151" i="22" a="1"/>
  <c r="CM151" i="22" s="1"/>
  <c r="CL151" i="22" a="1"/>
  <c r="CL151" i="22" s="1"/>
  <c r="CK151" i="22" a="1"/>
  <c r="CK151" i="22" s="1"/>
  <c r="CJ151" i="22" a="1"/>
  <c r="CJ151" i="22" s="1"/>
  <c r="CI151" i="22" a="1"/>
  <c r="CI151" i="22" s="1"/>
  <c r="CH151" i="22" a="1"/>
  <c r="CH151" i="22" s="1"/>
  <c r="CG151" i="22" a="1"/>
  <c r="CG151" i="22" s="1"/>
  <c r="CF151" i="22" a="1"/>
  <c r="CF151" i="22" s="1"/>
  <c r="CE151" i="22" a="1"/>
  <c r="CE151" i="22" s="1"/>
  <c r="CD151" i="22" a="1"/>
  <c r="CD151" i="22" s="1"/>
  <c r="CC151" i="22" a="1"/>
  <c r="CC151" i="22" s="1"/>
  <c r="CB151" i="22" a="1"/>
  <c r="CB151" i="22" s="1"/>
  <c r="CA151" i="22" a="1"/>
  <c r="CA151" i="22" s="1"/>
  <c r="BZ151" i="22" a="1"/>
  <c r="BZ151" i="22" s="1"/>
  <c r="BY151" i="22" a="1"/>
  <c r="BY151" i="22" s="1"/>
  <c r="BX151" i="22" a="1"/>
  <c r="BX151" i="22" s="1"/>
  <c r="BW151" i="22" a="1"/>
  <c r="BW151" i="22" s="1"/>
  <c r="BV151" i="22" a="1"/>
  <c r="BV151" i="22" s="1"/>
  <c r="BU151" i="22" a="1"/>
  <c r="BU151" i="22" s="1"/>
  <c r="BT151" i="22" a="1"/>
  <c r="BT151" i="22" s="1"/>
  <c r="BS151" i="22" a="1"/>
  <c r="BS151" i="22" s="1"/>
  <c r="BR151" i="22" a="1"/>
  <c r="BR151" i="22" s="1"/>
  <c r="BQ151" i="22" a="1"/>
  <c r="BQ151" i="22" s="1"/>
  <c r="BP151" i="22" a="1"/>
  <c r="BP151" i="22" s="1"/>
  <c r="BO151" i="22" a="1"/>
  <c r="BO151" i="22" s="1"/>
  <c r="BN151" i="22" a="1"/>
  <c r="BN151" i="22" s="1"/>
  <c r="BM151" i="22" a="1"/>
  <c r="BM151" i="22" s="1"/>
  <c r="BL151" i="22" a="1"/>
  <c r="BL151" i="22" s="1"/>
  <c r="BK151" i="22" a="1"/>
  <c r="BK151" i="22" s="1"/>
  <c r="BJ151" i="22" a="1"/>
  <c r="BJ151" i="22" s="1"/>
  <c r="BI151" i="22" a="1"/>
  <c r="BI151" i="22" s="1"/>
  <c r="BH151" i="22" a="1"/>
  <c r="BH151" i="22" s="1"/>
  <c r="BG151" i="22" a="1"/>
  <c r="BG151" i="22" s="1"/>
  <c r="BF151" i="22" a="1"/>
  <c r="BF151" i="22" s="1"/>
  <c r="BE151" i="22" a="1"/>
  <c r="BE151" i="22" s="1"/>
  <c r="BD151" i="22" a="1"/>
  <c r="BD151" i="22" s="1"/>
  <c r="BC151" i="22" a="1"/>
  <c r="BC151" i="22" s="1"/>
  <c r="BB151" i="22" a="1"/>
  <c r="BB151" i="22" s="1"/>
  <c r="BA151" i="22" a="1"/>
  <c r="BA151" i="22" s="1"/>
  <c r="AZ151" i="22" a="1"/>
  <c r="AZ151" i="22" s="1"/>
  <c r="AY151" i="22" a="1"/>
  <c r="AY151" i="22" s="1"/>
  <c r="AX151" i="22" a="1"/>
  <c r="AX151" i="22" s="1"/>
  <c r="AW151" i="22" a="1"/>
  <c r="AW151" i="22" s="1"/>
  <c r="AV151" i="22" a="1"/>
  <c r="AV151" i="22" s="1"/>
  <c r="AU151" i="22" a="1"/>
  <c r="AU151" i="22" s="1"/>
  <c r="AT151" i="22" a="1"/>
  <c r="AT151" i="22" s="1"/>
  <c r="AS151" i="22" a="1"/>
  <c r="AS151" i="22" s="1"/>
  <c r="AR151" i="22" a="1"/>
  <c r="AR151" i="22" s="1"/>
  <c r="AQ151" i="22" a="1"/>
  <c r="AQ151" i="22" s="1"/>
  <c r="AP151" i="22" a="1"/>
  <c r="AP151" i="22" s="1"/>
  <c r="AO151" i="22" a="1"/>
  <c r="AO151" i="22" s="1"/>
  <c r="AN151" i="22" a="1"/>
  <c r="AN151" i="22" s="1"/>
  <c r="AM151" i="22" a="1"/>
  <c r="AM151" i="22" s="1"/>
  <c r="AL151" i="22" a="1"/>
  <c r="AL151" i="22" s="1"/>
  <c r="AK151" i="22" a="1"/>
  <c r="AK151" i="22" s="1"/>
  <c r="AJ151" i="22" a="1"/>
  <c r="AJ151" i="22" s="1"/>
  <c r="AI151" i="22" a="1"/>
  <c r="AI151" i="22" s="1"/>
  <c r="AH151" i="22" a="1"/>
  <c r="AH151" i="22" s="1"/>
  <c r="AG151" i="22" a="1"/>
  <c r="AG151" i="22" s="1"/>
  <c r="AF151" i="22" a="1"/>
  <c r="AF151" i="22" s="1"/>
  <c r="AE151" i="22" a="1"/>
  <c r="AE151" i="22" s="1"/>
  <c r="AD151" i="22" a="1"/>
  <c r="AD151" i="22" s="1"/>
  <c r="AC151" i="22" a="1"/>
  <c r="AC151" i="22" s="1"/>
  <c r="AB151" i="22" a="1"/>
  <c r="AB151" i="22" s="1"/>
  <c r="AA151" i="22" a="1"/>
  <c r="AA151" i="22" s="1"/>
  <c r="Z151" i="22" a="1"/>
  <c r="Z151" i="22" s="1"/>
  <c r="Y151" i="22" a="1"/>
  <c r="Y151" i="22" s="1"/>
  <c r="X151" i="22" a="1"/>
  <c r="X151" i="22" s="1"/>
  <c r="W151" i="22" a="1"/>
  <c r="W151" i="22" s="1"/>
  <c r="V151" i="22" a="1"/>
  <c r="V151" i="22" s="1"/>
  <c r="U151" i="22" a="1"/>
  <c r="U151" i="22" s="1"/>
  <c r="T151" i="22" a="1"/>
  <c r="T151" i="22" s="1"/>
  <c r="S151" i="22" a="1"/>
  <c r="S151" i="22" s="1"/>
  <c r="R151" i="22" a="1"/>
  <c r="R151" i="22" s="1"/>
  <c r="Q151" i="22" a="1"/>
  <c r="Q151" i="22" s="1"/>
  <c r="P151" i="22" a="1"/>
  <c r="P151" i="22" s="1"/>
  <c r="O151" i="22" a="1"/>
  <c r="O151" i="22" s="1"/>
  <c r="N151" i="22" a="1"/>
  <c r="N151" i="22" s="1"/>
  <c r="M151" i="22" a="1"/>
  <c r="M151" i="22" s="1"/>
  <c r="L151" i="22" a="1"/>
  <c r="L151" i="22" s="1"/>
  <c r="K151" i="22" a="1"/>
  <c r="K151" i="22" s="1"/>
  <c r="J151" i="22" a="1"/>
  <c r="J151" i="22" s="1"/>
  <c r="I151" i="22" a="1"/>
  <c r="I151" i="22" s="1"/>
  <c r="H151" i="22" a="1"/>
  <c r="H151" i="22" s="1"/>
  <c r="G151" i="22" a="1"/>
  <c r="G151" i="22" s="1"/>
  <c r="F151" i="22" a="1"/>
  <c r="F151" i="22" s="1"/>
  <c r="E151" i="22" a="1"/>
  <c r="E151" i="22" s="1"/>
  <c r="D151" i="22" a="1"/>
  <c r="D151" i="22" s="1"/>
  <c r="EH150" i="22" a="1"/>
  <c r="EH150" i="22" s="1"/>
  <c r="EG150" i="22" a="1"/>
  <c r="EG150" i="22" s="1"/>
  <c r="EF150" i="22" a="1"/>
  <c r="EF150" i="22" s="1"/>
  <c r="EE150" i="22" a="1"/>
  <c r="EE150" i="22" s="1"/>
  <c r="ED150" i="22" a="1"/>
  <c r="ED150" i="22" s="1"/>
  <c r="EC150" i="22" a="1"/>
  <c r="EC150" i="22" s="1"/>
  <c r="EB150" i="22" a="1"/>
  <c r="EB150" i="22" s="1"/>
  <c r="EA150" i="22" a="1"/>
  <c r="EA150" i="22" s="1"/>
  <c r="DZ150" i="22" a="1"/>
  <c r="DZ150" i="22" s="1"/>
  <c r="DY150" i="22" a="1"/>
  <c r="DY150" i="22" s="1"/>
  <c r="DX150" i="22" a="1"/>
  <c r="DX150" i="22" s="1"/>
  <c r="DW150" i="22" a="1"/>
  <c r="DW150" i="22" s="1"/>
  <c r="DV150" i="22" a="1"/>
  <c r="DV150" i="22" s="1"/>
  <c r="DU150" i="22" a="1"/>
  <c r="DU150" i="22" s="1"/>
  <c r="DT150" i="22" a="1"/>
  <c r="DT150" i="22" s="1"/>
  <c r="DS150" i="22" a="1"/>
  <c r="DS150" i="22" s="1"/>
  <c r="DR150" i="22" a="1"/>
  <c r="DR150" i="22" s="1"/>
  <c r="DQ150" i="22" a="1"/>
  <c r="DQ150" i="22" s="1"/>
  <c r="DP150" i="22" a="1"/>
  <c r="DP150" i="22" s="1"/>
  <c r="DO150" i="22" a="1"/>
  <c r="DO150" i="22" s="1"/>
  <c r="DN150" i="22" a="1"/>
  <c r="DN150" i="22" s="1"/>
  <c r="DM150" i="22" a="1"/>
  <c r="DM150" i="22" s="1"/>
  <c r="DL150" i="22" a="1"/>
  <c r="DL150" i="22" s="1"/>
  <c r="DK150" i="22" a="1"/>
  <c r="DK150" i="22" s="1"/>
  <c r="DJ150" i="22" a="1"/>
  <c r="DJ150" i="22" s="1"/>
  <c r="DI150" i="22" a="1"/>
  <c r="DI150" i="22" s="1"/>
  <c r="DH150" i="22" a="1"/>
  <c r="DH150" i="22" s="1"/>
  <c r="DG150" i="22" a="1"/>
  <c r="DG150" i="22" s="1"/>
  <c r="DF150" i="22" a="1"/>
  <c r="DF150" i="22" s="1"/>
  <c r="DE150" i="22" a="1"/>
  <c r="DE150" i="22" s="1"/>
  <c r="DD150" i="22" a="1"/>
  <c r="DD150" i="22" s="1"/>
  <c r="DC150" i="22" a="1"/>
  <c r="DC150" i="22" s="1"/>
  <c r="DB150" i="22" a="1"/>
  <c r="DB150" i="22" s="1"/>
  <c r="DA150" i="22" a="1"/>
  <c r="DA150" i="22" s="1"/>
  <c r="CZ150" i="22"/>
  <c r="CZ150" i="22" a="1"/>
  <c r="CY150" i="22" a="1"/>
  <c r="CY150" i="22" s="1"/>
  <c r="CX150" i="22"/>
  <c r="CX150" i="22" a="1"/>
  <c r="CW150" i="22" a="1"/>
  <c r="CW150" i="22" s="1"/>
  <c r="CV150" i="22" a="1"/>
  <c r="CV150" i="22" s="1"/>
  <c r="CU150" i="22" a="1"/>
  <c r="CU150" i="22" s="1"/>
  <c r="CT150" i="22" a="1"/>
  <c r="CT150" i="22" s="1"/>
  <c r="CS150" i="22" a="1"/>
  <c r="CS150" i="22" s="1"/>
  <c r="CR150" i="22"/>
  <c r="CR150" i="22" a="1"/>
  <c r="CQ150" i="22" a="1"/>
  <c r="CQ150" i="22" s="1"/>
  <c r="CP150" i="22"/>
  <c r="CP150" i="22" a="1"/>
  <c r="CO150" i="22" a="1"/>
  <c r="CO150" i="22" s="1"/>
  <c r="CN150" i="22" a="1"/>
  <c r="CN150" i="22" s="1"/>
  <c r="CM150" i="22" a="1"/>
  <c r="CM150" i="22" s="1"/>
  <c r="CL150" i="22" a="1"/>
  <c r="CL150" i="22" s="1"/>
  <c r="CK150" i="22" a="1"/>
  <c r="CK150" i="22" s="1"/>
  <c r="CJ150" i="22"/>
  <c r="CJ150" i="22" a="1"/>
  <c r="CI150" i="22" a="1"/>
  <c r="CI150" i="22" s="1"/>
  <c r="CH150" i="22"/>
  <c r="CH150" i="22" a="1"/>
  <c r="CG150" i="22" a="1"/>
  <c r="CG150" i="22" s="1"/>
  <c r="CF150" i="22" a="1"/>
  <c r="CF150" i="22" s="1"/>
  <c r="CE150" i="22" a="1"/>
  <c r="CE150" i="22" s="1"/>
  <c r="CD150" i="22" a="1"/>
  <c r="CD150" i="22" s="1"/>
  <c r="CC150" i="22" a="1"/>
  <c r="CC150" i="22" s="1"/>
  <c r="CB150" i="22"/>
  <c r="CB150" i="22" a="1"/>
  <c r="CA150" i="22" a="1"/>
  <c r="CA150" i="22" s="1"/>
  <c r="BZ150" i="22"/>
  <c r="BZ150" i="22" a="1"/>
  <c r="BY150" i="22" a="1"/>
  <c r="BY150" i="22" s="1"/>
  <c r="BX150" i="22" a="1"/>
  <c r="BX150" i="22" s="1"/>
  <c r="BW150" i="22" a="1"/>
  <c r="BW150" i="22" s="1"/>
  <c r="BV150" i="22" a="1"/>
  <c r="BV150" i="22" s="1"/>
  <c r="BU150" i="22" a="1"/>
  <c r="BU150" i="22" s="1"/>
  <c r="BT150" i="22"/>
  <c r="BT150" i="22" a="1"/>
  <c r="BS150" i="22" a="1"/>
  <c r="BS150" i="22" s="1"/>
  <c r="BR150" i="22"/>
  <c r="BR150" i="22" a="1"/>
  <c r="BQ150" i="22" a="1"/>
  <c r="BQ150" i="22" s="1"/>
  <c r="BP150" i="22" a="1"/>
  <c r="BP150" i="22" s="1"/>
  <c r="BO150" i="22" a="1"/>
  <c r="BO150" i="22" s="1"/>
  <c r="BN150" i="22" a="1"/>
  <c r="BN150" i="22" s="1"/>
  <c r="BM150" i="22" a="1"/>
  <c r="BM150" i="22" s="1"/>
  <c r="BL150" i="22"/>
  <c r="BL150" i="22" a="1"/>
  <c r="BK150" i="22" a="1"/>
  <c r="BK150" i="22" s="1"/>
  <c r="BJ150" i="22"/>
  <c r="BJ150" i="22" a="1"/>
  <c r="BI150" i="22" a="1"/>
  <c r="BI150" i="22" s="1"/>
  <c r="BH150" i="22" a="1"/>
  <c r="BH150" i="22" s="1"/>
  <c r="BG150" i="22" a="1"/>
  <c r="BG150" i="22" s="1"/>
  <c r="BF150" i="22" a="1"/>
  <c r="BF150" i="22" s="1"/>
  <c r="BE150" i="22" a="1"/>
  <c r="BE150" i="22" s="1"/>
  <c r="BD150" i="22"/>
  <c r="BD150" i="22" a="1"/>
  <c r="BC150" i="22" a="1"/>
  <c r="BC150" i="22" s="1"/>
  <c r="BB150" i="22"/>
  <c r="BB150" i="22" a="1"/>
  <c r="BA150" i="22" a="1"/>
  <c r="BA150" i="22" s="1"/>
  <c r="AZ150" i="22" a="1"/>
  <c r="AZ150" i="22" s="1"/>
  <c r="AY150" i="22" a="1"/>
  <c r="AY150" i="22" s="1"/>
  <c r="AX150" i="22" a="1"/>
  <c r="AX150" i="22" s="1"/>
  <c r="AW150" i="22" a="1"/>
  <c r="AW150" i="22" s="1"/>
  <c r="AV150" i="22"/>
  <c r="AV150" i="22" a="1"/>
  <c r="AU150" i="22" a="1"/>
  <c r="AU150" i="22" s="1"/>
  <c r="AT150" i="22"/>
  <c r="AT150" i="22" a="1"/>
  <c r="AS150" i="22" a="1"/>
  <c r="AS150" i="22" s="1"/>
  <c r="AR150" i="22" a="1"/>
  <c r="AR150" i="22" s="1"/>
  <c r="AQ150" i="22" a="1"/>
  <c r="AQ150" i="22" s="1"/>
  <c r="AP150" i="22" a="1"/>
  <c r="AP150" i="22" s="1"/>
  <c r="AO150" i="22" a="1"/>
  <c r="AO150" i="22" s="1"/>
  <c r="AN150" i="22"/>
  <c r="AN150" i="22" a="1"/>
  <c r="AM150" i="22" a="1"/>
  <c r="AM150" i="22" s="1"/>
  <c r="AL150" i="22"/>
  <c r="AL150" i="22" a="1"/>
  <c r="AK150" i="22" a="1"/>
  <c r="AK150" i="22" s="1"/>
  <c r="AJ150" i="22" a="1"/>
  <c r="AJ150" i="22" s="1"/>
  <c r="AI150" i="22" a="1"/>
  <c r="AI150" i="22" s="1"/>
  <c r="AH150" i="22" a="1"/>
  <c r="AH150" i="22" s="1"/>
  <c r="AG150" i="22" a="1"/>
  <c r="AG150" i="22" s="1"/>
  <c r="AF150" i="22"/>
  <c r="AF150" i="22" a="1"/>
  <c r="AE150" i="22" a="1"/>
  <c r="AE150" i="22" s="1"/>
  <c r="AD150" i="22"/>
  <c r="AD150" i="22" a="1"/>
  <c r="AC150" i="22" a="1"/>
  <c r="AC150" i="22" s="1"/>
  <c r="AB150" i="22" a="1"/>
  <c r="AB150" i="22" s="1"/>
  <c r="AA150" i="22" a="1"/>
  <c r="AA150" i="22" s="1"/>
  <c r="Z150" i="22" a="1"/>
  <c r="Z150" i="22" s="1"/>
  <c r="Y150" i="22" a="1"/>
  <c r="Y150" i="22" s="1"/>
  <c r="X150" i="22"/>
  <c r="X150" i="22" a="1"/>
  <c r="W150" i="22" a="1"/>
  <c r="W150" i="22" s="1"/>
  <c r="V150" i="22"/>
  <c r="V150" i="22" a="1"/>
  <c r="U150" i="22" a="1"/>
  <c r="U150" i="22" s="1"/>
  <c r="T150" i="22" a="1"/>
  <c r="T150" i="22" s="1"/>
  <c r="S150" i="22" a="1"/>
  <c r="S150" i="22" s="1"/>
  <c r="R150" i="22" a="1"/>
  <c r="R150" i="22" s="1"/>
  <c r="Q150" i="22" a="1"/>
  <c r="Q150" i="22" s="1"/>
  <c r="P150" i="22"/>
  <c r="P150" i="22" a="1"/>
  <c r="O150" i="22" a="1"/>
  <c r="O150" i="22" s="1"/>
  <c r="N150" i="22"/>
  <c r="N150" i="22" a="1"/>
  <c r="M150" i="22" a="1"/>
  <c r="M150" i="22" s="1"/>
  <c r="L150" i="22" a="1"/>
  <c r="L150" i="22" s="1"/>
  <c r="K150" i="22" a="1"/>
  <c r="K150" i="22" s="1"/>
  <c r="J150" i="22" a="1"/>
  <c r="J150" i="22" s="1"/>
  <c r="I150" i="22" a="1"/>
  <c r="I150" i="22" s="1"/>
  <c r="H150" i="22"/>
  <c r="H150" i="22" a="1"/>
  <c r="G150" i="22" a="1"/>
  <c r="G150" i="22" s="1"/>
  <c r="F150" i="22"/>
  <c r="F150" i="22" a="1"/>
  <c r="E150" i="22" a="1"/>
  <c r="E150" i="22" s="1"/>
  <c r="D150" i="22" a="1"/>
  <c r="D150" i="22" s="1"/>
  <c r="EH148" i="22" a="1"/>
  <c r="EH148" i="22" s="1"/>
  <c r="EG148" i="22" a="1"/>
  <c r="EG148" i="22" s="1"/>
  <c r="EF148" i="22" a="1"/>
  <c r="EF148" i="22" s="1"/>
  <c r="EE148" i="22"/>
  <c r="EE148" i="22" a="1"/>
  <c r="ED148" i="22" a="1"/>
  <c r="ED148" i="22" s="1"/>
  <c r="EC148" i="22"/>
  <c r="EC148" i="22" a="1"/>
  <c r="EB148" i="22" a="1"/>
  <c r="EB148" i="22" s="1"/>
  <c r="EA148" i="22" a="1"/>
  <c r="EA148" i="22" s="1"/>
  <c r="DZ148" i="22" a="1"/>
  <c r="DZ148" i="22" s="1"/>
  <c r="DY148" i="22" a="1"/>
  <c r="DY148" i="22" s="1"/>
  <c r="DX148" i="22" a="1"/>
  <c r="DX148" i="22" s="1"/>
  <c r="DW148" i="22"/>
  <c r="DW148" i="22" a="1"/>
  <c r="DV148" i="22" a="1"/>
  <c r="DV148" i="22" s="1"/>
  <c r="DU148" i="22"/>
  <c r="DU148" i="22" a="1"/>
  <c r="DT148" i="22" a="1"/>
  <c r="DT148" i="22" s="1"/>
  <c r="DS148" i="22" a="1"/>
  <c r="DS148" i="22" s="1"/>
  <c r="DR148" i="22" a="1"/>
  <c r="DR148" i="22" s="1"/>
  <c r="DQ148" i="22" a="1"/>
  <c r="DQ148" i="22" s="1"/>
  <c r="DP148" i="22" a="1"/>
  <c r="DP148" i="22" s="1"/>
  <c r="DO148" i="22"/>
  <c r="DO148" i="22" a="1"/>
  <c r="DN148" i="22" a="1"/>
  <c r="DN148" i="22" s="1"/>
  <c r="DM148" i="22"/>
  <c r="DM148" i="22" a="1"/>
  <c r="DL148" i="22" a="1"/>
  <c r="DL148" i="22" s="1"/>
  <c r="DK148" i="22" a="1"/>
  <c r="DK148" i="22" s="1"/>
  <c r="DJ148" i="22" a="1"/>
  <c r="DJ148" i="22" s="1"/>
  <c r="DI148" i="22" a="1"/>
  <c r="DI148" i="22" s="1"/>
  <c r="DH148" i="22" a="1"/>
  <c r="DH148" i="22" s="1"/>
  <c r="DG148" i="22"/>
  <c r="DG148" i="22" a="1"/>
  <c r="DF148" i="22" a="1"/>
  <c r="DF148" i="22" s="1"/>
  <c r="DE148" i="22"/>
  <c r="DE148" i="22" a="1"/>
  <c r="DD148" i="22" a="1"/>
  <c r="DD148" i="22" s="1"/>
  <c r="DC148" i="22" a="1"/>
  <c r="DC148" i="22" s="1"/>
  <c r="DB148" i="22" a="1"/>
  <c r="DB148" i="22" s="1"/>
  <c r="DA148" i="22" a="1"/>
  <c r="DA148" i="22" s="1"/>
  <c r="CZ148" i="22" a="1"/>
  <c r="CZ148" i="22" s="1"/>
  <c r="CY148" i="22"/>
  <c r="CY148" i="22" a="1"/>
  <c r="CX148" i="22" a="1"/>
  <c r="CX148" i="22" s="1"/>
  <c r="CW148" i="22"/>
  <c r="CW148" i="22" a="1"/>
  <c r="CV148" i="22" a="1"/>
  <c r="CV148" i="22" s="1"/>
  <c r="CU148" i="22" a="1"/>
  <c r="CU148" i="22" s="1"/>
  <c r="CT148" i="22" a="1"/>
  <c r="CT148" i="22" s="1"/>
  <c r="CS148" i="22" a="1"/>
  <c r="CS148" i="22" s="1"/>
  <c r="CR148" i="22" a="1"/>
  <c r="CR148" i="22" s="1"/>
  <c r="CQ148" i="22"/>
  <c r="CQ148" i="22" a="1"/>
  <c r="CP148" i="22" a="1"/>
  <c r="CP148" i="22" s="1"/>
  <c r="CO148" i="22"/>
  <c r="CO148" i="22" a="1"/>
  <c r="CN148" i="22" a="1"/>
  <c r="CN148" i="22" s="1"/>
  <c r="CM148" i="22" a="1"/>
  <c r="CM148" i="22" s="1"/>
  <c r="CL148" i="22" a="1"/>
  <c r="CL148" i="22" s="1"/>
  <c r="CK148" i="22" a="1"/>
  <c r="CK148" i="22" s="1"/>
  <c r="CJ148" i="22" a="1"/>
  <c r="CJ148" i="22" s="1"/>
  <c r="CI148" i="22"/>
  <c r="CI148" i="22" a="1"/>
  <c r="CH148" i="22" a="1"/>
  <c r="CH148" i="22" s="1"/>
  <c r="CG148" i="22"/>
  <c r="CG148" i="22" a="1"/>
  <c r="CF148" i="22" a="1"/>
  <c r="CF148" i="22" s="1"/>
  <c r="CE148" i="22" a="1"/>
  <c r="CE148" i="22" s="1"/>
  <c r="CD148" i="22" a="1"/>
  <c r="CD148" i="22" s="1"/>
  <c r="CC148" i="22" a="1"/>
  <c r="CC148" i="22" s="1"/>
  <c r="CB148" i="22" a="1"/>
  <c r="CB148" i="22" s="1"/>
  <c r="CA148" i="22"/>
  <c r="CA148" i="22" a="1"/>
  <c r="BZ148" i="22" a="1"/>
  <c r="BZ148" i="22" s="1"/>
  <c r="BY148" i="22"/>
  <c r="BY148" i="22" a="1"/>
  <c r="BX148" i="22" a="1"/>
  <c r="BX148" i="22" s="1"/>
  <c r="BW148" i="22" a="1"/>
  <c r="BW148" i="22" s="1"/>
  <c r="BV148" i="22" a="1"/>
  <c r="BV148" i="22" s="1"/>
  <c r="BU148" i="22" a="1"/>
  <c r="BU148" i="22" s="1"/>
  <c r="BT148" i="22" a="1"/>
  <c r="BT148" i="22" s="1"/>
  <c r="BS148" i="22"/>
  <c r="BS148" i="22" a="1"/>
  <c r="BR148" i="22" a="1"/>
  <c r="BR148" i="22" s="1"/>
  <c r="BQ148" i="22"/>
  <c r="BQ148" i="22" a="1"/>
  <c r="BP148" i="22" a="1"/>
  <c r="BP148" i="22" s="1"/>
  <c r="BO148" i="22" a="1"/>
  <c r="BO148" i="22" s="1"/>
  <c r="BN148" i="22" a="1"/>
  <c r="BN148" i="22" s="1"/>
  <c r="BM148" i="22" a="1"/>
  <c r="BM148" i="22" s="1"/>
  <c r="BL148" i="22" a="1"/>
  <c r="BL148" i="22" s="1"/>
  <c r="BK148" i="22"/>
  <c r="BK148" i="22" a="1"/>
  <c r="BJ148" i="22" a="1"/>
  <c r="BJ148" i="22" s="1"/>
  <c r="BI148" i="22"/>
  <c r="BI148" i="22" a="1"/>
  <c r="BH148" i="22" a="1"/>
  <c r="BH148" i="22" s="1"/>
  <c r="BG148" i="22" a="1"/>
  <c r="BG148" i="22" s="1"/>
  <c r="BF148" i="22" a="1"/>
  <c r="BF148" i="22" s="1"/>
  <c r="BE148" i="22" a="1"/>
  <c r="BE148" i="22" s="1"/>
  <c r="BD148" i="22" a="1"/>
  <c r="BD148" i="22" s="1"/>
  <c r="BC148" i="22"/>
  <c r="BC148" i="22" a="1"/>
  <c r="BB148" i="22" a="1"/>
  <c r="BB148" i="22" s="1"/>
  <c r="BA148" i="22"/>
  <c r="BA148" i="22" a="1"/>
  <c r="AZ148" i="22" a="1"/>
  <c r="AZ148" i="22" s="1"/>
  <c r="AY148" i="22" a="1"/>
  <c r="AY148" i="22" s="1"/>
  <c r="AX148" i="22" a="1"/>
  <c r="AX148" i="22" s="1"/>
  <c r="AW148" i="22" a="1"/>
  <c r="AW148" i="22" s="1"/>
  <c r="AV148" i="22" a="1"/>
  <c r="AV148" i="22" s="1"/>
  <c r="AU148" i="22"/>
  <c r="AU148" i="22" a="1"/>
  <c r="AT148" i="22" a="1"/>
  <c r="AT148" i="22" s="1"/>
  <c r="AS148" i="22"/>
  <c r="AS148" i="22" a="1"/>
  <c r="AR148" i="22" a="1"/>
  <c r="AR148" i="22" s="1"/>
  <c r="AQ148" i="22" a="1"/>
  <c r="AQ148" i="22" s="1"/>
  <c r="AP148" i="22" a="1"/>
  <c r="AP148" i="22" s="1"/>
  <c r="AO148" i="22" a="1"/>
  <c r="AO148" i="22" s="1"/>
  <c r="AN148" i="22" a="1"/>
  <c r="AN148" i="22" s="1"/>
  <c r="AM148" i="22"/>
  <c r="AM148" i="22" a="1"/>
  <c r="AL148" i="22" a="1"/>
  <c r="AL148" i="22" s="1"/>
  <c r="AK148" i="22"/>
  <c r="AK148" i="22" a="1"/>
  <c r="AJ148" i="22" a="1"/>
  <c r="AJ148" i="22" s="1"/>
  <c r="AI148" i="22" a="1"/>
  <c r="AI148" i="22" s="1"/>
  <c r="AH148" i="22" a="1"/>
  <c r="AH148" i="22" s="1"/>
  <c r="AG148" i="22" a="1"/>
  <c r="AG148" i="22" s="1"/>
  <c r="AF148" i="22" a="1"/>
  <c r="AF148" i="22" s="1"/>
  <c r="AE148" i="22"/>
  <c r="AE148" i="22" a="1"/>
  <c r="AD148" i="22" a="1"/>
  <c r="AD148" i="22" s="1"/>
  <c r="AC148" i="22"/>
  <c r="AC148" i="22" a="1"/>
  <c r="AB148" i="22" a="1"/>
  <c r="AB148" i="22" s="1"/>
  <c r="AA148" i="22" a="1"/>
  <c r="AA148" i="22" s="1"/>
  <c r="Z148" i="22" a="1"/>
  <c r="Z148" i="22" s="1"/>
  <c r="Y148" i="22" a="1"/>
  <c r="Y148" i="22" s="1"/>
  <c r="X148" i="22" a="1"/>
  <c r="X148" i="22" s="1"/>
  <c r="W148" i="22"/>
  <c r="W148" i="22" a="1"/>
  <c r="V148" i="22" a="1"/>
  <c r="V148" i="22" s="1"/>
  <c r="U148" i="22"/>
  <c r="U148" i="22" a="1"/>
  <c r="T148" i="22" a="1"/>
  <c r="T148" i="22" s="1"/>
  <c r="S148" i="22" a="1"/>
  <c r="S148" i="22" s="1"/>
  <c r="R148" i="22" a="1"/>
  <c r="R148" i="22" s="1"/>
  <c r="Q148" i="22" a="1"/>
  <c r="Q148" i="22" s="1"/>
  <c r="P148" i="22" a="1"/>
  <c r="P148" i="22" s="1"/>
  <c r="O148" i="22"/>
  <c r="O148" i="22" a="1"/>
  <c r="N148" i="22" a="1"/>
  <c r="N148" i="22" s="1"/>
  <c r="M148" i="22"/>
  <c r="M148" i="22" a="1"/>
  <c r="L148" i="22" a="1"/>
  <c r="L148" i="22" s="1"/>
  <c r="K148" i="22" a="1"/>
  <c r="K148" i="22" s="1"/>
  <c r="J148" i="22" a="1"/>
  <c r="J148" i="22" s="1"/>
  <c r="I148" i="22" a="1"/>
  <c r="I148" i="22" s="1"/>
  <c r="H148" i="22" a="1"/>
  <c r="H148" i="22" s="1"/>
  <c r="G148" i="22"/>
  <c r="G148" i="22" a="1"/>
  <c r="F148" i="22" a="1"/>
  <c r="F148" i="22" s="1"/>
  <c r="E148" i="22"/>
  <c r="E148" i="22" a="1"/>
  <c r="D148" i="22" a="1"/>
  <c r="D148" i="22" s="1"/>
  <c r="EH147" i="22" a="1"/>
  <c r="EH147" i="22" s="1"/>
  <c r="EG147" i="22" a="1"/>
  <c r="EG147" i="22" s="1"/>
  <c r="EF147" i="22" a="1"/>
  <c r="EF147" i="22" s="1"/>
  <c r="EE147" i="22" a="1"/>
  <c r="EE147" i="22" s="1"/>
  <c r="ED147" i="22"/>
  <c r="ED147" i="22" a="1"/>
  <c r="EC147" i="22" a="1"/>
  <c r="EC147" i="22" s="1"/>
  <c r="EB147" i="22"/>
  <c r="EB147" i="22" a="1"/>
  <c r="EA147" i="22" a="1"/>
  <c r="EA147" i="22" s="1"/>
  <c r="DZ147" i="22" a="1"/>
  <c r="DZ147" i="22" s="1"/>
  <c r="DY147" i="22" a="1"/>
  <c r="DY147" i="22" s="1"/>
  <c r="DX147" i="22" a="1"/>
  <c r="DX147" i="22" s="1"/>
  <c r="DW147" i="22" a="1"/>
  <c r="DW147" i="22" s="1"/>
  <c r="DV147" i="22"/>
  <c r="DV147" i="22" a="1"/>
  <c r="DU147" i="22" a="1"/>
  <c r="DU147" i="22" s="1"/>
  <c r="DT147" i="22"/>
  <c r="DT147" i="22" a="1"/>
  <c r="DS147" i="22" a="1"/>
  <c r="DS147" i="22" s="1"/>
  <c r="DR147" i="22" a="1"/>
  <c r="DR147" i="22" s="1"/>
  <c r="DQ147" i="22" a="1"/>
  <c r="DQ147" i="22" s="1"/>
  <c r="DP147" i="22" a="1"/>
  <c r="DP147" i="22" s="1"/>
  <c r="DO147" i="22" a="1"/>
  <c r="DO147" i="22" s="1"/>
  <c r="DN147" i="22"/>
  <c r="DN147" i="22" a="1"/>
  <c r="DM147" i="22" a="1"/>
  <c r="DM147" i="22" s="1"/>
  <c r="DL147" i="22"/>
  <c r="DL147" i="22" a="1"/>
  <c r="DK147" i="22" a="1"/>
  <c r="DK147" i="22" s="1"/>
  <c r="DJ147" i="22" a="1"/>
  <c r="DJ147" i="22" s="1"/>
  <c r="DI147" i="22" a="1"/>
  <c r="DI147" i="22" s="1"/>
  <c r="DH147" i="22" a="1"/>
  <c r="DH147" i="22" s="1"/>
  <c r="DG147" i="22" a="1"/>
  <c r="DG147" i="22" s="1"/>
  <c r="DF147" i="22"/>
  <c r="DF147" i="22" a="1"/>
  <c r="DE147" i="22" a="1"/>
  <c r="DE147" i="22" s="1"/>
  <c r="DD147" i="22"/>
  <c r="DD147" i="22" a="1"/>
  <c r="DC147" i="22" a="1"/>
  <c r="DC147" i="22" s="1"/>
  <c r="DB147" i="22" a="1"/>
  <c r="DB147" i="22" s="1"/>
  <c r="DA147" i="22" a="1"/>
  <c r="DA147" i="22" s="1"/>
  <c r="CZ147" i="22" a="1"/>
  <c r="CZ147" i="22" s="1"/>
  <c r="CY147" i="22" a="1"/>
  <c r="CY147" i="22" s="1"/>
  <c r="CX147" i="22"/>
  <c r="CX147" i="22" a="1"/>
  <c r="CW147" i="22" a="1"/>
  <c r="CW147" i="22" s="1"/>
  <c r="CV147" i="22"/>
  <c r="CV147" i="22" a="1"/>
  <c r="CU147" i="22" a="1"/>
  <c r="CU147" i="22" s="1"/>
  <c r="CT147" i="22" a="1"/>
  <c r="CT147" i="22" s="1"/>
  <c r="CS147" i="22" a="1"/>
  <c r="CS147" i="22" s="1"/>
  <c r="CR147" i="22" a="1"/>
  <c r="CR147" i="22" s="1"/>
  <c r="CQ147" i="22" a="1"/>
  <c r="CQ147" i="22" s="1"/>
  <c r="CP147" i="22"/>
  <c r="CP147" i="22" a="1"/>
  <c r="CO147" i="22" a="1"/>
  <c r="CO147" i="22" s="1"/>
  <c r="CN147" i="22"/>
  <c r="CN147" i="22" a="1"/>
  <c r="CM147" i="22" a="1"/>
  <c r="CM147" i="22" s="1"/>
  <c r="CL147" i="22" a="1"/>
  <c r="CL147" i="22" s="1"/>
  <c r="CK147" i="22" a="1"/>
  <c r="CK147" i="22" s="1"/>
  <c r="CJ147" i="22" a="1"/>
  <c r="CJ147" i="22" s="1"/>
  <c r="CI147" i="22" a="1"/>
  <c r="CI147" i="22" s="1"/>
  <c r="CH147" i="22"/>
  <c r="CH147" i="22" a="1"/>
  <c r="CG147" i="22" a="1"/>
  <c r="CG147" i="22" s="1"/>
  <c r="CF147" i="22"/>
  <c r="CF147" i="22" a="1"/>
  <c r="CE147" i="22" a="1"/>
  <c r="CE147" i="22" s="1"/>
  <c r="CD147" i="22" a="1"/>
  <c r="CD147" i="22" s="1"/>
  <c r="CC147" i="22" a="1"/>
  <c r="CC147" i="22" s="1"/>
  <c r="CB147" i="22" a="1"/>
  <c r="CB147" i="22" s="1"/>
  <c r="CA147" i="22" a="1"/>
  <c r="CA147" i="22" s="1"/>
  <c r="BZ147" i="22"/>
  <c r="BZ147" i="22" a="1"/>
  <c r="BY147" i="22" a="1"/>
  <c r="BY147" i="22" s="1"/>
  <c r="BX147" i="22"/>
  <c r="BX147" i="22" a="1"/>
  <c r="BW147" i="22" a="1"/>
  <c r="BW147" i="22" s="1"/>
  <c r="BV147" i="22" a="1"/>
  <c r="BV147" i="22" s="1"/>
  <c r="BU147" i="22"/>
  <c r="BU147" i="22" a="1"/>
  <c r="BT147" i="22" a="1"/>
  <c r="BT147" i="22" s="1"/>
  <c r="BS147" i="22"/>
  <c r="BS147" i="22" a="1"/>
  <c r="BR147" i="22" a="1"/>
  <c r="BR147" i="22" s="1"/>
  <c r="BQ147" i="22"/>
  <c r="BQ147" i="22" a="1"/>
  <c r="BP147" i="22" a="1"/>
  <c r="BP147" i="22" s="1"/>
  <c r="BO147" i="22"/>
  <c r="BO147" i="22" a="1"/>
  <c r="BN147" i="22" a="1"/>
  <c r="BN147" i="22" s="1"/>
  <c r="BM147" i="22" a="1"/>
  <c r="BM147" i="22" s="1"/>
  <c r="BL147" i="22" a="1"/>
  <c r="BL147" i="22" s="1"/>
  <c r="BK147" i="22" a="1"/>
  <c r="BK147" i="22" s="1"/>
  <c r="BJ147" i="22" a="1"/>
  <c r="BJ147" i="22" s="1"/>
  <c r="BI147" i="22" a="1"/>
  <c r="BI147" i="22" s="1"/>
  <c r="BH147" i="22" a="1"/>
  <c r="BH147" i="22" s="1"/>
  <c r="BG147" i="22" a="1"/>
  <c r="BG147" i="22" s="1"/>
  <c r="BF147" i="22" a="1"/>
  <c r="BF147" i="22" s="1"/>
  <c r="BE147" i="22" a="1"/>
  <c r="BE147" i="22" s="1"/>
  <c r="BD147" i="22" a="1"/>
  <c r="BD147" i="22" s="1"/>
  <c r="BC147" i="22" a="1"/>
  <c r="BC147" i="22" s="1"/>
  <c r="BB147" i="22" a="1"/>
  <c r="BB147" i="22" s="1"/>
  <c r="BA147" i="22" a="1"/>
  <c r="BA147" i="22" s="1"/>
  <c r="AZ147" i="22" a="1"/>
  <c r="AZ147" i="22" s="1"/>
  <c r="AY147" i="22" a="1"/>
  <c r="AY147" i="22" s="1"/>
  <c r="AX147" i="22" a="1"/>
  <c r="AX147" i="22" s="1"/>
  <c r="AW147" i="22" a="1"/>
  <c r="AW147" i="22" s="1"/>
  <c r="AV147" i="22" a="1"/>
  <c r="AV147" i="22" s="1"/>
  <c r="AU147" i="22" a="1"/>
  <c r="AU147" i="22" s="1"/>
  <c r="AT147" i="22" a="1"/>
  <c r="AT147" i="22" s="1"/>
  <c r="AS147" i="22" a="1"/>
  <c r="AS147" i="22" s="1"/>
  <c r="AR147" i="22" a="1"/>
  <c r="AR147" i="22" s="1"/>
  <c r="AQ147" i="22" a="1"/>
  <c r="AQ147" i="22" s="1"/>
  <c r="AP147" i="22" a="1"/>
  <c r="AP147" i="22" s="1"/>
  <c r="AO147" i="22" a="1"/>
  <c r="AO147" i="22" s="1"/>
  <c r="AN147" i="22" a="1"/>
  <c r="AN147" i="22" s="1"/>
  <c r="AM147" i="22" a="1"/>
  <c r="AM147" i="22" s="1"/>
  <c r="AL147" i="22" a="1"/>
  <c r="AL147" i="22" s="1"/>
  <c r="AK147" i="22" a="1"/>
  <c r="AK147" i="22" s="1"/>
  <c r="AJ147" i="22" a="1"/>
  <c r="AJ147" i="22" s="1"/>
  <c r="AI147" i="22" a="1"/>
  <c r="AI147" i="22" s="1"/>
  <c r="AH147" i="22" a="1"/>
  <c r="AH147" i="22" s="1"/>
  <c r="AG147" i="22" a="1"/>
  <c r="AG147" i="22" s="1"/>
  <c r="AF147" i="22" a="1"/>
  <c r="AF147" i="22" s="1"/>
  <c r="AE147" i="22" a="1"/>
  <c r="AE147" i="22" s="1"/>
  <c r="AD147" i="22" a="1"/>
  <c r="AD147" i="22" s="1"/>
  <c r="AC147" i="22" a="1"/>
  <c r="AC147" i="22" s="1"/>
  <c r="AB147" i="22" a="1"/>
  <c r="AB147" i="22" s="1"/>
  <c r="AA147" i="22" a="1"/>
  <c r="AA147" i="22" s="1"/>
  <c r="Z147" i="22" a="1"/>
  <c r="Z147" i="22" s="1"/>
  <c r="Y147" i="22" a="1"/>
  <c r="Y147" i="22" s="1"/>
  <c r="X147" i="22" a="1"/>
  <c r="X147" i="22" s="1"/>
  <c r="W147" i="22" a="1"/>
  <c r="W147" i="22" s="1"/>
  <c r="V147" i="22" a="1"/>
  <c r="V147" i="22" s="1"/>
  <c r="U147" i="22" a="1"/>
  <c r="U147" i="22" s="1"/>
  <c r="T147" i="22" a="1"/>
  <c r="T147" i="22" s="1"/>
  <c r="S147" i="22" a="1"/>
  <c r="S147" i="22" s="1"/>
  <c r="R147" i="22" a="1"/>
  <c r="R147" i="22" s="1"/>
  <c r="Q147" i="22" a="1"/>
  <c r="Q147" i="22" s="1"/>
  <c r="P147" i="22" a="1"/>
  <c r="P147" i="22" s="1"/>
  <c r="O147" i="22" a="1"/>
  <c r="O147" i="22" s="1"/>
  <c r="N147" i="22" a="1"/>
  <c r="N147" i="22" s="1"/>
  <c r="M147" i="22" a="1"/>
  <c r="M147" i="22" s="1"/>
  <c r="L147" i="22" a="1"/>
  <c r="L147" i="22" s="1"/>
  <c r="K147" i="22" a="1"/>
  <c r="K147" i="22" s="1"/>
  <c r="J147" i="22" a="1"/>
  <c r="J147" i="22" s="1"/>
  <c r="I147" i="22" a="1"/>
  <c r="I147" i="22" s="1"/>
  <c r="H147" i="22" a="1"/>
  <c r="H147" i="22" s="1"/>
  <c r="G147" i="22" a="1"/>
  <c r="G147" i="22" s="1"/>
  <c r="F147" i="22" a="1"/>
  <c r="F147" i="22" s="1"/>
  <c r="E147" i="22" a="1"/>
  <c r="E147" i="22" s="1"/>
  <c r="D147" i="22" a="1"/>
  <c r="D147" i="22" s="1"/>
  <c r="EH146" i="22" a="1"/>
  <c r="EH146" i="22" s="1"/>
  <c r="EG146" i="22" a="1"/>
  <c r="EG146" i="22" s="1"/>
  <c r="EF146" i="22" a="1"/>
  <c r="EF146" i="22" s="1"/>
  <c r="EE146" i="22" a="1"/>
  <c r="EE146" i="22" s="1"/>
  <c r="ED146" i="22" a="1"/>
  <c r="ED146" i="22" s="1"/>
  <c r="EC146" i="22" a="1"/>
  <c r="EC146" i="22" s="1"/>
  <c r="EB146" i="22" a="1"/>
  <c r="EB146" i="22" s="1"/>
  <c r="EA146" i="22" a="1"/>
  <c r="EA146" i="22" s="1"/>
  <c r="DZ146" i="22" a="1"/>
  <c r="DZ146" i="22" s="1"/>
  <c r="DY146" i="22" a="1"/>
  <c r="DY146" i="22" s="1"/>
  <c r="DX146" i="22" a="1"/>
  <c r="DX146" i="22" s="1"/>
  <c r="DW146" i="22" a="1"/>
  <c r="DW146" i="22" s="1"/>
  <c r="DV146" i="22" a="1"/>
  <c r="DV146" i="22" s="1"/>
  <c r="DU146" i="22" a="1"/>
  <c r="DU146" i="22" s="1"/>
  <c r="DT146" i="22" a="1"/>
  <c r="DT146" i="22" s="1"/>
  <c r="DS146" i="22" a="1"/>
  <c r="DS146" i="22" s="1"/>
  <c r="DR146" i="22" a="1"/>
  <c r="DR146" i="22" s="1"/>
  <c r="DQ146" i="22" a="1"/>
  <c r="DQ146" i="22" s="1"/>
  <c r="DP146" i="22" a="1"/>
  <c r="DP146" i="22" s="1"/>
  <c r="DO146" i="22" a="1"/>
  <c r="DO146" i="22" s="1"/>
  <c r="DN146" i="22" a="1"/>
  <c r="DN146" i="22" s="1"/>
  <c r="DM146" i="22" a="1"/>
  <c r="DM146" i="22" s="1"/>
  <c r="DL146" i="22" a="1"/>
  <c r="DL146" i="22" s="1"/>
  <c r="DK146" i="22" a="1"/>
  <c r="DK146" i="22" s="1"/>
  <c r="DJ146" i="22" a="1"/>
  <c r="DJ146" i="22" s="1"/>
  <c r="DI146" i="22" a="1"/>
  <c r="DI146" i="22" s="1"/>
  <c r="DH146" i="22" a="1"/>
  <c r="DH146" i="22" s="1"/>
  <c r="DG146" i="22" a="1"/>
  <c r="DG146" i="22" s="1"/>
  <c r="DF146" i="22" a="1"/>
  <c r="DF146" i="22" s="1"/>
  <c r="DE146" i="22" a="1"/>
  <c r="DE146" i="22" s="1"/>
  <c r="DD146" i="22" a="1"/>
  <c r="DD146" i="22" s="1"/>
  <c r="DC146" i="22" a="1"/>
  <c r="DC146" i="22" s="1"/>
  <c r="DB146" i="22" a="1"/>
  <c r="DB146" i="22" s="1"/>
  <c r="DA146" i="22" a="1"/>
  <c r="DA146" i="22" s="1"/>
  <c r="CZ146" i="22" a="1"/>
  <c r="CZ146" i="22" s="1"/>
  <c r="CY146" i="22" a="1"/>
  <c r="CY146" i="22" s="1"/>
  <c r="CX146" i="22" a="1"/>
  <c r="CX146" i="22" s="1"/>
  <c r="CW146" i="22" a="1"/>
  <c r="CW146" i="22" s="1"/>
  <c r="CV146" i="22" a="1"/>
  <c r="CV146" i="22" s="1"/>
  <c r="CU146" i="22" a="1"/>
  <c r="CU146" i="22" s="1"/>
  <c r="CT146" i="22" a="1"/>
  <c r="CT146" i="22" s="1"/>
  <c r="CS146" i="22" a="1"/>
  <c r="CS146" i="22" s="1"/>
  <c r="CR146" i="22" a="1"/>
  <c r="CR146" i="22" s="1"/>
  <c r="CQ146" i="22" a="1"/>
  <c r="CQ146" i="22" s="1"/>
  <c r="CP146" i="22" a="1"/>
  <c r="CP146" i="22" s="1"/>
  <c r="CO146" i="22" a="1"/>
  <c r="CO146" i="22" s="1"/>
  <c r="CN146" i="22" a="1"/>
  <c r="CN146" i="22" s="1"/>
  <c r="CM146" i="22" a="1"/>
  <c r="CM146" i="22" s="1"/>
  <c r="CL146" i="22" a="1"/>
  <c r="CL146" i="22" s="1"/>
  <c r="CK146" i="22" a="1"/>
  <c r="CK146" i="22" s="1"/>
  <c r="CJ146" i="22" a="1"/>
  <c r="CJ146" i="22" s="1"/>
  <c r="CI146" i="22" a="1"/>
  <c r="CI146" i="22" s="1"/>
  <c r="CH146" i="22" a="1"/>
  <c r="CH146" i="22" s="1"/>
  <c r="CG146" i="22" a="1"/>
  <c r="CG146" i="22" s="1"/>
  <c r="CF146" i="22" a="1"/>
  <c r="CF146" i="22" s="1"/>
  <c r="CE146" i="22" a="1"/>
  <c r="CE146" i="22" s="1"/>
  <c r="CD146" i="22" a="1"/>
  <c r="CD146" i="22" s="1"/>
  <c r="CC146" i="22" a="1"/>
  <c r="CC146" i="22" s="1"/>
  <c r="CB146" i="22" a="1"/>
  <c r="CB146" i="22" s="1"/>
  <c r="CA146" i="22" a="1"/>
  <c r="CA146" i="22" s="1"/>
  <c r="BZ146" i="22" a="1"/>
  <c r="BZ146" i="22" s="1"/>
  <c r="BY146" i="22" a="1"/>
  <c r="BY146" i="22" s="1"/>
  <c r="BX146" i="22" a="1"/>
  <c r="BX146" i="22" s="1"/>
  <c r="BW146" i="22" a="1"/>
  <c r="BW146" i="22" s="1"/>
  <c r="BV146" i="22" a="1"/>
  <c r="BV146" i="22" s="1"/>
  <c r="BU146" i="22" a="1"/>
  <c r="BU146" i="22" s="1"/>
  <c r="BT146" i="22" a="1"/>
  <c r="BT146" i="22" s="1"/>
  <c r="BS146" i="22" a="1"/>
  <c r="BS146" i="22" s="1"/>
  <c r="BR146" i="22" a="1"/>
  <c r="BR146" i="22" s="1"/>
  <c r="BQ146" i="22" a="1"/>
  <c r="BQ146" i="22" s="1"/>
  <c r="BP146" i="22" a="1"/>
  <c r="BP146" i="22" s="1"/>
  <c r="BO146" i="22" a="1"/>
  <c r="BO146" i="22" s="1"/>
  <c r="BN146" i="22" a="1"/>
  <c r="BN146" i="22" s="1"/>
  <c r="BM146" i="22" a="1"/>
  <c r="BM146" i="22" s="1"/>
  <c r="BL146" i="22" a="1"/>
  <c r="BL146" i="22" s="1"/>
  <c r="BK146" i="22" a="1"/>
  <c r="BK146" i="22" s="1"/>
  <c r="BJ146" i="22" a="1"/>
  <c r="BJ146" i="22" s="1"/>
  <c r="BI146" i="22" a="1"/>
  <c r="BI146" i="22" s="1"/>
  <c r="BH146" i="22" a="1"/>
  <c r="BH146" i="22" s="1"/>
  <c r="BG146" i="22" a="1"/>
  <c r="BG146" i="22" s="1"/>
  <c r="BF146" i="22" a="1"/>
  <c r="BF146" i="22" s="1"/>
  <c r="BE146" i="22" a="1"/>
  <c r="BE146" i="22" s="1"/>
  <c r="BD146" i="22" a="1"/>
  <c r="BD146" i="22" s="1"/>
  <c r="BC146" i="22" a="1"/>
  <c r="BC146" i="22" s="1"/>
  <c r="BB146" i="22" a="1"/>
  <c r="BB146" i="22" s="1"/>
  <c r="BA146" i="22" a="1"/>
  <c r="BA146" i="22" s="1"/>
  <c r="AZ146" i="22" a="1"/>
  <c r="AZ146" i="22" s="1"/>
  <c r="AY146" i="22" a="1"/>
  <c r="AY146" i="22" s="1"/>
  <c r="AX146" i="22" a="1"/>
  <c r="AX146" i="22" s="1"/>
  <c r="AW146" i="22" a="1"/>
  <c r="AW146" i="22" s="1"/>
  <c r="AV146" i="22" a="1"/>
  <c r="AV146" i="22" s="1"/>
  <c r="AU146" i="22" a="1"/>
  <c r="AU146" i="22" s="1"/>
  <c r="AT146" i="22" a="1"/>
  <c r="AT146" i="22" s="1"/>
  <c r="AS146" i="22" a="1"/>
  <c r="AS146" i="22" s="1"/>
  <c r="AR146" i="22" a="1"/>
  <c r="AR146" i="22" s="1"/>
  <c r="AQ146" i="22" a="1"/>
  <c r="AQ146" i="22" s="1"/>
  <c r="AP146" i="22" a="1"/>
  <c r="AP146" i="22" s="1"/>
  <c r="AO146" i="22" a="1"/>
  <c r="AO146" i="22" s="1"/>
  <c r="AN146" i="22" a="1"/>
  <c r="AN146" i="22" s="1"/>
  <c r="AM146" i="22" a="1"/>
  <c r="AM146" i="22" s="1"/>
  <c r="AL146" i="22" a="1"/>
  <c r="AL146" i="22" s="1"/>
  <c r="AK146" i="22" a="1"/>
  <c r="AK146" i="22" s="1"/>
  <c r="AJ146" i="22" a="1"/>
  <c r="AJ146" i="22" s="1"/>
  <c r="AI146" i="22" a="1"/>
  <c r="AI146" i="22" s="1"/>
  <c r="AH146" i="22" a="1"/>
  <c r="AH146" i="22" s="1"/>
  <c r="AG146" i="22" a="1"/>
  <c r="AG146" i="22" s="1"/>
  <c r="AF146" i="22" a="1"/>
  <c r="AF146" i="22" s="1"/>
  <c r="AE146" i="22" a="1"/>
  <c r="AE146" i="22" s="1"/>
  <c r="AD146" i="22" a="1"/>
  <c r="AD146" i="22" s="1"/>
  <c r="AC146" i="22" a="1"/>
  <c r="AC146" i="22" s="1"/>
  <c r="AB146" i="22" a="1"/>
  <c r="AB146" i="22" s="1"/>
  <c r="AA146" i="22" a="1"/>
  <c r="AA146" i="22" s="1"/>
  <c r="Z146" i="22" a="1"/>
  <c r="Z146" i="22" s="1"/>
  <c r="Y146" i="22" a="1"/>
  <c r="Y146" i="22" s="1"/>
  <c r="X146" i="22" a="1"/>
  <c r="X146" i="22" s="1"/>
  <c r="W146" i="22" a="1"/>
  <c r="W146" i="22" s="1"/>
  <c r="V146" i="22" a="1"/>
  <c r="V146" i="22" s="1"/>
  <c r="U146" i="22" a="1"/>
  <c r="U146" i="22" s="1"/>
  <c r="T146" i="22" a="1"/>
  <c r="T146" i="22" s="1"/>
  <c r="S146" i="22" a="1"/>
  <c r="S146" i="22" s="1"/>
  <c r="R146" i="22" a="1"/>
  <c r="R146" i="22" s="1"/>
  <c r="Q146" i="22" a="1"/>
  <c r="Q146" i="22" s="1"/>
  <c r="P146" i="22" a="1"/>
  <c r="P146" i="22" s="1"/>
  <c r="O146" i="22" a="1"/>
  <c r="O146" i="22" s="1"/>
  <c r="N146" i="22" a="1"/>
  <c r="N146" i="22" s="1"/>
  <c r="M146" i="22" a="1"/>
  <c r="M146" i="22" s="1"/>
  <c r="L146" i="22" a="1"/>
  <c r="L146" i="22" s="1"/>
  <c r="K146" i="22" a="1"/>
  <c r="K146" i="22" s="1"/>
  <c r="J146" i="22" a="1"/>
  <c r="J146" i="22" s="1"/>
  <c r="I146" i="22" a="1"/>
  <c r="I146" i="22" s="1"/>
  <c r="H146" i="22" a="1"/>
  <c r="H146" i="22" s="1"/>
  <c r="G146" i="22" a="1"/>
  <c r="G146" i="22" s="1"/>
  <c r="F146" i="22" a="1"/>
  <c r="F146" i="22" s="1"/>
  <c r="E146" i="22" a="1"/>
  <c r="E146" i="22" s="1"/>
  <c r="D146" i="22" a="1"/>
  <c r="D146" i="22" s="1"/>
  <c r="EH144" i="22" a="1"/>
  <c r="EH144" i="22" s="1"/>
  <c r="EG144" i="22" a="1"/>
  <c r="EG144" i="22" s="1"/>
  <c r="EF144" i="22" a="1"/>
  <c r="EF144" i="22" s="1"/>
  <c r="EE144" i="22" a="1"/>
  <c r="EE144" i="22" s="1"/>
  <c r="ED144" i="22" a="1"/>
  <c r="ED144" i="22" s="1"/>
  <c r="EC144" i="22" a="1"/>
  <c r="EC144" i="22" s="1"/>
  <c r="EB144" i="22" a="1"/>
  <c r="EB144" i="22" s="1"/>
  <c r="EA144" i="22" a="1"/>
  <c r="EA144" i="22" s="1"/>
  <c r="DZ144" i="22" a="1"/>
  <c r="DZ144" i="22" s="1"/>
  <c r="DY144" i="22" a="1"/>
  <c r="DY144" i="22" s="1"/>
  <c r="DX144" i="22" a="1"/>
  <c r="DX144" i="22" s="1"/>
  <c r="DW144" i="22" a="1"/>
  <c r="DW144" i="22" s="1"/>
  <c r="DV144" i="22" a="1"/>
  <c r="DV144" i="22" s="1"/>
  <c r="DU144" i="22" a="1"/>
  <c r="DU144" i="22" s="1"/>
  <c r="DT144" i="22" a="1"/>
  <c r="DT144" i="22" s="1"/>
  <c r="DS144" i="22" a="1"/>
  <c r="DS144" i="22" s="1"/>
  <c r="DR144" i="22" a="1"/>
  <c r="DR144" i="22" s="1"/>
  <c r="DQ144" i="22" a="1"/>
  <c r="DQ144" i="22" s="1"/>
  <c r="DP144" i="22" a="1"/>
  <c r="DP144" i="22" s="1"/>
  <c r="DO144" i="22" a="1"/>
  <c r="DO144" i="22" s="1"/>
  <c r="DN144" i="22" a="1"/>
  <c r="DN144" i="22" s="1"/>
  <c r="DM144" i="22" a="1"/>
  <c r="DM144" i="22" s="1"/>
  <c r="DL144" i="22" a="1"/>
  <c r="DL144" i="22" s="1"/>
  <c r="DK144" i="22" a="1"/>
  <c r="DK144" i="22" s="1"/>
  <c r="DJ144" i="22" a="1"/>
  <c r="DJ144" i="22" s="1"/>
  <c r="DI144" i="22" a="1"/>
  <c r="DI144" i="22" s="1"/>
  <c r="DH144" i="22" a="1"/>
  <c r="DH144" i="22" s="1"/>
  <c r="DG144" i="22" a="1"/>
  <c r="DG144" i="22" s="1"/>
  <c r="DF144" i="22" a="1"/>
  <c r="DF144" i="22" s="1"/>
  <c r="DE144" i="22" a="1"/>
  <c r="DE144" i="22" s="1"/>
  <c r="DD144" i="22" a="1"/>
  <c r="DD144" i="22" s="1"/>
  <c r="DC144" i="22" a="1"/>
  <c r="DC144" i="22" s="1"/>
  <c r="DB144" i="22" a="1"/>
  <c r="DB144" i="22" s="1"/>
  <c r="DA144" i="22" a="1"/>
  <c r="DA144" i="22" s="1"/>
  <c r="CZ144" i="22" a="1"/>
  <c r="CZ144" i="22" s="1"/>
  <c r="CY144" i="22" a="1"/>
  <c r="CY144" i="22" s="1"/>
  <c r="CX144" i="22" a="1"/>
  <c r="CX144" i="22" s="1"/>
  <c r="CW144" i="22" a="1"/>
  <c r="CW144" i="22" s="1"/>
  <c r="CV144" i="22" a="1"/>
  <c r="CV144" i="22" s="1"/>
  <c r="CU144" i="22" a="1"/>
  <c r="CU144" i="22" s="1"/>
  <c r="CT144" i="22" a="1"/>
  <c r="CT144" i="22" s="1"/>
  <c r="CS144" i="22" a="1"/>
  <c r="CS144" i="22" s="1"/>
  <c r="CR144" i="22" a="1"/>
  <c r="CR144" i="22" s="1"/>
  <c r="CQ144" i="22" a="1"/>
  <c r="CQ144" i="22" s="1"/>
  <c r="CP144" i="22" a="1"/>
  <c r="CP144" i="22" s="1"/>
  <c r="CO144" i="22" a="1"/>
  <c r="CO144" i="22" s="1"/>
  <c r="CN144" i="22" a="1"/>
  <c r="CN144" i="22" s="1"/>
  <c r="CM144" i="22" a="1"/>
  <c r="CM144" i="22" s="1"/>
  <c r="CL144" i="22" a="1"/>
  <c r="CL144" i="22" s="1"/>
  <c r="CK144" i="22" a="1"/>
  <c r="CK144" i="22" s="1"/>
  <c r="CJ144" i="22" a="1"/>
  <c r="CJ144" i="22" s="1"/>
  <c r="CI144" i="22" a="1"/>
  <c r="CI144" i="22" s="1"/>
  <c r="CH144" i="22" a="1"/>
  <c r="CH144" i="22" s="1"/>
  <c r="CG144" i="22" a="1"/>
  <c r="CG144" i="22" s="1"/>
  <c r="CF144" i="22" a="1"/>
  <c r="CF144" i="22" s="1"/>
  <c r="CE144" i="22" a="1"/>
  <c r="CE144" i="22" s="1"/>
  <c r="CD144" i="22" a="1"/>
  <c r="CD144" i="22" s="1"/>
  <c r="CC144" i="22" a="1"/>
  <c r="CC144" i="22" s="1"/>
  <c r="CB144" i="22" a="1"/>
  <c r="CB144" i="22" s="1"/>
  <c r="CA144" i="22" a="1"/>
  <c r="CA144" i="22" s="1"/>
  <c r="BZ144" i="22" a="1"/>
  <c r="BZ144" i="22" s="1"/>
  <c r="BY144" i="22" a="1"/>
  <c r="BY144" i="22" s="1"/>
  <c r="BX144" i="22" a="1"/>
  <c r="BX144" i="22" s="1"/>
  <c r="BW144" i="22"/>
  <c r="BW144" i="22" a="1"/>
  <c r="BV144" i="22" a="1"/>
  <c r="BV144" i="22" s="1"/>
  <c r="BU144" i="22"/>
  <c r="BU144" i="22" a="1"/>
  <c r="BT144" i="22" a="1"/>
  <c r="BT144" i="22" s="1"/>
  <c r="BS144" i="22"/>
  <c r="BS144" i="22" a="1"/>
  <c r="BR144" i="22" a="1"/>
  <c r="BR144" i="22" s="1"/>
  <c r="BQ144" i="22"/>
  <c r="BQ144" i="22" a="1"/>
  <c r="BP144" i="22" a="1"/>
  <c r="BP144" i="22" s="1"/>
  <c r="BO144" i="22"/>
  <c r="BO144" i="22" a="1"/>
  <c r="BN144" i="22" a="1"/>
  <c r="BN144" i="22" s="1"/>
  <c r="BM144" i="22"/>
  <c r="BM144" i="22" a="1"/>
  <c r="BL144" i="22" a="1"/>
  <c r="BL144" i="22" s="1"/>
  <c r="BK144" i="22"/>
  <c r="BK144" i="22" a="1"/>
  <c r="BJ144" i="22" a="1"/>
  <c r="BJ144" i="22" s="1"/>
  <c r="BI144" i="22"/>
  <c r="BI144" i="22" a="1"/>
  <c r="BH144" i="22" a="1"/>
  <c r="BH144" i="22" s="1"/>
  <c r="BG144" i="22"/>
  <c r="BG144" i="22" a="1"/>
  <c r="BF144" i="22" a="1"/>
  <c r="BF144" i="22" s="1"/>
  <c r="BE144" i="22"/>
  <c r="BE144" i="22" a="1"/>
  <c r="BD144" i="22" a="1"/>
  <c r="BD144" i="22" s="1"/>
  <c r="BC144" i="22"/>
  <c r="BC144" i="22" a="1"/>
  <c r="BB144" i="22" a="1"/>
  <c r="BB144" i="22" s="1"/>
  <c r="BA144" i="22"/>
  <c r="BA144" i="22" a="1"/>
  <c r="AZ144" i="22" a="1"/>
  <c r="AZ144" i="22" s="1"/>
  <c r="AY144" i="22"/>
  <c r="AY144" i="22" a="1"/>
  <c r="AX144" i="22" a="1"/>
  <c r="AX144" i="22" s="1"/>
  <c r="AW144" i="22"/>
  <c r="AW144" i="22" a="1"/>
  <c r="AV144" i="22" a="1"/>
  <c r="AV144" i="22" s="1"/>
  <c r="AU144" i="22"/>
  <c r="AU144" i="22" a="1"/>
  <c r="AT144" i="22" a="1"/>
  <c r="AT144" i="22" s="1"/>
  <c r="AS144" i="22"/>
  <c r="AS144" i="22" a="1"/>
  <c r="AR144" i="22" a="1"/>
  <c r="AR144" i="22" s="1"/>
  <c r="AQ144" i="22"/>
  <c r="AQ144" i="22" a="1"/>
  <c r="AP144" i="22" a="1"/>
  <c r="AP144" i="22" s="1"/>
  <c r="AO144" i="22"/>
  <c r="AO144" i="22" a="1"/>
  <c r="AN144" i="22" a="1"/>
  <c r="AN144" i="22" s="1"/>
  <c r="AM144" i="22"/>
  <c r="AM144" i="22" a="1"/>
  <c r="AL144" i="22" a="1"/>
  <c r="AL144" i="22" s="1"/>
  <c r="AK144" i="22"/>
  <c r="AK144" i="22" a="1"/>
  <c r="AJ144" i="22" a="1"/>
  <c r="AJ144" i="22" s="1"/>
  <c r="AI144" i="22"/>
  <c r="AI144" i="22" a="1"/>
  <c r="AH144" i="22" a="1"/>
  <c r="AH144" i="22" s="1"/>
  <c r="AG144" i="22"/>
  <c r="AG144" i="22" a="1"/>
  <c r="AF144" i="22" a="1"/>
  <c r="AF144" i="22" s="1"/>
  <c r="AE144" i="22"/>
  <c r="AE144" i="22" a="1"/>
  <c r="AD144" i="22" a="1"/>
  <c r="AD144" i="22" s="1"/>
  <c r="AC144" i="22"/>
  <c r="AC144" i="22" a="1"/>
  <c r="AB144" i="22" a="1"/>
  <c r="AB144" i="22" s="1"/>
  <c r="AA144" i="22"/>
  <c r="AA144" i="22" a="1"/>
  <c r="Z144" i="22" a="1"/>
  <c r="Z144" i="22" s="1"/>
  <c r="Y144" i="22"/>
  <c r="Y144" i="22" a="1"/>
  <c r="X144" i="22" a="1"/>
  <c r="X144" i="22" s="1"/>
  <c r="W144" i="22"/>
  <c r="W144" i="22" a="1"/>
  <c r="V144" i="22" a="1"/>
  <c r="V144" i="22" s="1"/>
  <c r="U144" i="22"/>
  <c r="U144" i="22" a="1"/>
  <c r="T144" i="22" a="1"/>
  <c r="T144" i="22" s="1"/>
  <c r="S144" i="22" a="1"/>
  <c r="S144" i="22" s="1"/>
  <c r="R144" i="22" a="1"/>
  <c r="R144" i="22" s="1"/>
  <c r="Q144" i="22" a="1"/>
  <c r="Q144" i="22" s="1"/>
  <c r="P144" i="22" a="1"/>
  <c r="P144" i="22" s="1"/>
  <c r="O144" i="22" a="1"/>
  <c r="O144" i="22" s="1"/>
  <c r="N144" i="22" a="1"/>
  <c r="N144" i="22" s="1"/>
  <c r="M144" i="22" a="1"/>
  <c r="M144" i="22" s="1"/>
  <c r="L144" i="22" a="1"/>
  <c r="L144" i="22" s="1"/>
  <c r="K144" i="22" a="1"/>
  <c r="K144" i="22" s="1"/>
  <c r="J144" i="22" a="1"/>
  <c r="J144" i="22" s="1"/>
  <c r="I144" i="22" a="1"/>
  <c r="I144" i="22" s="1"/>
  <c r="H144" i="22" a="1"/>
  <c r="H144" i="22" s="1"/>
  <c r="G144" i="22" a="1"/>
  <c r="G144" i="22" s="1"/>
  <c r="F144" i="22" a="1"/>
  <c r="F144" i="22" s="1"/>
  <c r="E144" i="22" a="1"/>
  <c r="E144" i="22" s="1"/>
  <c r="D144" i="22" a="1"/>
  <c r="D144" i="22" s="1"/>
  <c r="EH143" i="22" a="1"/>
  <c r="EH143" i="22" s="1"/>
  <c r="EG143" i="22" a="1"/>
  <c r="EG143" i="22" s="1"/>
  <c r="EF143" i="22" a="1"/>
  <c r="EF143" i="22" s="1"/>
  <c r="EE143" i="22" a="1"/>
  <c r="EE143" i="22" s="1"/>
  <c r="ED143" i="22" a="1"/>
  <c r="ED143" i="22" s="1"/>
  <c r="EC143" i="22" a="1"/>
  <c r="EC143" i="22" s="1"/>
  <c r="EB143" i="22" a="1"/>
  <c r="EB143" i="22" s="1"/>
  <c r="EA143" i="22" a="1"/>
  <c r="EA143" i="22" s="1"/>
  <c r="DZ143" i="22" a="1"/>
  <c r="DZ143" i="22" s="1"/>
  <c r="DY143" i="22" a="1"/>
  <c r="DY143" i="22" s="1"/>
  <c r="DX143" i="22" a="1"/>
  <c r="DX143" i="22" s="1"/>
  <c r="DW143" i="22" a="1"/>
  <c r="DW143" i="22" s="1"/>
  <c r="DV143" i="22" a="1"/>
  <c r="DV143" i="22" s="1"/>
  <c r="DU143" i="22" a="1"/>
  <c r="DU143" i="22" s="1"/>
  <c r="DT143" i="22" a="1"/>
  <c r="DT143" i="22" s="1"/>
  <c r="DS143" i="22" a="1"/>
  <c r="DS143" i="22" s="1"/>
  <c r="DR143" i="22" a="1"/>
  <c r="DR143" i="22" s="1"/>
  <c r="DQ143" i="22" a="1"/>
  <c r="DQ143" i="22" s="1"/>
  <c r="DP143" i="22" a="1"/>
  <c r="DP143" i="22" s="1"/>
  <c r="DO143" i="22" a="1"/>
  <c r="DO143" i="22" s="1"/>
  <c r="DN143" i="22" a="1"/>
  <c r="DN143" i="22" s="1"/>
  <c r="DM143" i="22" a="1"/>
  <c r="DM143" i="22" s="1"/>
  <c r="DL143" i="22" a="1"/>
  <c r="DL143" i="22" s="1"/>
  <c r="DK143" i="22" a="1"/>
  <c r="DK143" i="22" s="1"/>
  <c r="DJ143" i="22" a="1"/>
  <c r="DJ143" i="22" s="1"/>
  <c r="DI143" i="22" a="1"/>
  <c r="DI143" i="22" s="1"/>
  <c r="DH143" i="22" a="1"/>
  <c r="DH143" i="22" s="1"/>
  <c r="DG143" i="22" a="1"/>
  <c r="DG143" i="22" s="1"/>
  <c r="DF143" i="22" a="1"/>
  <c r="DF143" i="22" s="1"/>
  <c r="DE143" i="22" a="1"/>
  <c r="DE143" i="22" s="1"/>
  <c r="DD143" i="22" a="1"/>
  <c r="DD143" i="22" s="1"/>
  <c r="DC143" i="22" a="1"/>
  <c r="DC143" i="22" s="1"/>
  <c r="DB143" i="22" a="1"/>
  <c r="DB143" i="22" s="1"/>
  <c r="DA143" i="22" a="1"/>
  <c r="DA143" i="22" s="1"/>
  <c r="CZ143" i="22" a="1"/>
  <c r="CZ143" i="22" s="1"/>
  <c r="CY143" i="22" a="1"/>
  <c r="CY143" i="22" s="1"/>
  <c r="CX143" i="22" a="1"/>
  <c r="CX143" i="22" s="1"/>
  <c r="CW143" i="22" a="1"/>
  <c r="CW143" i="22" s="1"/>
  <c r="CV143" i="22" a="1"/>
  <c r="CV143" i="22" s="1"/>
  <c r="CU143" i="22" a="1"/>
  <c r="CU143" i="22" s="1"/>
  <c r="CT143" i="22" a="1"/>
  <c r="CT143" i="22" s="1"/>
  <c r="CS143" i="22" a="1"/>
  <c r="CS143" i="22" s="1"/>
  <c r="CR143" i="22" a="1"/>
  <c r="CR143" i="22" s="1"/>
  <c r="CQ143" i="22" a="1"/>
  <c r="CQ143" i="22" s="1"/>
  <c r="CP143" i="22" a="1"/>
  <c r="CP143" i="22" s="1"/>
  <c r="CO143" i="22" a="1"/>
  <c r="CO143" i="22" s="1"/>
  <c r="CN143" i="22" a="1"/>
  <c r="CN143" i="22" s="1"/>
  <c r="CM143" i="22" a="1"/>
  <c r="CM143" i="22" s="1"/>
  <c r="CL143" i="22" a="1"/>
  <c r="CL143" i="22" s="1"/>
  <c r="CK143" i="22" a="1"/>
  <c r="CK143" i="22" s="1"/>
  <c r="CJ143" i="22" a="1"/>
  <c r="CJ143" i="22" s="1"/>
  <c r="CI143" i="22" a="1"/>
  <c r="CI143" i="22" s="1"/>
  <c r="CH143" i="22" a="1"/>
  <c r="CH143" i="22" s="1"/>
  <c r="CG143" i="22" a="1"/>
  <c r="CG143" i="22" s="1"/>
  <c r="CF143" i="22" a="1"/>
  <c r="CF143" i="22" s="1"/>
  <c r="CE143" i="22" a="1"/>
  <c r="CE143" i="22" s="1"/>
  <c r="CD143" i="22" a="1"/>
  <c r="CD143" i="22" s="1"/>
  <c r="CC143" i="22" a="1"/>
  <c r="CC143" i="22" s="1"/>
  <c r="CB143" i="22" a="1"/>
  <c r="CB143" i="22" s="1"/>
  <c r="CA143" i="22" a="1"/>
  <c r="CA143" i="22" s="1"/>
  <c r="BZ143" i="22" a="1"/>
  <c r="BZ143" i="22" s="1"/>
  <c r="BY143" i="22" a="1"/>
  <c r="BY143" i="22" s="1"/>
  <c r="BX143" i="22" a="1"/>
  <c r="BX143" i="22" s="1"/>
  <c r="BW143" i="22" a="1"/>
  <c r="BW143" i="22" s="1"/>
  <c r="BV143" i="22" a="1"/>
  <c r="BV143" i="22" s="1"/>
  <c r="BU143" i="22" a="1"/>
  <c r="BU143" i="22" s="1"/>
  <c r="BT143" i="22" a="1"/>
  <c r="BT143" i="22" s="1"/>
  <c r="BS143" i="22" a="1"/>
  <c r="BS143" i="22" s="1"/>
  <c r="BR143" i="22" a="1"/>
  <c r="BR143" i="22" s="1"/>
  <c r="BQ143" i="22" a="1"/>
  <c r="BQ143" i="22" s="1"/>
  <c r="BP143" i="22" a="1"/>
  <c r="BP143" i="22" s="1"/>
  <c r="BO143" i="22" a="1"/>
  <c r="BO143" i="22" s="1"/>
  <c r="BN143" i="22" a="1"/>
  <c r="BN143" i="22" s="1"/>
  <c r="BM143" i="22" a="1"/>
  <c r="BM143" i="22" s="1"/>
  <c r="BL143" i="22" a="1"/>
  <c r="BL143" i="22" s="1"/>
  <c r="BK143" i="22" a="1"/>
  <c r="BK143" i="22" s="1"/>
  <c r="BJ143" i="22" a="1"/>
  <c r="BJ143" i="22" s="1"/>
  <c r="BI143" i="22" a="1"/>
  <c r="BI143" i="22" s="1"/>
  <c r="BH143" i="22" a="1"/>
  <c r="BH143" i="22" s="1"/>
  <c r="BG143" i="22" a="1"/>
  <c r="BG143" i="22" s="1"/>
  <c r="BF143" i="22" a="1"/>
  <c r="BF143" i="22" s="1"/>
  <c r="BE143" i="22" a="1"/>
  <c r="BE143" i="22" s="1"/>
  <c r="BD143" i="22" a="1"/>
  <c r="BD143" i="22" s="1"/>
  <c r="BC143" i="22" a="1"/>
  <c r="BC143" i="22" s="1"/>
  <c r="BB143" i="22" a="1"/>
  <c r="BB143" i="22" s="1"/>
  <c r="BA143" i="22" a="1"/>
  <c r="BA143" i="22" s="1"/>
  <c r="AZ143" i="22" a="1"/>
  <c r="AZ143" i="22" s="1"/>
  <c r="AY143" i="22" a="1"/>
  <c r="AY143" i="22" s="1"/>
  <c r="AX143" i="22" a="1"/>
  <c r="AX143" i="22" s="1"/>
  <c r="AW143" i="22" a="1"/>
  <c r="AW143" i="22" s="1"/>
  <c r="AV143" i="22" a="1"/>
  <c r="AV143" i="22" s="1"/>
  <c r="AU143" i="22" a="1"/>
  <c r="AU143" i="22" s="1"/>
  <c r="AT143" i="22" a="1"/>
  <c r="AT143" i="22" s="1"/>
  <c r="AS143" i="22" a="1"/>
  <c r="AS143" i="22" s="1"/>
  <c r="AR143" i="22" a="1"/>
  <c r="AR143" i="22" s="1"/>
  <c r="AQ143" i="22" a="1"/>
  <c r="AQ143" i="22" s="1"/>
  <c r="AP143" i="22" a="1"/>
  <c r="AP143" i="22" s="1"/>
  <c r="AO143" i="22" a="1"/>
  <c r="AO143" i="22" s="1"/>
  <c r="AN143" i="22" a="1"/>
  <c r="AN143" i="22" s="1"/>
  <c r="AM143" i="22" a="1"/>
  <c r="AM143" i="22" s="1"/>
  <c r="AL143" i="22" a="1"/>
  <c r="AL143" i="22" s="1"/>
  <c r="AK143" i="22" a="1"/>
  <c r="AK143" i="22" s="1"/>
  <c r="AJ143" i="22" a="1"/>
  <c r="AJ143" i="22" s="1"/>
  <c r="AI143" i="22" a="1"/>
  <c r="AI143" i="22" s="1"/>
  <c r="AH143" i="22" a="1"/>
  <c r="AH143" i="22" s="1"/>
  <c r="AG143" i="22" a="1"/>
  <c r="AG143" i="22" s="1"/>
  <c r="AF143" i="22" a="1"/>
  <c r="AF143" i="22" s="1"/>
  <c r="AE143" i="22" a="1"/>
  <c r="AE143" i="22" s="1"/>
  <c r="AD143" i="22" a="1"/>
  <c r="AD143" i="22" s="1"/>
  <c r="AC143" i="22" a="1"/>
  <c r="AC143" i="22" s="1"/>
  <c r="AB143" i="22" a="1"/>
  <c r="AB143" i="22" s="1"/>
  <c r="AA143" i="22" a="1"/>
  <c r="AA143" i="22" s="1"/>
  <c r="Z143" i="22" a="1"/>
  <c r="Z143" i="22" s="1"/>
  <c r="Y143" i="22" a="1"/>
  <c r="Y143" i="22" s="1"/>
  <c r="X143" i="22" a="1"/>
  <c r="X143" i="22" s="1"/>
  <c r="W143" i="22" a="1"/>
  <c r="W143" i="22" s="1"/>
  <c r="V143" i="22" a="1"/>
  <c r="V143" i="22" s="1"/>
  <c r="U143" i="22" a="1"/>
  <c r="U143" i="22" s="1"/>
  <c r="T143" i="22" a="1"/>
  <c r="T143" i="22" s="1"/>
  <c r="S143" i="22" a="1"/>
  <c r="S143" i="22" s="1"/>
  <c r="R143" i="22" a="1"/>
  <c r="R143" i="22" s="1"/>
  <c r="Q143" i="22" a="1"/>
  <c r="Q143" i="22" s="1"/>
  <c r="P143" i="22" a="1"/>
  <c r="P143" i="22" s="1"/>
  <c r="O143" i="22" a="1"/>
  <c r="O143" i="22" s="1"/>
  <c r="N143" i="22" a="1"/>
  <c r="N143" i="22" s="1"/>
  <c r="M143" i="22" a="1"/>
  <c r="M143" i="22" s="1"/>
  <c r="L143" i="22" a="1"/>
  <c r="L143" i="22" s="1"/>
  <c r="K143" i="22" a="1"/>
  <c r="K143" i="22" s="1"/>
  <c r="J143" i="22" a="1"/>
  <c r="J143" i="22" s="1"/>
  <c r="I143" i="22" a="1"/>
  <c r="I143" i="22" s="1"/>
  <c r="H143" i="22" a="1"/>
  <c r="H143" i="22" s="1"/>
  <c r="G143" i="22" a="1"/>
  <c r="G143" i="22" s="1"/>
  <c r="F143" i="22" a="1"/>
  <c r="F143" i="22" s="1"/>
  <c r="E143" i="22" a="1"/>
  <c r="E143" i="22" s="1"/>
  <c r="D143" i="22" a="1"/>
  <c r="D143" i="22" s="1"/>
  <c r="EH142" i="22" a="1"/>
  <c r="EH142" i="22" s="1"/>
  <c r="EG142" i="22" a="1"/>
  <c r="EG142" i="22" s="1"/>
  <c r="EF142" i="22" a="1"/>
  <c r="EF142" i="22" s="1"/>
  <c r="EE142" i="22" a="1"/>
  <c r="EE142" i="22" s="1"/>
  <c r="ED142" i="22" a="1"/>
  <c r="ED142" i="22" s="1"/>
  <c r="EC142" i="22" a="1"/>
  <c r="EC142" i="22" s="1"/>
  <c r="EB142" i="22" a="1"/>
  <c r="EB142" i="22" s="1"/>
  <c r="EA142" i="22" a="1"/>
  <c r="EA142" i="22" s="1"/>
  <c r="DZ142" i="22" a="1"/>
  <c r="DZ142" i="22" s="1"/>
  <c r="DY142" i="22" a="1"/>
  <c r="DY142" i="22" s="1"/>
  <c r="DX142" i="22" a="1"/>
  <c r="DX142" i="22" s="1"/>
  <c r="DW142" i="22" a="1"/>
  <c r="DW142" i="22" s="1"/>
  <c r="DV142" i="22" a="1"/>
  <c r="DV142" i="22" s="1"/>
  <c r="DU142" i="22" a="1"/>
  <c r="DU142" i="22" s="1"/>
  <c r="DT142" i="22" a="1"/>
  <c r="DT142" i="22" s="1"/>
  <c r="DS142" i="22" a="1"/>
  <c r="DS142" i="22" s="1"/>
  <c r="DR142" i="22" a="1"/>
  <c r="DR142" i="22" s="1"/>
  <c r="DQ142" i="22" a="1"/>
  <c r="DQ142" i="22" s="1"/>
  <c r="DP142" i="22" a="1"/>
  <c r="DP142" i="22" s="1"/>
  <c r="DO142" i="22" a="1"/>
  <c r="DO142" i="22" s="1"/>
  <c r="DN142" i="22" a="1"/>
  <c r="DN142" i="22" s="1"/>
  <c r="DM142" i="22" a="1"/>
  <c r="DM142" i="22" s="1"/>
  <c r="DL142" i="22" a="1"/>
  <c r="DL142" i="22" s="1"/>
  <c r="DK142" i="22" a="1"/>
  <c r="DK142" i="22" s="1"/>
  <c r="DJ142" i="22" a="1"/>
  <c r="DJ142" i="22" s="1"/>
  <c r="DI142" i="22" a="1"/>
  <c r="DI142" i="22" s="1"/>
  <c r="DH142" i="22" a="1"/>
  <c r="DH142" i="22" s="1"/>
  <c r="DG142" i="22" a="1"/>
  <c r="DG142" i="22" s="1"/>
  <c r="DF142" i="22" a="1"/>
  <c r="DF142" i="22" s="1"/>
  <c r="DE142" i="22" a="1"/>
  <c r="DE142" i="22" s="1"/>
  <c r="DD142" i="22" a="1"/>
  <c r="DD142" i="22" s="1"/>
  <c r="DC142" i="22" a="1"/>
  <c r="DC142" i="22" s="1"/>
  <c r="DB142" i="22" a="1"/>
  <c r="DB142" i="22" s="1"/>
  <c r="DA142" i="22" a="1"/>
  <c r="DA142" i="22" s="1"/>
  <c r="CZ142" i="22" a="1"/>
  <c r="CZ142" i="22" s="1"/>
  <c r="CY142" i="22" a="1"/>
  <c r="CY142" i="22" s="1"/>
  <c r="CX142" i="22" a="1"/>
  <c r="CX142" i="22" s="1"/>
  <c r="CW142" i="22" a="1"/>
  <c r="CW142" i="22" s="1"/>
  <c r="CV142" i="22" a="1"/>
  <c r="CV142" i="22" s="1"/>
  <c r="CU142" i="22" a="1"/>
  <c r="CU142" i="22" s="1"/>
  <c r="CT142" i="22" a="1"/>
  <c r="CT142" i="22" s="1"/>
  <c r="CS142" i="22" a="1"/>
  <c r="CS142" i="22" s="1"/>
  <c r="CR142" i="22" a="1"/>
  <c r="CR142" i="22" s="1"/>
  <c r="CQ142" i="22" a="1"/>
  <c r="CQ142" i="22" s="1"/>
  <c r="CP142" i="22" a="1"/>
  <c r="CP142" i="22" s="1"/>
  <c r="CO142" i="22" a="1"/>
  <c r="CO142" i="22" s="1"/>
  <c r="CN142" i="22" a="1"/>
  <c r="CN142" i="22" s="1"/>
  <c r="CM142" i="22" a="1"/>
  <c r="CM142" i="22" s="1"/>
  <c r="CL142" i="22" a="1"/>
  <c r="CL142" i="22" s="1"/>
  <c r="CK142" i="22" a="1"/>
  <c r="CK142" i="22" s="1"/>
  <c r="CJ142" i="22" a="1"/>
  <c r="CJ142" i="22" s="1"/>
  <c r="CI142" i="22" a="1"/>
  <c r="CI142" i="22" s="1"/>
  <c r="CH142" i="22" a="1"/>
  <c r="CH142" i="22" s="1"/>
  <c r="CG142" i="22" a="1"/>
  <c r="CG142" i="22" s="1"/>
  <c r="CF142" i="22" a="1"/>
  <c r="CF142" i="22" s="1"/>
  <c r="CE142" i="22" a="1"/>
  <c r="CE142" i="22" s="1"/>
  <c r="CD142" i="22" a="1"/>
  <c r="CD142" i="22" s="1"/>
  <c r="CC142" i="22" a="1"/>
  <c r="CC142" i="22" s="1"/>
  <c r="CB142" i="22" a="1"/>
  <c r="CB142" i="22" s="1"/>
  <c r="CA142" i="22" a="1"/>
  <c r="CA142" i="22" s="1"/>
  <c r="BZ142" i="22" a="1"/>
  <c r="BZ142" i="22" s="1"/>
  <c r="BY142" i="22" a="1"/>
  <c r="BY142" i="22" s="1"/>
  <c r="BX142" i="22" a="1"/>
  <c r="BX142" i="22" s="1"/>
  <c r="BW142" i="22" a="1"/>
  <c r="BW142" i="22" s="1"/>
  <c r="BV142" i="22" a="1"/>
  <c r="BV142" i="22" s="1"/>
  <c r="BU142" i="22" a="1"/>
  <c r="BU142" i="22" s="1"/>
  <c r="BT142" i="22" a="1"/>
  <c r="BT142" i="22" s="1"/>
  <c r="BS142" i="22" a="1"/>
  <c r="BS142" i="22" s="1"/>
  <c r="BR142" i="22" a="1"/>
  <c r="BR142" i="22" s="1"/>
  <c r="BQ142" i="22" a="1"/>
  <c r="BQ142" i="22" s="1"/>
  <c r="BP142" i="22" a="1"/>
  <c r="BP142" i="22" s="1"/>
  <c r="BO142" i="22" a="1"/>
  <c r="BO142" i="22" s="1"/>
  <c r="BN142" i="22" a="1"/>
  <c r="BN142" i="22" s="1"/>
  <c r="BM142" i="22" a="1"/>
  <c r="BM142" i="22" s="1"/>
  <c r="BL142" i="22" a="1"/>
  <c r="BL142" i="22" s="1"/>
  <c r="BK142" i="22" a="1"/>
  <c r="BK142" i="22" s="1"/>
  <c r="BJ142" i="22" a="1"/>
  <c r="BJ142" i="22" s="1"/>
  <c r="BI142" i="22" a="1"/>
  <c r="BI142" i="22" s="1"/>
  <c r="BH142" i="22" a="1"/>
  <c r="BH142" i="22" s="1"/>
  <c r="BG142" i="22" a="1"/>
  <c r="BG142" i="22" s="1"/>
  <c r="BF142" i="22" a="1"/>
  <c r="BF142" i="22" s="1"/>
  <c r="BE142" i="22" a="1"/>
  <c r="BE142" i="22" s="1"/>
  <c r="BD142" i="22" a="1"/>
  <c r="BD142" i="22" s="1"/>
  <c r="BC142" i="22" a="1"/>
  <c r="BC142" i="22" s="1"/>
  <c r="BB142" i="22" a="1"/>
  <c r="BB142" i="22" s="1"/>
  <c r="BA142" i="22" a="1"/>
  <c r="BA142" i="22" s="1"/>
  <c r="AZ142" i="22" a="1"/>
  <c r="AZ142" i="22" s="1"/>
  <c r="AY142" i="22" a="1"/>
  <c r="AY142" i="22" s="1"/>
  <c r="AX142" i="22" a="1"/>
  <c r="AX142" i="22" s="1"/>
  <c r="AW142" i="22" a="1"/>
  <c r="AW142" i="22" s="1"/>
  <c r="AV142" i="22" a="1"/>
  <c r="AV142" i="22" s="1"/>
  <c r="AU142" i="22" a="1"/>
  <c r="AU142" i="22" s="1"/>
  <c r="AT142" i="22" a="1"/>
  <c r="AT142" i="22" s="1"/>
  <c r="AS142" i="22"/>
  <c r="AS142" i="22" a="1"/>
  <c r="AR142" i="22" a="1"/>
  <c r="AR142" i="22" s="1"/>
  <c r="AQ142" i="22"/>
  <c r="AQ142" i="22" a="1"/>
  <c r="AP142" i="22" a="1"/>
  <c r="AP142" i="22" s="1"/>
  <c r="AO142" i="22" a="1"/>
  <c r="AO142" i="22" s="1"/>
  <c r="AN142" i="22" a="1"/>
  <c r="AN142" i="22" s="1"/>
  <c r="AM142" i="22" a="1"/>
  <c r="AM142" i="22" s="1"/>
  <c r="AL142" i="22" a="1"/>
  <c r="AL142" i="22" s="1"/>
  <c r="AK142" i="22"/>
  <c r="AK142" i="22" a="1"/>
  <c r="AJ142" i="22" a="1"/>
  <c r="AJ142" i="22" s="1"/>
  <c r="AI142" i="22"/>
  <c r="AI142" i="22" a="1"/>
  <c r="AH142" i="22" a="1"/>
  <c r="AH142" i="22" s="1"/>
  <c r="AG142" i="22" a="1"/>
  <c r="AG142" i="22" s="1"/>
  <c r="AF142" i="22" a="1"/>
  <c r="AF142" i="22" s="1"/>
  <c r="AE142" i="22" a="1"/>
  <c r="AE142" i="22" s="1"/>
  <c r="AD142" i="22" a="1"/>
  <c r="AD142" i="22" s="1"/>
  <c r="AC142" i="22"/>
  <c r="AC142" i="22" a="1"/>
  <c r="AB142" i="22" a="1"/>
  <c r="AB142" i="22" s="1"/>
  <c r="AA142" i="22"/>
  <c r="AA142" i="22" a="1"/>
  <c r="Z142" i="22" a="1"/>
  <c r="Z142" i="22" s="1"/>
  <c r="Y142" i="22" a="1"/>
  <c r="Y142" i="22" s="1"/>
  <c r="X142" i="22" a="1"/>
  <c r="X142" i="22" s="1"/>
  <c r="W142" i="22" a="1"/>
  <c r="W142" i="22" s="1"/>
  <c r="V142" i="22" a="1"/>
  <c r="V142" i="22" s="1"/>
  <c r="U142" i="22"/>
  <c r="U142" i="22" a="1"/>
  <c r="T142" i="22" a="1"/>
  <c r="T142" i="22" s="1"/>
  <c r="S142" i="22"/>
  <c r="S142" i="22" a="1"/>
  <c r="R142" i="22" a="1"/>
  <c r="R142" i="22" s="1"/>
  <c r="Q142" i="22" a="1"/>
  <c r="Q142" i="22" s="1"/>
  <c r="P142" i="22" a="1"/>
  <c r="P142" i="22" s="1"/>
  <c r="O142" i="22" a="1"/>
  <c r="O142" i="22" s="1"/>
  <c r="N142" i="22" a="1"/>
  <c r="N142" i="22" s="1"/>
  <c r="M142" i="22"/>
  <c r="M142" i="22" a="1"/>
  <c r="L142" i="22" a="1"/>
  <c r="L142" i="22" s="1"/>
  <c r="K142" i="22"/>
  <c r="K142" i="22" a="1"/>
  <c r="J142" i="22" a="1"/>
  <c r="J142" i="22" s="1"/>
  <c r="I142" i="22" a="1"/>
  <c r="I142" i="22" s="1"/>
  <c r="H142" i="22" a="1"/>
  <c r="H142" i="22" s="1"/>
  <c r="G142" i="22" a="1"/>
  <c r="G142" i="22" s="1"/>
  <c r="F142" i="22"/>
  <c r="F142" i="22" a="1"/>
  <c r="E142" i="22" a="1"/>
  <c r="E142" i="22" s="1"/>
  <c r="D142" i="22"/>
  <c r="D142" i="22" a="1"/>
  <c r="EH140" i="22" a="1"/>
  <c r="EH140" i="22" s="1"/>
  <c r="EG140" i="22"/>
  <c r="EG140" i="22" a="1"/>
  <c r="EF140" i="22" a="1"/>
  <c r="EF140" i="22" s="1"/>
  <c r="EE140" i="22" a="1"/>
  <c r="EE140" i="22" s="1"/>
  <c r="ED140" i="22" a="1"/>
  <c r="ED140" i="22" s="1"/>
  <c r="EC140" i="22" a="1"/>
  <c r="EC140" i="22" s="1"/>
  <c r="EB140" i="22" a="1"/>
  <c r="EB140" i="22" s="1"/>
  <c r="EA140" i="22" a="1"/>
  <c r="EA140" i="22" s="1"/>
  <c r="DZ140" i="22" a="1"/>
  <c r="DZ140" i="22" s="1"/>
  <c r="DY140" i="22" a="1"/>
  <c r="DY140" i="22" s="1"/>
  <c r="DX140" i="22" a="1"/>
  <c r="DX140" i="22" s="1"/>
  <c r="DW140" i="22" a="1"/>
  <c r="DW140" i="22" s="1"/>
  <c r="DV140" i="22" a="1"/>
  <c r="DV140" i="22" s="1"/>
  <c r="DU140" i="22" a="1"/>
  <c r="DU140" i="22" s="1"/>
  <c r="DT140" i="22" a="1"/>
  <c r="DT140" i="22" s="1"/>
  <c r="DS140" i="22" a="1"/>
  <c r="DS140" i="22" s="1"/>
  <c r="DR140" i="22" a="1"/>
  <c r="DR140" i="22" s="1"/>
  <c r="DQ140" i="22" a="1"/>
  <c r="DQ140" i="22" s="1"/>
  <c r="DP140" i="22" a="1"/>
  <c r="DP140" i="22" s="1"/>
  <c r="DO140" i="22" a="1"/>
  <c r="DO140" i="22" s="1"/>
  <c r="DN140" i="22" a="1"/>
  <c r="DN140" i="22" s="1"/>
  <c r="DM140" i="22" a="1"/>
  <c r="DM140" i="22" s="1"/>
  <c r="DL140" i="22" a="1"/>
  <c r="DL140" i="22" s="1"/>
  <c r="DK140" i="22" a="1"/>
  <c r="DK140" i="22" s="1"/>
  <c r="DJ140" i="22" a="1"/>
  <c r="DJ140" i="22" s="1"/>
  <c r="DI140" i="22" a="1"/>
  <c r="DI140" i="22" s="1"/>
  <c r="DH140" i="22" a="1"/>
  <c r="DH140" i="22" s="1"/>
  <c r="DG140" i="22" a="1"/>
  <c r="DG140" i="22" s="1"/>
  <c r="DF140" i="22" a="1"/>
  <c r="DF140" i="22" s="1"/>
  <c r="DE140" i="22" a="1"/>
  <c r="DE140" i="22" s="1"/>
  <c r="DD140" i="22" a="1"/>
  <c r="DD140" i="22" s="1"/>
  <c r="DC140" i="22" a="1"/>
  <c r="DC140" i="22" s="1"/>
  <c r="DB140" i="22" a="1"/>
  <c r="DB140" i="22" s="1"/>
  <c r="DA140" i="22" a="1"/>
  <c r="DA140" i="22" s="1"/>
  <c r="CZ140" i="22" a="1"/>
  <c r="CZ140" i="22" s="1"/>
  <c r="CY140" i="22" a="1"/>
  <c r="CY140" i="22" s="1"/>
  <c r="CX140" i="22" a="1"/>
  <c r="CX140" i="22" s="1"/>
  <c r="CW140" i="22" a="1"/>
  <c r="CW140" i="22" s="1"/>
  <c r="CV140" i="22" a="1"/>
  <c r="CV140" i="22" s="1"/>
  <c r="CU140" i="22" a="1"/>
  <c r="CU140" i="22" s="1"/>
  <c r="CT140" i="22" a="1"/>
  <c r="CT140" i="22" s="1"/>
  <c r="CS140" i="22" a="1"/>
  <c r="CS140" i="22" s="1"/>
  <c r="CR140" i="22" a="1"/>
  <c r="CR140" i="22" s="1"/>
  <c r="CQ140" i="22" a="1"/>
  <c r="CQ140" i="22" s="1"/>
  <c r="CP140" i="22" a="1"/>
  <c r="CP140" i="22" s="1"/>
  <c r="CO140" i="22" a="1"/>
  <c r="CO140" i="22" s="1"/>
  <c r="CN140" i="22" a="1"/>
  <c r="CN140" i="22" s="1"/>
  <c r="CM140" i="22" a="1"/>
  <c r="CM140" i="22" s="1"/>
  <c r="CL140" i="22" a="1"/>
  <c r="CL140" i="22" s="1"/>
  <c r="CK140" i="22" a="1"/>
  <c r="CK140" i="22" s="1"/>
  <c r="CJ140" i="22" a="1"/>
  <c r="CJ140" i="22" s="1"/>
  <c r="CI140" i="22" a="1"/>
  <c r="CI140" i="22" s="1"/>
  <c r="CH140" i="22" a="1"/>
  <c r="CH140" i="22" s="1"/>
  <c r="CG140" i="22" a="1"/>
  <c r="CG140" i="22" s="1"/>
  <c r="CF140" i="22" a="1"/>
  <c r="CF140" i="22" s="1"/>
  <c r="CE140" i="22" a="1"/>
  <c r="CE140" i="22" s="1"/>
  <c r="CD140" i="22" a="1"/>
  <c r="CD140" i="22" s="1"/>
  <c r="CC140" i="22" a="1"/>
  <c r="CC140" i="22" s="1"/>
  <c r="CB140" i="22" a="1"/>
  <c r="CB140" i="22" s="1"/>
  <c r="CA140" i="22" a="1"/>
  <c r="CA140" i="22" s="1"/>
  <c r="BZ140" i="22" a="1"/>
  <c r="BZ140" i="22" s="1"/>
  <c r="BY140" i="22" a="1"/>
  <c r="BY140" i="22" s="1"/>
  <c r="BX140" i="22" a="1"/>
  <c r="BX140" i="22" s="1"/>
  <c r="BW140" i="22" a="1"/>
  <c r="BW140" i="22" s="1"/>
  <c r="BV140" i="22" a="1"/>
  <c r="BV140" i="22" s="1"/>
  <c r="BU140" i="22" a="1"/>
  <c r="BU140" i="22" s="1"/>
  <c r="BT140" i="22" a="1"/>
  <c r="BT140" i="22" s="1"/>
  <c r="BS140" i="22" a="1"/>
  <c r="BS140" i="22" s="1"/>
  <c r="BR140" i="22" a="1"/>
  <c r="BR140" i="22" s="1"/>
  <c r="BQ140" i="22" a="1"/>
  <c r="BQ140" i="22" s="1"/>
  <c r="BP140" i="22" a="1"/>
  <c r="BP140" i="22" s="1"/>
  <c r="BO140" i="22" a="1"/>
  <c r="BO140" i="22" s="1"/>
  <c r="BN140" i="22" a="1"/>
  <c r="BN140" i="22" s="1"/>
  <c r="BM140" i="22" a="1"/>
  <c r="BM140" i="22" s="1"/>
  <c r="BL140" i="22" a="1"/>
  <c r="BL140" i="22" s="1"/>
  <c r="BK140" i="22" a="1"/>
  <c r="BK140" i="22" s="1"/>
  <c r="BJ140" i="22" a="1"/>
  <c r="BJ140" i="22" s="1"/>
  <c r="BI140" i="22" a="1"/>
  <c r="BI140" i="22" s="1"/>
  <c r="BH140" i="22" a="1"/>
  <c r="BH140" i="22" s="1"/>
  <c r="BG140" i="22" a="1"/>
  <c r="BG140" i="22" s="1"/>
  <c r="BF140" i="22" a="1"/>
  <c r="BF140" i="22" s="1"/>
  <c r="BE140" i="22" a="1"/>
  <c r="BE140" i="22" s="1"/>
  <c r="BD140" i="22" a="1"/>
  <c r="BD140" i="22" s="1"/>
  <c r="BC140" i="22" a="1"/>
  <c r="BC140" i="22" s="1"/>
  <c r="BB140" i="22" a="1"/>
  <c r="BB140" i="22" s="1"/>
  <c r="BA140" i="22" a="1"/>
  <c r="BA140" i="22" s="1"/>
  <c r="AZ140" i="22" a="1"/>
  <c r="AZ140" i="22" s="1"/>
  <c r="AY140" i="22" a="1"/>
  <c r="AY140" i="22" s="1"/>
  <c r="AX140" i="22" a="1"/>
  <c r="AX140" i="22" s="1"/>
  <c r="AW140" i="22" a="1"/>
  <c r="AW140" i="22" s="1"/>
  <c r="AV140" i="22" a="1"/>
  <c r="AV140" i="22" s="1"/>
  <c r="AU140" i="22" a="1"/>
  <c r="AU140" i="22" s="1"/>
  <c r="AT140" i="22" a="1"/>
  <c r="AT140" i="22" s="1"/>
  <c r="AS140" i="22" a="1"/>
  <c r="AS140" i="22" s="1"/>
  <c r="AR140" i="22" a="1"/>
  <c r="AR140" i="22" s="1"/>
  <c r="AQ140" i="22" a="1"/>
  <c r="AQ140" i="22" s="1"/>
  <c r="AP140" i="22" a="1"/>
  <c r="AP140" i="22" s="1"/>
  <c r="AO140" i="22" a="1"/>
  <c r="AO140" i="22" s="1"/>
  <c r="AN140" i="22" a="1"/>
  <c r="AN140" i="22" s="1"/>
  <c r="AM140" i="22" a="1"/>
  <c r="AM140" i="22" s="1"/>
  <c r="AL140" i="22" a="1"/>
  <c r="AL140" i="22" s="1"/>
  <c r="AK140" i="22" a="1"/>
  <c r="AK140" i="22" s="1"/>
  <c r="AJ140" i="22" a="1"/>
  <c r="AJ140" i="22" s="1"/>
  <c r="AI140" i="22" a="1"/>
  <c r="AI140" i="22" s="1"/>
  <c r="AH140" i="22" a="1"/>
  <c r="AH140" i="22" s="1"/>
  <c r="AG140" i="22" a="1"/>
  <c r="AG140" i="22" s="1"/>
  <c r="AF140" i="22" a="1"/>
  <c r="AF140" i="22" s="1"/>
  <c r="AE140" i="22" a="1"/>
  <c r="AE140" i="22" s="1"/>
  <c r="AD140" i="22" a="1"/>
  <c r="AD140" i="22" s="1"/>
  <c r="AC140" i="22" a="1"/>
  <c r="AC140" i="22" s="1"/>
  <c r="AB140" i="22" a="1"/>
  <c r="AB140" i="22" s="1"/>
  <c r="AA140" i="22" a="1"/>
  <c r="AA140" i="22" s="1"/>
  <c r="Z140" i="22" a="1"/>
  <c r="Z140" i="22" s="1"/>
  <c r="Y140" i="22" a="1"/>
  <c r="Y140" i="22" s="1"/>
  <c r="X140" i="22" a="1"/>
  <c r="X140" i="22" s="1"/>
  <c r="W140" i="22" a="1"/>
  <c r="W140" i="22" s="1"/>
  <c r="V140" i="22" a="1"/>
  <c r="V140" i="22" s="1"/>
  <c r="U140" i="22" a="1"/>
  <c r="U140" i="22" s="1"/>
  <c r="T140" i="22" a="1"/>
  <c r="T140" i="22" s="1"/>
  <c r="S140" i="22" a="1"/>
  <c r="S140" i="22" s="1"/>
  <c r="R140" i="22" a="1"/>
  <c r="R140" i="22" s="1"/>
  <c r="Q140" i="22" a="1"/>
  <c r="Q140" i="22" s="1"/>
  <c r="P140" i="22" a="1"/>
  <c r="P140" i="22" s="1"/>
  <c r="O140" i="22" a="1"/>
  <c r="O140" i="22" s="1"/>
  <c r="N140" i="22" a="1"/>
  <c r="N140" i="22" s="1"/>
  <c r="M140" i="22" a="1"/>
  <c r="M140" i="22" s="1"/>
  <c r="L140" i="22" a="1"/>
  <c r="L140" i="22" s="1"/>
  <c r="K140" i="22" a="1"/>
  <c r="K140" i="22" s="1"/>
  <c r="J140" i="22" a="1"/>
  <c r="J140" i="22" s="1"/>
  <c r="I140" i="22" a="1"/>
  <c r="I140" i="22" s="1"/>
  <c r="H140" i="22" a="1"/>
  <c r="H140" i="22" s="1"/>
  <c r="G140" i="22" a="1"/>
  <c r="G140" i="22" s="1"/>
  <c r="F140" i="22" a="1"/>
  <c r="F140" i="22" s="1"/>
  <c r="E140" i="22" a="1"/>
  <c r="E140" i="22" s="1"/>
  <c r="D140" i="22" a="1"/>
  <c r="D140" i="22" s="1"/>
  <c r="EH139" i="22" a="1"/>
  <c r="EH139" i="22" s="1"/>
  <c r="EG139" i="22" a="1"/>
  <c r="EG139" i="22" s="1"/>
  <c r="EF139" i="22" a="1"/>
  <c r="EF139" i="22" s="1"/>
  <c r="EE139" i="22" a="1"/>
  <c r="EE139" i="22" s="1"/>
  <c r="ED139" i="22" a="1"/>
  <c r="ED139" i="22" s="1"/>
  <c r="EC139" i="22" a="1"/>
  <c r="EC139" i="22" s="1"/>
  <c r="EB139" i="22" a="1"/>
  <c r="EB139" i="22" s="1"/>
  <c r="EA139" i="22" a="1"/>
  <c r="EA139" i="22" s="1"/>
  <c r="DZ139" i="22" a="1"/>
  <c r="DZ139" i="22" s="1"/>
  <c r="DY139" i="22" a="1"/>
  <c r="DY139" i="22" s="1"/>
  <c r="DX139" i="22" a="1"/>
  <c r="DX139" i="22" s="1"/>
  <c r="DW139" i="22" a="1"/>
  <c r="DW139" i="22" s="1"/>
  <c r="DV139" i="22" a="1"/>
  <c r="DV139" i="22" s="1"/>
  <c r="DU139" i="22" a="1"/>
  <c r="DU139" i="22" s="1"/>
  <c r="DT139" i="22" a="1"/>
  <c r="DT139" i="22" s="1"/>
  <c r="DS139" i="22" a="1"/>
  <c r="DS139" i="22" s="1"/>
  <c r="DR139" i="22" a="1"/>
  <c r="DR139" i="22" s="1"/>
  <c r="DQ139" i="22" a="1"/>
  <c r="DQ139" i="22" s="1"/>
  <c r="DP139" i="22" a="1"/>
  <c r="DP139" i="22" s="1"/>
  <c r="DO139" i="22" a="1"/>
  <c r="DO139" i="22" s="1"/>
  <c r="DN139" i="22" a="1"/>
  <c r="DN139" i="22" s="1"/>
  <c r="DM139" i="22" a="1"/>
  <c r="DM139" i="22" s="1"/>
  <c r="DL139" i="22" a="1"/>
  <c r="DL139" i="22" s="1"/>
  <c r="DK139" i="22" a="1"/>
  <c r="DK139" i="22" s="1"/>
  <c r="DJ139" i="22" a="1"/>
  <c r="DJ139" i="22" s="1"/>
  <c r="DI139" i="22" a="1"/>
  <c r="DI139" i="22" s="1"/>
  <c r="DH139" i="22" a="1"/>
  <c r="DH139" i="22" s="1"/>
  <c r="DG139" i="22" a="1"/>
  <c r="DG139" i="22" s="1"/>
  <c r="DF139" i="22" a="1"/>
  <c r="DF139" i="22" s="1"/>
  <c r="DE139" i="22" a="1"/>
  <c r="DE139" i="22" s="1"/>
  <c r="DD139" i="22" a="1"/>
  <c r="DD139" i="22" s="1"/>
  <c r="DC139" i="22" a="1"/>
  <c r="DC139" i="22" s="1"/>
  <c r="DB139" i="22" a="1"/>
  <c r="DB139" i="22" s="1"/>
  <c r="DA139" i="22" a="1"/>
  <c r="DA139" i="22" s="1"/>
  <c r="CZ139" i="22" a="1"/>
  <c r="CZ139" i="22" s="1"/>
  <c r="CY139" i="22" a="1"/>
  <c r="CY139" i="22" s="1"/>
  <c r="CX139" i="22" a="1"/>
  <c r="CX139" i="22" s="1"/>
  <c r="CW139" i="22" a="1"/>
  <c r="CW139" i="22" s="1"/>
  <c r="CV139" i="22" a="1"/>
  <c r="CV139" i="22" s="1"/>
  <c r="CU139" i="22" a="1"/>
  <c r="CU139" i="22" s="1"/>
  <c r="CT139" i="22" a="1"/>
  <c r="CT139" i="22" s="1"/>
  <c r="CS139" i="22" a="1"/>
  <c r="CS139" i="22" s="1"/>
  <c r="CR139" i="22" a="1"/>
  <c r="CR139" i="22" s="1"/>
  <c r="CQ139" i="22" a="1"/>
  <c r="CQ139" i="22" s="1"/>
  <c r="CP139" i="22" a="1"/>
  <c r="CP139" i="22" s="1"/>
  <c r="CO139" i="22" a="1"/>
  <c r="CO139" i="22" s="1"/>
  <c r="CN139" i="22" a="1"/>
  <c r="CN139" i="22" s="1"/>
  <c r="CM139" i="22" a="1"/>
  <c r="CM139" i="22" s="1"/>
  <c r="CL139" i="22" a="1"/>
  <c r="CL139" i="22" s="1"/>
  <c r="CK139" i="22" a="1"/>
  <c r="CK139" i="22" s="1"/>
  <c r="CJ139" i="22" a="1"/>
  <c r="CJ139" i="22" s="1"/>
  <c r="CI139" i="22" a="1"/>
  <c r="CI139" i="22" s="1"/>
  <c r="CH139" i="22" a="1"/>
  <c r="CH139" i="22" s="1"/>
  <c r="CG139" i="22" a="1"/>
  <c r="CG139" i="22" s="1"/>
  <c r="CF139" i="22" a="1"/>
  <c r="CF139" i="22" s="1"/>
  <c r="CE139" i="22" a="1"/>
  <c r="CE139" i="22" s="1"/>
  <c r="CD139" i="22" a="1"/>
  <c r="CD139" i="22" s="1"/>
  <c r="CC139" i="22" a="1"/>
  <c r="CC139" i="22" s="1"/>
  <c r="CB139" i="22" a="1"/>
  <c r="CB139" i="22" s="1"/>
  <c r="CA139" i="22" a="1"/>
  <c r="CA139" i="22" s="1"/>
  <c r="BZ139" i="22" a="1"/>
  <c r="BZ139" i="22" s="1"/>
  <c r="BY139" i="22" a="1"/>
  <c r="BY139" i="22" s="1"/>
  <c r="BX139" i="22" a="1"/>
  <c r="BX139" i="22" s="1"/>
  <c r="BW139" i="22" a="1"/>
  <c r="BW139" i="22" s="1"/>
  <c r="BV139" i="22" a="1"/>
  <c r="BV139" i="22" s="1"/>
  <c r="BU139" i="22" a="1"/>
  <c r="BU139" i="22" s="1"/>
  <c r="BT139" i="22" a="1"/>
  <c r="BT139" i="22" s="1"/>
  <c r="BS139" i="22" a="1"/>
  <c r="BS139" i="22" s="1"/>
  <c r="BR139" i="22" a="1"/>
  <c r="BR139" i="22" s="1"/>
  <c r="BQ139" i="22" a="1"/>
  <c r="BQ139" i="22" s="1"/>
  <c r="BP139" i="22" a="1"/>
  <c r="BP139" i="22" s="1"/>
  <c r="BO139" i="22" a="1"/>
  <c r="BO139" i="22" s="1"/>
  <c r="BN139" i="22" a="1"/>
  <c r="BN139" i="22" s="1"/>
  <c r="BM139" i="22" a="1"/>
  <c r="BM139" i="22" s="1"/>
  <c r="BL139" i="22" a="1"/>
  <c r="BL139" i="22" s="1"/>
  <c r="BK139" i="22" a="1"/>
  <c r="BK139" i="22" s="1"/>
  <c r="BJ139" i="22" a="1"/>
  <c r="BJ139" i="22" s="1"/>
  <c r="BI139" i="22" a="1"/>
  <c r="BI139" i="22" s="1"/>
  <c r="BH139" i="22" a="1"/>
  <c r="BH139" i="22" s="1"/>
  <c r="BG139" i="22" a="1"/>
  <c r="BG139" i="22" s="1"/>
  <c r="BF139" i="22" a="1"/>
  <c r="BF139" i="22" s="1"/>
  <c r="BE139" i="22" a="1"/>
  <c r="BE139" i="22" s="1"/>
  <c r="BD139" i="22" a="1"/>
  <c r="BD139" i="22" s="1"/>
  <c r="BC139" i="22" a="1"/>
  <c r="BC139" i="22" s="1"/>
  <c r="BB139" i="22" a="1"/>
  <c r="BB139" i="22" s="1"/>
  <c r="BA139" i="22" a="1"/>
  <c r="BA139" i="22" s="1"/>
  <c r="AZ139" i="22" a="1"/>
  <c r="AZ139" i="22" s="1"/>
  <c r="AY139" i="22" a="1"/>
  <c r="AY139" i="22" s="1"/>
  <c r="AX139" i="22" a="1"/>
  <c r="AX139" i="22" s="1"/>
  <c r="AW139" i="22" a="1"/>
  <c r="AW139" i="22" s="1"/>
  <c r="AV139" i="22" a="1"/>
  <c r="AV139" i="22" s="1"/>
  <c r="AU139" i="22" a="1"/>
  <c r="AU139" i="22" s="1"/>
  <c r="AT139" i="22" a="1"/>
  <c r="AT139" i="22" s="1"/>
  <c r="AS139" i="22" a="1"/>
  <c r="AS139" i="22" s="1"/>
  <c r="AR139" i="22" a="1"/>
  <c r="AR139" i="22" s="1"/>
  <c r="AQ139" i="22" a="1"/>
  <c r="AQ139" i="22" s="1"/>
  <c r="AP139" i="22" a="1"/>
  <c r="AP139" i="22" s="1"/>
  <c r="AO139" i="22" a="1"/>
  <c r="AO139" i="22" s="1"/>
  <c r="AN139" i="22" a="1"/>
  <c r="AN139" i="22" s="1"/>
  <c r="AM139" i="22" a="1"/>
  <c r="AM139" i="22" s="1"/>
  <c r="AL139" i="22" a="1"/>
  <c r="AL139" i="22" s="1"/>
  <c r="AK139" i="22" a="1"/>
  <c r="AK139" i="22" s="1"/>
  <c r="AJ139" i="22" a="1"/>
  <c r="AJ139" i="22" s="1"/>
  <c r="AI139" i="22" a="1"/>
  <c r="AI139" i="22" s="1"/>
  <c r="AH139" i="22" a="1"/>
  <c r="AH139" i="22" s="1"/>
  <c r="AG139" i="22" a="1"/>
  <c r="AG139" i="22" s="1"/>
  <c r="AF139" i="22" a="1"/>
  <c r="AF139" i="22" s="1"/>
  <c r="AE139" i="22" a="1"/>
  <c r="AE139" i="22" s="1"/>
  <c r="AD139" i="22" a="1"/>
  <c r="AD139" i="22" s="1"/>
  <c r="AC139" i="22" a="1"/>
  <c r="AC139" i="22" s="1"/>
  <c r="AB139" i="22" a="1"/>
  <c r="AB139" i="22" s="1"/>
  <c r="AA139" i="22" a="1"/>
  <c r="AA139" i="22" s="1"/>
  <c r="Z139" i="22" a="1"/>
  <c r="Z139" i="22" s="1"/>
  <c r="Y139" i="22" a="1"/>
  <c r="Y139" i="22" s="1"/>
  <c r="X139" i="22" a="1"/>
  <c r="X139" i="22" s="1"/>
  <c r="W139" i="22" a="1"/>
  <c r="W139" i="22" s="1"/>
  <c r="V139" i="22" a="1"/>
  <c r="V139" i="22" s="1"/>
  <c r="U139" i="22" a="1"/>
  <c r="U139" i="22" s="1"/>
  <c r="T139" i="22" a="1"/>
  <c r="T139" i="22" s="1"/>
  <c r="S139" i="22" a="1"/>
  <c r="S139" i="22" s="1"/>
  <c r="R139" i="22" a="1"/>
  <c r="R139" i="22" s="1"/>
  <c r="Q139" i="22" a="1"/>
  <c r="Q139" i="22" s="1"/>
  <c r="P139" i="22" a="1"/>
  <c r="P139" i="22" s="1"/>
  <c r="O139" i="22" a="1"/>
  <c r="O139" i="22" s="1"/>
  <c r="N139" i="22" a="1"/>
  <c r="N139" i="22" s="1"/>
  <c r="M139" i="22" a="1"/>
  <c r="M139" i="22" s="1"/>
  <c r="L139" i="22" a="1"/>
  <c r="L139" i="22" s="1"/>
  <c r="K139" i="22" a="1"/>
  <c r="K139" i="22" s="1"/>
  <c r="J139" i="22" a="1"/>
  <c r="J139" i="22" s="1"/>
  <c r="I139" i="22" a="1"/>
  <c r="I139" i="22" s="1"/>
  <c r="H139" i="22" a="1"/>
  <c r="H139" i="22" s="1"/>
  <c r="G139" i="22" a="1"/>
  <c r="G139" i="22" s="1"/>
  <c r="F139" i="22" a="1"/>
  <c r="F139" i="22" s="1"/>
  <c r="E139" i="22" a="1"/>
  <c r="E139" i="22" s="1"/>
  <c r="D139" i="22" a="1"/>
  <c r="D139" i="22" s="1"/>
  <c r="EH137" i="22" a="1"/>
  <c r="EH137" i="22" s="1"/>
  <c r="EG137" i="22" a="1"/>
  <c r="EG137" i="22" s="1"/>
  <c r="EF137" i="22" a="1"/>
  <c r="EF137" i="22" s="1"/>
  <c r="EE137" i="22" a="1"/>
  <c r="EE137" i="22" s="1"/>
  <c r="ED137" i="22" a="1"/>
  <c r="ED137" i="22" s="1"/>
  <c r="EC137" i="22" a="1"/>
  <c r="EC137" i="22" s="1"/>
  <c r="EB137" i="22" a="1"/>
  <c r="EB137" i="22" s="1"/>
  <c r="EA137" i="22" a="1"/>
  <c r="EA137" i="22" s="1"/>
  <c r="DZ137" i="22" a="1"/>
  <c r="DZ137" i="22" s="1"/>
  <c r="DY137" i="22" a="1"/>
  <c r="DY137" i="22" s="1"/>
  <c r="DX137" i="22" a="1"/>
  <c r="DX137" i="22" s="1"/>
  <c r="DW137" i="22" a="1"/>
  <c r="DW137" i="22" s="1"/>
  <c r="DV137" i="22" a="1"/>
  <c r="DV137" i="22" s="1"/>
  <c r="DU137" i="22" a="1"/>
  <c r="DU137" i="22" s="1"/>
  <c r="DT137" i="22" a="1"/>
  <c r="DT137" i="22" s="1"/>
  <c r="DS137" i="22" a="1"/>
  <c r="DS137" i="22" s="1"/>
  <c r="DR137" i="22" a="1"/>
  <c r="DR137" i="22" s="1"/>
  <c r="DQ137" i="22" a="1"/>
  <c r="DQ137" i="22" s="1"/>
  <c r="DP137" i="22" a="1"/>
  <c r="DP137" i="22" s="1"/>
  <c r="DO137" i="22" a="1"/>
  <c r="DO137" i="22" s="1"/>
  <c r="DN137" i="22" a="1"/>
  <c r="DN137" i="22" s="1"/>
  <c r="DM137" i="22" a="1"/>
  <c r="DM137" i="22" s="1"/>
  <c r="DL137" i="22" a="1"/>
  <c r="DL137" i="22" s="1"/>
  <c r="DK137" i="22" a="1"/>
  <c r="DK137" i="22" s="1"/>
  <c r="DJ137" i="22" a="1"/>
  <c r="DJ137" i="22" s="1"/>
  <c r="DI137" i="22" a="1"/>
  <c r="DI137" i="22" s="1"/>
  <c r="DH137" i="22" a="1"/>
  <c r="DH137" i="22" s="1"/>
  <c r="DG137" i="22" a="1"/>
  <c r="DG137" i="22" s="1"/>
  <c r="DF137" i="22" a="1"/>
  <c r="DF137" i="22" s="1"/>
  <c r="DE137" i="22" a="1"/>
  <c r="DE137" i="22" s="1"/>
  <c r="DD137" i="22" a="1"/>
  <c r="DD137" i="22" s="1"/>
  <c r="DC137" i="22" a="1"/>
  <c r="DC137" i="22" s="1"/>
  <c r="DB137" i="22" a="1"/>
  <c r="DB137" i="22" s="1"/>
  <c r="DA137" i="22" a="1"/>
  <c r="DA137" i="22" s="1"/>
  <c r="CZ137" i="22" a="1"/>
  <c r="CZ137" i="22" s="1"/>
  <c r="CY137" i="22" a="1"/>
  <c r="CY137" i="22" s="1"/>
  <c r="CX137" i="22" a="1"/>
  <c r="CX137" i="22" s="1"/>
  <c r="CW137" i="22" a="1"/>
  <c r="CW137" i="22" s="1"/>
  <c r="CV137" i="22" a="1"/>
  <c r="CV137" i="22" s="1"/>
  <c r="CU137" i="22" a="1"/>
  <c r="CU137" i="22" s="1"/>
  <c r="CT137" i="22" a="1"/>
  <c r="CT137" i="22" s="1"/>
  <c r="CS137" i="22" a="1"/>
  <c r="CS137" i="22" s="1"/>
  <c r="CR137" i="22" a="1"/>
  <c r="CR137" i="22" s="1"/>
  <c r="CQ137" i="22" a="1"/>
  <c r="CQ137" i="22" s="1"/>
  <c r="CP137" i="22" a="1"/>
  <c r="CP137" i="22" s="1"/>
  <c r="CO137" i="22" a="1"/>
  <c r="CO137" i="22" s="1"/>
  <c r="CN137" i="22" a="1"/>
  <c r="CN137" i="22" s="1"/>
  <c r="CM137" i="22" a="1"/>
  <c r="CM137" i="22" s="1"/>
  <c r="CL137" i="22" a="1"/>
  <c r="CL137" i="22" s="1"/>
  <c r="CK137" i="22" a="1"/>
  <c r="CK137" i="22" s="1"/>
  <c r="CJ137" i="22" a="1"/>
  <c r="CJ137" i="22" s="1"/>
  <c r="CI137" i="22" a="1"/>
  <c r="CI137" i="22" s="1"/>
  <c r="CH137" i="22" a="1"/>
  <c r="CH137" i="22" s="1"/>
  <c r="CG137" i="22" a="1"/>
  <c r="CG137" i="22" s="1"/>
  <c r="CF137" i="22" a="1"/>
  <c r="CF137" i="22" s="1"/>
  <c r="CE137" i="22" a="1"/>
  <c r="CE137" i="22" s="1"/>
  <c r="CD137" i="22" a="1"/>
  <c r="CD137" i="22" s="1"/>
  <c r="CC137" i="22" a="1"/>
  <c r="CC137" i="22" s="1"/>
  <c r="CB137" i="22" a="1"/>
  <c r="CB137" i="22" s="1"/>
  <c r="CA137" i="22" a="1"/>
  <c r="CA137" i="22" s="1"/>
  <c r="BZ137" i="22" a="1"/>
  <c r="BZ137" i="22" s="1"/>
  <c r="BY137" i="22" a="1"/>
  <c r="BY137" i="22" s="1"/>
  <c r="BX137" i="22" a="1"/>
  <c r="BX137" i="22" s="1"/>
  <c r="BW137" i="22" a="1"/>
  <c r="BW137" i="22" s="1"/>
  <c r="BV137" i="22" a="1"/>
  <c r="BV137" i="22" s="1"/>
  <c r="BU137" i="22" a="1"/>
  <c r="BU137" i="22" s="1"/>
  <c r="BT137" i="22" a="1"/>
  <c r="BT137" i="22" s="1"/>
  <c r="BS137" i="22" a="1"/>
  <c r="BS137" i="22" s="1"/>
  <c r="BR137" i="22" a="1"/>
  <c r="BR137" i="22" s="1"/>
  <c r="BQ137" i="22" a="1"/>
  <c r="BQ137" i="22" s="1"/>
  <c r="BP137" i="22" a="1"/>
  <c r="BP137" i="22" s="1"/>
  <c r="BO137" i="22" a="1"/>
  <c r="BO137" i="22" s="1"/>
  <c r="BN137" i="22" a="1"/>
  <c r="BN137" i="22" s="1"/>
  <c r="BM137" i="22" a="1"/>
  <c r="BM137" i="22" s="1"/>
  <c r="BL137" i="22" a="1"/>
  <c r="BL137" i="22" s="1"/>
  <c r="BK137" i="22" a="1"/>
  <c r="BK137" i="22" s="1"/>
  <c r="BJ137" i="22" a="1"/>
  <c r="BJ137" i="22" s="1"/>
  <c r="BI137" i="22" a="1"/>
  <c r="BI137" i="22" s="1"/>
  <c r="BH137" i="22" a="1"/>
  <c r="BH137" i="22" s="1"/>
  <c r="BG137" i="22" a="1"/>
  <c r="BG137" i="22" s="1"/>
  <c r="BF137" i="22" a="1"/>
  <c r="BF137" i="22" s="1"/>
  <c r="BE137" i="22" a="1"/>
  <c r="BE137" i="22" s="1"/>
  <c r="BD137" i="22" a="1"/>
  <c r="BD137" i="22" s="1"/>
  <c r="BC137" i="22" a="1"/>
  <c r="BC137" i="22" s="1"/>
  <c r="BB137" i="22" a="1"/>
  <c r="BB137" i="22" s="1"/>
  <c r="BA137" i="22" a="1"/>
  <c r="BA137" i="22" s="1"/>
  <c r="AZ137" i="22" a="1"/>
  <c r="AZ137" i="22" s="1"/>
  <c r="AY137" i="22" a="1"/>
  <c r="AY137" i="22" s="1"/>
  <c r="AX137" i="22" a="1"/>
  <c r="AX137" i="22" s="1"/>
  <c r="AW137" i="22" a="1"/>
  <c r="AW137" i="22" s="1"/>
  <c r="AV137" i="22" a="1"/>
  <c r="AV137" i="22" s="1"/>
  <c r="AU137" i="22" a="1"/>
  <c r="AU137" i="22" s="1"/>
  <c r="AT137" i="22" a="1"/>
  <c r="AT137" i="22" s="1"/>
  <c r="AS137" i="22" a="1"/>
  <c r="AS137" i="22" s="1"/>
  <c r="AR137" i="22" a="1"/>
  <c r="AR137" i="22" s="1"/>
  <c r="AQ137" i="22" a="1"/>
  <c r="AQ137" i="22" s="1"/>
  <c r="AP137" i="22" a="1"/>
  <c r="AP137" i="22" s="1"/>
  <c r="AO137" i="22" a="1"/>
  <c r="AO137" i="22" s="1"/>
  <c r="AN137" i="22" a="1"/>
  <c r="AN137" i="22" s="1"/>
  <c r="AM137" i="22" a="1"/>
  <c r="AM137" i="22" s="1"/>
  <c r="AL137" i="22" a="1"/>
  <c r="AL137" i="22" s="1"/>
  <c r="AK137" i="22" a="1"/>
  <c r="AK137" i="22" s="1"/>
  <c r="AJ137" i="22" a="1"/>
  <c r="AJ137" i="22" s="1"/>
  <c r="AI137" i="22" a="1"/>
  <c r="AI137" i="22" s="1"/>
  <c r="AH137" i="22" a="1"/>
  <c r="AH137" i="22" s="1"/>
  <c r="AG137" i="22" a="1"/>
  <c r="AG137" i="22" s="1"/>
  <c r="AF137" i="22" a="1"/>
  <c r="AF137" i="22" s="1"/>
  <c r="AE137" i="22" a="1"/>
  <c r="AE137" i="22" s="1"/>
  <c r="AD137" i="22" a="1"/>
  <c r="AD137" i="22" s="1"/>
  <c r="AC137" i="22" a="1"/>
  <c r="AC137" i="22" s="1"/>
  <c r="AB137" i="22" a="1"/>
  <c r="AB137" i="22" s="1"/>
  <c r="AA137" i="22" a="1"/>
  <c r="AA137" i="22" s="1"/>
  <c r="Z137" i="22" a="1"/>
  <c r="Z137" i="22" s="1"/>
  <c r="Y137" i="22" a="1"/>
  <c r="Y137" i="22" s="1"/>
  <c r="X137" i="22" a="1"/>
  <c r="X137" i="22" s="1"/>
  <c r="W137" i="22" a="1"/>
  <c r="W137" i="22" s="1"/>
  <c r="V137" i="22" a="1"/>
  <c r="V137" i="22" s="1"/>
  <c r="U137" i="22" a="1"/>
  <c r="U137" i="22" s="1"/>
  <c r="T137" i="22" a="1"/>
  <c r="T137" i="22" s="1"/>
  <c r="S137" i="22" a="1"/>
  <c r="S137" i="22" s="1"/>
  <c r="R137" i="22" a="1"/>
  <c r="R137" i="22" s="1"/>
  <c r="Q137" i="22" a="1"/>
  <c r="Q137" i="22" s="1"/>
  <c r="P137" i="22" a="1"/>
  <c r="P137" i="22" s="1"/>
  <c r="O137" i="22" a="1"/>
  <c r="O137" i="22" s="1"/>
  <c r="N137" i="22" a="1"/>
  <c r="N137" i="22" s="1"/>
  <c r="M137" i="22" a="1"/>
  <c r="M137" i="22" s="1"/>
  <c r="L137" i="22" a="1"/>
  <c r="L137" i="22" s="1"/>
  <c r="K137" i="22" a="1"/>
  <c r="K137" i="22" s="1"/>
  <c r="J137" i="22" a="1"/>
  <c r="J137" i="22" s="1"/>
  <c r="I137" i="22" a="1"/>
  <c r="I137" i="22" s="1"/>
  <c r="H137" i="22" a="1"/>
  <c r="H137" i="22" s="1"/>
  <c r="G137" i="22" a="1"/>
  <c r="G137" i="22" s="1"/>
  <c r="F137" i="22" a="1"/>
  <c r="F137" i="22" s="1"/>
  <c r="E137" i="22" a="1"/>
  <c r="E137" i="22" s="1"/>
  <c r="D137" i="22" a="1"/>
  <c r="D137" i="22" s="1"/>
  <c r="EH136" i="22" a="1"/>
  <c r="EH136" i="22" s="1"/>
  <c r="EG136" i="22" a="1"/>
  <c r="EG136" i="22" s="1"/>
  <c r="EF136" i="22" a="1"/>
  <c r="EF136" i="22" s="1"/>
  <c r="EE136" i="22" a="1"/>
  <c r="EE136" i="22" s="1"/>
  <c r="ED136" i="22" a="1"/>
  <c r="ED136" i="22" s="1"/>
  <c r="EC136" i="22" a="1"/>
  <c r="EC136" i="22" s="1"/>
  <c r="EB136" i="22" a="1"/>
  <c r="EB136" i="22" s="1"/>
  <c r="EA136" i="22" a="1"/>
  <c r="EA136" i="22" s="1"/>
  <c r="DZ136" i="22" a="1"/>
  <c r="DZ136" i="22" s="1"/>
  <c r="DY136" i="22" a="1"/>
  <c r="DY136" i="22" s="1"/>
  <c r="DX136" i="22" a="1"/>
  <c r="DX136" i="22" s="1"/>
  <c r="DW136" i="22" a="1"/>
  <c r="DW136" i="22" s="1"/>
  <c r="DV136" i="22" a="1"/>
  <c r="DV136" i="22" s="1"/>
  <c r="DU136" i="22" a="1"/>
  <c r="DU136" i="22" s="1"/>
  <c r="DT136" i="22" a="1"/>
  <c r="DT136" i="22" s="1"/>
  <c r="DS136" i="22" a="1"/>
  <c r="DS136" i="22" s="1"/>
  <c r="DR136" i="22" a="1"/>
  <c r="DR136" i="22" s="1"/>
  <c r="DQ136" i="22" a="1"/>
  <c r="DQ136" i="22" s="1"/>
  <c r="DP136" i="22" a="1"/>
  <c r="DP136" i="22" s="1"/>
  <c r="DO136" i="22" a="1"/>
  <c r="DO136" i="22" s="1"/>
  <c r="DN136" i="22" a="1"/>
  <c r="DN136" i="22" s="1"/>
  <c r="DM136" i="22" a="1"/>
  <c r="DM136" i="22" s="1"/>
  <c r="DL136" i="22" a="1"/>
  <c r="DL136" i="22" s="1"/>
  <c r="DK136" i="22" a="1"/>
  <c r="DK136" i="22" s="1"/>
  <c r="DJ136" i="22" a="1"/>
  <c r="DJ136" i="22" s="1"/>
  <c r="DI136" i="22" a="1"/>
  <c r="DI136" i="22" s="1"/>
  <c r="DH136" i="22" a="1"/>
  <c r="DH136" i="22" s="1"/>
  <c r="DG136" i="22" a="1"/>
  <c r="DG136" i="22" s="1"/>
  <c r="DF136" i="22" a="1"/>
  <c r="DF136" i="22" s="1"/>
  <c r="DE136" i="22" a="1"/>
  <c r="DE136" i="22" s="1"/>
  <c r="DD136" i="22" a="1"/>
  <c r="DD136" i="22" s="1"/>
  <c r="DC136" i="22" a="1"/>
  <c r="DC136" i="22" s="1"/>
  <c r="DB136" i="22" a="1"/>
  <c r="DB136" i="22" s="1"/>
  <c r="DA136" i="22" a="1"/>
  <c r="DA136" i="22" s="1"/>
  <c r="CZ136" i="22" a="1"/>
  <c r="CZ136" i="22" s="1"/>
  <c r="CY136" i="22" a="1"/>
  <c r="CY136" i="22" s="1"/>
  <c r="CX136" i="22" a="1"/>
  <c r="CX136" i="22" s="1"/>
  <c r="CW136" i="22" a="1"/>
  <c r="CW136" i="22" s="1"/>
  <c r="CV136" i="22" a="1"/>
  <c r="CV136" i="22" s="1"/>
  <c r="CU136" i="22" a="1"/>
  <c r="CU136" i="22" s="1"/>
  <c r="CT136" i="22" a="1"/>
  <c r="CT136" i="22" s="1"/>
  <c r="CS136" i="22" a="1"/>
  <c r="CS136" i="22" s="1"/>
  <c r="CR136" i="22" a="1"/>
  <c r="CR136" i="22" s="1"/>
  <c r="CQ136" i="22" a="1"/>
  <c r="CQ136" i="22" s="1"/>
  <c r="CP136" i="22" a="1"/>
  <c r="CP136" i="22" s="1"/>
  <c r="CO136" i="22" a="1"/>
  <c r="CO136" i="22" s="1"/>
  <c r="CN136" i="22" a="1"/>
  <c r="CN136" i="22" s="1"/>
  <c r="CM136" i="22" a="1"/>
  <c r="CM136" i="22" s="1"/>
  <c r="CL136" i="22" a="1"/>
  <c r="CL136" i="22" s="1"/>
  <c r="CK136" i="22" a="1"/>
  <c r="CK136" i="22" s="1"/>
  <c r="CJ136" i="22" a="1"/>
  <c r="CJ136" i="22" s="1"/>
  <c r="CI136" i="22" a="1"/>
  <c r="CI136" i="22" s="1"/>
  <c r="CH136" i="22" a="1"/>
  <c r="CH136" i="22" s="1"/>
  <c r="CG136" i="22" a="1"/>
  <c r="CG136" i="22" s="1"/>
  <c r="CF136" i="22" a="1"/>
  <c r="CF136" i="22" s="1"/>
  <c r="CE136" i="22" a="1"/>
  <c r="CE136" i="22" s="1"/>
  <c r="CD136" i="22" a="1"/>
  <c r="CD136" i="22" s="1"/>
  <c r="CC136" i="22" a="1"/>
  <c r="CC136" i="22" s="1"/>
  <c r="CB136" i="22" a="1"/>
  <c r="CB136" i="22" s="1"/>
  <c r="CA136" i="22" a="1"/>
  <c r="CA136" i="22" s="1"/>
  <c r="BZ136" i="22" a="1"/>
  <c r="BZ136" i="22" s="1"/>
  <c r="BY136" i="22" a="1"/>
  <c r="BY136" i="22" s="1"/>
  <c r="BX136" i="22" a="1"/>
  <c r="BX136" i="22" s="1"/>
  <c r="BW136" i="22" a="1"/>
  <c r="BW136" i="22" s="1"/>
  <c r="BV136" i="22" a="1"/>
  <c r="BV136" i="22" s="1"/>
  <c r="BU136" i="22" a="1"/>
  <c r="BU136" i="22" s="1"/>
  <c r="BT136" i="22" a="1"/>
  <c r="BT136" i="22" s="1"/>
  <c r="BS136" i="22" a="1"/>
  <c r="BS136" i="22" s="1"/>
  <c r="BR136" i="22" a="1"/>
  <c r="BR136" i="22" s="1"/>
  <c r="BQ136" i="22" a="1"/>
  <c r="BQ136" i="22" s="1"/>
  <c r="BP136" i="22" a="1"/>
  <c r="BP136" i="22" s="1"/>
  <c r="BO136" i="22" a="1"/>
  <c r="BO136" i="22" s="1"/>
  <c r="BN136" i="22" a="1"/>
  <c r="BN136" i="22" s="1"/>
  <c r="BM136" i="22" a="1"/>
  <c r="BM136" i="22" s="1"/>
  <c r="BL136" i="22" a="1"/>
  <c r="BL136" i="22" s="1"/>
  <c r="BK136" i="22" a="1"/>
  <c r="BK136" i="22" s="1"/>
  <c r="BJ136" i="22" a="1"/>
  <c r="BJ136" i="22" s="1"/>
  <c r="BI136" i="22" a="1"/>
  <c r="BI136" i="22" s="1"/>
  <c r="BH136" i="22" a="1"/>
  <c r="BH136" i="22" s="1"/>
  <c r="BG136" i="22" a="1"/>
  <c r="BG136" i="22" s="1"/>
  <c r="BF136" i="22" a="1"/>
  <c r="BF136" i="22" s="1"/>
  <c r="BE136" i="22" a="1"/>
  <c r="BE136" i="22" s="1"/>
  <c r="BD136" i="22" a="1"/>
  <c r="BD136" i="22" s="1"/>
  <c r="BC136" i="22" a="1"/>
  <c r="BC136" i="22" s="1"/>
  <c r="BB136" i="22" a="1"/>
  <c r="BB136" i="22" s="1"/>
  <c r="BA136" i="22" a="1"/>
  <c r="BA136" i="22" s="1"/>
  <c r="AZ136" i="22" a="1"/>
  <c r="AZ136" i="22" s="1"/>
  <c r="AY136" i="22" a="1"/>
  <c r="AY136" i="22" s="1"/>
  <c r="AX136" i="22" a="1"/>
  <c r="AX136" i="22" s="1"/>
  <c r="AW136" i="22" a="1"/>
  <c r="AW136" i="22" s="1"/>
  <c r="AV136" i="22" a="1"/>
  <c r="AV136" i="22" s="1"/>
  <c r="AU136" i="22" a="1"/>
  <c r="AU136" i="22" s="1"/>
  <c r="AT136" i="22" a="1"/>
  <c r="AT136" i="22" s="1"/>
  <c r="AS136" i="22" a="1"/>
  <c r="AS136" i="22" s="1"/>
  <c r="AR136" i="22" a="1"/>
  <c r="AR136" i="22" s="1"/>
  <c r="AQ136" i="22" a="1"/>
  <c r="AQ136" i="22" s="1"/>
  <c r="AP136" i="22" a="1"/>
  <c r="AP136" i="22" s="1"/>
  <c r="AO136" i="22" a="1"/>
  <c r="AO136" i="22" s="1"/>
  <c r="AN136" i="22" a="1"/>
  <c r="AN136" i="22" s="1"/>
  <c r="AM136" i="22" a="1"/>
  <c r="AM136" i="22" s="1"/>
  <c r="AL136" i="22" a="1"/>
  <c r="AL136" i="22" s="1"/>
  <c r="AK136" i="22" a="1"/>
  <c r="AK136" i="22" s="1"/>
  <c r="AJ136" i="22" a="1"/>
  <c r="AJ136" i="22" s="1"/>
  <c r="AI136" i="22" a="1"/>
  <c r="AI136" i="22" s="1"/>
  <c r="AH136" i="22" a="1"/>
  <c r="AH136" i="22" s="1"/>
  <c r="AG136" i="22" a="1"/>
  <c r="AG136" i="22" s="1"/>
  <c r="AF136" i="22" a="1"/>
  <c r="AF136" i="22" s="1"/>
  <c r="AE136" i="22" a="1"/>
  <c r="AE136" i="22" s="1"/>
  <c r="AD136" i="22" a="1"/>
  <c r="AD136" i="22" s="1"/>
  <c r="AC136" i="22" a="1"/>
  <c r="AC136" i="22" s="1"/>
  <c r="AB136" i="22" a="1"/>
  <c r="AB136" i="22" s="1"/>
  <c r="AA136" i="22" a="1"/>
  <c r="AA136" i="22" s="1"/>
  <c r="Z136" i="22" a="1"/>
  <c r="Z136" i="22" s="1"/>
  <c r="Y136" i="22" a="1"/>
  <c r="Y136" i="22" s="1"/>
  <c r="X136" i="22" a="1"/>
  <c r="X136" i="22" s="1"/>
  <c r="W136" i="22" a="1"/>
  <c r="W136" i="22" s="1"/>
  <c r="V136" i="22" a="1"/>
  <c r="V136" i="22" s="1"/>
  <c r="U136" i="22" a="1"/>
  <c r="U136" i="22" s="1"/>
  <c r="T136" i="22" a="1"/>
  <c r="T136" i="22" s="1"/>
  <c r="S136" i="22" a="1"/>
  <c r="S136" i="22" s="1"/>
  <c r="R136" i="22" a="1"/>
  <c r="R136" i="22" s="1"/>
  <c r="Q136" i="22" a="1"/>
  <c r="Q136" i="22" s="1"/>
  <c r="P136" i="22" a="1"/>
  <c r="P136" i="22" s="1"/>
  <c r="O136" i="22" a="1"/>
  <c r="O136" i="22" s="1"/>
  <c r="N136" i="22" a="1"/>
  <c r="N136" i="22" s="1"/>
  <c r="M136" i="22" a="1"/>
  <c r="M136" i="22" s="1"/>
  <c r="L136" i="22" a="1"/>
  <c r="L136" i="22" s="1"/>
  <c r="K136" i="22" a="1"/>
  <c r="K136" i="22" s="1"/>
  <c r="J136" i="22" a="1"/>
  <c r="J136" i="22" s="1"/>
  <c r="I136" i="22" a="1"/>
  <c r="I136" i="22" s="1"/>
  <c r="H136" i="22" a="1"/>
  <c r="H136" i="22" s="1"/>
  <c r="G136" i="22" a="1"/>
  <c r="G136" i="22" s="1"/>
  <c r="F136" i="22" a="1"/>
  <c r="F136" i="22" s="1"/>
  <c r="E136" i="22" a="1"/>
  <c r="E136" i="22" s="1"/>
  <c r="D136" i="22" a="1"/>
  <c r="D136" i="22" s="1"/>
  <c r="EH133" i="22" a="1"/>
  <c r="EH133" i="22" s="1"/>
  <c r="EG133" i="22" a="1"/>
  <c r="EG133" i="22" s="1"/>
  <c r="EF133" i="22" a="1"/>
  <c r="EF133" i="22" s="1"/>
  <c r="EE133" i="22" a="1"/>
  <c r="EE133" i="22" s="1"/>
  <c r="ED133" i="22" a="1"/>
  <c r="ED133" i="22" s="1"/>
  <c r="EC133" i="22" a="1"/>
  <c r="EC133" i="22" s="1"/>
  <c r="EB133" i="22" a="1"/>
  <c r="EB133" i="22" s="1"/>
  <c r="EA133" i="22" a="1"/>
  <c r="EA133" i="22" s="1"/>
  <c r="DZ133" i="22" a="1"/>
  <c r="DZ133" i="22" s="1"/>
  <c r="DY133" i="22" a="1"/>
  <c r="DY133" i="22" s="1"/>
  <c r="DX133" i="22" a="1"/>
  <c r="DX133" i="22" s="1"/>
  <c r="DW133" i="22" a="1"/>
  <c r="DW133" i="22" s="1"/>
  <c r="DV133" i="22" a="1"/>
  <c r="DV133" i="22" s="1"/>
  <c r="DU133" i="22" a="1"/>
  <c r="DU133" i="22" s="1"/>
  <c r="DT133" i="22" a="1"/>
  <c r="DT133" i="22" s="1"/>
  <c r="DS133" i="22" a="1"/>
  <c r="DS133" i="22" s="1"/>
  <c r="DR133" i="22" a="1"/>
  <c r="DR133" i="22" s="1"/>
  <c r="DQ133" i="22" a="1"/>
  <c r="DQ133" i="22" s="1"/>
  <c r="DP133" i="22" a="1"/>
  <c r="DP133" i="22" s="1"/>
  <c r="DO133" i="22" a="1"/>
  <c r="DO133" i="22" s="1"/>
  <c r="DN133" i="22" a="1"/>
  <c r="DN133" i="22" s="1"/>
  <c r="DM133" i="22" a="1"/>
  <c r="DM133" i="22" s="1"/>
  <c r="DL133" i="22" a="1"/>
  <c r="DL133" i="22" s="1"/>
  <c r="DK133" i="22" a="1"/>
  <c r="DK133" i="22" s="1"/>
  <c r="DJ133" i="22" a="1"/>
  <c r="DJ133" i="22" s="1"/>
  <c r="DI133" i="22" a="1"/>
  <c r="DI133" i="22" s="1"/>
  <c r="DH133" i="22" a="1"/>
  <c r="DH133" i="22" s="1"/>
  <c r="DG133" i="22" a="1"/>
  <c r="DG133" i="22" s="1"/>
  <c r="DF133" i="22" a="1"/>
  <c r="DF133" i="22" s="1"/>
  <c r="DE133" i="22" a="1"/>
  <c r="DE133" i="22" s="1"/>
  <c r="DD133" i="22" a="1"/>
  <c r="DD133" i="22" s="1"/>
  <c r="DC133" i="22" a="1"/>
  <c r="DC133" i="22" s="1"/>
  <c r="DB133" i="22" a="1"/>
  <c r="DB133" i="22" s="1"/>
  <c r="DA133" i="22" a="1"/>
  <c r="DA133" i="22" s="1"/>
  <c r="CZ133" i="22" a="1"/>
  <c r="CZ133" i="22" s="1"/>
  <c r="CY133" i="22" a="1"/>
  <c r="CY133" i="22" s="1"/>
  <c r="CX133" i="22" a="1"/>
  <c r="CX133" i="22" s="1"/>
  <c r="CW133" i="22" a="1"/>
  <c r="CW133" i="22" s="1"/>
  <c r="CV133" i="22" a="1"/>
  <c r="CV133" i="22" s="1"/>
  <c r="CU133" i="22" a="1"/>
  <c r="CU133" i="22" s="1"/>
  <c r="CT133" i="22" a="1"/>
  <c r="CT133" i="22" s="1"/>
  <c r="CS133" i="22" a="1"/>
  <c r="CS133" i="22" s="1"/>
  <c r="CR133" i="22" a="1"/>
  <c r="CR133" i="22" s="1"/>
  <c r="CQ133" i="22" a="1"/>
  <c r="CQ133" i="22" s="1"/>
  <c r="CP133" i="22" a="1"/>
  <c r="CP133" i="22" s="1"/>
  <c r="CO133" i="22" a="1"/>
  <c r="CO133" i="22" s="1"/>
  <c r="CN133" i="22" a="1"/>
  <c r="CN133" i="22" s="1"/>
  <c r="CM133" i="22" a="1"/>
  <c r="CM133" i="22" s="1"/>
  <c r="CL133" i="22" a="1"/>
  <c r="CL133" i="22" s="1"/>
  <c r="CK133" i="22" a="1"/>
  <c r="CK133" i="22" s="1"/>
  <c r="CJ133" i="22" a="1"/>
  <c r="CJ133" i="22" s="1"/>
  <c r="CI133" i="22" a="1"/>
  <c r="CI133" i="22" s="1"/>
  <c r="CH133" i="22" a="1"/>
  <c r="CH133" i="22" s="1"/>
  <c r="CG133" i="22" a="1"/>
  <c r="CG133" i="22" s="1"/>
  <c r="CF133" i="22" a="1"/>
  <c r="CF133" i="22" s="1"/>
  <c r="CE133" i="22" a="1"/>
  <c r="CE133" i="22" s="1"/>
  <c r="CD133" i="22" a="1"/>
  <c r="CD133" i="22" s="1"/>
  <c r="CC133" i="22" a="1"/>
  <c r="CC133" i="22" s="1"/>
  <c r="CB133" i="22" a="1"/>
  <c r="CB133" i="22" s="1"/>
  <c r="CA133" i="22" a="1"/>
  <c r="CA133" i="22" s="1"/>
  <c r="BZ133" i="22" a="1"/>
  <c r="BZ133" i="22" s="1"/>
  <c r="BY133" i="22" a="1"/>
  <c r="BY133" i="22" s="1"/>
  <c r="BX133" i="22" a="1"/>
  <c r="BX133" i="22" s="1"/>
  <c r="BW133" i="22" a="1"/>
  <c r="BW133" i="22" s="1"/>
  <c r="BV133" i="22" a="1"/>
  <c r="BV133" i="22" s="1"/>
  <c r="BU133" i="22" a="1"/>
  <c r="BU133" i="22" s="1"/>
  <c r="BT133" i="22" a="1"/>
  <c r="BT133" i="22" s="1"/>
  <c r="BS133" i="22" a="1"/>
  <c r="BS133" i="22" s="1"/>
  <c r="BR133" i="22" a="1"/>
  <c r="BR133" i="22" s="1"/>
  <c r="BQ133" i="22" a="1"/>
  <c r="BQ133" i="22" s="1"/>
  <c r="BP133" i="22" a="1"/>
  <c r="BP133" i="22" s="1"/>
  <c r="BO133" i="22" a="1"/>
  <c r="BO133" i="22" s="1"/>
  <c r="BN133" i="22" a="1"/>
  <c r="BN133" i="22" s="1"/>
  <c r="BM133" i="22" a="1"/>
  <c r="BM133" i="22" s="1"/>
  <c r="BL133" i="22" a="1"/>
  <c r="BL133" i="22" s="1"/>
  <c r="BK133" i="22" a="1"/>
  <c r="BK133" i="22" s="1"/>
  <c r="BJ133" i="22" a="1"/>
  <c r="BJ133" i="22" s="1"/>
  <c r="BI133" i="22" a="1"/>
  <c r="BI133" i="22" s="1"/>
  <c r="BH133" i="22" a="1"/>
  <c r="BH133" i="22" s="1"/>
  <c r="BG133" i="22" a="1"/>
  <c r="BG133" i="22" s="1"/>
  <c r="BF133" i="22" a="1"/>
  <c r="BF133" i="22" s="1"/>
  <c r="BE133" i="22" a="1"/>
  <c r="BE133" i="22" s="1"/>
  <c r="BD133" i="22" a="1"/>
  <c r="BD133" i="22" s="1"/>
  <c r="BC133" i="22" a="1"/>
  <c r="BC133" i="22" s="1"/>
  <c r="BB133" i="22" a="1"/>
  <c r="BB133" i="22" s="1"/>
  <c r="BA133" i="22" a="1"/>
  <c r="BA133" i="22" s="1"/>
  <c r="AZ133" i="22" a="1"/>
  <c r="AZ133" i="22" s="1"/>
  <c r="AY133" i="22" a="1"/>
  <c r="AY133" i="22" s="1"/>
  <c r="AX133" i="22" a="1"/>
  <c r="AX133" i="22" s="1"/>
  <c r="AW133" i="22" a="1"/>
  <c r="AW133" i="22" s="1"/>
  <c r="AV133" i="22" a="1"/>
  <c r="AV133" i="22" s="1"/>
  <c r="AU133" i="22" a="1"/>
  <c r="AU133" i="22" s="1"/>
  <c r="AT133" i="22" a="1"/>
  <c r="AT133" i="22" s="1"/>
  <c r="AS133" i="22" a="1"/>
  <c r="AS133" i="22" s="1"/>
  <c r="AR133" i="22" a="1"/>
  <c r="AR133" i="22" s="1"/>
  <c r="AQ133" i="22" a="1"/>
  <c r="AQ133" i="22" s="1"/>
  <c r="AP133" i="22" a="1"/>
  <c r="AP133" i="22" s="1"/>
  <c r="AO133" i="22" a="1"/>
  <c r="AO133" i="22" s="1"/>
  <c r="AN133" i="22" a="1"/>
  <c r="AN133" i="22" s="1"/>
  <c r="AM133" i="22" a="1"/>
  <c r="AM133" i="22" s="1"/>
  <c r="AL133" i="22" a="1"/>
  <c r="AL133" i="22" s="1"/>
  <c r="AK133" i="22" a="1"/>
  <c r="AK133" i="22" s="1"/>
  <c r="AJ133" i="22" a="1"/>
  <c r="AJ133" i="22" s="1"/>
  <c r="AI133" i="22" a="1"/>
  <c r="AI133" i="22" s="1"/>
  <c r="AH133" i="22" a="1"/>
  <c r="AH133" i="22" s="1"/>
  <c r="AG133" i="22" a="1"/>
  <c r="AG133" i="22" s="1"/>
  <c r="AF133" i="22" a="1"/>
  <c r="AF133" i="22" s="1"/>
  <c r="AE133" i="22" a="1"/>
  <c r="AE133" i="22" s="1"/>
  <c r="AD133" i="22" a="1"/>
  <c r="AD133" i="22" s="1"/>
  <c r="AC133" i="22" a="1"/>
  <c r="AC133" i="22" s="1"/>
  <c r="AB133" i="22" a="1"/>
  <c r="AB133" i="22" s="1"/>
  <c r="AA133" i="22" a="1"/>
  <c r="AA133" i="22" s="1"/>
  <c r="Z133" i="22" a="1"/>
  <c r="Z133" i="22" s="1"/>
  <c r="Y133" i="22" a="1"/>
  <c r="Y133" i="22" s="1"/>
  <c r="X133" i="22" a="1"/>
  <c r="X133" i="22" s="1"/>
  <c r="W133" i="22" a="1"/>
  <c r="W133" i="22" s="1"/>
  <c r="V133" i="22" a="1"/>
  <c r="V133" i="22" s="1"/>
  <c r="U133" i="22" a="1"/>
  <c r="U133" i="22" s="1"/>
  <c r="T133" i="22" a="1"/>
  <c r="T133" i="22" s="1"/>
  <c r="S133" i="22" a="1"/>
  <c r="S133" i="22" s="1"/>
  <c r="R133" i="22" a="1"/>
  <c r="R133" i="22" s="1"/>
  <c r="Q133" i="22" a="1"/>
  <c r="Q133" i="22" s="1"/>
  <c r="P133" i="22" a="1"/>
  <c r="P133" i="22" s="1"/>
  <c r="O133" i="22" a="1"/>
  <c r="O133" i="22" s="1"/>
  <c r="N133" i="22" a="1"/>
  <c r="N133" i="22" s="1"/>
  <c r="M133" i="22" a="1"/>
  <c r="M133" i="22" s="1"/>
  <c r="L133" i="22" a="1"/>
  <c r="L133" i="22" s="1"/>
  <c r="K133" i="22" a="1"/>
  <c r="K133" i="22" s="1"/>
  <c r="J133" i="22" a="1"/>
  <c r="J133" i="22" s="1"/>
  <c r="I133" i="22" a="1"/>
  <c r="I133" i="22" s="1"/>
  <c r="H133" i="22" a="1"/>
  <c r="H133" i="22" s="1"/>
  <c r="G133" i="22" a="1"/>
  <c r="G133" i="22" s="1"/>
  <c r="F133" i="22" a="1"/>
  <c r="F133" i="22" s="1"/>
  <c r="E133" i="22" a="1"/>
  <c r="E133" i="22" s="1"/>
  <c r="D133" i="22" a="1"/>
  <c r="D133" i="22" s="1"/>
  <c r="EH132" i="22" a="1"/>
  <c r="EH132" i="22" s="1"/>
  <c r="EG132" i="22" a="1"/>
  <c r="EG132" i="22" s="1"/>
  <c r="EF132" i="22" a="1"/>
  <c r="EF132" i="22" s="1"/>
  <c r="EE132" i="22" a="1"/>
  <c r="EE132" i="22" s="1"/>
  <c r="ED132" i="22" a="1"/>
  <c r="ED132" i="22" s="1"/>
  <c r="EC132" i="22" a="1"/>
  <c r="EC132" i="22" s="1"/>
  <c r="EB132" i="22" a="1"/>
  <c r="EB132" i="22" s="1"/>
  <c r="EA132" i="22" a="1"/>
  <c r="EA132" i="22" s="1"/>
  <c r="DZ132" i="22" a="1"/>
  <c r="DZ132" i="22" s="1"/>
  <c r="DY132" i="22" a="1"/>
  <c r="DY132" i="22" s="1"/>
  <c r="DX132" i="22" a="1"/>
  <c r="DX132" i="22" s="1"/>
  <c r="DW132" i="22" a="1"/>
  <c r="DW132" i="22" s="1"/>
  <c r="DV132" i="22" a="1"/>
  <c r="DV132" i="22" s="1"/>
  <c r="DU132" i="22" a="1"/>
  <c r="DU132" i="22" s="1"/>
  <c r="DT132" i="22" a="1"/>
  <c r="DT132" i="22" s="1"/>
  <c r="DS132" i="22" a="1"/>
  <c r="DS132" i="22" s="1"/>
  <c r="DR132" i="22" a="1"/>
  <c r="DR132" i="22" s="1"/>
  <c r="DQ132" i="22" a="1"/>
  <c r="DQ132" i="22" s="1"/>
  <c r="DP132" i="22" a="1"/>
  <c r="DP132" i="22" s="1"/>
  <c r="DO132" i="22" a="1"/>
  <c r="DO132" i="22" s="1"/>
  <c r="DN132" i="22" a="1"/>
  <c r="DN132" i="22" s="1"/>
  <c r="DM132" i="22" a="1"/>
  <c r="DM132" i="22" s="1"/>
  <c r="DL132" i="22" a="1"/>
  <c r="DL132" i="22" s="1"/>
  <c r="DK132" i="22" a="1"/>
  <c r="DK132" i="22" s="1"/>
  <c r="DJ132" i="22" a="1"/>
  <c r="DJ132" i="22" s="1"/>
  <c r="DI132" i="22" a="1"/>
  <c r="DI132" i="22" s="1"/>
  <c r="DH132" i="22" a="1"/>
  <c r="DH132" i="22" s="1"/>
  <c r="DG132" i="22" a="1"/>
  <c r="DG132" i="22" s="1"/>
  <c r="DF132" i="22" a="1"/>
  <c r="DF132" i="22" s="1"/>
  <c r="DE132" i="22" a="1"/>
  <c r="DE132" i="22" s="1"/>
  <c r="DD132" i="22" a="1"/>
  <c r="DD132" i="22" s="1"/>
  <c r="DC132" i="22" a="1"/>
  <c r="DC132" i="22" s="1"/>
  <c r="DB132" i="22" a="1"/>
  <c r="DB132" i="22" s="1"/>
  <c r="DA132" i="22" a="1"/>
  <c r="DA132" i="22" s="1"/>
  <c r="CZ132" i="22" a="1"/>
  <c r="CZ132" i="22" s="1"/>
  <c r="CY132" i="22" a="1"/>
  <c r="CY132" i="22" s="1"/>
  <c r="CX132" i="22" a="1"/>
  <c r="CX132" i="22" s="1"/>
  <c r="CW132" i="22" a="1"/>
  <c r="CW132" i="22" s="1"/>
  <c r="CV132" i="22" a="1"/>
  <c r="CV132" i="22" s="1"/>
  <c r="CU132" i="22" a="1"/>
  <c r="CU132" i="22" s="1"/>
  <c r="CT132" i="22" a="1"/>
  <c r="CT132" i="22" s="1"/>
  <c r="CS132" i="22" a="1"/>
  <c r="CS132" i="22" s="1"/>
  <c r="CR132" i="22" a="1"/>
  <c r="CR132" i="22" s="1"/>
  <c r="CQ132" i="22" a="1"/>
  <c r="CQ132" i="22" s="1"/>
  <c r="CP132" i="22" a="1"/>
  <c r="CP132" i="22" s="1"/>
  <c r="CO132" i="22" a="1"/>
  <c r="CO132" i="22" s="1"/>
  <c r="CN132" i="22" a="1"/>
  <c r="CN132" i="22" s="1"/>
  <c r="CM132" i="22" a="1"/>
  <c r="CM132" i="22" s="1"/>
  <c r="CL132" i="22" a="1"/>
  <c r="CL132" i="22" s="1"/>
  <c r="CK132" i="22" a="1"/>
  <c r="CK132" i="22" s="1"/>
  <c r="CJ132" i="22" a="1"/>
  <c r="CJ132" i="22" s="1"/>
  <c r="CI132" i="22" a="1"/>
  <c r="CI132" i="22" s="1"/>
  <c r="CH132" i="22" a="1"/>
  <c r="CH132" i="22" s="1"/>
  <c r="CG132" i="22" a="1"/>
  <c r="CG132" i="22" s="1"/>
  <c r="CF132" i="22" a="1"/>
  <c r="CF132" i="22" s="1"/>
  <c r="CE132" i="22" a="1"/>
  <c r="CE132" i="22" s="1"/>
  <c r="CD132" i="22" a="1"/>
  <c r="CD132" i="22" s="1"/>
  <c r="CC132" i="22" a="1"/>
  <c r="CC132" i="22" s="1"/>
  <c r="CB132" i="22" a="1"/>
  <c r="CB132" i="22" s="1"/>
  <c r="CA132" i="22" a="1"/>
  <c r="CA132" i="22" s="1"/>
  <c r="BZ132" i="22" a="1"/>
  <c r="BZ132" i="22" s="1"/>
  <c r="BY132" i="22" a="1"/>
  <c r="BY132" i="22" s="1"/>
  <c r="BX132" i="22" a="1"/>
  <c r="BX132" i="22" s="1"/>
  <c r="BW132" i="22" a="1"/>
  <c r="BW132" i="22" s="1"/>
  <c r="BV132" i="22" a="1"/>
  <c r="BV132" i="22" s="1"/>
  <c r="BU132" i="22" a="1"/>
  <c r="BU132" i="22" s="1"/>
  <c r="BT132" i="22" a="1"/>
  <c r="BT132" i="22" s="1"/>
  <c r="BS132" i="22" a="1"/>
  <c r="BS132" i="22" s="1"/>
  <c r="BR132" i="22" a="1"/>
  <c r="BR132" i="22" s="1"/>
  <c r="BQ132" i="22" a="1"/>
  <c r="BQ132" i="22" s="1"/>
  <c r="BP132" i="22" a="1"/>
  <c r="BP132" i="22" s="1"/>
  <c r="BO132" i="22" a="1"/>
  <c r="BO132" i="22" s="1"/>
  <c r="BN132" i="22" a="1"/>
  <c r="BN132" i="22" s="1"/>
  <c r="BM132" i="22" a="1"/>
  <c r="BM132" i="22" s="1"/>
  <c r="BL132" i="22" a="1"/>
  <c r="BL132" i="22" s="1"/>
  <c r="BK132" i="22" a="1"/>
  <c r="BK132" i="22" s="1"/>
  <c r="BJ132" i="22" a="1"/>
  <c r="BJ132" i="22" s="1"/>
  <c r="BI132" i="22" a="1"/>
  <c r="BI132" i="22" s="1"/>
  <c r="BH132" i="22" a="1"/>
  <c r="BH132" i="22" s="1"/>
  <c r="BG132" i="22" a="1"/>
  <c r="BG132" i="22" s="1"/>
  <c r="BF132" i="22" a="1"/>
  <c r="BF132" i="22" s="1"/>
  <c r="BE132" i="22" a="1"/>
  <c r="BE132" i="22" s="1"/>
  <c r="BD132" i="22" a="1"/>
  <c r="BD132" i="22" s="1"/>
  <c r="BC132" i="22" a="1"/>
  <c r="BC132" i="22" s="1"/>
  <c r="BB132" i="22" a="1"/>
  <c r="BB132" i="22" s="1"/>
  <c r="BA132" i="22" a="1"/>
  <c r="BA132" i="22" s="1"/>
  <c r="AZ132" i="22" a="1"/>
  <c r="AZ132" i="22" s="1"/>
  <c r="AY132" i="22" a="1"/>
  <c r="AY132" i="22" s="1"/>
  <c r="AX132" i="22" a="1"/>
  <c r="AX132" i="22" s="1"/>
  <c r="AW132" i="22" a="1"/>
  <c r="AW132" i="22" s="1"/>
  <c r="AV132" i="22" a="1"/>
  <c r="AV132" i="22" s="1"/>
  <c r="AU132" i="22" a="1"/>
  <c r="AU132" i="22" s="1"/>
  <c r="AT132" i="22" a="1"/>
  <c r="AT132" i="22" s="1"/>
  <c r="AS132" i="22" a="1"/>
  <c r="AS132" i="22" s="1"/>
  <c r="AR132" i="22" a="1"/>
  <c r="AR132" i="22" s="1"/>
  <c r="AQ132" i="22" a="1"/>
  <c r="AQ132" i="22" s="1"/>
  <c r="AP132" i="22" a="1"/>
  <c r="AP132" i="22" s="1"/>
  <c r="AO132" i="22" a="1"/>
  <c r="AO132" i="22" s="1"/>
  <c r="AN132" i="22" a="1"/>
  <c r="AN132" i="22" s="1"/>
  <c r="AM132" i="22" a="1"/>
  <c r="AM132" i="22" s="1"/>
  <c r="AL132" i="22" a="1"/>
  <c r="AL132" i="22" s="1"/>
  <c r="AK132" i="22" a="1"/>
  <c r="AK132" i="22" s="1"/>
  <c r="AJ132" i="22" a="1"/>
  <c r="AJ132" i="22" s="1"/>
  <c r="AI132" i="22" a="1"/>
  <c r="AI132" i="22" s="1"/>
  <c r="AH132" i="22" a="1"/>
  <c r="AH132" i="22" s="1"/>
  <c r="AG132" i="22" a="1"/>
  <c r="AG132" i="22" s="1"/>
  <c r="AF132" i="22" a="1"/>
  <c r="AF132" i="22" s="1"/>
  <c r="AE132" i="22" a="1"/>
  <c r="AE132" i="22" s="1"/>
  <c r="AD132" i="22" a="1"/>
  <c r="AD132" i="22" s="1"/>
  <c r="AC132" i="22" a="1"/>
  <c r="AC132" i="22" s="1"/>
  <c r="AB132" i="22" a="1"/>
  <c r="AB132" i="22" s="1"/>
  <c r="AA132" i="22" a="1"/>
  <c r="AA132" i="22" s="1"/>
  <c r="Z132" i="22" a="1"/>
  <c r="Z132" i="22" s="1"/>
  <c r="Y132" i="22" a="1"/>
  <c r="Y132" i="22" s="1"/>
  <c r="X132" i="22" a="1"/>
  <c r="X132" i="22" s="1"/>
  <c r="W132" i="22" a="1"/>
  <c r="W132" i="22" s="1"/>
  <c r="V132" i="22" a="1"/>
  <c r="V132" i="22" s="1"/>
  <c r="U132" i="22" a="1"/>
  <c r="U132" i="22" s="1"/>
  <c r="T132" i="22" a="1"/>
  <c r="T132" i="22" s="1"/>
  <c r="S132" i="22" a="1"/>
  <c r="S132" i="22" s="1"/>
  <c r="R132" i="22" a="1"/>
  <c r="R132" i="22" s="1"/>
  <c r="Q132" i="22" a="1"/>
  <c r="Q132" i="22" s="1"/>
  <c r="P132" i="22" a="1"/>
  <c r="P132" i="22" s="1"/>
  <c r="O132" i="22" a="1"/>
  <c r="O132" i="22" s="1"/>
  <c r="N132" i="22" a="1"/>
  <c r="N132" i="22" s="1"/>
  <c r="M132" i="22" a="1"/>
  <c r="M132" i="22" s="1"/>
  <c r="L132" i="22" a="1"/>
  <c r="L132" i="22" s="1"/>
  <c r="K132" i="22" a="1"/>
  <c r="K132" i="22" s="1"/>
  <c r="J132" i="22" a="1"/>
  <c r="J132" i="22" s="1"/>
  <c r="I132" i="22" a="1"/>
  <c r="I132" i="22" s="1"/>
  <c r="H132" i="22" a="1"/>
  <c r="H132" i="22" s="1"/>
  <c r="G132" i="22" a="1"/>
  <c r="G132" i="22" s="1"/>
  <c r="F132" i="22" a="1"/>
  <c r="F132" i="22" s="1"/>
  <c r="E132" i="22" a="1"/>
  <c r="E132" i="22" s="1"/>
  <c r="D132" i="22" a="1"/>
  <c r="D132" i="22" s="1"/>
  <c r="EH131" i="22" a="1"/>
  <c r="EH131" i="22" s="1"/>
  <c r="EG131" i="22" a="1"/>
  <c r="EG131" i="22" s="1"/>
  <c r="EF131" i="22" a="1"/>
  <c r="EF131" i="22" s="1"/>
  <c r="EE131" i="22" a="1"/>
  <c r="EE131" i="22" s="1"/>
  <c r="ED131" i="22" a="1"/>
  <c r="ED131" i="22" s="1"/>
  <c r="EC131" i="22" a="1"/>
  <c r="EC131" i="22" s="1"/>
  <c r="EB131" i="22" a="1"/>
  <c r="EB131" i="22" s="1"/>
  <c r="EA131" i="22" a="1"/>
  <c r="EA131" i="22" s="1"/>
  <c r="DZ131" i="22" a="1"/>
  <c r="DZ131" i="22" s="1"/>
  <c r="DY131" i="22" a="1"/>
  <c r="DY131" i="22" s="1"/>
  <c r="DX131" i="22" a="1"/>
  <c r="DX131" i="22" s="1"/>
  <c r="DW131" i="22" a="1"/>
  <c r="DW131" i="22" s="1"/>
  <c r="DV131" i="22" a="1"/>
  <c r="DV131" i="22" s="1"/>
  <c r="DU131" i="22" a="1"/>
  <c r="DU131" i="22" s="1"/>
  <c r="DT131" i="22" a="1"/>
  <c r="DT131" i="22" s="1"/>
  <c r="DS131" i="22" a="1"/>
  <c r="DS131" i="22" s="1"/>
  <c r="DR131" i="22" a="1"/>
  <c r="DR131" i="22" s="1"/>
  <c r="DQ131" i="22" a="1"/>
  <c r="DQ131" i="22" s="1"/>
  <c r="DP131" i="22" a="1"/>
  <c r="DP131" i="22" s="1"/>
  <c r="DO131" i="22" a="1"/>
  <c r="DO131" i="22" s="1"/>
  <c r="DN131" i="22" a="1"/>
  <c r="DN131" i="22" s="1"/>
  <c r="DM131" i="22" a="1"/>
  <c r="DM131" i="22" s="1"/>
  <c r="DL131" i="22" a="1"/>
  <c r="DL131" i="22" s="1"/>
  <c r="DK131" i="22" a="1"/>
  <c r="DK131" i="22" s="1"/>
  <c r="DJ131" i="22" a="1"/>
  <c r="DJ131" i="22" s="1"/>
  <c r="DI131" i="22" a="1"/>
  <c r="DI131" i="22" s="1"/>
  <c r="DH131" i="22" a="1"/>
  <c r="DH131" i="22" s="1"/>
  <c r="DG131" i="22" a="1"/>
  <c r="DG131" i="22" s="1"/>
  <c r="DF131" i="22" a="1"/>
  <c r="DF131" i="22" s="1"/>
  <c r="DE131" i="22" a="1"/>
  <c r="DE131" i="22" s="1"/>
  <c r="DD131" i="22" a="1"/>
  <c r="DD131" i="22" s="1"/>
  <c r="DC131" i="22" a="1"/>
  <c r="DC131" i="22" s="1"/>
  <c r="DB131" i="22" a="1"/>
  <c r="DB131" i="22" s="1"/>
  <c r="DA131" i="22" a="1"/>
  <c r="DA131" i="22" s="1"/>
  <c r="CZ131" i="22" a="1"/>
  <c r="CZ131" i="22" s="1"/>
  <c r="CY131" i="22" a="1"/>
  <c r="CY131" i="22" s="1"/>
  <c r="CX131" i="22" a="1"/>
  <c r="CX131" i="22" s="1"/>
  <c r="CW131" i="22" a="1"/>
  <c r="CW131" i="22" s="1"/>
  <c r="CV131" i="22" a="1"/>
  <c r="CV131" i="22" s="1"/>
  <c r="CU131" i="22" a="1"/>
  <c r="CU131" i="22" s="1"/>
  <c r="CT131" i="22" a="1"/>
  <c r="CT131" i="22" s="1"/>
  <c r="CS131" i="22" a="1"/>
  <c r="CS131" i="22" s="1"/>
  <c r="CR131" i="22" a="1"/>
  <c r="CR131" i="22" s="1"/>
  <c r="CQ131" i="22" a="1"/>
  <c r="CQ131" i="22" s="1"/>
  <c r="CP131" i="22" a="1"/>
  <c r="CP131" i="22" s="1"/>
  <c r="CO131" i="22" a="1"/>
  <c r="CO131" i="22" s="1"/>
  <c r="CN131" i="22" a="1"/>
  <c r="CN131" i="22" s="1"/>
  <c r="CM131" i="22" a="1"/>
  <c r="CM131" i="22" s="1"/>
  <c r="CL131" i="22" a="1"/>
  <c r="CL131" i="22" s="1"/>
  <c r="CK131" i="22" a="1"/>
  <c r="CK131" i="22" s="1"/>
  <c r="CJ131" i="22" a="1"/>
  <c r="CJ131" i="22" s="1"/>
  <c r="CI131" i="22" a="1"/>
  <c r="CI131" i="22" s="1"/>
  <c r="CH131" i="22" a="1"/>
  <c r="CH131" i="22" s="1"/>
  <c r="CG131" i="22" a="1"/>
  <c r="CG131" i="22" s="1"/>
  <c r="CF131" i="22" a="1"/>
  <c r="CF131" i="22" s="1"/>
  <c r="CE131" i="22" a="1"/>
  <c r="CE131" i="22" s="1"/>
  <c r="CD131" i="22" a="1"/>
  <c r="CD131" i="22" s="1"/>
  <c r="CC131" i="22" a="1"/>
  <c r="CC131" i="22" s="1"/>
  <c r="CB131" i="22" a="1"/>
  <c r="CB131" i="22" s="1"/>
  <c r="CA131" i="22" a="1"/>
  <c r="CA131" i="22" s="1"/>
  <c r="BZ131" i="22" a="1"/>
  <c r="BZ131" i="22" s="1"/>
  <c r="BY131" i="22" a="1"/>
  <c r="BY131" i="22" s="1"/>
  <c r="BX131" i="22" a="1"/>
  <c r="BX131" i="22" s="1"/>
  <c r="BW131" i="22" a="1"/>
  <c r="BW131" i="22" s="1"/>
  <c r="BV131" i="22" a="1"/>
  <c r="BV131" i="22" s="1"/>
  <c r="BU131" i="22" a="1"/>
  <c r="BU131" i="22" s="1"/>
  <c r="BT131" i="22" a="1"/>
  <c r="BT131" i="22" s="1"/>
  <c r="BS131" i="22" a="1"/>
  <c r="BS131" i="22" s="1"/>
  <c r="BR131" i="22" a="1"/>
  <c r="BR131" i="22" s="1"/>
  <c r="BQ131" i="22" a="1"/>
  <c r="BQ131" i="22" s="1"/>
  <c r="BP131" i="22" a="1"/>
  <c r="BP131" i="22" s="1"/>
  <c r="BO131" i="22" a="1"/>
  <c r="BO131" i="22" s="1"/>
  <c r="BN131" i="22" a="1"/>
  <c r="BN131" i="22" s="1"/>
  <c r="BM131" i="22" a="1"/>
  <c r="BM131" i="22" s="1"/>
  <c r="BL131" i="22" a="1"/>
  <c r="BL131" i="22" s="1"/>
  <c r="BK131" i="22" a="1"/>
  <c r="BK131" i="22" s="1"/>
  <c r="BJ131" i="22" a="1"/>
  <c r="BJ131" i="22" s="1"/>
  <c r="BI131" i="22" a="1"/>
  <c r="BI131" i="22" s="1"/>
  <c r="BH131" i="22" a="1"/>
  <c r="BH131" i="22" s="1"/>
  <c r="BG131" i="22" a="1"/>
  <c r="BG131" i="22" s="1"/>
  <c r="BF131" i="22" a="1"/>
  <c r="BF131" i="22" s="1"/>
  <c r="BE131" i="22" a="1"/>
  <c r="BE131" i="22" s="1"/>
  <c r="BD131" i="22" a="1"/>
  <c r="BD131" i="22" s="1"/>
  <c r="BC131" i="22" a="1"/>
  <c r="BC131" i="22" s="1"/>
  <c r="BB131" i="22" a="1"/>
  <c r="BB131" i="22" s="1"/>
  <c r="BA131" i="22" a="1"/>
  <c r="BA131" i="22" s="1"/>
  <c r="AZ131" i="22" a="1"/>
  <c r="AZ131" i="22" s="1"/>
  <c r="AY131" i="22" a="1"/>
  <c r="AY131" i="22" s="1"/>
  <c r="AX131" i="22" a="1"/>
  <c r="AX131" i="22" s="1"/>
  <c r="AW131" i="22" a="1"/>
  <c r="AW131" i="22" s="1"/>
  <c r="AV131" i="22" a="1"/>
  <c r="AV131" i="22" s="1"/>
  <c r="AU131" i="22" a="1"/>
  <c r="AU131" i="22" s="1"/>
  <c r="AT131" i="22" a="1"/>
  <c r="AT131" i="22" s="1"/>
  <c r="AS131" i="22" a="1"/>
  <c r="AS131" i="22" s="1"/>
  <c r="AR131" i="22" a="1"/>
  <c r="AR131" i="22" s="1"/>
  <c r="AQ131" i="22" a="1"/>
  <c r="AQ131" i="22" s="1"/>
  <c r="AP131" i="22" a="1"/>
  <c r="AP131" i="22" s="1"/>
  <c r="AO131" i="22" a="1"/>
  <c r="AO131" i="22" s="1"/>
  <c r="AN131" i="22" a="1"/>
  <c r="AN131" i="22" s="1"/>
  <c r="AM131" i="22" a="1"/>
  <c r="AM131" i="22" s="1"/>
  <c r="AL131" i="22" a="1"/>
  <c r="AL131" i="22" s="1"/>
  <c r="AK131" i="22" a="1"/>
  <c r="AK131" i="22" s="1"/>
  <c r="AJ131" i="22" a="1"/>
  <c r="AJ131" i="22" s="1"/>
  <c r="AI131" i="22" a="1"/>
  <c r="AI131" i="22" s="1"/>
  <c r="AH131" i="22" a="1"/>
  <c r="AH131" i="22" s="1"/>
  <c r="AG131" i="22" a="1"/>
  <c r="AG131" i="22" s="1"/>
  <c r="AF131" i="22" a="1"/>
  <c r="AF131" i="22" s="1"/>
  <c r="AE131" i="22" a="1"/>
  <c r="AE131" i="22" s="1"/>
  <c r="AD131" i="22" a="1"/>
  <c r="AD131" i="22" s="1"/>
  <c r="AC131" i="22" a="1"/>
  <c r="AC131" i="22" s="1"/>
  <c r="AB131" i="22" a="1"/>
  <c r="AB131" i="22" s="1"/>
  <c r="AA131" i="22" a="1"/>
  <c r="AA131" i="22" s="1"/>
  <c r="Z131" i="22" a="1"/>
  <c r="Z131" i="22" s="1"/>
  <c r="Y131" i="22" a="1"/>
  <c r="Y131" i="22" s="1"/>
  <c r="X131" i="22" a="1"/>
  <c r="X131" i="22" s="1"/>
  <c r="W131" i="22" a="1"/>
  <c r="W131" i="22" s="1"/>
  <c r="V131" i="22" a="1"/>
  <c r="V131" i="22" s="1"/>
  <c r="U131" i="22" a="1"/>
  <c r="U131" i="22" s="1"/>
  <c r="T131" i="22" a="1"/>
  <c r="T131" i="22" s="1"/>
  <c r="S131" i="22" a="1"/>
  <c r="S131" i="22" s="1"/>
  <c r="R131" i="22" a="1"/>
  <c r="R131" i="22" s="1"/>
  <c r="Q131" i="22" a="1"/>
  <c r="Q131" i="22" s="1"/>
  <c r="P131" i="22" a="1"/>
  <c r="P131" i="22" s="1"/>
  <c r="O131" i="22" a="1"/>
  <c r="O131" i="22" s="1"/>
  <c r="N131" i="22" a="1"/>
  <c r="N131" i="22" s="1"/>
  <c r="M131" i="22" a="1"/>
  <c r="M131" i="22" s="1"/>
  <c r="L131" i="22" a="1"/>
  <c r="L131" i="22" s="1"/>
  <c r="K131" i="22" a="1"/>
  <c r="K131" i="22" s="1"/>
  <c r="J131" i="22" a="1"/>
  <c r="J131" i="22" s="1"/>
  <c r="I131" i="22" a="1"/>
  <c r="I131" i="22" s="1"/>
  <c r="H131" i="22" a="1"/>
  <c r="H131" i="22" s="1"/>
  <c r="G131" i="22" a="1"/>
  <c r="G131" i="22" s="1"/>
  <c r="F131" i="22" a="1"/>
  <c r="F131" i="22" s="1"/>
  <c r="E131" i="22" a="1"/>
  <c r="E131" i="22" s="1"/>
  <c r="D131" i="22" a="1"/>
  <c r="D131" i="22" s="1"/>
  <c r="EH128" i="22" a="1"/>
  <c r="EH128" i="22" s="1"/>
  <c r="EG128" i="22" a="1"/>
  <c r="EG128" i="22" s="1"/>
  <c r="EF128" i="22" a="1"/>
  <c r="EF128" i="22" s="1"/>
  <c r="EE128" i="22" a="1"/>
  <c r="EE128" i="22" s="1"/>
  <c r="ED128" i="22" a="1"/>
  <c r="ED128" i="22" s="1"/>
  <c r="EC128" i="22" a="1"/>
  <c r="EC128" i="22" s="1"/>
  <c r="EB128" i="22" a="1"/>
  <c r="EB128" i="22" s="1"/>
  <c r="EA128" i="22" a="1"/>
  <c r="EA128" i="22" s="1"/>
  <c r="DZ128" i="22" a="1"/>
  <c r="DZ128" i="22" s="1"/>
  <c r="DY128" i="22" a="1"/>
  <c r="DY128" i="22" s="1"/>
  <c r="DX128" i="22" a="1"/>
  <c r="DX128" i="22" s="1"/>
  <c r="DW128" i="22" a="1"/>
  <c r="DW128" i="22" s="1"/>
  <c r="DV128" i="22" a="1"/>
  <c r="DV128" i="22" s="1"/>
  <c r="DU128" i="22" a="1"/>
  <c r="DU128" i="22" s="1"/>
  <c r="DT128" i="22" a="1"/>
  <c r="DT128" i="22" s="1"/>
  <c r="DS128" i="22" a="1"/>
  <c r="DS128" i="22" s="1"/>
  <c r="DR128" i="22" a="1"/>
  <c r="DR128" i="22" s="1"/>
  <c r="DQ128" i="22" a="1"/>
  <c r="DQ128" i="22" s="1"/>
  <c r="DP128" i="22" a="1"/>
  <c r="DP128" i="22" s="1"/>
  <c r="DO128" i="22" a="1"/>
  <c r="DO128" i="22" s="1"/>
  <c r="DN128" i="22" a="1"/>
  <c r="DN128" i="22" s="1"/>
  <c r="DM128" i="22" a="1"/>
  <c r="DM128" i="22" s="1"/>
  <c r="DL128" i="22" a="1"/>
  <c r="DL128" i="22" s="1"/>
  <c r="DK128" i="22" a="1"/>
  <c r="DK128" i="22" s="1"/>
  <c r="DJ128" i="22" a="1"/>
  <c r="DJ128" i="22" s="1"/>
  <c r="DI128" i="22" a="1"/>
  <c r="DI128" i="22" s="1"/>
  <c r="DH128" i="22" a="1"/>
  <c r="DH128" i="22" s="1"/>
  <c r="DG128" i="22" a="1"/>
  <c r="DG128" i="22" s="1"/>
  <c r="DF128" i="22" a="1"/>
  <c r="DF128" i="22" s="1"/>
  <c r="DE128" i="22" a="1"/>
  <c r="DE128" i="22" s="1"/>
  <c r="DD128" i="22" a="1"/>
  <c r="DD128" i="22" s="1"/>
  <c r="DC128" i="22" a="1"/>
  <c r="DC128" i="22" s="1"/>
  <c r="DB128" i="22" a="1"/>
  <c r="DB128" i="22" s="1"/>
  <c r="DA128" i="22" a="1"/>
  <c r="DA128" i="22" s="1"/>
  <c r="CZ128" i="22" a="1"/>
  <c r="CZ128" i="22" s="1"/>
  <c r="CY128" i="22" a="1"/>
  <c r="CY128" i="22" s="1"/>
  <c r="CX128" i="22" a="1"/>
  <c r="CX128" i="22" s="1"/>
  <c r="CW128" i="22" a="1"/>
  <c r="CW128" i="22" s="1"/>
  <c r="CV128" i="22" a="1"/>
  <c r="CV128" i="22" s="1"/>
  <c r="CU128" i="22" a="1"/>
  <c r="CU128" i="22" s="1"/>
  <c r="CT128" i="22" a="1"/>
  <c r="CT128" i="22" s="1"/>
  <c r="CS128" i="22" a="1"/>
  <c r="CS128" i="22" s="1"/>
  <c r="CR128" i="22" a="1"/>
  <c r="CR128" i="22" s="1"/>
  <c r="CQ128" i="22" a="1"/>
  <c r="CQ128" i="22" s="1"/>
  <c r="CP128" i="22" a="1"/>
  <c r="CP128" i="22" s="1"/>
  <c r="CO128" i="22" a="1"/>
  <c r="CO128" i="22" s="1"/>
  <c r="CN128" i="22" a="1"/>
  <c r="CN128" i="22" s="1"/>
  <c r="CM128" i="22" a="1"/>
  <c r="CM128" i="22" s="1"/>
  <c r="CL128" i="22" a="1"/>
  <c r="CL128" i="22" s="1"/>
  <c r="CK128" i="22" a="1"/>
  <c r="CK128" i="22" s="1"/>
  <c r="CJ128" i="22" a="1"/>
  <c r="CJ128" i="22" s="1"/>
  <c r="CI128" i="22" a="1"/>
  <c r="CI128" i="22" s="1"/>
  <c r="CH128" i="22" a="1"/>
  <c r="CH128" i="22" s="1"/>
  <c r="CG128" i="22" a="1"/>
  <c r="CG128" i="22" s="1"/>
  <c r="CF128" i="22" a="1"/>
  <c r="CF128" i="22" s="1"/>
  <c r="CE128" i="22" a="1"/>
  <c r="CE128" i="22" s="1"/>
  <c r="CD128" i="22" a="1"/>
  <c r="CD128" i="22" s="1"/>
  <c r="CC128" i="22" a="1"/>
  <c r="CC128" i="22" s="1"/>
  <c r="CB128" i="22" a="1"/>
  <c r="CB128" i="22" s="1"/>
  <c r="CA128" i="22" a="1"/>
  <c r="CA128" i="22" s="1"/>
  <c r="BZ128" i="22" a="1"/>
  <c r="BZ128" i="22" s="1"/>
  <c r="BY128" i="22" a="1"/>
  <c r="BY128" i="22" s="1"/>
  <c r="BX128" i="22" a="1"/>
  <c r="BX128" i="22" s="1"/>
  <c r="BW128" i="22" a="1"/>
  <c r="BW128" i="22" s="1"/>
  <c r="BV128" i="22" a="1"/>
  <c r="BV128" i="22" s="1"/>
  <c r="BU128" i="22" a="1"/>
  <c r="BU128" i="22" s="1"/>
  <c r="BT128" i="22" a="1"/>
  <c r="BT128" i="22" s="1"/>
  <c r="BS128" i="22" a="1"/>
  <c r="BS128" i="22" s="1"/>
  <c r="BR128" i="22" a="1"/>
  <c r="BR128" i="22" s="1"/>
  <c r="BQ128" i="22" a="1"/>
  <c r="BQ128" i="22" s="1"/>
  <c r="BP128" i="22" a="1"/>
  <c r="BP128" i="22" s="1"/>
  <c r="BO128" i="22" a="1"/>
  <c r="BO128" i="22" s="1"/>
  <c r="BN128" i="22" a="1"/>
  <c r="BN128" i="22" s="1"/>
  <c r="BM128" i="22" a="1"/>
  <c r="BM128" i="22" s="1"/>
  <c r="BL128" i="22" a="1"/>
  <c r="BL128" i="22" s="1"/>
  <c r="BK128" i="22" a="1"/>
  <c r="BK128" i="22" s="1"/>
  <c r="BJ128" i="22" a="1"/>
  <c r="BJ128" i="22" s="1"/>
  <c r="BI128" i="22" a="1"/>
  <c r="BI128" i="22" s="1"/>
  <c r="BH128" i="22" a="1"/>
  <c r="BH128" i="22" s="1"/>
  <c r="BG128" i="22" a="1"/>
  <c r="BG128" i="22" s="1"/>
  <c r="BF128" i="22" a="1"/>
  <c r="BF128" i="22" s="1"/>
  <c r="BE128" i="22" a="1"/>
  <c r="BE128" i="22" s="1"/>
  <c r="BD128" i="22" a="1"/>
  <c r="BD128" i="22" s="1"/>
  <c r="BC128" i="22" a="1"/>
  <c r="BC128" i="22" s="1"/>
  <c r="BB128" i="22" a="1"/>
  <c r="BB128" i="22" s="1"/>
  <c r="BA128" i="22" a="1"/>
  <c r="BA128" i="22" s="1"/>
  <c r="AZ128" i="22" a="1"/>
  <c r="AZ128" i="22" s="1"/>
  <c r="AY128" i="22" a="1"/>
  <c r="AY128" i="22" s="1"/>
  <c r="AX128" i="22" a="1"/>
  <c r="AX128" i="22" s="1"/>
  <c r="AW128" i="22" a="1"/>
  <c r="AW128" i="22" s="1"/>
  <c r="AV128" i="22" a="1"/>
  <c r="AV128" i="22" s="1"/>
  <c r="AU128" i="22" a="1"/>
  <c r="AU128" i="22" s="1"/>
  <c r="AT128" i="22" a="1"/>
  <c r="AT128" i="22" s="1"/>
  <c r="AS128" i="22" a="1"/>
  <c r="AS128" i="22" s="1"/>
  <c r="AR128" i="22" a="1"/>
  <c r="AR128" i="22" s="1"/>
  <c r="AQ128" i="22" a="1"/>
  <c r="AQ128" i="22" s="1"/>
  <c r="AP128" i="22" a="1"/>
  <c r="AP128" i="22" s="1"/>
  <c r="AO128" i="22" a="1"/>
  <c r="AO128" i="22" s="1"/>
  <c r="AN128" i="22" a="1"/>
  <c r="AN128" i="22" s="1"/>
  <c r="AM128" i="22" a="1"/>
  <c r="AM128" i="22" s="1"/>
  <c r="AL128" i="22" a="1"/>
  <c r="AL128" i="22" s="1"/>
  <c r="AK128" i="22" a="1"/>
  <c r="AK128" i="22" s="1"/>
  <c r="AJ128" i="22" a="1"/>
  <c r="AJ128" i="22" s="1"/>
  <c r="AI128" i="22" a="1"/>
  <c r="AI128" i="22" s="1"/>
  <c r="AH128" i="22" a="1"/>
  <c r="AH128" i="22" s="1"/>
  <c r="AG128" i="22" a="1"/>
  <c r="AG128" i="22" s="1"/>
  <c r="AF128" i="22" a="1"/>
  <c r="AF128" i="22" s="1"/>
  <c r="AE128" i="22" a="1"/>
  <c r="AE128" i="22" s="1"/>
  <c r="AD128" i="22" a="1"/>
  <c r="AD128" i="22" s="1"/>
  <c r="AC128" i="22" a="1"/>
  <c r="AC128" i="22" s="1"/>
  <c r="AB128" i="22" a="1"/>
  <c r="AB128" i="22" s="1"/>
  <c r="AA128" i="22" a="1"/>
  <c r="AA128" i="22" s="1"/>
  <c r="Z128" i="22" a="1"/>
  <c r="Z128" i="22" s="1"/>
  <c r="Y128" i="22" a="1"/>
  <c r="Y128" i="22" s="1"/>
  <c r="X128" i="22" a="1"/>
  <c r="X128" i="22" s="1"/>
  <c r="W128" i="22" a="1"/>
  <c r="W128" i="22" s="1"/>
  <c r="V128" i="22" a="1"/>
  <c r="V128" i="22" s="1"/>
  <c r="U128" i="22" a="1"/>
  <c r="U128" i="22" s="1"/>
  <c r="T128" i="22" a="1"/>
  <c r="T128" i="22" s="1"/>
  <c r="S128" i="22" a="1"/>
  <c r="S128" i="22" s="1"/>
  <c r="R128" i="22" a="1"/>
  <c r="R128" i="22" s="1"/>
  <c r="Q128" i="22" a="1"/>
  <c r="Q128" i="22" s="1"/>
  <c r="P128" i="22" a="1"/>
  <c r="P128" i="22" s="1"/>
  <c r="O128" i="22" a="1"/>
  <c r="O128" i="22" s="1"/>
  <c r="N128" i="22" a="1"/>
  <c r="N128" i="22" s="1"/>
  <c r="M128" i="22" a="1"/>
  <c r="M128" i="22" s="1"/>
  <c r="L128" i="22" a="1"/>
  <c r="L128" i="22" s="1"/>
  <c r="K128" i="22" a="1"/>
  <c r="K128" i="22" s="1"/>
  <c r="J128" i="22" a="1"/>
  <c r="J128" i="22" s="1"/>
  <c r="I128" i="22" a="1"/>
  <c r="I128" i="22" s="1"/>
  <c r="H128" i="22" a="1"/>
  <c r="H128" i="22" s="1"/>
  <c r="G128" i="22" a="1"/>
  <c r="G128" i="22" s="1"/>
  <c r="F128" i="22" a="1"/>
  <c r="F128" i="22" s="1"/>
  <c r="E128" i="22" a="1"/>
  <c r="E128" i="22" s="1"/>
  <c r="D128" i="22" a="1"/>
  <c r="D128" i="22" s="1"/>
  <c r="EH127" i="22" a="1"/>
  <c r="EH127" i="22" s="1"/>
  <c r="EG127" i="22" a="1"/>
  <c r="EG127" i="22" s="1"/>
  <c r="EF127" i="22" a="1"/>
  <c r="EF127" i="22" s="1"/>
  <c r="EE127" i="22" a="1"/>
  <c r="EE127" i="22" s="1"/>
  <c r="ED127" i="22" a="1"/>
  <c r="ED127" i="22" s="1"/>
  <c r="EC127" i="22" a="1"/>
  <c r="EC127" i="22" s="1"/>
  <c r="EB127" i="22" a="1"/>
  <c r="EB127" i="22" s="1"/>
  <c r="EA127" i="22" a="1"/>
  <c r="EA127" i="22" s="1"/>
  <c r="DZ127" i="22" a="1"/>
  <c r="DZ127" i="22" s="1"/>
  <c r="DY127" i="22" a="1"/>
  <c r="DY127" i="22" s="1"/>
  <c r="DX127" i="22" a="1"/>
  <c r="DX127" i="22" s="1"/>
  <c r="DW127" i="22" a="1"/>
  <c r="DW127" i="22" s="1"/>
  <c r="DV127" i="22" a="1"/>
  <c r="DV127" i="22" s="1"/>
  <c r="DU127" i="22" a="1"/>
  <c r="DU127" i="22" s="1"/>
  <c r="DT127" i="22" a="1"/>
  <c r="DT127" i="22" s="1"/>
  <c r="DS127" i="22" a="1"/>
  <c r="DS127" i="22" s="1"/>
  <c r="DR127" i="22" a="1"/>
  <c r="DR127" i="22" s="1"/>
  <c r="DQ127" i="22" a="1"/>
  <c r="DQ127" i="22" s="1"/>
  <c r="DP127" i="22" a="1"/>
  <c r="DP127" i="22" s="1"/>
  <c r="DO127" i="22" a="1"/>
  <c r="DO127" i="22" s="1"/>
  <c r="DN127" i="22" a="1"/>
  <c r="DN127" i="22" s="1"/>
  <c r="DM127" i="22" a="1"/>
  <c r="DM127" i="22" s="1"/>
  <c r="DL127" i="22" a="1"/>
  <c r="DL127" i="22" s="1"/>
  <c r="DK127" i="22" a="1"/>
  <c r="DK127" i="22" s="1"/>
  <c r="DJ127" i="22" a="1"/>
  <c r="DJ127" i="22" s="1"/>
  <c r="DI127" i="22" a="1"/>
  <c r="DI127" i="22" s="1"/>
  <c r="DH127" i="22" a="1"/>
  <c r="DH127" i="22" s="1"/>
  <c r="DG127" i="22" a="1"/>
  <c r="DG127" i="22" s="1"/>
  <c r="DF127" i="22" a="1"/>
  <c r="DF127" i="22" s="1"/>
  <c r="DE127" i="22" a="1"/>
  <c r="DE127" i="22" s="1"/>
  <c r="DD127" i="22" a="1"/>
  <c r="DD127" i="22" s="1"/>
  <c r="DC127" i="22" a="1"/>
  <c r="DC127" i="22" s="1"/>
  <c r="DB127" i="22" a="1"/>
  <c r="DB127" i="22" s="1"/>
  <c r="DA127" i="22" a="1"/>
  <c r="DA127" i="22" s="1"/>
  <c r="CZ127" i="22" a="1"/>
  <c r="CZ127" i="22" s="1"/>
  <c r="CY127" i="22" a="1"/>
  <c r="CY127" i="22" s="1"/>
  <c r="CX127" i="22" a="1"/>
  <c r="CX127" i="22" s="1"/>
  <c r="CW127" i="22" a="1"/>
  <c r="CW127" i="22" s="1"/>
  <c r="CV127" i="22" a="1"/>
  <c r="CV127" i="22" s="1"/>
  <c r="CU127" i="22" a="1"/>
  <c r="CU127" i="22" s="1"/>
  <c r="CT127" i="22" a="1"/>
  <c r="CT127" i="22" s="1"/>
  <c r="CS127" i="22" a="1"/>
  <c r="CS127" i="22" s="1"/>
  <c r="CR127" i="22" a="1"/>
  <c r="CR127" i="22" s="1"/>
  <c r="CQ127" i="22" a="1"/>
  <c r="CQ127" i="22" s="1"/>
  <c r="CP127" i="22" a="1"/>
  <c r="CP127" i="22" s="1"/>
  <c r="CO127" i="22" a="1"/>
  <c r="CO127" i="22" s="1"/>
  <c r="CN127" i="22" a="1"/>
  <c r="CN127" i="22" s="1"/>
  <c r="CM127" i="22" a="1"/>
  <c r="CM127" i="22" s="1"/>
  <c r="CL127" i="22" a="1"/>
  <c r="CL127" i="22" s="1"/>
  <c r="CK127" i="22" a="1"/>
  <c r="CK127" i="22" s="1"/>
  <c r="CJ127" i="22" a="1"/>
  <c r="CJ127" i="22" s="1"/>
  <c r="CI127" i="22" a="1"/>
  <c r="CI127" i="22" s="1"/>
  <c r="CH127" i="22" a="1"/>
  <c r="CH127" i="22" s="1"/>
  <c r="CG127" i="22" a="1"/>
  <c r="CG127" i="22" s="1"/>
  <c r="CF127" i="22" a="1"/>
  <c r="CF127" i="22" s="1"/>
  <c r="CE127" i="22" a="1"/>
  <c r="CE127" i="22" s="1"/>
  <c r="CD127" i="22" a="1"/>
  <c r="CD127" i="22" s="1"/>
  <c r="CC127" i="22" a="1"/>
  <c r="CC127" i="22" s="1"/>
  <c r="CB127" i="22" a="1"/>
  <c r="CB127" i="22" s="1"/>
  <c r="CA127" i="22" a="1"/>
  <c r="CA127" i="22" s="1"/>
  <c r="BZ127" i="22" a="1"/>
  <c r="BZ127" i="22" s="1"/>
  <c r="BY127" i="22" a="1"/>
  <c r="BY127" i="22" s="1"/>
  <c r="BX127" i="22" a="1"/>
  <c r="BX127" i="22" s="1"/>
  <c r="BW127" i="22" a="1"/>
  <c r="BW127" i="22" s="1"/>
  <c r="BV127" i="22" a="1"/>
  <c r="BV127" i="22" s="1"/>
  <c r="BU127" i="22" a="1"/>
  <c r="BU127" i="22" s="1"/>
  <c r="BT127" i="22" a="1"/>
  <c r="BT127" i="22" s="1"/>
  <c r="BS127" i="22" a="1"/>
  <c r="BS127" i="22" s="1"/>
  <c r="BR127" i="22" a="1"/>
  <c r="BR127" i="22" s="1"/>
  <c r="BQ127" i="22" a="1"/>
  <c r="BQ127" i="22" s="1"/>
  <c r="BP127" i="22" a="1"/>
  <c r="BP127" i="22" s="1"/>
  <c r="BO127" i="22" a="1"/>
  <c r="BO127" i="22" s="1"/>
  <c r="BN127" i="22" a="1"/>
  <c r="BN127" i="22" s="1"/>
  <c r="BM127" i="22" a="1"/>
  <c r="BM127" i="22" s="1"/>
  <c r="BL127" i="22" a="1"/>
  <c r="BL127" i="22" s="1"/>
  <c r="BK127" i="22" a="1"/>
  <c r="BK127" i="22" s="1"/>
  <c r="BJ127" i="22" a="1"/>
  <c r="BJ127" i="22" s="1"/>
  <c r="BI127" i="22" a="1"/>
  <c r="BI127" i="22" s="1"/>
  <c r="BH127" i="22" a="1"/>
  <c r="BH127" i="22" s="1"/>
  <c r="BG127" i="22" a="1"/>
  <c r="BG127" i="22" s="1"/>
  <c r="BF127" i="22" a="1"/>
  <c r="BF127" i="22" s="1"/>
  <c r="BE127" i="22" a="1"/>
  <c r="BE127" i="22" s="1"/>
  <c r="BD127" i="22" a="1"/>
  <c r="BD127" i="22" s="1"/>
  <c r="BC127" i="22" a="1"/>
  <c r="BC127" i="22" s="1"/>
  <c r="BB127" i="22" a="1"/>
  <c r="BB127" i="22" s="1"/>
  <c r="BA127" i="22" a="1"/>
  <c r="BA127" i="22" s="1"/>
  <c r="AZ127" i="22" a="1"/>
  <c r="AZ127" i="22" s="1"/>
  <c r="AY127" i="22" a="1"/>
  <c r="AY127" i="22" s="1"/>
  <c r="AX127" i="22" a="1"/>
  <c r="AX127" i="22" s="1"/>
  <c r="AW127" i="22" a="1"/>
  <c r="AW127" i="22" s="1"/>
  <c r="AV127" i="22" a="1"/>
  <c r="AV127" i="22" s="1"/>
  <c r="AU127" i="22" a="1"/>
  <c r="AU127" i="22" s="1"/>
  <c r="AT127" i="22" a="1"/>
  <c r="AT127" i="22" s="1"/>
  <c r="AS127" i="22" a="1"/>
  <c r="AS127" i="22" s="1"/>
  <c r="AR127" i="22" a="1"/>
  <c r="AR127" i="22" s="1"/>
  <c r="AQ127" i="22" a="1"/>
  <c r="AQ127" i="22" s="1"/>
  <c r="AP127" i="22" a="1"/>
  <c r="AP127" i="22" s="1"/>
  <c r="AO127" i="22" a="1"/>
  <c r="AO127" i="22" s="1"/>
  <c r="AN127" i="22" a="1"/>
  <c r="AN127" i="22" s="1"/>
  <c r="AM127" i="22" a="1"/>
  <c r="AM127" i="22" s="1"/>
  <c r="AL127" i="22" a="1"/>
  <c r="AL127" i="22" s="1"/>
  <c r="AK127" i="22" a="1"/>
  <c r="AK127" i="22" s="1"/>
  <c r="AJ127" i="22" a="1"/>
  <c r="AJ127" i="22" s="1"/>
  <c r="AI127" i="22" a="1"/>
  <c r="AI127" i="22" s="1"/>
  <c r="AH127" i="22" a="1"/>
  <c r="AH127" i="22" s="1"/>
  <c r="AG127" i="22" a="1"/>
  <c r="AG127" i="22" s="1"/>
  <c r="AF127" i="22" a="1"/>
  <c r="AF127" i="22" s="1"/>
  <c r="AE127" i="22" a="1"/>
  <c r="AE127" i="22" s="1"/>
  <c r="AD127" i="22" a="1"/>
  <c r="AD127" i="22" s="1"/>
  <c r="AC127" i="22" a="1"/>
  <c r="AC127" i="22" s="1"/>
  <c r="AB127" i="22" a="1"/>
  <c r="AB127" i="22" s="1"/>
  <c r="AA127" i="22" a="1"/>
  <c r="AA127" i="22" s="1"/>
  <c r="Z127" i="22" a="1"/>
  <c r="Z127" i="22" s="1"/>
  <c r="Y127" i="22" a="1"/>
  <c r="Y127" i="22" s="1"/>
  <c r="X127" i="22" a="1"/>
  <c r="X127" i="22" s="1"/>
  <c r="W127" i="22" a="1"/>
  <c r="W127" i="22" s="1"/>
  <c r="V127" i="22" a="1"/>
  <c r="V127" i="22" s="1"/>
  <c r="U127" i="22" a="1"/>
  <c r="U127" i="22" s="1"/>
  <c r="T127" i="22" a="1"/>
  <c r="T127" i="22" s="1"/>
  <c r="S127" i="22" a="1"/>
  <c r="S127" i="22" s="1"/>
  <c r="R127" i="22" a="1"/>
  <c r="R127" i="22" s="1"/>
  <c r="Q127" i="22" a="1"/>
  <c r="Q127" i="22" s="1"/>
  <c r="P127" i="22" a="1"/>
  <c r="P127" i="22" s="1"/>
  <c r="O127" i="22" a="1"/>
  <c r="O127" i="22" s="1"/>
  <c r="N127" i="22" a="1"/>
  <c r="N127" i="22" s="1"/>
  <c r="M127" i="22" a="1"/>
  <c r="M127" i="22" s="1"/>
  <c r="L127" i="22" a="1"/>
  <c r="L127" i="22" s="1"/>
  <c r="K127" i="22" a="1"/>
  <c r="K127" i="22" s="1"/>
  <c r="J127" i="22" a="1"/>
  <c r="J127" i="22" s="1"/>
  <c r="I127" i="22" a="1"/>
  <c r="I127" i="22" s="1"/>
  <c r="H127" i="22" a="1"/>
  <c r="H127" i="22" s="1"/>
  <c r="G127" i="22" a="1"/>
  <c r="G127" i="22" s="1"/>
  <c r="F127" i="22" a="1"/>
  <c r="F127" i="22" s="1"/>
  <c r="E127" i="22" a="1"/>
  <c r="E127" i="22" s="1"/>
  <c r="D127" i="22" a="1"/>
  <c r="D127" i="22" s="1"/>
  <c r="EH126" i="22" a="1"/>
  <c r="EH126" i="22" s="1"/>
  <c r="EG126" i="22" a="1"/>
  <c r="EG126" i="22" s="1"/>
  <c r="EF126" i="22" a="1"/>
  <c r="EF126" i="22" s="1"/>
  <c r="EE126" i="22" a="1"/>
  <c r="EE126" i="22" s="1"/>
  <c r="ED126" i="22" a="1"/>
  <c r="ED126" i="22" s="1"/>
  <c r="EC126" i="22" a="1"/>
  <c r="EC126" i="22" s="1"/>
  <c r="EB126" i="22" a="1"/>
  <c r="EB126" i="22" s="1"/>
  <c r="EA126" i="22" a="1"/>
  <c r="EA126" i="22" s="1"/>
  <c r="DZ126" i="22" a="1"/>
  <c r="DZ126" i="22" s="1"/>
  <c r="DY126" i="22" a="1"/>
  <c r="DY126" i="22" s="1"/>
  <c r="DX126" i="22" a="1"/>
  <c r="DX126" i="22" s="1"/>
  <c r="DW126" i="22" a="1"/>
  <c r="DW126" i="22" s="1"/>
  <c r="DV126" i="22" a="1"/>
  <c r="DV126" i="22" s="1"/>
  <c r="DU126" i="22" a="1"/>
  <c r="DU126" i="22" s="1"/>
  <c r="DT126" i="22" a="1"/>
  <c r="DT126" i="22" s="1"/>
  <c r="DS126" i="22" a="1"/>
  <c r="DS126" i="22" s="1"/>
  <c r="DR126" i="22" a="1"/>
  <c r="DR126" i="22" s="1"/>
  <c r="DQ126" i="22" a="1"/>
  <c r="DQ126" i="22" s="1"/>
  <c r="DP126" i="22" a="1"/>
  <c r="DP126" i="22" s="1"/>
  <c r="DO126" i="22" a="1"/>
  <c r="DO126" i="22" s="1"/>
  <c r="DN126" i="22" a="1"/>
  <c r="DN126" i="22" s="1"/>
  <c r="DM126" i="22" a="1"/>
  <c r="DM126" i="22" s="1"/>
  <c r="DL126" i="22" a="1"/>
  <c r="DL126" i="22" s="1"/>
  <c r="DK126" i="22" a="1"/>
  <c r="DK126" i="22" s="1"/>
  <c r="DJ126" i="22" a="1"/>
  <c r="DJ126" i="22" s="1"/>
  <c r="DI126" i="22" a="1"/>
  <c r="DI126" i="22" s="1"/>
  <c r="DH126" i="22" a="1"/>
  <c r="DH126" i="22" s="1"/>
  <c r="DG126" i="22" a="1"/>
  <c r="DG126" i="22" s="1"/>
  <c r="DF126" i="22" a="1"/>
  <c r="DF126" i="22" s="1"/>
  <c r="DE126" i="22" a="1"/>
  <c r="DE126" i="22" s="1"/>
  <c r="DD126" i="22" a="1"/>
  <c r="DD126" i="22" s="1"/>
  <c r="DC126" i="22" a="1"/>
  <c r="DC126" i="22" s="1"/>
  <c r="DB126" i="22" a="1"/>
  <c r="DB126" i="22" s="1"/>
  <c r="DA126" i="22" a="1"/>
  <c r="DA126" i="22" s="1"/>
  <c r="CZ126" i="22" a="1"/>
  <c r="CZ126" i="22" s="1"/>
  <c r="CY126" i="22" a="1"/>
  <c r="CY126" i="22" s="1"/>
  <c r="CX126" i="22" a="1"/>
  <c r="CX126" i="22" s="1"/>
  <c r="CW126" i="22" a="1"/>
  <c r="CW126" i="22" s="1"/>
  <c r="CV126" i="22" a="1"/>
  <c r="CV126" i="22" s="1"/>
  <c r="CU126" i="22" a="1"/>
  <c r="CU126" i="22" s="1"/>
  <c r="CT126" i="22" a="1"/>
  <c r="CT126" i="22" s="1"/>
  <c r="CS126" i="22" a="1"/>
  <c r="CS126" i="22" s="1"/>
  <c r="CR126" i="22" a="1"/>
  <c r="CR126" i="22" s="1"/>
  <c r="CQ126" i="22" a="1"/>
  <c r="CQ126" i="22" s="1"/>
  <c r="CP126" i="22" a="1"/>
  <c r="CP126" i="22" s="1"/>
  <c r="CO126" i="22" a="1"/>
  <c r="CO126" i="22" s="1"/>
  <c r="CN126" i="22" a="1"/>
  <c r="CN126" i="22" s="1"/>
  <c r="CM126" i="22" a="1"/>
  <c r="CM126" i="22" s="1"/>
  <c r="CL126" i="22" a="1"/>
  <c r="CL126" i="22" s="1"/>
  <c r="CK126" i="22" a="1"/>
  <c r="CK126" i="22" s="1"/>
  <c r="CJ126" i="22" a="1"/>
  <c r="CJ126" i="22" s="1"/>
  <c r="CI126" i="22" a="1"/>
  <c r="CI126" i="22" s="1"/>
  <c r="CH126" i="22" a="1"/>
  <c r="CH126" i="22" s="1"/>
  <c r="CG126" i="22" a="1"/>
  <c r="CG126" i="22" s="1"/>
  <c r="CF126" i="22" a="1"/>
  <c r="CF126" i="22" s="1"/>
  <c r="CE126" i="22" a="1"/>
  <c r="CE126" i="22" s="1"/>
  <c r="CD126" i="22" a="1"/>
  <c r="CD126" i="22" s="1"/>
  <c r="CC126" i="22" a="1"/>
  <c r="CC126" i="22" s="1"/>
  <c r="CB126" i="22" a="1"/>
  <c r="CB126" i="22" s="1"/>
  <c r="CA126" i="22" a="1"/>
  <c r="CA126" i="22" s="1"/>
  <c r="BZ126" i="22" a="1"/>
  <c r="BZ126" i="22" s="1"/>
  <c r="BY126" i="22" a="1"/>
  <c r="BY126" i="22" s="1"/>
  <c r="BX126" i="22" a="1"/>
  <c r="BX126" i="22" s="1"/>
  <c r="BW126" i="22" a="1"/>
  <c r="BW126" i="22" s="1"/>
  <c r="BV126" i="22" a="1"/>
  <c r="BV126" i="22" s="1"/>
  <c r="BU126" i="22" a="1"/>
  <c r="BU126" i="22" s="1"/>
  <c r="BT126" i="22" a="1"/>
  <c r="BT126" i="22" s="1"/>
  <c r="BS126" i="22" a="1"/>
  <c r="BS126" i="22" s="1"/>
  <c r="BR126" i="22" a="1"/>
  <c r="BR126" i="22" s="1"/>
  <c r="BQ126" i="22" a="1"/>
  <c r="BQ126" i="22" s="1"/>
  <c r="BP126" i="22" a="1"/>
  <c r="BP126" i="22" s="1"/>
  <c r="BO126" i="22" a="1"/>
  <c r="BO126" i="22" s="1"/>
  <c r="BN126" i="22"/>
  <c r="BN126" i="22" a="1"/>
  <c r="BM126" i="22" a="1"/>
  <c r="BM126" i="22" s="1"/>
  <c r="BL126" i="22" a="1"/>
  <c r="BL126" i="22" s="1"/>
  <c r="BK126" i="22" a="1"/>
  <c r="BK126" i="22" s="1"/>
  <c r="BJ126" i="22" a="1"/>
  <c r="BJ126" i="22" s="1"/>
  <c r="BI126" i="22" a="1"/>
  <c r="BI126" i="22" s="1"/>
  <c r="BH126" i="22" a="1"/>
  <c r="BH126" i="22" s="1"/>
  <c r="BG126" i="22" a="1"/>
  <c r="BG126" i="22" s="1"/>
  <c r="BF126" i="22"/>
  <c r="BF126" i="22" a="1"/>
  <c r="BE126" i="22" a="1"/>
  <c r="BE126" i="22" s="1"/>
  <c r="BD126" i="22" a="1"/>
  <c r="BD126" i="22" s="1"/>
  <c r="BC126" i="22" a="1"/>
  <c r="BC126" i="22" s="1"/>
  <c r="BB126" i="22" a="1"/>
  <c r="BB126" i="22" s="1"/>
  <c r="BA126" i="22" a="1"/>
  <c r="BA126" i="22" s="1"/>
  <c r="AZ126" i="22" a="1"/>
  <c r="AZ126" i="22" s="1"/>
  <c r="AY126" i="22" a="1"/>
  <c r="AY126" i="22" s="1"/>
  <c r="AX126" i="22"/>
  <c r="AX126" i="22" a="1"/>
  <c r="AW126" i="22" a="1"/>
  <c r="AW126" i="22" s="1"/>
  <c r="AV126" i="22" a="1"/>
  <c r="AV126" i="22" s="1"/>
  <c r="AU126" i="22" a="1"/>
  <c r="AU126" i="22" s="1"/>
  <c r="AT126" i="22" a="1"/>
  <c r="AT126" i="22" s="1"/>
  <c r="AS126" i="22" a="1"/>
  <c r="AS126" i="22" s="1"/>
  <c r="AR126" i="22" a="1"/>
  <c r="AR126" i="22" s="1"/>
  <c r="AQ126" i="22" a="1"/>
  <c r="AQ126" i="22" s="1"/>
  <c r="AP126" i="22"/>
  <c r="AP126" i="22" a="1"/>
  <c r="AO126" i="22" a="1"/>
  <c r="AO126" i="22" s="1"/>
  <c r="AN126" i="22" a="1"/>
  <c r="AN126" i="22" s="1"/>
  <c r="AM126" i="22" a="1"/>
  <c r="AM126" i="22" s="1"/>
  <c r="AL126" i="22" a="1"/>
  <c r="AL126" i="22" s="1"/>
  <c r="AK126" i="22" a="1"/>
  <c r="AK126" i="22" s="1"/>
  <c r="AJ126" i="22" a="1"/>
  <c r="AJ126" i="22" s="1"/>
  <c r="AI126" i="22" a="1"/>
  <c r="AI126" i="22" s="1"/>
  <c r="AH126" i="22"/>
  <c r="AH126" i="22" a="1"/>
  <c r="AG126" i="22" a="1"/>
  <c r="AG126" i="22" s="1"/>
  <c r="AF126" i="22" a="1"/>
  <c r="AF126" i="22" s="1"/>
  <c r="AE126" i="22" a="1"/>
  <c r="AE126" i="22" s="1"/>
  <c r="AD126" i="22" a="1"/>
  <c r="AD126" i="22" s="1"/>
  <c r="AC126" i="22" a="1"/>
  <c r="AC126" i="22" s="1"/>
  <c r="AB126" i="22" a="1"/>
  <c r="AB126" i="22" s="1"/>
  <c r="AA126" i="22" a="1"/>
  <c r="AA126" i="22" s="1"/>
  <c r="Z126" i="22"/>
  <c r="Z126" i="22" a="1"/>
  <c r="Y126" i="22" a="1"/>
  <c r="Y126" i="22" s="1"/>
  <c r="X126" i="22" a="1"/>
  <c r="X126" i="22" s="1"/>
  <c r="W126" i="22" a="1"/>
  <c r="W126" i="22" s="1"/>
  <c r="V126" i="22" a="1"/>
  <c r="V126" i="22" s="1"/>
  <c r="U126" i="22" a="1"/>
  <c r="U126" i="22" s="1"/>
  <c r="T126" i="22" a="1"/>
  <c r="T126" i="22" s="1"/>
  <c r="S126" i="22" a="1"/>
  <c r="S126" i="22" s="1"/>
  <c r="R126" i="22"/>
  <c r="R126" i="22" a="1"/>
  <c r="Q126" i="22" a="1"/>
  <c r="Q126" i="22" s="1"/>
  <c r="P126" i="22" a="1"/>
  <c r="P126" i="22" s="1"/>
  <c r="O126" i="22" a="1"/>
  <c r="O126" i="22" s="1"/>
  <c r="N126" i="22" a="1"/>
  <c r="N126" i="22" s="1"/>
  <c r="M126" i="22" a="1"/>
  <c r="M126" i="22" s="1"/>
  <c r="L126" i="22" a="1"/>
  <c r="L126" i="22" s="1"/>
  <c r="K126" i="22" a="1"/>
  <c r="K126" i="22" s="1"/>
  <c r="J126" i="22"/>
  <c r="J126" i="22" a="1"/>
  <c r="I126" i="22" a="1"/>
  <c r="I126" i="22" s="1"/>
  <c r="H126" i="22" a="1"/>
  <c r="H126" i="22" s="1"/>
  <c r="G126" i="22" a="1"/>
  <c r="G126" i="22" s="1"/>
  <c r="F126" i="22" a="1"/>
  <c r="F126" i="22" s="1"/>
  <c r="E126" i="22" a="1"/>
  <c r="E126" i="22" s="1"/>
  <c r="D126" i="22" a="1"/>
  <c r="D126" i="22" s="1"/>
  <c r="EH123" i="22" a="1"/>
  <c r="EH123" i="22" s="1"/>
  <c r="EG123" i="22" a="1"/>
  <c r="EG123" i="22" s="1"/>
  <c r="EF123" i="22" a="1"/>
  <c r="EF123" i="22" s="1"/>
  <c r="EE123" i="22" a="1"/>
  <c r="EE123" i="22" s="1"/>
  <c r="ED123" i="22" a="1"/>
  <c r="ED123" i="22" s="1"/>
  <c r="EC123" i="22" a="1"/>
  <c r="EC123" i="22" s="1"/>
  <c r="EB123" i="22" a="1"/>
  <c r="EB123" i="22" s="1"/>
  <c r="EA123" i="22" a="1"/>
  <c r="EA123" i="22" s="1"/>
  <c r="DZ123" i="22" a="1"/>
  <c r="DZ123" i="22" s="1"/>
  <c r="DY123" i="22" a="1"/>
  <c r="DY123" i="22" s="1"/>
  <c r="DX123" i="22" a="1"/>
  <c r="DX123" i="22" s="1"/>
  <c r="DW123" i="22" a="1"/>
  <c r="DW123" i="22" s="1"/>
  <c r="DV123" i="22" a="1"/>
  <c r="DV123" i="22" s="1"/>
  <c r="DU123" i="22" a="1"/>
  <c r="DU123" i="22" s="1"/>
  <c r="DT123" i="22" a="1"/>
  <c r="DT123" i="22" s="1"/>
  <c r="DS123" i="22" a="1"/>
  <c r="DS123" i="22" s="1"/>
  <c r="DR123" i="22" a="1"/>
  <c r="DR123" i="22" s="1"/>
  <c r="DQ123" i="22" a="1"/>
  <c r="DQ123" i="22" s="1"/>
  <c r="DP123" i="22" a="1"/>
  <c r="DP123" i="22" s="1"/>
  <c r="DO123" i="22" a="1"/>
  <c r="DO123" i="22" s="1"/>
  <c r="DN123" i="22" a="1"/>
  <c r="DN123" i="22" s="1"/>
  <c r="DM123" i="22" a="1"/>
  <c r="DM123" i="22" s="1"/>
  <c r="DL123" i="22" a="1"/>
  <c r="DL123" i="22" s="1"/>
  <c r="DK123" i="22" a="1"/>
  <c r="DK123" i="22" s="1"/>
  <c r="DJ123" i="22" a="1"/>
  <c r="DJ123" i="22" s="1"/>
  <c r="DI123" i="22" a="1"/>
  <c r="DI123" i="22" s="1"/>
  <c r="DH123" i="22" a="1"/>
  <c r="DH123" i="22" s="1"/>
  <c r="DG123" i="22" a="1"/>
  <c r="DG123" i="22" s="1"/>
  <c r="DF123" i="22" a="1"/>
  <c r="DF123" i="22" s="1"/>
  <c r="DE123" i="22" a="1"/>
  <c r="DE123" i="22" s="1"/>
  <c r="DD123" i="22" a="1"/>
  <c r="DD123" i="22" s="1"/>
  <c r="DC123" i="22" a="1"/>
  <c r="DC123" i="22" s="1"/>
  <c r="DB123" i="22" a="1"/>
  <c r="DB123" i="22" s="1"/>
  <c r="DA123" i="22" a="1"/>
  <c r="DA123" i="22" s="1"/>
  <c r="CZ123" i="22" a="1"/>
  <c r="CZ123" i="22" s="1"/>
  <c r="CY123" i="22" a="1"/>
  <c r="CY123" i="22" s="1"/>
  <c r="CX123" i="22" a="1"/>
  <c r="CX123" i="22" s="1"/>
  <c r="CW123" i="22" a="1"/>
  <c r="CW123" i="22" s="1"/>
  <c r="CV123" i="22" a="1"/>
  <c r="CV123" i="22" s="1"/>
  <c r="CU123" i="22" a="1"/>
  <c r="CU123" i="22" s="1"/>
  <c r="CT123" i="22" a="1"/>
  <c r="CT123" i="22" s="1"/>
  <c r="CS123" i="22" a="1"/>
  <c r="CS123" i="22" s="1"/>
  <c r="CR123" i="22" a="1"/>
  <c r="CR123" i="22" s="1"/>
  <c r="CQ123" i="22" a="1"/>
  <c r="CQ123" i="22" s="1"/>
  <c r="CP123" i="22" a="1"/>
  <c r="CP123" i="22" s="1"/>
  <c r="CO123" i="22" a="1"/>
  <c r="CO123" i="22" s="1"/>
  <c r="CN123" i="22" a="1"/>
  <c r="CN123" i="22" s="1"/>
  <c r="CM123" i="22" a="1"/>
  <c r="CM123" i="22" s="1"/>
  <c r="CL123" i="22" a="1"/>
  <c r="CL123" i="22" s="1"/>
  <c r="CK123" i="22" a="1"/>
  <c r="CK123" i="22" s="1"/>
  <c r="CJ123" i="22" a="1"/>
  <c r="CJ123" i="22" s="1"/>
  <c r="CI123" i="22" a="1"/>
  <c r="CI123" i="22" s="1"/>
  <c r="CH123" i="22" a="1"/>
  <c r="CH123" i="22" s="1"/>
  <c r="CG123" i="22" a="1"/>
  <c r="CG123" i="22" s="1"/>
  <c r="CF123" i="22" a="1"/>
  <c r="CF123" i="22" s="1"/>
  <c r="CE123" i="22" a="1"/>
  <c r="CE123" i="22" s="1"/>
  <c r="CD123" i="22" a="1"/>
  <c r="CD123" i="22" s="1"/>
  <c r="CC123" i="22" a="1"/>
  <c r="CC123" i="22" s="1"/>
  <c r="CB123" i="22" a="1"/>
  <c r="CB123" i="22" s="1"/>
  <c r="CA123" i="22" a="1"/>
  <c r="CA123" i="22" s="1"/>
  <c r="BZ123" i="22" a="1"/>
  <c r="BZ123" i="22" s="1"/>
  <c r="BY123" i="22" a="1"/>
  <c r="BY123" i="22" s="1"/>
  <c r="BX123" i="22" a="1"/>
  <c r="BX123" i="22" s="1"/>
  <c r="BW123" i="22" a="1"/>
  <c r="BW123" i="22" s="1"/>
  <c r="BV123" i="22" a="1"/>
  <c r="BV123" i="22" s="1"/>
  <c r="BU123" i="22" a="1"/>
  <c r="BU123" i="22" s="1"/>
  <c r="BT123" i="22" a="1"/>
  <c r="BT123" i="22" s="1"/>
  <c r="BS123" i="22" a="1"/>
  <c r="BS123" i="22" s="1"/>
  <c r="BR123" i="22" a="1"/>
  <c r="BR123" i="22" s="1"/>
  <c r="BQ123" i="22" a="1"/>
  <c r="BQ123" i="22" s="1"/>
  <c r="BP123" i="22" a="1"/>
  <c r="BP123" i="22" s="1"/>
  <c r="BO123" i="22" a="1"/>
  <c r="BO123" i="22" s="1"/>
  <c r="BN123" i="22" a="1"/>
  <c r="BN123" i="22" s="1"/>
  <c r="BM123" i="22" a="1"/>
  <c r="BM123" i="22" s="1"/>
  <c r="BL123" i="22" a="1"/>
  <c r="BL123" i="22" s="1"/>
  <c r="BK123" i="22" a="1"/>
  <c r="BK123" i="22" s="1"/>
  <c r="BJ123" i="22" a="1"/>
  <c r="BJ123" i="22" s="1"/>
  <c r="BI123" i="22" a="1"/>
  <c r="BI123" i="22" s="1"/>
  <c r="BH123" i="22" a="1"/>
  <c r="BH123" i="22" s="1"/>
  <c r="BG123" i="22" a="1"/>
  <c r="BG123" i="22" s="1"/>
  <c r="BF123" i="22" a="1"/>
  <c r="BF123" i="22" s="1"/>
  <c r="BE123" i="22" a="1"/>
  <c r="BE123" i="22" s="1"/>
  <c r="BD123" i="22" a="1"/>
  <c r="BD123" i="22" s="1"/>
  <c r="BC123" i="22" a="1"/>
  <c r="BC123" i="22" s="1"/>
  <c r="BB123" i="22" a="1"/>
  <c r="BB123" i="22" s="1"/>
  <c r="BA123" i="22" a="1"/>
  <c r="BA123" i="22" s="1"/>
  <c r="AZ123" i="22" a="1"/>
  <c r="AZ123" i="22" s="1"/>
  <c r="AY123" i="22" a="1"/>
  <c r="AY123" i="22" s="1"/>
  <c r="AX123" i="22" a="1"/>
  <c r="AX123" i="22" s="1"/>
  <c r="AW123" i="22" a="1"/>
  <c r="AW123" i="22" s="1"/>
  <c r="AV123" i="22" a="1"/>
  <c r="AV123" i="22" s="1"/>
  <c r="AU123" i="22" a="1"/>
  <c r="AU123" i="22" s="1"/>
  <c r="AT123" i="22" a="1"/>
  <c r="AT123" i="22" s="1"/>
  <c r="AS123" i="22" a="1"/>
  <c r="AS123" i="22" s="1"/>
  <c r="AR123" i="22" a="1"/>
  <c r="AR123" i="22" s="1"/>
  <c r="AQ123" i="22" a="1"/>
  <c r="AQ123" i="22" s="1"/>
  <c r="AP123" i="22" a="1"/>
  <c r="AP123" i="22" s="1"/>
  <c r="AO123" i="22" a="1"/>
  <c r="AO123" i="22" s="1"/>
  <c r="AN123" i="22" a="1"/>
  <c r="AN123" i="22" s="1"/>
  <c r="AM123" i="22" a="1"/>
  <c r="AM123" i="22" s="1"/>
  <c r="AL123" i="22" a="1"/>
  <c r="AL123" i="22" s="1"/>
  <c r="AK123" i="22" a="1"/>
  <c r="AK123" i="22" s="1"/>
  <c r="AJ123" i="22" a="1"/>
  <c r="AJ123" i="22" s="1"/>
  <c r="AI123" i="22" a="1"/>
  <c r="AI123" i="22" s="1"/>
  <c r="AH123" i="22" a="1"/>
  <c r="AH123" i="22" s="1"/>
  <c r="AG123" i="22" a="1"/>
  <c r="AG123" i="22" s="1"/>
  <c r="AF123" i="22" a="1"/>
  <c r="AF123" i="22" s="1"/>
  <c r="AE123" i="22" a="1"/>
  <c r="AE123" i="22" s="1"/>
  <c r="AD123" i="22" a="1"/>
  <c r="AD123" i="22" s="1"/>
  <c r="AC123" i="22" a="1"/>
  <c r="AC123" i="22" s="1"/>
  <c r="AB123" i="22" a="1"/>
  <c r="AB123" i="22" s="1"/>
  <c r="AA123" i="22" a="1"/>
  <c r="AA123" i="22" s="1"/>
  <c r="Z123" i="22" a="1"/>
  <c r="Z123" i="22" s="1"/>
  <c r="Y123" i="22" a="1"/>
  <c r="Y123" i="22" s="1"/>
  <c r="X123" i="22" a="1"/>
  <c r="X123" i="22" s="1"/>
  <c r="W123" i="22" a="1"/>
  <c r="W123" i="22" s="1"/>
  <c r="V123" i="22" a="1"/>
  <c r="V123" i="22" s="1"/>
  <c r="U123" i="22" a="1"/>
  <c r="U123" i="22" s="1"/>
  <c r="T123" i="22" a="1"/>
  <c r="T123" i="22" s="1"/>
  <c r="S123" i="22" a="1"/>
  <c r="S123" i="22" s="1"/>
  <c r="R123" i="22" a="1"/>
  <c r="R123" i="22" s="1"/>
  <c r="Q123" i="22" a="1"/>
  <c r="Q123" i="22" s="1"/>
  <c r="P123" i="22" a="1"/>
  <c r="P123" i="22" s="1"/>
  <c r="O123" i="22" a="1"/>
  <c r="O123" i="22" s="1"/>
  <c r="N123" i="22" a="1"/>
  <c r="N123" i="22" s="1"/>
  <c r="M123" i="22" a="1"/>
  <c r="M123" i="22" s="1"/>
  <c r="L123" i="22" a="1"/>
  <c r="L123" i="22" s="1"/>
  <c r="K123" i="22" a="1"/>
  <c r="K123" i="22" s="1"/>
  <c r="J123" i="22" a="1"/>
  <c r="J123" i="22" s="1"/>
  <c r="I123" i="22" a="1"/>
  <c r="I123" i="22" s="1"/>
  <c r="H123" i="22" a="1"/>
  <c r="H123" i="22" s="1"/>
  <c r="G123" i="22" a="1"/>
  <c r="G123" i="22" s="1"/>
  <c r="F123" i="22" a="1"/>
  <c r="F123" i="22" s="1"/>
  <c r="E123" i="22" a="1"/>
  <c r="E123" i="22" s="1"/>
  <c r="D123" i="22" a="1"/>
  <c r="D123" i="22" s="1"/>
  <c r="EH122" i="22" a="1"/>
  <c r="EH122" i="22" s="1"/>
  <c r="EG122" i="22" a="1"/>
  <c r="EG122" i="22" s="1"/>
  <c r="EF122" i="22" a="1"/>
  <c r="EF122" i="22" s="1"/>
  <c r="EE122" i="22" a="1"/>
  <c r="EE122" i="22" s="1"/>
  <c r="ED122" i="22" a="1"/>
  <c r="ED122" i="22" s="1"/>
  <c r="EC122" i="22" a="1"/>
  <c r="EC122" i="22" s="1"/>
  <c r="EB122" i="22" a="1"/>
  <c r="EB122" i="22" s="1"/>
  <c r="EA122" i="22" a="1"/>
  <c r="EA122" i="22" s="1"/>
  <c r="DZ122" i="22" a="1"/>
  <c r="DZ122" i="22" s="1"/>
  <c r="DY122" i="22" a="1"/>
  <c r="DY122" i="22" s="1"/>
  <c r="DX122" i="22" a="1"/>
  <c r="DX122" i="22" s="1"/>
  <c r="DW122" i="22" a="1"/>
  <c r="DW122" i="22" s="1"/>
  <c r="DV122" i="22" a="1"/>
  <c r="DV122" i="22" s="1"/>
  <c r="DU122" i="22" a="1"/>
  <c r="DU122" i="22" s="1"/>
  <c r="DT122" i="22" a="1"/>
  <c r="DT122" i="22" s="1"/>
  <c r="DS122" i="22" a="1"/>
  <c r="DS122" i="22" s="1"/>
  <c r="DR122" i="22" a="1"/>
  <c r="DR122" i="22" s="1"/>
  <c r="DQ122" i="22" a="1"/>
  <c r="DQ122" i="22" s="1"/>
  <c r="DP122" i="22" a="1"/>
  <c r="DP122" i="22" s="1"/>
  <c r="DO122" i="22" a="1"/>
  <c r="DO122" i="22" s="1"/>
  <c r="DN122" i="22" a="1"/>
  <c r="DN122" i="22" s="1"/>
  <c r="DM122" i="22" a="1"/>
  <c r="DM122" i="22" s="1"/>
  <c r="DL122" i="22" a="1"/>
  <c r="DL122" i="22" s="1"/>
  <c r="DK122" i="22" a="1"/>
  <c r="DK122" i="22" s="1"/>
  <c r="DJ122" i="22" a="1"/>
  <c r="DJ122" i="22" s="1"/>
  <c r="DI122" i="22" a="1"/>
  <c r="DI122" i="22" s="1"/>
  <c r="DH122" i="22" a="1"/>
  <c r="DH122" i="22" s="1"/>
  <c r="DG122" i="22" a="1"/>
  <c r="DG122" i="22" s="1"/>
  <c r="DF122" i="22" a="1"/>
  <c r="DF122" i="22" s="1"/>
  <c r="DE122" i="22" a="1"/>
  <c r="DE122" i="22" s="1"/>
  <c r="DD122" i="22" a="1"/>
  <c r="DD122" i="22" s="1"/>
  <c r="DC122" i="22" a="1"/>
  <c r="DC122" i="22" s="1"/>
  <c r="DB122" i="22" a="1"/>
  <c r="DB122" i="22" s="1"/>
  <c r="DA122" i="22" a="1"/>
  <c r="DA122" i="22" s="1"/>
  <c r="CZ122" i="22" a="1"/>
  <c r="CZ122" i="22" s="1"/>
  <c r="CY122" i="22" a="1"/>
  <c r="CY122" i="22" s="1"/>
  <c r="CX122" i="22" a="1"/>
  <c r="CX122" i="22" s="1"/>
  <c r="CW122" i="22" a="1"/>
  <c r="CW122" i="22" s="1"/>
  <c r="CV122" i="22" a="1"/>
  <c r="CV122" i="22" s="1"/>
  <c r="CU122" i="22" a="1"/>
  <c r="CU122" i="22" s="1"/>
  <c r="CT122" i="22" a="1"/>
  <c r="CT122" i="22" s="1"/>
  <c r="CS122" i="22" a="1"/>
  <c r="CS122" i="22" s="1"/>
  <c r="CR122" i="22" a="1"/>
  <c r="CR122" i="22" s="1"/>
  <c r="CQ122" i="22" a="1"/>
  <c r="CQ122" i="22" s="1"/>
  <c r="CP122" i="22" a="1"/>
  <c r="CP122" i="22" s="1"/>
  <c r="CO122" i="22" a="1"/>
  <c r="CO122" i="22" s="1"/>
  <c r="CN122" i="22" a="1"/>
  <c r="CN122" i="22" s="1"/>
  <c r="CM122" i="22" a="1"/>
  <c r="CM122" i="22" s="1"/>
  <c r="CL122" i="22" a="1"/>
  <c r="CL122" i="22" s="1"/>
  <c r="CK122" i="22" a="1"/>
  <c r="CK122" i="22" s="1"/>
  <c r="CJ122" i="22" a="1"/>
  <c r="CJ122" i="22" s="1"/>
  <c r="CI122" i="22" a="1"/>
  <c r="CI122" i="22" s="1"/>
  <c r="CH122" i="22" a="1"/>
  <c r="CH122" i="22" s="1"/>
  <c r="CG122" i="22" a="1"/>
  <c r="CG122" i="22" s="1"/>
  <c r="CF122" i="22" a="1"/>
  <c r="CF122" i="22" s="1"/>
  <c r="CE122" i="22" a="1"/>
  <c r="CE122" i="22" s="1"/>
  <c r="CD122" i="22" a="1"/>
  <c r="CD122" i="22" s="1"/>
  <c r="CC122" i="22" a="1"/>
  <c r="CC122" i="22" s="1"/>
  <c r="CB122" i="22" a="1"/>
  <c r="CB122" i="22" s="1"/>
  <c r="CA122" i="22" a="1"/>
  <c r="CA122" i="22" s="1"/>
  <c r="BZ122" i="22" a="1"/>
  <c r="BZ122" i="22" s="1"/>
  <c r="BY122" i="22" a="1"/>
  <c r="BY122" i="22" s="1"/>
  <c r="BX122" i="22" a="1"/>
  <c r="BX122" i="22" s="1"/>
  <c r="BW122" i="22" a="1"/>
  <c r="BW122" i="22" s="1"/>
  <c r="BV122" i="22" a="1"/>
  <c r="BV122" i="22" s="1"/>
  <c r="BU122" i="22" a="1"/>
  <c r="BU122" i="22" s="1"/>
  <c r="BT122" i="22" a="1"/>
  <c r="BT122" i="22" s="1"/>
  <c r="BS122" i="22" a="1"/>
  <c r="BS122" i="22" s="1"/>
  <c r="BR122" i="22" a="1"/>
  <c r="BR122" i="22" s="1"/>
  <c r="BQ122" i="22" a="1"/>
  <c r="BQ122" i="22" s="1"/>
  <c r="BP122" i="22" a="1"/>
  <c r="BP122" i="22" s="1"/>
  <c r="BO122" i="22" a="1"/>
  <c r="BO122" i="22" s="1"/>
  <c r="BN122" i="22" a="1"/>
  <c r="BN122" i="22" s="1"/>
  <c r="BM122" i="22" a="1"/>
  <c r="BM122" i="22" s="1"/>
  <c r="BL122" i="22" a="1"/>
  <c r="BL122" i="22" s="1"/>
  <c r="BK122" i="22" a="1"/>
  <c r="BK122" i="22" s="1"/>
  <c r="BJ122" i="22" a="1"/>
  <c r="BJ122" i="22" s="1"/>
  <c r="BI122" i="22" a="1"/>
  <c r="BI122" i="22" s="1"/>
  <c r="BH122" i="22" a="1"/>
  <c r="BH122" i="22" s="1"/>
  <c r="BG122" i="22" a="1"/>
  <c r="BG122" i="22" s="1"/>
  <c r="BF122" i="22" a="1"/>
  <c r="BF122" i="22" s="1"/>
  <c r="BE122" i="22" a="1"/>
  <c r="BE122" i="22" s="1"/>
  <c r="BD122" i="22" a="1"/>
  <c r="BD122" i="22" s="1"/>
  <c r="BC122" i="22" a="1"/>
  <c r="BC122" i="22" s="1"/>
  <c r="BB122" i="22" a="1"/>
  <c r="BB122" i="22" s="1"/>
  <c r="BA122" i="22" a="1"/>
  <c r="BA122" i="22" s="1"/>
  <c r="AZ122" i="22" a="1"/>
  <c r="AZ122" i="22" s="1"/>
  <c r="AY122" i="22" a="1"/>
  <c r="AY122" i="22" s="1"/>
  <c r="AX122" i="22" a="1"/>
  <c r="AX122" i="22" s="1"/>
  <c r="AW122" i="22" a="1"/>
  <c r="AW122" i="22" s="1"/>
  <c r="AV122" i="22" a="1"/>
  <c r="AV122" i="22" s="1"/>
  <c r="AU122" i="22" a="1"/>
  <c r="AU122" i="22" s="1"/>
  <c r="AT122" i="22" a="1"/>
  <c r="AT122" i="22" s="1"/>
  <c r="AS122" i="22" a="1"/>
  <c r="AS122" i="22" s="1"/>
  <c r="AR122" i="22" a="1"/>
  <c r="AR122" i="22" s="1"/>
  <c r="AQ122" i="22" a="1"/>
  <c r="AQ122" i="22" s="1"/>
  <c r="AP122" i="22" a="1"/>
  <c r="AP122" i="22" s="1"/>
  <c r="AO122" i="22" a="1"/>
  <c r="AO122" i="22" s="1"/>
  <c r="AN122" i="22" a="1"/>
  <c r="AN122" i="22" s="1"/>
  <c r="AM122" i="22" a="1"/>
  <c r="AM122" i="22" s="1"/>
  <c r="AL122" i="22" a="1"/>
  <c r="AL122" i="22" s="1"/>
  <c r="AK122" i="22" a="1"/>
  <c r="AK122" i="22" s="1"/>
  <c r="AJ122" i="22" a="1"/>
  <c r="AJ122" i="22" s="1"/>
  <c r="AI122" i="22" a="1"/>
  <c r="AI122" i="22" s="1"/>
  <c r="AH122" i="22" a="1"/>
  <c r="AH122" i="22" s="1"/>
  <c r="AG122" i="22" a="1"/>
  <c r="AG122" i="22" s="1"/>
  <c r="AF122" i="22" a="1"/>
  <c r="AF122" i="22" s="1"/>
  <c r="AE122" i="22" a="1"/>
  <c r="AE122" i="22" s="1"/>
  <c r="AD122" i="22" a="1"/>
  <c r="AD122" i="22" s="1"/>
  <c r="AC122" i="22" a="1"/>
  <c r="AC122" i="22" s="1"/>
  <c r="AB122" i="22" a="1"/>
  <c r="AB122" i="22" s="1"/>
  <c r="AA122" i="22" a="1"/>
  <c r="AA122" i="22" s="1"/>
  <c r="Z122" i="22" a="1"/>
  <c r="Z122" i="22" s="1"/>
  <c r="Y122" i="22" a="1"/>
  <c r="Y122" i="22" s="1"/>
  <c r="X122" i="22" a="1"/>
  <c r="X122" i="22" s="1"/>
  <c r="W122" i="22" a="1"/>
  <c r="W122" i="22" s="1"/>
  <c r="V122" i="22" a="1"/>
  <c r="V122" i="22" s="1"/>
  <c r="U122" i="22" a="1"/>
  <c r="U122" i="22" s="1"/>
  <c r="T122" i="22" a="1"/>
  <c r="T122" i="22" s="1"/>
  <c r="S122" i="22" a="1"/>
  <c r="S122" i="22" s="1"/>
  <c r="R122" i="22" a="1"/>
  <c r="R122" i="22" s="1"/>
  <c r="Q122" i="22" a="1"/>
  <c r="Q122" i="22" s="1"/>
  <c r="P122" i="22" a="1"/>
  <c r="P122" i="22" s="1"/>
  <c r="O122" i="22" a="1"/>
  <c r="O122" i="22" s="1"/>
  <c r="N122" i="22" a="1"/>
  <c r="N122" i="22" s="1"/>
  <c r="M122" i="22" a="1"/>
  <c r="M122" i="22" s="1"/>
  <c r="L122" i="22" a="1"/>
  <c r="L122" i="22" s="1"/>
  <c r="K122" i="22" a="1"/>
  <c r="K122" i="22" s="1"/>
  <c r="J122" i="22" a="1"/>
  <c r="J122" i="22" s="1"/>
  <c r="I122" i="22" a="1"/>
  <c r="I122" i="22" s="1"/>
  <c r="H122" i="22" a="1"/>
  <c r="H122" i="22" s="1"/>
  <c r="G122" i="22" a="1"/>
  <c r="G122" i="22" s="1"/>
  <c r="F122" i="22" a="1"/>
  <c r="F122" i="22" s="1"/>
  <c r="E122" i="22" a="1"/>
  <c r="E122" i="22" s="1"/>
  <c r="D122" i="22" a="1"/>
  <c r="D122" i="22" s="1"/>
  <c r="EH121" i="22" a="1"/>
  <c r="EH121" i="22" s="1"/>
  <c r="EG121" i="22" a="1"/>
  <c r="EG121" i="22" s="1"/>
  <c r="EF121" i="22" a="1"/>
  <c r="EF121" i="22" s="1"/>
  <c r="EE121" i="22" a="1"/>
  <c r="EE121" i="22" s="1"/>
  <c r="ED121" i="22" a="1"/>
  <c r="ED121" i="22" s="1"/>
  <c r="EC121" i="22" a="1"/>
  <c r="EC121" i="22" s="1"/>
  <c r="EB121" i="22" a="1"/>
  <c r="EB121" i="22" s="1"/>
  <c r="EA121" i="22" a="1"/>
  <c r="EA121" i="22" s="1"/>
  <c r="DZ121" i="22" a="1"/>
  <c r="DZ121" i="22" s="1"/>
  <c r="DY121" i="22" a="1"/>
  <c r="DY121" i="22" s="1"/>
  <c r="DX121" i="22" a="1"/>
  <c r="DX121" i="22" s="1"/>
  <c r="DW121" i="22" a="1"/>
  <c r="DW121" i="22" s="1"/>
  <c r="DV121" i="22" a="1"/>
  <c r="DV121" i="22" s="1"/>
  <c r="DU121" i="22" a="1"/>
  <c r="DU121" i="22" s="1"/>
  <c r="DT121" i="22" a="1"/>
  <c r="DT121" i="22" s="1"/>
  <c r="DS121" i="22" a="1"/>
  <c r="DS121" i="22" s="1"/>
  <c r="DR121" i="22" a="1"/>
  <c r="DR121" i="22" s="1"/>
  <c r="DQ121" i="22" a="1"/>
  <c r="DQ121" i="22" s="1"/>
  <c r="DP121" i="22" a="1"/>
  <c r="DP121" i="22" s="1"/>
  <c r="DO121" i="22" a="1"/>
  <c r="DO121" i="22" s="1"/>
  <c r="DN121" i="22" a="1"/>
  <c r="DN121" i="22" s="1"/>
  <c r="DM121" i="22" a="1"/>
  <c r="DM121" i="22" s="1"/>
  <c r="DL121" i="22" a="1"/>
  <c r="DL121" i="22" s="1"/>
  <c r="DK121" i="22" a="1"/>
  <c r="DK121" i="22" s="1"/>
  <c r="DJ121" i="22" a="1"/>
  <c r="DJ121" i="22" s="1"/>
  <c r="DI121" i="22" a="1"/>
  <c r="DI121" i="22" s="1"/>
  <c r="DH121" i="22" a="1"/>
  <c r="DH121" i="22" s="1"/>
  <c r="DG121" i="22" a="1"/>
  <c r="DG121" i="22" s="1"/>
  <c r="DF121" i="22" a="1"/>
  <c r="DF121" i="22" s="1"/>
  <c r="DE121" i="22" a="1"/>
  <c r="DE121" i="22" s="1"/>
  <c r="DD121" i="22" a="1"/>
  <c r="DD121" i="22" s="1"/>
  <c r="DC121" i="22" a="1"/>
  <c r="DC121" i="22" s="1"/>
  <c r="DB121" i="22" a="1"/>
  <c r="DB121" i="22" s="1"/>
  <c r="DA121" i="22" a="1"/>
  <c r="DA121" i="22" s="1"/>
  <c r="CZ121" i="22" a="1"/>
  <c r="CZ121" i="22" s="1"/>
  <c r="CY121" i="22" a="1"/>
  <c r="CY121" i="22" s="1"/>
  <c r="CX121" i="22" a="1"/>
  <c r="CX121" i="22" s="1"/>
  <c r="CW121" i="22" a="1"/>
  <c r="CW121" i="22" s="1"/>
  <c r="CV121" i="22" a="1"/>
  <c r="CV121" i="22" s="1"/>
  <c r="CU121" i="22" a="1"/>
  <c r="CU121" i="22" s="1"/>
  <c r="CT121" i="22" a="1"/>
  <c r="CT121" i="22" s="1"/>
  <c r="CS121" i="22" a="1"/>
  <c r="CS121" i="22" s="1"/>
  <c r="CR121" i="22" a="1"/>
  <c r="CR121" i="22" s="1"/>
  <c r="CQ121" i="22" a="1"/>
  <c r="CQ121" i="22" s="1"/>
  <c r="CP121" i="22" a="1"/>
  <c r="CP121" i="22" s="1"/>
  <c r="CO121" i="22" a="1"/>
  <c r="CO121" i="22" s="1"/>
  <c r="CN121" i="22" a="1"/>
  <c r="CN121" i="22" s="1"/>
  <c r="CM121" i="22" a="1"/>
  <c r="CM121" i="22" s="1"/>
  <c r="CL121" i="22" a="1"/>
  <c r="CL121" i="22" s="1"/>
  <c r="CK121" i="22" a="1"/>
  <c r="CK121" i="22" s="1"/>
  <c r="CJ121" i="22" a="1"/>
  <c r="CJ121" i="22" s="1"/>
  <c r="CI121" i="22" a="1"/>
  <c r="CI121" i="22" s="1"/>
  <c r="CH121" i="22" a="1"/>
  <c r="CH121" i="22" s="1"/>
  <c r="CG121" i="22" a="1"/>
  <c r="CG121" i="22" s="1"/>
  <c r="CF121" i="22" a="1"/>
  <c r="CF121" i="22" s="1"/>
  <c r="CE121" i="22" a="1"/>
  <c r="CE121" i="22" s="1"/>
  <c r="CD121" i="22" a="1"/>
  <c r="CD121" i="22" s="1"/>
  <c r="CC121" i="22" a="1"/>
  <c r="CC121" i="22" s="1"/>
  <c r="CB121" i="22" a="1"/>
  <c r="CB121" i="22" s="1"/>
  <c r="CA121" i="22" a="1"/>
  <c r="CA121" i="22" s="1"/>
  <c r="BZ121" i="22" a="1"/>
  <c r="BZ121" i="22" s="1"/>
  <c r="BY121" i="22" a="1"/>
  <c r="BY121" i="22" s="1"/>
  <c r="BX121" i="22" a="1"/>
  <c r="BX121" i="22" s="1"/>
  <c r="BW121" i="22" a="1"/>
  <c r="BW121" i="22" s="1"/>
  <c r="BV121" i="22" a="1"/>
  <c r="BV121" i="22" s="1"/>
  <c r="BU121" i="22" a="1"/>
  <c r="BU121" i="22" s="1"/>
  <c r="BT121" i="22" a="1"/>
  <c r="BT121" i="22" s="1"/>
  <c r="BS121" i="22" a="1"/>
  <c r="BS121" i="22" s="1"/>
  <c r="BR121" i="22" a="1"/>
  <c r="BR121" i="22" s="1"/>
  <c r="BQ121" i="22" a="1"/>
  <c r="BQ121" i="22" s="1"/>
  <c r="BP121" i="22" a="1"/>
  <c r="BP121" i="22" s="1"/>
  <c r="BO121" i="22" a="1"/>
  <c r="BO121" i="22" s="1"/>
  <c r="BN121" i="22" a="1"/>
  <c r="BN121" i="22" s="1"/>
  <c r="BM121" i="22" a="1"/>
  <c r="BM121" i="22" s="1"/>
  <c r="BL121" i="22" a="1"/>
  <c r="BL121" i="22" s="1"/>
  <c r="BK121" i="22" a="1"/>
  <c r="BK121" i="22" s="1"/>
  <c r="BJ121" i="22" a="1"/>
  <c r="BJ121" i="22" s="1"/>
  <c r="BI121" i="22" a="1"/>
  <c r="BI121" i="22" s="1"/>
  <c r="BH121" i="22" a="1"/>
  <c r="BH121" i="22" s="1"/>
  <c r="BG121" i="22" a="1"/>
  <c r="BG121" i="22" s="1"/>
  <c r="BF121" i="22" a="1"/>
  <c r="BF121" i="22" s="1"/>
  <c r="BE121" i="22" a="1"/>
  <c r="BE121" i="22" s="1"/>
  <c r="BD121" i="22" a="1"/>
  <c r="BD121" i="22" s="1"/>
  <c r="BC121" i="22" a="1"/>
  <c r="BC121" i="22" s="1"/>
  <c r="BB121" i="22" a="1"/>
  <c r="BB121" i="22" s="1"/>
  <c r="BA121" i="22" a="1"/>
  <c r="BA121" i="22" s="1"/>
  <c r="AZ121" i="22" a="1"/>
  <c r="AZ121" i="22" s="1"/>
  <c r="AY121" i="22" a="1"/>
  <c r="AY121" i="22" s="1"/>
  <c r="AX121" i="22" a="1"/>
  <c r="AX121" i="22" s="1"/>
  <c r="AW121" i="22" a="1"/>
  <c r="AW121" i="22" s="1"/>
  <c r="AV121" i="22" a="1"/>
  <c r="AV121" i="22" s="1"/>
  <c r="AU121" i="22" a="1"/>
  <c r="AU121" i="22" s="1"/>
  <c r="AT121" i="22" a="1"/>
  <c r="AT121" i="22" s="1"/>
  <c r="AS121" i="22" a="1"/>
  <c r="AS121" i="22" s="1"/>
  <c r="AR121" i="22" a="1"/>
  <c r="AR121" i="22" s="1"/>
  <c r="AQ121" i="22" a="1"/>
  <c r="AQ121" i="22" s="1"/>
  <c r="AP121" i="22" a="1"/>
  <c r="AP121" i="22" s="1"/>
  <c r="AO121" i="22" a="1"/>
  <c r="AO121" i="22" s="1"/>
  <c r="AN121" i="22" a="1"/>
  <c r="AN121" i="22" s="1"/>
  <c r="AM121" i="22" a="1"/>
  <c r="AM121" i="22" s="1"/>
  <c r="AL121" i="22" a="1"/>
  <c r="AL121" i="22" s="1"/>
  <c r="AK121" i="22" a="1"/>
  <c r="AK121" i="22" s="1"/>
  <c r="AJ121" i="22" a="1"/>
  <c r="AJ121" i="22" s="1"/>
  <c r="AI121" i="22" a="1"/>
  <c r="AI121" i="22" s="1"/>
  <c r="AH121" i="22" a="1"/>
  <c r="AH121" i="22" s="1"/>
  <c r="AG121" i="22" a="1"/>
  <c r="AG121" i="22" s="1"/>
  <c r="AF121" i="22" a="1"/>
  <c r="AF121" i="22" s="1"/>
  <c r="AE121" i="22" a="1"/>
  <c r="AE121" i="22" s="1"/>
  <c r="AD121" i="22" a="1"/>
  <c r="AD121" i="22" s="1"/>
  <c r="AC121" i="22" a="1"/>
  <c r="AC121" i="22" s="1"/>
  <c r="AB121" i="22" a="1"/>
  <c r="AB121" i="22" s="1"/>
  <c r="AA121" i="22" a="1"/>
  <c r="AA121" i="22" s="1"/>
  <c r="Z121" i="22" a="1"/>
  <c r="Z121" i="22" s="1"/>
  <c r="Y121" i="22" a="1"/>
  <c r="Y121" i="22" s="1"/>
  <c r="X121" i="22" a="1"/>
  <c r="X121" i="22" s="1"/>
  <c r="W121" i="22" a="1"/>
  <c r="W121" i="22" s="1"/>
  <c r="V121" i="22" a="1"/>
  <c r="V121" i="22" s="1"/>
  <c r="U121" i="22" a="1"/>
  <c r="U121" i="22" s="1"/>
  <c r="T121" i="22" a="1"/>
  <c r="T121" i="22" s="1"/>
  <c r="S121" i="22" a="1"/>
  <c r="S121" i="22" s="1"/>
  <c r="R121" i="22" a="1"/>
  <c r="R121" i="22" s="1"/>
  <c r="Q121" i="22" a="1"/>
  <c r="Q121" i="22" s="1"/>
  <c r="P121" i="22" a="1"/>
  <c r="P121" i="22" s="1"/>
  <c r="O121" i="22" a="1"/>
  <c r="O121" i="22" s="1"/>
  <c r="N121" i="22" a="1"/>
  <c r="N121" i="22" s="1"/>
  <c r="M121" i="22" a="1"/>
  <c r="M121" i="22" s="1"/>
  <c r="L121" i="22" a="1"/>
  <c r="L121" i="22" s="1"/>
  <c r="K121" i="22" a="1"/>
  <c r="K121" i="22" s="1"/>
  <c r="J121" i="22" a="1"/>
  <c r="J121" i="22" s="1"/>
  <c r="I121" i="22" a="1"/>
  <c r="I121" i="22" s="1"/>
  <c r="H121" i="22" a="1"/>
  <c r="H121" i="22" s="1"/>
  <c r="G121" i="22" a="1"/>
  <c r="G121" i="22" s="1"/>
  <c r="F121" i="22" a="1"/>
  <c r="F121" i="22" s="1"/>
  <c r="E121" i="22" a="1"/>
  <c r="E121" i="22" s="1"/>
  <c r="D121" i="22" a="1"/>
  <c r="D121" i="22" s="1"/>
  <c r="EH119" i="22" a="1"/>
  <c r="EH119" i="22" s="1"/>
  <c r="EG119" i="22" a="1"/>
  <c r="EG119" i="22" s="1"/>
  <c r="EF119" i="22" a="1"/>
  <c r="EF119" i="22" s="1"/>
  <c r="EE119" i="22" a="1"/>
  <c r="EE119" i="22" s="1"/>
  <c r="ED119" i="22" a="1"/>
  <c r="ED119" i="22" s="1"/>
  <c r="EC119" i="22" a="1"/>
  <c r="EC119" i="22" s="1"/>
  <c r="EB119" i="22" a="1"/>
  <c r="EB119" i="22" s="1"/>
  <c r="EA119" i="22" a="1"/>
  <c r="EA119" i="22" s="1"/>
  <c r="DZ119" i="22" a="1"/>
  <c r="DZ119" i="22" s="1"/>
  <c r="DY119" i="22" a="1"/>
  <c r="DY119" i="22" s="1"/>
  <c r="DX119" i="22" a="1"/>
  <c r="DX119" i="22" s="1"/>
  <c r="DW119" i="22" a="1"/>
  <c r="DW119" i="22" s="1"/>
  <c r="DV119" i="22" a="1"/>
  <c r="DV119" i="22" s="1"/>
  <c r="DU119" i="22" a="1"/>
  <c r="DU119" i="22" s="1"/>
  <c r="DT119" i="22" a="1"/>
  <c r="DT119" i="22" s="1"/>
  <c r="DS119" i="22" a="1"/>
  <c r="DS119" i="22" s="1"/>
  <c r="DR119" i="22" a="1"/>
  <c r="DR119" i="22" s="1"/>
  <c r="DQ119" i="22" a="1"/>
  <c r="DQ119" i="22" s="1"/>
  <c r="DP119" i="22" a="1"/>
  <c r="DP119" i="22" s="1"/>
  <c r="DO119" i="22" a="1"/>
  <c r="DO119" i="22" s="1"/>
  <c r="DN119" i="22" a="1"/>
  <c r="DN119" i="22" s="1"/>
  <c r="DM119" i="22" a="1"/>
  <c r="DM119" i="22" s="1"/>
  <c r="DL119" i="22" a="1"/>
  <c r="DL119" i="22" s="1"/>
  <c r="DK119" i="22" a="1"/>
  <c r="DK119" i="22" s="1"/>
  <c r="DJ119" i="22" a="1"/>
  <c r="DJ119" i="22" s="1"/>
  <c r="DI119" i="22" a="1"/>
  <c r="DI119" i="22" s="1"/>
  <c r="DH119" i="22" a="1"/>
  <c r="DH119" i="22" s="1"/>
  <c r="DG119" i="22" a="1"/>
  <c r="DG119" i="22" s="1"/>
  <c r="DF119" i="22" a="1"/>
  <c r="DF119" i="22" s="1"/>
  <c r="DE119" i="22" a="1"/>
  <c r="DE119" i="22" s="1"/>
  <c r="DD119" i="22" a="1"/>
  <c r="DD119" i="22" s="1"/>
  <c r="DC119" i="22" a="1"/>
  <c r="DC119" i="22" s="1"/>
  <c r="DB119" i="22" a="1"/>
  <c r="DB119" i="22" s="1"/>
  <c r="DA119" i="22" a="1"/>
  <c r="DA119" i="22" s="1"/>
  <c r="CZ119" i="22" a="1"/>
  <c r="CZ119" i="22" s="1"/>
  <c r="CY119" i="22" a="1"/>
  <c r="CY119" i="22" s="1"/>
  <c r="CX119" i="22" a="1"/>
  <c r="CX119" i="22" s="1"/>
  <c r="CW119" i="22" a="1"/>
  <c r="CW119" i="22" s="1"/>
  <c r="CV119" i="22" a="1"/>
  <c r="CV119" i="22" s="1"/>
  <c r="CU119" i="22" a="1"/>
  <c r="CU119" i="22" s="1"/>
  <c r="CT119" i="22" a="1"/>
  <c r="CT119" i="22" s="1"/>
  <c r="CS119" i="22" a="1"/>
  <c r="CS119" i="22" s="1"/>
  <c r="CR119" i="22" a="1"/>
  <c r="CR119" i="22" s="1"/>
  <c r="CQ119" i="22" a="1"/>
  <c r="CQ119" i="22" s="1"/>
  <c r="CP119" i="22" a="1"/>
  <c r="CP119" i="22" s="1"/>
  <c r="CO119" i="22" a="1"/>
  <c r="CO119" i="22" s="1"/>
  <c r="CN119" i="22" a="1"/>
  <c r="CN119" i="22" s="1"/>
  <c r="CM119" i="22" a="1"/>
  <c r="CM119" i="22" s="1"/>
  <c r="CL119" i="22" a="1"/>
  <c r="CL119" i="22" s="1"/>
  <c r="CK119" i="22" a="1"/>
  <c r="CK119" i="22" s="1"/>
  <c r="CJ119" i="22" a="1"/>
  <c r="CJ119" i="22" s="1"/>
  <c r="CI119" i="22" a="1"/>
  <c r="CI119" i="22" s="1"/>
  <c r="CH119" i="22" a="1"/>
  <c r="CH119" i="22" s="1"/>
  <c r="CG119" i="22" a="1"/>
  <c r="CG119" i="22" s="1"/>
  <c r="CF119" i="22" a="1"/>
  <c r="CF119" i="22" s="1"/>
  <c r="CE119" i="22" a="1"/>
  <c r="CE119" i="22" s="1"/>
  <c r="CD119" i="22" a="1"/>
  <c r="CD119" i="22" s="1"/>
  <c r="CC119" i="22" a="1"/>
  <c r="CC119" i="22" s="1"/>
  <c r="CB119" i="22" a="1"/>
  <c r="CB119" i="22" s="1"/>
  <c r="CA119" i="22" a="1"/>
  <c r="CA119" i="22" s="1"/>
  <c r="BZ119" i="22" a="1"/>
  <c r="BZ119" i="22" s="1"/>
  <c r="BY119" i="22" a="1"/>
  <c r="BY119" i="22" s="1"/>
  <c r="BX119" i="22" a="1"/>
  <c r="BX119" i="22" s="1"/>
  <c r="BW119" i="22" a="1"/>
  <c r="BW119" i="22" s="1"/>
  <c r="BV119" i="22" a="1"/>
  <c r="BV119" i="22" s="1"/>
  <c r="BU119" i="22" a="1"/>
  <c r="BU119" i="22" s="1"/>
  <c r="BT119" i="22" a="1"/>
  <c r="BT119" i="22" s="1"/>
  <c r="BS119" i="22" a="1"/>
  <c r="BS119" i="22" s="1"/>
  <c r="BR119" i="22" a="1"/>
  <c r="BR119" i="22" s="1"/>
  <c r="BQ119" i="22" a="1"/>
  <c r="BQ119" i="22" s="1"/>
  <c r="BP119" i="22" a="1"/>
  <c r="BP119" i="22" s="1"/>
  <c r="BO119" i="22" a="1"/>
  <c r="BO119" i="22" s="1"/>
  <c r="BN119" i="22" a="1"/>
  <c r="BN119" i="22" s="1"/>
  <c r="BM119" i="22" a="1"/>
  <c r="BM119" i="22" s="1"/>
  <c r="BL119" i="22" a="1"/>
  <c r="BL119" i="22" s="1"/>
  <c r="BK119" i="22" a="1"/>
  <c r="BK119" i="22" s="1"/>
  <c r="BJ119" i="22" a="1"/>
  <c r="BJ119" i="22" s="1"/>
  <c r="BI119" i="22" a="1"/>
  <c r="BI119" i="22" s="1"/>
  <c r="BH119" i="22" a="1"/>
  <c r="BH119" i="22" s="1"/>
  <c r="BG119" i="22" a="1"/>
  <c r="BG119" i="22" s="1"/>
  <c r="BF119" i="22" a="1"/>
  <c r="BF119" i="22" s="1"/>
  <c r="BE119" i="22" a="1"/>
  <c r="BE119" i="22" s="1"/>
  <c r="BD119" i="22" a="1"/>
  <c r="BD119" i="22" s="1"/>
  <c r="BC119" i="22" a="1"/>
  <c r="BC119" i="22" s="1"/>
  <c r="BB119" i="22" a="1"/>
  <c r="BB119" i="22" s="1"/>
  <c r="BA119" i="22" a="1"/>
  <c r="BA119" i="22" s="1"/>
  <c r="AZ119" i="22" a="1"/>
  <c r="AZ119" i="22" s="1"/>
  <c r="AY119" i="22" a="1"/>
  <c r="AY119" i="22" s="1"/>
  <c r="AX119" i="22" a="1"/>
  <c r="AX119" i="22" s="1"/>
  <c r="AW119" i="22" a="1"/>
  <c r="AW119" i="22" s="1"/>
  <c r="AV119" i="22" a="1"/>
  <c r="AV119" i="22" s="1"/>
  <c r="AU119" i="22" a="1"/>
  <c r="AU119" i="22" s="1"/>
  <c r="AT119" i="22" a="1"/>
  <c r="AT119" i="22" s="1"/>
  <c r="AS119" i="22" a="1"/>
  <c r="AS119" i="22" s="1"/>
  <c r="AR119" i="22" a="1"/>
  <c r="AR119" i="22" s="1"/>
  <c r="AQ119" i="22" a="1"/>
  <c r="AQ119" i="22" s="1"/>
  <c r="AP119" i="22" a="1"/>
  <c r="AP119" i="22" s="1"/>
  <c r="AO119" i="22" a="1"/>
  <c r="AO119" i="22" s="1"/>
  <c r="AN119" i="22" a="1"/>
  <c r="AN119" i="22" s="1"/>
  <c r="AM119" i="22" a="1"/>
  <c r="AM119" i="22" s="1"/>
  <c r="AL119" i="22" a="1"/>
  <c r="AL119" i="22" s="1"/>
  <c r="AK119" i="22" a="1"/>
  <c r="AK119" i="22" s="1"/>
  <c r="AJ119" i="22" a="1"/>
  <c r="AJ119" i="22" s="1"/>
  <c r="AI119" i="22" a="1"/>
  <c r="AI119" i="22" s="1"/>
  <c r="AH119" i="22" a="1"/>
  <c r="AH119" i="22" s="1"/>
  <c r="AG119" i="22" a="1"/>
  <c r="AG119" i="22" s="1"/>
  <c r="AF119" i="22" a="1"/>
  <c r="AF119" i="22" s="1"/>
  <c r="AE119" i="22" a="1"/>
  <c r="AE119" i="22" s="1"/>
  <c r="AD119" i="22" a="1"/>
  <c r="AD119" i="22" s="1"/>
  <c r="AC119" i="22" a="1"/>
  <c r="AC119" i="22" s="1"/>
  <c r="AB119" i="22" a="1"/>
  <c r="AB119" i="22" s="1"/>
  <c r="AA119" i="22" a="1"/>
  <c r="AA119" i="22" s="1"/>
  <c r="Z119" i="22" a="1"/>
  <c r="Z119" i="22" s="1"/>
  <c r="Y119" i="22" a="1"/>
  <c r="Y119" i="22" s="1"/>
  <c r="X119" i="22" a="1"/>
  <c r="X119" i="22" s="1"/>
  <c r="W119" i="22" a="1"/>
  <c r="W119" i="22" s="1"/>
  <c r="V119" i="22" a="1"/>
  <c r="V119" i="22" s="1"/>
  <c r="U119" i="22" a="1"/>
  <c r="U119" i="22" s="1"/>
  <c r="T119" i="22" a="1"/>
  <c r="T119" i="22" s="1"/>
  <c r="S119" i="22" a="1"/>
  <c r="S119" i="22" s="1"/>
  <c r="R119" i="22" a="1"/>
  <c r="R119" i="22" s="1"/>
  <c r="Q119" i="22" a="1"/>
  <c r="Q119" i="22" s="1"/>
  <c r="P119" i="22" a="1"/>
  <c r="P119" i="22" s="1"/>
  <c r="O119" i="22" a="1"/>
  <c r="O119" i="22" s="1"/>
  <c r="N119" i="22" a="1"/>
  <c r="N119" i="22" s="1"/>
  <c r="M119" i="22" a="1"/>
  <c r="M119" i="22" s="1"/>
  <c r="L119" i="22" a="1"/>
  <c r="L119" i="22" s="1"/>
  <c r="K119" i="22" a="1"/>
  <c r="K119" i="22" s="1"/>
  <c r="J119" i="22" a="1"/>
  <c r="J119" i="22" s="1"/>
  <c r="I119" i="22" a="1"/>
  <c r="I119" i="22" s="1"/>
  <c r="H119" i="22" a="1"/>
  <c r="H119" i="22" s="1"/>
  <c r="G119" i="22" a="1"/>
  <c r="G119" i="22" s="1"/>
  <c r="F119" i="22" a="1"/>
  <c r="F119" i="22" s="1"/>
  <c r="E119" i="22" a="1"/>
  <c r="E119" i="22" s="1"/>
  <c r="D119" i="22" a="1"/>
  <c r="D119" i="22" s="1"/>
  <c r="EH118" i="22" a="1"/>
  <c r="EH118" i="22" s="1"/>
  <c r="EG118" i="22" a="1"/>
  <c r="EG118" i="22" s="1"/>
  <c r="EF118" i="22" a="1"/>
  <c r="EF118" i="22" s="1"/>
  <c r="EE118" i="22" a="1"/>
  <c r="EE118" i="22" s="1"/>
  <c r="ED118" i="22" a="1"/>
  <c r="ED118" i="22" s="1"/>
  <c r="EC118" i="22" a="1"/>
  <c r="EC118" i="22" s="1"/>
  <c r="EB118" i="22" a="1"/>
  <c r="EB118" i="22" s="1"/>
  <c r="EA118" i="22" a="1"/>
  <c r="EA118" i="22" s="1"/>
  <c r="DZ118" i="22" a="1"/>
  <c r="DZ118" i="22" s="1"/>
  <c r="DY118" i="22" a="1"/>
  <c r="DY118" i="22" s="1"/>
  <c r="DX118" i="22" a="1"/>
  <c r="DX118" i="22" s="1"/>
  <c r="DW118" i="22" a="1"/>
  <c r="DW118" i="22" s="1"/>
  <c r="DV118" i="22" a="1"/>
  <c r="DV118" i="22" s="1"/>
  <c r="DU118" i="22" a="1"/>
  <c r="DU118" i="22" s="1"/>
  <c r="DT118" i="22" a="1"/>
  <c r="DT118" i="22" s="1"/>
  <c r="DS118" i="22" a="1"/>
  <c r="DS118" i="22" s="1"/>
  <c r="DR118" i="22" a="1"/>
  <c r="DR118" i="22" s="1"/>
  <c r="DQ118" i="22" a="1"/>
  <c r="DQ118" i="22" s="1"/>
  <c r="DP118" i="22" a="1"/>
  <c r="DP118" i="22" s="1"/>
  <c r="DO118" i="22" a="1"/>
  <c r="DO118" i="22" s="1"/>
  <c r="DN118" i="22" a="1"/>
  <c r="DN118" i="22" s="1"/>
  <c r="DM118" i="22" a="1"/>
  <c r="DM118" i="22" s="1"/>
  <c r="DL118" i="22" a="1"/>
  <c r="DL118" i="22" s="1"/>
  <c r="DK118" i="22" a="1"/>
  <c r="DK118" i="22" s="1"/>
  <c r="DJ118" i="22" a="1"/>
  <c r="DJ118" i="22" s="1"/>
  <c r="DI118" i="22" a="1"/>
  <c r="DI118" i="22" s="1"/>
  <c r="DH118" i="22" a="1"/>
  <c r="DH118" i="22" s="1"/>
  <c r="DG118" i="22" a="1"/>
  <c r="DG118" i="22" s="1"/>
  <c r="DF118" i="22" a="1"/>
  <c r="DF118" i="22" s="1"/>
  <c r="DE118" i="22" a="1"/>
  <c r="DE118" i="22" s="1"/>
  <c r="DD118" i="22" a="1"/>
  <c r="DD118" i="22" s="1"/>
  <c r="DC118" i="22" a="1"/>
  <c r="DC118" i="22" s="1"/>
  <c r="DB118" i="22" a="1"/>
  <c r="DB118" i="22" s="1"/>
  <c r="DA118" i="22" a="1"/>
  <c r="DA118" i="22" s="1"/>
  <c r="CZ118" i="22" a="1"/>
  <c r="CZ118" i="22" s="1"/>
  <c r="CY118" i="22" a="1"/>
  <c r="CY118" i="22" s="1"/>
  <c r="CX118" i="22" a="1"/>
  <c r="CX118" i="22" s="1"/>
  <c r="CW118" i="22" a="1"/>
  <c r="CW118" i="22" s="1"/>
  <c r="CV118" i="22" a="1"/>
  <c r="CV118" i="22" s="1"/>
  <c r="CU118" i="22" a="1"/>
  <c r="CU118" i="22" s="1"/>
  <c r="CT118" i="22" a="1"/>
  <c r="CT118" i="22" s="1"/>
  <c r="CS118" i="22" a="1"/>
  <c r="CS118" i="22" s="1"/>
  <c r="CR118" i="22" a="1"/>
  <c r="CR118" i="22" s="1"/>
  <c r="CQ118" i="22" a="1"/>
  <c r="CQ118" i="22" s="1"/>
  <c r="CP118" i="22" a="1"/>
  <c r="CP118" i="22" s="1"/>
  <c r="CO118" i="22" a="1"/>
  <c r="CO118" i="22" s="1"/>
  <c r="CN118" i="22" a="1"/>
  <c r="CN118" i="22" s="1"/>
  <c r="CM118" i="22" a="1"/>
  <c r="CM118" i="22" s="1"/>
  <c r="CL118" i="22" a="1"/>
  <c r="CL118" i="22" s="1"/>
  <c r="CK118" i="22" a="1"/>
  <c r="CK118" i="22" s="1"/>
  <c r="CJ118" i="22" a="1"/>
  <c r="CJ118" i="22" s="1"/>
  <c r="CI118" i="22" a="1"/>
  <c r="CI118" i="22" s="1"/>
  <c r="CH118" i="22" a="1"/>
  <c r="CH118" i="22" s="1"/>
  <c r="CG118" i="22" a="1"/>
  <c r="CG118" i="22" s="1"/>
  <c r="CF118" i="22" a="1"/>
  <c r="CF118" i="22" s="1"/>
  <c r="CE118" i="22" a="1"/>
  <c r="CE118" i="22" s="1"/>
  <c r="CD118" i="22" a="1"/>
  <c r="CD118" i="22" s="1"/>
  <c r="CC118" i="22" a="1"/>
  <c r="CC118" i="22" s="1"/>
  <c r="CB118" i="22" a="1"/>
  <c r="CB118" i="22" s="1"/>
  <c r="CA118" i="22" a="1"/>
  <c r="CA118" i="22" s="1"/>
  <c r="BZ118" i="22" a="1"/>
  <c r="BZ118" i="22" s="1"/>
  <c r="BY118" i="22" a="1"/>
  <c r="BY118" i="22" s="1"/>
  <c r="BX118" i="22" a="1"/>
  <c r="BX118" i="22" s="1"/>
  <c r="BW118" i="22" a="1"/>
  <c r="BW118" i="22" s="1"/>
  <c r="BV118" i="22" a="1"/>
  <c r="BV118" i="22" s="1"/>
  <c r="BU118" i="22" a="1"/>
  <c r="BU118" i="22" s="1"/>
  <c r="BT118" i="22" a="1"/>
  <c r="BT118" i="22" s="1"/>
  <c r="BS118" i="22" a="1"/>
  <c r="BS118" i="22" s="1"/>
  <c r="BR118" i="22" a="1"/>
  <c r="BR118" i="22" s="1"/>
  <c r="BQ118" i="22" a="1"/>
  <c r="BQ118" i="22" s="1"/>
  <c r="BP118" i="22" a="1"/>
  <c r="BP118" i="22" s="1"/>
  <c r="BO118" i="22" a="1"/>
  <c r="BO118" i="22" s="1"/>
  <c r="BN118" i="22" a="1"/>
  <c r="BN118" i="22" s="1"/>
  <c r="BM118" i="22" a="1"/>
  <c r="BM118" i="22" s="1"/>
  <c r="BL118" i="22" a="1"/>
  <c r="BL118" i="22" s="1"/>
  <c r="BK118" i="22" a="1"/>
  <c r="BK118" i="22" s="1"/>
  <c r="BJ118" i="22" a="1"/>
  <c r="BJ118" i="22" s="1"/>
  <c r="BI118" i="22" a="1"/>
  <c r="BI118" i="22" s="1"/>
  <c r="BH118" i="22" a="1"/>
  <c r="BH118" i="22" s="1"/>
  <c r="BG118" i="22" a="1"/>
  <c r="BG118" i="22" s="1"/>
  <c r="BF118" i="22" a="1"/>
  <c r="BF118" i="22" s="1"/>
  <c r="BE118" i="22" a="1"/>
  <c r="BE118" i="22" s="1"/>
  <c r="BD118" i="22" a="1"/>
  <c r="BD118" i="22" s="1"/>
  <c r="BC118" i="22" a="1"/>
  <c r="BC118" i="22" s="1"/>
  <c r="BB118" i="22" a="1"/>
  <c r="BB118" i="22" s="1"/>
  <c r="BA118" i="22" a="1"/>
  <c r="BA118" i="22" s="1"/>
  <c r="AZ118" i="22" a="1"/>
  <c r="AZ118" i="22" s="1"/>
  <c r="AY118" i="22" a="1"/>
  <c r="AY118" i="22" s="1"/>
  <c r="AX118" i="22" a="1"/>
  <c r="AX118" i="22" s="1"/>
  <c r="AW118" i="22" a="1"/>
  <c r="AW118" i="22" s="1"/>
  <c r="AV118" i="22" a="1"/>
  <c r="AV118" i="22" s="1"/>
  <c r="AU118" i="22" a="1"/>
  <c r="AU118" i="22" s="1"/>
  <c r="AT118" i="22" a="1"/>
  <c r="AT118" i="22" s="1"/>
  <c r="AS118" i="22" a="1"/>
  <c r="AS118" i="22" s="1"/>
  <c r="AR118" i="22" a="1"/>
  <c r="AR118" i="22" s="1"/>
  <c r="AQ118" i="22" a="1"/>
  <c r="AQ118" i="22" s="1"/>
  <c r="AP118" i="22" a="1"/>
  <c r="AP118" i="22" s="1"/>
  <c r="AO118" i="22" a="1"/>
  <c r="AO118" i="22" s="1"/>
  <c r="AN118" i="22" a="1"/>
  <c r="AN118" i="22" s="1"/>
  <c r="AM118" i="22" a="1"/>
  <c r="AM118" i="22" s="1"/>
  <c r="AL118" i="22" a="1"/>
  <c r="AL118" i="22" s="1"/>
  <c r="AK118" i="22" a="1"/>
  <c r="AK118" i="22" s="1"/>
  <c r="AJ118" i="22" a="1"/>
  <c r="AJ118" i="22" s="1"/>
  <c r="AI118" i="22" a="1"/>
  <c r="AI118" i="22" s="1"/>
  <c r="AH118" i="22" a="1"/>
  <c r="AH118" i="22" s="1"/>
  <c r="AG118" i="22" a="1"/>
  <c r="AG118" i="22" s="1"/>
  <c r="AF118" i="22" a="1"/>
  <c r="AF118" i="22" s="1"/>
  <c r="AE118" i="22" a="1"/>
  <c r="AE118" i="22" s="1"/>
  <c r="AD118" i="22" a="1"/>
  <c r="AD118" i="22" s="1"/>
  <c r="AC118" i="22" a="1"/>
  <c r="AC118" i="22" s="1"/>
  <c r="AB118" i="22" a="1"/>
  <c r="AB118" i="22" s="1"/>
  <c r="AA118" i="22" a="1"/>
  <c r="AA118" i="22" s="1"/>
  <c r="Z118" i="22" a="1"/>
  <c r="Z118" i="22" s="1"/>
  <c r="Y118" i="22" a="1"/>
  <c r="Y118" i="22" s="1"/>
  <c r="X118" i="22" a="1"/>
  <c r="X118" i="22" s="1"/>
  <c r="W118" i="22" a="1"/>
  <c r="W118" i="22" s="1"/>
  <c r="V118" i="22" a="1"/>
  <c r="V118" i="22" s="1"/>
  <c r="U118" i="22" a="1"/>
  <c r="U118" i="22" s="1"/>
  <c r="T118" i="22" a="1"/>
  <c r="T118" i="22" s="1"/>
  <c r="S118" i="22" a="1"/>
  <c r="S118" i="22" s="1"/>
  <c r="R118" i="22" a="1"/>
  <c r="R118" i="22" s="1"/>
  <c r="Q118" i="22" a="1"/>
  <c r="Q118" i="22" s="1"/>
  <c r="P118" i="22" a="1"/>
  <c r="P118" i="22" s="1"/>
  <c r="O118" i="22" a="1"/>
  <c r="O118" i="22" s="1"/>
  <c r="N118" i="22" a="1"/>
  <c r="N118" i="22" s="1"/>
  <c r="M118" i="22" a="1"/>
  <c r="M118" i="22" s="1"/>
  <c r="L118" i="22" a="1"/>
  <c r="L118" i="22" s="1"/>
  <c r="K118" i="22" a="1"/>
  <c r="K118" i="22" s="1"/>
  <c r="J118" i="22" a="1"/>
  <c r="J118" i="22" s="1"/>
  <c r="I118" i="22" a="1"/>
  <c r="I118" i="22" s="1"/>
  <c r="H118" i="22" a="1"/>
  <c r="H118" i="22" s="1"/>
  <c r="G118" i="22" a="1"/>
  <c r="G118" i="22" s="1"/>
  <c r="F118" i="22" a="1"/>
  <c r="F118" i="22" s="1"/>
  <c r="E118" i="22" a="1"/>
  <c r="E118" i="22" s="1"/>
  <c r="D118" i="22" a="1"/>
  <c r="D118" i="22" s="1"/>
  <c r="D108" i="22"/>
  <c r="E108" i="22" s="1"/>
  <c r="D91" i="22"/>
  <c r="E91" i="22" s="1"/>
  <c r="F91" i="22" s="1"/>
  <c r="G91" i="22" s="1"/>
  <c r="H91" i="22" s="1"/>
  <c r="I91" i="22" s="1"/>
  <c r="J91" i="22" s="1"/>
  <c r="K91" i="22" s="1"/>
  <c r="L91" i="22" s="1"/>
  <c r="M91" i="22" s="1"/>
  <c r="N91" i="22" s="1"/>
  <c r="O91" i="22" s="1"/>
  <c r="P91" i="22" s="1"/>
  <c r="C91" i="22"/>
  <c r="C82" i="22"/>
  <c r="C83" i="22" s="1"/>
  <c r="C84" i="22" s="1"/>
  <c r="C85" i="22" s="1"/>
  <c r="C86" i="22" s="1"/>
  <c r="C87" i="22" s="1"/>
  <c r="C88" i="22" s="1"/>
  <c r="C81" i="22"/>
  <c r="G13" i="22"/>
  <c r="C13" i="22"/>
  <c r="A8" i="22"/>
  <c r="B7" i="22"/>
  <c r="B6" i="22"/>
  <c r="B5" i="22"/>
  <c r="B26" i="21"/>
  <c r="A78" i="22" s="1"/>
  <c r="Q91" i="22" l="1"/>
  <c r="G108" i="22" s="1"/>
  <c r="F108" i="22"/>
  <c r="G51" i="22" a="1"/>
  <c r="G51" i="22" s="1"/>
  <c r="G30" i="22" a="1"/>
  <c r="G30" i="22" s="1"/>
  <c r="G25" i="22" a="1"/>
  <c r="G25" i="22" s="1"/>
  <c r="G22" i="22" a="1"/>
  <c r="G22" i="22" s="1"/>
  <c r="G20" i="22" a="1"/>
  <c r="G20" i="22" s="1"/>
  <c r="C71" i="22" a="1"/>
  <c r="C71" i="22" s="1"/>
  <c r="C69" i="22" a="1"/>
  <c r="C69" i="22" s="1"/>
  <c r="G66" i="22" a="1"/>
  <c r="G66" i="22" s="1"/>
  <c r="C64" i="22" a="1"/>
  <c r="C64" i="22" s="1"/>
  <c r="C61" i="22" a="1"/>
  <c r="C61" i="22" s="1"/>
  <c r="G59" i="22" a="1"/>
  <c r="G59" i="22" s="1"/>
  <c r="G55" i="22" a="1"/>
  <c r="G55" i="22" s="1"/>
  <c r="C51" i="22" a="1"/>
  <c r="C51" i="22" s="1"/>
  <c r="C49" i="22" a="1"/>
  <c r="C49" i="22" s="1"/>
  <c r="C47" i="22" a="1"/>
  <c r="C47" i="22" s="1"/>
  <c r="G45" i="22" a="1"/>
  <c r="G45" i="22" s="1"/>
  <c r="C43" i="22" a="1"/>
  <c r="C43" i="22" s="1"/>
  <c r="G42" i="22" a="1"/>
  <c r="G42" i="22" s="1"/>
  <c r="C41" i="22" a="1"/>
  <c r="C41" i="22" s="1"/>
  <c r="G38" i="22" a="1"/>
  <c r="G38" i="22" s="1"/>
  <c r="C35" i="22" a="1"/>
  <c r="C35" i="22" s="1"/>
  <c r="C27" i="22" a="1"/>
  <c r="C27" i="22" s="1"/>
  <c r="G17" i="22" a="1"/>
  <c r="G17" i="22" s="1"/>
  <c r="G32" i="22" a="1"/>
  <c r="G32" i="22" s="1"/>
  <c r="G31" i="22" a="1"/>
  <c r="G31" i="22" s="1"/>
  <c r="G27" i="22" a="1"/>
  <c r="G27" i="22" s="1"/>
  <c r="G21" i="22" a="1"/>
  <c r="G21" i="22" s="1"/>
  <c r="G75" i="22" a="1"/>
  <c r="G75" i="22" s="1"/>
  <c r="C75" i="22" a="1"/>
  <c r="C75" i="22" s="1"/>
  <c r="C74" i="22" a="1"/>
  <c r="C74" i="22" s="1"/>
  <c r="G73" i="22" a="1"/>
  <c r="G73" i="22" s="1"/>
  <c r="G71" i="22" a="1"/>
  <c r="G71" i="22" s="1"/>
  <c r="G70" i="22" a="1"/>
  <c r="G70" i="22" s="1"/>
  <c r="G69" i="22" a="1"/>
  <c r="G69" i="22" s="1"/>
  <c r="G68" i="22" a="1"/>
  <c r="G68" i="22" s="1"/>
  <c r="C68" i="22" a="1"/>
  <c r="C68" i="22" s="1"/>
  <c r="G65" i="22" a="1"/>
  <c r="G65" i="22" s="1"/>
  <c r="G64" i="22" a="1"/>
  <c r="G64" i="22" s="1"/>
  <c r="C63" i="22" a="1"/>
  <c r="C63" i="22" s="1"/>
  <c r="G60" i="22" a="1"/>
  <c r="G60" i="22" s="1"/>
  <c r="C59" i="22" a="1"/>
  <c r="C59" i="22" s="1"/>
  <c r="C56" i="22" a="1"/>
  <c r="C56" i="22" s="1"/>
  <c r="C54" i="22" a="1"/>
  <c r="C54" i="22" s="1"/>
  <c r="G50" i="22" a="1"/>
  <c r="G50" i="22" s="1"/>
  <c r="G47" i="22" a="1"/>
  <c r="G47" i="22" s="1"/>
  <c r="G46" i="22" a="1"/>
  <c r="G46" i="22" s="1"/>
  <c r="G43" i="22" a="1"/>
  <c r="G43" i="22" s="1"/>
  <c r="C42" i="22" a="1"/>
  <c r="C42" i="22" s="1"/>
  <c r="G39" i="22" a="1"/>
  <c r="G39" i="22" s="1"/>
  <c r="C38" i="22" a="1"/>
  <c r="C38" i="22" s="1"/>
  <c r="G35" i="22" a="1"/>
  <c r="G35" i="22" s="1"/>
  <c r="C26" i="22" a="1"/>
  <c r="C26" i="22" s="1"/>
  <c r="C22" i="22" a="1"/>
  <c r="C22" i="22" s="1"/>
  <c r="C21" i="22" a="1"/>
  <c r="C21" i="22" s="1"/>
  <c r="G74" i="22" a="1"/>
  <c r="G74" i="22" s="1"/>
  <c r="C70" i="22" a="1"/>
  <c r="C70" i="22" s="1"/>
  <c r="C66" i="22" a="1"/>
  <c r="C66" i="22" s="1"/>
  <c r="G63" i="22" a="1"/>
  <c r="G63" i="22" s="1"/>
  <c r="C60" i="22" a="1"/>
  <c r="C60" i="22" s="1"/>
  <c r="G56" i="22" a="1"/>
  <c r="G56" i="22" s="1"/>
  <c r="G54" i="22" a="1"/>
  <c r="G54" i="22" s="1"/>
  <c r="G49" i="22" a="1"/>
  <c r="G49" i="22" s="1"/>
  <c r="C45" i="22" a="1"/>
  <c r="C45" i="22" s="1"/>
  <c r="C39" i="22" a="1"/>
  <c r="C39" i="22" s="1"/>
  <c r="C36" i="22" a="1"/>
  <c r="C36" i="22" s="1"/>
  <c r="C31" i="22" a="1"/>
  <c r="C31" i="22" s="1"/>
  <c r="G26" i="22" a="1"/>
  <c r="G26" i="22" s="1"/>
  <c r="C25" i="22" a="1"/>
  <c r="C25" i="22" s="1"/>
  <c r="C20" i="22" a="1"/>
  <c r="C20" i="22" s="1"/>
  <c r="C17" i="22" a="1"/>
  <c r="C17" i="22" s="1"/>
  <c r="C73" i="22" a="1"/>
  <c r="C73" i="22" s="1"/>
  <c r="C65" i="22" a="1"/>
  <c r="C65" i="22" s="1"/>
  <c r="G61" i="22" a="1"/>
  <c r="G61" i="22" s="1"/>
  <c r="C55" i="22" a="1"/>
  <c r="C55" i="22" s="1"/>
  <c r="C50" i="22" a="1"/>
  <c r="C50" i="22" s="1"/>
  <c r="C46" i="22" a="1"/>
  <c r="C46" i="22" s="1"/>
  <c r="G41" i="22" a="1"/>
  <c r="G41" i="22" s="1"/>
  <c r="G36" i="22" a="1"/>
  <c r="G36" i="22" s="1"/>
  <c r="C32" i="22" a="1"/>
  <c r="C32" i="22" s="1"/>
  <c r="C30" i="22" a="1"/>
  <c r="C30" i="22" s="1"/>
  <c r="D31" i="22" l="1" a="1"/>
  <c r="D31" i="22" s="1"/>
  <c r="D27" i="22" a="1"/>
  <c r="D27" i="22" s="1"/>
  <c r="D21" i="22" a="1"/>
  <c r="D21" i="22" s="1"/>
  <c r="H51" i="22" a="1"/>
  <c r="H51" i="22" s="1"/>
  <c r="H31" i="22" a="1"/>
  <c r="H31" i="22" s="1"/>
  <c r="H30" i="22" a="1"/>
  <c r="H30" i="22" s="1"/>
  <c r="H20" i="22" a="1"/>
  <c r="H20" i="22" s="1"/>
  <c r="D51" i="22" a="1"/>
  <c r="D51" i="22" s="1"/>
  <c r="D32" i="22" a="1"/>
  <c r="D32" i="22" s="1"/>
  <c r="D30" i="22" a="1"/>
  <c r="D30" i="22" s="1"/>
  <c r="D25" i="22" a="1"/>
  <c r="D25" i="22" s="1"/>
  <c r="D22" i="22" a="1"/>
  <c r="D22" i="22" s="1"/>
  <c r="D20" i="22" a="1"/>
  <c r="D20" i="22" s="1"/>
  <c r="H22" i="22" a="1"/>
  <c r="H22" i="22" s="1"/>
  <c r="H18" i="22" a="1"/>
  <c r="H18" i="22" s="1"/>
  <c r="H32" i="22" a="1"/>
  <c r="H32" i="22" s="1"/>
  <c r="H27" i="22" a="1"/>
  <c r="H27" i="22" s="1"/>
  <c r="H21" i="22" a="1"/>
  <c r="H21" i="22" s="1"/>
  <c r="H25" i="22" a="1"/>
  <c r="H25" i="22" s="1"/>
  <c r="D18" i="22" a="1"/>
  <c r="D18" i="22" s="1"/>
  <c r="E75" i="22" a="1"/>
  <c r="E75" i="22" s="1"/>
  <c r="I74" i="22" a="1"/>
  <c r="I74" i="22" s="1"/>
  <c r="E73" i="22" a="1"/>
  <c r="E73" i="22" s="1"/>
  <c r="E71" i="22" a="1"/>
  <c r="E71" i="22" s="1"/>
  <c r="I70" i="22" a="1"/>
  <c r="I70" i="22" s="1"/>
  <c r="E69" i="22" a="1"/>
  <c r="E69" i="22" s="1"/>
  <c r="I68" i="22" a="1"/>
  <c r="I68" i="22" s="1"/>
  <c r="E66" i="22" a="1"/>
  <c r="E66" i="22" s="1"/>
  <c r="I65" i="22" a="1"/>
  <c r="I65" i="22" s="1"/>
  <c r="E64" i="22" a="1"/>
  <c r="E64" i="22" s="1"/>
  <c r="I63" i="22" a="1"/>
  <c r="I63" i="22" s="1"/>
  <c r="I61" i="22" a="1"/>
  <c r="I61" i="22" s="1"/>
  <c r="I60" i="22" a="1"/>
  <c r="I60" i="22" s="1"/>
  <c r="E59" i="22" a="1"/>
  <c r="E59" i="22" s="1"/>
  <c r="E56" i="22" a="1"/>
  <c r="E56" i="22" s="1"/>
  <c r="I55" i="22" a="1"/>
  <c r="I55" i="22" s="1"/>
  <c r="I54" i="22" a="1"/>
  <c r="I54" i="22" s="1"/>
  <c r="I50" i="22" a="1"/>
  <c r="I50" i="22" s="1"/>
  <c r="E49" i="22" a="1"/>
  <c r="E49" i="22" s="1"/>
  <c r="E47" i="22" a="1"/>
  <c r="E47" i="22" s="1"/>
  <c r="I46" i="22" a="1"/>
  <c r="I46" i="22" s="1"/>
  <c r="E45" i="22" a="1"/>
  <c r="E45" i="22" s="1"/>
  <c r="I43" i="22" a="1"/>
  <c r="I43" i="22" s="1"/>
  <c r="I42" i="22" a="1"/>
  <c r="I42" i="22" s="1"/>
  <c r="E41" i="22" a="1"/>
  <c r="E41" i="22" s="1"/>
  <c r="I39" i="22" a="1"/>
  <c r="I39" i="22" s="1"/>
  <c r="I38" i="22" a="1"/>
  <c r="I38" i="22" s="1"/>
  <c r="E36" i="22" a="1"/>
  <c r="E36" i="22" s="1"/>
  <c r="I35" i="22" a="1"/>
  <c r="I35" i="22" s="1"/>
  <c r="I32" i="22" a="1"/>
  <c r="I32" i="22" s="1"/>
  <c r="I31" i="22" a="1"/>
  <c r="I31" i="22" s="1"/>
  <c r="I27" i="22" a="1"/>
  <c r="I27" i="22" s="1"/>
  <c r="E26" i="22" a="1"/>
  <c r="E26" i="22" s="1"/>
  <c r="I21" i="22" a="1"/>
  <c r="I21" i="22" s="1"/>
  <c r="I18" i="22" a="1"/>
  <c r="I18" i="22" s="1"/>
  <c r="E17" i="22" a="1"/>
  <c r="E17" i="22" s="1"/>
  <c r="E25" i="22" a="1"/>
  <c r="E25" i="22" s="1"/>
  <c r="E22" i="22" a="1"/>
  <c r="E22" i="22" s="1"/>
  <c r="I75" i="22" a="1"/>
  <c r="I75" i="22" s="1"/>
  <c r="E74" i="22" a="1"/>
  <c r="E74" i="22" s="1"/>
  <c r="I73" i="22" a="1"/>
  <c r="I73" i="22" s="1"/>
  <c r="I71" i="22" a="1"/>
  <c r="I71" i="22" s="1"/>
  <c r="E70" i="22" a="1"/>
  <c r="E70" i="22" s="1"/>
  <c r="I69" i="22" a="1"/>
  <c r="I69" i="22" s="1"/>
  <c r="E68" i="22" a="1"/>
  <c r="E68" i="22" s="1"/>
  <c r="I66" i="22" a="1"/>
  <c r="I66" i="22" s="1"/>
  <c r="E65" i="22" a="1"/>
  <c r="E65" i="22" s="1"/>
  <c r="I64" i="22" a="1"/>
  <c r="I64" i="22" s="1"/>
  <c r="E63" i="22" a="1"/>
  <c r="E63" i="22" s="1"/>
  <c r="E61" i="22" a="1"/>
  <c r="E61" i="22" s="1"/>
  <c r="E60" i="22" a="1"/>
  <c r="E60" i="22" s="1"/>
  <c r="I59" i="22" a="1"/>
  <c r="I59" i="22" s="1"/>
  <c r="I56" i="22" a="1"/>
  <c r="I56" i="22" s="1"/>
  <c r="E55" i="22" a="1"/>
  <c r="E55" i="22" s="1"/>
  <c r="E54" i="22" a="1"/>
  <c r="E54" i="22" s="1"/>
  <c r="I51" i="22" a="1"/>
  <c r="I51" i="22" s="1"/>
  <c r="E50" i="22" a="1"/>
  <c r="E50" i="22" s="1"/>
  <c r="I49" i="22" a="1"/>
  <c r="I49" i="22" s="1"/>
  <c r="I47" i="22" a="1"/>
  <c r="I47" i="22" s="1"/>
  <c r="E46" i="22" a="1"/>
  <c r="E46" i="22" s="1"/>
  <c r="I45" i="22" a="1"/>
  <c r="I45" i="22" s="1"/>
  <c r="E43" i="22" a="1"/>
  <c r="E43" i="22" s="1"/>
  <c r="E42" i="22" a="1"/>
  <c r="E42" i="22" s="1"/>
  <c r="I41" i="22" a="1"/>
  <c r="I41" i="22" s="1"/>
  <c r="E39" i="22" a="1"/>
  <c r="E39" i="22" s="1"/>
  <c r="E38" i="22" a="1"/>
  <c r="E38" i="22" s="1"/>
  <c r="I36" i="22" a="1"/>
  <c r="I36" i="22" s="1"/>
  <c r="E35" i="22" a="1"/>
  <c r="E35" i="22" s="1"/>
  <c r="I30" i="22" a="1"/>
  <c r="I30" i="22" s="1"/>
  <c r="I26" i="22" a="1"/>
  <c r="I26" i="22" s="1"/>
  <c r="I25" i="22" a="1"/>
  <c r="I25" i="22" s="1"/>
  <c r="I22" i="22" a="1"/>
  <c r="I22" i="22" s="1"/>
  <c r="I20" i="22" a="1"/>
  <c r="I20" i="22" s="1"/>
  <c r="E18" i="22" a="1"/>
  <c r="E18" i="22" s="1"/>
  <c r="I17" i="22" a="1"/>
  <c r="I17" i="22" s="1"/>
  <c r="E51" i="22" a="1"/>
  <c r="E51" i="22" s="1"/>
  <c r="E32" i="22" a="1"/>
  <c r="E32" i="22" s="1"/>
  <c r="E31" i="22" a="1"/>
  <c r="E31" i="22" s="1"/>
  <c r="E30" i="22" a="1"/>
  <c r="E30" i="22" s="1"/>
  <c r="E27" i="22" a="1"/>
  <c r="E27" i="22" s="1"/>
  <c r="E20" i="22" a="1"/>
  <c r="E20" i="22" s="1"/>
  <c r="E21" i="22" a="1"/>
  <c r="E21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55" authorId="0" shapeId="0" xr:uid="{7252DD3A-6F82-4CCF-8C3E-41D3844778D8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56" authorId="0" shapeId="0" xr:uid="{A4BB96B8-FF2E-4719-B060-1328F5DAED19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25" authorId="0" shapeId="0" xr:uid="{807EE108-A96C-40C4-98FB-096EFAE5C301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O11" authorId="0" shapeId="0" xr:uid="{00000000-0006-0000-08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8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8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8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8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8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8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8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8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8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8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8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8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8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8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8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8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8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8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8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8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8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8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8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8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8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8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8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8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8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8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8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8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8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8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8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8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8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8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8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8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8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8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8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8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8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8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8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8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8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8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8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8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8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8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8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8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8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8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8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8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8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8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8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8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8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8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08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8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8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8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8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8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8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8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8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8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8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8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8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8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8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8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8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8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8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8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8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2" authorId="0" shapeId="0" xr:uid="{00000000-0006-0000-08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8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8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8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8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8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8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8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8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8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8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8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8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8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8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8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8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8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8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8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8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8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8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8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8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8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8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8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8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8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8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8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8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8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8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8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8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8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8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8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8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8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8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8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8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8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8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8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8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8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8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8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8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8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8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8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8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8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08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8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8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8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8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8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8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8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8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8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8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8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4" authorId="0" shapeId="0" xr:uid="{00000000-0006-0000-08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8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8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8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8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8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8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8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8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8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8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8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8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8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8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8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8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8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8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8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8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8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8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08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8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8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8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8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8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8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8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8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8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8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8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8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8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8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8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08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8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8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8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8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8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8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8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8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5" authorId="0" shapeId="0" xr:uid="{00000000-0006-0000-08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8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8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8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8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8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8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8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8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8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8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8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8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8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8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8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8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8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8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8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8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8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8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8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8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8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8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8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8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8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8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8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8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8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8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8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8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8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8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8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8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8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8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8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8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8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8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8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8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8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8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8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8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8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8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8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8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8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8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8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08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8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8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8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8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8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6" authorId="0" shapeId="0" xr:uid="{00000000-0006-0000-08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8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8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8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8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8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8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8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8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8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8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8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8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8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8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8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8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8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8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8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8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8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8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8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8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8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8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8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8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8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8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8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8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8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8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8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8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8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8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8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8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8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8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8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8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8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8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8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8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8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8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8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8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8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8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8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08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8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8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8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8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8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8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8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8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8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8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8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8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8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8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8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8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8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8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8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8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8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8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8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8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8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8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8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8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8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8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8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08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8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8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8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8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8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8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8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8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8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8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8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8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08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8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8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8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8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8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8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8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8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8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8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8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8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08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8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8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8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8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8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8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8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8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8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8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8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8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8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8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8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8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8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8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8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8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8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8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8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8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8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8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8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8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8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8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8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8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8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8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8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8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8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8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9" authorId="0" shapeId="0" xr:uid="{00000000-0006-0000-08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08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8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8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8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8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8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8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8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8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8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8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8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8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8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8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8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8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8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8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8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8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8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8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8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8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8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8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8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8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8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8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8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8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8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9" authorId="0" shapeId="0" xr:uid="{00000000-0006-0000-08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8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8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9" authorId="0" shapeId="0" xr:uid="{00000000-0006-0000-08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8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8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8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8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8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8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8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8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8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8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8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08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8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8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8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8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8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8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8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8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8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8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8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8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8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8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8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8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8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8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8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8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8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8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8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8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8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8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08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8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8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08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8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8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8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8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8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8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8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8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8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8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8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8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8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8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8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8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08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8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08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8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8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8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8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8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8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8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20" authorId="0" shapeId="0" xr:uid="{00000000-0006-0000-08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8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8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8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8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20" authorId="0" shapeId="0" xr:uid="{00000000-0006-0000-08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8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8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8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9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9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9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9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9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9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9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9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9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9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9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9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9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9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9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9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9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9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9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09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9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9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9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9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9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9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9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9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9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9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9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9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9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9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9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9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9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9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9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9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9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9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9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9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9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9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9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9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9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9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9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9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9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9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9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1" authorId="0" shapeId="0" xr:uid="{00000000-0006-0000-09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9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9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9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9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9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9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9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9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9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9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9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9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9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9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9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9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9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9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9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9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9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9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9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9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9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9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9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9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9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9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9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9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9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9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9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9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9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9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9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9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9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9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9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9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9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9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9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9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9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9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9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9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9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9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9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9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9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9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9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9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9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9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9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9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9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2" authorId="0" shapeId="0" xr:uid="{00000000-0006-0000-09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9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09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9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09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9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9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9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9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9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9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9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9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9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9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9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9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9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9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9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9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9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9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9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9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9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9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9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9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9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9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9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9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9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9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9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9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9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9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9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9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9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9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9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9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9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9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9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9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9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9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9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9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9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9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9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9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9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9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9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9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9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9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9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9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9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9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9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9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9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9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9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9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9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9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9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2" authorId="0" shapeId="0" xr:uid="{00000000-0006-0000-09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9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9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9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9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09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9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9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9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9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9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9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9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9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9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9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9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9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9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9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9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9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9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9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9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9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9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9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9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9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9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9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9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9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9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9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9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9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9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9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9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9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9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9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9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9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9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9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9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09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9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9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9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9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9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9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9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9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9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9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9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9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9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9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9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9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9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9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9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9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9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9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9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9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9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9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9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9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9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9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9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09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09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9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9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9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9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9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9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9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9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9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9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9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9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9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9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9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9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9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9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9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9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9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9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9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9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9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9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9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9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9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9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9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9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9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9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09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9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9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9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9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9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9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9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9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9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9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9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9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9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9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9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9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9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9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9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9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9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9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9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9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9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9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9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9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9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9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9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9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9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9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9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9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9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9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9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9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9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9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9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9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9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9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9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9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9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9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9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9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9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9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9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9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9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9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9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9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9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9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9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9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9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9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9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9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9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9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9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9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9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9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9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9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9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9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9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9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9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9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9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9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9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9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9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9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9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9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9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9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9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9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9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9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9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9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9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9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9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9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9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9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9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9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9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9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9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9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9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9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9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9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9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9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9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9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9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9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9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9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9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9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9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5" authorId="0" shapeId="0" xr:uid="{00000000-0006-0000-09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9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9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9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9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9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9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9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9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9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9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9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9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9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9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9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9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9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9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9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9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9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9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9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9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9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9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9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5" authorId="0" shapeId="0" xr:uid="{00000000-0006-0000-09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9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9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9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9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9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9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9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9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9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9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9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9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9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9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9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5" authorId="0" shapeId="0" xr:uid="{00000000-0006-0000-09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9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9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9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9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9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9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9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9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9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9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9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9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9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9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9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5" authorId="0" shapeId="0" xr:uid="{00000000-0006-0000-09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9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9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9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9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9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9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9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9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9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9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9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9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9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9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9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9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9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9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9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9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9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9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9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9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9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9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9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9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9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9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9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9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9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9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9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9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9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9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9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9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9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9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9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9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9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9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9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9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9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9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9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9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9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9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9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9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9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9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9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9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9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9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9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9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9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9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9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9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9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9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9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09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9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9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9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9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9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9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9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9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9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9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9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9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9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9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9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9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9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9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9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9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9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9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9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9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9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9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9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9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9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9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9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9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09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9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9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9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9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9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9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9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9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9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9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9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9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9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9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900-00001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9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9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9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9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9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9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9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9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9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9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9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9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9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9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9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9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9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9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900-00002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9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9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9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7" authorId="0" shapeId="0" xr:uid="{00000000-0006-0000-09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9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9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9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9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9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9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9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9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9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9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9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9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9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9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9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9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9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9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9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9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9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9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9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9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9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9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9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9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9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9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9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9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9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9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9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9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9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9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09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9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9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9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9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9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9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9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9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9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9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9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9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9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7" authorId="0" shapeId="0" xr:uid="{00000000-0006-0000-09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9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9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9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9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7" authorId="0" shapeId="0" xr:uid="{00000000-0006-0000-09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9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9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9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9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9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9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9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9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9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9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9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9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9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9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9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9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9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9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9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9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9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9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9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9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9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9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9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9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9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9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9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9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9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9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9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9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9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09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9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900-0000A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9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09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9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9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9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9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9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9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9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9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9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9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9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9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9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9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9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9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9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9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9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9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9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9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9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9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9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9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9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9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9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9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9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9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9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9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9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09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9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9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900-0000E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9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9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9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9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9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9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9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9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9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9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9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9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9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9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9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9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9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900-0000F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9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9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9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9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9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9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9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9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9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9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9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9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9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9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09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9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9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9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9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9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9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9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9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9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9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9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9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9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9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9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9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9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9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9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9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9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9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9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9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9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9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9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9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9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9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9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9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9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9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09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9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9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9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9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9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9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9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9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9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9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9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9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9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9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9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9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9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9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9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9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9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9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9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9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9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9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9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9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9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9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9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9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9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9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9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9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9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9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9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9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9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9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9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9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9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9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9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9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9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9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9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9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9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9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9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9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9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9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9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9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9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9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9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9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9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9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9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9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9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9" authorId="0" shapeId="0" xr:uid="{00000000-0006-0000-09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9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9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9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9" authorId="0" shapeId="0" xr:uid="{00000000-0006-0000-09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9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9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9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09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9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9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9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9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9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9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09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9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9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9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9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9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9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9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9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9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9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9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9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9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9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20" authorId="0" shapeId="0" xr:uid="{00000000-0006-0000-09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9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9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9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9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9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9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900-00009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9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9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9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9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9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9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9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9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9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9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9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9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9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9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9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9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9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9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9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9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9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9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9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9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9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9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9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9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9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9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9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9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9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9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20" authorId="0" shapeId="0" xr:uid="{00000000-0006-0000-09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9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9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9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9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9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9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9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9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9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9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9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9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9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9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9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9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9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9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9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9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9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9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9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9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9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9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9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9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9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9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9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9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9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9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9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9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9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9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9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9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9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900-0000E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9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9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9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9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9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9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9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9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9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9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9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9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9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09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9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9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9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9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9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9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9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9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9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A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A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A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A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A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A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A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A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A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A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A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A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A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A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A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A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A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A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A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A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A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A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A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A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A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A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A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A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A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A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A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0A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A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0A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A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A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A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A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A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A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A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0A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A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A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A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A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A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A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A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A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A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A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A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A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A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A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A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A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A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A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A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A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A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A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1" authorId="0" shapeId="0" xr:uid="{00000000-0006-0000-0A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A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A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A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A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1" authorId="0" shapeId="0" xr:uid="{00000000-0006-0000-0A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A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A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A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A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A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A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A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A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A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A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A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A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A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A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A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A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A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A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A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A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A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A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A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A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A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A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A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A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A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A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A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A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A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A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A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A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A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A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A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A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A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A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A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A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A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A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A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A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A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A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A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A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A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A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A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A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A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A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A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A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A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A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A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A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A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A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A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A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A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A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A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A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A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A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A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A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A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A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A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A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A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A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A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A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A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A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A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A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A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A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A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A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A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A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A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A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A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A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A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A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A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A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A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A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A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A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A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A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A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A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A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A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A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0A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A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0A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A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0A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A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A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A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A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A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A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A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A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A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A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A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A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A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A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A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A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0A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A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A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A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A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A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A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A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A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A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A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A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A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A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A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A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A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A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A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A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A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A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A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A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A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A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A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A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A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A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3" authorId="0" shapeId="0" xr:uid="{00000000-0006-0000-0A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A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A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A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A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A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A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A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A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A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A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A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A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A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3" authorId="0" shapeId="0" xr:uid="{00000000-0006-0000-0A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A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A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A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A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A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A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A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A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A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A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A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A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3" authorId="0" shapeId="0" xr:uid="{00000000-0006-0000-0A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A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A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A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A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A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A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A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A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A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A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A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A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A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A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A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A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A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A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A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A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A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A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A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A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A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A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A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A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A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A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A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A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A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A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A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A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A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A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A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A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A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A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A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A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A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A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A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A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A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A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A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0A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A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A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A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A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A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A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A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A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A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A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A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A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A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A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A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A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A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A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A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A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A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A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A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A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A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A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A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A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A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A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A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A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A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A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A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A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0A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A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A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A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A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A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A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4" authorId="0" shapeId="0" xr:uid="{00000000-0006-0000-0A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A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A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A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A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A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A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A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A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A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A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A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A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A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A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A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A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A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A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A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A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A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A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A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A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A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A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A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A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A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A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A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A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A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A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A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A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A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A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0A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A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A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A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A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A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A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A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A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A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A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A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A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A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A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A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A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A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A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A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A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A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A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A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A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A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A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A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A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A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A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A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A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A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A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A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A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A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A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A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A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A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A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A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A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A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A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A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A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A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A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A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A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A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A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A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A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A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5" authorId="0" shapeId="0" xr:uid="{00000000-0006-0000-0A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A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A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A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A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A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A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A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A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A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A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A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A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A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A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A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A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A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A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A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A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A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A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A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A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A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A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A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A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A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A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A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0A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A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A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A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A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A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A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A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0A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A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A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A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A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A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A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A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A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A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A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A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A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A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A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A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A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A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A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A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A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A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A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A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A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A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A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A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A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A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A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A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A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A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A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A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A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A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A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A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A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A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A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A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A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A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A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A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A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A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A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A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6" authorId="0" shapeId="0" xr:uid="{00000000-0006-0000-0A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A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A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A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A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A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A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A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A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A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A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0A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A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A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A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A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A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A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A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A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A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A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A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A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A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A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A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7" authorId="0" shapeId="0" xr:uid="{00000000-0006-0000-0A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A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A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0A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A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A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A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A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A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A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A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A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A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A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A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A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A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A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A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A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A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A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A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A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A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A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A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A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A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A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A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A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A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A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A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A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A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A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A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A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A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A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7" authorId="0" shapeId="0" xr:uid="{00000000-0006-0000-0A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A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A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A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A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A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A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A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A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A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A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A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A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A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7" authorId="0" shapeId="0" xr:uid="{00000000-0006-0000-0A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A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A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A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A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A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A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A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A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A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A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A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A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A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A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A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A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A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A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A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0A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A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8" authorId="0" shapeId="0" xr:uid="{00000000-0006-0000-0A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A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A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A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A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A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A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A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A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A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A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A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A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A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A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A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A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A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A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A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A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A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0A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A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A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A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A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A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A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A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A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A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A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A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A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A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A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A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A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A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A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8" authorId="0" shapeId="0" xr:uid="{00000000-0006-0000-0A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A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A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A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A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A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A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A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A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A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A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A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A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A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A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A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A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A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A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A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A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A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A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A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A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A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A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A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A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A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A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A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A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A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A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A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A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A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A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A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A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0A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A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A00-0000F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A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A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A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A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A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A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A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A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A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A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A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A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A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A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A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A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A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A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A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0A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A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A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A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A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A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A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A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A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A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A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A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A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A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A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A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A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A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0A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A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A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0A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A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A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9" authorId="0" shapeId="0" xr:uid="{00000000-0006-0000-0A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A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A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A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A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A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A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A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0A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A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A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A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A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A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A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0A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A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0A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9" authorId="0" shapeId="0" xr:uid="{00000000-0006-0000-0A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A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A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A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A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A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A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20" authorId="0" shapeId="0" xr:uid="{00000000-0006-0000-0A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A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A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A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A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A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0A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A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A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A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A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A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A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A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A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A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A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A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A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A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A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A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A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A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A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A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20" authorId="0" shapeId="0" xr:uid="{00000000-0006-0000-0A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A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A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A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A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A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A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A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A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A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0A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A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A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A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A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A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A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A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A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A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A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A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A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A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A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A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A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A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A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0A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A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A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A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A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A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A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A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A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A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A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A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A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A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A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A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A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A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A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A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A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A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0A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A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A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A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A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A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A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0A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A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20" authorId="0" shapeId="0" xr:uid="{00000000-0006-0000-0A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A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A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A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A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B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B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B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B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B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B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B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B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B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B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B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B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1" authorId="0" shapeId="0" xr:uid="{00000000-0006-0000-0B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B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B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B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B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B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B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B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B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B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B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B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B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B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B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B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B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B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B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B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B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B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B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B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B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B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B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B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B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B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B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B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B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B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B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B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B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B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B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B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B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0B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B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B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B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B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B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B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B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B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B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B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B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B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B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B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B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B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B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B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B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B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B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B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B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B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B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B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B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B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B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B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B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B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B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B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B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B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B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B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B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0B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B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B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B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B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B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B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B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B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B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B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B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B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B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B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B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B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B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B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B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B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B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B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B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B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B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B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B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B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B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B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B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B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B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B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B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B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B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B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B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B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B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B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B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B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B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B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B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B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B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B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B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B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B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B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B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B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B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B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B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B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B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B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B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B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B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B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B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B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B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B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B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B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B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B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B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B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B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B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B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B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B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B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B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B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B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B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B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B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B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B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B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B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B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B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B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B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B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B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B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B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B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0B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B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B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B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B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B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B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B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B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B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B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B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B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B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B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B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B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B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B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B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B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B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B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B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B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B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B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B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B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B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B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B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B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B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B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B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B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B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B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B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B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B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B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B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B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B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B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B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B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B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B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B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B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B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B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B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B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B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3" authorId="0" shapeId="0" xr:uid="{00000000-0006-0000-0B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B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B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B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B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B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B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B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B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B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B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3" authorId="0" shapeId="0" xr:uid="{00000000-0006-0000-0B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B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B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B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B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B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B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B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B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B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B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B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B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B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B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B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B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B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B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B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B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B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B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B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B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B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B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B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B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B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B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B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B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B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B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B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B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B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B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B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B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B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B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B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B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B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B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B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B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B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B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3" authorId="0" shapeId="0" xr:uid="{00000000-0006-0000-0B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B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B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B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3" authorId="0" shapeId="0" xr:uid="{00000000-0006-0000-0B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B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B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B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B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B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B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B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B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B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B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B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B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B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B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B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B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0B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B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B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B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B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B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0B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B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B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B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B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B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B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B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3" authorId="0" shapeId="0" xr:uid="{00000000-0006-0000-0B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B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B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B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B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B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B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B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B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B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3" authorId="0" shapeId="0" xr:uid="{00000000-0006-0000-0B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B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B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B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B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0B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B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B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B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B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B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B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B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B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B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B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B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B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B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B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B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B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B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B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B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B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B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B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B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B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B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B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B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B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B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B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B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B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B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B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B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B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B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B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B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B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B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B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B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B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B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B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B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B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B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B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B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B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B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B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B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B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B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B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B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B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B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B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B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B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B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B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B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B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B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B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B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B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B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B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B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B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B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B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B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B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B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B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B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B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B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B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B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B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B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B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B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B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B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B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B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B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B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B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B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B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B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B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B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B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B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B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B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B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B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B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B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B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B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B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B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B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B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B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B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B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B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B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B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B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B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B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B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B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B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B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B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B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B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B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B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B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B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B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B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B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B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B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B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B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B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B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B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B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B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B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B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B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B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B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B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B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B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B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B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B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B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B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B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B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B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B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B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B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B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B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B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B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B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B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B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B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B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B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B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B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B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B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B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B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B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B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B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B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B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B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B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B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B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B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B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B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B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B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B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B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B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B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B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B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B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B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B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B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B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B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B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B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B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B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B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B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B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B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B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B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0B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B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B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B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B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B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B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B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B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B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B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B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B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B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B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B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B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B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B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B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B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B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B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B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B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B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B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B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B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B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B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B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B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B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B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B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B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B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B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B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B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B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B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B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B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B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B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B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B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B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B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B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B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B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B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B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B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B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B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B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B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B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B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B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B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B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B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B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B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B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0B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B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B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B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B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0B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B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B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B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B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B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B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B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B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B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B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B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B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B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B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B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B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B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B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B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B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B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B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B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B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B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B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B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B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B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B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B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B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B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B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B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B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B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B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0B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B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B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B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B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B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B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B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B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B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B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B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B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B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B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B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B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B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B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B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B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B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B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B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B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B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6" authorId="0" shapeId="0" xr:uid="{00000000-0006-0000-0B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B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B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B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B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B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B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B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B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B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B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B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B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B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B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B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B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B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B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B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B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B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B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B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B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B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B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B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B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B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B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B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B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B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B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B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7" authorId="0" shapeId="0" xr:uid="{00000000-0006-0000-0B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B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B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B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B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B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B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B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B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B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B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B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B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B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B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B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B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B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B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B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B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B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B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B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B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B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B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B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B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B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B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B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B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B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B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7" authorId="0" shapeId="0" xr:uid="{00000000-0006-0000-0B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B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B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B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B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B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B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B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B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B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B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B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B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B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B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B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B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B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B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B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0B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B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B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B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B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B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B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B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B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B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B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B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B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B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B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B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B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B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B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B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B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B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B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B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B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B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B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B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B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B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B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B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B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B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B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B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B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B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B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B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B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B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B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B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B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B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B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B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B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B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B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B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B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B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B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B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B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B00-00006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B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B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B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B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B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B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B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B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0B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B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B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B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B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B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B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B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B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B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B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B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B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B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B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B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B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B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8" authorId="0" shapeId="0" xr:uid="{00000000-0006-0000-0B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B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B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B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B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B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B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B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B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B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B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B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B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B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B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B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B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B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B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B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B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B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B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0B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B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B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B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B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B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B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B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B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B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B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B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B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B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B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B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B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B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B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B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B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B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B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B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B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B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B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B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B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B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B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B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B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B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B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B00-0000C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B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B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8" authorId="0" shapeId="0" xr:uid="{00000000-0006-0000-0B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B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B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B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B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B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B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B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B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B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B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B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B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B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B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B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B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B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B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B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B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B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B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B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B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B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B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B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B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B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B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B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B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B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B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B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B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B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B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B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B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B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B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B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B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B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B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B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B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B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B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B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B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B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9" authorId="0" shapeId="0" xr:uid="{00000000-0006-0000-0B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B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B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0B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B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B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B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9" authorId="0" shapeId="0" xr:uid="{00000000-0006-0000-0B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B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9" authorId="0" shapeId="0" xr:uid="{00000000-0006-0000-0B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B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B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B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0B00-00000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B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0B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B00-00000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9" authorId="0" shapeId="0" xr:uid="{00000000-0006-0000-0B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B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B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B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B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B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B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B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B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B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B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B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B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B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B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B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B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B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B00-00001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B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B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B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B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B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B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B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B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B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B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B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B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B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B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B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B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B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B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B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B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20" authorId="0" shapeId="0" xr:uid="{00000000-0006-0000-0B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B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B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B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B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B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B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B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B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B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B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B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B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B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B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B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B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B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B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B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B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B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B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B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B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B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B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B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B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B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B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B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B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B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0B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B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B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B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B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B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B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B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20" authorId="0" shapeId="0" xr:uid="{00000000-0006-0000-0B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B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B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B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B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B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B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B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B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B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B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B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20" authorId="0" shapeId="0" xr:uid="{00000000-0006-0000-0B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B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0B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B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B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B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B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B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B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B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B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B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B00-00007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B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B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B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B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B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B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B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B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B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B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B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B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B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B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0B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B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B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B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B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B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B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B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B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B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B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B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B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B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B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0B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B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B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B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B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B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B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B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B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B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B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C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C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C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C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C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C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C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C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C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C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C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C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C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C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C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C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C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C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C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0C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C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C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0C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C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C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C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C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C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1" authorId="0" shapeId="0" xr:uid="{00000000-0006-0000-0C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0C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C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C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0C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C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C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C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C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C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C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C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C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C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C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C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C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C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C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C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C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C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C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C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C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C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C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C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C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C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C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C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C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C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C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C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C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C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C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C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C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C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C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C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C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C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C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C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C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1" authorId="0" shapeId="0" xr:uid="{00000000-0006-0000-0C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C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C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1" authorId="0" shapeId="0" xr:uid="{00000000-0006-0000-0C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1" authorId="0" shapeId="0" xr:uid="{00000000-0006-0000-0C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C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C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C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C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C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C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C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C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C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C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C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C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C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C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C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C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C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C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C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C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C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C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C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C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C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C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C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C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C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C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C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C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C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C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C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C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C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C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C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C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C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C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C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C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0C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C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C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C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C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C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C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C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C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C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C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C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C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C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C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C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C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C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C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C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C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2" authorId="0" shapeId="0" xr:uid="{00000000-0006-0000-0C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0C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C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C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C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C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C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C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C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C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C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C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C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C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C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C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C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C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C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C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C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C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C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C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C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C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0C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C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C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C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0C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C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C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C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C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C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C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C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C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C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C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C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C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C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C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C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C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C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C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C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C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C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C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C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C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C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C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C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C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C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C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C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C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0C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C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C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C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C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C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C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C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C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C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C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C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C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0C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C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C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C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C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0C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C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C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C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C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C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C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C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C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C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C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C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C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C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C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C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C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C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C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C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C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C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C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C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C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C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C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C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C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C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C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C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C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C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C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C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C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C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C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C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C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C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3" authorId="0" shapeId="0" xr:uid="{00000000-0006-0000-0C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C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C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C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3" authorId="0" shapeId="0" xr:uid="{00000000-0006-0000-0C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C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C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C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C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3" authorId="0" shapeId="0" xr:uid="{00000000-0006-0000-0C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C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C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C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C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C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C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C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C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C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C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C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C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C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C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C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C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3" authorId="0" shapeId="0" xr:uid="{00000000-0006-0000-0C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C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0C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C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C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C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C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C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C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C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C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C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C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C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C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C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C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C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C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C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C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C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C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C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C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C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C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C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C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C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C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C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C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C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C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C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0C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C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C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C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C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C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C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C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C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C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C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C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C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C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C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C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C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C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C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C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C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C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C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C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C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C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C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C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C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C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C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C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C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C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C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C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0C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C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C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C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C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C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C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C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C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0C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C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4" authorId="0" shapeId="0" xr:uid="{00000000-0006-0000-0C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C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4" authorId="0" shapeId="0" xr:uid="{00000000-0006-0000-0C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C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C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C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C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C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C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C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C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C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0C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C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C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C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C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C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C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C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C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C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C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C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C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C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C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C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C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C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5" authorId="0" shapeId="0" xr:uid="{00000000-0006-0000-0C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C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C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C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C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C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C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C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C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C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C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C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C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C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C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C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C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C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C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C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C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C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C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C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C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C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C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C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C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C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C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C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C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C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C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C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C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C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5" authorId="0" shapeId="0" xr:uid="{00000000-0006-0000-0C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5" authorId="0" shapeId="0" xr:uid="{00000000-0006-0000-0C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C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C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C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C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C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C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C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C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5" authorId="0" shapeId="0" xr:uid="{00000000-0006-0000-0C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5" authorId="0" shapeId="0" xr:uid="{00000000-0006-0000-0C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C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C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5" authorId="0" shapeId="0" xr:uid="{00000000-0006-0000-0C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C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C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C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C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C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C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C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0C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C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C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C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C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C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C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C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C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0C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C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C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C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0C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C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C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C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C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0C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5" authorId="0" shapeId="0" xr:uid="{00000000-0006-0000-0C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C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C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C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C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C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C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C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C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C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C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C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0C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C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C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C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C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C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C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C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C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C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C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C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C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C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C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C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C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C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C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C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6" authorId="0" shapeId="0" xr:uid="{00000000-0006-0000-0C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C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C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C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C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C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C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C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C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C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C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C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C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C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C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C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C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C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C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C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C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C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C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C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C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C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C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C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C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C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C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C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C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C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C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C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C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C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C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C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C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C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6" authorId="0" shapeId="0" xr:uid="{00000000-0006-0000-0C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C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C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0C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0C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C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C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C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C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C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C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C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C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C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C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C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C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C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C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C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C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C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C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C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C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C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C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C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C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C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C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C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C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C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C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C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C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C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C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C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C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C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C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C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7" authorId="0" shapeId="0" xr:uid="{00000000-0006-0000-0C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C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C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0C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C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C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0C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0C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C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C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7" authorId="0" shapeId="0" xr:uid="{00000000-0006-0000-0C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C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C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C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C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C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C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C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C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C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C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C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7" authorId="0" shapeId="0" xr:uid="{00000000-0006-0000-0C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C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C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C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C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C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C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C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7" authorId="0" shapeId="0" xr:uid="{00000000-0006-0000-0C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C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C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C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C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C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C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C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C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C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C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C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7" authorId="0" shapeId="0" xr:uid="{00000000-0006-0000-0C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C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C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C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0C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C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C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0C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C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C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C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C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C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C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C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C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C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C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C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C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C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C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C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C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C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C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C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C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C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C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C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C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C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C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C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C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C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C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C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C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C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C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C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C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C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C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C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C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C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8" authorId="0" shapeId="0" xr:uid="{00000000-0006-0000-0C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C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C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C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0C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0C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C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C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C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C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C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C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C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C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C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C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C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C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C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C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C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C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C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C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C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C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C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C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C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C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C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C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C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C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C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C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C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C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C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C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8" authorId="0" shapeId="0" xr:uid="{00000000-0006-0000-0C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C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0C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C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C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C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C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C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C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C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0C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C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C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C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C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C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C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C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C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C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C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C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C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C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C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C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C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C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0C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C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C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C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C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C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C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C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C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C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C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C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C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C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C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C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C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C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C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C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C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C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C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C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C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C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C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C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C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0C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C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C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C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C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C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C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C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0C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C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C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9" authorId="0" shapeId="0" xr:uid="{00000000-0006-0000-0C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9" authorId="0" shapeId="0" xr:uid="{00000000-0006-0000-0C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0C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C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C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C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C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9" authorId="0" shapeId="0" xr:uid="{00000000-0006-0000-0C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C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C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C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9" authorId="0" shapeId="0" xr:uid="{00000000-0006-0000-0C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C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0C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C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0C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C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C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C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C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C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0C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C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C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C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C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C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C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0C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0C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C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9" authorId="0" shapeId="0" xr:uid="{00000000-0006-0000-0C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C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C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C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C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C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C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0C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C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C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C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0C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C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C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C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C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C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0C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0C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C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0C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C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C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C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C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0C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20" authorId="0" shapeId="0" xr:uid="{00000000-0006-0000-0C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0C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C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C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C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C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C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C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C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C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C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0C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C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C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C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C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C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C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C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C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0C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C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C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C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C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C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C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C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C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0C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C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20" authorId="0" shapeId="0" xr:uid="{00000000-0006-0000-0C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20" authorId="0" shapeId="0" xr:uid="{00000000-0006-0000-0C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C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C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C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C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C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C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C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C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0C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C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0C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20" authorId="0" shapeId="0" xr:uid="{00000000-0006-0000-0C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0C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C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C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C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C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C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20" authorId="0" shapeId="0" xr:uid="{00000000-0006-0000-0C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0C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C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C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C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C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C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C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C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C00-00009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C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C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C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C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C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C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D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0D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D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D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D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D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D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D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D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D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D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D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D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D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D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D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D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D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D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D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D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D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D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D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D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D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D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D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0D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D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0D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1" authorId="0" shapeId="0" xr:uid="{00000000-0006-0000-0D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D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D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D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D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0D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D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0D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D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D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D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D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D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D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D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0D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D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D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D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D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0D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D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D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D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D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D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D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D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D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D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D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D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D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D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D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D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D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D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D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D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D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D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D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0D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D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D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D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D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D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1" authorId="0" shapeId="0" xr:uid="{00000000-0006-0000-0D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D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D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D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1" authorId="0" shapeId="0" xr:uid="{00000000-0006-0000-0D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D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D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D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D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D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D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D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D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D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D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D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D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D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D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D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D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1" authorId="0" shapeId="0" xr:uid="{00000000-0006-0000-0D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D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D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0D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1" authorId="0" shapeId="0" xr:uid="{00000000-0006-0000-0D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D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D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D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D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D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D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D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D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D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D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D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D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D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D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D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D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D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0D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D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D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D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D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D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D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D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D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D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D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D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D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D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D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D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D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D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D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D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D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D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D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D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D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D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D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D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D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D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0D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D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D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D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D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D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D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D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D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D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D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D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D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D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D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D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D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D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D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D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D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D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D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D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D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D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D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D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D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D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2" authorId="0" shapeId="0" xr:uid="{00000000-0006-0000-0D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D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0D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D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2" authorId="0" shapeId="0" xr:uid="{00000000-0006-0000-0D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D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D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D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D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D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D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D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D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D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D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D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D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D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D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D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D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D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D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D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D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D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D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D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D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D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D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D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D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D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D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D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D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D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D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D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D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D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D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D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D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2" authorId="0" shapeId="0" xr:uid="{00000000-0006-0000-0D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D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2" authorId="0" shapeId="0" xr:uid="{00000000-0006-0000-0D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D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D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D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D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D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D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D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D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D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D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D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D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D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D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D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D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D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D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D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D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D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D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2" authorId="0" shapeId="0" xr:uid="{00000000-0006-0000-0D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0D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D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2" authorId="0" shapeId="0" xr:uid="{00000000-0006-0000-0D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2" authorId="0" shapeId="0" xr:uid="{00000000-0006-0000-0D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2" authorId="0" shapeId="0" xr:uid="{00000000-0006-0000-0D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D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D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D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D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D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2" authorId="0" shapeId="0" xr:uid="{00000000-0006-0000-0D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D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D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D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D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D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D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D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D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2" authorId="0" shapeId="0" xr:uid="{00000000-0006-0000-0D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D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D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D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0D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D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D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D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D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D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D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D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D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D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D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D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D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D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0D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D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D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D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D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D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D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D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D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D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D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D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D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D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D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D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D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D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D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D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D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D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D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D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D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D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D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D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D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D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D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0D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D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D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D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D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D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D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D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D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D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D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D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D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D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0D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D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D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D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D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3" authorId="0" shapeId="0" xr:uid="{00000000-0006-0000-0D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D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3" authorId="0" shapeId="0" xr:uid="{00000000-0006-0000-0D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D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0D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D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D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D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D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D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D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D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D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D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D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D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D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3" authorId="0" shapeId="0" xr:uid="{00000000-0006-0000-0D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D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D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D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D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D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D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D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D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D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D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D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D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D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D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D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D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D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D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D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D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D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D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D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D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D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D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D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3" authorId="0" shapeId="0" xr:uid="{00000000-0006-0000-0D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3" authorId="0" shapeId="0" xr:uid="{00000000-0006-0000-0D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D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D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D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D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D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D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D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D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D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D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D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D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D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D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D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D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3" authorId="0" shapeId="0" xr:uid="{00000000-0006-0000-0D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D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D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D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D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D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D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3" authorId="0" shapeId="0" xr:uid="{00000000-0006-0000-0D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D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D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0D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D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D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D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D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D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D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D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D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D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D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D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D00-0000A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D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3" authorId="0" shapeId="0" xr:uid="{00000000-0006-0000-0D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D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D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D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D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D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D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D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D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D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D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D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D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D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D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D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D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D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D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D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D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D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D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D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D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D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D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D00-0000C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D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D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D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D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D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D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D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D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D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3" authorId="0" shapeId="0" xr:uid="{00000000-0006-0000-0D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D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D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D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D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D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D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D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D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D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D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D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D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D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D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0D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0D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D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D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D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D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D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D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D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D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D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D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D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D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D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0D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D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D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D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D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4" authorId="0" shapeId="0" xr:uid="{00000000-0006-0000-0D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D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4" authorId="0" shapeId="0" xr:uid="{00000000-0006-0000-0D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4" authorId="0" shapeId="0" xr:uid="{00000000-0006-0000-0D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0D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D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D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D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D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D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D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D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D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D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D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D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D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D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D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D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D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D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D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D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D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D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D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D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D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D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D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D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D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D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D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D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D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D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D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D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D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4" authorId="0" shapeId="0" xr:uid="{00000000-0006-0000-0D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D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D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4" authorId="0" shapeId="0" xr:uid="{00000000-0006-0000-0D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D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D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D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D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D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D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D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D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D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D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D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4" authorId="0" shapeId="0" xr:uid="{00000000-0006-0000-0D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D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D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D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0D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4" authorId="0" shapeId="0" xr:uid="{00000000-0006-0000-0D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D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D00-00003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D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0D00-00003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4" authorId="0" shapeId="0" xr:uid="{00000000-0006-0000-0D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0D00-00003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4" authorId="0" shapeId="0" xr:uid="{00000000-0006-0000-0D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D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D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D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D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D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D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D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D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D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D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D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D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D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D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D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D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D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D00-00004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D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D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D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D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D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D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D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D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D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D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D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D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D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D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D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D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D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D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D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D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D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D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0D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D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D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D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D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D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D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D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D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D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D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D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D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D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D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D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D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D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0D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D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D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0D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D00-00007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D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D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D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D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D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D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D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D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D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D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0D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D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D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D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0D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5" authorId="0" shapeId="0" xr:uid="{00000000-0006-0000-0D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D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0D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D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D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D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D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D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D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D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D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D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D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D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D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D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D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D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D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D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D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0D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D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D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D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D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D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D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D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D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D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D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D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D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D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D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D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D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D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D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D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D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D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5" authorId="0" shapeId="0" xr:uid="{00000000-0006-0000-0D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D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D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D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D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D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D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D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D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D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D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D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D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5" authorId="0" shapeId="0" xr:uid="{00000000-0006-0000-0D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D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D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D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D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5" authorId="0" shapeId="0" xr:uid="{00000000-0006-0000-0D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D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D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D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5" authorId="0" shapeId="0" xr:uid="{00000000-0006-0000-0D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5" authorId="0" shapeId="0" xr:uid="{00000000-0006-0000-0D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5" authorId="0" shapeId="0" xr:uid="{00000000-0006-0000-0D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D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D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D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D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D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D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D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D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D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D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D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D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D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D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D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D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D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D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D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D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D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5" authorId="0" shapeId="0" xr:uid="{00000000-0006-0000-0D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D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D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D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D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D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D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D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D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D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D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D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D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D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D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D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D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D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D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D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D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D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D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D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D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D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D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D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D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D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D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D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D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D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D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D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D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D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D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D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D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D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D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D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D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D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0D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D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0D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D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D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D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D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D00-00001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0D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D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6" authorId="0" shapeId="0" xr:uid="{00000000-0006-0000-0D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0D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D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D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D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D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D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D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D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D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D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D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D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D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D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D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D00-00002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D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D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D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D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D00-00002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D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D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D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D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D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D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D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D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D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D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D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6" authorId="0" shapeId="0" xr:uid="{00000000-0006-0000-0D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D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D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D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D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D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D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D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D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D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6" authorId="0" shapeId="0" xr:uid="{00000000-0006-0000-0D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D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D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D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D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D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D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D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D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0D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D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D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D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D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D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D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D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D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D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D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0D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D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D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0D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D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D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D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D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6" authorId="0" shapeId="0" xr:uid="{00000000-0006-0000-0D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D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D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D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D00-00006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D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D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D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6" authorId="0" shapeId="0" xr:uid="{00000000-0006-0000-0D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D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D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D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D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D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D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D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D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6" authorId="0" shapeId="0" xr:uid="{00000000-0006-0000-0D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D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D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D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D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D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D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D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D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D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D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D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D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D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D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D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D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D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D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D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D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D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D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D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D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D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D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D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D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D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D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D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D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D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D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D00-00009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D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D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D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D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D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D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D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D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D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D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0D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D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D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D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7" authorId="0" shapeId="0" xr:uid="{00000000-0006-0000-0D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7" authorId="0" shapeId="0" xr:uid="{00000000-0006-0000-0D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0D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D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0D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D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D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D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D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D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D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D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D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D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D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D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D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D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D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D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D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D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D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D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D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D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D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D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D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D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D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D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D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D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D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D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D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D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7" authorId="0" shapeId="0" xr:uid="{00000000-0006-0000-0D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D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D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D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D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D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D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D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D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D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D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D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D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D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0D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D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7" authorId="0" shapeId="0" xr:uid="{00000000-0006-0000-0D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D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7" authorId="0" shapeId="0" xr:uid="{00000000-0006-0000-0D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D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D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D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D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D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D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0D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D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0D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D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D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D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D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D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D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D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D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D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D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D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D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D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D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D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D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D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D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D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D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D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D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D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D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D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D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D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D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D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D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D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D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D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D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D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D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D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D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D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D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D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D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D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D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D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D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D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D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D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D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D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D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D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D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0D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D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D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D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0D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D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D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D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D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D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D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D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D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D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D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D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D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0D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D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D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0D00-00002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0D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D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8" authorId="0" shapeId="0" xr:uid="{00000000-0006-0000-0D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0D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D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D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D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D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D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D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D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D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D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D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D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D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D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D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8" authorId="0" shapeId="0" xr:uid="{00000000-0006-0000-0D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D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D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D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D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D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D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D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D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D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D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D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D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D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D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D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0D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D00-00005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D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D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D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D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8" authorId="0" shapeId="0" xr:uid="{00000000-0006-0000-0D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D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D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D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D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D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D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D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D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D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D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D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D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D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D00-00006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D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D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D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D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0D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D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D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0D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D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D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D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D00-00007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0D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D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D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0D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0D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0D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D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D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D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D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D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D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D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D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D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D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D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D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D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D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D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D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8" authorId="0" shapeId="0" xr:uid="{00000000-0006-0000-0D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D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8" authorId="0" shapeId="0" xr:uid="{00000000-0006-0000-0D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D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0D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D00-00008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D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D00-00009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D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D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D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D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D00-00009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D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D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D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D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D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D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8" authorId="0" shapeId="0" xr:uid="{00000000-0006-0000-0D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D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D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D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D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0D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D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0D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D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D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D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D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D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D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0D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D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D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0D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0D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9" authorId="0" shapeId="0" xr:uid="{00000000-0006-0000-0D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0D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D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D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D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D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D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D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D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D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0D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D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D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D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D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9" authorId="0" shapeId="0" xr:uid="{00000000-0006-0000-0D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0D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0D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D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D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D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D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D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D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D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D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D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D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D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D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D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D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D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D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D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D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D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D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D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D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D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D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D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D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D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D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D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D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D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D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D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9" authorId="0" shapeId="0" xr:uid="{00000000-0006-0000-0D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D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D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D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9" authorId="0" shapeId="0" xr:uid="{00000000-0006-0000-0D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9" authorId="0" shapeId="0" xr:uid="{00000000-0006-0000-0D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D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D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D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9" authorId="0" shapeId="0" xr:uid="{00000000-0006-0000-0D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D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D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0D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D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9" authorId="0" shapeId="0" xr:uid="{00000000-0006-0000-0D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D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D00-0000F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0D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D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D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9" authorId="0" shapeId="0" xr:uid="{00000000-0006-0000-0D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D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9" authorId="0" shapeId="0" xr:uid="{00000000-0006-0000-0D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D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D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9" authorId="0" shapeId="0" xr:uid="{00000000-0006-0000-0D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D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D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D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D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D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0D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D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D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D00-00000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D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D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D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D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D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D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D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D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D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9" authorId="0" shapeId="0" xr:uid="{00000000-0006-0000-0D00-00000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D00-00000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D00-00001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D00-00001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D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9" authorId="0" shapeId="0" xr:uid="{00000000-0006-0000-0D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D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D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9" authorId="0" shapeId="0" xr:uid="{00000000-0006-0000-0D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0D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9" authorId="0" shapeId="0" xr:uid="{00000000-0006-0000-0D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D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D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9" authorId="0" shapeId="0" xr:uid="{00000000-0006-0000-0D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D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D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D00-00001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D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D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D00-00002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D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D00-00002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D00-00002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D00-00002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D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D00-00002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D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D00-00002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D00-00002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0D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0D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D00-00002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D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D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D00-00003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D00-00003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D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D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0D00-00003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0D00-00003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D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D00-00003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0D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D00-00003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D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D00-00003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D00-00003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0D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D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0D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0D00-00004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D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D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D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D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0D00-00004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D00-00004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D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20" authorId="0" shapeId="0" xr:uid="{00000000-0006-0000-0D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0D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D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0D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20" authorId="0" shapeId="0" xr:uid="{00000000-0006-0000-0D00-00004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D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D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D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D00-00005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D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D00-00005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D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D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D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D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0D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D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D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D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D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20" authorId="0" shapeId="0" xr:uid="{00000000-0006-0000-0D00-00005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D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D00-00005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0D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D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D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D00-00006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D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D00-00006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D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D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D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D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D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D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D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20" authorId="0" shapeId="0" xr:uid="{00000000-0006-0000-0D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D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D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D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20" authorId="0" shapeId="0" xr:uid="{00000000-0006-0000-0D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D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D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D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0D00-00007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D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D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D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D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D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D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D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20" authorId="0" shapeId="0" xr:uid="{00000000-0006-0000-0D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D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0D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0D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0D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D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D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D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D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D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D00-00008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D00-00008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D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D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D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D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D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D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D00-00008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D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D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D00-00009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D00-00009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D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D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20" authorId="0" shapeId="0" xr:uid="{00000000-0006-0000-0D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D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20" authorId="0" shapeId="0" xr:uid="{00000000-0006-0000-0D00-00009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D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D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D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D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D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D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20" authorId="0" shapeId="0" xr:uid="{00000000-0006-0000-0D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D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D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D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D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D00-0000A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D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D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D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20" authorId="0" shapeId="0" xr:uid="{00000000-0006-0000-0D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D00-0000A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D00-0000A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D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D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D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D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D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0D00-0000A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0D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D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D00-0000B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D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D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D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D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E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E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E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1" authorId="0" shapeId="0" xr:uid="{00000000-0006-0000-0E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E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E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E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E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E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E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E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E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E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E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E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E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E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E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E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E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0E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0E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1" authorId="0" shapeId="0" xr:uid="{00000000-0006-0000-0E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E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E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E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E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0E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E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E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0E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E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E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E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E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E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E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E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E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E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E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E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E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E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E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E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E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E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0E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E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E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E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E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E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E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E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E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E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E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E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E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E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E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E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E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E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0E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E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E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E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E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E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E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E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E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0E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E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E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E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E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E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E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E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E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E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E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1" authorId="0" shapeId="0" xr:uid="{00000000-0006-0000-0E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E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E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E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0E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E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E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E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E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E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E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E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0E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E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E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E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1" authorId="0" shapeId="0" xr:uid="{00000000-0006-0000-0E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E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E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E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1" authorId="0" shapeId="0" xr:uid="{00000000-0006-0000-0E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E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E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E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E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E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E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E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E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E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E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E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E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E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E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E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E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E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E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E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E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E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E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E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E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E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E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E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E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E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E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E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E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E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E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E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E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E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E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E00-00009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E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E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E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E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E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2" authorId="0" shapeId="0" xr:uid="{00000000-0006-0000-0E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E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E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0E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E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E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E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0E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0E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E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E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E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E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E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E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E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E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E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E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2" authorId="0" shapeId="0" xr:uid="{00000000-0006-0000-0E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E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E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E00-0000A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0E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E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E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E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E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E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E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E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E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E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E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E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E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2" authorId="0" shapeId="0" xr:uid="{00000000-0006-0000-0E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E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E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E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E00-0000C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E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E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E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E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E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0E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E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E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E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E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E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E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E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E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E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E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E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E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E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E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E00-0000D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2" authorId="0" shapeId="0" xr:uid="{00000000-0006-0000-0E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2" authorId="0" shapeId="0" xr:uid="{00000000-0006-0000-0E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E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E00-0000D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E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E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E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E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E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E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E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E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E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0E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E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E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E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0E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E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E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E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E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E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E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E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E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2" authorId="0" shapeId="0" xr:uid="{00000000-0006-0000-0E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E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E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E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2" authorId="0" shapeId="0" xr:uid="{00000000-0006-0000-0E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E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E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E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E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E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E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E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E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0E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E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E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E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E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E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E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E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E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E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E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E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E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E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E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E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E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E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E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E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E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E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E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E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E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E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E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E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3" authorId="0" shapeId="0" xr:uid="{00000000-0006-0000-0E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E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E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0E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E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E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0E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E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E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E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E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E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E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0E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E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0E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E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E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E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E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E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E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E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E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0E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E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E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0E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E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E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E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E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E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E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E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E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E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E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E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E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E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E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E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E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E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E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E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E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E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E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E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E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E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E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E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E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E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E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E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E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E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E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E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E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E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E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E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E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E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E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E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E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E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E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3" authorId="0" shapeId="0" xr:uid="{00000000-0006-0000-0E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E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E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E00-00006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E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E00-00006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0E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E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E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E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E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0E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E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E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E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E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E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E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E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E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E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E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E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E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E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E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E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E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E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E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E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E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E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E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E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E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E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E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E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E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E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E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4" authorId="0" shapeId="0" xr:uid="{00000000-0006-0000-0E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E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E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0E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E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E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E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E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E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E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E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E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E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E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E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E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E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E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E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E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E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E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E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E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E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E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E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E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E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E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0E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E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E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E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4" authorId="0" shapeId="0" xr:uid="{00000000-0006-0000-0E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E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E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E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E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E00-0000B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0E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E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E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E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E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E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E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0E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E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E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E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E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E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E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E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E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E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0E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E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E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E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4" authorId="0" shapeId="0" xr:uid="{00000000-0006-0000-0E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E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E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0E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E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E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E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E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E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E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E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E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E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0E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E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E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E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E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E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E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E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E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E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E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E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E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E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E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E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E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E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E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E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4" authorId="0" shapeId="0" xr:uid="{00000000-0006-0000-0E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0E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E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E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E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E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E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E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E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E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4" authorId="0" shapeId="0" xr:uid="{00000000-0006-0000-0E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E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E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E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E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E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E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E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E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E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E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E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E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E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E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E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E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E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E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E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E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E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E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E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E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E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E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E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E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E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E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E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E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E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E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E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E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E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E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E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E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0E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E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E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E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E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5" authorId="0" shapeId="0" xr:uid="{00000000-0006-0000-0E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E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E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E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E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E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E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E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E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0E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E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E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E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E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E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E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E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E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E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E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E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E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E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E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E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E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E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E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E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E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E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E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E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E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E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E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E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E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E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E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E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E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E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E00-00004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E00-00004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E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E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E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E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E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E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E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E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5" authorId="0" shapeId="0" xr:uid="{00000000-0006-0000-0E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E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E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E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E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E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5" authorId="0" shapeId="0" xr:uid="{00000000-0006-0000-0E00-00005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E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E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E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E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E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E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E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0E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E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E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E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E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0E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E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E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E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5" authorId="0" shapeId="0" xr:uid="{00000000-0006-0000-0E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E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E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E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0E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E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E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E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E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E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E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E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E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E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E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E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E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E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E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E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E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E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E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E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E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E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E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E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E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E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E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E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E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E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E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E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E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E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E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E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E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E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E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E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E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E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E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0E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E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E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0E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E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E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E00-0000A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0E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E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E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E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E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E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E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E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E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E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E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E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E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E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E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E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E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E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E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E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E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E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E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6" authorId="0" shapeId="0" xr:uid="{00000000-0006-0000-0E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E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E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E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E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E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E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E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E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6" authorId="0" shapeId="0" xr:uid="{00000000-0006-0000-0E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E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E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E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E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E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E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E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E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E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E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E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E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0E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E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E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E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E00-0000D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0E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6" authorId="0" shapeId="0" xr:uid="{00000000-0006-0000-0E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E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E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E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6" authorId="0" shapeId="0" xr:uid="{00000000-0006-0000-0E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E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E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E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E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6" authorId="0" shapeId="0" xr:uid="{00000000-0006-0000-0E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6" authorId="0" shapeId="0" xr:uid="{00000000-0006-0000-0E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E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E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E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E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E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E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E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E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E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E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E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E00-0000E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E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E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E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E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E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E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6" authorId="0" shapeId="0" xr:uid="{00000000-0006-0000-0E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E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E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6" authorId="0" shapeId="0" xr:uid="{00000000-0006-0000-0E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E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E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E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E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E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E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E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E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E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E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E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E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E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E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E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E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E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E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0E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E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7" authorId="0" shapeId="0" xr:uid="{00000000-0006-0000-0E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E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E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E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E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E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0E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E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E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E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E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E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E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E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E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E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E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E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E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E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E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E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E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7" authorId="0" shapeId="0" xr:uid="{00000000-0006-0000-0E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7" authorId="0" shapeId="0" xr:uid="{00000000-0006-0000-0E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E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E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0E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E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E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E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E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0E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E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E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E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E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E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E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E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E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E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E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E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E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E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E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E00-00003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E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E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E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E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E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E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E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E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E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E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E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E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E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E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E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E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E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E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7" authorId="0" shapeId="0" xr:uid="{00000000-0006-0000-0E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E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E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7" authorId="0" shapeId="0" xr:uid="{00000000-0006-0000-0E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E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E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7" authorId="0" shapeId="0" xr:uid="{00000000-0006-0000-0E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7" authorId="0" shapeId="0" xr:uid="{00000000-0006-0000-0E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E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7" authorId="0" shapeId="0" xr:uid="{00000000-0006-0000-0E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E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E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E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E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E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E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E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E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E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0E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E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E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E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E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E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E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E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E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7" authorId="0" shapeId="0" xr:uid="{00000000-0006-0000-0E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E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7" authorId="0" shapeId="0" xr:uid="{00000000-0006-0000-0E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E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E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E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E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E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E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E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E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E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E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E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E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E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E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E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E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E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E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E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E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E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E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E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E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E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E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E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E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E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E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E00-00008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E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E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E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E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E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E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E00-00009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E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E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0E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E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E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8" authorId="0" shapeId="0" xr:uid="{00000000-0006-0000-0E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E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E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0E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E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E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E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0E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E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E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E00-0000A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E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E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E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E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E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E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E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E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E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E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E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E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E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E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E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E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E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E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E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8" authorId="0" shapeId="0" xr:uid="{00000000-0006-0000-0E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0E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E00-0000B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E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E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E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E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E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E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E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E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E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E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E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E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E00-0000C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E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E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E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E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E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E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E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E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E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E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8" authorId="0" shapeId="0" xr:uid="{00000000-0006-0000-0E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E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8" authorId="0" shapeId="0" xr:uid="{00000000-0006-0000-0E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8" authorId="0" shapeId="0" xr:uid="{00000000-0006-0000-0E00-0000D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E00-0000D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E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E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E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8" authorId="0" shapeId="0" xr:uid="{00000000-0006-0000-0E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E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E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E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E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0E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E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E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E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E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E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E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E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E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E00-0000E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E00-0000E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E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8" authorId="0" shapeId="0" xr:uid="{00000000-0006-0000-0E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E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E00-0000E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E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E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E00-0000E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E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8" authorId="0" shapeId="0" xr:uid="{00000000-0006-0000-0E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E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E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E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E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E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E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E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E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E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E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0E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E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0E00-0000F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E00-0000F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9" authorId="0" shapeId="0" xr:uid="{00000000-0006-0000-0E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E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E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E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E00-00000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E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E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E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E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E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E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9" authorId="0" shapeId="0" xr:uid="{00000000-0006-0000-0E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0E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0E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0E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0E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E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9" authorId="0" shapeId="0" xr:uid="{00000000-0006-0000-0E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E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E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E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E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9" authorId="0" shapeId="0" xr:uid="{00000000-0006-0000-0E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0E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0E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E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E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E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E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E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E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0E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E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E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E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E00-00002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9" authorId="0" shapeId="0" xr:uid="{00000000-0006-0000-0E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E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E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E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E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E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E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9" authorId="0" shapeId="0" xr:uid="{00000000-0006-0000-0E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9" authorId="0" shapeId="0" xr:uid="{00000000-0006-0000-0E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0E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E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E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0E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E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E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E00-00003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0E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0E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E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E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E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E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E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E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0E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0E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9" authorId="0" shapeId="0" xr:uid="{00000000-0006-0000-0E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E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E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9" authorId="0" shapeId="0" xr:uid="{00000000-0006-0000-0E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E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9" authorId="0" shapeId="0" xr:uid="{00000000-0006-0000-0E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E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E00-00004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E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9" authorId="0" shapeId="0" xr:uid="{00000000-0006-0000-0E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0E00-00004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9" authorId="0" shapeId="0" xr:uid="{00000000-0006-0000-0E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E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E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9" authorId="0" shapeId="0" xr:uid="{00000000-0006-0000-0E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0E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9" authorId="0" shapeId="0" xr:uid="{00000000-0006-0000-0E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9" authorId="0" shapeId="0" xr:uid="{00000000-0006-0000-0E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9" authorId="0" shapeId="0" xr:uid="{00000000-0006-0000-0E00-00005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9" authorId="0" shapeId="0" xr:uid="{00000000-0006-0000-0E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E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E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E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9" authorId="0" shapeId="0" xr:uid="{00000000-0006-0000-0E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E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E00-00005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9" authorId="0" shapeId="0" xr:uid="{00000000-0006-0000-0E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0E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0E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E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E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9" authorId="0" shapeId="0" xr:uid="{00000000-0006-0000-0E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E00-00005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0E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E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E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0E00-00006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9" authorId="0" shapeId="0" xr:uid="{00000000-0006-0000-0E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E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9" authorId="0" shapeId="0" xr:uid="{00000000-0006-0000-0E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E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E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0E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E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E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E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0E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E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E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0E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E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9" authorId="0" shapeId="0" xr:uid="{00000000-0006-0000-0E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E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E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E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E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E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0E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E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E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E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E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E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E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E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E00-00007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E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E00-00008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E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E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E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0E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E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E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E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E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E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E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E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0E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0E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E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E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E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E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0E00-00009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0E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20" authorId="0" shapeId="0" xr:uid="{00000000-0006-0000-0E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20" authorId="0" shapeId="0" xr:uid="{00000000-0006-0000-0E00-00009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E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E00-00009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E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E00-00009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E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E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E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E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E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E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E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E00-0000A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E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E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E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0E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E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E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E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E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E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E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E00-0000A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E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E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E00-0000B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E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0E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E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E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E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E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E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E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E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0E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E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0E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0E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E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20" authorId="0" shapeId="0" xr:uid="{00000000-0006-0000-0E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20" authorId="0" shapeId="0" xr:uid="{00000000-0006-0000-0E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20" authorId="0" shapeId="0" xr:uid="{00000000-0006-0000-0E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E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E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E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E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20" authorId="0" shapeId="0" xr:uid="{00000000-0006-0000-0E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E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E00-0000C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20" authorId="0" shapeId="0" xr:uid="{00000000-0006-0000-0E00-0000C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E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20" authorId="0" shapeId="0" xr:uid="{00000000-0006-0000-0E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E00-0000C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E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E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20" authorId="0" shapeId="0" xr:uid="{00000000-0006-0000-0E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E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20" authorId="0" shapeId="0" xr:uid="{00000000-0006-0000-0E00-0000D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20" authorId="0" shapeId="0" xr:uid="{00000000-0006-0000-0E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20" authorId="0" shapeId="0" xr:uid="{00000000-0006-0000-0E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0E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E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E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E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20" authorId="0" shapeId="0" xr:uid="{00000000-0006-0000-0E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E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0E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20" authorId="0" shapeId="0" xr:uid="{00000000-0006-0000-0E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E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20" authorId="0" shapeId="0" xr:uid="{00000000-0006-0000-0E00-0000D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E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E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0E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E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0E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E00-0000E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E00-0000E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20" authorId="0" shapeId="0" xr:uid="{00000000-0006-0000-0E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0E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0E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E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E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E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E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20" authorId="0" shapeId="0" xr:uid="{00000000-0006-0000-0E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0E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E00-0000E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E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F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F00-00000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F00-00000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1" authorId="0" shapeId="0" xr:uid="{00000000-0006-0000-0F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F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F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F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F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F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F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F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F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F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F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F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F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F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F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0F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F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1" authorId="0" shapeId="0" xr:uid="{00000000-0006-0000-0F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F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F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F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F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F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F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0F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F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F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F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F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F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1" authorId="0" shapeId="0" xr:uid="{00000000-0006-0000-0F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F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F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0F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F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0F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F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F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0F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F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F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0F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F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1" authorId="0" shapeId="0" xr:uid="{00000000-0006-0000-0F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F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F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F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F00-00003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F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F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F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F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0F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F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F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F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F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F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F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F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F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F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F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F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F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F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F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0F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F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F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F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1" authorId="0" shapeId="0" xr:uid="{00000000-0006-0000-0F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F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F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F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F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F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F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F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F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F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F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F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F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F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F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0F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F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F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F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0F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1" authorId="0" shapeId="0" xr:uid="{00000000-0006-0000-0F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F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F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F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0F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0F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F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1" authorId="0" shapeId="0" xr:uid="{00000000-0006-0000-0F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1" authorId="0" shapeId="0" xr:uid="{00000000-0006-0000-0F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1" authorId="0" shapeId="0" xr:uid="{00000000-0006-0000-0F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F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F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F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0F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1" authorId="0" shapeId="0" xr:uid="{00000000-0006-0000-0F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F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F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0F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F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F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F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F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F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F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F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F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F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F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F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F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F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F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F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F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1" authorId="0" shapeId="0" xr:uid="{00000000-0006-0000-0F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F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F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F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F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F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F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F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F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F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F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F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F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F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F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F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0F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F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0F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F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F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F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1" authorId="0" shapeId="0" xr:uid="{00000000-0006-0000-0F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F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F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F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F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F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1" authorId="0" shapeId="0" xr:uid="{00000000-0006-0000-0F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F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0F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1" authorId="0" shapeId="0" xr:uid="{00000000-0006-0000-0F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F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F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F00-0000A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F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F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F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0F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F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F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F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F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F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F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F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F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2" authorId="0" shapeId="0" xr:uid="{00000000-0006-0000-0F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F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2" authorId="0" shapeId="0" xr:uid="{00000000-0006-0000-0F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F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F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0F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F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F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0F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F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F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F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2" authorId="0" shapeId="0" xr:uid="{00000000-0006-0000-0F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F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2" authorId="0" shapeId="0" xr:uid="{00000000-0006-0000-0F00-0000B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F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0F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F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F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F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F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F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F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F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F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F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F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F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F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F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F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F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F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F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F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F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F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F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F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F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F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F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F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0F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F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0F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F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F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F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F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F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F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F00-0000E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F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F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F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0F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0F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F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F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F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F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F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0F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F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F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2" authorId="0" shapeId="0" xr:uid="{00000000-0006-0000-0F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2" authorId="0" shapeId="0" xr:uid="{00000000-0006-0000-0F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F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2" authorId="0" shapeId="0" xr:uid="{00000000-0006-0000-0F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F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2" authorId="0" shapeId="0" xr:uid="{00000000-0006-0000-0F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0F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0F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F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F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0F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F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F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0F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0F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F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F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F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0F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0F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F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F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F00-00000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0F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F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2" authorId="0" shapeId="0" xr:uid="{00000000-0006-0000-0F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F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F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F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F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F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F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F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F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F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F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F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F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F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F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F00-00001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F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F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2" authorId="0" shapeId="0" xr:uid="{00000000-0006-0000-0F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F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F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F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F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F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F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F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F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F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F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F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F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F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F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F00-00002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F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F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2" authorId="0" shapeId="0" xr:uid="{00000000-0006-0000-0F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F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F00-00003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F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F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F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F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F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F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3" authorId="0" shapeId="0" xr:uid="{00000000-0006-0000-0F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F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F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F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0F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F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F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F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F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F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F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F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F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F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F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0F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0F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0F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F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F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F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0F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F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F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F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F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F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F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F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F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3" authorId="0" shapeId="0" xr:uid="{00000000-0006-0000-0F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F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0F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F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F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3" authorId="0" shapeId="0" xr:uid="{00000000-0006-0000-0F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F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F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3" authorId="0" shapeId="0" xr:uid="{00000000-0006-0000-0F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F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F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F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F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0F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0F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F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F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F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F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F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F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F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3" authorId="0" shapeId="0" xr:uid="{00000000-0006-0000-0F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F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F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F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F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F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F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F00-00007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F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F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F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F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F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F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F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F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F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F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F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F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F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F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F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F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F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F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F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F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F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3" authorId="0" shapeId="0" xr:uid="{00000000-0006-0000-0F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3" authorId="0" shapeId="0" xr:uid="{00000000-0006-0000-0F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F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F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F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F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F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F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0F00-00009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F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F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F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0F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0F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F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F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F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F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F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3" authorId="0" shapeId="0" xr:uid="{00000000-0006-0000-0F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F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0F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F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0F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F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F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F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F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0F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3" authorId="0" shapeId="0" xr:uid="{00000000-0006-0000-0F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F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F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3" authorId="0" shapeId="0" xr:uid="{00000000-0006-0000-0F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F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F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F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F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F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F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F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F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F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F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F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F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F00-0000B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F00-0000B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F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F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F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F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F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F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F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F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F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F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3" authorId="0" shapeId="0" xr:uid="{00000000-0006-0000-0F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F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F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F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F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F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F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F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F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F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F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F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F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F00-0000C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F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F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F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F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F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F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F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F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F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F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F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F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4" authorId="0" shapeId="0" xr:uid="{00000000-0006-0000-0F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F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F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F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F00-0000E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F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F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4" authorId="0" shapeId="0" xr:uid="{00000000-0006-0000-0F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F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4" authorId="0" shapeId="0" xr:uid="{00000000-0006-0000-0F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0F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F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F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F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F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F00-0000E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0F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F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0F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F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F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F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F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F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F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4" authorId="0" shapeId="0" xr:uid="{00000000-0006-0000-0F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F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F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0F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F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F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4" authorId="0" shapeId="0" xr:uid="{00000000-0006-0000-0F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F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F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0F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F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4" authorId="0" shapeId="0" xr:uid="{00000000-0006-0000-0F00-00000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F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F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4" authorId="0" shapeId="0" xr:uid="{00000000-0006-0000-0F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F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F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F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F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F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F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0F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F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F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F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0F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F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F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F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F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F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F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F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F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F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F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F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F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F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F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F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F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F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0F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F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F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F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4" authorId="0" shapeId="0" xr:uid="{00000000-0006-0000-0F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F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F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F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F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F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F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0F00-00002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0F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0F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F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F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F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F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F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4" authorId="0" shapeId="0" xr:uid="{00000000-0006-0000-0F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F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F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F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0F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F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F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0F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F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F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F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F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F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F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4" authorId="0" shapeId="0" xr:uid="{00000000-0006-0000-0F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F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0F00-00004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F00-00004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4" authorId="0" shapeId="0" xr:uid="{00000000-0006-0000-0F00-00004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F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F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F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F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F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F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F00-00004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4" authorId="0" shapeId="0" xr:uid="{00000000-0006-0000-0F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F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F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F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F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F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F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F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F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F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F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F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F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F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F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F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F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F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F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F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F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F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F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F00-00006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F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F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4" authorId="0" shapeId="0" xr:uid="{00000000-0006-0000-0F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F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4" authorId="0" shapeId="0" xr:uid="{00000000-0006-0000-0F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4" authorId="0" shapeId="0" xr:uid="{00000000-0006-0000-0F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F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F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F00-00006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F00-00006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F00-00006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F00-00007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F00-00007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5" authorId="0" shapeId="0" xr:uid="{00000000-0006-0000-0F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F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F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5" authorId="0" shapeId="0" xr:uid="{00000000-0006-0000-0F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F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F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F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F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F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F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F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F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F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F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5" authorId="0" shapeId="0" xr:uid="{00000000-0006-0000-0F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F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F00-00008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F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F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F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F00-00008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F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5" authorId="0" shapeId="0" xr:uid="{00000000-0006-0000-0F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F00-00008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F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0F00-00008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F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F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5" authorId="0" shapeId="0" xr:uid="{00000000-0006-0000-0F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F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5" authorId="0" shapeId="0" xr:uid="{00000000-0006-0000-0F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5" authorId="0" shapeId="0" xr:uid="{00000000-0006-0000-0F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0F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0F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F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5" authorId="0" shapeId="0" xr:uid="{00000000-0006-0000-0F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F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F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5" authorId="0" shapeId="0" xr:uid="{00000000-0006-0000-0F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F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0F00-00009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0F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F00-00009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0F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0F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5" authorId="0" shapeId="0" xr:uid="{00000000-0006-0000-0F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5" authorId="0" shapeId="0" xr:uid="{00000000-0006-0000-0F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5" authorId="0" shapeId="0" xr:uid="{00000000-0006-0000-0F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F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5" authorId="0" shapeId="0" xr:uid="{00000000-0006-0000-0F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F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F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0F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F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F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F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F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F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0F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0F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F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F00-0000A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F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F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F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F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F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F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F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F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F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5" authorId="0" shapeId="0" xr:uid="{00000000-0006-0000-0F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F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F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5" authorId="0" shapeId="0" xr:uid="{00000000-0006-0000-0F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F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F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5" authorId="0" shapeId="0" xr:uid="{00000000-0006-0000-0F00-0000B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F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F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5" authorId="0" shapeId="0" xr:uid="{00000000-0006-0000-0F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5" authorId="0" shapeId="0" xr:uid="{00000000-0006-0000-0F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F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F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F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F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F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5" authorId="0" shapeId="0" xr:uid="{00000000-0006-0000-0F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0F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F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0F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F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5" authorId="0" shapeId="0" xr:uid="{00000000-0006-0000-0F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F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F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0F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F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F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F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F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F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F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F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F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F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F00-0000D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F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F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F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F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F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F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F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F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F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F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F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F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F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F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F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F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F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F00-0000E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F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F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F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F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F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F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F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F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0F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0F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F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F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F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F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F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F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F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F00-0000F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F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5" authorId="0" shapeId="0" xr:uid="{00000000-0006-0000-0F00-00000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5" authorId="0" shapeId="0" xr:uid="{00000000-0006-0000-0F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F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F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F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F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F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F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F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F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0F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6" authorId="0" shapeId="0" xr:uid="{00000000-0006-0000-0F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F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F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F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F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F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F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F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F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F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F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F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F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F00-00001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F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F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F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F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F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F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F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F00-00002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F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F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0F00-00002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F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F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F00-00002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6" authorId="0" shapeId="0" xr:uid="{00000000-0006-0000-0F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0F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F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F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F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0F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F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F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F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F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F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0F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F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F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F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F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F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F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F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F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F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F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F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F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F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0F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F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0F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F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F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F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F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F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F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F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F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F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F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F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F00-00004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F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F00-00005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F00-00005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F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F00-00005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F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F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F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F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F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6" authorId="0" shapeId="0" xr:uid="{00000000-0006-0000-0F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6" authorId="0" shapeId="0" xr:uid="{00000000-0006-0000-0F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6" authorId="0" shapeId="0" xr:uid="{00000000-0006-0000-0F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F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F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F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6" authorId="0" shapeId="0" xr:uid="{00000000-0006-0000-0F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6" authorId="0" shapeId="0" xr:uid="{00000000-0006-0000-0F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F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F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F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0F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F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F00-00006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6" authorId="0" shapeId="0" xr:uid="{00000000-0006-0000-0F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0F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F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F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F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6" authorId="0" shapeId="0" xr:uid="{00000000-0006-0000-0F00-00006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F00-00006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F00-00006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F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F00-00007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0F00-00007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6" authorId="0" shapeId="0" xr:uid="{00000000-0006-0000-0F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0F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6" authorId="0" shapeId="0" xr:uid="{00000000-0006-0000-0F00-00007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F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F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F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F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F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6" authorId="0" shapeId="0" xr:uid="{00000000-0006-0000-0F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6" authorId="0" shapeId="0" xr:uid="{00000000-0006-0000-0F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F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F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F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F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F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F00-00008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F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F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F00-00008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6" authorId="0" shapeId="0" xr:uid="{00000000-0006-0000-0F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F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F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F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F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F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F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F00-00008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F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F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F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F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6" authorId="0" shapeId="0" xr:uid="{00000000-0006-0000-0F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F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F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F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F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6" authorId="0" shapeId="0" xr:uid="{00000000-0006-0000-0F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F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F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F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F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F00-00009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F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F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F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6" authorId="0" shapeId="0" xr:uid="{00000000-0006-0000-0F00-0000A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F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F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F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F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F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F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F00-0000A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F00-0000A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F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F00-0000A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7" authorId="0" shapeId="0" xr:uid="{00000000-0006-0000-0F00-0000A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F00-0000A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F00-0000A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F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F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F00-0000B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7" authorId="0" shapeId="0" xr:uid="{00000000-0006-0000-0F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F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F00-0000B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F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0F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F00-0000B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0F00-0000B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F00-0000B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F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F00-0000B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F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0F00-0000B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F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F00-0000B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7" authorId="0" shapeId="0" xr:uid="{00000000-0006-0000-0F00-0000B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F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F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F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F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7" authorId="0" shapeId="0" xr:uid="{00000000-0006-0000-0F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F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0F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0F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F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0F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0F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0F00-0000C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7" authorId="0" shapeId="0" xr:uid="{00000000-0006-0000-0F00-0000C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F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F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F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F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F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F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F00-0000D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7" authorId="0" shapeId="0" xr:uid="{00000000-0006-0000-0F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F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F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F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F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7" authorId="0" shapeId="0" xr:uid="{00000000-0006-0000-0F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F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F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F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F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F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F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F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F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0F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F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F00-0000E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F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F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F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F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F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F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F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F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F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F00-0000E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F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F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F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0F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0F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7" authorId="0" shapeId="0" xr:uid="{00000000-0006-0000-0F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7" authorId="0" shapeId="0" xr:uid="{00000000-0006-0000-0F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F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7" authorId="0" shapeId="0" xr:uid="{00000000-0006-0000-0F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F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F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7" authorId="0" shapeId="0" xr:uid="{00000000-0006-0000-0F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F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F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F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7" authorId="0" shapeId="0" xr:uid="{00000000-0006-0000-0F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7" authorId="0" shapeId="0" xr:uid="{00000000-0006-0000-0F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F00-00000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F00-00000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0F00-00000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0F00-00000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0F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F00-00000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F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F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0F00-00000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F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F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F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F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F00-00000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0F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0F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0F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0F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F00-00001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7" authorId="0" shapeId="0" xr:uid="{00000000-0006-0000-0F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0F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F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F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F00-00001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0F00-00001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F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7" authorId="0" shapeId="0" xr:uid="{00000000-0006-0000-0F00-00001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F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7" authorId="0" shapeId="0" xr:uid="{00000000-0006-0000-0F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F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F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F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F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F00-00002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F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F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F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F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F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F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F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F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F00-00002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F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F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7" authorId="0" shapeId="0" xr:uid="{00000000-0006-0000-0F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F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F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F00-00003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7" authorId="0" shapeId="0" xr:uid="{00000000-0006-0000-0F00-00003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7" authorId="0" shapeId="0" xr:uid="{00000000-0006-0000-0F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F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7" authorId="0" shapeId="0" xr:uid="{00000000-0006-0000-0F00-00003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F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0F00-00003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0F00-00003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F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F00-00003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F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F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F00-00003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F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F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F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F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F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F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F00-00004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F00-00004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F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F00-00004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F00-00004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F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F00-00004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F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F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F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F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F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F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F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F00-00005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F00-00005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F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F00-00005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F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F00-00005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F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F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F00-00005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F00-00005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F00-00005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F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F00-00005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F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F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F00-00006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8" authorId="0" shapeId="0" xr:uid="{00000000-0006-0000-0F00-00006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F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F00-00006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F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0F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0F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0F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F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F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F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0F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F00-00006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F00-00006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0F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F00-00006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0F00-00007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F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F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0F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8" authorId="0" shapeId="0" xr:uid="{00000000-0006-0000-0F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F00-00007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8" authorId="0" shapeId="0" xr:uid="{00000000-0006-0000-0F00-00007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F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F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8" authorId="0" shapeId="0" xr:uid="{00000000-0006-0000-0F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F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F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F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F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F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F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F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F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F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0F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F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F00-00008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F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F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F00-00008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F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F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F00-00008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F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F00-00008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F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F00-00008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0F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8" authorId="0" shapeId="0" xr:uid="{00000000-0006-0000-0F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F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8" authorId="0" shapeId="0" xr:uid="{00000000-0006-0000-0F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F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0F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F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8" authorId="0" shapeId="0" xr:uid="{00000000-0006-0000-0F00-00009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F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8" authorId="0" shapeId="0" xr:uid="{00000000-0006-0000-0F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8" authorId="0" shapeId="0" xr:uid="{00000000-0006-0000-0F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8" authorId="0" shapeId="0" xr:uid="{00000000-0006-0000-0F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F00-00009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8" authorId="0" shapeId="0" xr:uid="{00000000-0006-0000-0F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F00-00009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F00-00009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F00-0000A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0F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8" authorId="0" shapeId="0" xr:uid="{00000000-0006-0000-0F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0F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F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F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F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F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8" authorId="0" shapeId="0" xr:uid="{00000000-0006-0000-0F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0F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F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F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F00-0000A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8" authorId="0" shapeId="0" xr:uid="{00000000-0006-0000-0F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8" authorId="0" shapeId="0" xr:uid="{00000000-0006-0000-0F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8" authorId="0" shapeId="0" xr:uid="{00000000-0006-0000-0F00-0000A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F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8" authorId="0" shapeId="0" xr:uid="{00000000-0006-0000-0F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F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F00-0000B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8" authorId="0" shapeId="0" xr:uid="{00000000-0006-0000-0F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F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0F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0F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8" authorId="0" shapeId="0" xr:uid="{00000000-0006-0000-0F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F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F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F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0F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F00-0000B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8" authorId="0" shapeId="0" xr:uid="{00000000-0006-0000-0F00-0000B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F00-0000B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F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8" authorId="0" shapeId="0" xr:uid="{00000000-0006-0000-0F00-0000C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F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F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F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F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F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F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F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F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F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F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F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F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0F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F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F00-0000D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F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F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F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F00-0000D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F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F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F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F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8" authorId="0" shapeId="0" xr:uid="{00000000-0006-0000-0F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F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F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F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F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8" authorId="0" shapeId="0" xr:uid="{00000000-0006-0000-0F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F00-0000D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F00-0000E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F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F00-0000E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F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F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F00-0000E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9" authorId="0" shapeId="0" xr:uid="{00000000-0006-0000-0F00-0000E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F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9" authorId="0" shapeId="0" xr:uid="{00000000-0006-0000-0F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9" authorId="0" shapeId="0" xr:uid="{00000000-0006-0000-0F00-0000E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F00-0000E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F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F00-0000E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F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F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F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F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F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F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F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F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F00-0000F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F00-0000F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F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9" authorId="0" shapeId="0" xr:uid="{00000000-0006-0000-0F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F00-0000F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9" authorId="0" shapeId="0" xr:uid="{00000000-0006-0000-0F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0F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F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F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F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9" authorId="0" shapeId="0" xr:uid="{00000000-0006-0000-0F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F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9" authorId="0" shapeId="0" xr:uid="{00000000-0006-0000-0F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F00-00000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0F00-00000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9" authorId="0" shapeId="0" xr:uid="{00000000-0006-0000-0F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0F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F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0F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9" authorId="0" shapeId="0" xr:uid="{00000000-0006-0000-0F00-00000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0F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9" authorId="0" shapeId="0" xr:uid="{00000000-0006-0000-0F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F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9" authorId="0" shapeId="0" xr:uid="{00000000-0006-0000-0F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F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F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0F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9" authorId="0" shapeId="0" xr:uid="{00000000-0006-0000-0F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0F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9" authorId="0" shapeId="0" xr:uid="{00000000-0006-0000-0F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F00-00001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9" authorId="0" shapeId="0" xr:uid="{00000000-0006-0000-0F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9" authorId="0" shapeId="0" xr:uid="{00000000-0006-0000-0F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9" authorId="0" shapeId="0" xr:uid="{00000000-0006-0000-0F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0F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F00-00001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F00-00001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0F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0F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F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F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F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0F00-00001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F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0F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F00-00002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9" authorId="0" shapeId="0" xr:uid="{00000000-0006-0000-0F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F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F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0F00-00002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0F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0F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0F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9" authorId="0" shapeId="0" xr:uid="{00000000-0006-0000-0F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0F00-00002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F00-00002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F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F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9" authorId="0" shapeId="0" xr:uid="{00000000-0006-0000-0F00-00002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F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0F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0F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F00-00003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F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F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F00-00003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0F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0F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F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F00-00003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9" authorId="0" shapeId="0" xr:uid="{00000000-0006-0000-0F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9" authorId="0" shapeId="0" xr:uid="{00000000-0006-0000-0F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F00-00003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9" authorId="0" shapeId="0" xr:uid="{00000000-0006-0000-0F00-00003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0F00-00003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0F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9" authorId="0" shapeId="0" xr:uid="{00000000-0006-0000-0F00-00004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F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9" authorId="0" shapeId="0" xr:uid="{00000000-0006-0000-0F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0F00-00004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F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0F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9" authorId="0" shapeId="0" xr:uid="{00000000-0006-0000-0F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9" authorId="0" shapeId="0" xr:uid="{00000000-0006-0000-0F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9" authorId="0" shapeId="0" xr:uid="{00000000-0006-0000-0F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0F00-00004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0F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9" authorId="0" shapeId="0" xr:uid="{00000000-0006-0000-0F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0F00-00004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9" authorId="0" shapeId="0" xr:uid="{00000000-0006-0000-0F00-00004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F00-00004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F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0F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9" authorId="0" shapeId="0" xr:uid="{00000000-0006-0000-0F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F00-00005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9" authorId="0" shapeId="0" xr:uid="{00000000-0006-0000-0F00-00005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F00-00005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F00-00005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9" authorId="0" shapeId="0" xr:uid="{00000000-0006-0000-0F00-00005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F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F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9" authorId="0" shapeId="0" xr:uid="{00000000-0006-0000-0F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F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F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F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F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F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F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F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F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9" authorId="0" shapeId="0" xr:uid="{00000000-0006-0000-0F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F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9" authorId="0" shapeId="0" xr:uid="{00000000-0006-0000-0F00-00006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F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F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F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F00-00006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F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F00-00006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F00-00006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0F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0F00-00006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F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F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F00-00007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0F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F00-00007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F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F00-00007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F00-00007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9" authorId="0" shapeId="0" xr:uid="{00000000-0006-0000-0F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F00-00007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9" authorId="0" shapeId="0" xr:uid="{00000000-0006-0000-0F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F00-00007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F00-00007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F00-00007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F00-00007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F00-00007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9" authorId="0" shapeId="0" xr:uid="{00000000-0006-0000-0F00-00007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20" authorId="0" shapeId="0" xr:uid="{00000000-0006-0000-0F00-00008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F00-00008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0F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20" authorId="0" shapeId="0" xr:uid="{00000000-0006-0000-0F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F00-00008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F00-00008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F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F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F00-00008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0F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0F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F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F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F00-00008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F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20" authorId="0" shapeId="0" xr:uid="{00000000-0006-0000-0F00-00008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F00-00009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0F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F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20" authorId="0" shapeId="0" xr:uid="{00000000-0006-0000-0F00-00009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F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F00-00009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F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F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20" authorId="0" shapeId="0" xr:uid="{00000000-0006-0000-0F00-00009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F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20" authorId="0" shapeId="0" xr:uid="{00000000-0006-0000-0F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20" authorId="0" shapeId="0" xr:uid="{00000000-0006-0000-0F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F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0F00-00009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F00-00009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F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0F00-0000A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F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F00-0000A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F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0F00-0000A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F00-0000A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F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20" authorId="0" shapeId="0" xr:uid="{00000000-0006-0000-0F00-0000A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F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F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0F00-0000A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F00-0000A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F00-0000A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0F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F00-0000A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20" authorId="0" shapeId="0" xr:uid="{00000000-0006-0000-0F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F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F00-0000B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F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F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F00-0000B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F00-0000B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F00-0000B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F00-0000B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F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0F00-0000B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0F00-0000B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F00-0000B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F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F00-0000B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F00-0000B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F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F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F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F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20" authorId="0" shapeId="0" xr:uid="{00000000-0006-0000-0F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F00-0000C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0F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F00-0000C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20" authorId="0" shapeId="0" xr:uid="{00000000-0006-0000-0F00-0000C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F00-0000C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F00-0000C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F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F00-0000C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0F00-0000C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F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20" authorId="0" shapeId="0" xr:uid="{00000000-0006-0000-0F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F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F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F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20" authorId="0" shapeId="0" xr:uid="{00000000-0006-0000-0F00-0000D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F00-0000D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20" authorId="0" shapeId="0" xr:uid="{00000000-0006-0000-0F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F00-0000D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F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F00-0000D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F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0F00-0000D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F00-0000D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F00-0000D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20" authorId="0" shapeId="0" xr:uid="{00000000-0006-0000-0F00-0000D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20" authorId="0" shapeId="0" xr:uid="{00000000-0006-0000-0F00-0000D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0F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0F00-0000D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F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0F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F00-0000E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20" authorId="0" shapeId="0" xr:uid="{00000000-0006-0000-0F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20" authorId="0" shapeId="0" xr:uid="{00000000-0006-0000-0F00-0000E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0F00-0000E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F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20" authorId="0" shapeId="0" xr:uid="{00000000-0006-0000-0F00-0000E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20" authorId="0" shapeId="0" xr:uid="{00000000-0006-0000-0F00-0000E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0F00-0000E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F00-0000E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0F00-0000E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0F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F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F00-0000E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20" authorId="0" shapeId="0" xr:uid="{00000000-0006-0000-0F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F00-0000F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F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F00-0000F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F00-0000F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20" authorId="0" shapeId="0" xr:uid="{00000000-0006-0000-0F00-0000F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F00-0000F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0F00-0000F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F00-0000F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F00-0000F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20" authorId="0" shapeId="0" xr:uid="{00000000-0006-0000-0F00-0000F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F00-0000F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20" authorId="0" shapeId="0" xr:uid="{00000000-0006-0000-0F00-0000F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F00-0000F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F00-0000F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F00-0000F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F00-0000F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F00-00000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F00-00000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F00-00000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20" authorId="0" shapeId="0" xr:uid="{00000000-0006-0000-0F00-00000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F00-00000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20" authorId="0" shapeId="0" xr:uid="{00000000-0006-0000-0F00-000005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F00-000006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F00-000007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F00-000008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F00-00000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20" authorId="0" shapeId="0" xr:uid="{00000000-0006-0000-0F00-00000A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20" authorId="0" shapeId="0" xr:uid="{00000000-0006-0000-0F00-00000B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F00-00000C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F00-00000D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F00-00000E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F00-00000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0F00-000010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F00-000011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F00-000012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F00-000013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F00-000014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20" authorId="0" shapeId="0" xr:uid="{00000000-0006-0000-0F00-000015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20" authorId="0" shapeId="0" xr:uid="{00000000-0006-0000-0F00-000016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F00-000017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F00-000018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F00-000019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F00-00001A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F00-00001B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F00-00001C06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F00-00001D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F00-00001E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20" authorId="0" shapeId="0" xr:uid="{00000000-0006-0000-0F00-00001F06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0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0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0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10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0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10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10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10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10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0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0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10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10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1" authorId="0" shapeId="0" xr:uid="{00000000-0006-0000-10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0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0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10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10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0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1000-00001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0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1000-00001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10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0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0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0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0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0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0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0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0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10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10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0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0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10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0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0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0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0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0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0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0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10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0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1" authorId="0" shapeId="0" xr:uid="{00000000-0006-0000-10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10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10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10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10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1" authorId="0" shapeId="0" xr:uid="{00000000-0006-0000-10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10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0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0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10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0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0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10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10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0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0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10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10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10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10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0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0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10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10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10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0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10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10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10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10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10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1" authorId="0" shapeId="0" xr:uid="{00000000-0006-0000-10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10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1" authorId="0" shapeId="0" xr:uid="{00000000-0006-0000-10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10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10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0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0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0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10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0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0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1" authorId="0" shapeId="0" xr:uid="{00000000-0006-0000-10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1" authorId="0" shapeId="0" xr:uid="{00000000-0006-0000-10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10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1" authorId="0" shapeId="0" xr:uid="{00000000-0006-0000-10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0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0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10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0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0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0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0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10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10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10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0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0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1" authorId="0" shapeId="0" xr:uid="{00000000-0006-0000-10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0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10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10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10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0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10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10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0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1" authorId="0" shapeId="0" xr:uid="{00000000-0006-0000-10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0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10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0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0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10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10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10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1" authorId="0" shapeId="0" xr:uid="{00000000-0006-0000-10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0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0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10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0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10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0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0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10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1" authorId="0" shapeId="0" xr:uid="{00000000-0006-0000-1000-00008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10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10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10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1000-00008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10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0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10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1000-00008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2" authorId="0" shapeId="0" xr:uid="{00000000-0006-0000-10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10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0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0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10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10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10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0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10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10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10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2" authorId="0" shapeId="0" xr:uid="{00000000-0006-0000-10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10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10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0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1000-00009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0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10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2" authorId="0" shapeId="0" xr:uid="{00000000-0006-0000-1000-00009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0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10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10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0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0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0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0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0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10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10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0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0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0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10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10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10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0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0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2" authorId="0" shapeId="0" xr:uid="{00000000-0006-0000-10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0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0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0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0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10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0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10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10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0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0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10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10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10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10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0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10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0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0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0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10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0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0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10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0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10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10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10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10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10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10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10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0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10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10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2" authorId="0" shapeId="0" xr:uid="{00000000-0006-0000-10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10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2" authorId="0" shapeId="0" xr:uid="{00000000-0006-0000-10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2" authorId="0" shapeId="0" xr:uid="{00000000-0006-0000-10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10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10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1000-0000D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0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2" authorId="0" shapeId="0" xr:uid="{00000000-0006-0000-10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2" authorId="0" shapeId="0" xr:uid="{00000000-0006-0000-10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10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10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10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10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10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10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10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0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10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10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10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10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10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10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10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2" authorId="0" shapeId="0" xr:uid="{00000000-0006-0000-10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10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10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2" authorId="0" shapeId="0" xr:uid="{00000000-0006-0000-10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2" authorId="0" shapeId="0" xr:uid="{00000000-0006-0000-10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10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10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10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0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10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10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10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10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10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10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2" authorId="0" shapeId="0" xr:uid="{00000000-0006-0000-10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10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0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1000-0000F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0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0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1000-00000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2" authorId="0" shapeId="0" xr:uid="{00000000-0006-0000-10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10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10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10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0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10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0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0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0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10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0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10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10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10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10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0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0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0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0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10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3" authorId="0" shapeId="0" xr:uid="{00000000-0006-0000-10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10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0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10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0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0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0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0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1000-00001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0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0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10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0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0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0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10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0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0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3" authorId="0" shapeId="0" xr:uid="{00000000-0006-0000-10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3" authorId="0" shapeId="0" xr:uid="{00000000-0006-0000-10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10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C13" authorId="0" shapeId="0" xr:uid="{00000000-0006-0000-10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0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0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0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3" authorId="0" shapeId="0" xr:uid="{00000000-0006-0000-10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0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0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0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10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3" authorId="0" shapeId="0" xr:uid="{00000000-0006-0000-10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10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0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10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10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10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10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0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10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0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3" authorId="0" shapeId="0" xr:uid="{00000000-0006-0000-10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0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0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0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10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10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0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0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0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10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10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10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10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10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10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10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10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10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10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10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0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10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3" authorId="0" shapeId="0" xr:uid="{00000000-0006-0000-10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0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3" authorId="0" shapeId="0" xr:uid="{00000000-0006-0000-10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3" authorId="0" shapeId="0" xr:uid="{00000000-0006-0000-10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10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000-00005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3" authorId="0" shapeId="0" xr:uid="{00000000-0006-0000-1000-00005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0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3" authorId="0" shapeId="0" xr:uid="{00000000-0006-0000-10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10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0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3" authorId="0" shapeId="0" xr:uid="{00000000-0006-0000-10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10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10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10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0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0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10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10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0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10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10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3" authorId="0" shapeId="0" xr:uid="{00000000-0006-0000-10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10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10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10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3" authorId="0" shapeId="0" xr:uid="{00000000-0006-0000-10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10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10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0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10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10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10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0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10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10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10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10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0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10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10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3" authorId="0" shapeId="0" xr:uid="{00000000-0006-0000-10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0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10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0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10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3" authorId="0" shapeId="0" xr:uid="{00000000-0006-0000-10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3" authorId="0" shapeId="0" xr:uid="{00000000-0006-0000-10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1000-00008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0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10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10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0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0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4" authorId="0" shapeId="0" xr:uid="{00000000-0006-0000-10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0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0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10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10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10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10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10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0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0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0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10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10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0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10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10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0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10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10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1000-00009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4" authorId="0" shapeId="0" xr:uid="{00000000-0006-0000-10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0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0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0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0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10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0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0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10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0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10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10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10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0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10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10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4" authorId="0" shapeId="0" xr:uid="{00000000-0006-0000-10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0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10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0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4" authorId="0" shapeId="0" xr:uid="{00000000-0006-0000-10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10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0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0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4" authorId="0" shapeId="0" xr:uid="{00000000-0006-0000-10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10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10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10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10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10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10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0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0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10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4" authorId="0" shapeId="0" xr:uid="{00000000-0006-0000-10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10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10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10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0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0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0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10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10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10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0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10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10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10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10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10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10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10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10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4" authorId="0" shapeId="0" xr:uid="{00000000-0006-0000-10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10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0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4" authorId="0" shapeId="0" xr:uid="{00000000-0006-0000-10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10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10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0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4" authorId="0" shapeId="0" xr:uid="{00000000-0006-0000-10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10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4" authorId="0" shapeId="0" xr:uid="{00000000-0006-0000-10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10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10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10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10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0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4" authorId="0" shapeId="0" xr:uid="{00000000-0006-0000-10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0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0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10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10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10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1000-0000E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4" authorId="0" shapeId="0" xr:uid="{00000000-0006-0000-10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10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10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4" authorId="0" shapeId="0" xr:uid="{00000000-0006-0000-10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0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0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10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10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10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10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10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10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4" authorId="0" shapeId="0" xr:uid="{00000000-0006-0000-10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0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0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10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10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10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10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10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0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10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10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10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0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0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0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0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0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10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10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10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10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0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0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5" authorId="0" shapeId="0" xr:uid="{00000000-0006-0000-10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5" authorId="0" shapeId="0" xr:uid="{00000000-0006-0000-10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5" authorId="0" shapeId="0" xr:uid="{00000000-0006-0000-10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0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10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10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10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0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10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10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10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0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0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0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0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0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0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0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0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0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10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10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0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0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000-00002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5" authorId="0" shapeId="0" xr:uid="{00000000-0006-0000-10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0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5" authorId="0" shapeId="0" xr:uid="{00000000-0006-0000-10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5" authorId="0" shapeId="0" xr:uid="{00000000-0006-0000-10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0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10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0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0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0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10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10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0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10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0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10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10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10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10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0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10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0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0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0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10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1000-00003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10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10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10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10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10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10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10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10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10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10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10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10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10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10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10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10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10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10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5" authorId="0" shapeId="0" xr:uid="{00000000-0006-0000-10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5" authorId="0" shapeId="0" xr:uid="{00000000-0006-0000-10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5" authorId="0" shapeId="0" xr:uid="{00000000-0006-0000-1000-00005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5" authorId="0" shapeId="0" xr:uid="{00000000-0006-0000-10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0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10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0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5" authorId="0" shapeId="0" xr:uid="{00000000-0006-0000-1000-00005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10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10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10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1000-00005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10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10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000-00005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10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10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10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10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0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10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1000-00006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1000-00006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5" authorId="0" shapeId="0" xr:uid="{00000000-0006-0000-10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10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10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0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10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0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0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10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5" authorId="0" shapeId="0" xr:uid="{00000000-0006-0000-10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10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5" authorId="0" shapeId="0" xr:uid="{00000000-0006-0000-1000-00007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10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10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0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000-00007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0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10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10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0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5" authorId="0" shapeId="0" xr:uid="{00000000-0006-0000-10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10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10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0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1000-00007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1000-00008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0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0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10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000-00008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0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0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10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10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10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10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10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10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0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1000-00008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000-00008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000-00009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6" authorId="0" shapeId="0" xr:uid="{00000000-0006-0000-10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10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6" authorId="0" shapeId="0" xr:uid="{00000000-0006-0000-10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0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1000-00009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10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0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000-00009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1000-00009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10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0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0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10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0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0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10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10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0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6" authorId="0" shapeId="0" xr:uid="{00000000-0006-0000-10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0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0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6" authorId="0" shapeId="0" xr:uid="{00000000-0006-0000-10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10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0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0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0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6" authorId="0" shapeId="0" xr:uid="{00000000-0006-0000-10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0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0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6" authorId="0" shapeId="0" xr:uid="{00000000-0006-0000-1000-0000A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6" authorId="0" shapeId="0" xr:uid="{00000000-0006-0000-10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0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10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0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0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1000-0000B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10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10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10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10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10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10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10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0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0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10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6" authorId="0" shapeId="0" xr:uid="{00000000-0006-0000-10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0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6" authorId="0" shapeId="0" xr:uid="{00000000-0006-0000-1000-0000C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1000-0000C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0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10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0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10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10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10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10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10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10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10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10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10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10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10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10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6" authorId="0" shapeId="0" xr:uid="{00000000-0006-0000-10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10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10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6" authorId="0" shapeId="0" xr:uid="{00000000-0006-0000-10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6" authorId="0" shapeId="0" xr:uid="{00000000-0006-0000-10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10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10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0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000-0000D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10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10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6" authorId="0" shapeId="0" xr:uid="{00000000-0006-0000-10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6" authorId="0" shapeId="0" xr:uid="{00000000-0006-0000-1000-0000D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10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10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1000-0000E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10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0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10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10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10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10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10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10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0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10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10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10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0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10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10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6" authorId="0" shapeId="0" xr:uid="{00000000-0006-0000-10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6" authorId="0" shapeId="0" xr:uid="{00000000-0006-0000-10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10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000-0000F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0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0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10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10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10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1000-0000F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0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0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000-0000F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6" authorId="0" shapeId="0" xr:uid="{00000000-0006-0000-10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10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10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0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10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10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6" authorId="0" shapeId="0" xr:uid="{00000000-0006-0000-10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10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0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0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0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0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10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0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7" authorId="0" shapeId="0" xr:uid="{00000000-0006-0000-1000-00000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0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10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10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10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10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10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0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0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10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0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000-00001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7" authorId="0" shapeId="0" xr:uid="{00000000-0006-0000-1000-00001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7" authorId="0" shapeId="0" xr:uid="{00000000-0006-0000-10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10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0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10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7" authorId="0" shapeId="0" xr:uid="{00000000-0006-0000-10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10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10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0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10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0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0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0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0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0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0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0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0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7" authorId="0" shapeId="0" xr:uid="{00000000-0006-0000-10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0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0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000-00002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7" authorId="0" shapeId="0" xr:uid="{00000000-0006-0000-10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7" authorId="0" shapeId="0" xr:uid="{00000000-0006-0000-10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0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0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0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7" authorId="0" shapeId="0" xr:uid="{00000000-0006-0000-10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0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0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0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0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7" authorId="0" shapeId="0" xr:uid="{00000000-0006-0000-10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0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0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0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0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000-00003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000-00003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10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0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0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000-00004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10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0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10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10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1000-00004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0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10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0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10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0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10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10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0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10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10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10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1000-00005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10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10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10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10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10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7" authorId="0" shapeId="0" xr:uid="{00000000-0006-0000-10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0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7" authorId="0" shapeId="0" xr:uid="{00000000-0006-0000-10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7" authorId="0" shapeId="0" xr:uid="{00000000-0006-0000-10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0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7" authorId="0" shapeId="0" xr:uid="{00000000-0006-0000-1000-00005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0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7" authorId="0" shapeId="0" xr:uid="{00000000-0006-0000-10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1000-00006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000-00006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7" authorId="0" shapeId="0" xr:uid="{00000000-0006-0000-1000-00006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7" authorId="0" shapeId="0" xr:uid="{00000000-0006-0000-10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1000-00006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1000-00006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10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10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7" authorId="0" shapeId="0" xr:uid="{00000000-0006-0000-10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1000-00006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0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0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10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0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10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0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10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10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10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17" authorId="0" shapeId="0" xr:uid="{00000000-0006-0000-10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10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10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7" authorId="0" shapeId="0" xr:uid="{00000000-0006-0000-1000-00007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10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0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0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10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10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10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7" authorId="0" shapeId="0" xr:uid="{00000000-0006-0000-10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10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0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1000-00008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10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0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1000-00008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0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000-00008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1000-00008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7" authorId="0" shapeId="0" xr:uid="{00000000-0006-0000-1000-00008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7" authorId="0" shapeId="0" xr:uid="{00000000-0006-0000-1000-00008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10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1000-00008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10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10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0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10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000-00009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0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000-00009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0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0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10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000-00009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10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10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0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1000-00009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0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0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000-00009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1000-00009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000-00009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0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10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0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10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000-0000A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1000-0000A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8" authorId="0" shapeId="0" xr:uid="{00000000-0006-0000-1000-0000A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0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0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000-0000A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0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0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0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0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0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0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10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000-0000B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8" authorId="0" shapeId="0" xr:uid="{00000000-0006-0000-10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0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8" authorId="0" shapeId="0" xr:uid="{00000000-0006-0000-10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000-0000B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0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10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0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0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0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0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8" authorId="0" shapeId="0" xr:uid="{00000000-0006-0000-10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10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8" authorId="0" shapeId="0" xr:uid="{00000000-0006-0000-10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0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0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0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0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0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10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10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0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10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1000-0000C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10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8" authorId="0" shapeId="0" xr:uid="{00000000-0006-0000-1000-0000C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8" authorId="0" shapeId="0" xr:uid="{00000000-0006-0000-10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0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0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10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0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0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0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10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10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10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10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10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000-0000D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0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10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10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1000-0000D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10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10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1000-0000D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000-0000D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10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8" authorId="0" shapeId="0" xr:uid="{00000000-0006-0000-1000-0000E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1000-0000E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8" authorId="0" shapeId="0" xr:uid="{00000000-0006-0000-1000-0000E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8" authorId="0" shapeId="0" xr:uid="{00000000-0006-0000-10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1000-0000E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8" authorId="0" shapeId="0" xr:uid="{00000000-0006-0000-1000-0000E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10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8" authorId="0" shapeId="0" xr:uid="{00000000-0006-0000-10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000-0000E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1000-0000E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000-0000E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8" authorId="0" shapeId="0" xr:uid="{00000000-0006-0000-10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8" authorId="0" shapeId="0" xr:uid="{00000000-0006-0000-1000-0000E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8" authorId="0" shapeId="0" xr:uid="{00000000-0006-0000-10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10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8" authorId="0" shapeId="0" xr:uid="{00000000-0006-0000-1000-0000F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1000-0000F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1000-0000F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000-0000F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000-0000F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1000-0000F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000-0000F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0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1000-0000F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1000-0000F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10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000-0000F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1000-0000F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1000-0000F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10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8" authorId="0" shapeId="0" xr:uid="{00000000-0006-0000-10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0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0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0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10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0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10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10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1000-00000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10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0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1000-00000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000-00000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1000-00000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0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1000-00000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1000-00000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1000-00001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1000-00001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10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000-00001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000-00001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1000-00001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000-00001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10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10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000-00001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0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000-00001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10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10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1000-00001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000-00001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1000-00002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0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000-00002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9" authorId="0" shapeId="0" xr:uid="{00000000-0006-0000-10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1000-00002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9" authorId="0" shapeId="0" xr:uid="{00000000-0006-0000-10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1000-00002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9" authorId="0" shapeId="0" xr:uid="{00000000-0006-0000-1000-00002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1000-00002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1000-00002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9" authorId="0" shapeId="0" xr:uid="{00000000-0006-0000-10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1000-00002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000-00002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9" authorId="0" shapeId="0" xr:uid="{00000000-0006-0000-1000-00002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0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0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0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0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000-00003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0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0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9" authorId="0" shapeId="0" xr:uid="{00000000-0006-0000-10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0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9" authorId="0" shapeId="0" xr:uid="{00000000-0006-0000-10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9" authorId="0" shapeId="0" xr:uid="{00000000-0006-0000-10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9" authorId="0" shapeId="0" xr:uid="{00000000-0006-0000-10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D19" authorId="0" shapeId="0" xr:uid="{00000000-0006-0000-1000-00003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000-00003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0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J19" authorId="0" shapeId="0" xr:uid="{00000000-0006-0000-1000-00003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000-00003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000-00003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000-00004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0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000-00004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10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0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0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10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9" authorId="0" shapeId="0" xr:uid="{00000000-0006-0000-10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10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10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1000-00004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9" authorId="0" shapeId="0" xr:uid="{00000000-0006-0000-1000-00004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000-00004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000-00004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9" authorId="0" shapeId="0" xr:uid="{00000000-0006-0000-1000-00004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9" authorId="0" shapeId="0" xr:uid="{00000000-0006-0000-1000-00004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9" authorId="0" shapeId="0" xr:uid="{00000000-0006-0000-10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10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9" authorId="0" shapeId="0" xr:uid="{00000000-0006-0000-10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0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0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000-00005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9" authorId="0" shapeId="0" xr:uid="{00000000-0006-0000-10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9" authorId="0" shapeId="0" xr:uid="{00000000-0006-0000-10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1000-00005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9" authorId="0" shapeId="0" xr:uid="{00000000-0006-0000-10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9" authorId="0" shapeId="0" xr:uid="{00000000-0006-0000-10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9" authorId="0" shapeId="0" xr:uid="{00000000-0006-0000-10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1000-00005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9" authorId="0" shapeId="0" xr:uid="{00000000-0006-0000-10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10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9" authorId="0" shapeId="0" xr:uid="{00000000-0006-0000-1000-00005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9" authorId="0" shapeId="0" xr:uid="{00000000-0006-0000-10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10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9" authorId="0" shapeId="0" xr:uid="{00000000-0006-0000-10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9" authorId="0" shapeId="0" xr:uid="{00000000-0006-0000-10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9" authorId="0" shapeId="0" xr:uid="{00000000-0006-0000-1000-00006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9" authorId="0" shapeId="0" xr:uid="{00000000-0006-0000-1000-00006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10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1000-00006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1000-00006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1000-00006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000-00006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1000-00006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9" authorId="0" shapeId="0" xr:uid="{00000000-0006-0000-10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0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9" authorId="0" shapeId="0" xr:uid="{00000000-0006-0000-1000-00006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9" authorId="0" shapeId="0" xr:uid="{00000000-0006-0000-10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9" authorId="0" shapeId="0" xr:uid="{00000000-0006-0000-10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9" authorId="0" shapeId="0" xr:uid="{00000000-0006-0000-1000-00007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10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10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1000-00007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10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0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9" authorId="0" shapeId="0" xr:uid="{00000000-0006-0000-1000-00007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9" authorId="0" shapeId="0" xr:uid="{00000000-0006-0000-1000-00007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1000-00007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000-00007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1000-00007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1000-00007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1000-00007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1000-00007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10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10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9" authorId="0" shapeId="0" xr:uid="{00000000-0006-0000-10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9" authorId="0" shapeId="0" xr:uid="{00000000-0006-0000-1000-00008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9" authorId="0" shapeId="0" xr:uid="{00000000-0006-0000-1000-00008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1000-00008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10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9" authorId="0" shapeId="0" xr:uid="{00000000-0006-0000-1000-00008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000-00008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10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9" authorId="0" shapeId="0" xr:uid="{00000000-0006-0000-1000-00008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9" authorId="0" shapeId="0" xr:uid="{00000000-0006-0000-1000-00008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9" authorId="0" shapeId="0" xr:uid="{00000000-0006-0000-10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9" authorId="0" shapeId="0" xr:uid="{00000000-0006-0000-1000-00008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0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10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9" authorId="0" shapeId="0" xr:uid="{00000000-0006-0000-10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10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9" authorId="0" shapeId="0" xr:uid="{00000000-0006-0000-1000-00009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1000-00009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10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0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9" authorId="0" shapeId="0" xr:uid="{00000000-0006-0000-10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10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9" authorId="0" shapeId="0" xr:uid="{00000000-0006-0000-10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9" authorId="0" shapeId="0" xr:uid="{00000000-0006-0000-10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9" authorId="0" shapeId="0" xr:uid="{00000000-0006-0000-1000-00009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10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1000-00009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10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1000-00009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10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0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10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000-0000A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0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1000-0000A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20" authorId="0" shapeId="0" xr:uid="{00000000-0006-0000-1000-0000A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20" authorId="0" shapeId="0" xr:uid="{00000000-0006-0000-1000-0000A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000-0000A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20" authorId="0" shapeId="0" xr:uid="{00000000-0006-0000-1000-0000A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000-0000A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20" authorId="0" shapeId="0" xr:uid="{00000000-0006-0000-1000-0000A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20" authorId="0" shapeId="0" xr:uid="{00000000-0006-0000-1000-0000A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20" authorId="0" shapeId="0" xr:uid="{00000000-0006-0000-1000-0000A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0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10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1000-0000A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0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20" authorId="0" shapeId="0" xr:uid="{00000000-0006-0000-10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1000-0000B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1000-0000B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10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000-0000B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1000-0000B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000-0000B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000-0000B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10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0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000-0000B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000-0000B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20" authorId="0" shapeId="0" xr:uid="{00000000-0006-0000-1000-0000B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20" authorId="0" shapeId="0" xr:uid="{00000000-0006-0000-10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20" authorId="0" shapeId="0" xr:uid="{00000000-0006-0000-10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0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000-0000C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10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1000-0000C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000-0000C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000-0000C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20" authorId="0" shapeId="0" xr:uid="{00000000-0006-0000-1000-0000C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1000-0000C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0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0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0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1000-0000C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000-0000C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10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000-0000C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1000-0000C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0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10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0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000-0000D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1000-0000D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10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20" authorId="0" shapeId="0" xr:uid="{00000000-0006-0000-1000-0000D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20" authorId="0" shapeId="0" xr:uid="{00000000-0006-0000-1000-0000D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20" authorId="0" shapeId="0" xr:uid="{00000000-0006-0000-10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000-0000D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000-0000D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1000-0000D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000-0000D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000-0000D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0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20" authorId="0" shapeId="0" xr:uid="{00000000-0006-0000-1000-0000D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0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10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0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10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10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10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10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20" authorId="0" shapeId="0" xr:uid="{00000000-0006-0000-10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20" authorId="0" shapeId="0" xr:uid="{00000000-0006-0000-1000-0000E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1000-0000E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0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10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20" authorId="0" shapeId="0" xr:uid="{00000000-0006-0000-1000-0000E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20" authorId="0" shapeId="0" xr:uid="{00000000-0006-0000-10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20" authorId="0" shapeId="0" xr:uid="{00000000-0006-0000-1000-0000E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10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1000-0000E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20" authorId="0" shapeId="0" xr:uid="{00000000-0006-0000-1000-0000F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1000-0000F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20" authorId="0" shapeId="0" xr:uid="{00000000-0006-0000-10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10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1000-0000F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10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20" authorId="0" shapeId="0" xr:uid="{00000000-0006-0000-10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1000-0000F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20" authorId="0" shapeId="0" xr:uid="{00000000-0006-0000-1000-0000F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20" authorId="0" shapeId="0" xr:uid="{00000000-0006-0000-10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1000-0000F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1000-0000F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20" authorId="0" shapeId="0" xr:uid="{00000000-0006-0000-10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000-0000F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1000-0000F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000-0000F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000-00000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1000-00000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10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10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10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W20" authorId="0" shapeId="0" xr:uid="{00000000-0006-0000-1000-00000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1000-00000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20" authorId="0" shapeId="0" xr:uid="{00000000-0006-0000-1000-00000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20" authorId="0" shapeId="0" xr:uid="{00000000-0006-0000-10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000-00000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000-00000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000-00000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1000-00000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20" authorId="0" shapeId="0" xr:uid="{00000000-0006-0000-10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20" authorId="0" shapeId="0" xr:uid="{00000000-0006-0000-10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0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10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0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20" authorId="0" shapeId="0" xr:uid="{00000000-0006-0000-1000-00001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0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1000-00001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20" authorId="0" shapeId="0" xr:uid="{00000000-0006-0000-1000-00001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20" authorId="0" shapeId="0" xr:uid="{00000000-0006-0000-10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10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10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0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000-00001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1000-00001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10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11" authorId="0" shapeId="0" xr:uid="{00000000-0006-0000-1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1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1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11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11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11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1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1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1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1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1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1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11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1" authorId="0" shapeId="0" xr:uid="{00000000-0006-0000-11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1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1100-00001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11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1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100-00001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1" authorId="0" shapeId="0" xr:uid="{00000000-0006-0000-1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1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1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1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1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11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1" authorId="0" shapeId="0" xr:uid="{00000000-0006-0000-1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1" authorId="0" shapeId="0" xr:uid="{00000000-0006-0000-11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1" authorId="0" shapeId="0" xr:uid="{00000000-0006-0000-11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11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1" authorId="0" shapeId="0" xr:uid="{00000000-0006-0000-1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1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11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1" authorId="0" shapeId="0" xr:uid="{00000000-0006-0000-1100-00002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1" authorId="0" shapeId="0" xr:uid="{00000000-0006-0000-1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1" authorId="0" shapeId="0" xr:uid="{00000000-0006-0000-1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11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1" authorId="0" shapeId="0" xr:uid="{00000000-0006-0000-1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1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1" authorId="0" shapeId="0" xr:uid="{00000000-0006-0000-1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1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1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1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1" authorId="0" shapeId="0" xr:uid="{00000000-0006-0000-1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11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11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11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11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1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1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1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11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11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11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11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11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1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1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1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1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1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1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11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11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1100-00004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1" authorId="0" shapeId="0" xr:uid="{00000000-0006-0000-11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11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11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1" authorId="0" shapeId="0" xr:uid="{00000000-0006-0000-1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1100-00005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11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11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1" authorId="0" shapeId="0" xr:uid="{00000000-0006-0000-11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1" authorId="0" shapeId="0" xr:uid="{00000000-0006-0000-1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1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1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11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11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1100-00005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1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11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11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11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11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11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1100-00006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11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1" authorId="0" shapeId="0" xr:uid="{00000000-0006-0000-1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1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1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11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11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1" authorId="0" shapeId="0" xr:uid="{00000000-0006-0000-1100-00006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11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1" authorId="0" shapeId="0" xr:uid="{00000000-0006-0000-11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1100-00006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11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1100-00006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1100-00006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11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1" authorId="0" shapeId="0" xr:uid="{00000000-0006-0000-11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11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1" authorId="0" shapeId="0" xr:uid="{00000000-0006-0000-11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1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11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1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1" authorId="0" shapeId="0" xr:uid="{00000000-0006-0000-1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11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11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1" authorId="0" shapeId="0" xr:uid="{00000000-0006-0000-11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1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1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1" authorId="0" shapeId="0" xr:uid="{00000000-0006-0000-1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1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1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1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1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1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1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11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1" authorId="0" shapeId="0" xr:uid="{00000000-0006-0000-11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11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11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11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11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11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11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1" authorId="0" shapeId="0" xr:uid="{00000000-0006-0000-11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11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11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11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11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11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11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11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11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11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11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11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11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11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11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11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1" authorId="0" shapeId="0" xr:uid="{00000000-0006-0000-11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11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11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11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11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11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11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11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11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11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11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11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11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11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11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11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11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11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11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11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11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2" authorId="0" shapeId="0" xr:uid="{00000000-0006-0000-11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1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11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100-0000B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1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11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11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1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1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1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1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11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11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11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2" authorId="0" shapeId="0" xr:uid="{00000000-0006-0000-11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11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1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1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11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1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2" authorId="0" shapeId="0" xr:uid="{00000000-0006-0000-11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11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11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1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100-0000C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1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1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11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11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1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1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2" authorId="0" shapeId="0" xr:uid="{00000000-0006-0000-11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11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11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2" authorId="0" shapeId="0" xr:uid="{00000000-0006-0000-11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1100-0000D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2" authorId="0" shapeId="0" xr:uid="{00000000-0006-0000-11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1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1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1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11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1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1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1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11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11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11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1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11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1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11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11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1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11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11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1100-0000E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2" authorId="0" shapeId="0" xr:uid="{00000000-0006-0000-11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11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1100-0000E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11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11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11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11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11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11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11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2" authorId="0" shapeId="0" xr:uid="{00000000-0006-0000-11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2" authorId="0" shapeId="0" xr:uid="{00000000-0006-0000-1100-0000F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1100-0000F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2" authorId="0" shapeId="0" xr:uid="{00000000-0006-0000-11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11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11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11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11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11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2" authorId="0" shapeId="0" xr:uid="{00000000-0006-0000-11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2" authorId="0" shapeId="0" xr:uid="{00000000-0006-0000-1100-0000F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2" authorId="0" shapeId="0" xr:uid="{00000000-0006-0000-11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2" authorId="0" shapeId="0" xr:uid="{00000000-0006-0000-11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11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11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1100-00000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1100-00000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2" authorId="0" shapeId="0" xr:uid="{00000000-0006-0000-11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11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11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11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11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11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11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11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1100-00000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11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11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2" authorId="0" shapeId="0" xr:uid="{00000000-0006-0000-11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2" authorId="0" shapeId="0" xr:uid="{00000000-0006-0000-11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1100-00000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11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11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11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2" authorId="0" shapeId="0" xr:uid="{00000000-0006-0000-11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2" authorId="0" shapeId="0" xr:uid="{00000000-0006-0000-11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11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11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11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2" authorId="0" shapeId="0" xr:uid="{00000000-0006-0000-11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2" authorId="0" shapeId="0" xr:uid="{00000000-0006-0000-11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11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11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11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11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11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11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11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11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2" authorId="0" shapeId="0" xr:uid="{00000000-0006-0000-11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11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11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2" authorId="0" shapeId="0" xr:uid="{00000000-0006-0000-11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11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11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11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11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11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11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11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1100-00002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11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2" authorId="0" shapeId="0" xr:uid="{00000000-0006-0000-11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11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11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11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11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11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11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11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11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11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11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11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11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11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11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11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11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11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11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11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11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11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11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1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11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11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3" authorId="0" shapeId="0" xr:uid="{00000000-0006-0000-11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1100-00004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11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11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11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11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11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11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1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1100-00005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3" authorId="0" shapeId="0" xr:uid="{00000000-0006-0000-11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11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3" authorId="0" shapeId="0" xr:uid="{00000000-0006-0000-11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3" authorId="0" shapeId="0" xr:uid="{00000000-0006-0000-11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1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11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1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1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1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1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11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1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11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11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1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100-00006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1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3" authorId="0" shapeId="0" xr:uid="{00000000-0006-0000-1100-00006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1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3" authorId="0" shapeId="0" xr:uid="{00000000-0006-0000-11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11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1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11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11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11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11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11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1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3" authorId="0" shapeId="0" xr:uid="{00000000-0006-0000-11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3" authorId="0" shapeId="0" xr:uid="{00000000-0006-0000-11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11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1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11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3" authorId="0" shapeId="0" xr:uid="{00000000-0006-0000-1100-00007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1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1100-00007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11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1100-00007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11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1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11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11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11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1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1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11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11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11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11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11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11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11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11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1100-00008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3" authorId="0" shapeId="0" xr:uid="{00000000-0006-0000-11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11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11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11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3" authorId="0" shapeId="0" xr:uid="{00000000-0006-0000-11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11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11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11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11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11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11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11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11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11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11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3" authorId="0" shapeId="0" xr:uid="{00000000-0006-0000-11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3" authorId="0" shapeId="0" xr:uid="{00000000-0006-0000-11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11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11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11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11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11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1100-00009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3" authorId="0" shapeId="0" xr:uid="{00000000-0006-0000-11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3" authorId="0" shapeId="0" xr:uid="{00000000-0006-0000-11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11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3" authorId="0" shapeId="0" xr:uid="{00000000-0006-0000-1100-0000A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3" authorId="0" shapeId="0" xr:uid="{00000000-0006-0000-11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11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11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11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3" authorId="0" shapeId="0" xr:uid="{00000000-0006-0000-11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11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11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11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11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11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1100-0000A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11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11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11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11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3" authorId="0" shapeId="0" xr:uid="{00000000-0006-0000-11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11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1100-0000B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3" authorId="0" shapeId="0" xr:uid="{00000000-0006-0000-11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11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11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11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1100-0000B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11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1100-0000B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11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11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11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1100-0000C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11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11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11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11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11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11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11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11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11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11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11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11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1100-0000C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11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11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11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11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11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11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11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11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11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11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11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11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1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11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1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11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11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1100-0000D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1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11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4" authorId="0" shapeId="0" xr:uid="{00000000-0006-0000-1100-0000E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4" authorId="0" shapeId="0" xr:uid="{00000000-0006-0000-11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4" authorId="0" shapeId="0" xr:uid="{00000000-0006-0000-11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11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11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11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1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1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1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11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1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11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11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11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11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11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1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1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1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4" authorId="0" shapeId="0" xr:uid="{00000000-0006-0000-11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1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11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11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11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11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11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4" authorId="0" shapeId="0" xr:uid="{00000000-0006-0000-11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1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1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1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4" authorId="0" shapeId="0" xr:uid="{00000000-0006-0000-11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1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1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1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11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11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11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1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1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1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11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11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1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4" authorId="0" shapeId="0" xr:uid="{00000000-0006-0000-11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11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1100-00000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4" authorId="0" shapeId="0" xr:uid="{00000000-0006-0000-1100-00001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4" authorId="0" shapeId="0" xr:uid="{00000000-0006-0000-11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11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11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11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11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11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11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11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4" authorId="0" shapeId="0" xr:uid="{00000000-0006-0000-11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4" authorId="0" shapeId="0" xr:uid="{00000000-0006-0000-11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11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1100-00001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11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11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1100-00001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1100-00002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11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4" authorId="0" shapeId="0" xr:uid="{00000000-0006-0000-11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4" authorId="0" shapeId="0" xr:uid="{00000000-0006-0000-1100-00002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4" authorId="0" shapeId="0" xr:uid="{00000000-0006-0000-11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11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11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11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11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11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4" authorId="0" shapeId="0" xr:uid="{00000000-0006-0000-11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4" authorId="0" shapeId="0" xr:uid="{00000000-0006-0000-11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4" authorId="0" shapeId="0" xr:uid="{00000000-0006-0000-11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11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4" authorId="0" shapeId="0" xr:uid="{00000000-0006-0000-11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11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11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11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11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11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11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11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11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11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11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1100-00003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4" authorId="0" shapeId="0" xr:uid="{00000000-0006-0000-1100-00003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11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1100-00003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4" authorId="0" shapeId="0" xr:uid="{00000000-0006-0000-1100-00003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4" authorId="0" shapeId="0" xr:uid="{00000000-0006-0000-11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11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4" authorId="0" shapeId="0" xr:uid="{00000000-0006-0000-11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11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11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11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11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11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11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11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11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11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11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11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11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11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11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11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11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11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11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4" authorId="0" shapeId="0" xr:uid="{00000000-0006-0000-11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11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11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11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11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11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11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11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11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11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1100-00005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11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11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1100-00006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11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1100-00006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11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11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11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11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4" authorId="0" shapeId="0" xr:uid="{00000000-0006-0000-11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11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11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1100-00006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11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1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1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11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11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11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11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11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11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1100-00007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1100-00007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1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11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1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1100-00007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5" authorId="0" shapeId="0" xr:uid="{00000000-0006-0000-11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1100-00007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5" authorId="0" shapeId="0" xr:uid="{00000000-0006-0000-1100-00007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1100-00007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1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11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5" authorId="0" shapeId="0" xr:uid="{00000000-0006-0000-11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1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1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1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5" authorId="0" shapeId="0" xr:uid="{00000000-0006-0000-11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1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1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11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11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11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11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1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100-00008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5" authorId="0" shapeId="0" xr:uid="{00000000-0006-0000-11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11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5" authorId="0" shapeId="0" xr:uid="{00000000-0006-0000-11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1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100-00009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5" authorId="0" shapeId="0" xr:uid="{00000000-0006-0000-11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5" authorId="0" shapeId="0" xr:uid="{00000000-0006-0000-11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11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11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11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1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5" authorId="0" shapeId="0" xr:uid="{00000000-0006-0000-11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1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1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100-00009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5" authorId="0" shapeId="0" xr:uid="{00000000-0006-0000-11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5" authorId="0" shapeId="0" xr:uid="{00000000-0006-0000-11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1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1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5" authorId="0" shapeId="0" xr:uid="{00000000-0006-0000-11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1100-0000A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11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11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1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1100-0000A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11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1100-0000A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1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100-0000A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1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1100-0000A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11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1100-0000A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11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11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1100-0000B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11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11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11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11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11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11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1100-0000B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11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11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1100-0000B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1100-0000B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5" authorId="0" shapeId="0" xr:uid="{00000000-0006-0000-11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5" authorId="0" shapeId="0" xr:uid="{00000000-0006-0000-11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11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11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1100-0000C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11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11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11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11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11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11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11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1100-0000C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11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11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11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1100-0000C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5" authorId="0" shapeId="0" xr:uid="{00000000-0006-0000-11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1100-0000C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5" authorId="0" shapeId="0" xr:uid="{00000000-0006-0000-11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11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11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1100-0000D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11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1100-0000D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5" authorId="0" shapeId="0" xr:uid="{00000000-0006-0000-11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11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11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11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11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11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11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11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11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11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11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11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5" authorId="0" shapeId="0" xr:uid="{00000000-0006-0000-11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11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11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11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11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11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5" authorId="0" shapeId="0" xr:uid="{00000000-0006-0000-11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11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1100-0000E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11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1100-0000E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5" authorId="0" shapeId="0" xr:uid="{00000000-0006-0000-11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11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11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5" authorId="0" shapeId="0" xr:uid="{00000000-0006-0000-1100-0000E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5" authorId="0" shapeId="0" xr:uid="{00000000-0006-0000-11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1100-0000F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5" authorId="0" shapeId="0" xr:uid="{00000000-0006-0000-1100-0000F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1100-0000F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11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11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5" authorId="0" shapeId="0" xr:uid="{00000000-0006-0000-11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11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1100-0000F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11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11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11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1100-0000F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11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1100-0000F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11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11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1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1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100-00000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11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1100-00000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1100-00000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11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1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1100-00000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11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1100-00000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1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100-00000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1100-00000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1100-00000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6" authorId="0" shapeId="0" xr:uid="{00000000-0006-0000-1100-00001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6" authorId="0" shapeId="0" xr:uid="{00000000-0006-0000-1100-00001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1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11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11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11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11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11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11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11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11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11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11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11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100-00001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6" authorId="0" shapeId="0" xr:uid="{00000000-0006-0000-11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100-00002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1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100-00002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6" authorId="0" shapeId="0" xr:uid="{00000000-0006-0000-11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11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100-00002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6" authorId="0" shapeId="0" xr:uid="{00000000-0006-0000-1100-00002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6" authorId="0" shapeId="0" xr:uid="{00000000-0006-0000-11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11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16" authorId="0" shapeId="0" xr:uid="{00000000-0006-0000-11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6" authorId="0" shapeId="0" xr:uid="{00000000-0006-0000-11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1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11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1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11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11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11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1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1100-00003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1100-00003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6" authorId="0" shapeId="0" xr:uid="{00000000-0006-0000-1100-00003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11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1100-00003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1100-00003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100-00003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1100-00003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1100-00003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11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11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1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11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11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11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1100-00004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11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1100-00004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1100-00004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11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11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11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11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11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6" authorId="0" shapeId="0" xr:uid="{00000000-0006-0000-1100-00004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11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1100-00004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11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1100-00004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6" authorId="0" shapeId="0" xr:uid="{00000000-0006-0000-11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1100-00005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11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11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11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6" authorId="0" shapeId="0" xr:uid="{00000000-0006-0000-11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1100-00005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1100-00005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6" authorId="0" shapeId="0" xr:uid="{00000000-0006-0000-1100-00005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1100-00005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6" authorId="0" shapeId="0" xr:uid="{00000000-0006-0000-1100-00005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1100-00005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1100-00005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1100-00005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6" authorId="0" shapeId="0" xr:uid="{00000000-0006-0000-1100-00005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6" authorId="0" shapeId="0" xr:uid="{00000000-0006-0000-11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1100-00005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6" authorId="0" shapeId="0" xr:uid="{00000000-0006-0000-1100-00006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6" authorId="0" shapeId="0" xr:uid="{00000000-0006-0000-11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11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11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11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6" authorId="0" shapeId="0" xr:uid="{00000000-0006-0000-11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11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11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1100-00006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1100-00006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11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11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1100-00006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6" authorId="0" shapeId="0" xr:uid="{00000000-0006-0000-11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11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11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1100-00007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11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11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1100-00007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1100-00007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11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1100-00007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11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1100-00007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1100-00007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1100-00007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1100-00007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1100-00007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1100-00007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1100-00007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1100-00007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1100-00008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11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11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1100-00008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11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11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11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11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11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11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1100-00008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11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11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11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1100-00008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1100-00008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1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100-00009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1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11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11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1100-00009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1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1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1100-00009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1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11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11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7" authorId="0" shapeId="0" xr:uid="{00000000-0006-0000-11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11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11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11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11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1100-0000A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7" authorId="0" shapeId="0" xr:uid="{00000000-0006-0000-1100-0000A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1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11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1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1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1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1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1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1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11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11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11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11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1100-0000A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1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7" authorId="0" shapeId="0" xr:uid="{00000000-0006-0000-11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1100-0000B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7" authorId="0" shapeId="0" xr:uid="{00000000-0006-0000-11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100-0000B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1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7" authorId="0" shapeId="0" xr:uid="{00000000-0006-0000-11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1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7" authorId="0" shapeId="0" xr:uid="{00000000-0006-0000-11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7" authorId="0" shapeId="0" xr:uid="{00000000-0006-0000-11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11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1100-0000B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7" authorId="0" shapeId="0" xr:uid="{00000000-0006-0000-11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11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1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11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1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100-0000C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1100-0000C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1100-0000C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1100-0000C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1100-0000C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11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1100-0000C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11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1100-0000C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1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1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11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1100-0000C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1100-0000C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1100-0000C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7" authorId="0" shapeId="0" xr:uid="{00000000-0006-0000-1100-0000D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1100-0000D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1100-0000D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11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11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11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1100-0000D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11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1100-0000D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1100-0000D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1100-0000D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11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1100-0000D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1100-0000D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7" authorId="0" shapeId="0" xr:uid="{00000000-0006-0000-1100-0000D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1100-0000D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1100-0000E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7" authorId="0" shapeId="0" xr:uid="{00000000-0006-0000-1100-0000E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7" authorId="0" shapeId="0" xr:uid="{00000000-0006-0000-1100-0000E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17" authorId="0" shapeId="0" xr:uid="{00000000-0006-0000-1100-0000E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7" authorId="0" shapeId="0" xr:uid="{00000000-0006-0000-1100-0000E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1100-0000E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1100-0000E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7" authorId="0" shapeId="0" xr:uid="{00000000-0006-0000-1100-0000E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1100-0000E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1100-0000E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7" authorId="0" shapeId="0" xr:uid="{00000000-0006-0000-1100-0000E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1100-0000E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1100-0000E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7" authorId="0" shapeId="0" xr:uid="{00000000-0006-0000-1100-0000E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1100-0000E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7" authorId="0" shapeId="0" xr:uid="{00000000-0006-0000-1100-0000E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7" authorId="0" shapeId="0" xr:uid="{00000000-0006-0000-1100-0000F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1100-0000F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7" authorId="0" shapeId="0" xr:uid="{00000000-0006-0000-1100-0000F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7" authorId="0" shapeId="0" xr:uid="{00000000-0006-0000-1100-0000F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7" authorId="0" shapeId="0" xr:uid="{00000000-0006-0000-1100-0000F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1100-0000F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1100-0000F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7" authorId="0" shapeId="0" xr:uid="{00000000-0006-0000-1100-0000F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1100-0000F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7" authorId="0" shapeId="0" xr:uid="{00000000-0006-0000-1100-0000F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7" authorId="0" shapeId="0" xr:uid="{00000000-0006-0000-1100-0000F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1100-0000F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7" authorId="0" shapeId="0" xr:uid="{00000000-0006-0000-1100-0000F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7" authorId="0" shapeId="0" xr:uid="{00000000-0006-0000-1100-0000F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7" authorId="0" shapeId="0" xr:uid="{00000000-0006-0000-1100-0000F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1100-0000F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1100-00000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1100-00000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1100-00000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1100-00000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1100-00000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1100-00000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1100-00000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1100-00000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1100-00000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1100-00000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1100-00000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1100-00000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A17" authorId="0" shapeId="0" xr:uid="{00000000-0006-0000-1100-00000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1100-00000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1100-00000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1100-00000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1100-00001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1100-00001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1100-00001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1100-00001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1100-00001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1100-00001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1100-00001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7" authorId="0" shapeId="0" xr:uid="{00000000-0006-0000-1100-00001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1100-00001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1100-00001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1100-00001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7" authorId="0" shapeId="0" xr:uid="{00000000-0006-0000-1100-00001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1100-00001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1100-00001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1100-00001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1100-00001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1100-00002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1100-00002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1100-00002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1100-00002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1100-00002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1100-00002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1100-00002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1100-00002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1100-00002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1100-00002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1100-00002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1100-00002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1100-00002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1100-00002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100-00002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100-00002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1100-00003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1100-00003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1100-00003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1100-00003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1100-00003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100-00003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1100-00003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100-00003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100-00003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1100-00003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100-00003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1100-00003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100-00003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8" authorId="0" shapeId="0" xr:uid="{00000000-0006-0000-1100-00003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8" authorId="0" shapeId="0" xr:uid="{00000000-0006-0000-1100-00003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8" authorId="0" shapeId="0" xr:uid="{00000000-0006-0000-1100-00003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8" authorId="0" shapeId="0" xr:uid="{00000000-0006-0000-1100-00004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1100-00004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1100-00004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1100-00004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100-00004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100-00004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100-00004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100-00004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1100-00004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1100-00004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1100-00004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1100-00004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100-00004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1100-00004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1100-00004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8" authorId="0" shapeId="0" xr:uid="{00000000-0006-0000-1100-00004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1100-00005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8" authorId="0" shapeId="0" xr:uid="{00000000-0006-0000-1100-00005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8" authorId="0" shapeId="0" xr:uid="{00000000-0006-0000-1100-00005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18" authorId="0" shapeId="0" xr:uid="{00000000-0006-0000-1100-00005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8" authorId="0" shapeId="0" xr:uid="{00000000-0006-0000-1100-00005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8" authorId="0" shapeId="0" xr:uid="{00000000-0006-0000-1100-00005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100-00005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K18" authorId="0" shapeId="0" xr:uid="{00000000-0006-0000-1100-00005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8" authorId="0" shapeId="0" xr:uid="{00000000-0006-0000-1100-00005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100-00005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1100-00005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100-00005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8" authorId="0" shapeId="0" xr:uid="{00000000-0006-0000-1100-00005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100-00005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100-00005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1100-00005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1100-00006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1100-00006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1100-00006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1100-00006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1100-00006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100-00006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100-00006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1100-00006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1100-00006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100-00006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100-00006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1100-00006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1100-00006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1100-00006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1100-00006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1100-00006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1100-00007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1100-00007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1100-00007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1100-00007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1100-00007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1100-00007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8" authorId="0" shapeId="0" xr:uid="{00000000-0006-0000-1100-00007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1100-00007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1100-00007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8" authorId="0" shapeId="0" xr:uid="{00000000-0006-0000-1100-00007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8" authorId="0" shapeId="0" xr:uid="{00000000-0006-0000-1100-00007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1100-00007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1100-00007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8" authorId="0" shapeId="0" xr:uid="{00000000-0006-0000-1100-00007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8" authorId="0" shapeId="0" xr:uid="{00000000-0006-0000-1100-00007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8" authorId="0" shapeId="0" xr:uid="{00000000-0006-0000-1100-00007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1100-00008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1100-00008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1100-00008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1100-00008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1100-00008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8" authorId="0" shapeId="0" xr:uid="{00000000-0006-0000-1100-00008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1100-00008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8" authorId="0" shapeId="0" xr:uid="{00000000-0006-0000-1100-00008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8" authorId="0" shapeId="0" xr:uid="{00000000-0006-0000-1100-00008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1100-00008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1100-00008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1100-00008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1100-00008C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1100-00008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8" authorId="0" shapeId="0" xr:uid="{00000000-0006-0000-1100-00008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8" authorId="0" shapeId="0" xr:uid="{00000000-0006-0000-1100-00008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1100-00009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8" authorId="0" shapeId="0" xr:uid="{00000000-0006-0000-1100-00009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1100-00009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1100-00009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1100-00009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18" authorId="0" shapeId="0" xr:uid="{00000000-0006-0000-1100-00009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8" authorId="0" shapeId="0" xr:uid="{00000000-0006-0000-1100-00009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8" authorId="0" shapeId="0" xr:uid="{00000000-0006-0000-1100-00009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8" authorId="0" shapeId="0" xr:uid="{00000000-0006-0000-1100-00009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8" authorId="0" shapeId="0" xr:uid="{00000000-0006-0000-1100-00009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1100-00009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1100-00009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1100-00009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1100-00009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1100-00009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1100-00009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1100-0000A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1100-0000A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1100-0000A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8" authorId="0" shapeId="0" xr:uid="{00000000-0006-0000-1100-0000A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1100-0000A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8" authorId="0" shapeId="0" xr:uid="{00000000-0006-0000-1100-0000A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8" authorId="0" shapeId="0" xr:uid="{00000000-0006-0000-1100-0000A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1100-0000A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1100-0000A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1100-0000A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1100-0000A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1100-0000A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1100-0000A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1100-0000A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1100-0000A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1100-0000A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1100-0000B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8" authorId="0" shapeId="0" xr:uid="{00000000-0006-0000-1100-0000B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1100-0000B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1100-0000B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1100-0000B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8" authorId="0" shapeId="0" xr:uid="{00000000-0006-0000-1100-0000B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1100-0000B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1100-0000B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1100-0000B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1100-0000B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1100-0000B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1100-0000B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1100-0000B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1100-0000B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1100-0000B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1100-0000B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1100-0000C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1100-0000C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1100-0000C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8" authorId="0" shapeId="0" xr:uid="{00000000-0006-0000-1100-0000C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9" authorId="0" shapeId="0" xr:uid="{00000000-0006-0000-1100-0000C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9" authorId="0" shapeId="0" xr:uid="{00000000-0006-0000-1100-0000C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1100-0000C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9" authorId="0" shapeId="0" xr:uid="{00000000-0006-0000-1100-0000C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1100-0000C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1100-0000C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1100-0000C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100-0000C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1100-0000C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1100-0000C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1100-0000C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1100-0000C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9" authorId="0" shapeId="0" xr:uid="{00000000-0006-0000-1100-0000D0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100-0000D1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9" authorId="0" shapeId="0" xr:uid="{00000000-0006-0000-1100-0000D2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9" authorId="0" shapeId="0" xr:uid="{00000000-0006-0000-1100-0000D3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9" authorId="0" shapeId="0" xr:uid="{00000000-0006-0000-1100-0000D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9" authorId="0" shapeId="0" xr:uid="{00000000-0006-0000-1100-0000D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1100-0000D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1100-0000D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100-0000D8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100-0000D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100-0000D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100-0000D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100-0000D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100-0000D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9" authorId="0" shapeId="0" xr:uid="{00000000-0006-0000-1100-0000D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1100-0000D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1100-0000E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100-0000E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1100-0000E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100-0000E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1100-0000E4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1100-0000E5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9" authorId="0" shapeId="0" xr:uid="{00000000-0006-0000-1100-0000E6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100-0000E7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100-0000E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9" authorId="0" shapeId="0" xr:uid="{00000000-0006-0000-1100-0000E9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1100-0000EA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9" authorId="0" shapeId="0" xr:uid="{00000000-0006-0000-1100-0000EB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9" authorId="0" shapeId="0" xr:uid="{00000000-0006-0000-1100-0000E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100-0000ED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1100-0000EE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100-0000EF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100-0000F0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1100-0000F1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100-0000F2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100-0000F3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1100-0000F4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9" authorId="0" shapeId="0" xr:uid="{00000000-0006-0000-1100-0000F5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9" authorId="0" shapeId="0" xr:uid="{00000000-0006-0000-1100-0000F6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1100-0000F7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1100-0000F8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100-0000F9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100-0000FA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100-0000FB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1100-0000FC04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1100-0000FD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1100-0000FE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1100-0000FF04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1100-00000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9" authorId="0" shapeId="0" xr:uid="{00000000-0006-0000-1100-00000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9" authorId="0" shapeId="0" xr:uid="{00000000-0006-0000-1100-00000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1100-00000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1100-00000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9" authorId="0" shapeId="0" xr:uid="{00000000-0006-0000-1100-00000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9" authorId="0" shapeId="0" xr:uid="{00000000-0006-0000-1100-00000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1100-00000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1100-00000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1100-00000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9" authorId="0" shapeId="0" xr:uid="{00000000-0006-0000-1100-00000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1100-00000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9" authorId="0" shapeId="0" xr:uid="{00000000-0006-0000-1100-00000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1100-00000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9" authorId="0" shapeId="0" xr:uid="{00000000-0006-0000-1100-00000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9" authorId="0" shapeId="0" xr:uid="{00000000-0006-0000-1100-00000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9" authorId="0" shapeId="0" xr:uid="{00000000-0006-0000-1100-00001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Q19" authorId="0" shapeId="0" xr:uid="{00000000-0006-0000-1100-00001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R19" authorId="0" shapeId="0" xr:uid="{00000000-0006-0000-1100-00001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9" authorId="0" shapeId="0" xr:uid="{00000000-0006-0000-1100-00001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9" authorId="0" shapeId="0" xr:uid="{00000000-0006-0000-1100-00001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1100-00001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1100-00001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1100-00001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9" authorId="0" shapeId="0" xr:uid="{00000000-0006-0000-1100-00001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9" authorId="0" shapeId="0" xr:uid="{00000000-0006-0000-1100-00001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9" authorId="0" shapeId="0" xr:uid="{00000000-0006-0000-1100-00001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1100-00001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9" authorId="0" shapeId="0" xr:uid="{00000000-0006-0000-1100-00001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1100-00001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1100-00001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9" authorId="0" shapeId="0" xr:uid="{00000000-0006-0000-1100-00001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9" authorId="0" shapeId="0" xr:uid="{00000000-0006-0000-1100-00002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1100-00002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9" authorId="0" shapeId="0" xr:uid="{00000000-0006-0000-1100-00002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1100-00002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9" authorId="0" shapeId="0" xr:uid="{00000000-0006-0000-1100-00002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1100-00002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9" authorId="0" shapeId="0" xr:uid="{00000000-0006-0000-1100-00002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1100-00002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9" authorId="0" shapeId="0" xr:uid="{00000000-0006-0000-1100-00002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9" authorId="0" shapeId="0" xr:uid="{00000000-0006-0000-1100-00002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9" authorId="0" shapeId="0" xr:uid="{00000000-0006-0000-1100-00002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9" authorId="0" shapeId="0" xr:uid="{00000000-0006-0000-1100-00002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9" authorId="0" shapeId="0" xr:uid="{00000000-0006-0000-1100-00002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9" authorId="0" shapeId="0" xr:uid="{00000000-0006-0000-1100-00002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9" authorId="0" shapeId="0" xr:uid="{00000000-0006-0000-1100-00002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1100-00002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1100-00003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9" authorId="0" shapeId="0" xr:uid="{00000000-0006-0000-1100-00003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9" authorId="0" shapeId="0" xr:uid="{00000000-0006-0000-1100-00003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9" authorId="0" shapeId="0" xr:uid="{00000000-0006-0000-1100-00003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1100-00003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1100-00003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1100-00003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1100-00003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1100-00003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1100-00003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1100-00003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1100-00003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9" authorId="0" shapeId="0" xr:uid="{00000000-0006-0000-1100-00003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1100-00003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9" authorId="0" shapeId="0" xr:uid="{00000000-0006-0000-1100-00003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1100-00003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1100-00004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9" authorId="0" shapeId="0" xr:uid="{00000000-0006-0000-1100-00004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1100-00004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1100-00004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9" authorId="0" shapeId="0" xr:uid="{00000000-0006-0000-1100-00004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1100-00004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1100-00004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9" authorId="0" shapeId="0" xr:uid="{00000000-0006-0000-1100-00004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9" authorId="0" shapeId="0" xr:uid="{00000000-0006-0000-1100-00004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9" authorId="0" shapeId="0" xr:uid="{00000000-0006-0000-1100-00004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9" authorId="0" shapeId="0" xr:uid="{00000000-0006-0000-1100-00004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1100-00004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9" authorId="0" shapeId="0" xr:uid="{00000000-0006-0000-1100-00004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1100-00004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1100-00004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9" authorId="0" shapeId="0" xr:uid="{00000000-0006-0000-1100-00004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1100-00005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9" authorId="0" shapeId="0" xr:uid="{00000000-0006-0000-1100-00005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1100-00005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1100-00005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9" authorId="0" shapeId="0" xr:uid="{00000000-0006-0000-1100-00005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9" authorId="0" shapeId="0" xr:uid="{00000000-0006-0000-1100-00005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1100-00005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1100-00005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1100-00005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1100-00005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1100-00005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9" authorId="0" shapeId="0" xr:uid="{00000000-0006-0000-1100-00005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1100-00005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1100-00005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100-00005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1100-00005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20" authorId="0" shapeId="0" xr:uid="{00000000-0006-0000-1100-00006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1100-00006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20" authorId="0" shapeId="0" xr:uid="{00000000-0006-0000-1100-00006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100-00006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1100-00006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100-00006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1100-00006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1100-00006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1100-00006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20" authorId="0" shapeId="0" xr:uid="{00000000-0006-0000-1100-00006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1100-00006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1100-00006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20" authorId="0" shapeId="0" xr:uid="{00000000-0006-0000-1100-00006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1100-00006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1100-00006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20" authorId="0" shapeId="0" xr:uid="{00000000-0006-0000-1100-00006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1100-00007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100-00007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20" authorId="0" shapeId="0" xr:uid="{00000000-0006-0000-1100-00007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100-00007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100-00007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100-00007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100-00007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20" authorId="0" shapeId="0" xr:uid="{00000000-0006-0000-1100-00007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1100-00007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20" authorId="0" shapeId="0" xr:uid="{00000000-0006-0000-1100-00007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1100-00007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1100-00007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100-00007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100-00007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1100-00007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20" authorId="0" shapeId="0" xr:uid="{00000000-0006-0000-1100-00007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100-00008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1100-00008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1100-00008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F20" authorId="0" shapeId="0" xr:uid="{00000000-0006-0000-1100-00008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G20" authorId="0" shapeId="0" xr:uid="{00000000-0006-0000-1100-00008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20" authorId="0" shapeId="0" xr:uid="{00000000-0006-0000-1100-00008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100-00008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1100-00008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100-00008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1100-00008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1100-00008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20" authorId="0" shapeId="0" xr:uid="{00000000-0006-0000-1100-00008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100-00008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1100-00008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20" authorId="0" shapeId="0" xr:uid="{00000000-0006-0000-1100-00008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1100-00008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1100-00009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20" authorId="0" shapeId="0" xr:uid="{00000000-0006-0000-1100-00009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100-00009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100-00009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20" authorId="0" shapeId="0" xr:uid="{00000000-0006-0000-1100-00009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20" authorId="0" shapeId="0" xr:uid="{00000000-0006-0000-1100-00009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100-00009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1100-00009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20" authorId="0" shapeId="0" xr:uid="{00000000-0006-0000-1100-00009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20" authorId="0" shapeId="0" xr:uid="{00000000-0006-0000-1100-00009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20" authorId="0" shapeId="0" xr:uid="{00000000-0006-0000-1100-00009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1100-00009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20" authorId="0" shapeId="0" xr:uid="{00000000-0006-0000-1100-00009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100-00009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1100-00009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1100-00009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1100-0000A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1100-0000A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20" authorId="0" shapeId="0" xr:uid="{00000000-0006-0000-1100-0000A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20" authorId="0" shapeId="0" xr:uid="{00000000-0006-0000-1100-0000A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1100-0000A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20" authorId="0" shapeId="0" xr:uid="{00000000-0006-0000-1100-0000A5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1100-0000A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20" authorId="0" shapeId="0" xr:uid="{00000000-0006-0000-1100-0000A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1100-0000A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1100-0000A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20" authorId="0" shapeId="0" xr:uid="{00000000-0006-0000-1100-0000A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1100-0000A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S20" authorId="0" shapeId="0" xr:uid="{00000000-0006-0000-1100-0000A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20" authorId="0" shapeId="0" xr:uid="{00000000-0006-0000-1100-0000A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1100-0000A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1100-0000A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1100-0000B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1100-0000B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20" authorId="0" shapeId="0" xr:uid="{00000000-0006-0000-1100-0000B2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1100-0000B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1100-0000B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20" authorId="0" shapeId="0" xr:uid="{00000000-0006-0000-1100-0000B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20" authorId="0" shapeId="0" xr:uid="{00000000-0006-0000-1100-0000B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1100-0000B7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20" authorId="0" shapeId="0" xr:uid="{00000000-0006-0000-1100-0000B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20" authorId="0" shapeId="0" xr:uid="{00000000-0006-0000-1100-0000B9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1100-0000B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20" authorId="0" shapeId="0" xr:uid="{00000000-0006-0000-1100-0000BB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20" authorId="0" shapeId="0" xr:uid="{00000000-0006-0000-1100-0000B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20" authorId="0" shapeId="0" xr:uid="{00000000-0006-0000-1100-0000B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20" authorId="0" shapeId="0" xr:uid="{00000000-0006-0000-1100-0000B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20" authorId="0" shapeId="0" xr:uid="{00000000-0006-0000-1100-0000B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20" authorId="0" shapeId="0" xr:uid="{00000000-0006-0000-1100-0000C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1100-0000C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I20" authorId="0" shapeId="0" xr:uid="{00000000-0006-0000-1100-0000C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1100-0000C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20" authorId="0" shapeId="0" xr:uid="{00000000-0006-0000-1100-0000C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1100-0000C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1100-0000C6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1100-0000C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1100-0000C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1100-0000C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1100-0000C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1100-0000C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1100-0000C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1100-0000C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1100-0000C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1100-0000CF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1100-0000D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1100-0000D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20" authorId="0" shapeId="0" xr:uid="{00000000-0006-0000-1100-0000D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20" authorId="0" shapeId="0" xr:uid="{00000000-0006-0000-1100-0000D3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1100-0000D4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1100-0000D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1100-0000D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1100-0000D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20" authorId="0" shapeId="0" xr:uid="{00000000-0006-0000-1100-0000D8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20" authorId="0" shapeId="0" xr:uid="{00000000-0006-0000-1100-0000D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20" authorId="0" shapeId="0" xr:uid="{00000000-0006-0000-1100-0000DA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1100-0000D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1100-0000DC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20" authorId="0" shapeId="0" xr:uid="{00000000-0006-0000-1100-0000DD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1100-0000DE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20" authorId="0" shapeId="0" xr:uid="{00000000-0006-0000-1100-0000D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1100-0000E0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1100-0000E1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20" authorId="0" shapeId="0" xr:uid="{00000000-0006-0000-1100-0000E2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1100-0000E3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20" authorId="0" shapeId="0" xr:uid="{00000000-0006-0000-1100-0000E4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1100-0000E5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1100-0000E6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1100-0000E7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20" authorId="0" shapeId="0" xr:uid="{00000000-0006-0000-1100-0000E8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1100-0000E9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20" authorId="0" shapeId="0" xr:uid="{00000000-0006-0000-1100-0000EA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20" authorId="0" shapeId="0" xr:uid="{00000000-0006-0000-1100-0000EB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1100-0000EC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1100-0000ED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1100-0000EE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1100-0000EF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20" authorId="0" shapeId="0" xr:uid="{00000000-0006-0000-1100-0000F005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1100-0000F105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1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1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1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1200-00000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1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12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1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12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12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12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12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1200-00000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1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1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1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1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1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1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1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1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1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1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1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12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1" authorId="0" shapeId="0" xr:uid="{00000000-0006-0000-1200-00001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1" authorId="0" shapeId="0" xr:uid="{00000000-0006-0000-1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1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12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1" authorId="0" shapeId="0" xr:uid="{00000000-0006-0000-1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12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12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1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1200-00002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1" authorId="0" shapeId="0" xr:uid="{00000000-0006-0000-1200-00002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1" authorId="0" shapeId="0" xr:uid="{00000000-0006-0000-1200-00002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1" authorId="0" shapeId="0" xr:uid="{00000000-0006-0000-1200-00002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1" authorId="0" shapeId="0" xr:uid="{00000000-0006-0000-1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1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1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1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1" authorId="0" shapeId="0" xr:uid="{00000000-0006-0000-1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12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1" authorId="0" shapeId="0" xr:uid="{00000000-0006-0000-1200-00002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1" authorId="0" shapeId="0" xr:uid="{00000000-0006-0000-12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1200-00002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1" authorId="0" shapeId="0" xr:uid="{00000000-0006-0000-12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1" authorId="0" shapeId="0" xr:uid="{00000000-0006-0000-12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1" authorId="0" shapeId="0" xr:uid="{00000000-0006-0000-12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1" authorId="0" shapeId="0" xr:uid="{00000000-0006-0000-12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1" authorId="0" shapeId="0" xr:uid="{00000000-0006-0000-12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1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1200-00003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12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1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1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1200-00003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1200-00003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1" authorId="0" shapeId="0" xr:uid="{00000000-0006-0000-12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12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1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1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1" authorId="0" shapeId="0" xr:uid="{00000000-0006-0000-12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1" authorId="0" shapeId="0" xr:uid="{00000000-0006-0000-12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12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2" authorId="0" shapeId="0" xr:uid="{00000000-0006-0000-1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1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12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1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12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1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12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12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12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1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1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1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1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1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1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1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1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1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1200-00005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2" authorId="0" shapeId="0" xr:uid="{00000000-0006-0000-1200-00005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2" authorId="0" shapeId="0" xr:uid="{00000000-0006-0000-1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1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1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12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2" authorId="0" shapeId="0" xr:uid="{00000000-0006-0000-1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12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1200-00005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2" authorId="0" shapeId="0" xr:uid="{00000000-0006-0000-12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2" authorId="0" shapeId="0" xr:uid="{00000000-0006-0000-12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2" authorId="0" shapeId="0" xr:uid="{00000000-0006-0000-1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1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1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1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12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1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1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1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1200-00006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2" authorId="0" shapeId="0" xr:uid="{00000000-0006-0000-1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12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2" authorId="0" shapeId="0" xr:uid="{00000000-0006-0000-12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1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1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1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1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12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2" authorId="0" shapeId="0" xr:uid="{00000000-0006-0000-12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12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12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12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2" authorId="0" shapeId="0" xr:uid="{00000000-0006-0000-1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12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12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2" authorId="0" shapeId="0" xr:uid="{00000000-0006-0000-12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2" authorId="0" shapeId="0" xr:uid="{00000000-0006-0000-1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1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12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1200-00007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3" authorId="0" shapeId="0" xr:uid="{00000000-0006-0000-1200-00007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12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12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12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1200-00007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1200-00008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12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12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12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1200-00008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3" authorId="0" shapeId="0" xr:uid="{00000000-0006-0000-12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12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12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1200-00008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3" authorId="0" shapeId="0" xr:uid="{00000000-0006-0000-12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12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3" authorId="0" shapeId="0" xr:uid="{00000000-0006-0000-12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1200-00008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3" authorId="0" shapeId="0" xr:uid="{00000000-0006-0000-1200-00008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3" authorId="0" shapeId="0" xr:uid="{00000000-0006-0000-12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3" authorId="0" shapeId="0" xr:uid="{00000000-0006-0000-12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12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3" authorId="0" shapeId="0" xr:uid="{00000000-0006-0000-12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12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12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12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12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12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1200-00009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12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3" authorId="0" shapeId="0" xr:uid="{00000000-0006-0000-12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12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12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12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12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12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1200-00009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12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3" authorId="0" shapeId="0" xr:uid="{00000000-0006-0000-12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12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12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12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3" authorId="0" shapeId="0" xr:uid="{00000000-0006-0000-12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3" authorId="0" shapeId="0" xr:uid="{00000000-0006-0000-12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3" authorId="0" shapeId="0" xr:uid="{00000000-0006-0000-12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1200-0000A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12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12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12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12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12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12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12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12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3" authorId="0" shapeId="0" xr:uid="{00000000-0006-0000-12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12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12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12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12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1200-0000B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12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12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4" authorId="0" shapeId="0" xr:uid="{00000000-0006-0000-1200-0000B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12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1200-0000B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4" authorId="0" shapeId="0" xr:uid="{00000000-0006-0000-12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12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12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12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12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12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12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12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12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12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12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12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12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12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4" authorId="0" shapeId="0" xr:uid="{00000000-0006-0000-12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4" authorId="0" shapeId="0" xr:uid="{00000000-0006-0000-12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12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4" authorId="0" shapeId="0" xr:uid="{00000000-0006-0000-12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12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4" authorId="0" shapeId="0" xr:uid="{00000000-0006-0000-12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12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12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4" authorId="0" shapeId="0" xr:uid="{00000000-0006-0000-12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12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12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12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12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12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12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12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12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12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12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12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12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12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1200-0000E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12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12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12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12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12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12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4" authorId="0" shapeId="0" xr:uid="{00000000-0006-0000-12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12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12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12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12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12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12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12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12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12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12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12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12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12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12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12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12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12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12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5" authorId="0" shapeId="0" xr:uid="{00000000-0006-0000-12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12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12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12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12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5" authorId="0" shapeId="0" xr:uid="{00000000-0006-0000-12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12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12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12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5" authorId="0" shapeId="0" xr:uid="{00000000-0006-0000-12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12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12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12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12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5" authorId="0" shapeId="0" xr:uid="{00000000-0006-0000-12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12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12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12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12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12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12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12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12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12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12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12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12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1200-00001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12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12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12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5" authorId="0" shapeId="0" xr:uid="{00000000-0006-0000-12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5" authorId="0" shapeId="0" xr:uid="{00000000-0006-0000-12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12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5" authorId="0" shapeId="0" xr:uid="{00000000-0006-0000-12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12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12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6" authorId="0" shapeId="0" xr:uid="{00000000-0006-0000-12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12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12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12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12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1200-00002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12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1200-00002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12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12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12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12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1200-00002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12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12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12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12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12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12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1200-00003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K16" authorId="0" shapeId="0" xr:uid="{00000000-0006-0000-12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6" authorId="0" shapeId="0" xr:uid="{00000000-0006-0000-12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12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12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12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6" authorId="0" shapeId="0" xr:uid="{00000000-0006-0000-12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12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1200-00003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6" authorId="0" shapeId="0" xr:uid="{00000000-0006-0000-12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12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6" authorId="0" shapeId="0" xr:uid="{00000000-0006-0000-12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12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6" authorId="0" shapeId="0" xr:uid="{00000000-0006-0000-12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12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12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12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12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12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12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12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6" authorId="0" shapeId="0" xr:uid="{00000000-0006-0000-12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12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12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12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12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6" authorId="0" shapeId="0" xr:uid="{00000000-0006-0000-12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6" authorId="0" shapeId="0" xr:uid="{00000000-0006-0000-12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12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12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12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12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12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6" authorId="0" shapeId="0" xr:uid="{00000000-0006-0000-12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12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12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12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12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12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1200-00005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12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12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1200-00005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12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1200-00005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12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12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12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12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12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12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12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12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12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12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12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7" authorId="0" shapeId="0" xr:uid="{00000000-0006-0000-12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12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1200-00006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7" authorId="0" shapeId="0" xr:uid="{00000000-0006-0000-12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12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12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12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12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12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12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12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1200-00007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12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7" authorId="0" shapeId="0" xr:uid="{00000000-0006-0000-12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12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7" authorId="0" shapeId="0" xr:uid="{00000000-0006-0000-12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7" authorId="0" shapeId="0" xr:uid="{00000000-0006-0000-12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12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12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12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7" authorId="0" shapeId="0" xr:uid="{00000000-0006-0000-12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7" authorId="0" shapeId="0" xr:uid="{00000000-0006-0000-12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12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12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1200-00008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7" authorId="0" shapeId="0" xr:uid="{00000000-0006-0000-12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7" authorId="0" shapeId="0" xr:uid="{00000000-0006-0000-12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12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12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7" authorId="0" shapeId="0" xr:uid="{00000000-0006-0000-12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12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12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12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1200-00008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12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12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12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7" authorId="0" shapeId="0" xr:uid="{00000000-0006-0000-12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12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12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12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12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12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8" authorId="0" shapeId="0" xr:uid="{00000000-0006-0000-1200-00009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12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1200-00009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12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12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12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1200-00009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1200-00009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1200-00009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8" authorId="0" shapeId="0" xr:uid="{00000000-0006-0000-12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12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12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12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12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12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12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12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12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12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8" authorId="0" shapeId="0" xr:uid="{00000000-0006-0000-12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12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12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12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1200-0000A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8" authorId="0" shapeId="0" xr:uid="{00000000-0006-0000-1200-0000A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8" authorId="0" shapeId="0" xr:uid="{00000000-0006-0000-12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8" authorId="0" shapeId="0" xr:uid="{00000000-0006-0000-12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8" authorId="0" shapeId="0" xr:uid="{00000000-0006-0000-12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12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Y18" authorId="0" shapeId="0" xr:uid="{00000000-0006-0000-1200-0000B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8" authorId="0" shapeId="0" xr:uid="{00000000-0006-0000-12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12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8" authorId="0" shapeId="0" xr:uid="{00000000-0006-0000-12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12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8" authorId="0" shapeId="0" xr:uid="{00000000-0006-0000-12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12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1200-0000B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12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1200-0000B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8" authorId="0" shapeId="0" xr:uid="{00000000-0006-0000-12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8" authorId="0" shapeId="0" xr:uid="{00000000-0006-0000-12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12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12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12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1200-0000C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12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12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12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12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12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12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12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12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12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12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8" authorId="0" shapeId="0" xr:uid="{00000000-0006-0000-12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12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12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12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12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9" authorId="0" shapeId="0" xr:uid="{00000000-0006-0000-12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9" authorId="0" shapeId="0" xr:uid="{00000000-0006-0000-12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12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9" authorId="0" shapeId="0" xr:uid="{00000000-0006-0000-12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12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12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12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9" authorId="0" shapeId="0" xr:uid="{00000000-0006-0000-12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12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12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12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12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9" authorId="0" shapeId="0" xr:uid="{00000000-0006-0000-12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12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19" authorId="0" shapeId="0" xr:uid="{00000000-0006-0000-12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9" authorId="0" shapeId="0" xr:uid="{00000000-0006-0000-12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9" authorId="0" shapeId="0" xr:uid="{00000000-0006-0000-12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9" authorId="0" shapeId="0" xr:uid="{00000000-0006-0000-12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12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12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9" authorId="0" shapeId="0" xr:uid="{00000000-0006-0000-12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12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9" authorId="0" shapeId="0" xr:uid="{00000000-0006-0000-12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9" authorId="0" shapeId="0" xr:uid="{00000000-0006-0000-12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9" authorId="0" shapeId="0" xr:uid="{00000000-0006-0000-12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9" authorId="0" shapeId="0" xr:uid="{00000000-0006-0000-12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12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9" authorId="0" shapeId="0" xr:uid="{00000000-0006-0000-12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12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9" authorId="0" shapeId="0" xr:uid="{00000000-0006-0000-12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12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12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12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12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9" authorId="0" shapeId="0" xr:uid="{00000000-0006-0000-1200-0000F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9" authorId="0" shapeId="0" xr:uid="{00000000-0006-0000-12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9" authorId="0" shapeId="0" xr:uid="{00000000-0006-0000-12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1200-0000F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9" authorId="0" shapeId="0" xr:uid="{00000000-0006-0000-1200-0000F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12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12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9" authorId="0" shapeId="0" xr:uid="{00000000-0006-0000-12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9" authorId="0" shapeId="0" xr:uid="{00000000-0006-0000-12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9" authorId="0" shapeId="0" xr:uid="{00000000-0006-0000-12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12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9" authorId="0" shapeId="0" xr:uid="{00000000-0006-0000-12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19" authorId="0" shapeId="0" xr:uid="{00000000-0006-0000-1200-0000F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12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12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12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12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1200-00000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20" authorId="0" shapeId="0" xr:uid="{00000000-0006-0000-12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20" authorId="0" shapeId="0" xr:uid="{00000000-0006-0000-12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12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20" authorId="0" shapeId="0" xr:uid="{00000000-0006-0000-1200-00000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1200-00000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1200-00000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1200-00000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20" authorId="0" shapeId="0" xr:uid="{00000000-0006-0000-12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12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20" authorId="0" shapeId="0" xr:uid="{00000000-0006-0000-12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20" authorId="0" shapeId="0" xr:uid="{00000000-0006-0000-12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12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12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20" authorId="0" shapeId="0" xr:uid="{00000000-0006-0000-12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12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12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20" authorId="0" shapeId="0" xr:uid="{00000000-0006-0000-1200-00001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20" authorId="0" shapeId="0" xr:uid="{00000000-0006-0000-12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20" authorId="0" shapeId="0" xr:uid="{00000000-0006-0000-12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12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20" authorId="0" shapeId="0" xr:uid="{00000000-0006-0000-12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20" authorId="0" shapeId="0" xr:uid="{00000000-0006-0000-1200-00001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20" authorId="0" shapeId="0" xr:uid="{00000000-0006-0000-12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20" authorId="0" shapeId="0" xr:uid="{00000000-0006-0000-12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20" authorId="0" shapeId="0" xr:uid="{00000000-0006-0000-12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12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20" authorId="0" shapeId="0" xr:uid="{00000000-0006-0000-12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12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20" authorId="0" shapeId="0" xr:uid="{00000000-0006-0000-12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12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12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12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12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1200-00002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20" authorId="0" shapeId="0" xr:uid="{00000000-0006-0000-12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1200-00002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20" authorId="0" shapeId="0" xr:uid="{00000000-0006-0000-12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1200-00002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20" authorId="0" shapeId="0" xr:uid="{00000000-0006-0000-12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1200-00002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20" authorId="0" shapeId="0" xr:uid="{00000000-0006-0000-1200-00002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12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1200-00002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12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12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20" authorId="0" shapeId="0" xr:uid="{00000000-0006-0000-12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20" authorId="0" shapeId="0" xr:uid="{00000000-0006-0000-12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12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L20" authorId="0" shapeId="0" xr:uid="{00000000-0006-0000-12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12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20" authorId="0" shapeId="0" xr:uid="{00000000-0006-0000-1200-00003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12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T11" authorId="0" shapeId="0" xr:uid="{00000000-0006-0000-01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1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1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100-00000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1" authorId="0" shapeId="0" xr:uid="{00000000-0006-0000-01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1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1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1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1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1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1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1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1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1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1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1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100-00001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2" authorId="0" shapeId="0" xr:uid="{00000000-0006-0000-01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1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2" authorId="0" shapeId="0" xr:uid="{00000000-0006-0000-01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1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1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1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1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1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1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1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1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1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1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1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1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1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1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1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1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1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1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1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1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100-00002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4" authorId="0" shapeId="0" xr:uid="{00000000-0006-0000-01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1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1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1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1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1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1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1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1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1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1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1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1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1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1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1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1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1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1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1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1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1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1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1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100-00004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1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1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6" authorId="0" shapeId="0" xr:uid="{00000000-0006-0000-01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100-00004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6" authorId="0" shapeId="0" xr:uid="{00000000-0006-0000-01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1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6" authorId="0" shapeId="0" xr:uid="{00000000-0006-0000-01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1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1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1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1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100-00004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1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7" authorId="0" shapeId="0" xr:uid="{00000000-0006-0000-01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7" authorId="0" shapeId="0" xr:uid="{00000000-0006-0000-01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7" authorId="0" shapeId="0" xr:uid="{00000000-0006-0000-01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1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1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1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1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1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1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1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7" authorId="0" shapeId="0" xr:uid="{00000000-0006-0000-01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1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1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1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100-00005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1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1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1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1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1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1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1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1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1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1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1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9" authorId="0" shapeId="0" xr:uid="{00000000-0006-0000-01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1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1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1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9" authorId="0" shapeId="0" xr:uid="{00000000-0006-0000-01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1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1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20" authorId="0" shapeId="0" xr:uid="{00000000-0006-0000-01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1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1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20" authorId="0" shapeId="0" xr:uid="{00000000-0006-0000-01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1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1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1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1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1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1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1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1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1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1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1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1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2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2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2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2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2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1" authorId="0" shapeId="0" xr:uid="{00000000-0006-0000-02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2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2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2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2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2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2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2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2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2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2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2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2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2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2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2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2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2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2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2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3" authorId="0" shapeId="0" xr:uid="{00000000-0006-0000-02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2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2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2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2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2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2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2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2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2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2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2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2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2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2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2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2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2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2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2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2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2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2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2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2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2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2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2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200-00003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5" authorId="0" shapeId="0" xr:uid="{00000000-0006-0000-02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2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2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5" authorId="0" shapeId="0" xr:uid="{00000000-0006-0000-02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2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2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2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2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2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6" authorId="0" shapeId="0" xr:uid="{00000000-0006-0000-02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2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2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2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200-00004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6" authorId="0" shapeId="0" xr:uid="{00000000-0006-0000-02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2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2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2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6" authorId="0" shapeId="0" xr:uid="{00000000-0006-0000-02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2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2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2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2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2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2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2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200-00005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2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2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2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2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7" authorId="0" shapeId="0" xr:uid="{00000000-0006-0000-02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7" authorId="0" shapeId="0" xr:uid="{00000000-0006-0000-02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2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2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2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2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2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2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2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2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2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200-00006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2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8" authorId="0" shapeId="0" xr:uid="{00000000-0006-0000-02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2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2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2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2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9" authorId="0" shapeId="0" xr:uid="{00000000-0006-0000-02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9" authorId="0" shapeId="0" xr:uid="{00000000-0006-0000-02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2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9" authorId="0" shapeId="0" xr:uid="{00000000-0006-0000-02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9" authorId="0" shapeId="0" xr:uid="{00000000-0006-0000-02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2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2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2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2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20" authorId="0" shapeId="0" xr:uid="{00000000-0006-0000-02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20" authorId="0" shapeId="0" xr:uid="{00000000-0006-0000-02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20" authorId="0" shapeId="0" xr:uid="{00000000-0006-0000-02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2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20" authorId="0" shapeId="0" xr:uid="{00000000-0006-0000-0200-00007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20" authorId="0" shapeId="0" xr:uid="{00000000-0006-0000-02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2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20" authorId="0" shapeId="0" xr:uid="{00000000-0006-0000-02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20" authorId="0" shapeId="0" xr:uid="{00000000-0006-0000-02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2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20" authorId="0" shapeId="0" xr:uid="{00000000-0006-0000-02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Y11" authorId="0" shapeId="0" xr:uid="{00000000-0006-0000-03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3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3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3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3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3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3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3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3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3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1" authorId="0" shapeId="0" xr:uid="{00000000-0006-0000-03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3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3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3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300-00001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3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3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3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3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3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3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3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300-00001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3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300-00001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3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3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3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3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2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E11" authorId="0" shapeId="0" xr:uid="{00000000-0006-0000-03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3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3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3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3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1" authorId="0" shapeId="0" xr:uid="{00000000-0006-0000-03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3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3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3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3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3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3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3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1" authorId="0" shapeId="0" xr:uid="{00000000-0006-0000-0300-00003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1" authorId="0" shapeId="0" xr:uid="{00000000-0006-0000-03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3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3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300-00003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1" authorId="0" shapeId="0" xr:uid="{00000000-0006-0000-03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3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3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3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300-00003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3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3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3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3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3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3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3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1" authorId="0" shapeId="0" xr:uid="{00000000-0006-0000-03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3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3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300-00004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3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3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3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300-00004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3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3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3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3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3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3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3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3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3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3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3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3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2" authorId="0" shapeId="0" xr:uid="{00000000-0006-0000-03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300-00005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2" authorId="0" shapeId="0" xr:uid="{00000000-0006-0000-03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3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3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3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300-00005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3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3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3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3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3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3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3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3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3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3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3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3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3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6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3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2" authorId="0" shapeId="0" xr:uid="{00000000-0006-0000-03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3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3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3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3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3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3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3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3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3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3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300-00007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3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3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3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3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3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3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3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3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3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2" authorId="0" shapeId="0" xr:uid="{00000000-0006-0000-03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3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3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2" authorId="0" shapeId="0" xr:uid="{00000000-0006-0000-03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2" authorId="0" shapeId="0" xr:uid="{00000000-0006-0000-03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3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3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3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3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3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3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3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3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3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3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3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2" authorId="0" shapeId="0" xr:uid="{00000000-0006-0000-03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3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3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3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3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3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3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3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3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3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3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3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3" authorId="0" shapeId="0" xr:uid="{00000000-0006-0000-03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3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3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3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3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3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300-0000A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3" authorId="0" shapeId="0" xr:uid="{00000000-0006-0000-03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3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3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3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3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3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3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3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3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3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3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300-0000B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3" authorId="0" shapeId="0" xr:uid="{00000000-0006-0000-03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3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3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3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3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3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3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3" authorId="0" shapeId="0" xr:uid="{00000000-0006-0000-03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3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3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3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3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3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3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3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3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3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3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3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3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3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3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3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3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3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3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3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3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3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3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3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3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3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3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3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3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3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3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3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3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3" authorId="0" shapeId="0" xr:uid="{00000000-0006-0000-03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3" authorId="0" shapeId="0" xr:uid="{00000000-0006-0000-03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3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3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300-0000E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3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3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3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300-0000F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3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3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4" authorId="0" shapeId="0" xr:uid="{00000000-0006-0000-03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3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300-0000F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4" authorId="0" shapeId="0" xr:uid="{00000000-0006-0000-03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3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3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300-0000F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3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3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4" authorId="0" shapeId="0" xr:uid="{00000000-0006-0000-03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3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300-0000F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3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3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3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3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3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3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3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3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3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3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3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3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300-00000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3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3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3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3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3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3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3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3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3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300-00001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4" authorId="0" shapeId="0" xr:uid="{00000000-0006-0000-03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3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3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3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3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3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3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3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3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3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300-00002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3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3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3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300-00002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3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3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3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4" authorId="0" shapeId="0" xr:uid="{00000000-0006-0000-03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3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3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3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3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300-00003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3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3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3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3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3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3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3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3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300-00003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3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300-00003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3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300-00003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5" authorId="0" shapeId="0" xr:uid="{00000000-0006-0000-03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3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5" authorId="0" shapeId="0" xr:uid="{00000000-0006-0000-03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3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3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5" authorId="0" shapeId="0" xr:uid="{00000000-0006-0000-03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3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3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3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3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3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3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3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3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3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3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3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300-00004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3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3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3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3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3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3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3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3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3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3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3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3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5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3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3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3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3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3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3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3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3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3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3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300-00006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3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3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3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3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3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3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3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3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3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3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3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5" authorId="0" shapeId="0" xr:uid="{00000000-0006-0000-03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3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3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3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3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3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3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3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300-00007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300-00008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3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3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8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3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3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300-00008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3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3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3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3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3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300-00008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6" authorId="0" shapeId="0" xr:uid="{00000000-0006-0000-03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3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R16" authorId="0" shapeId="0" xr:uid="{00000000-0006-0000-03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3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3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300-00009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3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3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3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3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3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6" authorId="0" shapeId="0" xr:uid="{00000000-0006-0000-03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3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3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3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3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3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3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3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3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3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3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3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3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3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3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3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3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3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300-0000B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3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3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3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3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3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3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3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6" authorId="0" shapeId="0" xr:uid="{00000000-0006-0000-03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3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3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3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3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6" authorId="0" shapeId="0" xr:uid="{00000000-0006-0000-03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3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300-0000B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3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3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3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3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3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3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3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3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300-0000C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3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3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3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3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3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7" authorId="0" shapeId="0" xr:uid="{00000000-0006-0000-03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3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3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7" authorId="0" shapeId="0" xr:uid="{00000000-0006-0000-03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3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3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3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3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3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7" authorId="0" shapeId="0" xr:uid="{00000000-0006-0000-03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7" authorId="0" shapeId="0" xr:uid="{00000000-0006-0000-03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3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7" authorId="0" shapeId="0" xr:uid="{00000000-0006-0000-03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3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3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3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3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3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3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3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300-0000E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3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3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3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300-0000E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3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7" authorId="0" shapeId="0" xr:uid="{00000000-0006-0000-03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3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3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3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3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3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3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3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3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3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7" authorId="0" shapeId="0" xr:uid="{00000000-0006-0000-03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3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300-0000F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3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3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3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3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3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7" authorId="0" shapeId="0" xr:uid="{00000000-0006-0000-03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3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3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3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3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3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3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3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3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3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3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7" authorId="0" shapeId="0" xr:uid="{00000000-0006-0000-03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3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300-00000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7" authorId="0" shapeId="0" xr:uid="{00000000-0006-0000-03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300-00000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7" authorId="0" shapeId="0" xr:uid="{00000000-0006-0000-03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3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3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3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300-00001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300-00001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3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7" authorId="0" shapeId="0" xr:uid="{00000000-0006-0000-03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3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3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3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3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3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3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3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8" authorId="0" shapeId="0" xr:uid="{00000000-0006-0000-03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8" authorId="0" shapeId="0" xr:uid="{00000000-0006-0000-03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3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300-00002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3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3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3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3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3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3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3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3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3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3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3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3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3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3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3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3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300-00003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3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3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300-00003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3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3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3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8" authorId="0" shapeId="0" xr:uid="{00000000-0006-0000-03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3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3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3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3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300-00004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3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3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3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3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3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3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3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3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3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3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3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3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300-00004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3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8" authorId="0" shapeId="0" xr:uid="{00000000-0006-0000-03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3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8" authorId="0" shapeId="0" xr:uid="{00000000-0006-0000-03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3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3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3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3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3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300-00005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8" authorId="0" shapeId="0" xr:uid="{00000000-0006-0000-03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300-00005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3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300-00005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3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3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9" authorId="0" shapeId="0" xr:uid="{00000000-0006-0000-03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3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3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300-00006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9" authorId="0" shapeId="0" xr:uid="{00000000-0006-0000-03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3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9" authorId="0" shapeId="0" xr:uid="{00000000-0006-0000-03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3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9" authorId="0" shapeId="0" xr:uid="{00000000-0006-0000-03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9" authorId="0" shapeId="0" xr:uid="{00000000-0006-0000-03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3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300-00006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3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300-00006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300-00006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9" authorId="0" shapeId="0" xr:uid="{00000000-0006-0000-03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3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3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3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9" authorId="0" shapeId="0" xr:uid="{00000000-0006-0000-03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3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300-00007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9" authorId="0" shapeId="0" xr:uid="{00000000-0006-0000-03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3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9" authorId="0" shapeId="0" xr:uid="{00000000-0006-0000-03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3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9" authorId="0" shapeId="0" xr:uid="{00000000-0006-0000-03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3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3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3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3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3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3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9" authorId="0" shapeId="0" xr:uid="{00000000-0006-0000-03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3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9" authorId="0" shapeId="0" xr:uid="{00000000-0006-0000-03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9" authorId="0" shapeId="0" xr:uid="{00000000-0006-0000-03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3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9" authorId="0" shapeId="0" xr:uid="{00000000-0006-0000-03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300-00008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3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3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3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3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300-00008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9" authorId="0" shapeId="0" xr:uid="{00000000-0006-0000-03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3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3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3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9" authorId="0" shapeId="0" xr:uid="{00000000-0006-0000-03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3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3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3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3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9" authorId="0" shapeId="0" xr:uid="{00000000-0006-0000-03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3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9" authorId="0" shapeId="0" xr:uid="{00000000-0006-0000-03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9" authorId="0" shapeId="0" xr:uid="{00000000-0006-0000-03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3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9" authorId="0" shapeId="0" xr:uid="{00000000-0006-0000-03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3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9" authorId="0" shapeId="0" xr:uid="{00000000-0006-0000-03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9" authorId="0" shapeId="0" xr:uid="{00000000-0006-0000-03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300-00009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3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3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9" authorId="0" shapeId="0" xr:uid="{00000000-0006-0000-03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9" authorId="0" shapeId="0" xr:uid="{00000000-0006-0000-03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3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3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3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3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3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3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20" authorId="0" shapeId="0" xr:uid="{00000000-0006-0000-03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3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20" authorId="0" shapeId="0" xr:uid="{00000000-0006-0000-03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20" authorId="0" shapeId="0" xr:uid="{00000000-0006-0000-03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3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3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3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3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3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300-0000B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20" authorId="0" shapeId="0" xr:uid="{00000000-0006-0000-0300-0000B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20" authorId="0" shapeId="0" xr:uid="{00000000-0006-0000-03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3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3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3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20" authorId="0" shapeId="0" xr:uid="{00000000-0006-0000-03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3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3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3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3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20" authorId="0" shapeId="0" xr:uid="{00000000-0006-0000-03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300-0000B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20" authorId="0" shapeId="0" xr:uid="{00000000-0006-0000-03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3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3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3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3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20" authorId="0" shapeId="0" xr:uid="{00000000-0006-0000-03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300-0000C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20" authorId="0" shapeId="0" xr:uid="{00000000-0006-0000-03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3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3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20" authorId="0" shapeId="0" xr:uid="{00000000-0006-0000-03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3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3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3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20" authorId="0" shapeId="0" xr:uid="{00000000-0006-0000-03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300-0000C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20" authorId="0" shapeId="0" xr:uid="{00000000-0006-0000-03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3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3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3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20" authorId="0" shapeId="0" xr:uid="{00000000-0006-0000-03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3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20" authorId="0" shapeId="0" xr:uid="{00000000-0006-0000-03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3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3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300-0000D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20" authorId="0" shapeId="0" xr:uid="{00000000-0006-0000-0300-0000D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20" authorId="0" shapeId="0" xr:uid="{00000000-0006-0000-0300-0000D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3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3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300-0000D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20" authorId="0" shapeId="0" xr:uid="{00000000-0006-0000-03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20" authorId="0" shapeId="0" xr:uid="{00000000-0006-0000-03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300-0000D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20" authorId="0" shapeId="0" xr:uid="{00000000-0006-0000-03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3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3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3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300-0000E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300-0000E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20" authorId="0" shapeId="0" xr:uid="{00000000-0006-0000-03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3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20" authorId="0" shapeId="0" xr:uid="{00000000-0006-0000-03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3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3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L11" authorId="0" shapeId="0" xr:uid="{00000000-0006-0000-04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4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1" authorId="0" shapeId="0" xr:uid="{00000000-0006-0000-04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4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4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4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4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4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4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400-00000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1" authorId="0" shapeId="0" xr:uid="{00000000-0006-0000-04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4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1" authorId="0" shapeId="0" xr:uid="{00000000-0006-0000-04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400-00000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4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4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1" authorId="0" shapeId="0" xr:uid="{00000000-0006-0000-04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1" authorId="0" shapeId="0" xr:uid="{00000000-0006-0000-04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1" authorId="0" shapeId="0" xr:uid="{00000000-0006-0000-04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1" authorId="0" shapeId="0" xr:uid="{00000000-0006-0000-04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4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4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4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4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400-00001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4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4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400-00001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4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1" authorId="0" shapeId="0" xr:uid="{00000000-0006-0000-04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1" authorId="0" shapeId="0" xr:uid="{00000000-0006-0000-04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4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4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4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2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2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1" authorId="0" shapeId="0" xr:uid="{00000000-0006-0000-04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4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4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4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4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4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4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4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4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400-00003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4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4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4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4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4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4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4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4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4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4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400-00003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4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4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4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2" authorId="0" shapeId="0" xr:uid="{00000000-0006-0000-04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4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400-00004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2" authorId="0" shapeId="0" xr:uid="{00000000-0006-0000-04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4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4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4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4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4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4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4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4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4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4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4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400-00005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2" authorId="0" shapeId="0" xr:uid="{00000000-0006-0000-04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4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4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4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4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4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4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4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4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4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400-00006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4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4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4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4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4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400-00006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3" authorId="0" shapeId="0" xr:uid="{00000000-0006-0000-04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4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4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4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4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4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4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400-00007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4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3" authorId="0" shapeId="0" xr:uid="{00000000-0006-0000-04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3" authorId="0" shapeId="0" xr:uid="{00000000-0006-0000-04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4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4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3" authorId="0" shapeId="0" xr:uid="{00000000-0006-0000-04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3" authorId="0" shapeId="0" xr:uid="{00000000-0006-0000-04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4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3" authorId="0" shapeId="0" xr:uid="{00000000-0006-0000-04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4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4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4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4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4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4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400-00008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4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4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4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4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4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4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4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4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400-00009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3" authorId="0" shapeId="0" xr:uid="{00000000-0006-0000-0400-00009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4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4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4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4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4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4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400-00009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4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4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400-00009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3" authorId="0" shapeId="0" xr:uid="{00000000-0006-0000-04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4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4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4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4" authorId="0" shapeId="0" xr:uid="{00000000-0006-0000-04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4" authorId="0" shapeId="0" xr:uid="{00000000-0006-0000-04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4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4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4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4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4" authorId="0" shapeId="0" xr:uid="{00000000-0006-0000-04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4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400-0000A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4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4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4" authorId="0" shapeId="0" xr:uid="{00000000-0006-0000-04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400-0000A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4" authorId="0" shapeId="0" xr:uid="{00000000-0006-0000-04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4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4" authorId="0" shapeId="0" xr:uid="{00000000-0006-0000-04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4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4" authorId="0" shapeId="0" xr:uid="{00000000-0006-0000-04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4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4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4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4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4" authorId="0" shapeId="0" xr:uid="{00000000-0006-0000-04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4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4" authorId="0" shapeId="0" xr:uid="{00000000-0006-0000-04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4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4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4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4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4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4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4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400-0000C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4" authorId="0" shapeId="0" xr:uid="{00000000-0006-0000-04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4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4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400-0000C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4" authorId="0" shapeId="0" xr:uid="{00000000-0006-0000-0400-0000C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4" authorId="0" shapeId="0" xr:uid="{00000000-0006-0000-04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4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4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4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4" authorId="0" shapeId="0" xr:uid="{00000000-0006-0000-04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4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D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4" authorId="0" shapeId="0" xr:uid="{00000000-0006-0000-04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4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4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4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4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4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4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400-0000D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5" authorId="0" shapeId="0" xr:uid="{00000000-0006-0000-04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400-0000D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5" authorId="0" shapeId="0" xr:uid="{00000000-0006-0000-04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4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4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4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4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4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4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4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4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4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4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5" authorId="0" shapeId="0" xr:uid="{00000000-0006-0000-04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5" authorId="0" shapeId="0" xr:uid="{00000000-0006-0000-04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5" authorId="0" shapeId="0" xr:uid="{00000000-0006-0000-04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4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4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4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4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4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400-0000F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5" authorId="0" shapeId="0" xr:uid="{00000000-0006-0000-04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4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4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4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5" authorId="0" shapeId="0" xr:uid="{00000000-0006-0000-04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400-0000F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5" authorId="0" shapeId="0" xr:uid="{00000000-0006-0000-04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4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4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4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4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5" authorId="0" shapeId="0" xr:uid="{00000000-0006-0000-04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4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4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4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4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4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6" authorId="0" shapeId="0" xr:uid="{00000000-0006-0000-0400-00000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6" authorId="0" shapeId="0" xr:uid="{00000000-0006-0000-04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4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4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400-00000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4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4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400-00001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6" authorId="0" shapeId="0" xr:uid="{00000000-0006-0000-04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4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6" authorId="0" shapeId="0" xr:uid="{00000000-0006-0000-04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4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4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6" authorId="0" shapeId="0" xr:uid="{00000000-0006-0000-04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4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4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4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4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4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4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4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4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4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4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6" authorId="0" shapeId="0" xr:uid="{00000000-0006-0000-04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4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4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4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4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2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4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4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6" authorId="0" shapeId="0" xr:uid="{00000000-0006-0000-04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4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4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4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4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4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400-00003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7" authorId="0" shapeId="0" xr:uid="{00000000-0006-0000-04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4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4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4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4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4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4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4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4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4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4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4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7" authorId="0" shapeId="0" xr:uid="{00000000-0006-0000-04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4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400-00004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7" authorId="0" shapeId="0" xr:uid="{00000000-0006-0000-04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4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7" authorId="0" shapeId="0" xr:uid="{00000000-0006-0000-04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4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7" authorId="0" shapeId="0" xr:uid="{00000000-0006-0000-04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4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4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4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4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4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4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4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4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4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4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4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7" authorId="0" shapeId="0" xr:uid="{00000000-0006-0000-0400-00005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7" authorId="0" shapeId="0" xr:uid="{00000000-0006-0000-04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4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4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4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4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4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4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4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4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4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4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4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4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4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4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4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4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4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4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8" authorId="0" shapeId="0" xr:uid="{00000000-0006-0000-04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8" authorId="0" shapeId="0" xr:uid="{00000000-0006-0000-04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8" authorId="0" shapeId="0" xr:uid="{00000000-0006-0000-04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8" authorId="0" shapeId="0" xr:uid="{00000000-0006-0000-04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4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8" authorId="0" shapeId="0" xr:uid="{00000000-0006-0000-04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4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4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8" authorId="0" shapeId="0" xr:uid="{00000000-0006-0000-04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4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4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4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4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4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4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4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4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4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8" authorId="0" shapeId="0" xr:uid="{00000000-0006-0000-04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8" authorId="0" shapeId="0" xr:uid="{00000000-0006-0000-04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4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4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4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8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18" authorId="0" shapeId="0" xr:uid="{00000000-0006-0000-04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4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4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4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4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4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4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4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4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4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4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9" authorId="0" shapeId="0" xr:uid="{00000000-0006-0000-04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9" authorId="0" shapeId="0" xr:uid="{00000000-0006-0000-04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9" authorId="0" shapeId="0" xr:uid="{00000000-0006-0000-04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9" authorId="0" shapeId="0" xr:uid="{00000000-0006-0000-04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4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9" authorId="0" shapeId="0" xr:uid="{00000000-0006-0000-04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9" authorId="0" shapeId="0" xr:uid="{00000000-0006-0000-04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4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9" authorId="0" shapeId="0" xr:uid="{00000000-0006-0000-04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9" authorId="0" shapeId="0" xr:uid="{00000000-0006-0000-04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9" authorId="0" shapeId="0" xr:uid="{00000000-0006-0000-04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4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9" authorId="0" shapeId="0" xr:uid="{00000000-0006-0000-04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9" authorId="0" shapeId="0" xr:uid="{00000000-0006-0000-04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9" authorId="0" shapeId="0" xr:uid="{00000000-0006-0000-04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4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9" authorId="0" shapeId="0" xr:uid="{00000000-0006-0000-04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4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19" authorId="0" shapeId="0" xr:uid="{00000000-0006-0000-04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9" authorId="0" shapeId="0" xr:uid="{00000000-0006-0000-04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9" authorId="0" shapeId="0" xr:uid="{00000000-0006-0000-04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9" authorId="0" shapeId="0" xr:uid="{00000000-0006-0000-04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9" authorId="0" shapeId="0" xr:uid="{00000000-0006-0000-04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4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4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4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4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4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4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4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9" authorId="0" shapeId="0" xr:uid="{00000000-0006-0000-04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4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4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9" authorId="0" shapeId="0" xr:uid="{00000000-0006-0000-04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4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4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9" authorId="0" shapeId="0" xr:uid="{00000000-0006-0000-04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400-0000B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9" authorId="0" shapeId="0" xr:uid="{00000000-0006-0000-04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4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4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4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9" authorId="0" shapeId="0" xr:uid="{00000000-0006-0000-04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4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4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4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4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4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4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4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20" authorId="0" shapeId="0" xr:uid="{00000000-0006-0000-0400-0000C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20" authorId="0" shapeId="0" xr:uid="{00000000-0006-0000-0400-0000C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20" authorId="0" shapeId="0" xr:uid="{00000000-0006-0000-04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4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20" authorId="0" shapeId="0" xr:uid="{00000000-0006-0000-04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20" authorId="0" shapeId="0" xr:uid="{00000000-0006-0000-04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20" authorId="0" shapeId="0" xr:uid="{00000000-0006-0000-04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4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20" authorId="0" shapeId="0" xr:uid="{00000000-0006-0000-04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20" authorId="0" shapeId="0" xr:uid="{00000000-0006-0000-04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4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400-0000D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20" authorId="0" shapeId="0" xr:uid="{00000000-0006-0000-04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20" authorId="0" shapeId="0" xr:uid="{00000000-0006-0000-04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20" authorId="0" shapeId="0" xr:uid="{00000000-0006-0000-04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4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J20" authorId="0" shapeId="0" xr:uid="{00000000-0006-0000-04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400-0000D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20" authorId="0" shapeId="0" xr:uid="{00000000-0006-0000-04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4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4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20" authorId="0" shapeId="0" xr:uid="{00000000-0006-0000-04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4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4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4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20" authorId="0" shapeId="0" xr:uid="{00000000-0006-0000-0400-0000E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4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20" authorId="0" shapeId="0" xr:uid="{00000000-0006-0000-04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20" authorId="0" shapeId="0" xr:uid="{00000000-0006-0000-04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4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20" authorId="0" shapeId="0" xr:uid="{00000000-0006-0000-04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4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20" authorId="0" shapeId="0" xr:uid="{00000000-0006-0000-04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20" authorId="0" shapeId="0" xr:uid="{00000000-0006-0000-0400-0000E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D20" authorId="0" shapeId="0" xr:uid="{00000000-0006-0000-0400-0000E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20" authorId="0" shapeId="0" xr:uid="{00000000-0006-0000-04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4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4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400-0000F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20" authorId="0" shapeId="0" xr:uid="{00000000-0006-0000-04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20" authorId="0" shapeId="0" xr:uid="{00000000-0006-0000-04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4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4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4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4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20" authorId="0" shapeId="0" xr:uid="{00000000-0006-0000-04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20" authorId="0" shapeId="0" xr:uid="{00000000-0006-0000-0400-0000F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20" authorId="0" shapeId="0" xr:uid="{00000000-0006-0000-04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5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5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5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1" authorId="0" shapeId="0" xr:uid="{00000000-0006-0000-05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5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1" authorId="0" shapeId="0" xr:uid="{00000000-0006-0000-05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5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1" authorId="0" shapeId="0" xr:uid="{00000000-0006-0000-0500-00000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1" authorId="0" shapeId="0" xr:uid="{00000000-0006-0000-0500-00000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5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5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500-00000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5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1" authorId="0" shapeId="0" xr:uid="{00000000-0006-0000-05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1" authorId="0" shapeId="0" xr:uid="{00000000-0006-0000-05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1" authorId="0" shapeId="0" xr:uid="{00000000-0006-0000-0500-00001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1" authorId="0" shapeId="0" xr:uid="{00000000-0006-0000-05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5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5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5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5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1" authorId="0" shapeId="0" xr:uid="{00000000-0006-0000-05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1" authorId="0" shapeId="0" xr:uid="{00000000-0006-0000-05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1" authorId="0" shapeId="0" xr:uid="{00000000-0006-0000-05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5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500-00001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1" authorId="0" shapeId="0" xr:uid="{00000000-0006-0000-05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5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5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1" authorId="0" shapeId="0" xr:uid="{00000000-0006-0000-05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2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5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5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5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1" authorId="0" shapeId="0" xr:uid="{00000000-0006-0000-05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5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5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5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5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5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5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5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500-00003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1" authorId="0" shapeId="0" xr:uid="{00000000-0006-0000-05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5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5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5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1" authorId="0" shapeId="0" xr:uid="{00000000-0006-0000-05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5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5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5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500-00003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5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500-00004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5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5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5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5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5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1" authorId="0" shapeId="0" xr:uid="{00000000-0006-0000-05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500-00004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1" authorId="0" shapeId="0" xr:uid="{00000000-0006-0000-05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5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5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4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5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5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5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5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5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5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5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5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5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500-00005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5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5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5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5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2" authorId="0" shapeId="0" xr:uid="{00000000-0006-0000-05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2" authorId="0" shapeId="0" xr:uid="{00000000-0006-0000-05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2" authorId="0" shapeId="0" xr:uid="{00000000-0006-0000-05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5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5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5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5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2" authorId="0" shapeId="0" xr:uid="{00000000-0006-0000-05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2" authorId="0" shapeId="0" xr:uid="{00000000-0006-0000-05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2" authorId="0" shapeId="0" xr:uid="{00000000-0006-0000-05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5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5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5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500-00006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5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5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2" authorId="0" shapeId="0" xr:uid="{00000000-0006-0000-05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2" authorId="0" shapeId="0" xr:uid="{00000000-0006-0000-05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5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5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5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500-00007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5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5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7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5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7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5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5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2" authorId="0" shapeId="0" xr:uid="{00000000-0006-0000-05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2" authorId="0" shapeId="0" xr:uid="{00000000-0006-0000-05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5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8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5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5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5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5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2" authorId="0" shapeId="0" xr:uid="{00000000-0006-0000-05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5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5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5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500-00008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2" authorId="0" shapeId="0" xr:uid="{00000000-0006-0000-05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5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500-00008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5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5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5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5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5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5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500-00009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5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5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5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5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500-00009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5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5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5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5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5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2" authorId="0" shapeId="0" xr:uid="{00000000-0006-0000-05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2" authorId="0" shapeId="0" xr:uid="{00000000-0006-0000-0500-0000A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5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500-0000A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5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2" authorId="0" shapeId="0" xr:uid="{00000000-0006-0000-0500-0000A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5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2" authorId="0" shapeId="0" xr:uid="{00000000-0006-0000-05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5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5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5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3" authorId="0" shapeId="0" xr:uid="{00000000-0006-0000-0500-0000A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5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3" authorId="0" shapeId="0" xr:uid="{00000000-0006-0000-05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5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5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5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5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5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5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5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5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5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3" authorId="0" shapeId="0" xr:uid="{00000000-0006-0000-05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3" authorId="0" shapeId="0" xr:uid="{00000000-0006-0000-05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500-0000B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5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5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500-0000B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5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3" authorId="0" shapeId="0" xr:uid="{00000000-0006-0000-0500-0000B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3" authorId="0" shapeId="0" xr:uid="{00000000-0006-0000-05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3" authorId="0" shapeId="0" xr:uid="{00000000-0006-0000-05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500-0000C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500-0000C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5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3" authorId="0" shapeId="0" xr:uid="{00000000-0006-0000-0500-0000C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5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5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5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3" authorId="0" shapeId="0" xr:uid="{00000000-0006-0000-05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3" authorId="0" shapeId="0" xr:uid="{00000000-0006-0000-0500-0000C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500-0000C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3" authorId="0" shapeId="0" xr:uid="{00000000-0006-0000-0500-0000D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5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5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5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5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5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5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5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500-0000D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5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5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5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5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5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5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5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500-0000E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5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5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5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5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3" authorId="0" shapeId="0" xr:uid="{00000000-0006-0000-0500-0000E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5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5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3" authorId="0" shapeId="0" xr:uid="{00000000-0006-0000-05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5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5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5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5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5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5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500-0000F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3" authorId="0" shapeId="0" xr:uid="{00000000-0006-0000-05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5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5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3" authorId="0" shapeId="0" xr:uid="{00000000-0006-0000-05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3" authorId="0" shapeId="0" xr:uid="{00000000-0006-0000-0500-0000F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3" authorId="0" shapeId="0" xr:uid="{00000000-0006-0000-0500-0000F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3" authorId="0" shapeId="0" xr:uid="{00000000-0006-0000-05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5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500-0000F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5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5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5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5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5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5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5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5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4" authorId="0" shapeId="0" xr:uid="{00000000-0006-0000-05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5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5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5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4" authorId="0" shapeId="0" xr:uid="{00000000-0006-0000-05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5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500-00000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5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5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5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5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5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5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500-00001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4" authorId="0" shapeId="0" xr:uid="{00000000-0006-0000-05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4" authorId="0" shapeId="0" xr:uid="{00000000-0006-0000-05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4" authorId="0" shapeId="0" xr:uid="{00000000-0006-0000-05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5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5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500-00001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4" authorId="0" shapeId="0" xr:uid="{00000000-0006-0000-05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500-00001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4" authorId="0" shapeId="0" xr:uid="{00000000-0006-0000-05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4" authorId="0" shapeId="0" xr:uid="{00000000-0006-0000-0500-00001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4" authorId="0" shapeId="0" xr:uid="{00000000-0006-0000-0500-00001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4" authorId="0" shapeId="0" xr:uid="{00000000-0006-0000-05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5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5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5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5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5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4" authorId="0" shapeId="0" xr:uid="{00000000-0006-0000-05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5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4" authorId="0" shapeId="0" xr:uid="{00000000-0006-0000-05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4" authorId="0" shapeId="0" xr:uid="{00000000-0006-0000-0500-00002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4" authorId="0" shapeId="0" xr:uid="{00000000-0006-0000-05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5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5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500-00003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5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5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5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500-00003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5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5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5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4" authorId="0" shapeId="0" xr:uid="{00000000-0006-0000-0500-00003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4" authorId="0" shapeId="0" xr:uid="{00000000-0006-0000-05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4" authorId="0" shapeId="0" xr:uid="{00000000-0006-0000-0500-00003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4" authorId="0" shapeId="0" xr:uid="{00000000-0006-0000-0500-00003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4" authorId="0" shapeId="0" xr:uid="{00000000-0006-0000-0500-00004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4" authorId="0" shapeId="0" xr:uid="{00000000-0006-0000-0500-00004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5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5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4" authorId="0" shapeId="0" xr:uid="{00000000-0006-0000-05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5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4" authorId="0" shapeId="0" xr:uid="{00000000-0006-0000-05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500-00004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5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5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500-00004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4" authorId="0" shapeId="0" xr:uid="{00000000-0006-0000-0500-00004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5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4" authorId="0" shapeId="0" xr:uid="{00000000-0006-0000-0500-00004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4" authorId="0" shapeId="0" xr:uid="{00000000-0006-0000-05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4" authorId="0" shapeId="0" xr:uid="{00000000-0006-0000-05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5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5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5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5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5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500-00005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5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500-00005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5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5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5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500-00005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5" authorId="0" shapeId="0" xr:uid="{00000000-0006-0000-05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5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5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500-00006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5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5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5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5" authorId="0" shapeId="0" xr:uid="{00000000-0006-0000-05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5" authorId="0" shapeId="0" xr:uid="{00000000-0006-0000-05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5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5" authorId="0" shapeId="0" xr:uid="{00000000-0006-0000-05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5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5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5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5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500-00006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5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5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5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5" authorId="0" shapeId="0" xr:uid="{00000000-0006-0000-05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500-00007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5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5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5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5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5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7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5" authorId="0" shapeId="0" xr:uid="{00000000-0006-0000-05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5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5" authorId="0" shapeId="0" xr:uid="{00000000-0006-0000-05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5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5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5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5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5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5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5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500-00008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5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5" authorId="0" shapeId="0" xr:uid="{00000000-0006-0000-05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5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5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5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5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500-00008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500-00008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5" authorId="0" shapeId="0" xr:uid="{00000000-0006-0000-05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5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5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5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5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5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5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5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5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500-00009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5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5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5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5" authorId="0" shapeId="0" xr:uid="{00000000-0006-0000-05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5" authorId="0" shapeId="0" xr:uid="{00000000-0006-0000-05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5" authorId="0" shapeId="0" xr:uid="{00000000-0006-0000-0500-0000A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5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A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5" authorId="0" shapeId="0" xr:uid="{00000000-0006-0000-05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A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500-0000A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5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5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5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5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5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5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5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5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5" authorId="0" shapeId="0" xr:uid="{00000000-0006-0000-05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500-0000A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5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B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6" authorId="0" shapeId="0" xr:uid="{00000000-0006-0000-05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500-0000B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5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5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5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5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6" authorId="0" shapeId="0" xr:uid="{00000000-0006-0000-05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5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5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5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5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5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5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5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5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5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5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5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5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5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5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5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5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5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6" authorId="0" shapeId="0" xr:uid="{00000000-0006-0000-05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6" authorId="0" shapeId="0" xr:uid="{00000000-0006-0000-05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5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5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D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5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5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5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6" authorId="0" shapeId="0" xr:uid="{00000000-0006-0000-05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5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5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6" authorId="0" shapeId="0" xr:uid="{00000000-0006-0000-05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5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500-0000D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6" authorId="0" shapeId="0" xr:uid="{00000000-0006-0000-05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5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5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6" authorId="0" shapeId="0" xr:uid="{00000000-0006-0000-05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5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5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5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5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5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5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5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5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5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5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5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5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6" authorId="0" shapeId="0" xr:uid="{00000000-0006-0000-0500-0000E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5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5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500-0000F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6" authorId="0" shapeId="0" xr:uid="{00000000-0006-0000-05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5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5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5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6" authorId="0" shapeId="0" xr:uid="{00000000-0006-0000-05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5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5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5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5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5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5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7" authorId="0" shapeId="0" xr:uid="{00000000-0006-0000-05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5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5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7" authorId="0" shapeId="0" xr:uid="{00000000-0006-0000-0500-00000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5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500-00000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5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5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7" authorId="0" shapeId="0" xr:uid="{00000000-0006-0000-05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H17" authorId="0" shapeId="0" xr:uid="{00000000-0006-0000-05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5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5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5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5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5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5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5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5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7" authorId="0" shapeId="0" xr:uid="{00000000-0006-0000-05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7" authorId="0" shapeId="0" xr:uid="{00000000-0006-0000-05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5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7" authorId="0" shapeId="0" xr:uid="{00000000-0006-0000-05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5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5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5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7" authorId="0" shapeId="0" xr:uid="{00000000-0006-0000-0500-00001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7" authorId="0" shapeId="0" xr:uid="{00000000-0006-0000-05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5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7" authorId="0" shapeId="0" xr:uid="{00000000-0006-0000-05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2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7" authorId="0" shapeId="0" xr:uid="{00000000-0006-0000-05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5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5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5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5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5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7" authorId="0" shapeId="0" xr:uid="{00000000-0006-0000-05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5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5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5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5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3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5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5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5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5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7" authorId="0" shapeId="0" xr:uid="{00000000-0006-0000-05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5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5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5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5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7" authorId="0" shapeId="0" xr:uid="{00000000-0006-0000-0500-00003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5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5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5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7" authorId="0" shapeId="0" xr:uid="{00000000-0006-0000-0500-00003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5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500-00004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500-00004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5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5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5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500-00004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500-00004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7" authorId="0" shapeId="0" xr:uid="{00000000-0006-0000-0500-00004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500-00004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500-00004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5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7" authorId="0" shapeId="0" xr:uid="{00000000-0006-0000-05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5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5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7" authorId="0" shapeId="0" xr:uid="{00000000-0006-0000-05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500-00005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500-00005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500-00005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5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500-00005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8" authorId="0" shapeId="0" xr:uid="{00000000-0006-0000-0500-00005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500-00005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5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5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5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500-00005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8" authorId="0" shapeId="0" xr:uid="{00000000-0006-0000-05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8" authorId="0" shapeId="0" xr:uid="{00000000-0006-0000-05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8" authorId="0" shapeId="0" xr:uid="{00000000-0006-0000-05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5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5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5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5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5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500-00006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8" authorId="0" shapeId="0" xr:uid="{00000000-0006-0000-05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8" authorId="0" shapeId="0" xr:uid="{00000000-0006-0000-0500-00006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8" authorId="0" shapeId="0" xr:uid="{00000000-0006-0000-05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8" authorId="0" shapeId="0" xr:uid="{00000000-0006-0000-05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500-00006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5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5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5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5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5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5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8" authorId="0" shapeId="0" xr:uid="{00000000-0006-0000-05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5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8" authorId="0" shapeId="0" xr:uid="{00000000-0006-0000-05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5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5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8" authorId="0" shapeId="0" xr:uid="{00000000-0006-0000-0500-00007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5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5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500-00007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8" authorId="0" shapeId="0" xr:uid="{00000000-0006-0000-05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5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5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500-00007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5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5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500-00008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5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500-00008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8" authorId="0" shapeId="0" xr:uid="{00000000-0006-0000-05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5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5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500-00008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8" authorId="0" shapeId="0" xr:uid="{00000000-0006-0000-0500-00008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5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5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8" authorId="0" shapeId="0" xr:uid="{00000000-0006-0000-05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5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500-00008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5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5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5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500-00009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8" authorId="0" shapeId="0" xr:uid="{00000000-0006-0000-0500-00009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8" authorId="0" shapeId="0" xr:uid="{00000000-0006-0000-0500-00009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8" authorId="0" shapeId="0" xr:uid="{00000000-0006-0000-05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500-00009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500-00009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5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8" authorId="0" shapeId="0" xr:uid="{00000000-0006-0000-05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8" authorId="0" shapeId="0" xr:uid="{00000000-0006-0000-05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5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5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8" authorId="0" shapeId="0" xr:uid="{00000000-0006-0000-05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9" authorId="0" shapeId="0" xr:uid="{00000000-0006-0000-0500-00009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9" authorId="0" shapeId="0" xr:uid="{00000000-0006-0000-0500-00009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500-0000A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9" authorId="0" shapeId="0" xr:uid="{00000000-0006-0000-05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500-0000A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9" authorId="0" shapeId="0" xr:uid="{00000000-0006-0000-0500-0000A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9" authorId="0" shapeId="0" xr:uid="{00000000-0006-0000-05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9" authorId="0" shapeId="0" xr:uid="{00000000-0006-0000-05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9" authorId="0" shapeId="0" xr:uid="{00000000-0006-0000-05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9" authorId="0" shapeId="0" xr:uid="{00000000-0006-0000-05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500-0000A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9" authorId="0" shapeId="0" xr:uid="{00000000-0006-0000-05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19" authorId="0" shapeId="0" xr:uid="{00000000-0006-0000-0500-0000A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9" authorId="0" shapeId="0" xr:uid="{00000000-0006-0000-05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9" authorId="0" shapeId="0" xr:uid="{00000000-0006-0000-0500-0000A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9" authorId="0" shapeId="0" xr:uid="{00000000-0006-0000-05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9" authorId="0" shapeId="0" xr:uid="{00000000-0006-0000-05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9" authorId="0" shapeId="0" xr:uid="{00000000-0006-0000-05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5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9" authorId="0" shapeId="0" xr:uid="{00000000-0006-0000-05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9" authorId="0" shapeId="0" xr:uid="{00000000-0006-0000-05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9" authorId="0" shapeId="0" xr:uid="{00000000-0006-0000-0500-0000B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9" authorId="0" shapeId="0" xr:uid="{00000000-0006-0000-05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9" authorId="0" shapeId="0" xr:uid="{00000000-0006-0000-0500-0000B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500-0000B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9" authorId="0" shapeId="0" xr:uid="{00000000-0006-0000-05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500-0000B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500-0000B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9" authorId="0" shapeId="0" xr:uid="{00000000-0006-0000-05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5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9" authorId="0" shapeId="0" xr:uid="{00000000-0006-0000-0500-0000B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5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500-0000B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9" authorId="0" shapeId="0" xr:uid="{00000000-0006-0000-05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5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19" authorId="0" shapeId="0" xr:uid="{00000000-0006-0000-05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9" authorId="0" shapeId="0" xr:uid="{00000000-0006-0000-05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500-0000C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9" authorId="0" shapeId="0" xr:uid="{00000000-0006-0000-05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9" authorId="0" shapeId="0" xr:uid="{00000000-0006-0000-0500-0000C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9" authorId="0" shapeId="0" xr:uid="{00000000-0006-0000-0500-0000C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9" authorId="0" shapeId="0" xr:uid="{00000000-0006-0000-0500-0000C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9" authorId="0" shapeId="0" xr:uid="{00000000-0006-0000-05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9" authorId="0" shapeId="0" xr:uid="{00000000-0006-0000-0500-0000C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500-0000C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9" authorId="0" shapeId="0" xr:uid="{00000000-0006-0000-0500-0000C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9" authorId="0" shapeId="0" xr:uid="{00000000-0006-0000-05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9" authorId="0" shapeId="0" xr:uid="{00000000-0006-0000-05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9" authorId="0" shapeId="0" xr:uid="{00000000-0006-0000-05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9" authorId="0" shapeId="0" xr:uid="{00000000-0006-0000-0500-0000C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500-0000D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5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9" authorId="0" shapeId="0" xr:uid="{00000000-0006-0000-05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500-0000D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9" authorId="0" shapeId="0" xr:uid="{00000000-0006-0000-05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9" authorId="0" shapeId="0" xr:uid="{00000000-0006-0000-0500-0000D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9" authorId="0" shapeId="0" xr:uid="{00000000-0006-0000-05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9" authorId="0" shapeId="0" xr:uid="{00000000-0006-0000-05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9" authorId="0" shapeId="0" xr:uid="{00000000-0006-0000-05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5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9" authorId="0" shapeId="0" xr:uid="{00000000-0006-0000-05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5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5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9" authorId="0" shapeId="0" xr:uid="{00000000-0006-0000-0500-0000D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5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9" authorId="0" shapeId="0" xr:uid="{00000000-0006-0000-05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9" authorId="0" shapeId="0" xr:uid="{00000000-0006-0000-0500-0000E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5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9" authorId="0" shapeId="0" xr:uid="{00000000-0006-0000-05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9" authorId="0" shapeId="0" xr:uid="{00000000-0006-0000-0500-0000E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9" authorId="0" shapeId="0" xr:uid="{00000000-0006-0000-05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5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9" authorId="0" shapeId="0" xr:uid="{00000000-0006-0000-0500-0000E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9" authorId="0" shapeId="0" xr:uid="{00000000-0006-0000-0500-0000E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500-0000E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9" authorId="0" shapeId="0" xr:uid="{00000000-0006-0000-05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9" authorId="0" shapeId="0" xr:uid="{00000000-0006-0000-0500-0000E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9" authorId="0" shapeId="0" xr:uid="{00000000-0006-0000-05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500-0000E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5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5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5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9" authorId="0" shapeId="0" xr:uid="{00000000-0006-0000-0500-0000F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5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5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20" authorId="0" shapeId="0" xr:uid="{00000000-0006-0000-05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20" authorId="0" shapeId="0" xr:uid="{00000000-0006-0000-05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5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20" authorId="0" shapeId="0" xr:uid="{00000000-0006-0000-0500-0000F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20" authorId="0" shapeId="0" xr:uid="{00000000-0006-0000-0500-0000F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20" authorId="0" shapeId="0" xr:uid="{00000000-0006-0000-05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20" authorId="0" shapeId="0" xr:uid="{00000000-0006-0000-0500-0000F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20" authorId="0" shapeId="0" xr:uid="{00000000-0006-0000-05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20" authorId="0" shapeId="0" xr:uid="{00000000-0006-0000-0500-0000F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20" authorId="0" shapeId="0" xr:uid="{00000000-0006-0000-05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U20" authorId="0" shapeId="0" xr:uid="{00000000-0006-0000-05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20" authorId="0" shapeId="0" xr:uid="{00000000-0006-0000-05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20" authorId="0" shapeId="0" xr:uid="{00000000-0006-0000-05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20" authorId="0" shapeId="0" xr:uid="{00000000-0006-0000-0500-00000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20" authorId="0" shapeId="0" xr:uid="{00000000-0006-0000-05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500-00000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5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500-00000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20" authorId="0" shapeId="0" xr:uid="{00000000-0006-0000-05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5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20" authorId="0" shapeId="0" xr:uid="{00000000-0006-0000-0500-00000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20" authorId="0" shapeId="0" xr:uid="{00000000-0006-0000-0500-00000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20" authorId="0" shapeId="0" xr:uid="{00000000-0006-0000-05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20" authorId="0" shapeId="0" xr:uid="{00000000-0006-0000-0500-00000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20" authorId="0" shapeId="0" xr:uid="{00000000-0006-0000-05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20" authorId="0" shapeId="0" xr:uid="{00000000-0006-0000-05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5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5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20" authorId="0" shapeId="0" xr:uid="{00000000-0006-0000-05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5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5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20" authorId="0" shapeId="0" xr:uid="{00000000-0006-0000-0500-00001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20" authorId="0" shapeId="0" xr:uid="{00000000-0006-0000-05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20" authorId="0" shapeId="0" xr:uid="{00000000-0006-0000-05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20" authorId="0" shapeId="0" xr:uid="{00000000-0006-0000-0500-00001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20" authorId="0" shapeId="0" xr:uid="{00000000-0006-0000-05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Q20" authorId="0" shapeId="0" xr:uid="{00000000-0006-0000-05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20" authorId="0" shapeId="0" xr:uid="{00000000-0006-0000-05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20" authorId="0" shapeId="0" xr:uid="{00000000-0006-0000-05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20" authorId="0" shapeId="0" xr:uid="{00000000-0006-0000-0500-00001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20" authorId="0" shapeId="0" xr:uid="{00000000-0006-0000-0500-00001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20" authorId="0" shapeId="0" xr:uid="{00000000-0006-0000-0500-00001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20" authorId="0" shapeId="0" xr:uid="{00000000-0006-0000-0500-00001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5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500-00001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5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20" authorId="0" shapeId="0" xr:uid="{00000000-0006-0000-05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20" authorId="0" shapeId="0" xr:uid="{00000000-0006-0000-05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20" authorId="0" shapeId="0" xr:uid="{00000000-0006-0000-0500-00002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20" authorId="0" shapeId="0" xr:uid="{00000000-0006-0000-05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5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20" authorId="0" shapeId="0" xr:uid="{00000000-0006-0000-05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5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20" authorId="0" shapeId="0" xr:uid="{00000000-0006-0000-0500-00002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20" authorId="0" shapeId="0" xr:uid="{00000000-0006-0000-05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5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500-00002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500-00002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20" authorId="0" shapeId="0" xr:uid="{00000000-0006-0000-05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5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20" authorId="0" shapeId="0" xr:uid="{00000000-0006-0000-0500-00002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20" authorId="0" shapeId="0" xr:uid="{00000000-0006-0000-0500-00003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20" authorId="0" shapeId="0" xr:uid="{00000000-0006-0000-0500-00003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20" authorId="0" shapeId="0" xr:uid="{00000000-0006-0000-05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5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5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500-00003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5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5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20" authorId="0" shapeId="0" xr:uid="{00000000-0006-0000-05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5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5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500-00003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20" authorId="0" shapeId="0" xr:uid="{00000000-0006-0000-05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5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20" authorId="0" shapeId="0" xr:uid="{00000000-0006-0000-05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500-00003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20" authorId="0" shapeId="0" xr:uid="{00000000-0006-0000-0500-00004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20" authorId="0" shapeId="0" xr:uid="{00000000-0006-0000-05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20" authorId="0" shapeId="0" xr:uid="{00000000-0006-0000-05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20" authorId="0" shapeId="0" xr:uid="{00000000-0006-0000-05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5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20" authorId="0" shapeId="0" xr:uid="{00000000-0006-0000-0500-00004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20" authorId="0" shapeId="0" xr:uid="{00000000-0006-0000-0500-00004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20" authorId="0" shapeId="0" xr:uid="{00000000-0006-0000-05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20" authorId="0" shapeId="0" xr:uid="{00000000-0006-0000-0500-00004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20" authorId="0" shapeId="0" xr:uid="{00000000-0006-0000-0500-00004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20" authorId="0" shapeId="0" xr:uid="{00000000-0006-0000-05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20" authorId="0" shapeId="0" xr:uid="{00000000-0006-0000-0500-00004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20" authorId="0" shapeId="0" xr:uid="{00000000-0006-0000-05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500-00004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5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5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5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20" authorId="0" shapeId="0" xr:uid="{00000000-0006-0000-05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20" authorId="0" shapeId="0" xr:uid="{00000000-0006-0000-05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6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1" authorId="0" shapeId="0" xr:uid="{00000000-0006-0000-06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6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6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600-00000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600-00000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600-00000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6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6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6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1" authorId="0" shapeId="0" xr:uid="{00000000-0006-0000-06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1" authorId="0" shapeId="0" xr:uid="{00000000-0006-0000-0600-00000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N11" authorId="0" shapeId="0" xr:uid="{00000000-0006-0000-06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6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6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6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6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600-00001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6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6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6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1" authorId="0" shapeId="0" xr:uid="{00000000-0006-0000-06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6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6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600-00001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600-00001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6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6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6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6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6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6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600-00002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6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6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6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6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6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6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2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6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1" authorId="0" shapeId="0" xr:uid="{00000000-0006-0000-0600-00002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2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1" authorId="0" shapeId="0" xr:uid="{00000000-0006-0000-06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6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6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1" authorId="0" shapeId="0" xr:uid="{00000000-0006-0000-06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6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2" authorId="0" shapeId="0" xr:uid="{00000000-0006-0000-06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6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2" authorId="0" shapeId="0" xr:uid="{00000000-0006-0000-06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6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600-00003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600-00003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6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600-00003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6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600-00004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6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6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2" authorId="0" shapeId="0" xr:uid="{00000000-0006-0000-06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2" authorId="0" shapeId="0" xr:uid="{00000000-0006-0000-06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6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6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6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600-00004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6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6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2" authorId="0" shapeId="0" xr:uid="{00000000-0006-0000-0600-00004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6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6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600-00005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6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2" authorId="0" shapeId="0" xr:uid="{00000000-0006-0000-06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6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2" authorId="0" shapeId="0" xr:uid="{00000000-0006-0000-06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6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600-00005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6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6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600-00005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6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600-00005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6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600-00005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6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2" authorId="0" shapeId="0" xr:uid="{00000000-0006-0000-06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600-00006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2" authorId="0" shapeId="0" xr:uid="{00000000-0006-0000-06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600-00006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6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6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2" authorId="0" shapeId="0" xr:uid="{00000000-0006-0000-06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2" authorId="0" shapeId="0" xr:uid="{00000000-0006-0000-06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2" authorId="0" shapeId="0" xr:uid="{00000000-0006-0000-06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600-00006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6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600-00006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6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3" authorId="0" shapeId="0" xr:uid="{00000000-0006-0000-06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6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600-00007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600-00007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600-00007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6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6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3" authorId="0" shapeId="0" xr:uid="{00000000-0006-0000-06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600-00007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600-00007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6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3" authorId="0" shapeId="0" xr:uid="{00000000-0006-0000-0600-00007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3" authorId="0" shapeId="0" xr:uid="{00000000-0006-0000-06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600-00007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6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6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6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600-00008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6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6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6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6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3" authorId="0" shapeId="0" xr:uid="{00000000-0006-0000-06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600-00008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6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3" authorId="0" shapeId="0" xr:uid="{00000000-0006-0000-06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6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6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6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600-00008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6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6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6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600-00009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3" authorId="0" shapeId="0" xr:uid="{00000000-0006-0000-0600-00009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3" authorId="0" shapeId="0" xr:uid="{00000000-0006-0000-06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600-00009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6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600-00009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13" authorId="0" shapeId="0" xr:uid="{00000000-0006-0000-06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3" authorId="0" shapeId="0" xr:uid="{00000000-0006-0000-06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6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600-00009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6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6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A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A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600-0000A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6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3" authorId="0" shapeId="0" xr:uid="{00000000-0006-0000-06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6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3" authorId="0" shapeId="0" xr:uid="{00000000-0006-0000-0600-0000A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6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3" authorId="0" shapeId="0" xr:uid="{00000000-0006-0000-06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6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6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600-0000B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600-0000B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6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600-0000B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600-0000B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6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4" authorId="0" shapeId="0" xr:uid="{00000000-0006-0000-0600-0000B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W14" authorId="0" shapeId="0" xr:uid="{00000000-0006-0000-0600-0000B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6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6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4" authorId="0" shapeId="0" xr:uid="{00000000-0006-0000-06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600-0000B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6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6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4" authorId="0" shapeId="0" xr:uid="{00000000-0006-0000-0600-0000C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6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6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6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6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600-0000C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6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600-0000C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6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600-0000C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4" authorId="0" shapeId="0" xr:uid="{00000000-0006-0000-06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600-0000C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4" authorId="0" shapeId="0" xr:uid="{00000000-0006-0000-0600-0000C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6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D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6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D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4" authorId="0" shapeId="0" xr:uid="{00000000-0006-0000-0600-0000D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6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4" authorId="0" shapeId="0" xr:uid="{00000000-0006-0000-06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4" authorId="0" shapeId="0" xr:uid="{00000000-0006-0000-06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4" authorId="0" shapeId="0" xr:uid="{00000000-0006-0000-0600-0000D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600-0000D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5" authorId="0" shapeId="0" xr:uid="{00000000-0006-0000-06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600-0000D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6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5" authorId="0" shapeId="0" xr:uid="{00000000-0006-0000-0600-0000E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6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600-0000E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6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600-0000E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6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5" authorId="0" shapeId="0" xr:uid="{00000000-0006-0000-0600-0000E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5" authorId="0" shapeId="0" xr:uid="{00000000-0006-0000-06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600-0000E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600-0000E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6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600-0000E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5" authorId="0" shapeId="0" xr:uid="{00000000-0006-0000-0600-0000E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600-0000E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6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6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6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6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600-0000F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6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6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6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6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6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6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600-0000F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6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6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5" authorId="0" shapeId="0" xr:uid="{00000000-0006-0000-06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6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6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600-00000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5" authorId="0" shapeId="0" xr:uid="{00000000-0006-0000-0600-00000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600-00000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600-00000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600-00000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6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6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5" authorId="0" shapeId="0" xr:uid="{00000000-0006-0000-06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5" authorId="0" shapeId="0" xr:uid="{00000000-0006-0000-06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600-00000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6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6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1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600-00001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6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6" authorId="0" shapeId="0" xr:uid="{00000000-0006-0000-0600-00001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6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600-00001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600-00001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6" authorId="0" shapeId="0" xr:uid="{00000000-0006-0000-06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6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6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6" authorId="0" shapeId="0" xr:uid="{00000000-0006-0000-06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6" authorId="0" shapeId="0" xr:uid="{00000000-0006-0000-0600-00001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6" authorId="0" shapeId="0" xr:uid="{00000000-0006-0000-06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6" authorId="0" shapeId="0" xr:uid="{00000000-0006-0000-06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600-00002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6" authorId="0" shapeId="0" xr:uid="{00000000-0006-0000-0600-00002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600-00002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6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6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600-00002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6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6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2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6" authorId="0" shapeId="0" xr:uid="{00000000-0006-0000-0600-00002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6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6" authorId="0" shapeId="0" xr:uid="{00000000-0006-0000-06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6" authorId="0" shapeId="0" xr:uid="{00000000-0006-0000-06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600-00002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6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6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6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6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6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600-00003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6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600-00003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6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6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6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6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6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6" authorId="0" shapeId="0" xr:uid="{00000000-0006-0000-06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6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6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6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6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6" authorId="0" shapeId="0" xr:uid="{00000000-0006-0000-0600-00004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600-00004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6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600-00004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600-00004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6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6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600-00004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6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6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600-00005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600-00005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6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600-00005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600-00005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600-00005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V17" authorId="0" shapeId="0" xr:uid="{00000000-0006-0000-06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6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6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6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6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6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6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6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6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6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6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6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600-00006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6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600-00006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6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600-00006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6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600-00006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600-00006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6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6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6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600-00006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600-00006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600-00007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600-00007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6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7" authorId="0" shapeId="0" xr:uid="{00000000-0006-0000-06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6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6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6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600-00007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6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6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7" authorId="0" shapeId="0" xr:uid="{00000000-0006-0000-0600-00007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600-00007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600-00007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600-00007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600-00007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6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6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8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7" authorId="0" shapeId="0" xr:uid="{00000000-0006-0000-06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6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7" authorId="0" shapeId="0" xr:uid="{00000000-0006-0000-0600-00008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6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6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6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600-00008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6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6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6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600-00008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8" authorId="0" shapeId="0" xr:uid="{00000000-0006-0000-06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6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8" authorId="0" shapeId="0" xr:uid="{00000000-0006-0000-0600-00009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8" authorId="0" shapeId="0" xr:uid="{00000000-0006-0000-06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6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600-00009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600-00009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6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600-00009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6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600-00009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6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8" authorId="0" shapeId="0" xr:uid="{00000000-0006-0000-06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6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6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6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8" authorId="0" shapeId="0" xr:uid="{00000000-0006-0000-06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6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600-0000A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8" authorId="0" shapeId="0" xr:uid="{00000000-0006-0000-06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6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6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6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600-0000A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8" authorId="0" shapeId="0" xr:uid="{00000000-0006-0000-0600-0000A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600-0000A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600-0000A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600-0000A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6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6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8" authorId="0" shapeId="0" xr:uid="{00000000-0006-0000-06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6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6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6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6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6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6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8" authorId="0" shapeId="0" xr:uid="{00000000-0006-0000-06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6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6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B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6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6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6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8" authorId="0" shapeId="0" xr:uid="{00000000-0006-0000-06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B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6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9" authorId="0" shapeId="0" xr:uid="{00000000-0006-0000-06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9" authorId="0" shapeId="0" xr:uid="{00000000-0006-0000-06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9" authorId="0" shapeId="0" xr:uid="{00000000-0006-0000-06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9" authorId="0" shapeId="0" xr:uid="{00000000-0006-0000-0600-0000C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9" authorId="0" shapeId="0" xr:uid="{00000000-0006-0000-0600-0000C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600-0000C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9" authorId="0" shapeId="0" xr:uid="{00000000-0006-0000-0600-0000C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9" authorId="0" shapeId="0" xr:uid="{00000000-0006-0000-0600-0000C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9" authorId="0" shapeId="0" xr:uid="{00000000-0006-0000-0600-0000C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9" authorId="0" shapeId="0" xr:uid="{00000000-0006-0000-06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9" authorId="0" shapeId="0" xr:uid="{00000000-0006-0000-06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19" authorId="0" shapeId="0" xr:uid="{00000000-0006-0000-0600-0000C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19" authorId="0" shapeId="0" xr:uid="{00000000-0006-0000-06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6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9" authorId="0" shapeId="0" xr:uid="{00000000-0006-0000-06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9" authorId="0" shapeId="0" xr:uid="{00000000-0006-0000-0600-0000C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9" authorId="0" shapeId="0" xr:uid="{00000000-0006-0000-06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9" authorId="0" shapeId="0" xr:uid="{00000000-0006-0000-0600-0000D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9" authorId="0" shapeId="0" xr:uid="{00000000-0006-0000-0600-0000D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9" authorId="0" shapeId="0" xr:uid="{00000000-0006-0000-0600-0000D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600-0000D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9" authorId="0" shapeId="0" xr:uid="{00000000-0006-0000-0600-0000D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9" authorId="0" shapeId="0" xr:uid="{00000000-0006-0000-06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9" authorId="0" shapeId="0" xr:uid="{00000000-0006-0000-06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9" authorId="0" shapeId="0" xr:uid="{00000000-0006-0000-0600-0000D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600-0000D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9" authorId="0" shapeId="0" xr:uid="{00000000-0006-0000-0600-0000D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600-0000D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600-0000D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6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9" authorId="0" shapeId="0" xr:uid="{00000000-0006-0000-0600-0000D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9" authorId="0" shapeId="0" xr:uid="{00000000-0006-0000-06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9" authorId="0" shapeId="0" xr:uid="{00000000-0006-0000-06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9" authorId="0" shapeId="0" xr:uid="{00000000-0006-0000-06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9" authorId="0" shapeId="0" xr:uid="{00000000-0006-0000-0600-0000E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9" authorId="0" shapeId="0" xr:uid="{00000000-0006-0000-06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9" authorId="0" shapeId="0" xr:uid="{00000000-0006-0000-06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9" authorId="0" shapeId="0" xr:uid="{00000000-0006-0000-06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600-0000E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9" authorId="0" shapeId="0" xr:uid="{00000000-0006-0000-0600-0000E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9" authorId="0" shapeId="0" xr:uid="{00000000-0006-0000-06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600-0000E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9" authorId="0" shapeId="0" xr:uid="{00000000-0006-0000-06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9" authorId="0" shapeId="0" xr:uid="{00000000-0006-0000-0600-0000E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9" authorId="0" shapeId="0" xr:uid="{00000000-0006-0000-06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6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9" authorId="0" shapeId="0" xr:uid="{00000000-0006-0000-06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9" authorId="0" shapeId="0" xr:uid="{00000000-0006-0000-0600-0000E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9" authorId="0" shapeId="0" xr:uid="{00000000-0006-0000-06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9" authorId="0" shapeId="0" xr:uid="{00000000-0006-0000-0600-0000F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9" authorId="0" shapeId="0" xr:uid="{00000000-0006-0000-06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9" authorId="0" shapeId="0" xr:uid="{00000000-0006-0000-06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9" authorId="0" shapeId="0" xr:uid="{00000000-0006-0000-06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9" authorId="0" shapeId="0" xr:uid="{00000000-0006-0000-0600-0000F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600-0000F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20" authorId="0" shapeId="0" xr:uid="{00000000-0006-0000-06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20" authorId="0" shapeId="0" xr:uid="{00000000-0006-0000-06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20" authorId="0" shapeId="0" xr:uid="{00000000-0006-0000-06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20" authorId="0" shapeId="0" xr:uid="{00000000-0006-0000-06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600-0000F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20" authorId="0" shapeId="0" xr:uid="{00000000-0006-0000-0600-0000F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20" authorId="0" shapeId="0" xr:uid="{00000000-0006-0000-0600-0000F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20" authorId="0" shapeId="0" xr:uid="{00000000-0006-0000-0600-0000F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20" authorId="0" shapeId="0" xr:uid="{00000000-0006-0000-0600-0000F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20" authorId="0" shapeId="0" xr:uid="{00000000-0006-0000-06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20" authorId="0" shapeId="0" xr:uid="{00000000-0006-0000-06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20" authorId="0" shapeId="0" xr:uid="{00000000-0006-0000-06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600-00000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V20" authorId="0" shapeId="0" xr:uid="{00000000-0006-0000-06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W20" authorId="0" shapeId="0" xr:uid="{00000000-0006-0000-06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600-00000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20" authorId="0" shapeId="0" xr:uid="{00000000-0006-0000-0600-00000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600-00000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20" authorId="0" shapeId="0" xr:uid="{00000000-0006-0000-06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6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20" authorId="0" shapeId="0" xr:uid="{00000000-0006-0000-06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20" authorId="0" shapeId="0" xr:uid="{00000000-0006-0000-06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20" authorId="0" shapeId="0" xr:uid="{00000000-0006-0000-06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600-00000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20" authorId="0" shapeId="0" xr:uid="{00000000-0006-0000-06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20" authorId="0" shapeId="0" xr:uid="{00000000-0006-0000-06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6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20" authorId="0" shapeId="0" xr:uid="{00000000-0006-0000-0600-00001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20" authorId="0" shapeId="0" xr:uid="{00000000-0006-0000-0600-00001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20" authorId="0" shapeId="0" xr:uid="{00000000-0006-0000-06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6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20" authorId="0" shapeId="0" xr:uid="{00000000-0006-0000-06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20" authorId="0" shapeId="0" xr:uid="{00000000-0006-0000-0600-00001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20" authorId="0" shapeId="0" xr:uid="{00000000-0006-0000-06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20" authorId="0" shapeId="0" xr:uid="{00000000-0006-0000-0600-00001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20" authorId="0" shapeId="0" xr:uid="{00000000-0006-0000-0600-00001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20" authorId="0" shapeId="0" xr:uid="{00000000-0006-0000-06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20" authorId="0" shapeId="0" xr:uid="{00000000-0006-0000-0600-00001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20" authorId="0" shapeId="0" xr:uid="{00000000-0006-0000-06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20" authorId="0" shapeId="0" xr:uid="{00000000-0006-0000-0600-00001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20" authorId="0" shapeId="0" xr:uid="{00000000-0006-0000-0600-00001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20" authorId="0" shapeId="0" xr:uid="{00000000-0006-0000-06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20" authorId="0" shapeId="0" xr:uid="{00000000-0006-0000-06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6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20" authorId="0" shapeId="0" xr:uid="{00000000-0006-0000-06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20" authorId="0" shapeId="0" xr:uid="{00000000-0006-0000-06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20" authorId="0" shapeId="0" xr:uid="{00000000-0006-0000-0600-00002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20" authorId="0" shapeId="0" xr:uid="{00000000-0006-0000-06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20" authorId="0" shapeId="0" xr:uid="{00000000-0006-0000-06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20" authorId="0" shapeId="0" xr:uid="{00000000-0006-0000-0600-00002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P20" authorId="0" shapeId="0" xr:uid="{00000000-0006-0000-06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20" authorId="0" shapeId="0" xr:uid="{00000000-0006-0000-0600-00002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20" authorId="0" shapeId="0" xr:uid="{00000000-0006-0000-06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20" authorId="0" shapeId="0" xr:uid="{00000000-0006-0000-06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20" authorId="0" shapeId="0" xr:uid="{00000000-0006-0000-06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20" authorId="0" shapeId="0" xr:uid="{00000000-0006-0000-06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20" authorId="0" shapeId="0" xr:uid="{00000000-0006-0000-0600-00002E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20" authorId="0" shapeId="0" xr:uid="{00000000-0006-0000-06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6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20" authorId="0" shapeId="0" xr:uid="{00000000-0006-0000-0600-00003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6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600-00003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6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8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700-00000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1" authorId="0" shapeId="0" xr:uid="{00000000-0006-0000-0700-00000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700-00000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700-00000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1" authorId="0" shapeId="0" xr:uid="{00000000-0006-0000-0700-00000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700-00000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700-00000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700-00000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700-00000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700-00000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1" authorId="0" shapeId="0" xr:uid="{00000000-0006-0000-0700-00000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1" authorId="0" shapeId="0" xr:uid="{00000000-0006-0000-0700-00000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1" authorId="0" shapeId="0" xr:uid="{00000000-0006-0000-0700-00000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700-00001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1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700-00001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700-00001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700-00001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1" authorId="0" shapeId="0" xr:uid="{00000000-0006-0000-0700-00001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700-00001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700-00001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700-00001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700-00001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700-00001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700-00001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700-00001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700-00001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1" authorId="0" shapeId="0" xr:uid="{00000000-0006-0000-0700-00001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700-00001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700-00002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1" authorId="0" shapeId="0" xr:uid="{00000000-0006-0000-0700-00002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2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2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2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700-00002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700-00002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700-00002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2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2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700-00002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2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2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700-00002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2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700-00002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700-00003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700-00003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700-00003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700-00003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700-00003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700-00003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700-00003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700-00003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700-00003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1" authorId="0" shapeId="0" xr:uid="{00000000-0006-0000-0700-00003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700-00003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700-00003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3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3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700-00003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700-00003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700-00004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700-00004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700-00004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700-00004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700-00004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1" authorId="0" shapeId="0" xr:uid="{00000000-0006-0000-0700-00004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700-00004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1" authorId="0" shapeId="0" xr:uid="{00000000-0006-0000-0700-00004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700-00004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700-00004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700-00004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4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700-00004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700-00004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1" authorId="0" shapeId="0" xr:uid="{00000000-0006-0000-0700-00004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700-00004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700-00005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700-00005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700-00005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700-00005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700-00005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1" authorId="0" shapeId="0" xr:uid="{00000000-0006-0000-0700-00005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700-00005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1" authorId="0" shapeId="0" xr:uid="{00000000-0006-0000-0700-00005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1" authorId="0" shapeId="0" xr:uid="{00000000-0006-0000-0700-00005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1" authorId="0" shapeId="0" xr:uid="{00000000-0006-0000-0700-00005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700-00005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1" authorId="0" shapeId="0" xr:uid="{00000000-0006-0000-0700-00005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700-00005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1" authorId="0" shapeId="0" xr:uid="{00000000-0006-0000-0700-00005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1" authorId="0" shapeId="0" xr:uid="{00000000-0006-0000-0700-00005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1" authorId="0" shapeId="0" xr:uid="{00000000-0006-0000-0700-00005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700-00006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700-00006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700-00006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700-00006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700-00006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700-00006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700-00006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2" authorId="0" shapeId="0" xr:uid="{00000000-0006-0000-0700-00006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700-00006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700-00006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2" authorId="0" shapeId="0" xr:uid="{00000000-0006-0000-0700-00006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700-00006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700-00006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700-00006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700-00006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2" authorId="0" shapeId="0" xr:uid="{00000000-0006-0000-0700-00006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700-00007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2" authorId="0" shapeId="0" xr:uid="{00000000-0006-0000-0700-00007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2" authorId="0" shapeId="0" xr:uid="{00000000-0006-0000-0700-00007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700-00007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700-00007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700-00007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2" authorId="0" shapeId="0" xr:uid="{00000000-0006-0000-0700-00007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700-00007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700-00007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700-00007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700-00007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2" authorId="0" shapeId="0" xr:uid="{00000000-0006-0000-0700-00007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2" authorId="0" shapeId="0" xr:uid="{00000000-0006-0000-0700-00007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7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7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700-00007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8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8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700-00008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8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2" authorId="0" shapeId="0" xr:uid="{00000000-0006-0000-0700-00008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8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8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8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8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700-000089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2" authorId="0" shapeId="0" xr:uid="{00000000-0006-0000-0700-00008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700-00008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700-00008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700-00008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700-00008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700-00008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700-00009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2" authorId="0" shapeId="0" xr:uid="{00000000-0006-0000-0700-00009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700-00009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700-00009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700-00009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700-00009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700-00009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700-00009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2" authorId="0" shapeId="0" xr:uid="{00000000-0006-0000-0700-00009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9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9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9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9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9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700-00009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700-00009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700-0000A0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700-0000A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700-0000A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700-0000A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700-0000A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2" authorId="0" shapeId="0" xr:uid="{00000000-0006-0000-0700-0000A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2" authorId="0" shapeId="0" xr:uid="{00000000-0006-0000-0700-0000A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2" authorId="0" shapeId="0" xr:uid="{00000000-0006-0000-0700-0000A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2" authorId="0" shapeId="0" xr:uid="{00000000-0006-0000-0700-0000A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700-0000A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700-0000A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700-0000A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700-0000A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700-0000A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700-0000A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A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700-0000B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B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700-0000B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700-0000B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2" authorId="0" shapeId="0" xr:uid="{00000000-0006-0000-0700-0000B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700-0000B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700-0000B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700-0000B7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700-0000B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2" authorId="0" shapeId="0" xr:uid="{00000000-0006-0000-0700-0000B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700-0000B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2" authorId="0" shapeId="0" xr:uid="{00000000-0006-0000-0700-0000B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700-0000B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2" authorId="0" shapeId="0" xr:uid="{00000000-0006-0000-0700-0000B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2" authorId="0" shapeId="0" xr:uid="{00000000-0006-0000-0700-0000B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700-0000B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700-0000C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2" authorId="0" shapeId="0" xr:uid="{00000000-0006-0000-0700-0000C1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2" authorId="0" shapeId="0" xr:uid="{00000000-0006-0000-0700-0000C2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700-0000C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700-0000C4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700-0000C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700-0000C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700-0000C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700-0000C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3" authorId="0" shapeId="0" xr:uid="{00000000-0006-0000-0700-0000C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700-0000C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700-0000C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700-0000CC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700-0000C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C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700-0000C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3" authorId="0" shapeId="0" xr:uid="{00000000-0006-0000-0700-0000D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700-0000D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700-0000D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700-0000D3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700-0000D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700-0000D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700-0000D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3" authorId="0" shapeId="0" xr:uid="{00000000-0006-0000-0700-0000D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700-0000D8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3" authorId="0" shapeId="0" xr:uid="{00000000-0006-0000-0700-0000D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700-0000D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700-0000D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700-0000D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700-0000D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700-0000D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700-0000D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700-0000E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700-0000E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3" authorId="0" shapeId="0" xr:uid="{00000000-0006-0000-0700-0000E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E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E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E5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3" authorId="0" shapeId="0" xr:uid="{00000000-0006-0000-0700-0000E6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3" authorId="0" shapeId="0" xr:uid="{00000000-0006-0000-0700-0000E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E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3" authorId="0" shapeId="0" xr:uid="{00000000-0006-0000-0700-0000E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700-0000EA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3" authorId="0" shapeId="0" xr:uid="{00000000-0006-0000-0700-0000EB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700-0000E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ED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3" authorId="0" shapeId="0" xr:uid="{00000000-0006-0000-0700-0000EE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EF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3" authorId="0" shapeId="0" xr:uid="{00000000-0006-0000-0700-0000F0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700-0000F1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700-0000F2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700-0000F3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700-0000F4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700-0000F5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700-0000F600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700-0000F7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700-0000F8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700-0000F9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3" authorId="0" shapeId="0" xr:uid="{00000000-0006-0000-0700-0000FA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FB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700-0000FC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FD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700-0000FE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FF00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3" authorId="0" shapeId="0" xr:uid="{00000000-0006-0000-0700-00000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700-00000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700-00000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700-00000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700-00000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3" authorId="0" shapeId="0" xr:uid="{00000000-0006-0000-0700-00000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700-00000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3" authorId="0" shapeId="0" xr:uid="{00000000-0006-0000-0700-00000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700-00000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700-00000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3" authorId="0" shapeId="0" xr:uid="{00000000-0006-0000-0700-00000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700-00000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700-00000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700-00000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0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700-00000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700-00001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700-00001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3" authorId="0" shapeId="0" xr:uid="{00000000-0006-0000-0700-00001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700-00001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700-00001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700-00001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1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700-00001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700-00001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3" authorId="0" shapeId="0" xr:uid="{00000000-0006-0000-0700-00001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700-00001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3" authorId="0" shapeId="0" xr:uid="{00000000-0006-0000-0700-00001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700-00001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700-00001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700-00001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700-00001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700-00002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700-00002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3" authorId="0" shapeId="0" xr:uid="{00000000-0006-0000-0700-00002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3" authorId="0" shapeId="0" xr:uid="{00000000-0006-0000-0700-00002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700-00002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700-00002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4" authorId="0" shapeId="0" xr:uid="{00000000-0006-0000-0700-00002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700-00002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700-00002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700-00002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700-00002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700-00002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4" authorId="0" shapeId="0" xr:uid="{00000000-0006-0000-0700-00002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700-00002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700-00002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700-00002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4" authorId="0" shapeId="0" xr:uid="{00000000-0006-0000-0700-00003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700-00003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3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700-00003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4" authorId="0" shapeId="0" xr:uid="{00000000-0006-0000-0700-00003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700-00003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700-00003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700-00003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700-00003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700-00003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700-00003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700-00003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700-00003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4" authorId="0" shapeId="0" xr:uid="{00000000-0006-0000-0700-00003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3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3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4" authorId="0" shapeId="0" xr:uid="{00000000-0006-0000-0700-00004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4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4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4" authorId="0" shapeId="0" xr:uid="{00000000-0006-0000-0700-00004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4" authorId="0" shapeId="0" xr:uid="{00000000-0006-0000-0700-00004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4" authorId="0" shapeId="0" xr:uid="{00000000-0006-0000-0700-00004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700-00004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700-00004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4" authorId="0" shapeId="0" xr:uid="{00000000-0006-0000-0700-00004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700-00004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4" authorId="0" shapeId="0" xr:uid="{00000000-0006-0000-0700-00004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700-00004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700-00004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700-00004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700-00004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4" authorId="0" shapeId="0" xr:uid="{00000000-0006-0000-0700-00004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700-00005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700-00005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700-00005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700-00005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4" authorId="0" shapeId="0" xr:uid="{00000000-0006-0000-0700-00005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700-00005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700-00005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700-00005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4" authorId="0" shapeId="0" xr:uid="{00000000-0006-0000-0700-00005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5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700-00005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5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700-00005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5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5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700-00005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700-00006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700-00006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700-00006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700-00006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4" authorId="0" shapeId="0" xr:uid="{00000000-0006-0000-0700-00006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700-00006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700-00006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4" authorId="0" shapeId="0" xr:uid="{00000000-0006-0000-0700-00006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700-00006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700-00006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4" authorId="0" shapeId="0" xr:uid="{00000000-0006-0000-0700-00006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4" authorId="0" shapeId="0" xr:uid="{00000000-0006-0000-0700-00006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6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700-00006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700-00006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700-00006F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4" authorId="0" shapeId="0" xr:uid="{00000000-0006-0000-0700-00007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700-00007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4" authorId="0" shapeId="0" xr:uid="{00000000-0006-0000-0700-00007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4" authorId="0" shapeId="0" xr:uid="{00000000-0006-0000-0700-00007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700-00007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700-00007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700-00007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700-00007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4" authorId="0" shapeId="0" xr:uid="{00000000-0006-0000-0700-00007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700-00007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4" authorId="0" shapeId="0" xr:uid="{00000000-0006-0000-0700-00007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4" authorId="0" shapeId="0" xr:uid="{00000000-0006-0000-0700-00007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4" authorId="0" shapeId="0" xr:uid="{00000000-0006-0000-0700-00007C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700-00007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700-00007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4" authorId="0" shapeId="0" xr:uid="{00000000-0006-0000-0700-00007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5" authorId="0" shapeId="0" xr:uid="{00000000-0006-0000-0700-00008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8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700-00008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5" authorId="0" shapeId="0" xr:uid="{00000000-0006-0000-0700-00008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700-00008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700-00008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5" authorId="0" shapeId="0" xr:uid="{00000000-0006-0000-0700-00008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5" authorId="0" shapeId="0" xr:uid="{00000000-0006-0000-0700-00008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700-00008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700-00008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700-00008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700-00008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700-00008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700-00008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700-00008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700-00008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5" authorId="0" shapeId="0" xr:uid="{00000000-0006-0000-0700-00009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700-00009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5" authorId="0" shapeId="0" xr:uid="{00000000-0006-0000-0700-00009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700-00009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700-00009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5" authorId="0" shapeId="0" xr:uid="{00000000-0006-0000-0700-00009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700-00009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700-00009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5" authorId="0" shapeId="0" xr:uid="{00000000-0006-0000-0700-00009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700-00009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700-00009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700-00009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700-00009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5" authorId="0" shapeId="0" xr:uid="{00000000-0006-0000-0700-00009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9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9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5" authorId="0" shapeId="0" xr:uid="{00000000-0006-0000-0700-0000A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A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5" authorId="0" shapeId="0" xr:uid="{00000000-0006-0000-0700-0000A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5" authorId="0" shapeId="0" xr:uid="{00000000-0006-0000-0700-0000A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5" authorId="0" shapeId="0" xr:uid="{00000000-0006-0000-0700-0000A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5" authorId="0" shapeId="0" xr:uid="{00000000-0006-0000-0700-0000A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5" authorId="0" shapeId="0" xr:uid="{00000000-0006-0000-0700-0000A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5" authorId="0" shapeId="0" xr:uid="{00000000-0006-0000-0700-0000A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700-0000A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5" authorId="0" shapeId="0" xr:uid="{00000000-0006-0000-0700-0000A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700-0000A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700-0000A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700-0000A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700-0000A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700-0000A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700-0000A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700-0000B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700-0000B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700-0000B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700-0000B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700-0000B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700-0000B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700-0000B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700-0000B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700-0000B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5" authorId="0" shapeId="0" xr:uid="{00000000-0006-0000-0700-0000B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5" authorId="0" shapeId="0" xr:uid="{00000000-0006-0000-0700-0000B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700-0000B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B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BD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5" authorId="0" shapeId="0" xr:uid="{00000000-0006-0000-0700-0000B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B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C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700-0000C1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700-0000C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700-0000C3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700-0000C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700-0000C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700-0000C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5" authorId="0" shapeId="0" xr:uid="{00000000-0006-0000-0700-0000C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5" authorId="0" shapeId="0" xr:uid="{00000000-0006-0000-0700-0000C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700-0000C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700-0000C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700-0000C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5" authorId="0" shapeId="0" xr:uid="{00000000-0006-0000-0700-0000C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700-0000C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700-0000CE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5" authorId="0" shapeId="0" xr:uid="{00000000-0006-0000-0700-0000C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700-0000D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700-0000D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700-0000D2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5" authorId="0" shapeId="0" xr:uid="{00000000-0006-0000-0700-0000D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700-0000D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D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700-0000D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700-0000D7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5" authorId="0" shapeId="0" xr:uid="{00000000-0006-0000-0700-0000D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700-0000D9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700-0000D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700-0000DB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700-0000D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700-0000D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700-0000D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5" authorId="0" shapeId="0" xr:uid="{00000000-0006-0000-0700-0000D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5" authorId="0" shapeId="0" xr:uid="{00000000-0006-0000-0700-0000E0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700-0000E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5" authorId="0" shapeId="0" xr:uid="{00000000-0006-0000-0700-0000E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700-0000E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700-0000E4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700-0000E5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5" authorId="0" shapeId="0" xr:uid="{00000000-0006-0000-0700-0000E6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700-0000E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700-0000E8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700-0000E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5" authorId="0" shapeId="0" xr:uid="{00000000-0006-0000-0700-0000EA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5" authorId="0" shapeId="0" xr:uid="{00000000-0006-0000-0700-0000E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700-0000E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E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700-0000E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700-0000E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6" authorId="0" shapeId="0" xr:uid="{00000000-0006-0000-0700-0000F0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6" authorId="0" shapeId="0" xr:uid="{00000000-0006-0000-0700-0000F1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700-0000F2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6" authorId="0" shapeId="0" xr:uid="{00000000-0006-0000-0700-0000F3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700-0000F401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700-0000F5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700-0000F6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6" authorId="0" shapeId="0" xr:uid="{00000000-0006-0000-0700-0000F7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700-0000F8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700-0000F9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FA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700-0000FB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FC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700-0000FD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700-0000FE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700-0000FF01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6" authorId="0" shapeId="0" xr:uid="{00000000-0006-0000-0700-00000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700-00000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700-00000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700-00000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6" authorId="0" shapeId="0" xr:uid="{00000000-0006-0000-0700-00000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6" authorId="0" shapeId="0" xr:uid="{00000000-0006-0000-0700-00000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700-00000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6" authorId="0" shapeId="0" xr:uid="{00000000-0006-0000-0700-00000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700-00000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700-00000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700-00000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6" authorId="0" shapeId="0" xr:uid="{00000000-0006-0000-0700-00000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700-00000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700-00000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1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6" authorId="0" shapeId="0" xr:uid="{00000000-0006-0000-0700-00001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1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6" authorId="0" shapeId="0" xr:uid="{00000000-0006-0000-0700-00001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6" authorId="0" shapeId="0" xr:uid="{00000000-0006-0000-0700-00001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6" authorId="0" shapeId="0" xr:uid="{00000000-0006-0000-0700-00001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700-00001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6" authorId="0" shapeId="0" xr:uid="{00000000-0006-0000-0700-00001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6" authorId="0" shapeId="0" xr:uid="{00000000-0006-0000-0700-00001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6" authorId="0" shapeId="0" xr:uid="{00000000-0006-0000-0700-00001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700-00001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700-00001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700-00001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700-00001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700-00001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700-00002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700-00002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700-00002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700-00002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700-00002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700-00002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700-00002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700-00002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700-00002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6" authorId="0" shapeId="0" xr:uid="{00000000-0006-0000-0700-00002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F16" authorId="0" shapeId="0" xr:uid="{00000000-0006-0000-0700-00002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700-00002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700-00002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700-00002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700-00003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700-00003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6" authorId="0" shapeId="0" xr:uid="{00000000-0006-0000-0700-00003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700-00003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700-00003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700-00003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700-00003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700-00003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6" authorId="0" shapeId="0" xr:uid="{00000000-0006-0000-0700-00003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700-00003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700-00003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700-00003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700-00003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700-00003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700-00003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700-00003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700-00004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700-00004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6" authorId="0" shapeId="0" xr:uid="{00000000-0006-0000-0700-00004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700-00004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4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700-00004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4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700-00004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6" authorId="0" shapeId="0" xr:uid="{00000000-0006-0000-0700-00004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700-00004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6" authorId="0" shapeId="0" xr:uid="{00000000-0006-0000-0700-00004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700-00004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700-00004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700-00004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700-00004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700-00004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700-00005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6" authorId="0" shapeId="0" xr:uid="{00000000-0006-0000-0700-00005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6" authorId="0" shapeId="0" xr:uid="{00000000-0006-0000-0700-000052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700-00005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700-00005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700-00005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700-000056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700-00005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700-00005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5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700-00005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700-00005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700-00005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700-00005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700-00005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7" authorId="0" shapeId="0" xr:uid="{00000000-0006-0000-0700-00005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700-00006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700-00006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7" authorId="0" shapeId="0" xr:uid="{00000000-0006-0000-0700-00006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700-00006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700-00006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7" authorId="0" shapeId="0" xr:uid="{00000000-0006-0000-0700-00006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700-00006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700-00006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700-00006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7" authorId="0" shapeId="0" xr:uid="{00000000-0006-0000-0700-00006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7" authorId="0" shapeId="0" xr:uid="{00000000-0006-0000-0700-00006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700-00006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700-00006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700-00006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700-00006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700-00006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7" authorId="0" shapeId="0" xr:uid="{00000000-0006-0000-0700-00007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700-00007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700-00007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7" authorId="0" shapeId="0" xr:uid="{00000000-0006-0000-0700-00007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700-00007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700-00007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7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7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7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7" authorId="0" shapeId="0" xr:uid="{00000000-0006-0000-0700-00007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7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7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7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7" authorId="0" shapeId="0" xr:uid="{00000000-0006-0000-0700-00007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7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7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8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81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7" authorId="0" shapeId="0" xr:uid="{00000000-0006-0000-0700-00008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700-00008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700-00008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700-00008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700-00008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700-00008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700-00008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700-00008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700-00008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700-00008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700-00008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700-00008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7" authorId="0" shapeId="0" xr:uid="{00000000-0006-0000-0700-00008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7" authorId="0" shapeId="0" xr:uid="{00000000-0006-0000-0700-00008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9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9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700-00009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700-00009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700-00009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700-00009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700-00009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700-00009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700-00009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700-00009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7" authorId="0" shapeId="0" xr:uid="{00000000-0006-0000-0700-00009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700-00009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700-00009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7" authorId="0" shapeId="0" xr:uid="{00000000-0006-0000-0700-00009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700-00009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700-00009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700-0000A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7" authorId="0" shapeId="0" xr:uid="{00000000-0006-0000-0700-0000A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A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700-0000A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7" authorId="0" shapeId="0" xr:uid="{00000000-0006-0000-0700-0000A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700-0000A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700-0000A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700-0000A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700-0000A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700-0000A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AA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700-0000A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7" authorId="0" shapeId="0" xr:uid="{00000000-0006-0000-0700-0000A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700-0000A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700-0000A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W17" authorId="0" shapeId="0" xr:uid="{00000000-0006-0000-0700-0000A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7" authorId="0" shapeId="0" xr:uid="{00000000-0006-0000-0700-0000B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700-0000B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700-0000B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700-0000B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700-0000B4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7" authorId="0" shapeId="0" xr:uid="{00000000-0006-0000-0700-0000B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700-0000B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700-0000B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7" authorId="0" shapeId="0" xr:uid="{00000000-0006-0000-0700-0000B8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700-0000B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700-0000B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700-0000B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B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8" authorId="0" shapeId="0" xr:uid="{00000000-0006-0000-0700-0000B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8" authorId="0" shapeId="0" xr:uid="{00000000-0006-0000-0700-0000B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8" authorId="0" shapeId="0" xr:uid="{00000000-0006-0000-0700-0000B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700-0000C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700-0000C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700-0000C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700-0000C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8" authorId="0" shapeId="0" xr:uid="{00000000-0006-0000-0700-0000C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700-0000C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700-0000C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700-0000C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I18" authorId="0" shapeId="0" xr:uid="{00000000-0006-0000-0700-0000C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700-0000C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8" authorId="0" shapeId="0" xr:uid="{00000000-0006-0000-0700-0000C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700-0000C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8" authorId="0" shapeId="0" xr:uid="{00000000-0006-0000-0700-0000C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700-0000C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700-0000C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700-0000CF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8" authorId="0" shapeId="0" xr:uid="{00000000-0006-0000-0700-0000D0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8" authorId="0" shapeId="0" xr:uid="{00000000-0006-0000-0700-0000D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700-0000D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8" authorId="0" shapeId="0" xr:uid="{00000000-0006-0000-0700-0000D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D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D5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700-0000D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D7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700-0000D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700-0000D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D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D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700-0000D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700-0000DD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D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8" authorId="0" shapeId="0" xr:uid="{00000000-0006-0000-0700-0000D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700-0000E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700-0000E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700-0000E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700-0000E3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8" authorId="0" shapeId="0" xr:uid="{00000000-0006-0000-0700-0000E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700-0000E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700-0000E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8" authorId="0" shapeId="0" xr:uid="{00000000-0006-0000-0700-0000E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700-0000E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700-0000E9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8" authorId="0" shapeId="0" xr:uid="{00000000-0006-0000-0700-0000E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700-0000EB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700-0000EC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8" authorId="0" shapeId="0" xr:uid="{00000000-0006-0000-0700-0000E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700-0000E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8" authorId="0" shapeId="0" xr:uid="{00000000-0006-0000-0700-0000E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8" authorId="0" shapeId="0" xr:uid="{00000000-0006-0000-0700-0000F0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F1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F2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700-0000F3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F4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700-0000F5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700-0000F6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700-0000F7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8" authorId="0" shapeId="0" xr:uid="{00000000-0006-0000-0700-0000F8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700-0000F9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700-0000FA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700-0000FB02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700-0000FC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700-0000FD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700-0000FE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8" authorId="0" shapeId="0" xr:uid="{00000000-0006-0000-0700-0000FF02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700-00000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700-00000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700-00000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700-00000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700-00000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700-00000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700-00000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8" authorId="0" shapeId="0" xr:uid="{00000000-0006-0000-0700-00000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8" authorId="0" shapeId="0" xr:uid="{00000000-0006-0000-0700-00000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8" authorId="0" shapeId="0" xr:uid="{00000000-0006-0000-0700-00000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700-00000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0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0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8" authorId="0" shapeId="0" xr:uid="{00000000-0006-0000-0700-00000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700-00000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700-00000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700-00001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8" authorId="0" shapeId="0" xr:uid="{00000000-0006-0000-0700-00001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8" authorId="0" shapeId="0" xr:uid="{00000000-0006-0000-0700-00001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700-00001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700-00001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700-00001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700-00001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700-00001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8" authorId="0" shapeId="0" xr:uid="{00000000-0006-0000-0700-00001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700-00001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700-00001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700-00001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700-00001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9" authorId="0" shapeId="0" xr:uid="{00000000-0006-0000-0700-00001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9" authorId="0" shapeId="0" xr:uid="{00000000-0006-0000-0700-00001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9" authorId="0" shapeId="0" xr:uid="{00000000-0006-0000-0700-00001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9" authorId="0" shapeId="0" xr:uid="{00000000-0006-0000-0700-00002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9" authorId="0" shapeId="0" xr:uid="{00000000-0006-0000-0700-00002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9" authorId="0" shapeId="0" xr:uid="{00000000-0006-0000-0700-00002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9" authorId="0" shapeId="0" xr:uid="{00000000-0006-0000-0700-00002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9" authorId="0" shapeId="0" xr:uid="{00000000-0006-0000-0700-00002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9" authorId="0" shapeId="0" xr:uid="{00000000-0006-0000-0700-00002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9" authorId="0" shapeId="0" xr:uid="{00000000-0006-0000-0700-00002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9" authorId="0" shapeId="0" xr:uid="{00000000-0006-0000-0700-00002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9" authorId="0" shapeId="0" xr:uid="{00000000-0006-0000-0700-00002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9" authorId="0" shapeId="0" xr:uid="{00000000-0006-0000-0700-00002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9" authorId="0" shapeId="0" xr:uid="{00000000-0006-0000-0700-00002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9" authorId="0" shapeId="0" xr:uid="{00000000-0006-0000-0700-00002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9" authorId="0" shapeId="0" xr:uid="{00000000-0006-0000-0700-00002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9" authorId="0" shapeId="0" xr:uid="{00000000-0006-0000-0700-00002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9" authorId="0" shapeId="0" xr:uid="{00000000-0006-0000-0700-00002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9" authorId="0" shapeId="0" xr:uid="{00000000-0006-0000-0700-00002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9" authorId="0" shapeId="0" xr:uid="{00000000-0006-0000-0700-00003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9" authorId="0" shapeId="0" xr:uid="{00000000-0006-0000-0700-00003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9" authorId="0" shapeId="0" xr:uid="{00000000-0006-0000-0700-00003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9" authorId="0" shapeId="0" xr:uid="{00000000-0006-0000-0700-00003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9" authorId="0" shapeId="0" xr:uid="{00000000-0006-0000-0700-00003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9" authorId="0" shapeId="0" xr:uid="{00000000-0006-0000-0700-00003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9" authorId="0" shapeId="0" xr:uid="{00000000-0006-0000-0700-00003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9" authorId="0" shapeId="0" xr:uid="{00000000-0006-0000-0700-00003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9" authorId="0" shapeId="0" xr:uid="{00000000-0006-0000-0700-00003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9" authorId="0" shapeId="0" xr:uid="{00000000-0006-0000-0700-00003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9" authorId="0" shapeId="0" xr:uid="{00000000-0006-0000-0700-00003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9" authorId="0" shapeId="0" xr:uid="{00000000-0006-0000-0700-00003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9" authorId="0" shapeId="0" xr:uid="{00000000-0006-0000-0700-00003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9" authorId="0" shapeId="0" xr:uid="{00000000-0006-0000-0700-00003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19" authorId="0" shapeId="0" xr:uid="{00000000-0006-0000-0700-00003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9" authorId="0" shapeId="0" xr:uid="{00000000-0006-0000-0700-00003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9" authorId="0" shapeId="0" xr:uid="{00000000-0006-0000-0700-00004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9" authorId="0" shapeId="0" xr:uid="{00000000-0006-0000-0700-00004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9" authorId="0" shapeId="0" xr:uid="{00000000-0006-0000-0700-00004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9" authorId="0" shapeId="0" xr:uid="{00000000-0006-0000-0700-00004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9" authorId="0" shapeId="0" xr:uid="{00000000-0006-0000-0700-00004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9" authorId="0" shapeId="0" xr:uid="{00000000-0006-0000-0700-00004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9" authorId="0" shapeId="0" xr:uid="{00000000-0006-0000-0700-00004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9" authorId="0" shapeId="0" xr:uid="{00000000-0006-0000-0700-00004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9" authorId="0" shapeId="0" xr:uid="{00000000-0006-0000-0700-00004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9" authorId="0" shapeId="0" xr:uid="{00000000-0006-0000-0700-00004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9" authorId="0" shapeId="0" xr:uid="{00000000-0006-0000-0700-00004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19" authorId="0" shapeId="0" xr:uid="{00000000-0006-0000-0700-00004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9" authorId="0" shapeId="0" xr:uid="{00000000-0006-0000-0700-00004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9" authorId="0" shapeId="0" xr:uid="{00000000-0006-0000-0700-00004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19" authorId="0" shapeId="0" xr:uid="{00000000-0006-0000-0700-00004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9" authorId="0" shapeId="0" xr:uid="{00000000-0006-0000-0700-00004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9" authorId="0" shapeId="0" xr:uid="{00000000-0006-0000-0700-00005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9" authorId="0" shapeId="0" xr:uid="{00000000-0006-0000-0700-00005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9" authorId="0" shapeId="0" xr:uid="{00000000-0006-0000-0700-00005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9" authorId="0" shapeId="0" xr:uid="{00000000-0006-0000-0700-00005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9" authorId="0" shapeId="0" xr:uid="{00000000-0006-0000-0700-00005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9" authorId="0" shapeId="0" xr:uid="{00000000-0006-0000-0700-00005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9" authorId="0" shapeId="0" xr:uid="{00000000-0006-0000-0700-00005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9" authorId="0" shapeId="0" xr:uid="{00000000-0006-0000-0700-000057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9" authorId="0" shapeId="0" xr:uid="{00000000-0006-0000-0700-00005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9" authorId="0" shapeId="0" xr:uid="{00000000-0006-0000-0700-00005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9" authorId="0" shapeId="0" xr:uid="{00000000-0006-0000-0700-00005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9" authorId="0" shapeId="0" xr:uid="{00000000-0006-0000-0700-00005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9" authorId="0" shapeId="0" xr:uid="{00000000-0006-0000-0700-00005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9" authorId="0" shapeId="0" xr:uid="{00000000-0006-0000-0700-00005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9" authorId="0" shapeId="0" xr:uid="{00000000-0006-0000-0700-00005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9" authorId="0" shapeId="0" xr:uid="{00000000-0006-0000-0700-00005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9" authorId="0" shapeId="0" xr:uid="{00000000-0006-0000-0700-00006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9" authorId="0" shapeId="0" xr:uid="{00000000-0006-0000-0700-00006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9" authorId="0" shapeId="0" xr:uid="{00000000-0006-0000-0700-00006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9" authorId="0" shapeId="0" xr:uid="{00000000-0006-0000-0700-00006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9" authorId="0" shapeId="0" xr:uid="{00000000-0006-0000-0700-00006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9" authorId="0" shapeId="0" xr:uid="{00000000-0006-0000-0700-00006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9" authorId="0" shapeId="0" xr:uid="{00000000-0006-0000-0700-00006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9" authorId="0" shapeId="0" xr:uid="{00000000-0006-0000-0700-00006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9" authorId="0" shapeId="0" xr:uid="{00000000-0006-0000-0700-000068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9" authorId="0" shapeId="0" xr:uid="{00000000-0006-0000-0700-00006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9" authorId="0" shapeId="0" xr:uid="{00000000-0006-0000-0700-00006A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9" authorId="0" shapeId="0" xr:uid="{00000000-0006-0000-0700-00006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9" authorId="0" shapeId="0" xr:uid="{00000000-0006-0000-0700-00006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9" authorId="0" shapeId="0" xr:uid="{00000000-0006-0000-0700-00006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9" authorId="0" shapeId="0" xr:uid="{00000000-0006-0000-0700-00006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X19" authorId="0" shapeId="0" xr:uid="{00000000-0006-0000-0700-00006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9" authorId="0" shapeId="0" xr:uid="{00000000-0006-0000-0700-000070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9" authorId="0" shapeId="0" xr:uid="{00000000-0006-0000-0700-00007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9" authorId="0" shapeId="0" xr:uid="{00000000-0006-0000-0700-00007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9" authorId="0" shapeId="0" xr:uid="{00000000-0006-0000-0700-00007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9" authorId="0" shapeId="0" xr:uid="{00000000-0006-0000-0700-00007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9" authorId="0" shapeId="0" xr:uid="{00000000-0006-0000-0700-00007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9" authorId="0" shapeId="0" xr:uid="{00000000-0006-0000-0700-00007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9" authorId="0" shapeId="0" xr:uid="{00000000-0006-0000-0700-00007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9" authorId="0" shapeId="0" xr:uid="{00000000-0006-0000-0700-00007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20" authorId="0" shapeId="0" xr:uid="{00000000-0006-0000-0700-00007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20" authorId="0" shapeId="0" xr:uid="{00000000-0006-0000-0700-00007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20" authorId="0" shapeId="0" xr:uid="{00000000-0006-0000-0700-00007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20" authorId="0" shapeId="0" xr:uid="{00000000-0006-0000-0700-00007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20" authorId="0" shapeId="0" xr:uid="{00000000-0006-0000-0700-00007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20" authorId="0" shapeId="0" xr:uid="{00000000-0006-0000-0700-00007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20" authorId="0" shapeId="0" xr:uid="{00000000-0006-0000-0700-00007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J20" authorId="0" shapeId="0" xr:uid="{00000000-0006-0000-0700-00008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20" authorId="0" shapeId="0" xr:uid="{00000000-0006-0000-0700-00008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20" authorId="0" shapeId="0" xr:uid="{00000000-0006-0000-0700-00008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20" authorId="0" shapeId="0" xr:uid="{00000000-0006-0000-0700-00008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20" authorId="0" shapeId="0" xr:uid="{00000000-0006-0000-0700-00008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20" authorId="0" shapeId="0" xr:uid="{00000000-0006-0000-0700-00008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20" authorId="0" shapeId="0" xr:uid="{00000000-0006-0000-0700-00008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20" authorId="0" shapeId="0" xr:uid="{00000000-0006-0000-0700-00008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20" authorId="0" shapeId="0" xr:uid="{00000000-0006-0000-0700-00008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20" authorId="0" shapeId="0" xr:uid="{00000000-0006-0000-0700-00008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20" authorId="0" shapeId="0" xr:uid="{00000000-0006-0000-0700-00008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20" authorId="0" shapeId="0" xr:uid="{00000000-0006-0000-0700-00008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20" authorId="0" shapeId="0" xr:uid="{00000000-0006-0000-0700-00008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20" authorId="0" shapeId="0" xr:uid="{00000000-0006-0000-0700-00008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20" authorId="0" shapeId="0" xr:uid="{00000000-0006-0000-0700-00008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20" authorId="0" shapeId="0" xr:uid="{00000000-0006-0000-0700-00008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20" authorId="0" shapeId="0" xr:uid="{00000000-0006-0000-0700-00009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20" authorId="0" shapeId="0" xr:uid="{00000000-0006-0000-0700-000091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20" authorId="0" shapeId="0" xr:uid="{00000000-0006-0000-0700-00009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20" authorId="0" shapeId="0" xr:uid="{00000000-0006-0000-0700-00009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20" authorId="0" shapeId="0" xr:uid="{00000000-0006-0000-0700-00009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20" authorId="0" shapeId="0" xr:uid="{00000000-0006-0000-0700-00009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20" authorId="0" shapeId="0" xr:uid="{00000000-0006-0000-0700-00009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20" authorId="0" shapeId="0" xr:uid="{00000000-0006-0000-0700-00009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20" authorId="0" shapeId="0" xr:uid="{00000000-0006-0000-0700-00009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20" authorId="0" shapeId="0" xr:uid="{00000000-0006-0000-0700-00009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20" authorId="0" shapeId="0" xr:uid="{00000000-0006-0000-0700-00009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20" authorId="0" shapeId="0" xr:uid="{00000000-0006-0000-0700-00009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20" authorId="0" shapeId="0" xr:uid="{00000000-0006-0000-0700-00009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20" authorId="0" shapeId="0" xr:uid="{00000000-0006-0000-0700-00009D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G20" authorId="0" shapeId="0" xr:uid="{00000000-0006-0000-0700-00009E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20" authorId="0" shapeId="0" xr:uid="{00000000-0006-0000-0700-00009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20" authorId="0" shapeId="0" xr:uid="{00000000-0006-0000-0700-0000A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20" authorId="0" shapeId="0" xr:uid="{00000000-0006-0000-0700-0000A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20" authorId="0" shapeId="0" xr:uid="{00000000-0006-0000-0700-0000A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20" authorId="0" shapeId="0" xr:uid="{00000000-0006-0000-0700-0000A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20" authorId="0" shapeId="0" xr:uid="{00000000-0006-0000-0700-0000A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20" authorId="0" shapeId="0" xr:uid="{00000000-0006-0000-0700-0000A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20" authorId="0" shapeId="0" xr:uid="{00000000-0006-0000-0700-0000A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20" authorId="0" shapeId="0" xr:uid="{00000000-0006-0000-0700-0000A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20" authorId="0" shapeId="0" xr:uid="{00000000-0006-0000-0700-0000A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20" authorId="0" shapeId="0" xr:uid="{00000000-0006-0000-0700-0000A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20" authorId="0" shapeId="0" xr:uid="{00000000-0006-0000-0700-0000A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20" authorId="0" shapeId="0" xr:uid="{00000000-0006-0000-0700-0000A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F20" authorId="0" shapeId="0" xr:uid="{00000000-0006-0000-0700-0000A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20" authorId="0" shapeId="0" xr:uid="{00000000-0006-0000-0700-0000A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20" authorId="0" shapeId="0" xr:uid="{00000000-0006-0000-0700-0000A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20" authorId="0" shapeId="0" xr:uid="{00000000-0006-0000-0700-0000AF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K20" authorId="0" shapeId="0" xr:uid="{00000000-0006-0000-0700-0000B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20" authorId="0" shapeId="0" xr:uid="{00000000-0006-0000-0700-0000B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20" authorId="0" shapeId="0" xr:uid="{00000000-0006-0000-0700-0000B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20" authorId="0" shapeId="0" xr:uid="{00000000-0006-0000-0700-0000B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20" authorId="0" shapeId="0" xr:uid="{00000000-0006-0000-0700-0000B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20" authorId="0" shapeId="0" xr:uid="{00000000-0006-0000-0700-0000B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20" authorId="0" shapeId="0" xr:uid="{00000000-0006-0000-0700-0000B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20" authorId="0" shapeId="0" xr:uid="{00000000-0006-0000-0700-0000B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20" authorId="0" shapeId="0" xr:uid="{00000000-0006-0000-0700-0000B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20" authorId="0" shapeId="0" xr:uid="{00000000-0006-0000-0700-0000B9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20" authorId="0" shapeId="0" xr:uid="{00000000-0006-0000-0700-0000B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20" authorId="0" shapeId="0" xr:uid="{00000000-0006-0000-0700-0000B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20" authorId="0" shapeId="0" xr:uid="{00000000-0006-0000-0700-0000B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20" authorId="0" shapeId="0" xr:uid="{00000000-0006-0000-0700-0000B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20" authorId="0" shapeId="0" xr:uid="{00000000-0006-0000-0700-0000B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20" authorId="0" shapeId="0" xr:uid="{00000000-0006-0000-0700-0000B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20" authorId="0" shapeId="0" xr:uid="{00000000-0006-0000-0700-0000C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20" authorId="0" shapeId="0" xr:uid="{00000000-0006-0000-0700-0000C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20" authorId="0" shapeId="0" xr:uid="{00000000-0006-0000-0700-0000C2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20" authorId="0" shapeId="0" xr:uid="{00000000-0006-0000-0700-0000C3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20" authorId="0" shapeId="0" xr:uid="{00000000-0006-0000-0700-0000C4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20" authorId="0" shapeId="0" xr:uid="{00000000-0006-0000-0700-0000C5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20" authorId="0" shapeId="0" xr:uid="{00000000-0006-0000-0700-0000C6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20" authorId="0" shapeId="0" xr:uid="{00000000-0006-0000-0700-0000C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20" authorId="0" shapeId="0" xr:uid="{00000000-0006-0000-0700-0000C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20" authorId="0" shapeId="0" xr:uid="{00000000-0006-0000-0700-0000C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20" authorId="0" shapeId="0" xr:uid="{00000000-0006-0000-0700-0000C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20" authorId="0" shapeId="0" xr:uid="{00000000-0006-0000-0700-0000CB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20" authorId="0" shapeId="0" xr:uid="{00000000-0006-0000-0700-0000CC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20" authorId="0" shapeId="0" xr:uid="{00000000-0006-0000-0700-0000C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20" authorId="0" shapeId="0" xr:uid="{00000000-0006-0000-0700-0000CE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20" authorId="0" shapeId="0" xr:uid="{00000000-0006-0000-0700-0000CF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20" authorId="0" shapeId="0" xr:uid="{00000000-0006-0000-0700-0000D0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20" authorId="0" shapeId="0" xr:uid="{00000000-0006-0000-0700-0000D1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20" authorId="0" shapeId="0" xr:uid="{00000000-0006-0000-0700-0000D2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20" authorId="0" shapeId="0" xr:uid="{00000000-0006-0000-0700-0000D3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20" authorId="0" shapeId="0" xr:uid="{00000000-0006-0000-0700-0000D4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20" authorId="0" shapeId="0" xr:uid="{00000000-0006-0000-0700-0000D5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20" authorId="0" shapeId="0" xr:uid="{00000000-0006-0000-0700-0000D6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20" authorId="0" shapeId="0" xr:uid="{00000000-0006-0000-0700-0000D7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20" authorId="0" shapeId="0" xr:uid="{00000000-0006-0000-0700-0000D8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20" authorId="0" shapeId="0" xr:uid="{00000000-0006-0000-0700-0000D9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20" authorId="0" shapeId="0" xr:uid="{00000000-0006-0000-0700-0000DA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20" authorId="0" shapeId="0" xr:uid="{00000000-0006-0000-0700-0000DB030000}">
      <text>
        <r>
          <rPr>
            <sz val="8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20" authorId="0" shapeId="0" xr:uid="{00000000-0006-0000-0700-0000DC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20" authorId="0" shapeId="0" xr:uid="{00000000-0006-0000-0700-0000DD030000}">
      <text>
        <r>
          <rPr>
            <sz val="8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<sst xmlns="http://schemas.openxmlformats.org/spreadsheetml/2006/main" count="58775" uniqueCount="9203">
  <si>
    <t>Employed at some time during the last 12 months ;</t>
  </si>
  <si>
    <t>&gt; Currently employed ;</t>
  </si>
  <si>
    <t>&gt;&gt; Less than 12 months in current main job ;</t>
  </si>
  <si>
    <t>&gt;&gt;&gt; Changed jobs in last 12 months ;</t>
  </si>
  <si>
    <t>&gt;&gt;&gt;&gt; Working in the same industry division as 12 months ago ;</t>
  </si>
  <si>
    <t>&gt;&gt;&gt;&gt; Working in a different industry division than 12 months ago ;</t>
  </si>
  <si>
    <t>&gt;&gt;&gt;&gt; Working in the same major occupation group as 12 months ago ;</t>
  </si>
  <si>
    <t>&gt;&gt;&gt;&gt; Working in a different major occupation group than 12 months ago ;</t>
  </si>
  <si>
    <t>&gt;&gt;&gt;&gt; Working in an occupation at the same skill level as 12 months ago ;</t>
  </si>
  <si>
    <t>&gt;&gt;&gt;&gt; Working in an occupation with a higher skill level than 12 months ago ;</t>
  </si>
  <si>
    <t>&gt;&gt;&gt;&gt; Working in an occupation with a lower skill level than 12 months ago ;</t>
  </si>
  <si>
    <t>&gt;&gt;&gt;&gt; Working in a job with the same usual hours as 12 months ago ;</t>
  </si>
  <si>
    <t>&gt;&gt;&gt;&gt; Working in a job with more usual hours than 12 months ago ;</t>
  </si>
  <si>
    <t>&gt;&gt;&gt;&gt; Working in a job with fewer usual hours than 12 months ago ;</t>
  </si>
  <si>
    <t>&gt;&gt;&gt;&gt; Working in a job with the same status in employment as 12 months ago ;</t>
  </si>
  <si>
    <t>&gt;&gt;&gt;&gt; Working in a job with a different status in employment than 12 months ago ;</t>
  </si>
  <si>
    <t>&gt;&gt;&gt; Did not change jobs in last 12 months ;</t>
  </si>
  <si>
    <t>&gt;&gt; 12 months or more in current main job ;</t>
  </si>
  <si>
    <t>&gt;&gt;&gt; Employee in current main job ;</t>
  </si>
  <si>
    <t>&gt;&gt;&gt;&gt; No change in occupation with current employer last year ;</t>
  </si>
  <si>
    <t>&gt;&gt;&gt;&gt; Changed occupations with current employer in the same major group last year ;</t>
  </si>
  <si>
    <t>&gt;&gt;&gt;&gt; Changed occupations with current employer into a different major group last year ;</t>
  </si>
  <si>
    <t>&gt;&gt;&gt;&gt; Changed occupations with current employer at the same skill level ;</t>
  </si>
  <si>
    <t>&gt;&gt;&gt;&gt; Changed occupations with current employer to a higher skill level ;</t>
  </si>
  <si>
    <t>&gt;&gt;&gt;&gt; Changed occupations with current employer to a lower skill level ;</t>
  </si>
  <si>
    <t>&gt;&gt;&gt;&gt; No change in usual weekly hours with current employer last year ;</t>
  </si>
  <si>
    <t>&gt;&gt;&gt;&gt; Usual weekly hours increased with current employer last year ;</t>
  </si>
  <si>
    <t>&gt;&gt;&gt;&gt; Usual weekly hours decreased with current employer last year ;</t>
  </si>
  <si>
    <t>&gt;&gt;&gt;&gt; Did not know or usual weekly hours varied last year ;</t>
  </si>
  <si>
    <t>&gt;&gt;&gt;&gt; Promoted or transferred last year ;</t>
  </si>
  <si>
    <t>&gt;&gt;&gt;&gt; Was not promoted or transferred last year ;</t>
  </si>
  <si>
    <t>&gt;&gt;&gt; Owner manager or contributing family worker in current main job ;</t>
  </si>
  <si>
    <t>&gt; Not currently employed ;</t>
  </si>
  <si>
    <t>&gt; Employed 12 months ago ;</t>
  </si>
  <si>
    <t>&gt; Not employed 12 months ago ;</t>
  </si>
  <si>
    <t>Occupation of job 12 months ago: Managers ;  Employed at some time during the last 12 months ;</t>
  </si>
  <si>
    <t>Occupation of job 12 months ago: Managers ;  &gt; Currently employed ;</t>
  </si>
  <si>
    <t>Occupation of job 12 months ago: Managers ;  &gt;&gt; Less than 12 months in current main job ;</t>
  </si>
  <si>
    <t>Occupation of job 12 months ago: Managers ;  &gt;&gt;&gt; Changed jobs in last 12 months ;</t>
  </si>
  <si>
    <t>Occupation of job 12 months ago: Managers ;  &gt;&gt;&gt;&gt; Working in the same industry division as 12 months ago ;</t>
  </si>
  <si>
    <t>Occupation of job 12 months ago: Managers ;  &gt;&gt;&gt;&gt; Working in a different industry division than 12 months ago ;</t>
  </si>
  <si>
    <t>Occupation of job 12 months ago: Managers ;  &gt;&gt;&gt;&gt; Working in the same major occupation group as 12 months ago ;</t>
  </si>
  <si>
    <t>Occupation of job 12 months ago: Managers ;  &gt;&gt;&gt;&gt; Working in a different major occupation group than 12 months ago ;</t>
  </si>
  <si>
    <t>Occupation of job 12 months ago: Managers ;  &gt;&gt;&gt;&gt; Working in an occupation at the same skill level as 12 months ago ;</t>
  </si>
  <si>
    <t>Occupation of job 12 months ago: Managers ;  &gt;&gt;&gt;&gt; Working in an occupation with a higher skill level than 12 months ago ;</t>
  </si>
  <si>
    <t>Occupation of job 12 months ago: Managers ;  &gt;&gt;&gt;&gt; Working in an occupation with a lower skill level than 12 months ago ;</t>
  </si>
  <si>
    <t>Occupation of job 12 months ago: Managers ;  &gt;&gt;&gt;&gt; Working in a job with the same usual hours as 12 months ago ;</t>
  </si>
  <si>
    <t>Occupation of job 12 months ago: Managers ;  &gt;&gt;&gt;&gt; Working in a job with more usual hours than 12 months ago ;</t>
  </si>
  <si>
    <t>Occupation of job 12 months ago: Managers ;  &gt;&gt;&gt;&gt; Working in a job with fewer usual hours than 12 months ago ;</t>
  </si>
  <si>
    <t>Occupation of job 12 months ago: Managers ;  &gt;&gt;&gt;&gt; Working in a job with the same status in employment as 12 months ago ;</t>
  </si>
  <si>
    <t>Occupation of job 12 months ago: Managers ;  &gt;&gt;&gt;&gt; Working in a job with a different status in employment than 12 months ago ;</t>
  </si>
  <si>
    <t>Occupation of job 12 months ago: Managers ;  &gt;&gt;&gt; Did not change jobs in last 12 months ;</t>
  </si>
  <si>
    <t>Occupation of job 12 months ago: Managers ;  &gt;&gt; 12 months or more in current main job ;</t>
  </si>
  <si>
    <t>Occupation of job 12 months ago: Managers ;  &gt;&gt;&gt; Employee in current main job ;</t>
  </si>
  <si>
    <t>Occupation of job 12 months ago: Managers ;  &gt;&gt;&gt;&gt; No change in occupation with current employer last year ;</t>
  </si>
  <si>
    <t>Occupation of job 12 months ago: Managers ;  &gt;&gt;&gt;&gt; Changed occupations with current employer in the same major group last year ;</t>
  </si>
  <si>
    <t>Occupation of job 12 months ago: Managers ;  &gt;&gt;&gt;&gt; Changed occupations with current employer into a different major group last year ;</t>
  </si>
  <si>
    <t>Occupation of job 12 months ago: Managers ;  &gt;&gt;&gt;&gt; Changed occupations with current employer at the same skill level ;</t>
  </si>
  <si>
    <t>Occupation of job 12 months ago: Managers ;  &gt;&gt;&gt;&gt; Changed occupations with current employer to a higher skill level ;</t>
  </si>
  <si>
    <t>Occupation of job 12 months ago: Managers ;  &gt;&gt;&gt;&gt; Changed occupations with current employer to a lower skill level ;</t>
  </si>
  <si>
    <t>Occupation of job 12 months ago: Managers ;  &gt;&gt;&gt;&gt; No change in usual weekly hours with current employer last year ;</t>
  </si>
  <si>
    <t>Occupation of job 12 months ago: Managers ;  &gt;&gt;&gt;&gt; Usual weekly hours increased with current employer last year ;</t>
  </si>
  <si>
    <t>Occupation of job 12 months ago: Managers ;  &gt;&gt;&gt;&gt; Usual weekly hours decreased with current employer last year ;</t>
  </si>
  <si>
    <t>Occupation of job 12 months ago: Managers ;  &gt;&gt;&gt;&gt; Did not know or usual weekly hours varied last year ;</t>
  </si>
  <si>
    <t>Occupation of job 12 months ago: Managers ;  &gt;&gt;&gt;&gt; Promoted or transferred last year ;</t>
  </si>
  <si>
    <t>Occupation of job 12 months ago: Managers ;  &gt;&gt;&gt;&gt; Was not promoted or transferred last year ;</t>
  </si>
  <si>
    <t>Occupation of job 12 months ago: Managers ;  &gt;&gt;&gt; Owner manager or contributing family worker in current main job ;</t>
  </si>
  <si>
    <t>Occupation of job 12 months ago: Managers ;  &gt; Not currently employed ;</t>
  </si>
  <si>
    <t>Occupation of job 12 months ago: Managers ;  &gt; Employed 12 months ago ;</t>
  </si>
  <si>
    <t>Occupation of job 12 months ago: Professionals ;  Employed at some time during the last 12 months ;</t>
  </si>
  <si>
    <t>Occupation of job 12 months ago: Professionals ;  &gt; Currently employed ;</t>
  </si>
  <si>
    <t>Occupation of job 12 months ago: Professionals ;  &gt;&gt; Less than 12 months in current main job ;</t>
  </si>
  <si>
    <t>Occupation of job 12 months ago: Professionals ;  &gt;&gt;&gt; Changed jobs in last 12 months ;</t>
  </si>
  <si>
    <t>Occupation of job 12 months ago: Professionals ;  &gt;&gt;&gt;&gt; Working in the same industry division as 12 months ago ;</t>
  </si>
  <si>
    <t>Occupation of job 12 months ago: Professionals ;  &gt;&gt;&gt;&gt; Working in a different industry division than 12 months ago ;</t>
  </si>
  <si>
    <t>Occupation of job 12 months ago: Professionals ;  &gt;&gt;&gt;&gt; Working in the same major occupation group as 12 months ago ;</t>
  </si>
  <si>
    <t>Occupation of job 12 months ago: Professionals ;  &gt;&gt;&gt;&gt; Working in a different major occupation group than 12 months ago ;</t>
  </si>
  <si>
    <t>Occupation of job 12 months ago: Professionals ;  &gt;&gt;&gt;&gt; Working in an occupation at the same skill level as 12 months ago ;</t>
  </si>
  <si>
    <t>Occupation of job 12 months ago: Professionals ;  &gt;&gt;&gt;&gt; Working in an occupation with a higher skill level than 12 months ago ;</t>
  </si>
  <si>
    <t>Occupation of job 12 months ago: Professionals ;  &gt;&gt;&gt;&gt; Working in an occupation with a lower skill level than 12 months ago ;</t>
  </si>
  <si>
    <t>Occupation of job 12 months ago: Professionals ;  &gt;&gt;&gt;&gt; Working in a job with the same usual hours as 12 months ago ;</t>
  </si>
  <si>
    <t>Occupation of job 12 months ago: Professionals ;  &gt;&gt;&gt;&gt; Working in a job with more usual hours than 12 months ago ;</t>
  </si>
  <si>
    <t>Occupation of job 12 months ago: Professionals ;  &gt;&gt;&gt;&gt; Working in a job with fewer usual hours than 12 months ago ;</t>
  </si>
  <si>
    <t>Occupation of job 12 months ago: Professionals ;  &gt;&gt;&gt;&gt; Working in a job with the same status in employment as 12 months ago ;</t>
  </si>
  <si>
    <t>Occupation of job 12 months ago: Professionals ;  &gt;&gt;&gt;&gt; Working in a job with a different status in employment than 12 months ago ;</t>
  </si>
  <si>
    <t>Occupation of job 12 months ago: Professionals ;  &gt;&gt;&gt; Did not change jobs in last 12 months ;</t>
  </si>
  <si>
    <t>Occupation of job 12 months ago: Professionals ;  &gt;&gt; 12 months or more in current main job ;</t>
  </si>
  <si>
    <t>Occupation of job 12 months ago: Professionals ;  &gt;&gt;&gt; Employee in current main job ;</t>
  </si>
  <si>
    <t>Occupation of job 12 months ago: Professionals ;  &gt;&gt;&gt;&gt; No change in occupation with current employer last year ;</t>
  </si>
  <si>
    <t>Occupation of job 12 months ago: Professionals ;  &gt;&gt;&gt;&gt; Changed occupations with current employer in the same major group last year ;</t>
  </si>
  <si>
    <t>Occupation of job 12 months ago: Professionals ;  &gt;&gt;&gt;&gt; Changed occupations with current employer into a different major group last year ;</t>
  </si>
  <si>
    <t>Occupation of job 12 months ago: Professionals ;  &gt;&gt;&gt;&gt; Changed occupations with current employer at the same skill level ;</t>
  </si>
  <si>
    <t>Occupation of job 12 months ago: Professionals ;  &gt;&gt;&gt;&gt; Changed occupations with current employer to a higher skill level ;</t>
  </si>
  <si>
    <t>Occupation of job 12 months ago: Professionals ;  &gt;&gt;&gt;&gt; Changed occupations with current employer to a lower skill level ;</t>
  </si>
  <si>
    <t>Occupation of job 12 months ago: Professionals ;  &gt;&gt;&gt;&gt; No change in usual weekly hours with current employer last year ;</t>
  </si>
  <si>
    <t>Occupation of job 12 months ago: Professionals ;  &gt;&gt;&gt;&gt; Usual weekly hours increased with current employer last year ;</t>
  </si>
  <si>
    <t>Occupation of job 12 months ago: Professionals ;  &gt;&gt;&gt;&gt; Usual weekly hours decreased with current employer last year ;</t>
  </si>
  <si>
    <t>Occupation of job 12 months ago: Professionals ;  &gt;&gt;&gt;&gt; Did not know or usual weekly hours varied last year ;</t>
  </si>
  <si>
    <t>Occupation of job 12 months ago: Professionals ;  &gt;&gt;&gt;&gt; Promoted or transferred last year ;</t>
  </si>
  <si>
    <t>Occupation of job 12 months ago: Professionals ;  &gt;&gt;&gt;&gt; Was not promoted or transferred last year ;</t>
  </si>
  <si>
    <t>Occupation of job 12 months ago: Professionals ;  &gt;&gt;&gt; Owner manager or contributing family worker in current main job ;</t>
  </si>
  <si>
    <t>Occupation of job 12 months ago: Professionals ;  &gt; Not currently employed ;</t>
  </si>
  <si>
    <t>Occupation of job 12 months ago: Professionals ;  &gt; Employed 12 months ago ;</t>
  </si>
  <si>
    <t>Occupation of job 12 months ago: Technicians and trades workers ;  Employed at some time during the last 12 months ;</t>
  </si>
  <si>
    <t>Occupation of job 12 months ago: Technicians and trades workers ;  &gt; Currently employed ;</t>
  </si>
  <si>
    <t>Occupation of job 12 months ago: Technicians and trades workers ;  &gt;&gt; Less than 12 months in current main job ;</t>
  </si>
  <si>
    <t>Occupation of job 12 months ago: Technicians and trades workers ;  &gt;&gt;&gt; Changed jobs in last 12 months ;</t>
  </si>
  <si>
    <t>Occupation of job 12 months ago: Technicians and trades workers ;  &gt;&gt;&gt;&gt; Working in the same industry division as 12 months ago ;</t>
  </si>
  <si>
    <t>Occupation of job 12 months ago: Technicians and trades workers ;  &gt;&gt;&gt;&gt; Working in a different industry division than 12 months ago ;</t>
  </si>
  <si>
    <t>Occupation of job 12 months ago: Technicians and trades workers ;  &gt;&gt;&gt;&gt; Working in the same major occupation group as 12 months ago ;</t>
  </si>
  <si>
    <t>Occupation of job 12 months ago: Technicians and trades workers ;  &gt;&gt;&gt;&gt; Working in a different major occupation group than 12 months ago ;</t>
  </si>
  <si>
    <t>Occupation of job 12 months ago: Technicians and trades workers ;  &gt;&gt;&gt;&gt; Working in an occupation at the same skill level as 12 months ago ;</t>
  </si>
  <si>
    <t>Occupation of job 12 months ago: Technicians and trades workers ;  &gt;&gt;&gt;&gt; Working in an occupation with a higher skill level than 12 months ago ;</t>
  </si>
  <si>
    <t>Occupation of job 12 months ago: Technicians and trades workers ;  &gt;&gt;&gt;&gt; Working in an occupation with a lower skill level than 12 months ago ;</t>
  </si>
  <si>
    <t>Occupation of job 12 months ago: Technicians and trades workers ;  &gt;&gt;&gt;&gt; Working in a job with the same usual hours as 12 months ago ;</t>
  </si>
  <si>
    <t>Occupation of job 12 months ago: Technicians and trades workers ;  &gt;&gt;&gt;&gt; Working in a job with more usual hours than 12 months ago ;</t>
  </si>
  <si>
    <t>Occupation of job 12 months ago: Technicians and trades workers ;  &gt;&gt;&gt;&gt; Working in a job with fewer usual hours than 12 months ago ;</t>
  </si>
  <si>
    <t>Occupation of job 12 months ago: Technicians and trades workers ;  &gt;&gt;&gt;&gt; Working in a job with the same status in employment as 12 months ago ;</t>
  </si>
  <si>
    <t>Occupation of job 12 months ago: Technicians and trades workers ;  &gt;&gt;&gt;&gt; Working in a job with a different status in employment than 12 months ago ;</t>
  </si>
  <si>
    <t>Occupation of job 12 months ago: Technicians and trades workers ;  &gt;&gt;&gt; Did not change jobs in last 12 months ;</t>
  </si>
  <si>
    <t>Occupation of job 12 months ago: Technicians and trades workers ;  &gt;&gt; 12 months or more in current main job ;</t>
  </si>
  <si>
    <t>Occupation of job 12 months ago: Technicians and trades workers ;  &gt;&gt;&gt; Employee in current main job ;</t>
  </si>
  <si>
    <t>Occupation of job 12 months ago: Technicians and trades workers ;  &gt;&gt;&gt;&gt; No change in occupation with current employer last year ;</t>
  </si>
  <si>
    <t>Occupation of job 12 months ago: Technicians and trades workers ;  &gt;&gt;&gt;&gt; Changed occupations with current employer in the same major group last year ;</t>
  </si>
  <si>
    <t>Occupation of job 12 months ago: Technicians and trades workers ;  &gt;&gt;&gt;&gt; Changed occupations with current employer into a different major group last year ;</t>
  </si>
  <si>
    <t>Occupation of job 12 months ago: Technicians and trades workers ;  &gt;&gt;&gt;&gt; Changed occupations with current employer at the same skill level ;</t>
  </si>
  <si>
    <t>Occupation of job 12 months ago: Technicians and trades workers ;  &gt;&gt;&gt;&gt; Changed occupations with current employer to a higher skill level ;</t>
  </si>
  <si>
    <t>Occupation of job 12 months ago: Technicians and trades workers ;  &gt;&gt;&gt;&gt; Changed occupations with current employer to a lower skill level ;</t>
  </si>
  <si>
    <t>Occupation of job 12 months ago: Technicians and trades workers ;  &gt;&gt;&gt;&gt; No change in usual weekly hours with current employer last year ;</t>
  </si>
  <si>
    <t>Occupation of job 12 months ago: Technicians and trades workers ;  &gt;&gt;&gt;&gt; Usual weekly hours increased with current employer last year ;</t>
  </si>
  <si>
    <t>Occupation of job 12 months ago: Technicians and trades workers ;  &gt;&gt;&gt;&gt; Usual weekly hours decreased with current employer last year ;</t>
  </si>
  <si>
    <t>Occupation of job 12 months ago: Technicians and trades workers ;  &gt;&gt;&gt;&gt; Did not know or usual weekly hours varied last year ;</t>
  </si>
  <si>
    <t>Occupation of job 12 months ago: Technicians and trades workers ;  &gt;&gt;&gt;&gt; Promoted or transferred last year ;</t>
  </si>
  <si>
    <t>Occupation of job 12 months ago: Technicians and trades workers ;  &gt;&gt;&gt;&gt; Was not promoted or transferred last year ;</t>
  </si>
  <si>
    <t>Occupation of job 12 months ago: Technicians and trades workers ;  &gt;&gt;&gt; Owner manager or contributing family worker in current main job ;</t>
  </si>
  <si>
    <t>Occupation of job 12 months ago: Technicians and trades workers ;  &gt; Not currently employed ;</t>
  </si>
  <si>
    <t>Occupation of job 12 months ago: Technicians and trades workers ;  &gt; Employed 12 months ago ;</t>
  </si>
  <si>
    <t>Occupation of job 12 months ago: Community and personal service workers ;  Employed at some time during the last 12 months ;</t>
  </si>
  <si>
    <t>Occupation of job 12 months ago: Community and personal service workers ;  &gt; Currently employed ;</t>
  </si>
  <si>
    <t>Occupation of job 12 months ago: Community and personal service workers ;  &gt;&gt; Less than 12 months in current main job ;</t>
  </si>
  <si>
    <t>Occupation of job 12 months ago: Community and personal service workers ;  &gt;&gt;&gt; Changed jobs in last 12 months ;</t>
  </si>
  <si>
    <t>Occupation of job 12 months ago: Community and personal service workers ;  &gt;&gt;&gt;&gt; Working in the same industry division as 12 months ago ;</t>
  </si>
  <si>
    <t>Occupation of job 12 months ago: Community and personal service workers ;  &gt;&gt;&gt;&gt; Working in a different industry division than 12 months ago ;</t>
  </si>
  <si>
    <t>Occupation of job 12 months ago: Community and personal service workers ;  &gt;&gt;&gt;&gt; Working in the same major occupation group as 12 months ago ;</t>
  </si>
  <si>
    <t>Occupation of job 12 months ago: Community and personal service workers ;  &gt;&gt;&gt;&gt; Working in a different major occupation group than 12 months ago ;</t>
  </si>
  <si>
    <t>Occupation of job 12 months ago: Community and personal service workers ;  &gt;&gt;&gt;&gt; Working in an occupation at the same skill level as 12 months ago ;</t>
  </si>
  <si>
    <t>Occupation of job 12 months ago: Community and personal service workers ;  &gt;&gt;&gt;&gt; Working in an occupation with a higher skill level than 12 months ago ;</t>
  </si>
  <si>
    <t>Occupation of job 12 months ago: Community and personal service workers ;  &gt;&gt;&gt;&gt; Working in an occupation with a lower skill level than 12 months ago ;</t>
  </si>
  <si>
    <t>Occupation of job 12 months ago: Community and personal service workers ;  &gt;&gt;&gt;&gt; Working in a job with the same usual hours as 12 months ago ;</t>
  </si>
  <si>
    <t>Occupation of job 12 months ago: Community and personal service workers ;  &gt;&gt;&gt;&gt; Working in a job with more usual hours than 12 months ago ;</t>
  </si>
  <si>
    <t>Occupation of job 12 months ago: Community and personal service workers ;  &gt;&gt;&gt;&gt; Working in a job with fewer usual hours than 12 months ago ;</t>
  </si>
  <si>
    <t>Occupation of job 12 months ago: Community and personal service workers ;  &gt;&gt;&gt;&gt; Working in a job with the same status in employment as 12 months ago ;</t>
  </si>
  <si>
    <t>Occupation of job 12 months ago: Community and personal service workers ;  &gt;&gt;&gt;&gt; Working in a job with a different status in employment than 12 months ago ;</t>
  </si>
  <si>
    <t>Occupation of job 12 months ago: Community and personal service workers ;  &gt;&gt;&gt; Did not change jobs in last 12 months ;</t>
  </si>
  <si>
    <t>Occupation of job 12 months ago: Community and personal service workers ;  &gt;&gt; 12 months or more in current main job ;</t>
  </si>
  <si>
    <t>Occupation of job 12 months ago: Community and personal service workers ;  &gt;&gt;&gt; Employee in current main job ;</t>
  </si>
  <si>
    <t>Occupation of job 12 months ago: Community and personal service workers ;  &gt;&gt;&gt;&gt; No change in occupation with current employer last year ;</t>
  </si>
  <si>
    <t>Occupation of job 12 months ago: Community and personal service workers ;  &gt;&gt;&gt;&gt; Changed occupations with current employer in the same major group last year ;</t>
  </si>
  <si>
    <t>Occupation of job 12 months ago: Community and personal service workers ;  &gt;&gt;&gt;&gt; Changed occupations with current employer into a different major group last year ;</t>
  </si>
  <si>
    <t>Occupation of job 12 months ago: Community and personal service workers ;  &gt;&gt;&gt;&gt; Changed occupations with current employer at the same skill level ;</t>
  </si>
  <si>
    <t>Occupation of job 12 months ago: Community and personal service workers ;  &gt;&gt;&gt;&gt; Changed occupations with current employer to a higher skill level ;</t>
  </si>
  <si>
    <t>Occupation of job 12 months ago: Community and personal service workers ;  &gt;&gt;&gt;&gt; Changed occupations with current employer to a lower skill level ;</t>
  </si>
  <si>
    <t>Occupation of job 12 months ago: Community and personal service workers ;  &gt;&gt;&gt;&gt; No change in usual weekly hours with current employer last year ;</t>
  </si>
  <si>
    <t>Occupation of job 12 months ago: Community and personal service workers ;  &gt;&gt;&gt;&gt; Usual weekly hours increased with current employer last year ;</t>
  </si>
  <si>
    <t>Occupation of job 12 months ago: Community and personal service workers ;  &gt;&gt;&gt;&gt; Usual weekly hours decreased with current employer last year ;</t>
  </si>
  <si>
    <t>Occupation of job 12 months ago: Community and personal service workers ;  &gt;&gt;&gt;&gt; Did not know or usual weekly hours varied last year ;</t>
  </si>
  <si>
    <t>Occupation of job 12 months ago: Community and personal service workers ;  &gt;&gt;&gt;&gt; Promoted or transferred last year ;</t>
  </si>
  <si>
    <t>Occupation of job 12 months ago: Community and personal service workers ;  &gt;&gt;&gt;&gt; Was not promoted or transferred last year ;</t>
  </si>
  <si>
    <t>Occupation of job 12 months ago: Community and personal service workers ;  &gt;&gt;&gt; Owner manager or contributing family worker in current main job ;</t>
  </si>
  <si>
    <t>Occupation of job 12 months ago: Community and personal service workers ;  &gt; Not currently employed ;</t>
  </si>
  <si>
    <t>Occupation of job 12 months ago: Community and personal service workers ;  &gt; Employed 12 months ago ;</t>
  </si>
  <si>
    <t>Occupation of job 12 months ago: Clerical and administrative workers ;  Employed at some time during the last 12 months ;</t>
  </si>
  <si>
    <t>Occupation of job 12 months ago: Clerical and administrative workers ;  &gt; Currently employed ;</t>
  </si>
  <si>
    <t>Occupation of job 12 months ago: Clerical and administrative workers ;  &gt;&gt; Less than 12 months in current main job ;</t>
  </si>
  <si>
    <t>Occupation of job 12 months ago: Clerical and administrative workers ;  &gt;&gt;&gt; Changed jobs in last 12 months ;</t>
  </si>
  <si>
    <t>Occupation of job 12 months ago: Clerical and administrative workers ;  &gt;&gt;&gt;&gt; Working in the same industry division as 12 months ago ;</t>
  </si>
  <si>
    <t>Occupation of job 12 months ago: Clerical and administrative workers ;  &gt;&gt;&gt;&gt; Working in a different industry division than 12 months ago ;</t>
  </si>
  <si>
    <t>Occupation of job 12 months ago: Clerical and administrative workers ;  &gt;&gt;&gt;&gt; Working in the same major occupation group as 12 months ago ;</t>
  </si>
  <si>
    <t>Occupation of job 12 months ago: Clerical and administrative workers ;  &gt;&gt;&gt;&gt; Working in a different major occupation group than 12 months ago ;</t>
  </si>
  <si>
    <t>Occupation of job 12 months ago: Clerical and administrative workers ;  &gt;&gt;&gt;&gt; Working in an occupation at the same skill level as 12 months ago ;</t>
  </si>
  <si>
    <t>Occupation of job 12 months ago: Clerical and administrative workers ;  &gt;&gt;&gt;&gt; Working in an occupation with a higher skill level than 12 months ago ;</t>
  </si>
  <si>
    <t>Occupation of job 12 months ago: Clerical and administrative workers ;  &gt;&gt;&gt;&gt; Working in an occupation with a lower skill level than 12 months ago ;</t>
  </si>
  <si>
    <t>Occupation of job 12 months ago: Clerical and administrative workers ;  &gt;&gt;&gt;&gt; Working in a job with the same usual hours as 12 months ago ;</t>
  </si>
  <si>
    <t>Occupation of job 12 months ago: Clerical and administrative workers ;  &gt;&gt;&gt;&gt; Working in a job with more usual hours than 12 months ago ;</t>
  </si>
  <si>
    <t>Occupation of job 12 months ago: Clerical and administrative workers ;  &gt;&gt;&gt;&gt; Working in a job with fewer usual hours than 12 months ago ;</t>
  </si>
  <si>
    <t>Occupation of job 12 months ago: Clerical and administrative workers ;  &gt;&gt;&gt;&gt; Working in a job with the same status in employment as 12 months ago ;</t>
  </si>
  <si>
    <t>Occupation of job 12 months ago: Clerical and administrative workers ;  &gt;&gt;&gt;&gt; Working in a job with a different status in employment than 12 months ago ;</t>
  </si>
  <si>
    <t>Occupation of job 12 months ago: Clerical and administrative workers ;  &gt;&gt;&gt; Did not change jobs in last 12 months ;</t>
  </si>
  <si>
    <t>Occupation of job 12 months ago: Clerical and administrative workers ;  &gt;&gt; 12 months or more in current main job ;</t>
  </si>
  <si>
    <t>Occupation of job 12 months ago: Clerical and administrative workers ;  &gt;&gt;&gt; Employee in current main job ;</t>
  </si>
  <si>
    <t>Occupation of job 12 months ago: Clerical and administrative workers ;  &gt;&gt;&gt;&gt; No change in occupation with current employer last year ;</t>
  </si>
  <si>
    <t>Occupation of job 12 months ago: Clerical and administrative workers ;  &gt;&gt;&gt;&gt; Changed occupations with current employer in the same major group last year ;</t>
  </si>
  <si>
    <t>Occupation of job 12 months ago: Clerical and administrative workers ;  &gt;&gt;&gt;&gt; Changed occupations with current employer into a different major group last year ;</t>
  </si>
  <si>
    <t>Occupation of job 12 months ago: Clerical and administrative workers ;  &gt;&gt;&gt;&gt; Changed occupations with current employer at the same skill level ;</t>
  </si>
  <si>
    <t>Occupation of job 12 months ago: Clerical and administrative workers ;  &gt;&gt;&gt;&gt; Changed occupations with current employer to a higher skill level ;</t>
  </si>
  <si>
    <t>Occupation of job 12 months ago: Clerical and administrative workers ;  &gt;&gt;&gt;&gt; Changed occupations with current employer to a lower skill level ;</t>
  </si>
  <si>
    <t>Occupation of job 12 months ago: Clerical and administrative workers ;  &gt;&gt;&gt;&gt; No change in usual weekly hours with current employer last year ;</t>
  </si>
  <si>
    <t>Occupation of job 12 months ago: Clerical and administrative workers ;  &gt;&gt;&gt;&gt; Usual weekly hours increased with current employer last year ;</t>
  </si>
  <si>
    <t>Occupation of job 12 months ago: Clerical and administrative workers ;  &gt;&gt;&gt;&gt; Usual weekly hours decreased with current employer last year ;</t>
  </si>
  <si>
    <t>Occupation of job 12 months ago: Clerical and administrative workers ;  &gt;&gt;&gt;&gt; Did not know or usual weekly hours varied last year ;</t>
  </si>
  <si>
    <t>Occupation of job 12 months ago: Clerical and administrative workers ;  &gt;&gt;&gt;&gt; Promoted or transferred last year ;</t>
  </si>
  <si>
    <t>Occupation of job 12 months ago: Clerical and administrative workers ;  &gt;&gt;&gt;&gt; Was not promoted or transferred last year ;</t>
  </si>
  <si>
    <t>Occupation of job 12 months ago: Clerical and administrative workers ;  &gt;&gt;&gt; Owner manager or contributing family worker in current main job ;</t>
  </si>
  <si>
    <t>Occupation of job 12 months ago: Clerical and administrative workers ;  &gt; Not currently employed ;</t>
  </si>
  <si>
    <t>Occupation of job 12 months ago: Clerical and administrative workers ;  &gt; Employed 12 months ago ;</t>
  </si>
  <si>
    <t>Occupation of job 12 months ago: Sales workers ;  Employed at some time during the last 12 months ;</t>
  </si>
  <si>
    <t>Occupation of job 12 months ago: Sales workers ;  &gt; Currently employed ;</t>
  </si>
  <si>
    <t>Occupation of job 12 months ago: Sales workers ;  &gt;&gt; Less than 12 months in current main job ;</t>
  </si>
  <si>
    <t>Occupation of job 12 months ago: Sales workers ;  &gt;&gt;&gt; Changed jobs in last 12 months ;</t>
  </si>
  <si>
    <t>Occupation of job 12 months ago: Sales workers ;  &gt;&gt;&gt;&gt; Working in the same industry division as 12 months ago ;</t>
  </si>
  <si>
    <t>Occupation of job 12 months ago: Sales workers ;  &gt;&gt;&gt;&gt; Working in a different industry division than 12 months ago ;</t>
  </si>
  <si>
    <t>Occupation of job 12 months ago: Sales workers ;  &gt;&gt;&gt;&gt; Working in the same major occupation group as 12 months ago ;</t>
  </si>
  <si>
    <t>Occupation of job 12 months ago: Sales workers ;  &gt;&gt;&gt;&gt; Working in a different major occupation group than 12 months ago ;</t>
  </si>
  <si>
    <t>Occupation of job 12 months ago: Sales workers ;  &gt;&gt;&gt;&gt; Working in an occupation at the same skill level as 12 months ago ;</t>
  </si>
  <si>
    <t>Occupation of job 12 months ago: Sales workers ;  &gt;&gt;&gt;&gt; Working in an occupation with a higher skill level than 12 months ago ;</t>
  </si>
  <si>
    <t>Occupation of job 12 months ago: Sales workers ;  &gt;&gt;&gt;&gt; Working in an occupation with a lower skill level than 12 months ago ;</t>
  </si>
  <si>
    <t>Occupation of job 12 months ago: Sales workers ;  &gt;&gt;&gt;&gt; Working in a job with the same usual hours as 12 months ago ;</t>
  </si>
  <si>
    <t>Occupation of job 12 months ago: Sales workers ;  &gt;&gt;&gt;&gt; Working in a job with more usual hours than 12 months ago ;</t>
  </si>
  <si>
    <t>Occupation of job 12 months ago: Sales workers ;  &gt;&gt;&gt;&gt; Working in a job with fewer usual hours than 12 months ago ;</t>
  </si>
  <si>
    <t>Occupation of job 12 months ago: Sales workers ;  &gt;&gt;&gt;&gt; Working in a job with the same status in employment as 12 months ago ;</t>
  </si>
  <si>
    <t>Occupation of job 12 months ago: Sales workers ;  &gt;&gt;&gt;&gt; Working in a job with a different status in employment than 12 months ago ;</t>
  </si>
  <si>
    <t>Occupation of job 12 months ago: Sales workers ;  &gt;&gt;&gt; Did not change jobs in last 12 months ;</t>
  </si>
  <si>
    <t>Occupation of job 12 months ago: Sales workers ;  &gt;&gt; 12 months or more in current main job ;</t>
  </si>
  <si>
    <t>Occupation of job 12 months ago: Sales workers ;  &gt;&gt;&gt; Employee in current main job ;</t>
  </si>
  <si>
    <t>Occupation of job 12 months ago: Sales workers ;  &gt;&gt;&gt;&gt; No change in occupation with current employer last year ;</t>
  </si>
  <si>
    <t>Occupation of job 12 months ago: Sales workers ;  &gt;&gt;&gt;&gt; Changed occupations with current employer in the same major group last year ;</t>
  </si>
  <si>
    <t>Occupation of job 12 months ago: Sales workers ;  &gt;&gt;&gt;&gt; Changed occupations with current employer into a different major group last year ;</t>
  </si>
  <si>
    <t>Occupation of job 12 months ago: Sales workers ;  &gt;&gt;&gt;&gt; Changed occupations with current employer at the same skill level ;</t>
  </si>
  <si>
    <t>Occupation of job 12 months ago: Sales workers ;  &gt;&gt;&gt;&gt; Changed occupations with current employer to a higher skill level ;</t>
  </si>
  <si>
    <t>Occupation of job 12 months ago: Sales workers ;  &gt;&gt;&gt;&gt; Changed occupations with current employer to a lower skill level ;</t>
  </si>
  <si>
    <t>Occupation of job 12 months ago: Sales workers ;  &gt;&gt;&gt;&gt; No change in usual weekly hours with current employer last year ;</t>
  </si>
  <si>
    <t>Occupation of job 12 months ago: Sales workers ;  &gt;&gt;&gt;&gt; Usual weekly hours increased with current employer last year ;</t>
  </si>
  <si>
    <t>Occupation of job 12 months ago: Sales workers ;  &gt;&gt;&gt;&gt; Usual weekly hours decreased with current employer last year ;</t>
  </si>
  <si>
    <t>Occupation of job 12 months ago: Sales workers ;  &gt;&gt;&gt;&gt; Did not know or usual weekly hours varied last year ;</t>
  </si>
  <si>
    <t>Occupation of job 12 months ago: Sales workers ;  &gt;&gt;&gt;&gt; Promoted or transferred last year ;</t>
  </si>
  <si>
    <t>Occupation of job 12 months ago: Sales workers ;  &gt;&gt;&gt;&gt; Was not promoted or transferred last year ;</t>
  </si>
  <si>
    <t>Occupation of job 12 months ago: Sales workers ;  &gt;&gt;&gt; Owner manager or contributing family worker in current main job ;</t>
  </si>
  <si>
    <t>Occupation of job 12 months ago: Sales workers ;  &gt; Not currently employed ;</t>
  </si>
  <si>
    <t>Occupation of job 12 months ago: Sales workers ;  &gt; Employed 12 months ago ;</t>
  </si>
  <si>
    <t>Occupation of job 12 months ago: Machinery operators and drivers ;  Employed at some time during the last 12 months ;</t>
  </si>
  <si>
    <t>Occupation of job 12 months ago: Machinery operators and drivers ;  &gt; Currently employed ;</t>
  </si>
  <si>
    <t>Occupation of job 12 months ago: Machinery operators and drivers ;  &gt;&gt; Less than 12 months in current main job ;</t>
  </si>
  <si>
    <t>Occupation of job 12 months ago: Machinery operators and drivers ;  &gt;&gt;&gt; Changed jobs in last 12 months ;</t>
  </si>
  <si>
    <t>Occupation of job 12 months ago: Machinery operators and drivers ;  &gt;&gt;&gt;&gt; Working in the same industry division as 12 months ago ;</t>
  </si>
  <si>
    <t>Occupation of job 12 months ago: Machinery operators and drivers ;  &gt;&gt;&gt;&gt; Working in a different industry division than 12 months ago ;</t>
  </si>
  <si>
    <t>Occupation of job 12 months ago: Machinery operators and drivers ;  &gt;&gt;&gt;&gt; Working in the same major occupation group as 12 months ago ;</t>
  </si>
  <si>
    <t>Occupation of job 12 months ago: Machinery operators and drivers ;  &gt;&gt;&gt;&gt; Working in a different major occupation group than 12 months ago ;</t>
  </si>
  <si>
    <t>Occupation of job 12 months ago: Machinery operators and drivers ;  &gt;&gt;&gt;&gt; Working in an occupation at the same skill level as 12 months ago ;</t>
  </si>
  <si>
    <t>Occupation of job 12 months ago: Machinery operators and drivers ;  &gt;&gt;&gt;&gt; Working in an occupation with a higher skill level than 12 months ago ;</t>
  </si>
  <si>
    <t>Occupation of job 12 months ago: Machinery operators and drivers ;  &gt;&gt;&gt;&gt; Working in an occupation with a lower skill level than 12 months ago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</si>
  <si>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</si>
  <si>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</si>
  <si>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</si>
  <si>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</si>
  <si>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</si>
  <si>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</si>
  <si>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</si>
  <si>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</si>
  <si>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</si>
  <si>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</si>
  <si>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</si>
  <si>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</si>
  <si>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A127876714F</t>
  </si>
  <si>
    <t>A127917774F</t>
  </si>
  <si>
    <t>A127890222X</t>
  </si>
  <si>
    <t>A127835590A</t>
  </si>
  <si>
    <t>A127931566A</t>
  </si>
  <si>
    <t>A127862942X</t>
  </si>
  <si>
    <t>A127890230X</t>
  </si>
  <si>
    <t>A127862946J</t>
  </si>
  <si>
    <t>A127876722F</t>
  </si>
  <si>
    <t>A127849338J</t>
  </si>
  <si>
    <t>A127876698T</t>
  </si>
  <si>
    <t>A127917778R</t>
  </si>
  <si>
    <t>A127890214X</t>
  </si>
  <si>
    <t>A127890218J</t>
  </si>
  <si>
    <t>A127835578K</t>
  </si>
  <si>
    <t>A127904142T</t>
  </si>
  <si>
    <t>A127931554T</t>
  </si>
  <si>
    <t>A127862922R</t>
  </si>
  <si>
    <t>A127862926X</t>
  </si>
  <si>
    <t>A127876702W</t>
  </si>
  <si>
    <t>A127876706F</t>
  </si>
  <si>
    <t>A127862930R</t>
  </si>
  <si>
    <t>A127862934X</t>
  </si>
  <si>
    <t>A127890226J</t>
  </si>
  <si>
    <t>A127917782F</t>
  </si>
  <si>
    <t>A127849334X</t>
  </si>
  <si>
    <t>A127931558A</t>
  </si>
  <si>
    <t>A127835582A</t>
  </si>
  <si>
    <t>A127931562T</t>
  </si>
  <si>
    <t>A127835586K</t>
  </si>
  <si>
    <t>A127917786R</t>
  </si>
  <si>
    <t>A127876710W</t>
  </si>
  <si>
    <t>A127862938J</t>
  </si>
  <si>
    <t>A127876718R</t>
  </si>
  <si>
    <t>A127835594K</t>
  </si>
  <si>
    <t>A127863162C</t>
  </si>
  <si>
    <t>A127904422K</t>
  </si>
  <si>
    <t>A127835822A</t>
  </si>
  <si>
    <t>A127890494C</t>
  </si>
  <si>
    <t>A127863166L</t>
  </si>
  <si>
    <t>A127918082K</t>
  </si>
  <si>
    <t>A127904438C</t>
  </si>
  <si>
    <t>A127931838V</t>
  </si>
  <si>
    <t>A127890506A</t>
  </si>
  <si>
    <t>A127918086V</t>
  </si>
  <si>
    <t>A127918062A</t>
  </si>
  <si>
    <t>A127876930X</t>
  </si>
  <si>
    <t>A127876934J</t>
  </si>
  <si>
    <t>A127849610J</t>
  </si>
  <si>
    <t>A127918066K</t>
  </si>
  <si>
    <t>A127904426V</t>
  </si>
  <si>
    <t>A127890490V</t>
  </si>
  <si>
    <t>A127849614T</t>
  </si>
  <si>
    <t>A127918070A</t>
  </si>
  <si>
    <t>A127863154C</t>
  </si>
  <si>
    <t>A127918074K</t>
  </si>
  <si>
    <t>A127918078V</t>
  </si>
  <si>
    <t>A127849618A</t>
  </si>
  <si>
    <t>A127835826K</t>
  </si>
  <si>
    <t>A127904430K</t>
  </si>
  <si>
    <t>A127931826K</t>
  </si>
  <si>
    <t>A127835830A</t>
  </si>
  <si>
    <t>A127863158L</t>
  </si>
  <si>
    <t>A127931830A</t>
  </si>
  <si>
    <t>A127835834K</t>
  </si>
  <si>
    <t>A127890498L</t>
  </si>
  <si>
    <t>A127849622T</t>
  </si>
  <si>
    <t>A127890502T</t>
  </si>
  <si>
    <t>A127904434V</t>
  </si>
  <si>
    <t>A127863286F</t>
  </si>
  <si>
    <t>A127849718K</t>
  </si>
  <si>
    <t>A127918182V</t>
  </si>
  <si>
    <t>A127835950V</t>
  </si>
  <si>
    <t>A127849726K</t>
  </si>
  <si>
    <t>A127877018V</t>
  </si>
  <si>
    <t>A127890638C</t>
  </si>
  <si>
    <t>A127835954C</t>
  </si>
  <si>
    <t>A127918194C</t>
  </si>
  <si>
    <t>A127835958L</t>
  </si>
  <si>
    <t>A127877014K</t>
  </si>
  <si>
    <t>A127890618V</t>
  </si>
  <si>
    <t>A127918174V</t>
  </si>
  <si>
    <t>A127918178C</t>
  </si>
  <si>
    <t>A127890622K</t>
  </si>
  <si>
    <t>A127931898W</t>
  </si>
  <si>
    <t>A127931902A</t>
  </si>
  <si>
    <t>A127931906K</t>
  </si>
  <si>
    <t>A127904514V</t>
  </si>
  <si>
    <t>A127904518C</t>
  </si>
  <si>
    <t>A127863278F</t>
  </si>
  <si>
    <t>A127835942V</t>
  </si>
  <si>
    <t>A127904522V</t>
  </si>
  <si>
    <t>A127890626V</t>
  </si>
  <si>
    <t>A127863282W</t>
  </si>
  <si>
    <t>A127835946C</t>
  </si>
  <si>
    <t>A127904526C</t>
  </si>
  <si>
    <t>A127890630K</t>
  </si>
  <si>
    <t>A127931910A</t>
  </si>
  <si>
    <t>A127849722A</t>
  </si>
  <si>
    <t>A127918186C</t>
  </si>
  <si>
    <t>A127918190V</t>
  </si>
  <si>
    <t>A127890634V</t>
  </si>
  <si>
    <t>A127931914K</t>
  </si>
  <si>
    <t>A127849738V</t>
  </si>
  <si>
    <t>A127918198L</t>
  </si>
  <si>
    <t>A127877022K</t>
  </si>
  <si>
    <t>A127904554L</t>
  </si>
  <si>
    <t>A127904562L</t>
  </si>
  <si>
    <t>A127849746V</t>
  </si>
  <si>
    <t>A127863314C</t>
  </si>
  <si>
    <t>A127849750K</t>
  </si>
  <si>
    <t>A127835978W</t>
  </si>
  <si>
    <t>A127890646C</t>
  </si>
  <si>
    <t>A127863290W</t>
  </si>
  <si>
    <t>A127904534C</t>
  </si>
  <si>
    <t>A127904538L</t>
  </si>
  <si>
    <t>A127918202T</t>
  </si>
  <si>
    <t>A127931918V</t>
  </si>
  <si>
    <t>A127931922K</t>
  </si>
  <si>
    <t>A127835962C</t>
  </si>
  <si>
    <t>A127863294F</t>
  </si>
  <si>
    <t>A127835966L</t>
  </si>
  <si>
    <t>A127863298R</t>
  </si>
  <si>
    <t>A127863302V</t>
  </si>
  <si>
    <t>A127904542C</t>
  </si>
  <si>
    <t>A127904546L</t>
  </si>
  <si>
    <t>A127904550C</t>
  </si>
  <si>
    <t>A127931926V</t>
  </si>
  <si>
    <t>A127890642V</t>
  </si>
  <si>
    <t>A127863306C</t>
  </si>
  <si>
    <t>A127849730A</t>
  </si>
  <si>
    <t>A127863310V</t>
  </si>
  <si>
    <t>A127931930K</t>
  </si>
  <si>
    <t>A127849734K</t>
  </si>
  <si>
    <t>A127835970C</t>
  </si>
  <si>
    <t>A127904558W</t>
  </si>
  <si>
    <t>A127849742K</t>
  </si>
  <si>
    <t>A127904602V</t>
  </si>
  <si>
    <t>A127890650V</t>
  </si>
  <si>
    <t>A127863318L</t>
  </si>
  <si>
    <t>A127918210T</t>
  </si>
  <si>
    <t>A127863330C</t>
  </si>
  <si>
    <t>A127863334L</t>
  </si>
  <si>
    <t>A127918214A</t>
  </si>
  <si>
    <t>A127849770V</t>
  </si>
  <si>
    <t>A127890666L</t>
  </si>
  <si>
    <t>A127904606C</t>
  </si>
  <si>
    <t>A127890654C</t>
  </si>
  <si>
    <t>A127849754V</t>
  </si>
  <si>
    <t>A127904566W</t>
  </si>
  <si>
    <t>A127849758C</t>
  </si>
  <si>
    <t>A127904570L</t>
  </si>
  <si>
    <t>A127849762V</t>
  </si>
  <si>
    <t>A127849766C</t>
  </si>
  <si>
    <t>A127877026V</t>
  </si>
  <si>
    <t>A127904574W</t>
  </si>
  <si>
    <t>A127904578F</t>
  </si>
  <si>
    <t>A127904582W</t>
  </si>
  <si>
    <t>A127904586F</t>
  </si>
  <si>
    <t>A127904590W</t>
  </si>
  <si>
    <t>A127890658L</t>
  </si>
  <si>
    <t>A127835982L</t>
  </si>
  <si>
    <t>A127835986W</t>
  </si>
  <si>
    <t>A127877030K</t>
  </si>
  <si>
    <t>A127931934V</t>
  </si>
  <si>
    <t>A127918206A</t>
  </si>
  <si>
    <t>A127863322C</t>
  </si>
  <si>
    <t>A127904594F</t>
  </si>
  <si>
    <t>A127904598R</t>
  </si>
  <si>
    <t>A127863326L</t>
  </si>
  <si>
    <t>A127890662C</t>
  </si>
  <si>
    <t>A127918230A</t>
  </si>
  <si>
    <t>A127904610V</t>
  </si>
  <si>
    <t>A127877042V</t>
  </si>
  <si>
    <t>A127863346W</t>
  </si>
  <si>
    <t>A127835994W</t>
  </si>
  <si>
    <t>A127931962C</t>
  </si>
  <si>
    <t>A127849790C</t>
  </si>
  <si>
    <t>A127918234K</t>
  </si>
  <si>
    <t>A127904626L</t>
  </si>
  <si>
    <t>A127918238V</t>
  </si>
  <si>
    <t>A127904614C</t>
  </si>
  <si>
    <t>A127931938C</t>
  </si>
  <si>
    <t>A127931942V</t>
  </si>
  <si>
    <t>A127849774C</t>
  </si>
  <si>
    <t>A127890670C</t>
  </si>
  <si>
    <t>A127890674L</t>
  </si>
  <si>
    <t>A127904618L</t>
  </si>
  <si>
    <t>A127890678W</t>
  </si>
  <si>
    <t>A127877038C</t>
  </si>
  <si>
    <t>A127918218K</t>
  </si>
  <si>
    <t>A127931946C</t>
  </si>
  <si>
    <t>A127835990L</t>
  </si>
  <si>
    <t>A127918222A</t>
  </si>
  <si>
    <t>A127918226K</t>
  </si>
  <si>
    <t>A127931950V</t>
  </si>
  <si>
    <t>A127849778L</t>
  </si>
  <si>
    <t>A127849782C</t>
  </si>
  <si>
    <t>A127863338W</t>
  </si>
  <si>
    <t>A127863342L</t>
  </si>
  <si>
    <t>A127904622C</t>
  </si>
  <si>
    <t>A127863350L</t>
  </si>
  <si>
    <t>A127849786L</t>
  </si>
  <si>
    <t>A127877046C</t>
  </si>
  <si>
    <t>A127931954C</t>
  </si>
  <si>
    <t>A127918270V</t>
  </si>
  <si>
    <t>A127931966L</t>
  </si>
  <si>
    <t>A127918246V</t>
  </si>
  <si>
    <t>A127918266C</t>
  </si>
  <si>
    <t>A127849802A</t>
  </si>
  <si>
    <t>A127863354W</t>
  </si>
  <si>
    <t>A127890694W</t>
  </si>
  <si>
    <t>A127931998F</t>
  </si>
  <si>
    <t>A127877062C</t>
  </si>
  <si>
    <t>A127890698F</t>
  </si>
  <si>
    <t>A127849794L</t>
  </si>
  <si>
    <t>A127890682L</t>
  </si>
  <si>
    <t>A127849798W</t>
  </si>
  <si>
    <t>A127877050V</t>
  </si>
  <si>
    <t>A127877054C</t>
  </si>
  <si>
    <t>A127918242K</t>
  </si>
  <si>
    <t>A127931970C</t>
  </si>
  <si>
    <t>A127931974L</t>
  </si>
  <si>
    <t>A127931978W</t>
  </si>
  <si>
    <t>A127904630C</t>
  </si>
  <si>
    <t>A127931982L</t>
  </si>
  <si>
    <t>A127918250K</t>
  </si>
  <si>
    <t>A127835998F</t>
  </si>
  <si>
    <t>A127918254V</t>
  </si>
  <si>
    <t>A127918258C</t>
  </si>
  <si>
    <t>A127931986W</t>
  </si>
  <si>
    <t>A127918262V</t>
  </si>
  <si>
    <t>A127836002L</t>
  </si>
  <si>
    <t>A127890686W</t>
  </si>
  <si>
    <t>A127931990L</t>
  </si>
  <si>
    <t>A127877058L</t>
  </si>
  <si>
    <t>A127890690L</t>
  </si>
  <si>
    <t>A127931994W</t>
  </si>
  <si>
    <t>A127836006W</t>
  </si>
  <si>
    <t>A127849818V</t>
  </si>
  <si>
    <t>A127849806K</t>
  </si>
  <si>
    <t>A127877066L</t>
  </si>
  <si>
    <t>A127863370W</t>
  </si>
  <si>
    <t>A127863382F</t>
  </si>
  <si>
    <t>A127904646W</t>
  </si>
  <si>
    <t>A127932014W</t>
  </si>
  <si>
    <t>A127877086W</t>
  </si>
  <si>
    <t>A127904650L</t>
  </si>
  <si>
    <t>A127863386R</t>
  </si>
  <si>
    <t>A127890702K</t>
  </si>
  <si>
    <t>Occupation of job 12 months ago: Machinery operators and drivers ;  &gt;&gt;&gt;&gt; Working in a job with the same usual hours as 12 months ago ;</t>
  </si>
  <si>
    <t>Occupation of job 12 months ago: Machinery operators and drivers ;  &gt;&gt;&gt;&gt; Working in a job with more usual hours than 12 months ago ;</t>
  </si>
  <si>
    <t>Occupation of job 12 months ago: Machinery operators and drivers ;  &gt;&gt;&gt;&gt; Working in a job with fewer usual hours than 12 months ago ;</t>
  </si>
  <si>
    <t>Occupation of job 12 months ago: Machinery operators and drivers ;  &gt;&gt;&gt;&gt; Working in a job with the same status in employment as 12 months ago ;</t>
  </si>
  <si>
    <t>Occupation of job 12 months ago: Machinery operators and drivers ;  &gt;&gt;&gt;&gt; Working in a job with a different status in employment than 12 months ago ;</t>
  </si>
  <si>
    <t>Occupation of job 12 months ago: Machinery operators and drivers ;  &gt;&gt;&gt; Did not change jobs in last 12 months ;</t>
  </si>
  <si>
    <t>Occupation of job 12 months ago: Machinery operators and drivers ;  &gt;&gt; 12 months or more in current main job ;</t>
  </si>
  <si>
    <t>Occupation of job 12 months ago: Machinery operators and drivers ;  &gt;&gt;&gt; Employee in current main job ;</t>
  </si>
  <si>
    <t>Occupation of job 12 months ago: Machinery operators and drivers ;  &gt;&gt;&gt;&gt; No change in occupation with current employer last year ;</t>
  </si>
  <si>
    <t>Occupation of job 12 months ago: Machinery operators and drivers ;  &gt;&gt;&gt;&gt; Changed occupations with current employer in the same major group last year ;</t>
  </si>
  <si>
    <t>Occupation of job 12 months ago: Machinery operators and drivers ;  &gt;&gt;&gt;&gt; Changed occupations with current employer into a different major group last year ;</t>
  </si>
  <si>
    <t>Occupation of job 12 months ago: Machinery operators and drivers ;  &gt;&gt;&gt;&gt; Changed occupations with current employer at the same skill level ;</t>
  </si>
  <si>
    <t>Occupation of job 12 months ago: Machinery operators and drivers ;  &gt;&gt;&gt;&gt; Changed occupations with current employer to a higher skill level ;</t>
  </si>
  <si>
    <t>Occupation of job 12 months ago: Machinery operators and drivers ;  &gt;&gt;&gt;&gt; Changed occupations with current employer to a lower skill level ;</t>
  </si>
  <si>
    <t>Occupation of job 12 months ago: Machinery operators and drivers ;  &gt;&gt;&gt;&gt; No change in usual weekly hours with current employer last year ;</t>
  </si>
  <si>
    <t>Occupation of job 12 months ago: Machinery operators and drivers ;  &gt;&gt;&gt;&gt; Usual weekly hours increased with current employer last year ;</t>
  </si>
  <si>
    <t>Occupation of job 12 months ago: Machinery operators and drivers ;  &gt;&gt;&gt;&gt; Usual weekly hours decreased with current employer last year ;</t>
  </si>
  <si>
    <t>Occupation of job 12 months ago: Machinery operators and drivers ;  &gt;&gt;&gt;&gt; Did not know or usual weekly hours varied last year ;</t>
  </si>
  <si>
    <t>Occupation of job 12 months ago: Machinery operators and drivers ;  &gt;&gt;&gt;&gt; Promoted or transferred last year ;</t>
  </si>
  <si>
    <t>Occupation of job 12 months ago: Machinery operators and drivers ;  &gt;&gt;&gt;&gt; Was not promoted or transferred last year ;</t>
  </si>
  <si>
    <t>Occupation of job 12 months ago: Machinery operators and drivers ;  &gt;&gt;&gt; Owner manager or contributing family worker in current main job ;</t>
  </si>
  <si>
    <t>Occupation of job 12 months ago: Machinery operators and drivers ;  &gt; Not currently employed ;</t>
  </si>
  <si>
    <t>Occupation of job 12 months ago: Machinery operators and drivers ;  &gt; Employed 12 months ago ;</t>
  </si>
  <si>
    <t>Occupation of job 12 months ago: Labourers ;  Employed at some time during the last 12 months ;</t>
  </si>
  <si>
    <t>Occupation of job 12 months ago: Labourers ;  &gt; Currently employed ;</t>
  </si>
  <si>
    <t>Occupation of job 12 months ago: Labourers ;  &gt;&gt; Less than 12 months in current main job ;</t>
  </si>
  <si>
    <t>Occupation of job 12 months ago: Labourers ;  &gt;&gt;&gt; Changed jobs in last 12 months ;</t>
  </si>
  <si>
    <t>Occupation of job 12 months ago: Labourers ;  &gt;&gt;&gt;&gt; Working in the same industry division as 12 months ago ;</t>
  </si>
  <si>
    <t>Occupation of job 12 months ago: Labourers ;  &gt;&gt;&gt;&gt; Working in a different industry division than 12 months ago ;</t>
  </si>
  <si>
    <t>Occupation of job 12 months ago: Labourers ;  &gt;&gt;&gt;&gt; Working in the same major occupation group as 12 months ago ;</t>
  </si>
  <si>
    <t>Occupation of job 12 months ago: Labourers ;  &gt;&gt;&gt;&gt; Working in a different major occupation group than 12 months ago ;</t>
  </si>
  <si>
    <t>Occupation of job 12 months ago: Labourers ;  &gt;&gt;&gt;&gt; Working in an occupation at the same skill level as 12 months ago ;</t>
  </si>
  <si>
    <t>Occupation of job 12 months ago: Labourers ;  &gt;&gt;&gt;&gt; Working in an occupation with a higher skill level than 12 months ago ;</t>
  </si>
  <si>
    <t>Occupation of job 12 months ago: Labourers ;  &gt;&gt;&gt;&gt; Working in an occupation with a lower skill level than 12 months ago ;</t>
  </si>
  <si>
    <t>Occupation of job 12 months ago: Labourers ;  &gt;&gt;&gt;&gt; Working in a job with the same usual hours as 12 months ago ;</t>
  </si>
  <si>
    <t>Occupation of job 12 months ago: Labourers ;  &gt;&gt;&gt;&gt; Working in a job with more usual hours than 12 months ago ;</t>
  </si>
  <si>
    <t>Occupation of job 12 months ago: Labourers ;  &gt;&gt;&gt;&gt; Working in a job with fewer usual hours than 12 months ago ;</t>
  </si>
  <si>
    <t>Occupation of job 12 months ago: Labourers ;  &gt;&gt;&gt;&gt; Working in a job with the same status in employment as 12 months ago ;</t>
  </si>
  <si>
    <t>Occupation of job 12 months ago: Labourers ;  &gt;&gt;&gt;&gt; Working in a job with a different status in employment than 12 months ago ;</t>
  </si>
  <si>
    <t>Occupation of job 12 months ago: Labourers ;  &gt;&gt;&gt; Did not change jobs in last 12 months ;</t>
  </si>
  <si>
    <t>Occupation of job 12 months ago: Labourers ;  &gt;&gt; 12 months or more in current main job ;</t>
  </si>
  <si>
    <t>Occupation of job 12 months ago: Labourers ;  &gt;&gt;&gt; Employee in current main job ;</t>
  </si>
  <si>
    <t>Occupation of job 12 months ago: Labourers ;  &gt;&gt;&gt;&gt; No change in occupation with current employer last year ;</t>
  </si>
  <si>
    <t>Occupation of job 12 months ago: Labourers ;  &gt;&gt;&gt;&gt; Changed occupations with current employer in the same major group last year ;</t>
  </si>
  <si>
    <t>Occupation of job 12 months ago: Labourers ;  &gt;&gt;&gt;&gt; Changed occupations with current employer into a different major group last year ;</t>
  </si>
  <si>
    <t>Occupation of job 12 months ago: Labourers ;  &gt;&gt;&gt;&gt; Changed occupations with current employer at the same skill level ;</t>
  </si>
  <si>
    <t>Occupation of job 12 months ago: Labourers ;  &gt;&gt;&gt;&gt; Changed occupations with current employer to a higher skill level ;</t>
  </si>
  <si>
    <t>Occupation of job 12 months ago: Labourers ;  &gt;&gt;&gt;&gt; Changed occupations with current employer to a lower skill level ;</t>
  </si>
  <si>
    <t>Occupation of job 12 months ago: Labourers ;  &gt;&gt;&gt;&gt; No change in usual weekly hours with current employer last year ;</t>
  </si>
  <si>
    <t>Occupation of job 12 months ago: Labourers ;  &gt;&gt;&gt;&gt; Usual weekly hours increased with current employer last year ;</t>
  </si>
  <si>
    <t>Occupation of job 12 months ago: Labourers ;  &gt;&gt;&gt;&gt; Usual weekly hours decreased with current employer last year ;</t>
  </si>
  <si>
    <t>Occupation of job 12 months ago: Labourers ;  &gt;&gt;&gt;&gt; Did not know or usual weekly hours varied last year ;</t>
  </si>
  <si>
    <t>Occupation of job 12 months ago: Labourers ;  &gt;&gt;&gt;&gt; Promoted or transferred last year ;</t>
  </si>
  <si>
    <t>Occupation of job 12 months ago: Labourers ;  &gt;&gt;&gt;&gt; Was not promoted or transferred last year ;</t>
  </si>
  <si>
    <t>Occupation of job 12 months ago: Labourers ;  &gt;&gt;&gt; Owner manager or contributing family worker in current main job ;</t>
  </si>
  <si>
    <t>Occupation of job 12 months ago: Labourers ;  &gt; Not currently employed ;</t>
  </si>
  <si>
    <t>Occupation of job 12 months ago: Labourers ;  &gt; Employed 12 months ago ;</t>
  </si>
  <si>
    <t>Skill level of job 12 months ago: Skill level 1 ;  Employed at some time during the last 12 months ;</t>
  </si>
  <si>
    <t>Skill level of job 12 months ago: Skill level 1 ;  &gt; Currently employed ;</t>
  </si>
  <si>
    <t>Skill level of job 12 months ago: Skill level 1 ;  &gt;&gt; Less than 12 months in current main job ;</t>
  </si>
  <si>
    <t>Skill level of job 12 months ago: Skill level 1 ;  &gt;&gt;&gt; Changed jobs in last 12 months ;</t>
  </si>
  <si>
    <t>Skill level of job 12 months ago: Skill level 1 ;  &gt;&gt;&gt;&gt; Working in the same industry division as 12 months ago ;</t>
  </si>
  <si>
    <t>Skill level of job 12 months ago: Skill level 1 ;  &gt;&gt;&gt;&gt; Working in a different industry division than 12 months ago ;</t>
  </si>
  <si>
    <t>Skill level of job 12 months ago: Skill level 1 ;  &gt;&gt;&gt;&gt; Working in the same major occupation group as 12 months ago ;</t>
  </si>
  <si>
    <t>Skill level of job 12 months ago: Skill level 1 ;  &gt;&gt;&gt;&gt; Working in a different major occupation group than 12 months ago ;</t>
  </si>
  <si>
    <t>Skill level of job 12 months ago: Skill level 1 ;  &gt;&gt;&gt;&gt; Working in an occupation at the same skill level as 12 months ago ;</t>
  </si>
  <si>
    <t>Skill level of job 12 months ago: Skill level 1 ;  &gt;&gt;&gt;&gt; Working in an occupation with a higher skill level than 12 months ago ;</t>
  </si>
  <si>
    <t>Skill level of job 12 months ago: Skill level 1 ;  &gt;&gt;&gt;&gt; Working in an occupation with a lower skill level than 12 months ago ;</t>
  </si>
  <si>
    <t>Skill level of job 12 months ago: Skill level 1 ;  &gt;&gt;&gt;&gt; Working in a job with the same usual hours as 12 months ago ;</t>
  </si>
  <si>
    <t>Skill level of job 12 months ago: Skill level 1 ;  &gt;&gt;&gt;&gt; Working in a job with more usual hours than 12 months ago ;</t>
  </si>
  <si>
    <t>Skill level of job 12 months ago: Skill level 1 ;  &gt;&gt;&gt;&gt; Working in a job with fewer usual hours than 12 months ago ;</t>
  </si>
  <si>
    <t>Skill level of job 12 months ago: Skill level 1 ;  &gt;&gt;&gt;&gt; Working in a job with the same status in employment as 12 months ago ;</t>
  </si>
  <si>
    <t>Skill level of job 12 months ago: Skill level 1 ;  &gt;&gt;&gt;&gt; Working in a job with a different status in employment than 12 months ago ;</t>
  </si>
  <si>
    <t>Skill level of job 12 months ago: Skill level 1 ;  &gt;&gt;&gt; Did not change jobs in last 12 months ;</t>
  </si>
  <si>
    <t>Skill level of job 12 months ago: Skill level 1 ;  &gt;&gt; 12 months or more in current main job ;</t>
  </si>
  <si>
    <t>Skill level of job 12 months ago: Skill level 1 ;  &gt;&gt;&gt; Employee in current main job ;</t>
  </si>
  <si>
    <t>Skill level of job 12 months ago: Skill level 1 ;  &gt;&gt;&gt;&gt; No change in occupation with current employer last year ;</t>
  </si>
  <si>
    <t>Skill level of job 12 months ago: Skill level 1 ;  &gt;&gt;&gt;&gt; Changed occupations with current employer in the same major group last year ;</t>
  </si>
  <si>
    <t>Skill level of job 12 months ago: Skill level 1 ;  &gt;&gt;&gt;&gt; Changed occupations with current employer into a different major group last year ;</t>
  </si>
  <si>
    <t>Skill level of job 12 months ago: Skill level 1 ;  &gt;&gt;&gt;&gt; Changed occupations with current employer at the same skill level ;</t>
  </si>
  <si>
    <t>Skill level of job 12 months ago: Skill level 1 ;  &gt;&gt;&gt;&gt; Changed occupations with current employer to a higher skill level ;</t>
  </si>
  <si>
    <t>Skill level of job 12 months ago: Skill level 1 ;  &gt;&gt;&gt;&gt; Changed occupations with current employer to a lower skill level ;</t>
  </si>
  <si>
    <t>Skill level of job 12 months ago: Skill level 1 ;  &gt;&gt;&gt;&gt; No change in usual weekly hours with current employer last year ;</t>
  </si>
  <si>
    <t>Skill level of job 12 months ago: Skill level 1 ;  &gt;&gt;&gt;&gt; Usual weekly hours increased with current employer last year ;</t>
  </si>
  <si>
    <t>Skill level of job 12 months ago: Skill level 1 ;  &gt;&gt;&gt;&gt; Usual weekly hours decreased with current employer last year ;</t>
  </si>
  <si>
    <t>Skill level of job 12 months ago: Skill level 1 ;  &gt;&gt;&gt;&gt; Did not know or usual weekly hours varied last year ;</t>
  </si>
  <si>
    <t>Skill level of job 12 months ago: Skill level 1 ;  &gt;&gt;&gt;&gt; Promoted or transferred last year ;</t>
  </si>
  <si>
    <t>Skill level of job 12 months ago: Skill level 1 ;  &gt;&gt;&gt;&gt; Was not promoted or transferred last year ;</t>
  </si>
  <si>
    <t>Skill level of job 12 months ago: Skill level 1 ;  &gt;&gt;&gt; Owner manager or contributing family worker in current main job ;</t>
  </si>
  <si>
    <t>Skill level of job 12 months ago: Skill level 1 ;  &gt; Not currently employed ;</t>
  </si>
  <si>
    <t>Skill level of job 12 months ago: Skill level 1 ;  &gt; Employed 12 months ago ;</t>
  </si>
  <si>
    <t>Skill level of job 12 months ago: Skill level 2 ;  Employed at some time during the last 12 months ;</t>
  </si>
  <si>
    <t>Skill level of job 12 months ago: Skill level 2 ;  &gt; Currently employed ;</t>
  </si>
  <si>
    <t>Skill level of job 12 months ago: Skill level 2 ;  &gt;&gt; Less than 12 months in current main job ;</t>
  </si>
  <si>
    <t>Skill level of job 12 months ago: Skill level 2 ;  &gt;&gt;&gt; Changed jobs in last 12 months ;</t>
  </si>
  <si>
    <t>Skill level of job 12 months ago: Skill level 2 ;  &gt;&gt;&gt;&gt; Working in the same industry division as 12 months ago ;</t>
  </si>
  <si>
    <t>Skill level of job 12 months ago: Skill level 2 ;  &gt;&gt;&gt;&gt; Working in a different industry division than 12 months ago ;</t>
  </si>
  <si>
    <t>Skill level of job 12 months ago: Skill level 2 ;  &gt;&gt;&gt;&gt; Working in the same major occupation group as 12 months ago ;</t>
  </si>
  <si>
    <t>Skill level of job 12 months ago: Skill level 2 ;  &gt;&gt;&gt;&gt; Working in a different major occupation group than 12 months ago ;</t>
  </si>
  <si>
    <t>Skill level of job 12 months ago: Skill level 2 ;  &gt;&gt;&gt;&gt; Working in an occupation at the same skill level as 12 months ago ;</t>
  </si>
  <si>
    <t>Skill level of job 12 months ago: Skill level 2 ;  &gt;&gt;&gt;&gt; Working in an occupation with a higher skill level than 12 months ago ;</t>
  </si>
  <si>
    <t>Skill level of job 12 months ago: Skill level 2 ;  &gt;&gt;&gt;&gt; Working in an occupation with a lower skill level than 12 months ago ;</t>
  </si>
  <si>
    <t>Skill level of job 12 months ago: Skill level 2 ;  &gt;&gt;&gt;&gt; Working in a job with the same usual hours as 12 months ago ;</t>
  </si>
  <si>
    <t>Skill level of job 12 months ago: Skill level 2 ;  &gt;&gt;&gt;&gt; Working in a job with more usual hours than 12 months ago ;</t>
  </si>
  <si>
    <t>Skill level of job 12 months ago: Skill level 2 ;  &gt;&gt;&gt;&gt; Working in a job with fewer usual hours than 12 months ago ;</t>
  </si>
  <si>
    <t>Skill level of job 12 months ago: Skill level 2 ;  &gt;&gt;&gt;&gt; Working in a job with the same status in employment as 12 months ago ;</t>
  </si>
  <si>
    <t>Skill level of job 12 months ago: Skill level 2 ;  &gt;&gt;&gt;&gt; Working in a job with a different status in employment than 12 months ago ;</t>
  </si>
  <si>
    <t>Skill level of job 12 months ago: Skill level 2 ;  &gt;&gt;&gt; Did not change jobs in last 12 months ;</t>
  </si>
  <si>
    <t>Skill level of job 12 months ago: Skill level 2 ;  &gt;&gt; 12 months or more in current main job ;</t>
  </si>
  <si>
    <t>Skill level of job 12 months ago: Skill level 2 ;  &gt;&gt;&gt; Employee in current main job ;</t>
  </si>
  <si>
    <t>Skill level of job 12 months ago: Skill level 2 ;  &gt;&gt;&gt;&gt; No change in occupation with current employer last year ;</t>
  </si>
  <si>
    <t>Skill level of job 12 months ago: Skill level 2 ;  &gt;&gt;&gt;&gt; Changed occupations with current employer in the same major group last year ;</t>
  </si>
  <si>
    <t>Skill level of job 12 months ago: Skill level 2 ;  &gt;&gt;&gt;&gt; Changed occupations with current employer into a different major group last year ;</t>
  </si>
  <si>
    <t>Skill level of job 12 months ago: Skill level 2 ;  &gt;&gt;&gt;&gt; Changed occupations with current employer at the same skill level ;</t>
  </si>
  <si>
    <t>Skill level of job 12 months ago: Skill level 2 ;  &gt;&gt;&gt;&gt; Changed occupations with current employer to a higher skill level ;</t>
  </si>
  <si>
    <t>Skill level of job 12 months ago: Skill level 2 ;  &gt;&gt;&gt;&gt; Changed occupations with current employer to a lower skill level ;</t>
  </si>
  <si>
    <t>Skill level of job 12 months ago: Skill level 2 ;  &gt;&gt;&gt;&gt; No change in usual weekly hours with current employer last year ;</t>
  </si>
  <si>
    <t>Skill level of job 12 months ago: Skill level 2 ;  &gt;&gt;&gt;&gt; Usual weekly hours increased with current employer last year ;</t>
  </si>
  <si>
    <t>Skill level of job 12 months ago: Skill level 2 ;  &gt;&gt;&gt;&gt; Usual weekly hours decreased with current employer last year ;</t>
  </si>
  <si>
    <t>Skill level of job 12 months ago: Skill level 2 ;  &gt;&gt;&gt;&gt; Did not know or usual weekly hours varied last year ;</t>
  </si>
  <si>
    <t>Skill level of job 12 months ago: Skill level 2 ;  &gt;&gt;&gt;&gt; Promoted or transferred last year ;</t>
  </si>
  <si>
    <t>Skill level of job 12 months ago: Skill level 2 ;  &gt;&gt;&gt;&gt; Was not promoted or transferred last year ;</t>
  </si>
  <si>
    <t>Skill level of job 12 months ago: Skill level 2 ;  &gt;&gt;&gt; Owner manager or contributing family worker in current main job ;</t>
  </si>
  <si>
    <t>Skill level of job 12 months ago: Skill level 2 ;  &gt; Not currently employed ;</t>
  </si>
  <si>
    <t>Skill level of job 12 months ago: Skill level 2 ;  &gt; Employed 12 months ago ;</t>
  </si>
  <si>
    <t>Skill level of job 12 months ago: Skill level 3 ;  Employed at some time during the last 12 months ;</t>
  </si>
  <si>
    <t>Skill level of job 12 months ago: Skill level 3 ;  &gt; Currently employed ;</t>
  </si>
  <si>
    <t>Skill level of job 12 months ago: Skill level 3 ;  &gt;&gt; Less than 12 months in current main job ;</t>
  </si>
  <si>
    <t>Skill level of job 12 months ago: Skill level 3 ;  &gt;&gt;&gt; Changed jobs in last 12 months ;</t>
  </si>
  <si>
    <t>Skill level of job 12 months ago: Skill level 3 ;  &gt;&gt;&gt;&gt; Working in the same industry division as 12 months ago ;</t>
  </si>
  <si>
    <t>Skill level of job 12 months ago: Skill level 3 ;  &gt;&gt;&gt;&gt; Working in a different industry division than 12 months ago ;</t>
  </si>
  <si>
    <t>Skill level of job 12 months ago: Skill level 3 ;  &gt;&gt;&gt;&gt; Working in the same major occupation group as 12 months ago ;</t>
  </si>
  <si>
    <t>Skill level of job 12 months ago: Skill level 3 ;  &gt;&gt;&gt;&gt; Working in a different major occupation group than 12 months ago ;</t>
  </si>
  <si>
    <t>Skill level of job 12 months ago: Skill level 3 ;  &gt;&gt;&gt;&gt; Working in an occupation at the same skill level as 12 months ago ;</t>
  </si>
  <si>
    <t>Skill level of job 12 months ago: Skill level 3 ;  &gt;&gt;&gt;&gt; Working in an occupation with a higher skill level than 12 months ago ;</t>
  </si>
  <si>
    <t>Skill level of job 12 months ago: Skill level 3 ;  &gt;&gt;&gt;&gt; Working in an occupation with a lower skill level than 12 months ago ;</t>
  </si>
  <si>
    <t>Skill level of job 12 months ago: Skill level 3 ;  &gt;&gt;&gt;&gt; Working in a job with the same usual hours as 12 months ago ;</t>
  </si>
  <si>
    <t>Skill level of job 12 months ago: Skill level 3 ;  &gt;&gt;&gt;&gt; Working in a job with more usual hours than 12 months ago ;</t>
  </si>
  <si>
    <t>Skill level of job 12 months ago: Skill level 3 ;  &gt;&gt;&gt;&gt; Working in a job with fewer usual hours than 12 months ago ;</t>
  </si>
  <si>
    <t>Skill level of job 12 months ago: Skill level 3 ;  &gt;&gt;&gt;&gt; Working in a job with the same status in employment as 12 months ago ;</t>
  </si>
  <si>
    <t>Skill level of job 12 months ago: Skill level 3 ;  &gt;&gt;&gt;&gt; Working in a job with a different status in employment than 12 months ago ;</t>
  </si>
  <si>
    <t>Skill level of job 12 months ago: Skill level 3 ;  &gt;&gt;&gt; Did not change jobs in last 12 months ;</t>
  </si>
  <si>
    <t>Skill level of job 12 months ago: Skill level 3 ;  &gt;&gt; 12 months or more in current main job ;</t>
  </si>
  <si>
    <t>Skill level of job 12 months ago: Skill level 3 ;  &gt;&gt;&gt; Employee in current main job ;</t>
  </si>
  <si>
    <t>Skill level of job 12 months ago: Skill level 3 ;  &gt;&gt;&gt;&gt; No change in occupation with current employer last year ;</t>
  </si>
  <si>
    <t>Skill level of job 12 months ago: Skill level 3 ;  &gt;&gt;&gt;&gt; Changed occupations with current employer in the same major group last year ;</t>
  </si>
  <si>
    <t>Skill level of job 12 months ago: Skill level 3 ;  &gt;&gt;&gt;&gt; Changed occupations with current employer into a different major group last year ;</t>
  </si>
  <si>
    <t>Skill level of job 12 months ago: Skill level 3 ;  &gt;&gt;&gt;&gt; Changed occupations with current employer at the same skill level ;</t>
  </si>
  <si>
    <t>Skill level of job 12 months ago: Skill level 3 ;  &gt;&gt;&gt;&gt; Changed occupations with current employer to a higher skill level ;</t>
  </si>
  <si>
    <t>Skill level of job 12 months ago: Skill level 3 ;  &gt;&gt;&gt;&gt; Changed occupations with current employer to a lower skill level ;</t>
  </si>
  <si>
    <t>Skill level of job 12 months ago: Skill level 3 ;  &gt;&gt;&gt;&gt; No change in usual weekly hours with current employer last year ;</t>
  </si>
  <si>
    <t>Skill level of job 12 months ago: Skill level 3 ;  &gt;&gt;&gt;&gt; Usual weekly hours increased with current employer last year ;</t>
  </si>
  <si>
    <t>Skill level of job 12 months ago: Skill level 3 ;  &gt;&gt;&gt;&gt; Usual weekly hours decreased with current employer last year ;</t>
  </si>
  <si>
    <t>Skill level of job 12 months ago: Skill level 3 ;  &gt;&gt;&gt;&gt; Did not know or usual weekly hours varied last year ;</t>
  </si>
  <si>
    <t>Skill level of job 12 months ago: Skill level 3 ;  &gt;&gt;&gt;&gt; Promoted or transferred last year ;</t>
  </si>
  <si>
    <t>Skill level of job 12 months ago: Skill level 3 ;  &gt;&gt;&gt;&gt; Was not promoted or transferred last year ;</t>
  </si>
  <si>
    <t>Skill level of job 12 months ago: Skill level 3 ;  &gt;&gt;&gt; Owner manager or contributing family worker in current main job ;</t>
  </si>
  <si>
    <t>Skill level of job 12 months ago: Skill level 3 ;  &gt; Not currently employed ;</t>
  </si>
  <si>
    <t>Skill level of job 12 months ago: Skill level 3 ;  &gt; Employed 12 months ago ;</t>
  </si>
  <si>
    <t>Skill level of job 12 months ago: Skill level 4 ;  Employed at some time during the last 12 months ;</t>
  </si>
  <si>
    <t>Skill level of job 12 months ago: Skill level 4 ;  &gt; Currently employed ;</t>
  </si>
  <si>
    <t>Skill level of job 12 months ago: Skill level 4 ;  &gt;&gt; Less than 12 months in current main job ;</t>
  </si>
  <si>
    <t>Skill level of job 12 months ago: Skill level 4 ;  &gt;&gt;&gt; Changed jobs in last 12 months ;</t>
  </si>
  <si>
    <t>Skill level of job 12 months ago: Skill level 4 ;  &gt;&gt;&gt;&gt; Working in the same industry division as 12 months ago ;</t>
  </si>
  <si>
    <t>Skill level of job 12 months ago: Skill level 4 ;  &gt;&gt;&gt;&gt; Working in a different industry division than 12 months ago ;</t>
  </si>
  <si>
    <t>Skill level of job 12 months ago: Skill level 4 ;  &gt;&gt;&gt;&gt; Working in the same major occupation group as 12 months ago ;</t>
  </si>
  <si>
    <t>Skill level of job 12 months ago: Skill level 4 ;  &gt;&gt;&gt;&gt; Working in a different major occupation group than 12 months ago ;</t>
  </si>
  <si>
    <t>Skill level of job 12 months ago: Skill level 4 ;  &gt;&gt;&gt;&gt; Working in an occupation at the same skill level as 12 months ago ;</t>
  </si>
  <si>
    <t>Skill level of job 12 months ago: Skill level 4 ;  &gt;&gt;&gt;&gt; Working in an occupation with a higher skill level than 12 months ago ;</t>
  </si>
  <si>
    <t>Skill level of job 12 months ago: Skill level 4 ;  &gt;&gt;&gt;&gt; Working in an occupation with a lower skill level than 12 months ago ;</t>
  </si>
  <si>
    <t>Skill level of job 12 months ago: Skill level 4 ;  &gt;&gt;&gt;&gt; Working in a job with the same usual hours as 12 months ago ;</t>
  </si>
  <si>
    <t>Skill level of job 12 months ago: Skill level 4 ;  &gt;&gt;&gt;&gt; Working in a job with more usual hours than 12 months ago ;</t>
  </si>
  <si>
    <t>Skill level of job 12 months ago: Skill level 4 ;  &gt;&gt;&gt;&gt; Working in a job with fewer usual hours than 12 months ago ;</t>
  </si>
  <si>
    <t>Skill level of job 12 months ago: Skill level 4 ;  &gt;&gt;&gt;&gt; Working in a job with the same status in employment as 12 months ago ;</t>
  </si>
  <si>
    <t>Skill level of job 12 months ago: Skill level 4 ;  &gt;&gt;&gt;&gt; Working in a job with a different status in employment than 12 months ago ;</t>
  </si>
  <si>
    <t>Skill level of job 12 months ago: Skill level 4 ;  &gt;&gt;&gt; Did not change jobs in last 12 months ;</t>
  </si>
  <si>
    <t>Skill level of job 12 months ago: Skill level 4 ;  &gt;&gt; 12 months or more in current main job ;</t>
  </si>
  <si>
    <t>Skill level of job 12 months ago: Skill level 4 ;  &gt;&gt;&gt; Employee in current main job ;</t>
  </si>
  <si>
    <t>Skill level of job 12 months ago: Skill level 4 ;  &gt;&gt;&gt;&gt; No change in occupation with current employer last year ;</t>
  </si>
  <si>
    <t>Skill level of job 12 months ago: Skill level 4 ;  &gt;&gt;&gt;&gt; Changed occupations with current employer in the same major group last year ;</t>
  </si>
  <si>
    <t>Skill level of job 12 months ago: Skill level 4 ;  &gt;&gt;&gt;&gt; Changed occupations with current employer into a different major group last year ;</t>
  </si>
  <si>
    <t>Skill level of job 12 months ago: Skill level 4 ;  &gt;&gt;&gt;&gt; Changed occupations with current employer at the same skill level ;</t>
  </si>
  <si>
    <t>Skill level of job 12 months ago: Skill level 4 ;  &gt;&gt;&gt;&gt; Changed occupations with current employer to a higher skill level ;</t>
  </si>
  <si>
    <t>Skill level of job 12 months ago: Skill level 4 ;  &gt;&gt;&gt;&gt; Changed occupations with current employer to a lower skill level ;</t>
  </si>
  <si>
    <t>Skill level of job 12 months ago: Skill level 4 ;  &gt;&gt;&gt;&gt; No change in usual weekly hours with current employer last year ;</t>
  </si>
  <si>
    <t>Skill level of job 12 months ago: Skill level 4 ;  &gt;&gt;&gt;&gt; Usual weekly hours increased with current employer last year ;</t>
  </si>
  <si>
    <t>Skill level of job 12 months ago: Skill level 4 ;  &gt;&gt;&gt;&gt; Usual weekly hours decreased with current employer last year ;</t>
  </si>
  <si>
    <t>Skill level of job 12 months ago: Skill level 4 ;  &gt;&gt;&gt;&gt; Did not know or usual weekly hours varied last year ;</t>
  </si>
  <si>
    <t>Skill level of job 12 months ago: Skill level 4 ;  &gt;&gt;&gt;&gt; Promoted or transferred last year ;</t>
  </si>
  <si>
    <t>Skill level of job 12 months ago: Skill level 4 ;  &gt;&gt;&gt;&gt; Was not promoted or transferred last year ;</t>
  </si>
  <si>
    <t>Skill level of job 12 months ago: Skill level 4 ;  &gt;&gt;&gt; Owner manager or contributing family worker in current main job ;</t>
  </si>
  <si>
    <t>Skill level of job 12 months ago: Skill level 4 ;  &gt; Not currently employed ;</t>
  </si>
  <si>
    <t>Skill level of job 12 months ago: Skill level 4 ;  &gt; Employed 12 months ago ;</t>
  </si>
  <si>
    <t>Skill level of job 12 months ago: Skill level 5 ;  Employed at some time during the last 12 months ;</t>
  </si>
  <si>
    <t>Skill level of job 12 months ago: Skill level 5 ;  &gt; Currently employed ;</t>
  </si>
  <si>
    <t>Skill level of job 12 months ago: Skill level 5 ;  &gt;&gt; Less than 12 months in current main job ;</t>
  </si>
  <si>
    <t>Skill level of job 12 months ago: Skill level 5 ;  &gt;&gt;&gt; Changed jobs in last 12 months ;</t>
  </si>
  <si>
    <t>Skill level of job 12 months ago: Skill level 5 ;  &gt;&gt;&gt;&gt; Working in the same industry division as 12 months ago ;</t>
  </si>
  <si>
    <t>Skill level of job 12 months ago: Skill level 5 ;  &gt;&gt;&gt;&gt; Working in a different industry division than 12 months ago ;</t>
  </si>
  <si>
    <t>Skill level of job 12 months ago: Skill level 5 ;  &gt;&gt;&gt;&gt; Working in the same major occupation group as 12 months ago ;</t>
  </si>
  <si>
    <t>Skill level of job 12 months ago: Skill level 5 ;  &gt;&gt;&gt;&gt; Working in a different major occupation group than 12 months ago ;</t>
  </si>
  <si>
    <t>Skill level of job 12 months ago: Skill level 5 ;  &gt;&gt;&gt;&gt; Working in an occupation at the same skill level as 12 months ago ;</t>
  </si>
  <si>
    <t>Skill level of job 12 months ago: Skill level 5 ;  &gt;&gt;&gt;&gt; Working in an occupation with a higher skill level than 12 months ago ;</t>
  </si>
  <si>
    <t>Skill level of job 12 months ago: Skill level 5 ;  &gt;&gt;&gt;&gt; Working in an occupation with a lower skill level than 12 months ago ;</t>
  </si>
  <si>
    <t>Skill level of job 12 months ago: Skill level 5 ;  &gt;&gt;&gt;&gt; Working in a job with the same usual hours as 12 months ago ;</t>
  </si>
  <si>
    <t>Skill level of job 12 months ago: Skill level 5 ;  &gt;&gt;&gt;&gt; Working in a job with more usual hours than 12 months ago ;</t>
  </si>
  <si>
    <t>Skill level of job 12 months ago: Skill level 5 ;  &gt;&gt;&gt;&gt; Working in a job with fewer usual hours than 12 months ago ;</t>
  </si>
  <si>
    <t>Skill level of job 12 months ago: Skill level 5 ;  &gt;&gt;&gt;&gt; Working in a job with the same status in employment as 12 months ago ;</t>
  </si>
  <si>
    <t>Skill level of job 12 months ago: Skill level 5 ;  &gt;&gt;&gt;&gt; Working in a job with a different status in employment than 12 months ago ;</t>
  </si>
  <si>
    <t>Skill level of job 12 months ago: Skill level 5 ;  &gt;&gt;&gt; Did not change jobs in last 12 months ;</t>
  </si>
  <si>
    <t>Skill level of job 12 months ago: Skill level 5 ;  &gt;&gt; 12 months or more in current main job ;</t>
  </si>
  <si>
    <t>Skill level of job 12 months ago: Skill level 5 ;  &gt;&gt;&gt; Employee in current main job ;</t>
  </si>
  <si>
    <t>Skill level of job 12 months ago: Skill level 5 ;  &gt;&gt;&gt;&gt; No change in occupation with current employer last year ;</t>
  </si>
  <si>
    <t>Skill level of job 12 months ago: Skill level 5 ;  &gt;&gt;&gt;&gt; Changed occupations with current employer in the same major group last year ;</t>
  </si>
  <si>
    <t>Skill level of job 12 months ago: Skill level 5 ;  &gt;&gt;&gt;&gt; Changed occupations with current employer into a different major group last year ;</t>
  </si>
  <si>
    <t>Skill level of job 12 months ago: Skill level 5 ;  &gt;&gt;&gt;&gt; Changed occupations with current employer at the same skill level ;</t>
  </si>
  <si>
    <t>Skill level of job 12 months ago: Skill level 5 ;  &gt;&gt;&gt;&gt; Changed occupations with current employer to a higher skill level ;</t>
  </si>
  <si>
    <t>Skill level of job 12 months ago: Skill level 5 ;  &gt;&gt;&gt;&gt; Changed occupations with current employer to a lower skill level ;</t>
  </si>
  <si>
    <t>Skill level of job 12 months ago: Skill level 5 ;  &gt;&gt;&gt;&gt; No change in usual weekly hours with current employer last year ;</t>
  </si>
  <si>
    <t>Skill level of job 12 months ago: Skill level 5 ;  &gt;&gt;&gt;&gt; Usual weekly hours increased with current employer last year ;</t>
  </si>
  <si>
    <t>Skill level of job 12 months ago: Skill level 5 ;  &gt;&gt;&gt;&gt; Usual weekly hours decreased with current employer last year ;</t>
  </si>
  <si>
    <t>Skill level of job 12 months ago: Skill level 5 ;  &gt;&gt;&gt;&gt; Did not know or usual weekly hours varied last year ;</t>
  </si>
  <si>
    <t>Skill level of job 12 months ago: Skill level 5 ;  &gt;&gt;&gt;&gt; Promoted or transferred last year ;</t>
  </si>
  <si>
    <t>Skill level of job 12 months ago: Skill level 5 ;  &gt;&gt;&gt;&gt; Was not promoted or transferred last year ;</t>
  </si>
  <si>
    <t>Skill level of job 12 months ago: Skill level 5 ;  &gt;&gt;&gt; Owner manager or contributing family worker in current main job ;</t>
  </si>
  <si>
    <t>Skill level of job 12 months ago: Skill level 5 ;  &gt; Not currently employed ;</t>
  </si>
  <si>
    <t>Skill level of job 12 months ago: Skill level 5 ;  &gt; Employed 12 months ago ;</t>
  </si>
  <si>
    <t>Not employed 12 months ago ;  Employed at some time during the last 12 months ;</t>
  </si>
  <si>
    <t>Not employed 12 months ago ;  &gt; Currently employed ;</t>
  </si>
  <si>
    <t>Not employed 12 months ago ;  &gt;&gt; Less than 12 months in current main job ;</t>
  </si>
  <si>
    <t>Not employed 12 months ago ;  &gt;&gt;&gt; Changed jobs in last 12 months ;</t>
  </si>
  <si>
    <t>Not employed 12 months ago ;  &gt;&gt;&gt; Did not change jobs in last 12 months ;</t>
  </si>
  <si>
    <t>Not employed 12 months ago ;  &gt; Not currently employed ;</t>
  </si>
  <si>
    <t>New South Wales ;  Employed at some time during the last 12 months ;</t>
  </si>
  <si>
    <t>New South Wales ;  &gt; Currently employed ;</t>
  </si>
  <si>
    <t>New South Wales ;  &gt;&gt; Less than 12 months in current main job ;</t>
  </si>
  <si>
    <t>New South Wales ;  &gt;&gt;&gt; Changed jobs in last 12 months ;</t>
  </si>
  <si>
    <t>New South Wales ;  &gt;&gt;&gt;&gt; Working in the same industry division as 12 months ago ;</t>
  </si>
  <si>
    <t>New South Wales ;  &gt;&gt;&gt;&gt; Working in a different industry division than 12 months ago ;</t>
  </si>
  <si>
    <t>New South Wales ;  &gt;&gt;&gt;&gt; Working in the same major occupation group as 12 months ago ;</t>
  </si>
  <si>
    <t>New South Wales ;  &gt;&gt;&gt;&gt; Working in a different major occupation group than 12 months ago ;</t>
  </si>
  <si>
    <t>New South Wales ;  &gt;&gt;&gt;&gt; Working in an occupation at the same skill level as 12 months ago ;</t>
  </si>
  <si>
    <t>New South Wales ;  &gt;&gt;&gt;&gt; Working in an occupation with a higher skill level than 12 months ago ;</t>
  </si>
  <si>
    <t>New South Wales ;  &gt;&gt;&gt;&gt; Working in an occupation with a lower skill level than 12 months ago ;</t>
  </si>
  <si>
    <t>New South Wales ;  &gt;&gt;&gt;&gt; Working in a job with the same usual hours as 12 months ago ;</t>
  </si>
  <si>
    <t>New South Wales ;  &gt;&gt;&gt;&gt; Working in a job with more usual hours than 12 months ago ;</t>
  </si>
  <si>
    <t>New South Wales ;  &gt;&gt;&gt;&gt; Working in a job with fewer usual hours than 12 months ago ;</t>
  </si>
  <si>
    <t>New South Wales ;  &gt;&gt;&gt;&gt; Working in a job with the same status in employment as 12 months ago ;</t>
  </si>
  <si>
    <t>New South Wales ;  &gt;&gt;&gt;&gt; Working in a job with a different status in employment than 12 months ago ;</t>
  </si>
  <si>
    <t>New South Wales ;  &gt;&gt;&gt; Did not change jobs in last 12 months ;</t>
  </si>
  <si>
    <t>A127918278L</t>
  </si>
  <si>
    <t>A127849810A</t>
  </si>
  <si>
    <t>A127904634L</t>
  </si>
  <si>
    <t>A127863358F</t>
  </si>
  <si>
    <t>A127904638W</t>
  </si>
  <si>
    <t>A127836010L</t>
  </si>
  <si>
    <t>A127890706V</t>
  </si>
  <si>
    <t>A127863362W</t>
  </si>
  <si>
    <t>A127932002L</t>
  </si>
  <si>
    <t>A127918282C</t>
  </si>
  <si>
    <t>A127890710K</t>
  </si>
  <si>
    <t>A127836014W</t>
  </si>
  <si>
    <t>A127877070C</t>
  </si>
  <si>
    <t>A127877074L</t>
  </si>
  <si>
    <t>A127890714V</t>
  </si>
  <si>
    <t>A127849814K</t>
  </si>
  <si>
    <t>A127904642L</t>
  </si>
  <si>
    <t>A127863366F</t>
  </si>
  <si>
    <t>A127877078W</t>
  </si>
  <si>
    <t>A127863374F</t>
  </si>
  <si>
    <t>A127877082L</t>
  </si>
  <si>
    <t>A127863378R</t>
  </si>
  <si>
    <t>A127932006W</t>
  </si>
  <si>
    <t>A127849834V</t>
  </si>
  <si>
    <t>A127932018F</t>
  </si>
  <si>
    <t>A127877090L</t>
  </si>
  <si>
    <t>A127932046R</t>
  </si>
  <si>
    <t>A127932054R</t>
  </si>
  <si>
    <t>A127918298W</t>
  </si>
  <si>
    <t>A127877094W</t>
  </si>
  <si>
    <t>A127877098F</t>
  </si>
  <si>
    <t>A127849842V</t>
  </si>
  <si>
    <t>A127877102K</t>
  </si>
  <si>
    <t>A127863390F</t>
  </si>
  <si>
    <t>A127932022W</t>
  </si>
  <si>
    <t>A127904654W</t>
  </si>
  <si>
    <t>A127918286L</t>
  </si>
  <si>
    <t>A127863394R</t>
  </si>
  <si>
    <t>A127849822K</t>
  </si>
  <si>
    <t>A127904658F</t>
  </si>
  <si>
    <t>A127890718C</t>
  </si>
  <si>
    <t>A127890722V</t>
  </si>
  <si>
    <t>A127932026F</t>
  </si>
  <si>
    <t>A127890726C</t>
  </si>
  <si>
    <t>A127849826V</t>
  </si>
  <si>
    <t>A127932030W</t>
  </si>
  <si>
    <t>A127932034F</t>
  </si>
  <si>
    <t>A127932038R</t>
  </si>
  <si>
    <t>A127849830K</t>
  </si>
  <si>
    <t>A127918290C</t>
  </si>
  <si>
    <t>A127932042F</t>
  </si>
  <si>
    <t>A127918294L</t>
  </si>
  <si>
    <t>A127904662W</t>
  </si>
  <si>
    <t>A127904666F</t>
  </si>
  <si>
    <t>A127932050F</t>
  </si>
  <si>
    <t>A127890730V</t>
  </si>
  <si>
    <t>A127890734C</t>
  </si>
  <si>
    <t>A127890522A</t>
  </si>
  <si>
    <t>A127918090K</t>
  </si>
  <si>
    <t>A127863174L</t>
  </si>
  <si>
    <t>A127876942J</t>
  </si>
  <si>
    <t>A127918110J</t>
  </si>
  <si>
    <t>A127890530A</t>
  </si>
  <si>
    <t>A127931850K</t>
  </si>
  <si>
    <t>A127904458L</t>
  </si>
  <si>
    <t>A127876950J</t>
  </si>
  <si>
    <t>A127863186W</t>
  </si>
  <si>
    <t>A127890510T</t>
  </si>
  <si>
    <t>A127835838V</t>
  </si>
  <si>
    <t>A127904442V</t>
  </si>
  <si>
    <t>A127918094V</t>
  </si>
  <si>
    <t>A127904446C</t>
  </si>
  <si>
    <t>A127918098C</t>
  </si>
  <si>
    <t>A127835842K</t>
  </si>
  <si>
    <t>A127835846V</t>
  </si>
  <si>
    <t>A127863170C</t>
  </si>
  <si>
    <t>A127918102J</t>
  </si>
  <si>
    <t>A127863178W</t>
  </si>
  <si>
    <t>A127904450V</t>
  </si>
  <si>
    <t>A127890514A</t>
  </si>
  <si>
    <t>A127876938T</t>
  </si>
  <si>
    <t>A127890518K</t>
  </si>
  <si>
    <t>A127904454C</t>
  </si>
  <si>
    <t>A127849626A</t>
  </si>
  <si>
    <t>A127931842K</t>
  </si>
  <si>
    <t>A127863182L</t>
  </si>
  <si>
    <t>A127931846V</t>
  </si>
  <si>
    <t>A127849630T</t>
  </si>
  <si>
    <t>A127835850K</t>
  </si>
  <si>
    <t>A127918106T</t>
  </si>
  <si>
    <t>A127876946T</t>
  </si>
  <si>
    <t>A127863202K</t>
  </si>
  <si>
    <t>A127835854V</t>
  </si>
  <si>
    <t>A127904470C</t>
  </si>
  <si>
    <t>A127849646K</t>
  </si>
  <si>
    <t>A127890558C</t>
  </si>
  <si>
    <t>A127931858C</t>
  </si>
  <si>
    <t>A127876958A</t>
  </si>
  <si>
    <t>A127876962T</t>
  </si>
  <si>
    <t>A127904478W</t>
  </si>
  <si>
    <t>A127918122T</t>
  </si>
  <si>
    <t>A127849634A</t>
  </si>
  <si>
    <t>A127890534K</t>
  </si>
  <si>
    <t>A127904462C</t>
  </si>
  <si>
    <t>A127931854V</t>
  </si>
  <si>
    <t>A127863190L</t>
  </si>
  <si>
    <t>A127863194W</t>
  </si>
  <si>
    <t>A127904466L</t>
  </si>
  <si>
    <t>A127918114T</t>
  </si>
  <si>
    <t>A127849638K</t>
  </si>
  <si>
    <t>A127863198F</t>
  </si>
  <si>
    <t>A127876954T</t>
  </si>
  <si>
    <t>A127890538V</t>
  </si>
  <si>
    <t>A127849642A</t>
  </si>
  <si>
    <t>A127835858C</t>
  </si>
  <si>
    <t>A127835862V</t>
  </si>
  <si>
    <t>A127890542K</t>
  </si>
  <si>
    <t>A127890546V</t>
  </si>
  <si>
    <t>A127904474L</t>
  </si>
  <si>
    <t>A127835866C</t>
  </si>
  <si>
    <t>A127890550K</t>
  </si>
  <si>
    <t>A127890554V</t>
  </si>
  <si>
    <t>A127849650A</t>
  </si>
  <si>
    <t>A127835870V</t>
  </si>
  <si>
    <t>A127918118A</t>
  </si>
  <si>
    <t>A127849678C</t>
  </si>
  <si>
    <t>A127918126A</t>
  </si>
  <si>
    <t>A127931866C</t>
  </si>
  <si>
    <t>A127890566C</t>
  </si>
  <si>
    <t>A127863218C</t>
  </si>
  <si>
    <t>A127849686C</t>
  </si>
  <si>
    <t>A127863226C</t>
  </si>
  <si>
    <t>A127918134A</t>
  </si>
  <si>
    <t>A127876970T</t>
  </si>
  <si>
    <t>A127890574C</t>
  </si>
  <si>
    <t>A127849658V</t>
  </si>
  <si>
    <t>A127835874C</t>
  </si>
  <si>
    <t>A127849662K</t>
  </si>
  <si>
    <t>A127835878L</t>
  </si>
  <si>
    <t>A127835882C</t>
  </si>
  <si>
    <t>A127931862V</t>
  </si>
  <si>
    <t>A127876966A</t>
  </si>
  <si>
    <t>A127849666V</t>
  </si>
  <si>
    <t>A127835886L</t>
  </si>
  <si>
    <t>A127904482L</t>
  </si>
  <si>
    <t>A127849670K</t>
  </si>
  <si>
    <t>A127835890C</t>
  </si>
  <si>
    <t>A127863206V</t>
  </si>
  <si>
    <t>A127863210K</t>
  </si>
  <si>
    <t>A127835894L</t>
  </si>
  <si>
    <t>A127835898W</t>
  </si>
  <si>
    <t>A127849674V</t>
  </si>
  <si>
    <t>A127904486W</t>
  </si>
  <si>
    <t>A127890562V</t>
  </si>
  <si>
    <t>A127918130T</t>
  </si>
  <si>
    <t>A127904490L</t>
  </si>
  <si>
    <t>A127890570V</t>
  </si>
  <si>
    <t>A127863214V</t>
  </si>
  <si>
    <t>A127849682V</t>
  </si>
  <si>
    <t>A127918146K</t>
  </si>
  <si>
    <t>A127890578L</t>
  </si>
  <si>
    <t>A127918142A</t>
  </si>
  <si>
    <t>A127931874C</t>
  </si>
  <si>
    <t>A127876986K</t>
  </si>
  <si>
    <t>A127890610A</t>
  </si>
  <si>
    <t>A127835910A</t>
  </si>
  <si>
    <t>A127863262L</t>
  </si>
  <si>
    <t>A127876990A</t>
  </si>
  <si>
    <t>A127849702T</t>
  </si>
  <si>
    <t>A127863230V</t>
  </si>
  <si>
    <t>A127849690V</t>
  </si>
  <si>
    <t>A127918138K</t>
  </si>
  <si>
    <t>A127890582C</t>
  </si>
  <si>
    <t>A127835902A</t>
  </si>
  <si>
    <t>A127835906K</t>
  </si>
  <si>
    <t>A127876974A</t>
  </si>
  <si>
    <t>A127849694C</t>
  </si>
  <si>
    <t>A127863234C</t>
  </si>
  <si>
    <t>A127890586L</t>
  </si>
  <si>
    <t>A127876978K</t>
  </si>
  <si>
    <t>A127890590C</t>
  </si>
  <si>
    <t>A127863238L</t>
  </si>
  <si>
    <t>A127876982A</t>
  </si>
  <si>
    <t>A127931870V</t>
  </si>
  <si>
    <t>A127863242C</t>
  </si>
  <si>
    <t>A127890594L</t>
  </si>
  <si>
    <t>A127849698L</t>
  </si>
  <si>
    <t>A127863246L</t>
  </si>
  <si>
    <t>A127890598W</t>
  </si>
  <si>
    <t>A127863250C</t>
  </si>
  <si>
    <t>A127863254L</t>
  </si>
  <si>
    <t>A127890602A</t>
  </si>
  <si>
    <t>A127863258W</t>
  </si>
  <si>
    <t>A127904510K</t>
  </si>
  <si>
    <t>A127904494W</t>
  </si>
  <si>
    <t>A127863266W</t>
  </si>
  <si>
    <t>A127931882C</t>
  </si>
  <si>
    <t>A127931886L</t>
  </si>
  <si>
    <t>A127877006K</t>
  </si>
  <si>
    <t>A127918170K</t>
  </si>
  <si>
    <t>A127835934V</t>
  </si>
  <si>
    <t>A127877010A</t>
  </si>
  <si>
    <t>A127835938C</t>
  </si>
  <si>
    <t>A127890614K</t>
  </si>
  <si>
    <t>A127918150A</t>
  </si>
  <si>
    <t>A127849706A</t>
  </si>
  <si>
    <t>A127918154K</t>
  </si>
  <si>
    <t>A127918158V</t>
  </si>
  <si>
    <t>A127931878L</t>
  </si>
  <si>
    <t>A127835914K</t>
  </si>
  <si>
    <t>A127849710T</t>
  </si>
  <si>
    <t>A127835918V</t>
  </si>
  <si>
    <t>A127835922K</t>
  </si>
  <si>
    <t>A127876994K</t>
  </si>
  <si>
    <t>A127904498F</t>
  </si>
  <si>
    <t>A127904502K</t>
  </si>
  <si>
    <t>A127918162K</t>
  </si>
  <si>
    <t>A127835926V</t>
  </si>
  <si>
    <t>A127849714A</t>
  </si>
  <si>
    <t>A127863270L</t>
  </si>
  <si>
    <t>A127904506V</t>
  </si>
  <si>
    <t>A127835930K</t>
  </si>
  <si>
    <t>A127876998V</t>
  </si>
  <si>
    <t>A127877002A</t>
  </si>
  <si>
    <t>A127863274W</t>
  </si>
  <si>
    <t>A127918166V</t>
  </si>
  <si>
    <t>A127931890C</t>
  </si>
  <si>
    <t>A127904682F</t>
  </si>
  <si>
    <t>A127849846C</t>
  </si>
  <si>
    <t>A127836026F</t>
  </si>
  <si>
    <t>A127932066X</t>
  </si>
  <si>
    <t>A127863398X</t>
  </si>
  <si>
    <t>A127932070R</t>
  </si>
  <si>
    <t>A127837066T</t>
  </si>
  <si>
    <t>A127864462X</t>
  </si>
  <si>
    <t>A127837058T</t>
  </si>
  <si>
    <t>A127837062J</t>
  </si>
  <si>
    <t>A127864482J</t>
  </si>
  <si>
    <t>A127933094A</t>
  </si>
  <si>
    <t>A127919334L</t>
  </si>
  <si>
    <t>A127837070J</t>
  </si>
  <si>
    <t>A127864486T</t>
  </si>
  <si>
    <t>A127919338W</t>
  </si>
  <si>
    <t>A127864466J</t>
  </si>
  <si>
    <t>A127850858K</t>
  </si>
  <si>
    <t>A127933070J</t>
  </si>
  <si>
    <t>A127837054J</t>
  </si>
  <si>
    <t>A127864470X</t>
  </si>
  <si>
    <t>A127891790R</t>
  </si>
  <si>
    <t>A127878234F</t>
  </si>
  <si>
    <t>New South Wales ;  &gt;&gt; 12 months or more in current main job ;</t>
  </si>
  <si>
    <t>New South Wales ;  &gt;&gt;&gt; Employee in current main job ;</t>
  </si>
  <si>
    <t>New South Wales ;  &gt;&gt;&gt;&gt; No change in occupation with current employer last year ;</t>
  </si>
  <si>
    <t>New South Wales ;  &gt;&gt;&gt;&gt; Changed occupations with current employer in the same major group last year ;</t>
  </si>
  <si>
    <t>New South Wales ;  &gt;&gt;&gt;&gt; Changed occupations with current employer into a different major group last year ;</t>
  </si>
  <si>
    <t>New South Wales ;  &gt;&gt;&gt;&gt; Changed occupations with current employer at the same skill level ;</t>
  </si>
  <si>
    <t>New South Wales ;  &gt;&gt;&gt;&gt; Changed occupations with current employer to a higher skill level ;</t>
  </si>
  <si>
    <t>New South Wales ;  &gt;&gt;&gt;&gt; Changed occupations with current employer to a lower skill level ;</t>
  </si>
  <si>
    <t>New South Wales ;  &gt;&gt;&gt;&gt; No change in usual weekly hours with current employer last year ;</t>
  </si>
  <si>
    <t>New South Wales ;  &gt;&gt;&gt;&gt; Usual weekly hours increased with current employer last year ;</t>
  </si>
  <si>
    <t>New South Wales ;  &gt;&gt;&gt;&gt; Usual weekly hours decreased with current employer last year ;</t>
  </si>
  <si>
    <t>New South Wales ;  &gt;&gt;&gt;&gt; Did not know or usual weekly hours varied last year ;</t>
  </si>
  <si>
    <t>New South Wales ;  &gt;&gt;&gt;&gt; Promoted or transferred last year ;</t>
  </si>
  <si>
    <t>New South Wales ;  &gt;&gt;&gt;&gt; Was not promoted or transferred last year ;</t>
  </si>
  <si>
    <t>New South Wales ;  &gt;&gt;&gt; Owner manager or contributing family worker in current main job ;</t>
  </si>
  <si>
    <t>New South Wales ;  &gt; Not currently employed ;</t>
  </si>
  <si>
    <t>New South Wales ;  &gt; Employed 12 months ago ;</t>
  </si>
  <si>
    <t>New South Wales ;  &gt; Not employed 12 months ago ;</t>
  </si>
  <si>
    <t>New South Wales ;  Occupation of job 12 months ago: Managers ;  Employed at some time during the last 12 months ;</t>
  </si>
  <si>
    <t>New South Wales ;  Occupation of job 12 months ago: Managers ;  &gt; Currently employed ;</t>
  </si>
  <si>
    <t>New South Wales ;  Occupation of job 12 months ago: Managers ;  &gt;&gt; Less than 12 months in current main job ;</t>
  </si>
  <si>
    <t>New South Wales ;  Occupation of job 12 months ago: Managers ;  &gt;&gt;&gt; Changed jobs in last 12 months ;</t>
  </si>
  <si>
    <t>New South Wales ;  Occupation of job 12 months ago: Managers ;  &gt;&gt;&gt;&gt; Working in the same industry division as 12 months ago ;</t>
  </si>
  <si>
    <t>New South Wales ;  Occupation of job 12 months ago: Managers ;  &gt;&gt;&gt;&gt; Working in a different industry division than 12 months ago ;</t>
  </si>
  <si>
    <t>New South Wales ;  Occupation of job 12 months ago: Managers ;  &gt;&gt;&gt;&gt; Working in the same major occupation group as 12 months ago ;</t>
  </si>
  <si>
    <t>New South Wales ;  Occupation of job 12 months ago: Managers ;  &gt;&gt;&gt;&gt; Working in a different major occupation group than 12 months ago ;</t>
  </si>
  <si>
    <t>New South Wales ;  Occupation of job 12 months ago: Managers ;  &gt;&gt;&gt;&gt; Working in an occupation at the same skill level as 12 months ago ;</t>
  </si>
  <si>
    <t>New South Wales ;  Occupation of job 12 months ago: Managers ;  &gt;&gt;&gt;&gt; Working in an occupation with a higher skill level than 12 months ago ;</t>
  </si>
  <si>
    <t>New South Wales ;  Occupation of job 12 months ago: Managers ;  &gt;&gt;&gt;&gt; Working in an occupation with a lower skill level than 12 months ago ;</t>
  </si>
  <si>
    <t>New South Wales ;  Occupation of job 12 months ago: Managers ;  &gt;&gt;&gt;&gt; Working in a job with the same usual hours as 12 months ago ;</t>
  </si>
  <si>
    <t>New South Wales ;  Occupation of job 12 months ago: Managers ;  &gt;&gt;&gt;&gt; Working in a job with more usual hours than 12 months ago ;</t>
  </si>
  <si>
    <t>New South Wales ;  Occupation of job 12 months ago: Managers ;  &gt;&gt;&gt;&gt; Working in a job with fewer usual hours than 12 months ago ;</t>
  </si>
  <si>
    <t>New South Wales ;  Occupation of job 12 months ago: Managers ;  &gt;&gt;&gt;&gt; Working in a job with the same status in employment as 12 months ago ;</t>
  </si>
  <si>
    <t>New South Wales ;  Occupation of job 12 months ago: Managers ;  &gt;&gt;&gt;&gt; Working in a job with a different status in employment than 12 months ago ;</t>
  </si>
  <si>
    <t>New South Wales ;  Occupation of job 12 months ago: Managers ;  &gt;&gt;&gt; Did not change jobs in last 12 months ;</t>
  </si>
  <si>
    <t>New South Wales ;  Occupation of job 12 months ago: Managers ;  &gt;&gt; 12 months or more in current main job ;</t>
  </si>
  <si>
    <t>New South Wales ;  Occupation of job 12 months ago: Managers ;  &gt;&gt;&gt; Employee in current main job ;</t>
  </si>
  <si>
    <t>New South Wales ;  Occupation of job 12 months ago: Managers ;  &gt;&gt;&gt;&gt; No change in occupation with current employer last year ;</t>
  </si>
  <si>
    <t>New South Wales ;  Occupation of job 12 months ago: Managers ;  &gt;&gt;&gt;&gt; Changed occupations with current employer in the same major group last year ;</t>
  </si>
  <si>
    <t>New South Wales ;  Occupation of job 12 months ago: Managers ;  &gt;&gt;&gt;&gt; Changed occupations with current employer into a different major group last year ;</t>
  </si>
  <si>
    <t>New South Wales ;  Occupation of job 12 months ago: Managers ;  &gt;&gt;&gt;&gt; Changed occupations with current employer at the same skill level ;</t>
  </si>
  <si>
    <t>New South Wales ;  Occupation of job 12 months ago: Managers ;  &gt;&gt;&gt;&gt; Changed occupations with current employer to a higher skill level ;</t>
  </si>
  <si>
    <t>New South Wales ;  Occupation of job 12 months ago: Managers ;  &gt;&gt;&gt;&gt; Changed occupations with current employer to a lower skill level ;</t>
  </si>
  <si>
    <t>New South Wales ;  Occupation of job 12 months ago: Managers ;  &gt;&gt;&gt;&gt; No change in usual weekly hours with current employer last year ;</t>
  </si>
  <si>
    <t>New South Wales ;  Occupation of job 12 months ago: Managers ;  &gt;&gt;&gt;&gt; Usual weekly hours increased with current employer last year ;</t>
  </si>
  <si>
    <t>New South Wales ;  Occupation of job 12 months ago: Managers ;  &gt;&gt;&gt;&gt; Usual weekly hours decreased with current employer last year ;</t>
  </si>
  <si>
    <t>New South Wales ;  Occupation of job 12 months ago: Managers ;  &gt;&gt;&gt;&gt; Did not know or usual weekly hours varied last year ;</t>
  </si>
  <si>
    <t>New South Wales ;  Occupation of job 12 months ago: Managers ;  &gt;&gt;&gt;&gt; Promoted or transferred last year ;</t>
  </si>
  <si>
    <t>New South Wales ;  Occupation of job 12 months ago: Managers ;  &gt;&gt;&gt;&gt; Was not promoted or transferred last year ;</t>
  </si>
  <si>
    <t>New South Wales ;  Occupation of job 12 months ago: Managers ;  &gt;&gt;&gt; Owner manager or contributing family worker in current main job ;</t>
  </si>
  <si>
    <t>New South Wales ;  Occupation of job 12 months ago: Managers ;  &gt; Not currently employed ;</t>
  </si>
  <si>
    <t>New South Wales ;  Occupation of job 12 months ago: Managers ;  &gt; Employed 12 months ago ;</t>
  </si>
  <si>
    <t>New South Wales ;  Occupation of job 12 months ago: Professionals ;  Employed at some time during the last 12 months ;</t>
  </si>
  <si>
    <t>New South Wales ;  Occupation of job 12 months ago: Professionals ;  &gt; Currently employed ;</t>
  </si>
  <si>
    <t>New South Wales ;  Occupation of job 12 months ago: Professionals ;  &gt;&gt; Less than 12 months in current main job ;</t>
  </si>
  <si>
    <t>New South Wales ;  Occupation of job 12 months ago: Professionals ;  &gt;&gt;&gt; Changed jobs in last 12 months ;</t>
  </si>
  <si>
    <t>New South Wales ;  Occupation of job 12 months ago: Professionals ;  &gt;&gt;&gt;&gt; Working in the same industry division as 12 months ago ;</t>
  </si>
  <si>
    <t>New South Wales ;  Occupation of job 12 months ago: Professionals ;  &gt;&gt;&gt;&gt; Working in a different industry division than 12 months ago ;</t>
  </si>
  <si>
    <t>New South Wales ;  Occupation of job 12 months ago: Professionals ;  &gt;&gt;&gt;&gt; Working in the same major occupation group as 12 months ago ;</t>
  </si>
  <si>
    <t>New South Wales ;  Occupation of job 12 months ago: Professionals ;  &gt;&gt;&gt;&gt; Working in a different major occupation group than 12 months ago ;</t>
  </si>
  <si>
    <t>New South Wales ;  Occupation of job 12 months ago: Professionals ;  &gt;&gt;&gt;&gt; Working in an occupation at the same skill level as 12 months ago ;</t>
  </si>
  <si>
    <t>New South Wales ;  Occupation of job 12 months ago: Professionals ;  &gt;&gt;&gt;&gt; Working in an occupation with a higher skill level than 12 months ago ;</t>
  </si>
  <si>
    <t>New South Wales ;  Occupation of job 12 months ago: Professionals ;  &gt;&gt;&gt;&gt; Working in an occupation with a lower skill level than 12 months ago ;</t>
  </si>
  <si>
    <t>New South Wales ;  Occupation of job 12 months ago: Professionals ;  &gt;&gt;&gt;&gt; Working in a job with the same usual hours as 12 months ago ;</t>
  </si>
  <si>
    <t>New South Wales ;  Occupation of job 12 months ago: Professionals ;  &gt;&gt;&gt;&gt; Working in a job with more usual hours than 12 months ago ;</t>
  </si>
  <si>
    <t>New South Wales ;  Occupation of job 12 months ago: Professionals ;  &gt;&gt;&gt;&gt; Working in a job with fewer usual hours than 12 months ago ;</t>
  </si>
  <si>
    <t>New South Wales ;  Occupation of job 12 months ago: Professionals ;  &gt;&gt;&gt;&gt; Working in a job with the same status in employment as 12 months ago ;</t>
  </si>
  <si>
    <t>New South Wales ;  Occupation of job 12 months ago: Professionals ;  &gt;&gt;&gt;&gt; Working in a job with a different status in employment than 12 months ago ;</t>
  </si>
  <si>
    <t>New South Wales ;  Occupation of job 12 months ago: Professionals ;  &gt;&gt;&gt; Did not change jobs in last 12 months ;</t>
  </si>
  <si>
    <t>New South Wales ;  Occupation of job 12 months ago: Professionals ;  &gt;&gt; 12 months or more in current main job ;</t>
  </si>
  <si>
    <t>New South Wales ;  Occupation of job 12 months ago: Professionals ;  &gt;&gt;&gt; Employee in current main job ;</t>
  </si>
  <si>
    <t>New South Wales ;  Occupation of job 12 months ago: Professionals ;  &gt;&gt;&gt;&gt; No change in occupation with current employer last year ;</t>
  </si>
  <si>
    <t>New South Wales ;  Occupation of job 12 months ago: Professionals ;  &gt;&gt;&gt;&gt; Changed occupations with current employer in the same major group last year ;</t>
  </si>
  <si>
    <t>New South Wales ;  Occupation of job 12 months ago: Professionals ;  &gt;&gt;&gt;&gt; Changed occupations with current employer into a different major group last year ;</t>
  </si>
  <si>
    <t>New South Wales ;  Occupation of job 12 months ago: Professionals ;  &gt;&gt;&gt;&gt; Changed occupations with current employer at the same skill level ;</t>
  </si>
  <si>
    <t>New South Wales ;  Occupation of job 12 months ago: Professionals ;  &gt;&gt;&gt;&gt; Changed occupations with current employer to a higher skill level ;</t>
  </si>
  <si>
    <t>New South Wales ;  Occupation of job 12 months ago: Professionals ;  &gt;&gt;&gt;&gt; Changed occupations with current employer to a lower skill level ;</t>
  </si>
  <si>
    <t>New South Wales ;  Occupation of job 12 months ago: Professionals ;  &gt;&gt;&gt;&gt; No change in usual weekly hours with current employer last year ;</t>
  </si>
  <si>
    <t>New South Wales ;  Occupation of job 12 months ago: Professionals ;  &gt;&gt;&gt;&gt; Usual weekly hours increased with current employer last year ;</t>
  </si>
  <si>
    <t>New South Wales ;  Occupation of job 12 months ago: Professionals ;  &gt;&gt;&gt;&gt; Usual weekly hours decreased with current employer last year ;</t>
  </si>
  <si>
    <t>New South Wales ;  Occupation of job 12 months ago: Professionals ;  &gt;&gt;&gt;&gt; Did not know or usual weekly hours varied last year ;</t>
  </si>
  <si>
    <t>New South Wales ;  Occupation of job 12 months ago: Professionals ;  &gt;&gt;&gt;&gt; Promoted or transferred last year ;</t>
  </si>
  <si>
    <t>New South Wales ;  Occupation of job 12 months ago: Professionals ;  &gt;&gt;&gt;&gt; Was not promoted or transferred last year ;</t>
  </si>
  <si>
    <t>New South Wales ;  Occupation of job 12 months ago: Professionals ;  &gt;&gt;&gt; Owner manager or contributing family worker in current main job ;</t>
  </si>
  <si>
    <t>New South Wales ;  Occupation of job 12 months ago: Professionals ;  &gt; Not currently employed ;</t>
  </si>
  <si>
    <t>New South Wales ;  Occupation of job 12 months ago: Professionals ;  &gt; Employed 12 months ago ;</t>
  </si>
  <si>
    <t>New South Wales ;  Occupation of job 12 months ago: Technicians and trades workers ;  Employed at some time during the last 12 months ;</t>
  </si>
  <si>
    <t>New South Wales ;  Occupation of job 12 months ago: Technicians and trades workers ;  &gt; Currently employed ;</t>
  </si>
  <si>
    <t>New South Wales ;  Occupation of job 12 months ago: Technicians and trades workers ;  &gt;&gt; Less than 12 months in current main job ;</t>
  </si>
  <si>
    <t>New South Wales ;  Occupation of job 12 months ago: Technicians and trades workers ;  &gt;&gt;&gt; Changed jobs in last 12 months ;</t>
  </si>
  <si>
    <t>New South Wales ;  Occupation of job 12 months ago: Technicians and trades workers ;  &gt;&gt;&gt;&gt; Working in the same industry division as 12 months ago ;</t>
  </si>
  <si>
    <t>New South Wales ;  Occupation of job 12 months ago: Technicians and trades workers ;  &gt;&gt;&gt;&gt; Working in a different industry division than 12 months ago ;</t>
  </si>
  <si>
    <t>New South Wales ;  Occupation of job 12 months ago: Technicians and trades workers ;  &gt;&gt;&gt;&gt; Working in the same major occupation group as 12 months ago ;</t>
  </si>
  <si>
    <t>New South Wales ;  Occupation of job 12 months ago: Technicians and trades workers ;  &gt;&gt;&gt;&gt; Working in a different major occupation group than 12 months ago ;</t>
  </si>
  <si>
    <t>New South Wales ;  Occupation of job 12 months ago: Technicians and trades workers ;  &gt;&gt;&gt;&gt; Working in an occupation at the same skill level as 12 months ago ;</t>
  </si>
  <si>
    <t>New South Wales ;  Occupation of job 12 months ago: Technicians and trades workers ;  &gt;&gt;&gt;&gt; Working in an occupation with a higher skill level than 12 months ago ;</t>
  </si>
  <si>
    <t>New South Wales ;  Occupation of job 12 months ago: Technicians and trades workers ;  &gt;&gt;&gt;&gt; Working in an occupation with a lower skill level than 12 months ago ;</t>
  </si>
  <si>
    <t>New South Wales ;  Occupation of job 12 months ago: Technicians and trades workers ;  &gt;&gt;&gt;&gt; Working in a job with the same usual hours as 12 months ago ;</t>
  </si>
  <si>
    <t>New South Wales ;  Occupation of job 12 months ago: Technicians and trades workers ;  &gt;&gt;&gt;&gt; Working in a job with more usual hours than 12 months ago ;</t>
  </si>
  <si>
    <t>New South Wales ;  Occupation of job 12 months ago: Technicians and trades workers ;  &gt;&gt;&gt;&gt; Working in a job with fewer usual hours than 12 months ago ;</t>
  </si>
  <si>
    <t>New South Wales ;  Occupation of job 12 months ago: Technicians and trades workers ;  &gt;&gt;&gt;&gt; Working in a job with the same status in employment as 12 months ago ;</t>
  </si>
  <si>
    <t>New South Wales ;  Occupation of job 12 months ago: Technicians and trades workers ;  &gt;&gt;&gt;&gt; Working in a job with a different status in employment than 12 months ago ;</t>
  </si>
  <si>
    <t>New South Wales ;  Occupation of job 12 months ago: Technicians and trades workers ;  &gt;&gt;&gt; Did not change jobs in last 12 months ;</t>
  </si>
  <si>
    <t>New South Wales ;  Occupation of job 12 months ago: Technicians and trades workers ;  &gt;&gt; 12 months or more in current main job ;</t>
  </si>
  <si>
    <t>New South Wales ;  Occupation of job 12 months ago: Technicians and trades workers ;  &gt;&gt;&gt; Employee in current main job ;</t>
  </si>
  <si>
    <t>New South Wales ;  Occupation of job 12 months ago: Technicians and trades workers ;  &gt;&gt;&gt;&gt; No change in occupation with current employer last year ;</t>
  </si>
  <si>
    <t>New South Wales ;  Occupation of job 12 months ago: Technicians and trades workers ;  &gt;&gt;&gt;&gt; Changed occupations with current employer in the same major group last year ;</t>
  </si>
  <si>
    <t>New South Wales ;  Occupation of job 12 months ago: Technicians and trades workers ;  &gt;&gt;&gt;&gt; Changed occupations with current employer into a different major group last year ;</t>
  </si>
  <si>
    <t>New South Wales ;  Occupation of job 12 months ago: Technicians and trades workers ;  &gt;&gt;&gt;&gt; Changed occupations with current employer at the same skill level ;</t>
  </si>
  <si>
    <t>New South Wales ;  Occupation of job 12 months ago: Technicians and trades workers ;  &gt;&gt;&gt;&gt; Changed occupations with current employer to a higher skill level ;</t>
  </si>
  <si>
    <t>New South Wales ;  Occupation of job 12 months ago: Technicians and trades workers ;  &gt;&gt;&gt;&gt; Changed occupations with current employer to a lower skill level ;</t>
  </si>
  <si>
    <t>New South Wales ;  Occupation of job 12 months ago: Technicians and trades workers ;  &gt;&gt;&gt;&gt; No change in usual weekly hours with current employer last year ;</t>
  </si>
  <si>
    <t>New South Wales ;  Occupation of job 12 months ago: Technicians and trades workers ;  &gt;&gt;&gt;&gt; Usual weekly hours increased with current employer last year ;</t>
  </si>
  <si>
    <t>New South Wales ;  Occupation of job 12 months ago: Technicians and trades workers ;  &gt;&gt;&gt;&gt; Usual weekly hours decreased with current employer last year ;</t>
  </si>
  <si>
    <t>New South Wales ;  Occupation of job 12 months ago: Technicians and trades workers ;  &gt;&gt;&gt;&gt; Did not know or usual weekly hours varied last year ;</t>
  </si>
  <si>
    <t>New South Wales ;  Occupation of job 12 months ago: Technicians and trades workers ;  &gt;&gt;&gt;&gt; Promoted or transferred last year ;</t>
  </si>
  <si>
    <t>New South Wales ;  Occupation of job 12 months ago: Technicians and trades workers ;  &gt;&gt;&gt;&gt; Was not promoted or transferred last year ;</t>
  </si>
  <si>
    <t>New South Wales ;  Occupation of job 12 months ago: Technicians and trades workers ;  &gt;&gt;&gt; Owner manager or contributing family worker in current main job ;</t>
  </si>
  <si>
    <t>New South Wales ;  Occupation of job 12 months ago: Technicians and trades workers ;  &gt; Not currently employed ;</t>
  </si>
  <si>
    <t>New South Wales ;  Occupation of job 12 months ago: Technicians and trades workers ;  &gt; Employed 12 months ago ;</t>
  </si>
  <si>
    <t>New South Wales ;  Occupation of job 12 months ago: Community and personal service workers ;  Employed at some time during the last 12 months ;</t>
  </si>
  <si>
    <t>New South Wales ;  Occupation of job 12 months ago: Community and personal service workers ;  &gt; Currently employed ;</t>
  </si>
  <si>
    <t>New South Wales ;  Occupation of job 12 months ago: Community and personal service workers ;  &gt;&gt; Less than 12 months in current main job ;</t>
  </si>
  <si>
    <t>New South Wales ;  Occupation of job 12 months ago: Community and personal service workers ;  &gt;&gt;&gt; Changed jobs in last 12 months ;</t>
  </si>
  <si>
    <t>New South Wales ;  Occupation of job 12 months ago: Community and personal service workers ;  &gt;&gt;&gt;&gt; Working in the same industry division as 12 months ago ;</t>
  </si>
  <si>
    <t>New South Wales ;  Occupation of job 12 months ago: Community and personal service workers ;  &gt;&gt;&gt;&gt; Working in a different industry division than 12 months ago ;</t>
  </si>
  <si>
    <t>New South Wales ;  Occupation of job 12 months ago: Community and personal service workers ;  &gt;&gt;&gt;&gt; Working in the same major occupation group as 12 months ago ;</t>
  </si>
  <si>
    <t>New South Wales ;  Occupation of job 12 months ago: Community and personal service workers ;  &gt;&gt;&gt;&gt; Working in a different major occupation group than 12 months ago ;</t>
  </si>
  <si>
    <t>New South Wales ;  Occupation of job 12 months ago: Community and personal service workers ;  &gt;&gt;&gt;&gt; Working in an occupation at the same skill level as 12 months ago ;</t>
  </si>
  <si>
    <t>New South Wales ;  Occupation of job 12 months ago: Community and personal service workers ;  &gt;&gt;&gt;&gt; Working in an occupation with a higher skill level than 12 months ago ;</t>
  </si>
  <si>
    <t>New South Wales ;  Occupation of job 12 months ago: Community and personal service workers ;  &gt;&gt;&gt;&gt; Working in an occupation with a lower skill level than 12 months ago ;</t>
  </si>
  <si>
    <t>New South Wales ;  Occupation of job 12 months ago: Community and personal service workers ;  &gt;&gt;&gt;&gt; Working in a job with the same usual hours as 12 months ago ;</t>
  </si>
  <si>
    <t>New South Wales ;  Occupation of job 12 months ago: Community and personal service workers ;  &gt;&gt;&gt;&gt; Working in a job with more usual hours than 12 months ago ;</t>
  </si>
  <si>
    <t>New South Wales ;  Occupation of job 12 months ago: Community and personal service workers ;  &gt;&gt;&gt;&gt; Working in a job with fewer usual hours than 12 months ago ;</t>
  </si>
  <si>
    <t>New South Wales ;  Occupation of job 12 months ago: Community and personal service workers ;  &gt;&gt;&gt;&gt; Working in a job with the same status in employment as 12 months ago ;</t>
  </si>
  <si>
    <t>New South Wales ;  Occupation of job 12 months ago: Community and personal service workers ;  &gt;&gt;&gt;&gt; Working in a job with a different status in employment than 12 months ago ;</t>
  </si>
  <si>
    <t>New South Wales ;  Occupation of job 12 months ago: Community and personal service workers ;  &gt;&gt;&gt; Did not change jobs in last 12 months ;</t>
  </si>
  <si>
    <t>New South Wales ;  Occupation of job 12 months ago: Community and personal service workers ;  &gt;&gt; 12 months or more in current main job ;</t>
  </si>
  <si>
    <t>New South Wales ;  Occupation of job 12 months ago: Community and personal service workers ;  &gt;&gt;&gt; Employee in current main job ;</t>
  </si>
  <si>
    <t>New South Wales ;  Occupation of job 12 months ago: Community and personal service workers ;  &gt;&gt;&gt;&gt; No change in occupation with current employer last year ;</t>
  </si>
  <si>
    <t>New South Wales ;  Occupation of job 12 months ago: Community and personal service workers ;  &gt;&gt;&gt;&gt; Changed occupations with current employer in the same major group last year ;</t>
  </si>
  <si>
    <t>New South Wales ;  Occupation of job 12 months ago: Community and personal service workers ;  &gt;&gt;&gt;&gt; Changed occupations with current employer into a different major group last year ;</t>
  </si>
  <si>
    <t>New South Wales ;  Occupation of job 12 months ago: Community and personal service workers ;  &gt;&gt;&gt;&gt; Changed occupations with current employer at the same skill level ;</t>
  </si>
  <si>
    <t>New South Wales ;  Occupation of job 12 months ago: Community and personal service workers ;  &gt;&gt;&gt;&gt; Changed occupations with current employer to a higher skill level ;</t>
  </si>
  <si>
    <t>New South Wales ;  Occupation of job 12 months ago: Community and personal service workers ;  &gt;&gt;&gt;&gt; Changed occupations with current employer to a lower skill level ;</t>
  </si>
  <si>
    <t>New South Wales ;  Occupation of job 12 months ago: Community and personal service workers ;  &gt;&gt;&gt;&gt; No change in usual weekly hours with current employer last year ;</t>
  </si>
  <si>
    <t>New South Wales ;  Occupation of job 12 months ago: Community and personal service workers ;  &gt;&gt;&gt;&gt; Usual weekly hours increased with current employer last year ;</t>
  </si>
  <si>
    <t>New South Wales ;  Occupation of job 12 months ago: Community and personal service workers ;  &gt;&gt;&gt;&gt; Usual weekly hours decreased with current employer last year ;</t>
  </si>
  <si>
    <t>New South Wales ;  Occupation of job 12 months ago: Community and personal service workers ;  &gt;&gt;&gt;&gt; Did not know or usual weekly hours varied last year ;</t>
  </si>
  <si>
    <t>New South Wales ;  Occupation of job 12 months ago: Community and personal service workers ;  &gt;&gt;&gt;&gt; Promoted or transferred last year ;</t>
  </si>
  <si>
    <t>New South Wales ;  Occupation of job 12 months ago: Community and personal service workers ;  &gt;&gt;&gt;&gt; Was not promoted or transferred last year ;</t>
  </si>
  <si>
    <t>New South Wales ;  Occupation of job 12 months ago: Community and personal service workers ;  &gt;&gt;&gt; Owner manager or contributing family worker in current main job ;</t>
  </si>
  <si>
    <t>New South Wales ;  Occupation of job 12 months ago: Community and personal service workers ;  &gt; Not currently employed ;</t>
  </si>
  <si>
    <t>New South Wales ;  Occupation of job 12 months ago: Community and personal service workers ;  &gt; Employed 12 months ago ;</t>
  </si>
  <si>
    <t>New South Wales ;  Occupation of job 12 months ago: Clerical and administrative workers ;  Employed at some time during the last 12 months ;</t>
  </si>
  <si>
    <t>New South Wales ;  Occupation of job 12 months ago: Clerical and administrative workers ;  &gt; Currently employed ;</t>
  </si>
  <si>
    <t>New South Wales ;  Occupation of job 12 months ago: Clerical and administrative workers ;  &gt;&gt; Less than 12 months in current main job ;</t>
  </si>
  <si>
    <t>New South Wales ;  Occupation of job 12 months ago: Clerical and administrative workers ;  &gt;&gt;&gt; Changed jobs in last 12 months ;</t>
  </si>
  <si>
    <t>New South Wales ;  Occupation of job 12 months ago: Clerical and administrative workers ;  &gt;&gt;&gt;&gt; Working in the same industry division as 12 months ago ;</t>
  </si>
  <si>
    <t>New South Wales ;  Occupation of job 12 months ago: Clerical and administrative workers ;  &gt;&gt;&gt;&gt; Working in a different industry division than 12 months ago ;</t>
  </si>
  <si>
    <t>New South Wales ;  Occupation of job 12 months ago: Clerical and administrative workers ;  &gt;&gt;&gt;&gt; Working in the same major occupation group as 12 months ago ;</t>
  </si>
  <si>
    <t>New South Wales ;  Occupation of job 12 months ago: Clerical and administrative workers ;  &gt;&gt;&gt;&gt; Working in a different major occupation group than 12 months ago ;</t>
  </si>
  <si>
    <t>New South Wales ;  Occupation of job 12 months ago: Clerical and administrative workers ;  &gt;&gt;&gt;&gt; Working in an occupation at the same skill level as 12 months ago ;</t>
  </si>
  <si>
    <t>New South Wales ;  Occupation of job 12 months ago: Clerical and administrative workers ;  &gt;&gt;&gt;&gt; Working in an occupation with a higher skill level than 12 months ago ;</t>
  </si>
  <si>
    <t>New South Wales ;  Occupation of job 12 months ago: Clerical and administrative workers ;  &gt;&gt;&gt;&gt; Working in an occupation with a lower skill level than 12 months ago ;</t>
  </si>
  <si>
    <t>New South Wales ;  Occupation of job 12 months ago: Clerical and administrative workers ;  &gt;&gt;&gt;&gt; Working in a job with the same usual hours as 12 months ago ;</t>
  </si>
  <si>
    <t>New South Wales ;  Occupation of job 12 months ago: Clerical and administrative workers ;  &gt;&gt;&gt;&gt; Working in a job with more usual hours than 12 months ago ;</t>
  </si>
  <si>
    <t>New South Wales ;  Occupation of job 12 months ago: Clerical and administrative workers ;  &gt;&gt;&gt;&gt; Working in a job with fewer usual hours than 12 months ago ;</t>
  </si>
  <si>
    <t>New South Wales ;  Occupation of job 12 months ago: Clerical and administrative workers ;  &gt;&gt;&gt;&gt; Working in a job with the same status in employment as 12 months ago ;</t>
  </si>
  <si>
    <t>New South Wales ;  Occupation of job 12 months ago: Clerical and administrative workers ;  &gt;&gt;&gt;&gt; Working in a job with a different status in employment than 12 months ago ;</t>
  </si>
  <si>
    <t>New South Wales ;  Occupation of job 12 months ago: Clerical and administrative workers ;  &gt;&gt;&gt; Did not change jobs in last 12 months ;</t>
  </si>
  <si>
    <t>New South Wales ;  Occupation of job 12 months ago: Clerical and administrative workers ;  &gt;&gt; 12 months or more in current main job ;</t>
  </si>
  <si>
    <t>New South Wales ;  Occupation of job 12 months ago: Clerical and administrative workers ;  &gt;&gt;&gt; Employee in current main job ;</t>
  </si>
  <si>
    <t>New South Wales ;  Occupation of job 12 months ago: Clerical and administrative workers ;  &gt;&gt;&gt;&gt; No change in occupation with current employer last year ;</t>
  </si>
  <si>
    <t>New South Wales ;  Occupation of job 12 months ago: Clerical and administrative workers ;  &gt;&gt;&gt;&gt; Changed occupations with current employer in the same major group last year ;</t>
  </si>
  <si>
    <t>New South Wales ;  Occupation of job 12 months ago: Clerical and administrative workers ;  &gt;&gt;&gt;&gt; Changed occupations with current employer into a different major group last year ;</t>
  </si>
  <si>
    <t>New South Wales ;  Occupation of job 12 months ago: Clerical and administrative workers ;  &gt;&gt;&gt;&gt; Changed occupations with current employer at the same skill level ;</t>
  </si>
  <si>
    <t>New South Wales ;  Occupation of job 12 months ago: Clerical and administrative workers ;  &gt;&gt;&gt;&gt; Changed occupations with current employer to a higher skill level ;</t>
  </si>
  <si>
    <t>New South Wales ;  Occupation of job 12 months ago: Clerical and administrative workers ;  &gt;&gt;&gt;&gt; Changed occupations with current employer to a lower skill level ;</t>
  </si>
  <si>
    <t>New South Wales ;  Occupation of job 12 months ago: Clerical and administrative workers ;  &gt;&gt;&gt;&gt; No change in usual weekly hours with current employer last year ;</t>
  </si>
  <si>
    <t>New South Wales ;  Occupation of job 12 months ago: Clerical and administrative workers ;  &gt;&gt;&gt;&gt; Usual weekly hours increased with current employer last year ;</t>
  </si>
  <si>
    <t>New South Wales ;  Occupation of job 12 months ago: Clerical and administrative workers ;  &gt;&gt;&gt;&gt; Usual weekly hours decreased with current employer last year ;</t>
  </si>
  <si>
    <t>New South Wales ;  Occupation of job 12 months ago: Clerical and administrative workers ;  &gt;&gt;&gt;&gt; Did not know or usual weekly hours varied last year ;</t>
  </si>
  <si>
    <t>New South Wales ;  Occupation of job 12 months ago: Clerical and administrative workers ;  &gt;&gt;&gt;&gt; Promoted or transferred last year ;</t>
  </si>
  <si>
    <t>New South Wales ;  Occupation of job 12 months ago: Clerical and administrative workers ;  &gt;&gt;&gt;&gt; Was not promoted or transferred last year ;</t>
  </si>
  <si>
    <t>New South Wales ;  Occupation of job 12 months ago: Clerical and administrative workers ;  &gt;&gt;&gt; Owner manager or contributing family worker in current main job ;</t>
  </si>
  <si>
    <t>New South Wales ;  Occupation of job 12 months ago: Clerical and administrative workers ;  &gt; Not currently employed ;</t>
  </si>
  <si>
    <t>New South Wales ;  Occupation of job 12 months ago: Clerical and administrative workers ;  &gt; Employed 12 months ago ;</t>
  </si>
  <si>
    <t>New South Wales ;  Occupation of job 12 months ago: Sales workers ;  Employed at some time during the last 12 months ;</t>
  </si>
  <si>
    <t>New South Wales ;  Occupation of job 12 months ago: Sales workers ;  &gt; Currently employed ;</t>
  </si>
  <si>
    <t>New South Wales ;  Occupation of job 12 months ago: Sales workers ;  &gt;&gt; Less than 12 months in current main job ;</t>
  </si>
  <si>
    <t>New South Wales ;  Occupation of job 12 months ago: Sales workers ;  &gt;&gt;&gt; Changed jobs in last 12 months ;</t>
  </si>
  <si>
    <t>New South Wales ;  Occupation of job 12 months ago: Sales workers ;  &gt;&gt;&gt;&gt; Working in the same industry division as 12 months ago ;</t>
  </si>
  <si>
    <t>New South Wales ;  Occupation of job 12 months ago: Sales workers ;  &gt;&gt;&gt;&gt; Working in a different industry division than 12 months ago ;</t>
  </si>
  <si>
    <t>New South Wales ;  Occupation of job 12 months ago: Sales workers ;  &gt;&gt;&gt;&gt; Working in the same major occupation group as 12 months ago ;</t>
  </si>
  <si>
    <t>New South Wales ;  Occupation of job 12 months ago: Sales workers ;  &gt;&gt;&gt;&gt; Working in a different major occupation group than 12 months ago ;</t>
  </si>
  <si>
    <t>New South Wales ;  Occupation of job 12 months ago: Sales workers ;  &gt;&gt;&gt;&gt; Working in an occupation at the same skill level as 12 months ago ;</t>
  </si>
  <si>
    <t>New South Wales ;  Occupation of job 12 months ago: Sales workers ;  &gt;&gt;&gt;&gt; Working in an occupation with a higher skill level than 12 months ago ;</t>
  </si>
  <si>
    <t>New South Wales ;  Occupation of job 12 months ago: Sales workers ;  &gt;&gt;&gt;&gt; Working in an occupation with a lower skill level than 12 months ago ;</t>
  </si>
  <si>
    <t>New South Wales ;  Occupation of job 12 months ago: Sales workers ;  &gt;&gt;&gt;&gt; Working in a job with the same usual hours as 12 months ago ;</t>
  </si>
  <si>
    <t>New South Wales ;  Occupation of job 12 months ago: Sales workers ;  &gt;&gt;&gt;&gt; Working in a job with more usual hours than 12 months ago ;</t>
  </si>
  <si>
    <t>New South Wales ;  Occupation of job 12 months ago: Sales workers ;  &gt;&gt;&gt;&gt; Working in a job with fewer usual hours than 12 months ago ;</t>
  </si>
  <si>
    <t>New South Wales ;  Occupation of job 12 months ago: Sales workers ;  &gt;&gt;&gt;&gt; Working in a job with the same status in employment as 12 months ago ;</t>
  </si>
  <si>
    <t>New South Wales ;  Occupation of job 12 months ago: Sales workers ;  &gt;&gt;&gt;&gt; Working in a job with a different status in employment than 12 months ago ;</t>
  </si>
  <si>
    <t>New South Wales ;  Occupation of job 12 months ago: Sales workers ;  &gt;&gt;&gt; Did not change jobs in last 12 months ;</t>
  </si>
  <si>
    <t>New South Wales ;  Occupation of job 12 months ago: Sales workers ;  &gt;&gt; 12 months or more in current main job ;</t>
  </si>
  <si>
    <t>New South Wales ;  Occupation of job 12 months ago: Sales workers ;  &gt;&gt;&gt; Employee in current main job ;</t>
  </si>
  <si>
    <t>New South Wales ;  Occupation of job 12 months ago: Sales workers ;  &gt;&gt;&gt;&gt; No change in occupation with current employer last year ;</t>
  </si>
  <si>
    <t>New South Wales ;  Occupation of job 12 months ago: Sales workers ;  &gt;&gt;&gt;&gt; Changed occupations with current employer in the same major group last year ;</t>
  </si>
  <si>
    <t>New South Wales ;  Occupation of job 12 months ago: Sales workers ;  &gt;&gt;&gt;&gt; Changed occupations with current employer into a different major group last year ;</t>
  </si>
  <si>
    <t>New South Wales ;  Occupation of job 12 months ago: Sales workers ;  &gt;&gt;&gt;&gt; Changed occupations with current employer at the same skill level ;</t>
  </si>
  <si>
    <t>New South Wales ;  Occupation of job 12 months ago: Sales workers ;  &gt;&gt;&gt;&gt; Changed occupations with current employer to a higher skill level ;</t>
  </si>
  <si>
    <t>New South Wales ;  Occupation of job 12 months ago: Sales workers ;  &gt;&gt;&gt;&gt; Changed occupations with current employer to a lower skill level ;</t>
  </si>
  <si>
    <t>New South Wales ;  Occupation of job 12 months ago: Sales workers ;  &gt;&gt;&gt;&gt; No change in usual weekly hours with current employer last year ;</t>
  </si>
  <si>
    <t>New South Wales ;  Occupation of job 12 months ago: Sales workers ;  &gt;&gt;&gt;&gt; Usual weekly hours increased with current employer last year ;</t>
  </si>
  <si>
    <t>New South Wales ;  Occupation of job 12 months ago: Sales workers ;  &gt;&gt;&gt;&gt; Usual weekly hours decreased with current employer last year ;</t>
  </si>
  <si>
    <t>New South Wales ;  Occupation of job 12 months ago: Sales workers ;  &gt;&gt;&gt;&gt; Did not know or usual weekly hours varied last year ;</t>
  </si>
  <si>
    <t>New South Wales ;  Occupation of job 12 months ago: Sales workers ;  &gt;&gt;&gt;&gt; Promoted or transferred last year ;</t>
  </si>
  <si>
    <t>New South Wales ;  Occupation of job 12 months ago: Sales workers ;  &gt;&gt;&gt;&gt; Was not promoted or transferred last year ;</t>
  </si>
  <si>
    <t>New South Wales ;  Occupation of job 12 months ago: Sales workers ;  &gt;&gt;&gt; Owner manager or contributing family worker in current main job ;</t>
  </si>
  <si>
    <t>New South Wales ;  Occupation of job 12 months ago: Sales workers ;  &gt; Not currently employed ;</t>
  </si>
  <si>
    <t>New South Wales ;  Occupation of job 12 months ago: Sales workers ;  &gt; Employed 12 months ago ;</t>
  </si>
  <si>
    <t>New South Wales ;  Occupation of job 12 months ago: Machinery operators and drivers ;  Employed at some time during the last 12 months ;</t>
  </si>
  <si>
    <t>New South Wales ;  Occupation of job 12 months ago: Machinery operators and drivers ;  &gt; Currently employed ;</t>
  </si>
  <si>
    <t>New South Wales ;  Occupation of job 12 months ago: Machinery operators and drivers ;  &gt;&gt; Less than 12 months in current main job ;</t>
  </si>
  <si>
    <t>New South Wales ;  Occupation of job 12 months ago: Machinery operators and drivers ;  &gt;&gt;&gt; Changed jobs in last 12 months ;</t>
  </si>
  <si>
    <t>New South Wales ;  Occupation of job 12 months ago: Machinery operators and drivers ;  &gt;&gt;&gt;&gt; Working in the same industry division as 12 months ago ;</t>
  </si>
  <si>
    <t>New South Wales ;  Occupation of job 12 months ago: Machinery operators and drivers ;  &gt;&gt;&gt;&gt; Working in a different industry division than 12 months ago ;</t>
  </si>
  <si>
    <t>New South Wales ;  Occupation of job 12 months ago: Machinery operators and drivers ;  &gt;&gt;&gt;&gt; Working in the same major occupation group as 12 months ago ;</t>
  </si>
  <si>
    <t>New South Wales ;  Occupation of job 12 months ago: Machinery operators and drivers ;  &gt;&gt;&gt;&gt; Working in a different major occupation group than 12 months ago ;</t>
  </si>
  <si>
    <t>New South Wales ;  Occupation of job 12 months ago: Machinery operators and drivers ;  &gt;&gt;&gt;&gt; Working in an occupation at the same skill level as 12 months ago ;</t>
  </si>
  <si>
    <t>New South Wales ;  Occupation of job 12 months ago: Machinery operators and drivers ;  &gt;&gt;&gt;&gt; Working in an occupation with a higher skill level than 12 months ago ;</t>
  </si>
  <si>
    <t>New South Wales ;  Occupation of job 12 months ago: Machinery operators and drivers ;  &gt;&gt;&gt;&gt; Working in an occupation with a lower skill level than 12 months ago ;</t>
  </si>
  <si>
    <t>New South Wales ;  Occupation of job 12 months ago: Machinery operators and drivers ;  &gt;&gt;&gt;&gt; Working in a job with the same usual hours as 12 months ago ;</t>
  </si>
  <si>
    <t>New South Wales ;  Occupation of job 12 months ago: Machinery operators and drivers ;  &gt;&gt;&gt;&gt; Working in a job with more usual hours than 12 months ago ;</t>
  </si>
  <si>
    <t>New South Wales ;  Occupation of job 12 months ago: Machinery operators and drivers ;  &gt;&gt;&gt;&gt; Working in a job with fewer usual hours than 12 months ago ;</t>
  </si>
  <si>
    <t>New South Wales ;  Occupation of job 12 months ago: Machinery operators and drivers ;  &gt;&gt;&gt;&gt; Working in a job with the same status in employment as 12 months ago ;</t>
  </si>
  <si>
    <t>New South Wales ;  Occupation of job 12 months ago: Machinery operators and drivers ;  &gt;&gt;&gt;&gt; Working in a job with a different status in employment than 12 months ago ;</t>
  </si>
  <si>
    <t>New South Wales ;  Occupation of job 12 months ago: Machinery operators and drivers ;  &gt;&gt;&gt; Did not change jobs in last 12 months ;</t>
  </si>
  <si>
    <t>New South Wales ;  Occupation of job 12 months ago: Machinery operators and drivers ;  &gt;&gt; 12 months or more in current main job ;</t>
  </si>
  <si>
    <t>New South Wales ;  Occupation of job 12 months ago: Machinery operators and drivers ;  &gt;&gt;&gt; Employee in current main job ;</t>
  </si>
  <si>
    <t>New South Wales ;  Occupation of job 12 months ago: Machinery operators and drivers ;  &gt;&gt;&gt;&gt; No change in occupation with current employer last year ;</t>
  </si>
  <si>
    <t>New South Wales ;  Occupation of job 12 months ago: Machinery operators and drivers ;  &gt;&gt;&gt;&gt; Changed occupations with current employer in the same major group last year ;</t>
  </si>
  <si>
    <t>New South Wales ;  Occupation of job 12 months ago: Machinery operators and drivers ;  &gt;&gt;&gt;&gt; Changed occupations with current employer into a different major group last year ;</t>
  </si>
  <si>
    <t>New South Wales ;  Occupation of job 12 months ago: Machinery operators and drivers ;  &gt;&gt;&gt;&gt; Changed occupations with current employer at the same skill level ;</t>
  </si>
  <si>
    <t>New South Wales ;  Occupation of job 12 months ago: Machinery operators and drivers ;  &gt;&gt;&gt;&gt; Changed occupations with current employer to a higher skill level ;</t>
  </si>
  <si>
    <t>New South Wales ;  Occupation of job 12 months ago: Machinery operators and drivers ;  &gt;&gt;&gt;&gt; Changed occupations with current employer to a lower skill level ;</t>
  </si>
  <si>
    <t>New South Wales ;  Occupation of job 12 months ago: Machinery operators and drivers ;  &gt;&gt;&gt;&gt; No change in usual weekly hours with current employer last year ;</t>
  </si>
  <si>
    <t>New South Wales ;  Occupation of job 12 months ago: Machinery operators and drivers ;  &gt;&gt;&gt;&gt; Usual weekly hours increased with current employer last year ;</t>
  </si>
  <si>
    <t>New South Wales ;  Occupation of job 12 months ago: Machinery operators and drivers ;  &gt;&gt;&gt;&gt; Usual weekly hours decreased with current employer last year ;</t>
  </si>
  <si>
    <t>A127905598J</t>
  </si>
  <si>
    <t>A127878238R</t>
  </si>
  <si>
    <t>A127905602L</t>
  </si>
  <si>
    <t>A127891794X</t>
  </si>
  <si>
    <t>A127905606W</t>
  </si>
  <si>
    <t>A127891798J</t>
  </si>
  <si>
    <t>A127919330C</t>
  </si>
  <si>
    <t>A127933074T</t>
  </si>
  <si>
    <t>A127933078A</t>
  </si>
  <si>
    <t>A127864474J</t>
  </si>
  <si>
    <t>A127933082T</t>
  </si>
  <si>
    <t>A127850862A</t>
  </si>
  <si>
    <t>A127878242F</t>
  </si>
  <si>
    <t>A127864478T</t>
  </si>
  <si>
    <t>A127850866K</t>
  </si>
  <si>
    <t>A127933086A</t>
  </si>
  <si>
    <t>A127933090T</t>
  </si>
  <si>
    <t>A127850870A</t>
  </si>
  <si>
    <t>A127919554R</t>
  </si>
  <si>
    <t>A127837366V</t>
  </si>
  <si>
    <t>A127905878A</t>
  </si>
  <si>
    <t>A127933374V</t>
  </si>
  <si>
    <t>A127892042A</t>
  </si>
  <si>
    <t>A127933378C</t>
  </si>
  <si>
    <t>A127864726T</t>
  </si>
  <si>
    <t>A127837378C</t>
  </si>
  <si>
    <t>A127919558X</t>
  </si>
  <si>
    <t>A127851130L</t>
  </si>
  <si>
    <t>A127905870J</t>
  </si>
  <si>
    <t>A127864702X</t>
  </si>
  <si>
    <t>A127851118W</t>
  </si>
  <si>
    <t>A127851122L</t>
  </si>
  <si>
    <t>A127933362K</t>
  </si>
  <si>
    <t>A127905874T</t>
  </si>
  <si>
    <t>A127864706J</t>
  </si>
  <si>
    <t>A127919546R</t>
  </si>
  <si>
    <t>A127892034A</t>
  </si>
  <si>
    <t>A127837370K</t>
  </si>
  <si>
    <t>A127864710X</t>
  </si>
  <si>
    <t>A127878498K</t>
  </si>
  <si>
    <t>A127878502R</t>
  </si>
  <si>
    <t>A127933366V</t>
  </si>
  <si>
    <t>A127851126W</t>
  </si>
  <si>
    <t>A127837374V</t>
  </si>
  <si>
    <t>A127905882T</t>
  </si>
  <si>
    <t>A127905886A</t>
  </si>
  <si>
    <t>A127933370K</t>
  </si>
  <si>
    <t>A127864714J</t>
  </si>
  <si>
    <t>A127892038K</t>
  </si>
  <si>
    <t>A127919550F</t>
  </si>
  <si>
    <t>A127864718T</t>
  </si>
  <si>
    <t>A127878506X</t>
  </si>
  <si>
    <t>A127905994K</t>
  </si>
  <si>
    <t>A127864794V</t>
  </si>
  <si>
    <t>A127905978K</t>
  </si>
  <si>
    <t>A127933498W</t>
  </si>
  <si>
    <t>A127864810J</t>
  </si>
  <si>
    <t>A127892162V</t>
  </si>
  <si>
    <t>A127837486L</t>
  </si>
  <si>
    <t>A127905998V</t>
  </si>
  <si>
    <t>A127919666J</t>
  </si>
  <si>
    <t>A127919670X</t>
  </si>
  <si>
    <t>A127892138V</t>
  </si>
  <si>
    <t>A127905974A</t>
  </si>
  <si>
    <t>A127864798C</t>
  </si>
  <si>
    <t>A127933494L</t>
  </si>
  <si>
    <t>A127878606J</t>
  </si>
  <si>
    <t>A127892142K</t>
  </si>
  <si>
    <t>A127919654X</t>
  </si>
  <si>
    <t>A127837470V</t>
  </si>
  <si>
    <t>A127919658J</t>
  </si>
  <si>
    <t>A127878610X</t>
  </si>
  <si>
    <t>A127905982A</t>
  </si>
  <si>
    <t>A127837474C</t>
  </si>
  <si>
    <t>A127851206W</t>
  </si>
  <si>
    <t>A127905986K</t>
  </si>
  <si>
    <t>A127905990A</t>
  </si>
  <si>
    <t>A127892146V</t>
  </si>
  <si>
    <t>A127837478L</t>
  </si>
  <si>
    <t>A127864802J</t>
  </si>
  <si>
    <t>A127892150K</t>
  </si>
  <si>
    <t>A127892154V</t>
  </si>
  <si>
    <t>A127837482C</t>
  </si>
  <si>
    <t>A127864806T</t>
  </si>
  <si>
    <t>A127933502A</t>
  </si>
  <si>
    <t>A127919662X</t>
  </si>
  <si>
    <t>A127933526V</t>
  </si>
  <si>
    <t>A127864814T</t>
  </si>
  <si>
    <t>A127933506K</t>
  </si>
  <si>
    <t>A127878626T</t>
  </si>
  <si>
    <t>A127906018V</t>
  </si>
  <si>
    <t>A127933534V</t>
  </si>
  <si>
    <t>A127919674J</t>
  </si>
  <si>
    <t>A127892174C</t>
  </si>
  <si>
    <t>A127919678T</t>
  </si>
  <si>
    <t>A127851230W</t>
  </si>
  <si>
    <t>A127892166C</t>
  </si>
  <si>
    <t>A127837490C</t>
  </si>
  <si>
    <t>A127851210L</t>
  </si>
  <si>
    <t>A127837494L</t>
  </si>
  <si>
    <t>A127878614J</t>
  </si>
  <si>
    <t>A127837498W</t>
  </si>
  <si>
    <t>A127906002A</t>
  </si>
  <si>
    <t>A127906006K</t>
  </si>
  <si>
    <t>A127837502A</t>
  </si>
  <si>
    <t>A127837506K</t>
  </si>
  <si>
    <t>A127878618T</t>
  </si>
  <si>
    <t>A127851214W</t>
  </si>
  <si>
    <t>A127851218F</t>
  </si>
  <si>
    <t>A127851222W</t>
  </si>
  <si>
    <t>A127851226F</t>
  </si>
  <si>
    <t>A127933510A</t>
  </si>
  <si>
    <t>A127892170V</t>
  </si>
  <si>
    <t>A127878622J</t>
  </si>
  <si>
    <t>A127933514K</t>
  </si>
  <si>
    <t>A127906010A</t>
  </si>
  <si>
    <t>A127933518V</t>
  </si>
  <si>
    <t>A127906014K</t>
  </si>
  <si>
    <t>A127933522K</t>
  </si>
  <si>
    <t>A127864818A</t>
  </si>
  <si>
    <t>A127892186L</t>
  </si>
  <si>
    <t>A127892178L</t>
  </si>
  <si>
    <t>A127864834A</t>
  </si>
  <si>
    <t>A127878650T</t>
  </si>
  <si>
    <t>A127933550V</t>
  </si>
  <si>
    <t>A127892190C</t>
  </si>
  <si>
    <t>A127906026V</t>
  </si>
  <si>
    <t>A127878658K</t>
  </si>
  <si>
    <t>A127933554C</t>
  </si>
  <si>
    <t>A127892194L</t>
  </si>
  <si>
    <t>A127919682J</t>
  </si>
  <si>
    <t>A127878630J</t>
  </si>
  <si>
    <t>A127919686T</t>
  </si>
  <si>
    <t>A127864822T</t>
  </si>
  <si>
    <t>A127864826A</t>
  </si>
  <si>
    <t>A127864830T</t>
  </si>
  <si>
    <t>A127878634T</t>
  </si>
  <si>
    <t>A127878638A</t>
  </si>
  <si>
    <t>A127878642T</t>
  </si>
  <si>
    <t>A127878646A</t>
  </si>
  <si>
    <t>A127837510A</t>
  </si>
  <si>
    <t>A127837514K</t>
  </si>
  <si>
    <t>A127892182C</t>
  </si>
  <si>
    <t>A127851234F</t>
  </si>
  <si>
    <t>A127864838K</t>
  </si>
  <si>
    <t>A127851238R</t>
  </si>
  <si>
    <t>A127837518V</t>
  </si>
  <si>
    <t>A127864842A</t>
  </si>
  <si>
    <t>A127837522K</t>
  </si>
  <si>
    <t>A127933538C</t>
  </si>
  <si>
    <t>A127837526V</t>
  </si>
  <si>
    <t>A127933542V</t>
  </si>
  <si>
    <t>A127933546C</t>
  </si>
  <si>
    <t>A127878654A</t>
  </si>
  <si>
    <t>A127919690J</t>
  </si>
  <si>
    <t>A127933558L</t>
  </si>
  <si>
    <t>A127864858V</t>
  </si>
  <si>
    <t>A127906034V</t>
  </si>
  <si>
    <t>A127837554C</t>
  </si>
  <si>
    <t>A127919694T</t>
  </si>
  <si>
    <t>A127878662A</t>
  </si>
  <si>
    <t>A127837558L</t>
  </si>
  <si>
    <t>A127892214K</t>
  </si>
  <si>
    <t>A127919698A</t>
  </si>
  <si>
    <t>A127892198W</t>
  </si>
  <si>
    <t>A127892202A</t>
  </si>
  <si>
    <t>A127837530K</t>
  </si>
  <si>
    <t>A127864846K</t>
  </si>
  <si>
    <t>A127864850A</t>
  </si>
  <si>
    <t>A127892206K</t>
  </si>
  <si>
    <t>A127864854K</t>
  </si>
  <si>
    <t>A127837534V</t>
  </si>
  <si>
    <t>A127933562C</t>
  </si>
  <si>
    <t>A127906030K</t>
  </si>
  <si>
    <t>A127851242F</t>
  </si>
  <si>
    <t>A127864862K</t>
  </si>
  <si>
    <t>A127851246R</t>
  </si>
  <si>
    <t>A127864866V</t>
  </si>
  <si>
    <t>A127837538C</t>
  </si>
  <si>
    <t>A127933566L</t>
  </si>
  <si>
    <t>A127837542V</t>
  </si>
  <si>
    <t>A127851250F</t>
  </si>
  <si>
    <t>A127851254R</t>
  </si>
  <si>
    <t>A127837546C</t>
  </si>
  <si>
    <t>A127851258X</t>
  </si>
  <si>
    <t>A127864870K</t>
  </si>
  <si>
    <t>A127837550V</t>
  </si>
  <si>
    <t>A127906038C</t>
  </si>
  <si>
    <t>A127919722R</t>
  </si>
  <si>
    <t>A127919702F</t>
  </si>
  <si>
    <t>A127906042V</t>
  </si>
  <si>
    <t>A127878686V</t>
  </si>
  <si>
    <t>A127919726X</t>
  </si>
  <si>
    <t>A127892230K</t>
  </si>
  <si>
    <t>A127906046C</t>
  </si>
  <si>
    <t>A127851274X</t>
  </si>
  <si>
    <t>A127837570C</t>
  </si>
  <si>
    <t>A127878690K</t>
  </si>
  <si>
    <t>A127851262R</t>
  </si>
  <si>
    <t>A127851266X</t>
  </si>
  <si>
    <t>A127864874V</t>
  </si>
  <si>
    <t>A127919706R</t>
  </si>
  <si>
    <t>A127878666K</t>
  </si>
  <si>
    <t>A127919710F</t>
  </si>
  <si>
    <t>A127892218V</t>
  </si>
  <si>
    <t>A127878670A</t>
  </si>
  <si>
    <t>A127878674K</t>
  </si>
  <si>
    <t>A127864878C</t>
  </si>
  <si>
    <t>A127851270R</t>
  </si>
  <si>
    <t>A127919714R</t>
  </si>
  <si>
    <t>A127933570C</t>
  </si>
  <si>
    <t>A127919718X</t>
  </si>
  <si>
    <t>A127892222K</t>
  </si>
  <si>
    <t>A127933574L</t>
  </si>
  <si>
    <t>A127878678V</t>
  </si>
  <si>
    <t>A127837562C</t>
  </si>
  <si>
    <t>A127864882V</t>
  </si>
  <si>
    <t>A127878682K</t>
  </si>
  <si>
    <t>A127837566L</t>
  </si>
  <si>
    <t>A127864886C</t>
  </si>
  <si>
    <t>A127892226V</t>
  </si>
  <si>
    <t>A127933578W</t>
  </si>
  <si>
    <t>A127851286J</t>
  </si>
  <si>
    <t>A127878694V</t>
  </si>
  <si>
    <t>A127878698C</t>
  </si>
  <si>
    <t>A127933602K</t>
  </si>
  <si>
    <t>A127933610K</t>
  </si>
  <si>
    <t>A127864910T</t>
  </si>
  <si>
    <t>A127906058L</t>
  </si>
  <si>
    <t>A127878714T</t>
  </si>
  <si>
    <t>A127919738J</t>
  </si>
  <si>
    <t>A127933614V</t>
  </si>
  <si>
    <t>A127933586W</t>
  </si>
  <si>
    <t>A127933590L</t>
  </si>
  <si>
    <t>A127864890V</t>
  </si>
  <si>
    <t>A127864894C</t>
  </si>
  <si>
    <t>A127864898L</t>
  </si>
  <si>
    <t>A127906050V</t>
  </si>
  <si>
    <t>A127892234V</t>
  </si>
  <si>
    <t>A127933594W</t>
  </si>
  <si>
    <t>A127919730R</t>
  </si>
  <si>
    <t>A127864902T</t>
  </si>
  <si>
    <t>A127933598F</t>
  </si>
  <si>
    <t>A127906054C</t>
  </si>
  <si>
    <t>A127837574L</t>
  </si>
  <si>
    <t>A127878702J</t>
  </si>
  <si>
    <t>A127892238C</t>
  </si>
  <si>
    <t>A127878706T</t>
  </si>
  <si>
    <t>A127892242V</t>
  </si>
  <si>
    <t>A127851278J</t>
  </si>
  <si>
    <t>New South Wales ;  Occupation of job 12 months ago: Machinery operators and drivers ;  &gt;&gt;&gt;&gt; Did not know or usual weekly hours varied last year ;</t>
  </si>
  <si>
    <t>New South Wales ;  Occupation of job 12 months ago: Machinery operators and drivers ;  &gt;&gt;&gt;&gt; Promoted or transferred last year ;</t>
  </si>
  <si>
    <t>New South Wales ;  Occupation of job 12 months ago: Machinery operators and drivers ;  &gt;&gt;&gt;&gt; Was not promoted or transferred last year ;</t>
  </si>
  <si>
    <t>New South Wales ;  Occupation of job 12 months ago: Machinery operators and drivers ;  &gt;&gt;&gt; Owner manager or contributing family worker in current main job ;</t>
  </si>
  <si>
    <t>New South Wales ;  Occupation of job 12 months ago: Machinery operators and drivers ;  &gt; Not currently employed ;</t>
  </si>
  <si>
    <t>New South Wales ;  Occupation of job 12 months ago: Machinery operators and drivers ;  &gt; Employed 12 months ago ;</t>
  </si>
  <si>
    <t>New South Wales ;  Occupation of job 12 months ago: Labourers ;  Employed at some time during the last 12 months ;</t>
  </si>
  <si>
    <t>New South Wales ;  Occupation of job 12 months ago: Labourers ;  &gt; Currently employed ;</t>
  </si>
  <si>
    <t>New South Wales ;  Occupation of job 12 months ago: Labourers ;  &gt;&gt; Less than 12 months in current main job ;</t>
  </si>
  <si>
    <t>New South Wales ;  Occupation of job 12 months ago: Labourers ;  &gt;&gt;&gt; Changed jobs in last 12 months ;</t>
  </si>
  <si>
    <t>New South Wales ;  Occupation of job 12 months ago: Labourers ;  &gt;&gt;&gt;&gt; Working in the same industry division as 12 months ago ;</t>
  </si>
  <si>
    <t>New South Wales ;  Occupation of job 12 months ago: Labourers ;  &gt;&gt;&gt;&gt; Working in a different industry division than 12 months ago ;</t>
  </si>
  <si>
    <t>New South Wales ;  Occupation of job 12 months ago: Labourers ;  &gt;&gt;&gt;&gt; Working in the same major occupation group as 12 months ago ;</t>
  </si>
  <si>
    <t>New South Wales ;  Occupation of job 12 months ago: Labourers ;  &gt;&gt;&gt;&gt; Working in a different major occupation group than 12 months ago ;</t>
  </si>
  <si>
    <t>New South Wales ;  Occupation of job 12 months ago: Labourers ;  &gt;&gt;&gt;&gt; Working in an occupation at the same skill level as 12 months ago ;</t>
  </si>
  <si>
    <t>New South Wales ;  Occupation of job 12 months ago: Labourers ;  &gt;&gt;&gt;&gt; Working in an occupation with a higher skill level than 12 months ago ;</t>
  </si>
  <si>
    <t>New South Wales ;  Occupation of job 12 months ago: Labourers ;  &gt;&gt;&gt;&gt; Working in an occupation with a lower skill level than 12 months ago ;</t>
  </si>
  <si>
    <t>New South Wales ;  Occupation of job 12 months ago: Labourers ;  &gt;&gt;&gt;&gt; Working in a job with the same usual hours as 12 months ago ;</t>
  </si>
  <si>
    <t>New South Wales ;  Occupation of job 12 months ago: Labourers ;  &gt;&gt;&gt;&gt; Working in a job with more usual hours than 12 months ago ;</t>
  </si>
  <si>
    <t>New South Wales ;  Occupation of job 12 months ago: Labourers ;  &gt;&gt;&gt;&gt; Working in a job with fewer usual hours than 12 months ago ;</t>
  </si>
  <si>
    <t>New South Wales ;  Occupation of job 12 months ago: Labourers ;  &gt;&gt;&gt;&gt; Working in a job with the same status in employment as 12 months ago ;</t>
  </si>
  <si>
    <t>New South Wales ;  Occupation of job 12 months ago: Labourers ;  &gt;&gt;&gt;&gt; Working in a job with a different status in employment than 12 months ago ;</t>
  </si>
  <si>
    <t>New South Wales ;  Occupation of job 12 months ago: Labourers ;  &gt;&gt;&gt; Did not change jobs in last 12 months ;</t>
  </si>
  <si>
    <t>New South Wales ;  Occupation of job 12 months ago: Labourers ;  &gt;&gt; 12 months or more in current main job ;</t>
  </si>
  <si>
    <t>New South Wales ;  Occupation of job 12 months ago: Labourers ;  &gt;&gt;&gt; Employee in current main job ;</t>
  </si>
  <si>
    <t>New South Wales ;  Occupation of job 12 months ago: Labourers ;  &gt;&gt;&gt;&gt; No change in occupation with current employer last year ;</t>
  </si>
  <si>
    <t>New South Wales ;  Occupation of job 12 months ago: Labourers ;  &gt;&gt;&gt;&gt; Changed occupations with current employer in the same major group last year ;</t>
  </si>
  <si>
    <t>New South Wales ;  Occupation of job 12 months ago: Labourers ;  &gt;&gt;&gt;&gt; Changed occupations with current employer into a different major group last year ;</t>
  </si>
  <si>
    <t>New South Wales ;  Occupation of job 12 months ago: Labourers ;  &gt;&gt;&gt;&gt; Changed occupations with current employer at the same skill level ;</t>
  </si>
  <si>
    <t>New South Wales ;  Occupation of job 12 months ago: Labourers ;  &gt;&gt;&gt;&gt; Changed occupations with current employer to a higher skill level ;</t>
  </si>
  <si>
    <t>New South Wales ;  Occupation of job 12 months ago: Labourers ;  &gt;&gt;&gt;&gt; Changed occupations with current employer to a lower skill level ;</t>
  </si>
  <si>
    <t>New South Wales ;  Occupation of job 12 months ago: Labourers ;  &gt;&gt;&gt;&gt; No change in usual weekly hours with current employer last year ;</t>
  </si>
  <si>
    <t>New South Wales ;  Occupation of job 12 months ago: Labourers ;  &gt;&gt;&gt;&gt; Usual weekly hours increased with current employer last year ;</t>
  </si>
  <si>
    <t>New South Wales ;  Occupation of job 12 months ago: Labourers ;  &gt;&gt;&gt;&gt; Usual weekly hours decreased with current employer last year ;</t>
  </si>
  <si>
    <t>New South Wales ;  Occupation of job 12 months ago: Labourers ;  &gt;&gt;&gt;&gt; Did not know or usual weekly hours varied last year ;</t>
  </si>
  <si>
    <t>New South Wales ;  Occupation of job 12 months ago: Labourers ;  &gt;&gt;&gt;&gt; Promoted or transferred last year ;</t>
  </si>
  <si>
    <t>New South Wales ;  Occupation of job 12 months ago: Labourers ;  &gt;&gt;&gt;&gt; Was not promoted or transferred last year ;</t>
  </si>
  <si>
    <t>New South Wales ;  Occupation of job 12 months ago: Labourers ;  &gt;&gt;&gt; Owner manager or contributing family worker in current main job ;</t>
  </si>
  <si>
    <t>New South Wales ;  Occupation of job 12 months ago: Labourers ;  &gt; Not currently employed ;</t>
  </si>
  <si>
    <t>New South Wales ;  Occupation of job 12 months ago: Labourers ;  &gt; Employed 12 months ago ;</t>
  </si>
  <si>
    <t>New South Wales ;  Skill level of job 12 months ago: Skill level 1 ;  Employed at some time during the last 12 months ;</t>
  </si>
  <si>
    <t>New South Wales ;  Skill level of job 12 months ago: Skill level 1 ;  &gt; Currently employed ;</t>
  </si>
  <si>
    <t>New South Wales ;  Skill level of job 12 months ago: Skill level 1 ;  &gt;&gt; Less than 12 months in current main job ;</t>
  </si>
  <si>
    <t>New South Wales ;  Skill level of job 12 months ago: Skill level 1 ;  &gt;&gt;&gt; Changed jobs in last 12 months ;</t>
  </si>
  <si>
    <t>New South Wales ;  Skill level of job 12 months ago: Skill level 1 ;  &gt;&gt;&gt;&gt; Working in the same industry division as 12 months ago ;</t>
  </si>
  <si>
    <t>New South Wales ;  Skill level of job 12 months ago: Skill level 1 ;  &gt;&gt;&gt;&gt; Working in a different industry division than 12 months ago ;</t>
  </si>
  <si>
    <t>New South Wales ;  Skill level of job 12 months ago: Skill level 1 ;  &gt;&gt;&gt;&gt; Working in the same major occupation group as 12 months ago ;</t>
  </si>
  <si>
    <t>New South Wales ;  Skill level of job 12 months ago: Skill level 1 ;  &gt;&gt;&gt;&gt; Working in a different major occupation group than 12 months ago ;</t>
  </si>
  <si>
    <t>New South Wales ;  Skill level of job 12 months ago: Skill level 1 ;  &gt;&gt;&gt;&gt; Working in an occupation at the same skill level as 12 months ago ;</t>
  </si>
  <si>
    <t>New South Wales ;  Skill level of job 12 months ago: Skill level 1 ;  &gt;&gt;&gt;&gt; Working in an occupation with a higher skill level than 12 months ago ;</t>
  </si>
  <si>
    <t>New South Wales ;  Skill level of job 12 months ago: Skill level 1 ;  &gt;&gt;&gt;&gt; Working in an occupation with a lower skill level than 12 months ago ;</t>
  </si>
  <si>
    <t>New South Wales ;  Skill level of job 12 months ago: Skill level 1 ;  &gt;&gt;&gt;&gt; Working in a job with the same usual hours as 12 months ago ;</t>
  </si>
  <si>
    <t>New South Wales ;  Skill level of job 12 months ago: Skill level 1 ;  &gt;&gt;&gt;&gt; Working in a job with more usual hours than 12 months ago ;</t>
  </si>
  <si>
    <t>New South Wales ;  Skill level of job 12 months ago: Skill level 1 ;  &gt;&gt;&gt;&gt; Working in a job with fewer usual hours than 12 months ago ;</t>
  </si>
  <si>
    <t>New South Wales ;  Skill level of job 12 months ago: Skill level 1 ;  &gt;&gt;&gt;&gt; Working in a job with the same status in employment as 12 months ago ;</t>
  </si>
  <si>
    <t>New South Wales ;  Skill level of job 12 months ago: Skill level 1 ;  &gt;&gt;&gt;&gt; Working in a job with a different status in employment than 12 months ago ;</t>
  </si>
  <si>
    <t>New South Wales ;  Skill level of job 12 months ago: Skill level 1 ;  &gt;&gt;&gt; Did not change jobs in last 12 months ;</t>
  </si>
  <si>
    <t>New South Wales ;  Skill level of job 12 months ago: Skill level 1 ;  &gt;&gt; 12 months or more in current main job ;</t>
  </si>
  <si>
    <t>New South Wales ;  Skill level of job 12 months ago: Skill level 1 ;  &gt;&gt;&gt; Employee in current main job ;</t>
  </si>
  <si>
    <t>New South Wales ;  Skill level of job 12 months ago: Skill level 1 ;  &gt;&gt;&gt;&gt; No change in occupation with current employer last year ;</t>
  </si>
  <si>
    <t>New South Wales ;  Skill level of job 12 months ago: Skill level 1 ;  &gt;&gt;&gt;&gt; Changed occupations with current employer in the same major group last year ;</t>
  </si>
  <si>
    <t>New South Wales ;  Skill level of job 12 months ago: Skill level 1 ;  &gt;&gt;&gt;&gt; Changed occupations with current employer into a different major group last year ;</t>
  </si>
  <si>
    <t>New South Wales ;  Skill level of job 12 months ago: Skill level 1 ;  &gt;&gt;&gt;&gt; Changed occupations with current employer at the same skill level ;</t>
  </si>
  <si>
    <t>New South Wales ;  Skill level of job 12 months ago: Skill level 1 ;  &gt;&gt;&gt;&gt; Changed occupations with current employer to a higher skill level ;</t>
  </si>
  <si>
    <t>New South Wales ;  Skill level of job 12 months ago: Skill level 1 ;  &gt;&gt;&gt;&gt; Changed occupations with current employer to a lower skill level ;</t>
  </si>
  <si>
    <t>New South Wales ;  Skill level of job 12 months ago: Skill level 1 ;  &gt;&gt;&gt;&gt; No change in usual weekly hours with current employer last year ;</t>
  </si>
  <si>
    <t>New South Wales ;  Skill level of job 12 months ago: Skill level 1 ;  &gt;&gt;&gt;&gt; Usual weekly hours increased with current employer last year ;</t>
  </si>
  <si>
    <t>New South Wales ;  Skill level of job 12 months ago: Skill level 1 ;  &gt;&gt;&gt;&gt; Usual weekly hours decreased with current employer last year ;</t>
  </si>
  <si>
    <t>New South Wales ;  Skill level of job 12 months ago: Skill level 1 ;  &gt;&gt;&gt;&gt; Did not know or usual weekly hours varied last year ;</t>
  </si>
  <si>
    <t>New South Wales ;  Skill level of job 12 months ago: Skill level 1 ;  &gt;&gt;&gt;&gt; Promoted or transferred last year ;</t>
  </si>
  <si>
    <t>New South Wales ;  Skill level of job 12 months ago: Skill level 1 ;  &gt;&gt;&gt;&gt; Was not promoted or transferred last year ;</t>
  </si>
  <si>
    <t>New South Wales ;  Skill level of job 12 months ago: Skill level 1 ;  &gt;&gt;&gt; Owner manager or contributing family worker in current main job ;</t>
  </si>
  <si>
    <t>New South Wales ;  Skill level of job 12 months ago: Skill level 1 ;  &gt; Not currently employed ;</t>
  </si>
  <si>
    <t>New South Wales ;  Skill level of job 12 months ago: Skill level 1 ;  &gt; Employed 12 months ago ;</t>
  </si>
  <si>
    <t>New South Wales ;  Skill level of job 12 months ago: Skill level 2 ;  Employed at some time during the last 12 months ;</t>
  </si>
  <si>
    <t>New South Wales ;  Skill level of job 12 months ago: Skill level 2 ;  &gt; Currently employed ;</t>
  </si>
  <si>
    <t>New South Wales ;  Skill level of job 12 months ago: Skill level 2 ;  &gt;&gt; Less than 12 months in current main job ;</t>
  </si>
  <si>
    <t>New South Wales ;  Skill level of job 12 months ago: Skill level 2 ;  &gt;&gt;&gt; Changed jobs in last 12 months ;</t>
  </si>
  <si>
    <t>New South Wales ;  Skill level of job 12 months ago: Skill level 2 ;  &gt;&gt;&gt;&gt; Working in the same industry division as 12 months ago ;</t>
  </si>
  <si>
    <t>New South Wales ;  Skill level of job 12 months ago: Skill level 2 ;  &gt;&gt;&gt;&gt; Working in a different industry division than 12 months ago ;</t>
  </si>
  <si>
    <t>New South Wales ;  Skill level of job 12 months ago: Skill level 2 ;  &gt;&gt;&gt;&gt; Working in the same major occupation group as 12 months ago ;</t>
  </si>
  <si>
    <t>New South Wales ;  Skill level of job 12 months ago: Skill level 2 ;  &gt;&gt;&gt;&gt; Working in a different major occupation group than 12 months ago ;</t>
  </si>
  <si>
    <t>New South Wales ;  Skill level of job 12 months ago: Skill level 2 ;  &gt;&gt;&gt;&gt; Working in an occupation at the same skill level as 12 months ago ;</t>
  </si>
  <si>
    <t>New South Wales ;  Skill level of job 12 months ago: Skill level 2 ;  &gt;&gt;&gt;&gt; Working in an occupation with a higher skill level than 12 months ago ;</t>
  </si>
  <si>
    <t>New South Wales ;  Skill level of job 12 months ago: Skill level 2 ;  &gt;&gt;&gt;&gt; Working in an occupation with a lower skill level than 12 months ago ;</t>
  </si>
  <si>
    <t>New South Wales ;  Skill level of job 12 months ago: Skill level 2 ;  &gt;&gt;&gt;&gt; Working in a job with the same usual hours as 12 months ago ;</t>
  </si>
  <si>
    <t>New South Wales ;  Skill level of job 12 months ago: Skill level 2 ;  &gt;&gt;&gt;&gt; Working in a job with more usual hours than 12 months ago ;</t>
  </si>
  <si>
    <t>New South Wales ;  Skill level of job 12 months ago: Skill level 2 ;  &gt;&gt;&gt;&gt; Working in a job with fewer usual hours than 12 months ago ;</t>
  </si>
  <si>
    <t>New South Wales ;  Skill level of job 12 months ago: Skill level 2 ;  &gt;&gt;&gt;&gt; Working in a job with the same status in employment as 12 months ago ;</t>
  </si>
  <si>
    <t>New South Wales ;  Skill level of job 12 months ago: Skill level 2 ;  &gt;&gt;&gt;&gt; Working in a job with a different status in employment than 12 months ago ;</t>
  </si>
  <si>
    <t>New South Wales ;  Skill level of job 12 months ago: Skill level 2 ;  &gt;&gt;&gt; Did not change jobs in last 12 months ;</t>
  </si>
  <si>
    <t>New South Wales ;  Skill level of job 12 months ago: Skill level 2 ;  &gt;&gt; 12 months or more in current main job ;</t>
  </si>
  <si>
    <t>New South Wales ;  Skill level of job 12 months ago: Skill level 2 ;  &gt;&gt;&gt; Employee in current main job ;</t>
  </si>
  <si>
    <t>New South Wales ;  Skill level of job 12 months ago: Skill level 2 ;  &gt;&gt;&gt;&gt; No change in occupation with current employer last year ;</t>
  </si>
  <si>
    <t>New South Wales ;  Skill level of job 12 months ago: Skill level 2 ;  &gt;&gt;&gt;&gt; Changed occupations with current employer in the same major group last year ;</t>
  </si>
  <si>
    <t>New South Wales ;  Skill level of job 12 months ago: Skill level 2 ;  &gt;&gt;&gt;&gt; Changed occupations with current employer into a different major group last year ;</t>
  </si>
  <si>
    <t>New South Wales ;  Skill level of job 12 months ago: Skill level 2 ;  &gt;&gt;&gt;&gt; Changed occupations with current employer at the same skill level ;</t>
  </si>
  <si>
    <t>New South Wales ;  Skill level of job 12 months ago: Skill level 2 ;  &gt;&gt;&gt;&gt; Changed occupations with current employer to a higher skill level ;</t>
  </si>
  <si>
    <t>New South Wales ;  Skill level of job 12 months ago: Skill level 2 ;  &gt;&gt;&gt;&gt; Changed occupations with current employer to a lower skill level ;</t>
  </si>
  <si>
    <t>New South Wales ;  Skill level of job 12 months ago: Skill level 2 ;  &gt;&gt;&gt;&gt; No change in usual weekly hours with current employer last year ;</t>
  </si>
  <si>
    <t>New South Wales ;  Skill level of job 12 months ago: Skill level 2 ;  &gt;&gt;&gt;&gt; Usual weekly hours increased with current employer last year ;</t>
  </si>
  <si>
    <t>New South Wales ;  Skill level of job 12 months ago: Skill level 2 ;  &gt;&gt;&gt;&gt; Usual weekly hours decreased with current employer last year ;</t>
  </si>
  <si>
    <t>New South Wales ;  Skill level of job 12 months ago: Skill level 2 ;  &gt;&gt;&gt;&gt; Did not know or usual weekly hours varied last year ;</t>
  </si>
  <si>
    <t>New South Wales ;  Skill level of job 12 months ago: Skill level 2 ;  &gt;&gt;&gt;&gt; Promoted or transferred last year ;</t>
  </si>
  <si>
    <t>New South Wales ;  Skill level of job 12 months ago: Skill level 2 ;  &gt;&gt;&gt;&gt; Was not promoted or transferred last year ;</t>
  </si>
  <si>
    <t>New South Wales ;  Skill level of job 12 months ago: Skill level 2 ;  &gt;&gt;&gt; Owner manager or contributing family worker in current main job ;</t>
  </si>
  <si>
    <t>New South Wales ;  Skill level of job 12 months ago: Skill level 2 ;  &gt; Not currently employed ;</t>
  </si>
  <si>
    <t>New South Wales ;  Skill level of job 12 months ago: Skill level 2 ;  &gt; Employed 12 months ago ;</t>
  </si>
  <si>
    <t>New South Wales ;  Skill level of job 12 months ago: Skill level 3 ;  Employed at some time during the last 12 months ;</t>
  </si>
  <si>
    <t>New South Wales ;  Skill level of job 12 months ago: Skill level 3 ;  &gt; Currently employed ;</t>
  </si>
  <si>
    <t>New South Wales ;  Skill level of job 12 months ago: Skill level 3 ;  &gt;&gt; Less than 12 months in current main job ;</t>
  </si>
  <si>
    <t>New South Wales ;  Skill level of job 12 months ago: Skill level 3 ;  &gt;&gt;&gt; Changed jobs in last 12 months ;</t>
  </si>
  <si>
    <t>New South Wales ;  Skill level of job 12 months ago: Skill level 3 ;  &gt;&gt;&gt;&gt; Working in the same industry division as 12 months ago ;</t>
  </si>
  <si>
    <t>New South Wales ;  Skill level of job 12 months ago: Skill level 3 ;  &gt;&gt;&gt;&gt; Working in a different industry division than 12 months ago ;</t>
  </si>
  <si>
    <t>New South Wales ;  Skill level of job 12 months ago: Skill level 3 ;  &gt;&gt;&gt;&gt; Working in the same major occupation group as 12 months ago ;</t>
  </si>
  <si>
    <t>New South Wales ;  Skill level of job 12 months ago: Skill level 3 ;  &gt;&gt;&gt;&gt; Working in a different major occupation group than 12 months ago ;</t>
  </si>
  <si>
    <t>New South Wales ;  Skill level of job 12 months ago: Skill level 3 ;  &gt;&gt;&gt;&gt; Working in an occupation at the same skill level as 12 months ago ;</t>
  </si>
  <si>
    <t>New South Wales ;  Skill level of job 12 months ago: Skill level 3 ;  &gt;&gt;&gt;&gt; Working in an occupation with a higher skill level than 12 months ago ;</t>
  </si>
  <si>
    <t>New South Wales ;  Skill level of job 12 months ago: Skill level 3 ;  &gt;&gt;&gt;&gt; Working in an occupation with a lower skill level than 12 months ago ;</t>
  </si>
  <si>
    <t>New South Wales ;  Skill level of job 12 months ago: Skill level 3 ;  &gt;&gt;&gt;&gt; Working in a job with the same usual hours as 12 months ago ;</t>
  </si>
  <si>
    <t>New South Wales ;  Skill level of job 12 months ago: Skill level 3 ;  &gt;&gt;&gt;&gt; Working in a job with more usual hours than 12 months ago ;</t>
  </si>
  <si>
    <t>New South Wales ;  Skill level of job 12 months ago: Skill level 3 ;  &gt;&gt;&gt;&gt; Working in a job with fewer usual hours than 12 months ago ;</t>
  </si>
  <si>
    <t>New South Wales ;  Skill level of job 12 months ago: Skill level 3 ;  &gt;&gt;&gt;&gt; Working in a job with the same status in employment as 12 months ago ;</t>
  </si>
  <si>
    <t>New South Wales ;  Skill level of job 12 months ago: Skill level 3 ;  &gt;&gt;&gt;&gt; Working in a job with a different status in employment than 12 months ago ;</t>
  </si>
  <si>
    <t>New South Wales ;  Skill level of job 12 months ago: Skill level 3 ;  &gt;&gt;&gt; Did not change jobs in last 12 months ;</t>
  </si>
  <si>
    <t>New South Wales ;  Skill level of job 12 months ago: Skill level 3 ;  &gt;&gt; 12 months or more in current main job ;</t>
  </si>
  <si>
    <t>New South Wales ;  Skill level of job 12 months ago: Skill level 3 ;  &gt;&gt;&gt; Employee in current main job ;</t>
  </si>
  <si>
    <t>New South Wales ;  Skill level of job 12 months ago: Skill level 3 ;  &gt;&gt;&gt;&gt; No change in occupation with current employer last year ;</t>
  </si>
  <si>
    <t>New South Wales ;  Skill level of job 12 months ago: Skill level 3 ;  &gt;&gt;&gt;&gt; Changed occupations with current employer in the same major group last year ;</t>
  </si>
  <si>
    <t>New South Wales ;  Skill level of job 12 months ago: Skill level 3 ;  &gt;&gt;&gt;&gt; Changed occupations with current employer into a different major group last year ;</t>
  </si>
  <si>
    <t>New South Wales ;  Skill level of job 12 months ago: Skill level 3 ;  &gt;&gt;&gt;&gt; Changed occupations with current employer at the same skill level ;</t>
  </si>
  <si>
    <t>New South Wales ;  Skill level of job 12 months ago: Skill level 3 ;  &gt;&gt;&gt;&gt; Changed occupations with current employer to a higher skill level ;</t>
  </si>
  <si>
    <t>New South Wales ;  Skill level of job 12 months ago: Skill level 3 ;  &gt;&gt;&gt;&gt; Changed occupations with current employer to a lower skill level ;</t>
  </si>
  <si>
    <t>New South Wales ;  Skill level of job 12 months ago: Skill level 3 ;  &gt;&gt;&gt;&gt; No change in usual weekly hours with current employer last year ;</t>
  </si>
  <si>
    <t>New South Wales ;  Skill level of job 12 months ago: Skill level 3 ;  &gt;&gt;&gt;&gt; Usual weekly hours increased with current employer last year ;</t>
  </si>
  <si>
    <t>New South Wales ;  Skill level of job 12 months ago: Skill level 3 ;  &gt;&gt;&gt;&gt; Usual weekly hours decreased with current employer last year ;</t>
  </si>
  <si>
    <t>New South Wales ;  Skill level of job 12 months ago: Skill level 3 ;  &gt;&gt;&gt;&gt; Did not know or usual weekly hours varied last year ;</t>
  </si>
  <si>
    <t>New South Wales ;  Skill level of job 12 months ago: Skill level 3 ;  &gt;&gt;&gt;&gt; Promoted or transferred last year ;</t>
  </si>
  <si>
    <t>New South Wales ;  Skill level of job 12 months ago: Skill level 3 ;  &gt;&gt;&gt;&gt; Was not promoted or transferred last year ;</t>
  </si>
  <si>
    <t>New South Wales ;  Skill level of job 12 months ago: Skill level 3 ;  &gt;&gt;&gt; Owner manager or contributing family worker in current main job ;</t>
  </si>
  <si>
    <t>New South Wales ;  Skill level of job 12 months ago: Skill level 3 ;  &gt; Not currently employed ;</t>
  </si>
  <si>
    <t>New South Wales ;  Skill level of job 12 months ago: Skill level 3 ;  &gt; Employed 12 months ago ;</t>
  </si>
  <si>
    <t>New South Wales ;  Skill level of job 12 months ago: Skill level 4 ;  Employed at some time during the last 12 months ;</t>
  </si>
  <si>
    <t>New South Wales ;  Skill level of job 12 months ago: Skill level 4 ;  &gt; Currently employed ;</t>
  </si>
  <si>
    <t>New South Wales ;  Skill level of job 12 months ago: Skill level 4 ;  &gt;&gt; Less than 12 months in current main job ;</t>
  </si>
  <si>
    <t>New South Wales ;  Skill level of job 12 months ago: Skill level 4 ;  &gt;&gt;&gt; Changed jobs in last 12 months ;</t>
  </si>
  <si>
    <t>New South Wales ;  Skill level of job 12 months ago: Skill level 4 ;  &gt;&gt;&gt;&gt; Working in the same industry division as 12 months ago ;</t>
  </si>
  <si>
    <t>New South Wales ;  Skill level of job 12 months ago: Skill level 4 ;  &gt;&gt;&gt;&gt; Working in a different industry division than 12 months ago ;</t>
  </si>
  <si>
    <t>New South Wales ;  Skill level of job 12 months ago: Skill level 4 ;  &gt;&gt;&gt;&gt; Working in the same major occupation group as 12 months ago ;</t>
  </si>
  <si>
    <t>New South Wales ;  Skill level of job 12 months ago: Skill level 4 ;  &gt;&gt;&gt;&gt; Working in a different major occupation group than 12 months ago ;</t>
  </si>
  <si>
    <t>New South Wales ;  Skill level of job 12 months ago: Skill level 4 ;  &gt;&gt;&gt;&gt; Working in an occupation at the same skill level as 12 months ago ;</t>
  </si>
  <si>
    <t>New South Wales ;  Skill level of job 12 months ago: Skill level 4 ;  &gt;&gt;&gt;&gt; Working in an occupation with a higher skill level than 12 months ago ;</t>
  </si>
  <si>
    <t>New South Wales ;  Skill level of job 12 months ago: Skill level 4 ;  &gt;&gt;&gt;&gt; Working in an occupation with a lower skill level than 12 months ago ;</t>
  </si>
  <si>
    <t>New South Wales ;  Skill level of job 12 months ago: Skill level 4 ;  &gt;&gt;&gt;&gt; Working in a job with the same usual hours as 12 months ago ;</t>
  </si>
  <si>
    <t>New South Wales ;  Skill level of job 12 months ago: Skill level 4 ;  &gt;&gt;&gt;&gt; Working in a job with more usual hours than 12 months ago ;</t>
  </si>
  <si>
    <t>New South Wales ;  Skill level of job 12 months ago: Skill level 4 ;  &gt;&gt;&gt;&gt; Working in a job with fewer usual hours than 12 months ago ;</t>
  </si>
  <si>
    <t>New South Wales ;  Skill level of job 12 months ago: Skill level 4 ;  &gt;&gt;&gt;&gt; Working in a job with the same status in employment as 12 months ago ;</t>
  </si>
  <si>
    <t>New South Wales ;  Skill level of job 12 months ago: Skill level 4 ;  &gt;&gt;&gt;&gt; Working in a job with a different status in employment than 12 months ago ;</t>
  </si>
  <si>
    <t>New South Wales ;  Skill level of job 12 months ago: Skill level 4 ;  &gt;&gt;&gt; Did not change jobs in last 12 months ;</t>
  </si>
  <si>
    <t>New South Wales ;  Skill level of job 12 months ago: Skill level 4 ;  &gt;&gt; 12 months or more in current main job ;</t>
  </si>
  <si>
    <t>New South Wales ;  Skill level of job 12 months ago: Skill level 4 ;  &gt;&gt;&gt; Employee in current main job ;</t>
  </si>
  <si>
    <t>New South Wales ;  Skill level of job 12 months ago: Skill level 4 ;  &gt;&gt;&gt;&gt; No change in occupation with current employer last year ;</t>
  </si>
  <si>
    <t>New South Wales ;  Skill level of job 12 months ago: Skill level 4 ;  &gt;&gt;&gt;&gt; Changed occupations with current employer in the same major group last year ;</t>
  </si>
  <si>
    <t>New South Wales ;  Skill level of job 12 months ago: Skill level 4 ;  &gt;&gt;&gt;&gt; Changed occupations with current employer into a different major group last year ;</t>
  </si>
  <si>
    <t>New South Wales ;  Skill level of job 12 months ago: Skill level 4 ;  &gt;&gt;&gt;&gt; Changed occupations with current employer at the same skill level ;</t>
  </si>
  <si>
    <t>New South Wales ;  Skill level of job 12 months ago: Skill level 4 ;  &gt;&gt;&gt;&gt; Changed occupations with current employer to a higher skill level ;</t>
  </si>
  <si>
    <t>New South Wales ;  Skill level of job 12 months ago: Skill level 4 ;  &gt;&gt;&gt;&gt; Changed occupations with current employer to a lower skill level ;</t>
  </si>
  <si>
    <t>New South Wales ;  Skill level of job 12 months ago: Skill level 4 ;  &gt;&gt;&gt;&gt; No change in usual weekly hours with current employer last year ;</t>
  </si>
  <si>
    <t>New South Wales ;  Skill level of job 12 months ago: Skill level 4 ;  &gt;&gt;&gt;&gt; Usual weekly hours increased with current employer last year ;</t>
  </si>
  <si>
    <t>New South Wales ;  Skill level of job 12 months ago: Skill level 4 ;  &gt;&gt;&gt;&gt; Usual weekly hours decreased with current employer last year ;</t>
  </si>
  <si>
    <t>New South Wales ;  Skill level of job 12 months ago: Skill level 4 ;  &gt;&gt;&gt;&gt; Did not know or usual weekly hours varied last year ;</t>
  </si>
  <si>
    <t>New South Wales ;  Skill level of job 12 months ago: Skill level 4 ;  &gt;&gt;&gt;&gt; Promoted or transferred last year ;</t>
  </si>
  <si>
    <t>New South Wales ;  Skill level of job 12 months ago: Skill level 4 ;  &gt;&gt;&gt;&gt; Was not promoted or transferred last year ;</t>
  </si>
  <si>
    <t>New South Wales ;  Skill level of job 12 months ago: Skill level 4 ;  &gt;&gt;&gt; Owner manager or contributing family worker in current main job ;</t>
  </si>
  <si>
    <t>New South Wales ;  Skill level of job 12 months ago: Skill level 4 ;  &gt; Not currently employed ;</t>
  </si>
  <si>
    <t>New South Wales ;  Skill level of job 12 months ago: Skill level 4 ;  &gt; Employed 12 months ago ;</t>
  </si>
  <si>
    <t>New South Wales ;  Skill level of job 12 months ago: Skill level 5 ;  Employed at some time during the last 12 months ;</t>
  </si>
  <si>
    <t>New South Wales ;  Skill level of job 12 months ago: Skill level 5 ;  &gt; Currently employed ;</t>
  </si>
  <si>
    <t>New South Wales ;  Skill level of job 12 months ago: Skill level 5 ;  &gt;&gt; Less than 12 months in current main job ;</t>
  </si>
  <si>
    <t>New South Wales ;  Skill level of job 12 months ago: Skill level 5 ;  &gt;&gt;&gt; Changed jobs in last 12 months ;</t>
  </si>
  <si>
    <t>New South Wales ;  Skill level of job 12 months ago: Skill level 5 ;  &gt;&gt;&gt;&gt; Working in the same industry division as 12 months ago ;</t>
  </si>
  <si>
    <t>New South Wales ;  Skill level of job 12 months ago: Skill level 5 ;  &gt;&gt;&gt;&gt; Working in a different industry division than 12 months ago ;</t>
  </si>
  <si>
    <t>New South Wales ;  Skill level of job 12 months ago: Skill level 5 ;  &gt;&gt;&gt;&gt; Working in the same major occupation group as 12 months ago ;</t>
  </si>
  <si>
    <t>New South Wales ;  Skill level of job 12 months ago: Skill level 5 ;  &gt;&gt;&gt;&gt; Working in a different major occupation group than 12 months ago ;</t>
  </si>
  <si>
    <t>New South Wales ;  Skill level of job 12 months ago: Skill level 5 ;  &gt;&gt;&gt;&gt; Working in an occupation at the same skill level as 12 months ago ;</t>
  </si>
  <si>
    <t>New South Wales ;  Skill level of job 12 months ago: Skill level 5 ;  &gt;&gt;&gt;&gt; Working in an occupation with a higher skill level than 12 months ago ;</t>
  </si>
  <si>
    <t>New South Wales ;  Skill level of job 12 months ago: Skill level 5 ;  &gt;&gt;&gt;&gt; Working in an occupation with a lower skill level than 12 months ago ;</t>
  </si>
  <si>
    <t>New South Wales ;  Skill level of job 12 months ago: Skill level 5 ;  &gt;&gt;&gt;&gt; Working in a job with the same usual hours as 12 months ago ;</t>
  </si>
  <si>
    <t>New South Wales ;  Skill level of job 12 months ago: Skill level 5 ;  &gt;&gt;&gt;&gt; Working in a job with more usual hours than 12 months ago ;</t>
  </si>
  <si>
    <t>New South Wales ;  Skill level of job 12 months ago: Skill level 5 ;  &gt;&gt;&gt;&gt; Working in a job with fewer usual hours than 12 months ago ;</t>
  </si>
  <si>
    <t>New South Wales ;  Skill level of job 12 months ago: Skill level 5 ;  &gt;&gt;&gt;&gt; Working in a job with the same status in employment as 12 months ago ;</t>
  </si>
  <si>
    <t>New South Wales ;  Skill level of job 12 months ago: Skill level 5 ;  &gt;&gt;&gt;&gt; Working in a job with a different status in employment than 12 months ago ;</t>
  </si>
  <si>
    <t>New South Wales ;  Skill level of job 12 months ago: Skill level 5 ;  &gt;&gt;&gt; Did not change jobs in last 12 months ;</t>
  </si>
  <si>
    <t>New South Wales ;  Skill level of job 12 months ago: Skill level 5 ;  &gt;&gt; 12 months or more in current main job ;</t>
  </si>
  <si>
    <t>New South Wales ;  Skill level of job 12 months ago: Skill level 5 ;  &gt;&gt;&gt; Employee in current main job ;</t>
  </si>
  <si>
    <t>New South Wales ;  Skill level of job 12 months ago: Skill level 5 ;  &gt;&gt;&gt;&gt; No change in occupation with current employer last year ;</t>
  </si>
  <si>
    <t>New South Wales ;  Skill level of job 12 months ago: Skill level 5 ;  &gt;&gt;&gt;&gt; Changed occupations with current employer in the same major group last year ;</t>
  </si>
  <si>
    <t>New South Wales ;  Skill level of job 12 months ago: Skill level 5 ;  &gt;&gt;&gt;&gt; Changed occupations with current employer into a different major group last year ;</t>
  </si>
  <si>
    <t>New South Wales ;  Skill level of job 12 months ago: Skill level 5 ;  &gt;&gt;&gt;&gt; Changed occupations with current employer at the same skill level ;</t>
  </si>
  <si>
    <t>New South Wales ;  Skill level of job 12 months ago: Skill level 5 ;  &gt;&gt;&gt;&gt; Changed occupations with current employer to a higher skill level ;</t>
  </si>
  <si>
    <t>New South Wales ;  Skill level of job 12 months ago: Skill level 5 ;  &gt;&gt;&gt;&gt; Changed occupations with current employer to a lower skill level ;</t>
  </si>
  <si>
    <t>New South Wales ;  Skill level of job 12 months ago: Skill level 5 ;  &gt;&gt;&gt;&gt; No change in usual weekly hours with current employer last year ;</t>
  </si>
  <si>
    <t>New South Wales ;  Skill level of job 12 months ago: Skill level 5 ;  &gt;&gt;&gt;&gt; Usual weekly hours increased with current employer last year ;</t>
  </si>
  <si>
    <t>New South Wales ;  Skill level of job 12 months ago: Skill level 5 ;  &gt;&gt;&gt;&gt; Usual weekly hours decreased with current employer last year ;</t>
  </si>
  <si>
    <t>New South Wales ;  Skill level of job 12 months ago: Skill level 5 ;  &gt;&gt;&gt;&gt; Did not know or usual weekly hours varied last year ;</t>
  </si>
  <si>
    <t>New South Wales ;  Skill level of job 12 months ago: Skill level 5 ;  &gt;&gt;&gt;&gt; Promoted or transferred last year ;</t>
  </si>
  <si>
    <t>New South Wales ;  Skill level of job 12 months ago: Skill level 5 ;  &gt;&gt;&gt;&gt; Was not promoted or transferred last year ;</t>
  </si>
  <si>
    <t>New South Wales ;  Skill level of job 12 months ago: Skill level 5 ;  &gt;&gt;&gt; Owner manager or contributing family worker in current main job ;</t>
  </si>
  <si>
    <t>New South Wales ;  Skill level of job 12 months ago: Skill level 5 ;  &gt; Not currently employed ;</t>
  </si>
  <si>
    <t>New South Wales ;  Skill level of job 12 months ago: Skill level 5 ;  &gt; Employed 12 months ago ;</t>
  </si>
  <si>
    <t>New South Wales ;  Not employed 12 months ago ;  Employed at some time during the last 12 months ;</t>
  </si>
  <si>
    <t>New South Wales ;  Not employed 12 months ago ;  &gt; Currently employed ;</t>
  </si>
  <si>
    <t>New South Wales ;  Not employed 12 months ago ;  &gt;&gt; Less than 12 months in current main job ;</t>
  </si>
  <si>
    <t>New South Wales ;  Not employed 12 months ago ;  &gt;&gt;&gt; Changed jobs in last 12 months ;</t>
  </si>
  <si>
    <t>New South Wales ;  Not employed 12 months ago ;  &gt;&gt;&gt; Did not change jobs in last 12 months ;</t>
  </si>
  <si>
    <t>New South Wales ;  Not employed 12 months ago ;  &gt; Not currently employed ;</t>
  </si>
  <si>
    <t>Victoria ;  Employed at some time during the last 12 months ;</t>
  </si>
  <si>
    <t>Victoria ;  &gt; Currently employed ;</t>
  </si>
  <si>
    <t>Victoria ;  &gt;&gt; Less than 12 months in current main job ;</t>
  </si>
  <si>
    <t>Victoria ;  &gt;&gt;&gt; Changed jobs in last 12 months ;</t>
  </si>
  <si>
    <t>Victoria ;  &gt;&gt;&gt;&gt; Working in the same industry division as 12 months ago ;</t>
  </si>
  <si>
    <t>Victoria ;  &gt;&gt;&gt;&gt; Working in a different industry division than 12 months ago ;</t>
  </si>
  <si>
    <t>Victoria ;  &gt;&gt;&gt;&gt; Working in the same major occupation group as 12 months ago ;</t>
  </si>
  <si>
    <t>Victoria ;  &gt;&gt;&gt;&gt; Working in a different major occupation group than 12 months ago ;</t>
  </si>
  <si>
    <t>Victoria ;  &gt;&gt;&gt;&gt; Working in an occupation at the same skill level as 12 months ago ;</t>
  </si>
  <si>
    <t>Victoria ;  &gt;&gt;&gt;&gt; Working in an occupation with a higher skill level than 12 months ago ;</t>
  </si>
  <si>
    <t>Victoria ;  &gt;&gt;&gt;&gt; Working in an occupation with a lower skill level than 12 months ago ;</t>
  </si>
  <si>
    <t>Victoria ;  &gt;&gt;&gt;&gt; Working in a job with the same usual hours as 12 months ago ;</t>
  </si>
  <si>
    <t>Victoria ;  &gt;&gt;&gt;&gt; Working in a job with more usual hours than 12 months ago ;</t>
  </si>
  <si>
    <t>Victoria ;  &gt;&gt;&gt;&gt; Working in a job with fewer usual hours than 12 months ago ;</t>
  </si>
  <si>
    <t>Victoria ;  &gt;&gt;&gt;&gt; Working in a job with the same status in employment as 12 months ago ;</t>
  </si>
  <si>
    <t>Victoria ;  &gt;&gt;&gt;&gt; Working in a job with a different status in employment than 12 months ago ;</t>
  </si>
  <si>
    <t>Victoria ;  &gt;&gt;&gt; Did not change jobs in last 12 months ;</t>
  </si>
  <si>
    <t>Victoria ;  &gt;&gt; 12 months or more in current main job ;</t>
  </si>
  <si>
    <t>Victoria ;  &gt;&gt;&gt; Employee in current main job ;</t>
  </si>
  <si>
    <t>Victoria ;  &gt;&gt;&gt;&gt; No change in occupation with current employer last year ;</t>
  </si>
  <si>
    <t>Victoria ;  &gt;&gt;&gt;&gt; Changed occupations with current employer in the same major group last year ;</t>
  </si>
  <si>
    <t>Victoria ;  &gt;&gt;&gt;&gt; Changed occupations with current employer into a different major group last year ;</t>
  </si>
  <si>
    <t>Victoria ;  &gt;&gt;&gt;&gt; Changed occupations with current employer at the same skill level ;</t>
  </si>
  <si>
    <t>Victoria ;  &gt;&gt;&gt;&gt; Changed occupations with current employer to a higher skill level ;</t>
  </si>
  <si>
    <t>Victoria ;  &gt;&gt;&gt;&gt; Changed occupations with current employer to a lower skill level ;</t>
  </si>
  <si>
    <t>Victoria ;  &gt;&gt;&gt;&gt; No change in usual weekly hours with current employer last year ;</t>
  </si>
  <si>
    <t>Victoria ;  &gt;&gt;&gt;&gt; Usual weekly hours increased with current employer last year ;</t>
  </si>
  <si>
    <t>Victoria ;  &gt;&gt;&gt;&gt; Usual weekly hours decreased with current employer last year ;</t>
  </si>
  <si>
    <t>Victoria ;  &gt;&gt;&gt;&gt; Did not know or usual weekly hours varied last year ;</t>
  </si>
  <si>
    <t>Victoria ;  &gt;&gt;&gt;&gt; Promoted or transferred last year ;</t>
  </si>
  <si>
    <t>Victoria ;  &gt;&gt;&gt;&gt; Was not promoted or transferred last year ;</t>
  </si>
  <si>
    <t>Victoria ;  &gt;&gt;&gt; Owner manager or contributing family worker in current main job ;</t>
  </si>
  <si>
    <t>Victoria ;  &gt; Not currently employed ;</t>
  </si>
  <si>
    <t>Victoria ;  &gt; Employed 12 months ago ;</t>
  </si>
  <si>
    <t>A127851282X</t>
  </si>
  <si>
    <t>A127892246C</t>
  </si>
  <si>
    <t>A127933606V</t>
  </si>
  <si>
    <t>A127919734X</t>
  </si>
  <si>
    <t>A127878710J</t>
  </si>
  <si>
    <t>A127837578W</t>
  </si>
  <si>
    <t>A127892262C</t>
  </si>
  <si>
    <t>A127906062C</t>
  </si>
  <si>
    <t>A127878722T</t>
  </si>
  <si>
    <t>A127878726A</t>
  </si>
  <si>
    <t>A127864930A</t>
  </si>
  <si>
    <t>A127878734A</t>
  </si>
  <si>
    <t>A127892266L</t>
  </si>
  <si>
    <t>A127933626C</t>
  </si>
  <si>
    <t>A127906078W</t>
  </si>
  <si>
    <t>A127851306F</t>
  </si>
  <si>
    <t>A127851290X</t>
  </si>
  <si>
    <t>A127933618C</t>
  </si>
  <si>
    <t>A127878718A</t>
  </si>
  <si>
    <t>A127851294J</t>
  </si>
  <si>
    <t>A127864914A</t>
  </si>
  <si>
    <t>A127864918K</t>
  </si>
  <si>
    <t>A127837582L</t>
  </si>
  <si>
    <t>A127919742X</t>
  </si>
  <si>
    <t>A127892250V</t>
  </si>
  <si>
    <t>A127864922A</t>
  </si>
  <si>
    <t>A127919746J</t>
  </si>
  <si>
    <t>A127906066L</t>
  </si>
  <si>
    <t>A127892254C</t>
  </si>
  <si>
    <t>A127837586W</t>
  </si>
  <si>
    <t>A127906070C</t>
  </si>
  <si>
    <t>A127851298T</t>
  </si>
  <si>
    <t>A127851302W</t>
  </si>
  <si>
    <t>A127919750X</t>
  </si>
  <si>
    <t>A127919754J</t>
  </si>
  <si>
    <t>A127933622V</t>
  </si>
  <si>
    <t>A127892258L</t>
  </si>
  <si>
    <t>A127864926K</t>
  </si>
  <si>
    <t>A127878730T</t>
  </si>
  <si>
    <t>A127906074L</t>
  </si>
  <si>
    <t>A127892066V</t>
  </si>
  <si>
    <t>A127892046K</t>
  </si>
  <si>
    <t>A127892058V</t>
  </si>
  <si>
    <t>A127919570R</t>
  </si>
  <si>
    <t>A127878530X</t>
  </si>
  <si>
    <t>A127837386C</t>
  </si>
  <si>
    <t>A127892070K</t>
  </si>
  <si>
    <t>A127892074V</t>
  </si>
  <si>
    <t>A127878534J</t>
  </si>
  <si>
    <t>A127837390V</t>
  </si>
  <si>
    <t>A127933382V</t>
  </si>
  <si>
    <t>A127933386C</t>
  </si>
  <si>
    <t>A127892050A</t>
  </si>
  <si>
    <t>A127892054K</t>
  </si>
  <si>
    <t>A127851134W</t>
  </si>
  <si>
    <t>A127878510R</t>
  </si>
  <si>
    <t>A127933390V</t>
  </si>
  <si>
    <t>A127837382V</t>
  </si>
  <si>
    <t>A127851138F</t>
  </si>
  <si>
    <t>A127878514X</t>
  </si>
  <si>
    <t>A127892062K</t>
  </si>
  <si>
    <t>A127905890T</t>
  </si>
  <si>
    <t>A127878518J</t>
  </si>
  <si>
    <t>A127919562R</t>
  </si>
  <si>
    <t>A127933394C</t>
  </si>
  <si>
    <t>A127919566X</t>
  </si>
  <si>
    <t>A127878522X</t>
  </si>
  <si>
    <t>A127878526J</t>
  </si>
  <si>
    <t>A127933398L</t>
  </si>
  <si>
    <t>A127933402T</t>
  </si>
  <si>
    <t>A127933406A</t>
  </si>
  <si>
    <t>A127933410T</t>
  </si>
  <si>
    <t>A127933414A</t>
  </si>
  <si>
    <t>A127905894A</t>
  </si>
  <si>
    <t>A127919590X</t>
  </si>
  <si>
    <t>A127878538T</t>
  </si>
  <si>
    <t>A127864730J</t>
  </si>
  <si>
    <t>A127851158R</t>
  </si>
  <si>
    <t>A127933426K</t>
  </si>
  <si>
    <t>A127892094C</t>
  </si>
  <si>
    <t>A127919594J</t>
  </si>
  <si>
    <t>A127905906X</t>
  </si>
  <si>
    <t>A127933434K</t>
  </si>
  <si>
    <t>A127851166R</t>
  </si>
  <si>
    <t>A127837394C</t>
  </si>
  <si>
    <t>A127837398L</t>
  </si>
  <si>
    <t>A127837402T</t>
  </si>
  <si>
    <t>A127905898K</t>
  </si>
  <si>
    <t>A127905902R</t>
  </si>
  <si>
    <t>A127878542J</t>
  </si>
  <si>
    <t>A127878546T</t>
  </si>
  <si>
    <t>A127878550J</t>
  </si>
  <si>
    <t>A127933418K</t>
  </si>
  <si>
    <t>A127892078C</t>
  </si>
  <si>
    <t>A127919578J</t>
  </si>
  <si>
    <t>A127892082V</t>
  </si>
  <si>
    <t>A127878554T</t>
  </si>
  <si>
    <t>A127851142W</t>
  </si>
  <si>
    <t>A127919582X</t>
  </si>
  <si>
    <t>A127919586J</t>
  </si>
  <si>
    <t>A127851146F</t>
  </si>
  <si>
    <t>A127892086C</t>
  </si>
  <si>
    <t>A127851150W</t>
  </si>
  <si>
    <t>A127851154F</t>
  </si>
  <si>
    <t>A127933422A</t>
  </si>
  <si>
    <t>A127892090V</t>
  </si>
  <si>
    <t>A127851162F</t>
  </si>
  <si>
    <t>A127933430A</t>
  </si>
  <si>
    <t>A127905918J</t>
  </si>
  <si>
    <t>A127892098L</t>
  </si>
  <si>
    <t>A127919602W</t>
  </si>
  <si>
    <t>A127905914X</t>
  </si>
  <si>
    <t>A127933458C</t>
  </si>
  <si>
    <t>A127933466C</t>
  </si>
  <si>
    <t>A127905922X</t>
  </si>
  <si>
    <t>A127919614F</t>
  </si>
  <si>
    <t>A127878562T</t>
  </si>
  <si>
    <t>A127837426K</t>
  </si>
  <si>
    <t>A127837410T</t>
  </si>
  <si>
    <t>A127933438V</t>
  </si>
  <si>
    <t>A127864734T</t>
  </si>
  <si>
    <t>A127919598T</t>
  </si>
  <si>
    <t>A127933442K</t>
  </si>
  <si>
    <t>A127892102T</t>
  </si>
  <si>
    <t>A127837414A</t>
  </si>
  <si>
    <t>A127851170F</t>
  </si>
  <si>
    <t>A127837418K</t>
  </si>
  <si>
    <t>A127851174R</t>
  </si>
  <si>
    <t>A127905910R</t>
  </si>
  <si>
    <t>A127933446V</t>
  </si>
  <si>
    <t>A127864738A</t>
  </si>
  <si>
    <t>A127919606F</t>
  </si>
  <si>
    <t>A127878558A</t>
  </si>
  <si>
    <t>A127919610W</t>
  </si>
  <si>
    <t>A127933450K</t>
  </si>
  <si>
    <t>A127864742T</t>
  </si>
  <si>
    <t>A127933454V</t>
  </si>
  <si>
    <t>A127837422A</t>
  </si>
  <si>
    <t>A127864746A</t>
  </si>
  <si>
    <t>A127892106A</t>
  </si>
  <si>
    <t>A127864750T</t>
  </si>
  <si>
    <t>A127864754A</t>
  </si>
  <si>
    <t>A127905946T</t>
  </si>
  <si>
    <t>A127905926J</t>
  </si>
  <si>
    <t>A127878570T</t>
  </si>
  <si>
    <t>A127837438V</t>
  </si>
  <si>
    <t>A127864770A</t>
  </si>
  <si>
    <t>A127919626R</t>
  </si>
  <si>
    <t>A127905950J</t>
  </si>
  <si>
    <t>A127919630F</t>
  </si>
  <si>
    <t>A127933474C</t>
  </si>
  <si>
    <t>A127905954T</t>
  </si>
  <si>
    <t>A127892110T</t>
  </si>
  <si>
    <t>A127878566A</t>
  </si>
  <si>
    <t>A127905930X</t>
  </si>
  <si>
    <t>A127919618R</t>
  </si>
  <si>
    <t>A127837430A</t>
  </si>
  <si>
    <t>A127864758K</t>
  </si>
  <si>
    <t>A127892114A</t>
  </si>
  <si>
    <t>A127864762A</t>
  </si>
  <si>
    <t>A127837434K</t>
  </si>
  <si>
    <t>A127851178X</t>
  </si>
  <si>
    <t>A127933470V</t>
  </si>
  <si>
    <t>A127905934J</t>
  </si>
  <si>
    <t>A127864766K</t>
  </si>
  <si>
    <t>A127919622F</t>
  </si>
  <si>
    <t>A127851182R</t>
  </si>
  <si>
    <t>A127878574A</t>
  </si>
  <si>
    <t>A127878578K</t>
  </si>
  <si>
    <t>A127905938T</t>
  </si>
  <si>
    <t>A127878582A</t>
  </si>
  <si>
    <t>A127851186X</t>
  </si>
  <si>
    <t>A127837442K</t>
  </si>
  <si>
    <t>A127837446V</t>
  </si>
  <si>
    <t>A127905942J</t>
  </si>
  <si>
    <t>A127837450K</t>
  </si>
  <si>
    <t>A127837466C</t>
  </si>
  <si>
    <t>A127919634R</t>
  </si>
  <si>
    <t>A127919638X</t>
  </si>
  <si>
    <t>A127919650R</t>
  </si>
  <si>
    <t>A127851194X</t>
  </si>
  <si>
    <t>A127892134K</t>
  </si>
  <si>
    <t>A127851202L</t>
  </si>
  <si>
    <t>A127878594K</t>
  </si>
  <si>
    <t>A127878598V</t>
  </si>
  <si>
    <t>A127878602X</t>
  </si>
  <si>
    <t>A127892118K</t>
  </si>
  <si>
    <t>A127933478L</t>
  </si>
  <si>
    <t>A127905958A</t>
  </si>
  <si>
    <t>A127905962T</t>
  </si>
  <si>
    <t>A127933482C</t>
  </si>
  <si>
    <t>A127878586K</t>
  </si>
  <si>
    <t>A127864774K</t>
  </si>
  <si>
    <t>A127892122A</t>
  </si>
  <si>
    <t>A127837458C</t>
  </si>
  <si>
    <t>A127864778V</t>
  </si>
  <si>
    <t>A127905966A</t>
  </si>
  <si>
    <t>A127878590A</t>
  </si>
  <si>
    <t>A127905970T</t>
  </si>
  <si>
    <t>A127919642R</t>
  </si>
  <si>
    <t>A127933486L</t>
  </si>
  <si>
    <t>A127892126K</t>
  </si>
  <si>
    <t>A127933490C</t>
  </si>
  <si>
    <t>A127919646X</t>
  </si>
  <si>
    <t>A127864782K</t>
  </si>
  <si>
    <t>A127851190R</t>
  </si>
  <si>
    <t>A127892130A</t>
  </si>
  <si>
    <t>A127837462V</t>
  </si>
  <si>
    <t>A127864786V</t>
  </si>
  <si>
    <t>A127851198J</t>
  </si>
  <si>
    <t>A127864950K</t>
  </si>
  <si>
    <t>A127933630V</t>
  </si>
  <si>
    <t>A127892274L</t>
  </si>
  <si>
    <t>A127878766V</t>
  </si>
  <si>
    <t>A127878746K</t>
  </si>
  <si>
    <t>A127892286W</t>
  </si>
  <si>
    <t>A127934662F</t>
  </si>
  <si>
    <t>A127865978F</t>
  </si>
  <si>
    <t>A127852306X</t>
  </si>
  <si>
    <t>A127907158R</t>
  </si>
  <si>
    <t>A127920706L</t>
  </si>
  <si>
    <t>A127893362F</t>
  </si>
  <si>
    <t>A127893366R</t>
  </si>
  <si>
    <t>A127934666R</t>
  </si>
  <si>
    <t>A127907166R</t>
  </si>
  <si>
    <t>A127865986F</t>
  </si>
  <si>
    <t>A127920690F</t>
  </si>
  <si>
    <t>A127934650W</t>
  </si>
  <si>
    <t>A127838626W</t>
  </si>
  <si>
    <t>A127907146F</t>
  </si>
  <si>
    <t>A127907150W</t>
  </si>
  <si>
    <t>A127879838L</t>
  </si>
  <si>
    <t>A127838630L</t>
  </si>
  <si>
    <t>A127852302R</t>
  </si>
  <si>
    <t>A127893346F</t>
  </si>
  <si>
    <t>A127934654F</t>
  </si>
  <si>
    <t>A127907154F</t>
  </si>
  <si>
    <t>A127893350W</t>
  </si>
  <si>
    <t>A127852310R</t>
  </si>
  <si>
    <t>A127893354F</t>
  </si>
  <si>
    <t>A127838634W</t>
  </si>
  <si>
    <t>A127934658R</t>
  </si>
  <si>
    <t>A127879842C</t>
  </si>
  <si>
    <t>A127879846L</t>
  </si>
  <si>
    <t>A127865982W</t>
  </si>
  <si>
    <t>A127920694R</t>
  </si>
  <si>
    <t>A127920698X</t>
  </si>
  <si>
    <t>A127920702C</t>
  </si>
  <si>
    <t>A127907162F</t>
  </si>
  <si>
    <t>A127893358R</t>
  </si>
  <si>
    <t>Victoria ;  &gt; Not employed 12 months ago ;</t>
  </si>
  <si>
    <t>Victoria ;  Occupation of job 12 months ago: Managers ;  Employed at some time during the last 12 months ;</t>
  </si>
  <si>
    <t>Victoria ;  Occupation of job 12 months ago: Managers ;  &gt; Currently employed ;</t>
  </si>
  <si>
    <t>Victoria ;  Occupation of job 12 months ago: Managers ;  &gt;&gt; Less than 12 months in current main job ;</t>
  </si>
  <si>
    <t>Victoria ;  Occupation of job 12 months ago: Managers ;  &gt;&gt;&gt; Changed jobs in last 12 months ;</t>
  </si>
  <si>
    <t>Victoria ;  Occupation of job 12 months ago: Managers ;  &gt;&gt;&gt;&gt; Working in the same industry division as 12 months ago ;</t>
  </si>
  <si>
    <t>Victoria ;  Occupation of job 12 months ago: Managers ;  &gt;&gt;&gt;&gt; Working in a different industry division than 12 months ago ;</t>
  </si>
  <si>
    <t>Victoria ;  Occupation of job 12 months ago: Managers ;  &gt;&gt;&gt;&gt; Working in the same major occupation group as 12 months ago ;</t>
  </si>
  <si>
    <t>Victoria ;  Occupation of job 12 months ago: Managers ;  &gt;&gt;&gt;&gt; Working in a different major occupation group than 12 months ago ;</t>
  </si>
  <si>
    <t>Victoria ;  Occupation of job 12 months ago: Managers ;  &gt;&gt;&gt;&gt; Working in an occupation at the same skill level as 12 months ago ;</t>
  </si>
  <si>
    <t>Victoria ;  Occupation of job 12 months ago: Managers ;  &gt;&gt;&gt;&gt; Working in an occupation with a higher skill level than 12 months ago ;</t>
  </si>
  <si>
    <t>Victoria ;  Occupation of job 12 months ago: Managers ;  &gt;&gt;&gt;&gt; Working in an occupation with a lower skill level than 12 months ago ;</t>
  </si>
  <si>
    <t>Victoria ;  Occupation of job 12 months ago: Managers ;  &gt;&gt;&gt;&gt; Working in a job with the same usual hours as 12 months ago ;</t>
  </si>
  <si>
    <t>Victoria ;  Occupation of job 12 months ago: Managers ;  &gt;&gt;&gt;&gt; Working in a job with more usual hours than 12 months ago ;</t>
  </si>
  <si>
    <t>Victoria ;  Occupation of job 12 months ago: Managers ;  &gt;&gt;&gt;&gt; Working in a job with fewer usual hours than 12 months ago ;</t>
  </si>
  <si>
    <t>Victoria ;  Occupation of job 12 months ago: Managers ;  &gt;&gt;&gt;&gt; Working in a job with the same status in employment as 12 months ago ;</t>
  </si>
  <si>
    <t>Victoria ;  Occupation of job 12 months ago: Managers ;  &gt;&gt;&gt;&gt; Working in a job with a different status in employment than 12 months ago ;</t>
  </si>
  <si>
    <t>Victoria ;  Occupation of job 12 months ago: Managers ;  &gt;&gt;&gt; Did not change jobs in last 12 months ;</t>
  </si>
  <si>
    <t>Victoria ;  Occupation of job 12 months ago: Managers ;  &gt;&gt; 12 months or more in current main job ;</t>
  </si>
  <si>
    <t>Victoria ;  Occupation of job 12 months ago: Managers ;  &gt;&gt;&gt; Employee in current main job ;</t>
  </si>
  <si>
    <t>Victoria ;  Occupation of job 12 months ago: Managers ;  &gt;&gt;&gt;&gt; No change in occupation with current employer last year ;</t>
  </si>
  <si>
    <t>Victoria ;  Occupation of job 12 months ago: Managers ;  &gt;&gt;&gt;&gt; Changed occupations with current employer in the same major group last year ;</t>
  </si>
  <si>
    <t>Victoria ;  Occupation of job 12 months ago: Managers ;  &gt;&gt;&gt;&gt; Changed occupations with current employer into a different major group last year ;</t>
  </si>
  <si>
    <t>Victoria ;  Occupation of job 12 months ago: Managers ;  &gt;&gt;&gt;&gt; Changed occupations with current employer at the same skill level ;</t>
  </si>
  <si>
    <t>Victoria ;  Occupation of job 12 months ago: Managers ;  &gt;&gt;&gt;&gt; Changed occupations with current employer to a higher skill level ;</t>
  </si>
  <si>
    <t>Victoria ;  Occupation of job 12 months ago: Managers ;  &gt;&gt;&gt;&gt; Changed occupations with current employer to a lower skill level ;</t>
  </si>
  <si>
    <t>Victoria ;  Occupation of job 12 months ago: Managers ;  &gt;&gt;&gt;&gt; No change in usual weekly hours with current employer last year ;</t>
  </si>
  <si>
    <t>Victoria ;  Occupation of job 12 months ago: Managers ;  &gt;&gt;&gt;&gt; Usual weekly hours increased with current employer last year ;</t>
  </si>
  <si>
    <t>Victoria ;  Occupation of job 12 months ago: Managers ;  &gt;&gt;&gt;&gt; Usual weekly hours decreased with current employer last year ;</t>
  </si>
  <si>
    <t>Victoria ;  Occupation of job 12 months ago: Managers ;  &gt;&gt;&gt;&gt; Did not know or usual weekly hours varied last year ;</t>
  </si>
  <si>
    <t>Victoria ;  Occupation of job 12 months ago: Managers ;  &gt;&gt;&gt;&gt; Promoted or transferred last year ;</t>
  </si>
  <si>
    <t>Victoria ;  Occupation of job 12 months ago: Managers ;  &gt;&gt;&gt;&gt; Was not promoted or transferred last year ;</t>
  </si>
  <si>
    <t>Victoria ;  Occupation of job 12 months ago: Managers ;  &gt;&gt;&gt; Owner manager or contributing family worker in current main job ;</t>
  </si>
  <si>
    <t>Victoria ;  Occupation of job 12 months ago: Managers ;  &gt; Not currently employed ;</t>
  </si>
  <si>
    <t>Victoria ;  Occupation of job 12 months ago: Managers ;  &gt; Employed 12 months ago ;</t>
  </si>
  <si>
    <t>Victoria ;  Occupation of job 12 months ago: Professionals ;  Employed at some time during the last 12 months ;</t>
  </si>
  <si>
    <t>Victoria ;  Occupation of job 12 months ago: Professionals ;  &gt; Currently employed ;</t>
  </si>
  <si>
    <t>Victoria ;  Occupation of job 12 months ago: Professionals ;  &gt;&gt; Less than 12 months in current main job ;</t>
  </si>
  <si>
    <t>Victoria ;  Occupation of job 12 months ago: Professionals ;  &gt;&gt;&gt; Changed jobs in last 12 months ;</t>
  </si>
  <si>
    <t>Victoria ;  Occupation of job 12 months ago: Professionals ;  &gt;&gt;&gt;&gt; Working in the same industry division as 12 months ago ;</t>
  </si>
  <si>
    <t>Victoria ;  Occupation of job 12 months ago: Professionals ;  &gt;&gt;&gt;&gt; Working in a different industry division than 12 months ago ;</t>
  </si>
  <si>
    <t>Victoria ;  Occupation of job 12 months ago: Professionals ;  &gt;&gt;&gt;&gt; Working in the same major occupation group as 12 months ago ;</t>
  </si>
  <si>
    <t>Victoria ;  Occupation of job 12 months ago: Professionals ;  &gt;&gt;&gt;&gt; Working in a different major occupation group than 12 months ago ;</t>
  </si>
  <si>
    <t>Victoria ;  Occupation of job 12 months ago: Professionals ;  &gt;&gt;&gt;&gt; Working in an occupation at the same skill level as 12 months ago ;</t>
  </si>
  <si>
    <t>Victoria ;  Occupation of job 12 months ago: Professionals ;  &gt;&gt;&gt;&gt; Working in an occupation with a higher skill level than 12 months ago ;</t>
  </si>
  <si>
    <t>Victoria ;  Occupation of job 12 months ago: Professionals ;  &gt;&gt;&gt;&gt; Working in an occupation with a lower skill level than 12 months ago ;</t>
  </si>
  <si>
    <t>Victoria ;  Occupation of job 12 months ago: Professionals ;  &gt;&gt;&gt;&gt; Working in a job with the same usual hours as 12 months ago ;</t>
  </si>
  <si>
    <t>Victoria ;  Occupation of job 12 months ago: Professionals ;  &gt;&gt;&gt;&gt; Working in a job with more usual hours than 12 months ago ;</t>
  </si>
  <si>
    <t>Victoria ;  Occupation of job 12 months ago: Professionals ;  &gt;&gt;&gt;&gt; Working in a job with fewer usual hours than 12 months ago ;</t>
  </si>
  <si>
    <t>Victoria ;  Occupation of job 12 months ago: Professionals ;  &gt;&gt;&gt;&gt; Working in a job with the same status in employment as 12 months ago ;</t>
  </si>
  <si>
    <t>Victoria ;  Occupation of job 12 months ago: Professionals ;  &gt;&gt;&gt;&gt; Working in a job with a different status in employment than 12 months ago ;</t>
  </si>
  <si>
    <t>Victoria ;  Occupation of job 12 months ago: Professionals ;  &gt;&gt;&gt; Did not change jobs in last 12 months ;</t>
  </si>
  <si>
    <t>Victoria ;  Occupation of job 12 months ago: Professionals ;  &gt;&gt; 12 months or more in current main job ;</t>
  </si>
  <si>
    <t>Victoria ;  Occupation of job 12 months ago: Professionals ;  &gt;&gt;&gt; Employee in current main job ;</t>
  </si>
  <si>
    <t>Victoria ;  Occupation of job 12 months ago: Professionals ;  &gt;&gt;&gt;&gt; No change in occupation with current employer last year ;</t>
  </si>
  <si>
    <t>Victoria ;  Occupation of job 12 months ago: Professionals ;  &gt;&gt;&gt;&gt; Changed occupations with current employer in the same major group last year ;</t>
  </si>
  <si>
    <t>Victoria ;  Occupation of job 12 months ago: Professionals ;  &gt;&gt;&gt;&gt; Changed occupations with current employer into a different major group last year ;</t>
  </si>
  <si>
    <t>Victoria ;  Occupation of job 12 months ago: Professionals ;  &gt;&gt;&gt;&gt; Changed occupations with current employer at the same skill level ;</t>
  </si>
  <si>
    <t>Victoria ;  Occupation of job 12 months ago: Professionals ;  &gt;&gt;&gt;&gt; Changed occupations with current employer to a higher skill level ;</t>
  </si>
  <si>
    <t>Victoria ;  Occupation of job 12 months ago: Professionals ;  &gt;&gt;&gt;&gt; Changed occupations with current employer to a lower skill level ;</t>
  </si>
  <si>
    <t>Victoria ;  Occupation of job 12 months ago: Professionals ;  &gt;&gt;&gt;&gt; No change in usual weekly hours with current employer last year ;</t>
  </si>
  <si>
    <t>Victoria ;  Occupation of job 12 months ago: Professionals ;  &gt;&gt;&gt;&gt; Usual weekly hours increased with current employer last year ;</t>
  </si>
  <si>
    <t>Victoria ;  Occupation of job 12 months ago: Professionals ;  &gt;&gt;&gt;&gt; Usual weekly hours decreased with current employer last year ;</t>
  </si>
  <si>
    <t>Victoria ;  Occupation of job 12 months ago: Professionals ;  &gt;&gt;&gt;&gt; Did not know or usual weekly hours varied last year ;</t>
  </si>
  <si>
    <t>Victoria ;  Occupation of job 12 months ago: Professionals ;  &gt;&gt;&gt;&gt; Promoted or transferred last year ;</t>
  </si>
  <si>
    <t>Victoria ;  Occupation of job 12 months ago: Professionals ;  &gt;&gt;&gt;&gt; Was not promoted or transferred last year ;</t>
  </si>
  <si>
    <t>Victoria ;  Occupation of job 12 months ago: Professionals ;  &gt;&gt;&gt; Owner manager or contributing family worker in current main job ;</t>
  </si>
  <si>
    <t>Victoria ;  Occupation of job 12 months ago: Professionals ;  &gt; Not currently employed ;</t>
  </si>
  <si>
    <t>Victoria ;  Occupation of job 12 months ago: Professionals ;  &gt; Employed 12 months ago ;</t>
  </si>
  <si>
    <t>Victoria ;  Occupation of job 12 months ago: Technicians and trades workers ;  Employed at some time during the last 12 months ;</t>
  </si>
  <si>
    <t>Victoria ;  Occupation of job 12 months ago: Technicians and trades workers ;  &gt; Currently employed ;</t>
  </si>
  <si>
    <t>Victoria ;  Occupation of job 12 months ago: Technicians and trades workers ;  &gt;&gt; Less than 12 months in current main job ;</t>
  </si>
  <si>
    <t>Victoria ;  Occupation of job 12 months ago: Technicians and trades workers ;  &gt;&gt;&gt; Changed jobs in last 12 months ;</t>
  </si>
  <si>
    <t>Victoria ;  Occupation of job 12 months ago: Technicians and trades workers ;  &gt;&gt;&gt;&gt; Working in the same industry division as 12 months ago ;</t>
  </si>
  <si>
    <t>Victoria ;  Occupation of job 12 months ago: Technicians and trades workers ;  &gt;&gt;&gt;&gt; Working in a different industry division than 12 months ago ;</t>
  </si>
  <si>
    <t>Victoria ;  Occupation of job 12 months ago: Technicians and trades workers ;  &gt;&gt;&gt;&gt; Working in the same major occupation group as 12 months ago ;</t>
  </si>
  <si>
    <t>Victoria ;  Occupation of job 12 months ago: Technicians and trades workers ;  &gt;&gt;&gt;&gt; Working in a different major occupation group than 12 months ago ;</t>
  </si>
  <si>
    <t>Victoria ;  Occupation of job 12 months ago: Technicians and trades workers ;  &gt;&gt;&gt;&gt; Working in an occupation at the same skill level as 12 months ago ;</t>
  </si>
  <si>
    <t>Victoria ;  Occupation of job 12 months ago: Technicians and trades workers ;  &gt;&gt;&gt;&gt; Working in an occupation with a higher skill level than 12 months ago ;</t>
  </si>
  <si>
    <t>Victoria ;  Occupation of job 12 months ago: Technicians and trades workers ;  &gt;&gt;&gt;&gt; Working in an occupation with a lower skill level than 12 months ago ;</t>
  </si>
  <si>
    <t>Victoria ;  Occupation of job 12 months ago: Technicians and trades workers ;  &gt;&gt;&gt;&gt; Working in a job with the same usual hours as 12 months ago ;</t>
  </si>
  <si>
    <t>Victoria ;  Occupation of job 12 months ago: Technicians and trades workers ;  &gt;&gt;&gt;&gt; Working in a job with more usual hours than 12 months ago ;</t>
  </si>
  <si>
    <t>Victoria ;  Occupation of job 12 months ago: Technicians and trades workers ;  &gt;&gt;&gt;&gt; Working in a job with fewer usual hours than 12 months ago ;</t>
  </si>
  <si>
    <t>Victoria ;  Occupation of job 12 months ago: Technicians and trades workers ;  &gt;&gt;&gt;&gt; Working in a job with the same status in employment as 12 months ago ;</t>
  </si>
  <si>
    <t>Victoria ;  Occupation of job 12 months ago: Technicians and trades workers ;  &gt;&gt;&gt;&gt; Working in a job with a different status in employment than 12 months ago ;</t>
  </si>
  <si>
    <t>Victoria ;  Occupation of job 12 months ago: Technicians and trades workers ;  &gt;&gt;&gt; Did not change jobs in last 12 months ;</t>
  </si>
  <si>
    <t>Victoria ;  Occupation of job 12 months ago: Technicians and trades workers ;  &gt;&gt; 12 months or more in current main job ;</t>
  </si>
  <si>
    <t>Victoria ;  Occupation of job 12 months ago: Technicians and trades workers ;  &gt;&gt;&gt; Employee in current main job ;</t>
  </si>
  <si>
    <t>Victoria ;  Occupation of job 12 months ago: Technicians and trades workers ;  &gt;&gt;&gt;&gt; No change in occupation with current employer last year ;</t>
  </si>
  <si>
    <t>Victoria ;  Occupation of job 12 months ago: Technicians and trades workers ;  &gt;&gt;&gt;&gt; Changed occupations with current employer in the same major group last year ;</t>
  </si>
  <si>
    <t>Victoria ;  Occupation of job 12 months ago: Technicians and trades workers ;  &gt;&gt;&gt;&gt; Changed occupations with current employer into a different major group last year ;</t>
  </si>
  <si>
    <t>Victoria ;  Occupation of job 12 months ago: Technicians and trades workers ;  &gt;&gt;&gt;&gt; Changed occupations with current employer at the same skill level ;</t>
  </si>
  <si>
    <t>Victoria ;  Occupation of job 12 months ago: Technicians and trades workers ;  &gt;&gt;&gt;&gt; Changed occupations with current employer to a higher skill level ;</t>
  </si>
  <si>
    <t>Victoria ;  Occupation of job 12 months ago: Technicians and trades workers ;  &gt;&gt;&gt;&gt; Changed occupations with current employer to a lower skill level ;</t>
  </si>
  <si>
    <t>Victoria ;  Occupation of job 12 months ago: Technicians and trades workers ;  &gt;&gt;&gt;&gt; No change in usual weekly hours with current employer last year ;</t>
  </si>
  <si>
    <t>Victoria ;  Occupation of job 12 months ago: Technicians and trades workers ;  &gt;&gt;&gt;&gt; Usual weekly hours increased with current employer last year ;</t>
  </si>
  <si>
    <t>Victoria ;  Occupation of job 12 months ago: Technicians and trades workers ;  &gt;&gt;&gt;&gt; Usual weekly hours decreased with current employer last year ;</t>
  </si>
  <si>
    <t>Victoria ;  Occupation of job 12 months ago: Technicians and trades workers ;  &gt;&gt;&gt;&gt; Did not know or usual weekly hours varied last year ;</t>
  </si>
  <si>
    <t>Victoria ;  Occupation of job 12 months ago: Technicians and trades workers ;  &gt;&gt;&gt;&gt; Promoted or transferred last year ;</t>
  </si>
  <si>
    <t>Victoria ;  Occupation of job 12 months ago: Technicians and trades workers ;  &gt;&gt;&gt;&gt; Was not promoted or transferred last year ;</t>
  </si>
  <si>
    <t>Victoria ;  Occupation of job 12 months ago: Technicians and trades workers ;  &gt;&gt;&gt; Owner manager or contributing family worker in current main job ;</t>
  </si>
  <si>
    <t>Victoria ;  Occupation of job 12 months ago: Technicians and trades workers ;  &gt; Not currently employed ;</t>
  </si>
  <si>
    <t>Victoria ;  Occupation of job 12 months ago: Technicians and trades workers ;  &gt; Employed 12 months ago ;</t>
  </si>
  <si>
    <t>Victoria ;  Occupation of job 12 months ago: Community and personal service workers ;  Employed at some time during the last 12 months ;</t>
  </si>
  <si>
    <t>Victoria ;  Occupation of job 12 months ago: Community and personal service workers ;  &gt; Currently employed ;</t>
  </si>
  <si>
    <t>Victoria ;  Occupation of job 12 months ago: Community and personal service workers ;  &gt;&gt; Less than 12 months in current main job ;</t>
  </si>
  <si>
    <t>Victoria ;  Occupation of job 12 months ago: Community and personal service workers ;  &gt;&gt;&gt; Changed jobs in last 12 months ;</t>
  </si>
  <si>
    <t>Victoria ;  Occupation of job 12 months ago: Community and personal service workers ;  &gt;&gt;&gt;&gt; Working in the same industry division as 12 months ago ;</t>
  </si>
  <si>
    <t>Victoria ;  Occupation of job 12 months ago: Community and personal service workers ;  &gt;&gt;&gt;&gt; Working in a different industry division than 12 months ago ;</t>
  </si>
  <si>
    <t>Victoria ;  Occupation of job 12 months ago: Community and personal service workers ;  &gt;&gt;&gt;&gt; Working in the same major occupation group as 12 months ago ;</t>
  </si>
  <si>
    <t>Victoria ;  Occupation of job 12 months ago: Community and personal service workers ;  &gt;&gt;&gt;&gt; Working in a different major occupation group than 12 months ago ;</t>
  </si>
  <si>
    <t>Victoria ;  Occupation of job 12 months ago: Community and personal service workers ;  &gt;&gt;&gt;&gt; Working in an occupation at the same skill level as 12 months ago ;</t>
  </si>
  <si>
    <t>Victoria ;  Occupation of job 12 months ago: Community and personal service workers ;  &gt;&gt;&gt;&gt; Working in an occupation with a higher skill level than 12 months ago ;</t>
  </si>
  <si>
    <t>Victoria ;  Occupation of job 12 months ago: Community and personal service workers ;  &gt;&gt;&gt;&gt; Working in an occupation with a lower skill level than 12 months ago ;</t>
  </si>
  <si>
    <t>Victoria ;  Occupation of job 12 months ago: Community and personal service workers ;  &gt;&gt;&gt;&gt; Working in a job with the same usual hours as 12 months ago ;</t>
  </si>
  <si>
    <t>Victoria ;  Occupation of job 12 months ago: Community and personal service workers ;  &gt;&gt;&gt;&gt; Working in a job with more usual hours than 12 months ago ;</t>
  </si>
  <si>
    <t>Victoria ;  Occupation of job 12 months ago: Community and personal service workers ;  &gt;&gt;&gt;&gt; Working in a job with fewer usual hours than 12 months ago ;</t>
  </si>
  <si>
    <t>Victoria ;  Occupation of job 12 months ago: Community and personal service workers ;  &gt;&gt;&gt;&gt; Working in a job with the same status in employment as 12 months ago ;</t>
  </si>
  <si>
    <t>Victoria ;  Occupation of job 12 months ago: Community and personal service workers ;  &gt;&gt;&gt;&gt; Working in a job with a different status in employment than 12 months ago ;</t>
  </si>
  <si>
    <t>Victoria ;  Occupation of job 12 months ago: Community and personal service workers ;  &gt;&gt;&gt; Did not change jobs in last 12 months ;</t>
  </si>
  <si>
    <t>Victoria ;  Occupation of job 12 months ago: Community and personal service workers ;  &gt;&gt; 12 months or more in current main job ;</t>
  </si>
  <si>
    <t>Victoria ;  Occupation of job 12 months ago: Community and personal service workers ;  &gt;&gt;&gt; Employee in current main job ;</t>
  </si>
  <si>
    <t>Victoria ;  Occupation of job 12 months ago: Community and personal service workers ;  &gt;&gt;&gt;&gt; No change in occupation with current employer last year ;</t>
  </si>
  <si>
    <t>Victoria ;  Occupation of job 12 months ago: Community and personal service workers ;  &gt;&gt;&gt;&gt; Changed occupations with current employer in the same major group last year ;</t>
  </si>
  <si>
    <t>Victoria ;  Occupation of job 12 months ago: Community and personal service workers ;  &gt;&gt;&gt;&gt; Changed occupations with current employer into a different major group last year ;</t>
  </si>
  <si>
    <t>Victoria ;  Occupation of job 12 months ago: Community and personal service workers ;  &gt;&gt;&gt;&gt; Changed occupations with current employer at the same skill level ;</t>
  </si>
  <si>
    <t>Victoria ;  Occupation of job 12 months ago: Community and personal service workers ;  &gt;&gt;&gt;&gt; Changed occupations with current employer to a higher skill level ;</t>
  </si>
  <si>
    <t>Victoria ;  Occupation of job 12 months ago: Community and personal service workers ;  &gt;&gt;&gt;&gt; Changed occupations with current employer to a lower skill level ;</t>
  </si>
  <si>
    <t>Victoria ;  Occupation of job 12 months ago: Community and personal service workers ;  &gt;&gt;&gt;&gt; No change in usual weekly hours with current employer last year ;</t>
  </si>
  <si>
    <t>Victoria ;  Occupation of job 12 months ago: Community and personal service workers ;  &gt;&gt;&gt;&gt; Usual weekly hours increased with current employer last year ;</t>
  </si>
  <si>
    <t>Victoria ;  Occupation of job 12 months ago: Community and personal service workers ;  &gt;&gt;&gt;&gt; Usual weekly hours decreased with current employer last year ;</t>
  </si>
  <si>
    <t>Victoria ;  Occupation of job 12 months ago: Community and personal service workers ;  &gt;&gt;&gt;&gt; Did not know or usual weekly hours varied last year ;</t>
  </si>
  <si>
    <t>Victoria ;  Occupation of job 12 months ago: Community and personal service workers ;  &gt;&gt;&gt;&gt; Promoted or transferred last year ;</t>
  </si>
  <si>
    <t>Victoria ;  Occupation of job 12 months ago: Community and personal service workers ;  &gt;&gt;&gt;&gt; Was not promoted or transferred last year ;</t>
  </si>
  <si>
    <t>Victoria ;  Occupation of job 12 months ago: Community and personal service workers ;  &gt;&gt;&gt; Owner manager or contributing family worker in current main job ;</t>
  </si>
  <si>
    <t>Victoria ;  Occupation of job 12 months ago: Community and personal service workers ;  &gt; Not currently employed ;</t>
  </si>
  <si>
    <t>Victoria ;  Occupation of job 12 months ago: Community and personal service workers ;  &gt; Employed 12 months ago ;</t>
  </si>
  <si>
    <t>Victoria ;  Occupation of job 12 months ago: Clerical and administrative workers ;  Employed at some time during the last 12 months ;</t>
  </si>
  <si>
    <t>Victoria ;  Occupation of job 12 months ago: Clerical and administrative workers ;  &gt; Currently employed ;</t>
  </si>
  <si>
    <t>Victoria ;  Occupation of job 12 months ago: Clerical and administrative workers ;  &gt;&gt; Less than 12 months in current main job ;</t>
  </si>
  <si>
    <t>Victoria ;  Occupation of job 12 months ago: Clerical and administrative workers ;  &gt;&gt;&gt; Changed jobs in last 12 months ;</t>
  </si>
  <si>
    <t>Victoria ;  Occupation of job 12 months ago: Clerical and administrative workers ;  &gt;&gt;&gt;&gt; Working in the same industry division as 12 months ago ;</t>
  </si>
  <si>
    <t>Victoria ;  Occupation of job 12 months ago: Clerical and administrative workers ;  &gt;&gt;&gt;&gt; Working in a different industry division than 12 months ago ;</t>
  </si>
  <si>
    <t>Victoria ;  Occupation of job 12 months ago: Clerical and administrative workers ;  &gt;&gt;&gt;&gt; Working in the same major occupation group as 12 months ago ;</t>
  </si>
  <si>
    <t>Victoria ;  Occupation of job 12 months ago: Clerical and administrative workers ;  &gt;&gt;&gt;&gt; Working in a different major occupation group than 12 months ago ;</t>
  </si>
  <si>
    <t>Victoria ;  Occupation of job 12 months ago: Clerical and administrative workers ;  &gt;&gt;&gt;&gt; Working in an occupation at the same skill level as 12 months ago ;</t>
  </si>
  <si>
    <t>Victoria ;  Occupation of job 12 months ago: Clerical and administrative workers ;  &gt;&gt;&gt;&gt; Working in an occupation with a higher skill level than 12 months ago ;</t>
  </si>
  <si>
    <t>Victoria ;  Occupation of job 12 months ago: Clerical and administrative workers ;  &gt;&gt;&gt;&gt; Working in an occupation with a lower skill level than 12 months ago ;</t>
  </si>
  <si>
    <t>Victoria ;  Occupation of job 12 months ago: Clerical and administrative workers ;  &gt;&gt;&gt;&gt; Working in a job with the same usual hours as 12 months ago ;</t>
  </si>
  <si>
    <t>Victoria ;  Occupation of job 12 months ago: Clerical and administrative workers ;  &gt;&gt;&gt;&gt; Working in a job with more usual hours than 12 months ago ;</t>
  </si>
  <si>
    <t>Victoria ;  Occupation of job 12 months ago: Clerical and administrative workers ;  &gt;&gt;&gt;&gt; Working in a job with fewer usual hours than 12 months ago ;</t>
  </si>
  <si>
    <t>Victoria ;  Occupation of job 12 months ago: Clerical and administrative workers ;  &gt;&gt;&gt;&gt; Working in a job with the same status in employment as 12 months ago ;</t>
  </si>
  <si>
    <t>Victoria ;  Occupation of job 12 months ago: Clerical and administrative workers ;  &gt;&gt;&gt;&gt; Working in a job with a different status in employment than 12 months ago ;</t>
  </si>
  <si>
    <t>Victoria ;  Occupation of job 12 months ago: Clerical and administrative workers ;  &gt;&gt;&gt; Did not change jobs in last 12 months ;</t>
  </si>
  <si>
    <t>Victoria ;  Occupation of job 12 months ago: Clerical and administrative workers ;  &gt;&gt; 12 months or more in current main job ;</t>
  </si>
  <si>
    <t>Victoria ;  Occupation of job 12 months ago: Clerical and administrative workers ;  &gt;&gt;&gt; Employee in current main job ;</t>
  </si>
  <si>
    <t>Victoria ;  Occupation of job 12 months ago: Clerical and administrative workers ;  &gt;&gt;&gt;&gt; No change in occupation with current employer last year ;</t>
  </si>
  <si>
    <t>Victoria ;  Occupation of job 12 months ago: Clerical and administrative workers ;  &gt;&gt;&gt;&gt; Changed occupations with current employer in the same major group last year ;</t>
  </si>
  <si>
    <t>Victoria ;  Occupation of job 12 months ago: Clerical and administrative workers ;  &gt;&gt;&gt;&gt; Changed occupations with current employer into a different major group last year ;</t>
  </si>
  <si>
    <t>Victoria ;  Occupation of job 12 months ago: Clerical and administrative workers ;  &gt;&gt;&gt;&gt; Changed occupations with current employer at the same skill level ;</t>
  </si>
  <si>
    <t>Victoria ;  Occupation of job 12 months ago: Clerical and administrative workers ;  &gt;&gt;&gt;&gt; Changed occupations with current employer to a higher skill level ;</t>
  </si>
  <si>
    <t>Victoria ;  Occupation of job 12 months ago: Clerical and administrative workers ;  &gt;&gt;&gt;&gt; Changed occupations with current employer to a lower skill level ;</t>
  </si>
  <si>
    <t>Victoria ;  Occupation of job 12 months ago: Clerical and administrative workers ;  &gt;&gt;&gt;&gt; No change in usual weekly hours with current employer last year ;</t>
  </si>
  <si>
    <t>Victoria ;  Occupation of job 12 months ago: Clerical and administrative workers ;  &gt;&gt;&gt;&gt; Usual weekly hours increased with current employer last year ;</t>
  </si>
  <si>
    <t>Victoria ;  Occupation of job 12 months ago: Clerical and administrative workers ;  &gt;&gt;&gt;&gt; Usual weekly hours decreased with current employer last year ;</t>
  </si>
  <si>
    <t>Victoria ;  Occupation of job 12 months ago: Clerical and administrative workers ;  &gt;&gt;&gt;&gt; Did not know or usual weekly hours varied last year ;</t>
  </si>
  <si>
    <t>Victoria ;  Occupation of job 12 months ago: Clerical and administrative workers ;  &gt;&gt;&gt;&gt; Promoted or transferred last year ;</t>
  </si>
  <si>
    <t>Victoria ;  Occupation of job 12 months ago: Clerical and administrative workers ;  &gt;&gt;&gt;&gt; Was not promoted or transferred last year ;</t>
  </si>
  <si>
    <t>Victoria ;  Occupation of job 12 months ago: Clerical and administrative workers ;  &gt;&gt;&gt; Owner manager or contributing family worker in current main job ;</t>
  </si>
  <si>
    <t>Victoria ;  Occupation of job 12 months ago: Clerical and administrative workers ;  &gt; Not currently employed ;</t>
  </si>
  <si>
    <t>Victoria ;  Occupation of job 12 months ago: Clerical and administrative workers ;  &gt; Employed 12 months ago ;</t>
  </si>
  <si>
    <t>Victoria ;  Occupation of job 12 months ago: Sales workers ;  Employed at some time during the last 12 months ;</t>
  </si>
  <si>
    <t>Victoria ;  Occupation of job 12 months ago: Sales workers ;  &gt; Currently employed ;</t>
  </si>
  <si>
    <t>Victoria ;  Occupation of job 12 months ago: Sales workers ;  &gt;&gt; Less than 12 months in current main job ;</t>
  </si>
  <si>
    <t>Victoria ;  Occupation of job 12 months ago: Sales workers ;  &gt;&gt;&gt; Changed jobs in last 12 months ;</t>
  </si>
  <si>
    <t>Victoria ;  Occupation of job 12 months ago: Sales workers ;  &gt;&gt;&gt;&gt; Working in the same industry division as 12 months ago ;</t>
  </si>
  <si>
    <t>Victoria ;  Occupation of job 12 months ago: Sales workers ;  &gt;&gt;&gt;&gt; Working in a different industry division than 12 months ago ;</t>
  </si>
  <si>
    <t>Victoria ;  Occupation of job 12 months ago: Sales workers ;  &gt;&gt;&gt;&gt; Working in the same major occupation group as 12 months ago ;</t>
  </si>
  <si>
    <t>Victoria ;  Occupation of job 12 months ago: Sales workers ;  &gt;&gt;&gt;&gt; Working in a different major occupation group than 12 months ago ;</t>
  </si>
  <si>
    <t>Victoria ;  Occupation of job 12 months ago: Sales workers ;  &gt;&gt;&gt;&gt; Working in an occupation at the same skill level as 12 months ago ;</t>
  </si>
  <si>
    <t>Victoria ;  Occupation of job 12 months ago: Sales workers ;  &gt;&gt;&gt;&gt; Working in an occupation with a higher skill level than 12 months ago ;</t>
  </si>
  <si>
    <t>Victoria ;  Occupation of job 12 months ago: Sales workers ;  &gt;&gt;&gt;&gt; Working in an occupation with a lower skill level than 12 months ago ;</t>
  </si>
  <si>
    <t>Victoria ;  Occupation of job 12 months ago: Sales workers ;  &gt;&gt;&gt;&gt; Working in a job with the same usual hours as 12 months ago ;</t>
  </si>
  <si>
    <t>Victoria ;  Occupation of job 12 months ago: Sales workers ;  &gt;&gt;&gt;&gt; Working in a job with more usual hours than 12 months ago ;</t>
  </si>
  <si>
    <t>Victoria ;  Occupation of job 12 months ago: Sales workers ;  &gt;&gt;&gt;&gt; Working in a job with fewer usual hours than 12 months ago ;</t>
  </si>
  <si>
    <t>Victoria ;  Occupation of job 12 months ago: Sales workers ;  &gt;&gt;&gt;&gt; Working in a job with the same status in employment as 12 months ago ;</t>
  </si>
  <si>
    <t>Victoria ;  Occupation of job 12 months ago: Sales workers ;  &gt;&gt;&gt;&gt; Working in a job with a different status in employment than 12 months ago ;</t>
  </si>
  <si>
    <t>Victoria ;  Occupation of job 12 months ago: Sales workers ;  &gt;&gt;&gt; Did not change jobs in last 12 months ;</t>
  </si>
  <si>
    <t>Victoria ;  Occupation of job 12 months ago: Sales workers ;  &gt;&gt; 12 months or more in current main job ;</t>
  </si>
  <si>
    <t>Victoria ;  Occupation of job 12 months ago: Sales workers ;  &gt;&gt;&gt; Employee in current main job ;</t>
  </si>
  <si>
    <t>Victoria ;  Occupation of job 12 months ago: Sales workers ;  &gt;&gt;&gt;&gt; No change in occupation with current employer last year ;</t>
  </si>
  <si>
    <t>Victoria ;  Occupation of job 12 months ago: Sales workers ;  &gt;&gt;&gt;&gt; Changed occupations with current employer in the same major group last year ;</t>
  </si>
  <si>
    <t>Victoria ;  Occupation of job 12 months ago: Sales workers ;  &gt;&gt;&gt;&gt; Changed occupations with current employer into a different major group last year ;</t>
  </si>
  <si>
    <t>Victoria ;  Occupation of job 12 months ago: Sales workers ;  &gt;&gt;&gt;&gt; Changed occupations with current employer at the same skill level ;</t>
  </si>
  <si>
    <t>Victoria ;  Occupation of job 12 months ago: Sales workers ;  &gt;&gt;&gt;&gt; Changed occupations with current employer to a higher skill level ;</t>
  </si>
  <si>
    <t>Victoria ;  Occupation of job 12 months ago: Sales workers ;  &gt;&gt;&gt;&gt; Changed occupations with current employer to a lower skill level ;</t>
  </si>
  <si>
    <t>Victoria ;  Occupation of job 12 months ago: Sales workers ;  &gt;&gt;&gt;&gt; No change in usual weekly hours with current employer last year ;</t>
  </si>
  <si>
    <t>Victoria ;  Occupation of job 12 months ago: Sales workers ;  &gt;&gt;&gt;&gt; Usual weekly hours increased with current employer last year ;</t>
  </si>
  <si>
    <t>Victoria ;  Occupation of job 12 months ago: Sales workers ;  &gt;&gt;&gt;&gt; Usual weekly hours decreased with current employer last year ;</t>
  </si>
  <si>
    <t>Victoria ;  Occupation of job 12 months ago: Sales workers ;  &gt;&gt;&gt;&gt; Did not know or usual weekly hours varied last year ;</t>
  </si>
  <si>
    <t>Victoria ;  Occupation of job 12 months ago: Sales workers ;  &gt;&gt;&gt;&gt; Promoted or transferred last year ;</t>
  </si>
  <si>
    <t>Victoria ;  Occupation of job 12 months ago: Sales workers ;  &gt;&gt;&gt;&gt; Was not promoted or transferred last year ;</t>
  </si>
  <si>
    <t>Victoria ;  Occupation of job 12 months ago: Sales workers ;  &gt;&gt;&gt; Owner manager or contributing family worker in current main job ;</t>
  </si>
  <si>
    <t>Victoria ;  Occupation of job 12 months ago: Sales workers ;  &gt; Not currently employed ;</t>
  </si>
  <si>
    <t>Victoria ;  Occupation of job 12 months ago: Sales workers ;  &gt; Employed 12 months ago ;</t>
  </si>
  <si>
    <t>Victoria ;  Occupation of job 12 months ago: Machinery operators and drivers ;  Employed at some time during the last 12 months ;</t>
  </si>
  <si>
    <t>Victoria ;  Occupation of job 12 months ago: Machinery operators and drivers ;  &gt; Currently employed ;</t>
  </si>
  <si>
    <t>Victoria ;  Occupation of job 12 months ago: Machinery operators and drivers ;  &gt;&gt; Less than 12 months in current main job ;</t>
  </si>
  <si>
    <t>Victoria ;  Occupation of job 12 months ago: Machinery operators and drivers ;  &gt;&gt;&gt; Changed jobs in last 12 months ;</t>
  </si>
  <si>
    <t>Victoria ;  Occupation of job 12 months ago: Machinery operators and drivers ;  &gt;&gt;&gt;&gt; Working in the same industry division as 12 months ago ;</t>
  </si>
  <si>
    <t>Victoria ;  Occupation of job 12 months ago: Machinery operators and drivers ;  &gt;&gt;&gt;&gt; Working in a different industry division than 12 months ago ;</t>
  </si>
  <si>
    <t>Victoria ;  Occupation of job 12 months ago: Machinery operators and drivers ;  &gt;&gt;&gt;&gt; Working in the same major occupation group as 12 months ago ;</t>
  </si>
  <si>
    <t>Victoria ;  Occupation of job 12 months ago: Machinery operators and drivers ;  &gt;&gt;&gt;&gt; Working in a different major occupation group than 12 months ago ;</t>
  </si>
  <si>
    <t>Victoria ;  Occupation of job 12 months ago: Machinery operators and drivers ;  &gt;&gt;&gt;&gt; Working in an occupation at the same skill level as 12 months ago ;</t>
  </si>
  <si>
    <t>Victoria ;  Occupation of job 12 months ago: Machinery operators and drivers ;  &gt;&gt;&gt;&gt; Working in an occupation with a higher skill level than 12 months ago ;</t>
  </si>
  <si>
    <t>Victoria ;  Occupation of job 12 months ago: Machinery operators and drivers ;  &gt;&gt;&gt;&gt; Working in an occupation with a lower skill level than 12 months ago ;</t>
  </si>
  <si>
    <t>Victoria ;  Occupation of job 12 months ago: Machinery operators and drivers ;  &gt;&gt;&gt;&gt; Working in a job with the same usual hours as 12 months ago ;</t>
  </si>
  <si>
    <t>Victoria ;  Occupation of job 12 months ago: Machinery operators and drivers ;  &gt;&gt;&gt;&gt; Working in a job with more usual hours than 12 months ago ;</t>
  </si>
  <si>
    <t>Victoria ;  Occupation of job 12 months ago: Machinery operators and drivers ;  &gt;&gt;&gt;&gt; Working in a job with fewer usual hours than 12 months ago ;</t>
  </si>
  <si>
    <t>Victoria ;  Occupation of job 12 months ago: Machinery operators and drivers ;  &gt;&gt;&gt;&gt; Working in a job with the same status in employment as 12 months ago ;</t>
  </si>
  <si>
    <t>Victoria ;  Occupation of job 12 months ago: Machinery operators and drivers ;  &gt;&gt;&gt;&gt; Working in a job with a different status in employment than 12 months ago ;</t>
  </si>
  <si>
    <t>Victoria ;  Occupation of job 12 months ago: Machinery operators and drivers ;  &gt;&gt;&gt; Did not change jobs in last 12 months ;</t>
  </si>
  <si>
    <t>Victoria ;  Occupation of job 12 months ago: Machinery operators and drivers ;  &gt;&gt; 12 months or more in current main job ;</t>
  </si>
  <si>
    <t>Victoria ;  Occupation of job 12 months ago: Machinery operators and drivers ;  &gt;&gt;&gt; Employee in current main job ;</t>
  </si>
  <si>
    <t>Victoria ;  Occupation of job 12 months ago: Machinery operators and drivers ;  &gt;&gt;&gt;&gt; No change in occupation with current employer last year ;</t>
  </si>
  <si>
    <t>Victoria ;  Occupation of job 12 months ago: Machinery operators and drivers ;  &gt;&gt;&gt;&gt; Changed occupations with current employer in the same major group last year ;</t>
  </si>
  <si>
    <t>Victoria ;  Occupation of job 12 months ago: Machinery operators and drivers ;  &gt;&gt;&gt;&gt; Changed occupations with current employer into a different major group last year ;</t>
  </si>
  <si>
    <t>Victoria ;  Occupation of job 12 months ago: Machinery operators and drivers ;  &gt;&gt;&gt;&gt; Changed occupations with current employer at the same skill level ;</t>
  </si>
  <si>
    <t>Victoria ;  Occupation of job 12 months ago: Machinery operators and drivers ;  &gt;&gt;&gt;&gt; Changed occupations with current employer to a higher skill level ;</t>
  </si>
  <si>
    <t>Victoria ;  Occupation of job 12 months ago: Machinery operators and drivers ;  &gt;&gt;&gt;&gt; Changed occupations with current employer to a lower skill level ;</t>
  </si>
  <si>
    <t>Victoria ;  Occupation of job 12 months ago: Machinery operators and drivers ;  &gt;&gt;&gt;&gt; No change in usual weekly hours with current employer last year ;</t>
  </si>
  <si>
    <t>Victoria ;  Occupation of job 12 months ago: Machinery operators and drivers ;  &gt;&gt;&gt;&gt; Usual weekly hours increased with current employer last year ;</t>
  </si>
  <si>
    <t>Victoria ;  Occupation of job 12 months ago: Machinery operators and drivers ;  &gt;&gt;&gt;&gt; Usual weekly hours decreased with current employer last year ;</t>
  </si>
  <si>
    <t>Victoria ;  Occupation of job 12 months ago: Machinery operators and drivers ;  &gt;&gt;&gt;&gt; Did not know or usual weekly hours varied last year ;</t>
  </si>
  <si>
    <t>Victoria ;  Occupation of job 12 months ago: Machinery operators and drivers ;  &gt;&gt;&gt;&gt; Promoted or transferred last year ;</t>
  </si>
  <si>
    <t>Victoria ;  Occupation of job 12 months ago: Machinery operators and drivers ;  &gt;&gt;&gt;&gt; Was not promoted or transferred last year ;</t>
  </si>
  <si>
    <t>Victoria ;  Occupation of job 12 months ago: Machinery operators and drivers ;  &gt;&gt;&gt; Owner manager or contributing family worker in current main job ;</t>
  </si>
  <si>
    <t>Victoria ;  Occupation of job 12 months ago: Machinery operators and drivers ;  &gt; Not currently employed ;</t>
  </si>
  <si>
    <t>Victoria ;  Occupation of job 12 months ago: Machinery operators and drivers ;  &gt; Employed 12 months ago ;</t>
  </si>
  <si>
    <t>Victoria ;  Occupation of job 12 months ago: Labourers ;  Employed at some time during the last 12 months ;</t>
  </si>
  <si>
    <t>Victoria ;  Occupation of job 12 months ago: Labourers ;  &gt; Currently employed ;</t>
  </si>
  <si>
    <t>Victoria ;  Occupation of job 12 months ago: Labourers ;  &gt;&gt; Less than 12 months in current main job ;</t>
  </si>
  <si>
    <t>Victoria ;  Occupation of job 12 months ago: Labourers ;  &gt;&gt;&gt; Changed jobs in last 12 months ;</t>
  </si>
  <si>
    <t>Victoria ;  Occupation of job 12 months ago: Labourers ;  &gt;&gt;&gt;&gt; Working in the same industry division as 12 months ago ;</t>
  </si>
  <si>
    <t>Victoria ;  Occupation of job 12 months ago: Labourers ;  &gt;&gt;&gt;&gt; Working in a different industry division than 12 months ago ;</t>
  </si>
  <si>
    <t>Victoria ;  Occupation of job 12 months ago: Labourers ;  &gt;&gt;&gt;&gt; Working in the same major occupation group as 12 months ago ;</t>
  </si>
  <si>
    <t>Victoria ;  Occupation of job 12 months ago: Labourers ;  &gt;&gt;&gt;&gt; Working in a different major occupation group than 12 months ago ;</t>
  </si>
  <si>
    <t>Victoria ;  Occupation of job 12 months ago: Labourers ;  &gt;&gt;&gt;&gt; Working in an occupation at the same skill level as 12 months ago ;</t>
  </si>
  <si>
    <t>Victoria ;  Occupation of job 12 months ago: Labourers ;  &gt;&gt;&gt;&gt; Working in an occupation with a higher skill level than 12 months ago ;</t>
  </si>
  <si>
    <t>Victoria ;  Occupation of job 12 months ago: Labourers ;  &gt;&gt;&gt;&gt; Working in an occupation with a lower skill level than 12 months ago ;</t>
  </si>
  <si>
    <t>A127838638F</t>
  </si>
  <si>
    <t>A127866262T</t>
  </si>
  <si>
    <t>A127920922F</t>
  </si>
  <si>
    <t>A127880082W</t>
  </si>
  <si>
    <t>A127934934X</t>
  </si>
  <si>
    <t>A127866266A</t>
  </si>
  <si>
    <t>A127866270T</t>
  </si>
  <si>
    <t>A127866274A</t>
  </si>
  <si>
    <t>A127852566V</t>
  </si>
  <si>
    <t>A127838862X</t>
  </si>
  <si>
    <t>A127934946J</t>
  </si>
  <si>
    <t>A127880066W</t>
  </si>
  <si>
    <t>A127907446J</t>
  </si>
  <si>
    <t>A127880070L</t>
  </si>
  <si>
    <t>A127880074W</t>
  </si>
  <si>
    <t>A127880078F</t>
  </si>
  <si>
    <t>A127838842R</t>
  </si>
  <si>
    <t>A127838846X</t>
  </si>
  <si>
    <t>A127893650X</t>
  </si>
  <si>
    <t>A127907450X</t>
  </si>
  <si>
    <t>A127907454J</t>
  </si>
  <si>
    <t>A127838850R</t>
  </si>
  <si>
    <t>A127920926R</t>
  </si>
  <si>
    <t>A127934930R</t>
  </si>
  <si>
    <t>A127920930F</t>
  </si>
  <si>
    <t>A127880086F</t>
  </si>
  <si>
    <t>A127893654J</t>
  </si>
  <si>
    <t>A127852562K</t>
  </si>
  <si>
    <t>A127838854X</t>
  </si>
  <si>
    <t>A127920934R</t>
  </si>
  <si>
    <t>A127866258A</t>
  </si>
  <si>
    <t>A127934938J</t>
  </si>
  <si>
    <t>A127920938X</t>
  </si>
  <si>
    <t>A127893658T</t>
  </si>
  <si>
    <t>A127934942X</t>
  </si>
  <si>
    <t>A127893786K</t>
  </si>
  <si>
    <t>A127921026A</t>
  </si>
  <si>
    <t>A127893778K</t>
  </si>
  <si>
    <t>A127921038K</t>
  </si>
  <si>
    <t>A127921046K</t>
  </si>
  <si>
    <t>A127880214L</t>
  </si>
  <si>
    <t>A127893790A</t>
  </si>
  <si>
    <t>A127880218W</t>
  </si>
  <si>
    <t>A127893794K</t>
  </si>
  <si>
    <t>A127935014A</t>
  </si>
  <si>
    <t>A127921030T</t>
  </si>
  <si>
    <t>A127852646V</t>
  </si>
  <si>
    <t>A127866378V</t>
  </si>
  <si>
    <t>A127880202C</t>
  </si>
  <si>
    <t>A127907534J</t>
  </si>
  <si>
    <t>A127935006A</t>
  </si>
  <si>
    <t>A127852650K</t>
  </si>
  <si>
    <t>A127838946J</t>
  </si>
  <si>
    <t>A127852654V</t>
  </si>
  <si>
    <t>A127852658C</t>
  </si>
  <si>
    <t>A127880206L</t>
  </si>
  <si>
    <t>A127852662V</t>
  </si>
  <si>
    <t>A127907538T</t>
  </si>
  <si>
    <t>A127866382K</t>
  </si>
  <si>
    <t>A127838950X</t>
  </si>
  <si>
    <t>A127852666C</t>
  </si>
  <si>
    <t>A127921034A</t>
  </si>
  <si>
    <t>A127838954J</t>
  </si>
  <si>
    <t>A127852670V</t>
  </si>
  <si>
    <t>A127935010T</t>
  </si>
  <si>
    <t>A127852674C</t>
  </si>
  <si>
    <t>A127893782A</t>
  </si>
  <si>
    <t>A127921042A</t>
  </si>
  <si>
    <t>A127921050A</t>
  </si>
  <si>
    <t>A127935034K</t>
  </si>
  <si>
    <t>A127866386V</t>
  </si>
  <si>
    <t>A127880226W</t>
  </si>
  <si>
    <t>A127838966T</t>
  </si>
  <si>
    <t>A127907550J</t>
  </si>
  <si>
    <t>A127838974T</t>
  </si>
  <si>
    <t>A127907554T</t>
  </si>
  <si>
    <t>A127852682C</t>
  </si>
  <si>
    <t>A127921074V</t>
  </si>
  <si>
    <t>A127907558A</t>
  </si>
  <si>
    <t>A127935018K</t>
  </si>
  <si>
    <t>A127921054K</t>
  </si>
  <si>
    <t>A127921058V</t>
  </si>
  <si>
    <t>A127880222L</t>
  </si>
  <si>
    <t>A127935022A</t>
  </si>
  <si>
    <t>A127935026K</t>
  </si>
  <si>
    <t>A127907542J</t>
  </si>
  <si>
    <t>A127907546T</t>
  </si>
  <si>
    <t>A127935030A</t>
  </si>
  <si>
    <t>A127893798V</t>
  </si>
  <si>
    <t>A127838958T</t>
  </si>
  <si>
    <t>A127838962J</t>
  </si>
  <si>
    <t>A127852678L</t>
  </si>
  <si>
    <t>A127921062K</t>
  </si>
  <si>
    <t>A127866390K</t>
  </si>
  <si>
    <t>A127921066V</t>
  </si>
  <si>
    <t>A127866394V</t>
  </si>
  <si>
    <t>A127880230L</t>
  </si>
  <si>
    <t>A127880234W</t>
  </si>
  <si>
    <t>A127880238F</t>
  </si>
  <si>
    <t>A127921070K</t>
  </si>
  <si>
    <t>A127866398C</t>
  </si>
  <si>
    <t>A127838970J</t>
  </si>
  <si>
    <t>A127893802X</t>
  </si>
  <si>
    <t>A127921082V</t>
  </si>
  <si>
    <t>A127907562T</t>
  </si>
  <si>
    <t>A127935042K</t>
  </si>
  <si>
    <t>A127907590A</t>
  </si>
  <si>
    <t>A127935046V</t>
  </si>
  <si>
    <t>A127907594K</t>
  </si>
  <si>
    <t>A127866406T</t>
  </si>
  <si>
    <t>A127893814J</t>
  </si>
  <si>
    <t>A127907598V</t>
  </si>
  <si>
    <t>A127921086C</t>
  </si>
  <si>
    <t>A127907566A</t>
  </si>
  <si>
    <t>A127893806J</t>
  </si>
  <si>
    <t>A127907570T</t>
  </si>
  <si>
    <t>A127838978A</t>
  </si>
  <si>
    <t>A127880246F</t>
  </si>
  <si>
    <t>A127866402J</t>
  </si>
  <si>
    <t>A127907574A</t>
  </si>
  <si>
    <t>A127935038V</t>
  </si>
  <si>
    <t>A127893810X</t>
  </si>
  <si>
    <t>A127838982T</t>
  </si>
  <si>
    <t>A127852686L</t>
  </si>
  <si>
    <t>A127838986A</t>
  </si>
  <si>
    <t>A127907578K</t>
  </si>
  <si>
    <t>A127880250W</t>
  </si>
  <si>
    <t>A127907582A</t>
  </si>
  <si>
    <t>A127852690C</t>
  </si>
  <si>
    <t>A127907586K</t>
  </si>
  <si>
    <t>A127921078C</t>
  </si>
  <si>
    <t>A127838990T</t>
  </si>
  <si>
    <t>A127838994A</t>
  </si>
  <si>
    <t>A127852694L</t>
  </si>
  <si>
    <t>A127880254F</t>
  </si>
  <si>
    <t>A127838998K</t>
  </si>
  <si>
    <t>A127880258R</t>
  </si>
  <si>
    <t>A127852730K</t>
  </si>
  <si>
    <t>A127880262F</t>
  </si>
  <si>
    <t>A127893830J</t>
  </si>
  <si>
    <t>A127893846A</t>
  </si>
  <si>
    <t>A127839010T</t>
  </si>
  <si>
    <t>A127935066C</t>
  </si>
  <si>
    <t>A127935070V</t>
  </si>
  <si>
    <t>A127921098L</t>
  </si>
  <si>
    <t>A127907606J</t>
  </si>
  <si>
    <t>A127839014A</t>
  </si>
  <si>
    <t>A127866410J</t>
  </si>
  <si>
    <t>A127893818T</t>
  </si>
  <si>
    <t>A127866414T</t>
  </si>
  <si>
    <t>A127893822J</t>
  </si>
  <si>
    <t>A127921090V</t>
  </si>
  <si>
    <t>A127907602X</t>
  </si>
  <si>
    <t>A127893826T</t>
  </si>
  <si>
    <t>A127839002T</t>
  </si>
  <si>
    <t>A127852702A</t>
  </si>
  <si>
    <t>A127839006A</t>
  </si>
  <si>
    <t>A127935050K</t>
  </si>
  <si>
    <t>A127880266R</t>
  </si>
  <si>
    <t>A127935054V</t>
  </si>
  <si>
    <t>A127893834T</t>
  </si>
  <si>
    <t>A127852706K</t>
  </si>
  <si>
    <t>A127921094C</t>
  </si>
  <si>
    <t>A127852710A</t>
  </si>
  <si>
    <t>A127852714K</t>
  </si>
  <si>
    <t>A127893838A</t>
  </si>
  <si>
    <t>A127893842T</t>
  </si>
  <si>
    <t>A127852718V</t>
  </si>
  <si>
    <t>A127852722K</t>
  </si>
  <si>
    <t>A127852726V</t>
  </si>
  <si>
    <t>A127935058C</t>
  </si>
  <si>
    <t>A127852754C</t>
  </si>
  <si>
    <t>A127852734V</t>
  </si>
  <si>
    <t>A127921102T</t>
  </si>
  <si>
    <t>A127893870A</t>
  </si>
  <si>
    <t>A127893882K</t>
  </si>
  <si>
    <t>A127893886V</t>
  </si>
  <si>
    <t>A127866430T</t>
  </si>
  <si>
    <t>A127866434A</t>
  </si>
  <si>
    <t>A127839026K</t>
  </si>
  <si>
    <t>A127907622J</t>
  </si>
  <si>
    <t>A127880270F</t>
  </si>
  <si>
    <t>A127893850T</t>
  </si>
  <si>
    <t>A127880274R</t>
  </si>
  <si>
    <t>A127866418A</t>
  </si>
  <si>
    <t>A127893854A</t>
  </si>
  <si>
    <t>A127893858K</t>
  </si>
  <si>
    <t>A127893862A</t>
  </si>
  <si>
    <t>A127907610X</t>
  </si>
  <si>
    <t>A127852738C</t>
  </si>
  <si>
    <t>A127866422T</t>
  </si>
  <si>
    <t>A127935074C</t>
  </si>
  <si>
    <t>A127880278X</t>
  </si>
  <si>
    <t>A127893866K</t>
  </si>
  <si>
    <t>A127852742V</t>
  </si>
  <si>
    <t>A127935078L</t>
  </si>
  <si>
    <t>A127852746C</t>
  </si>
  <si>
    <t>A127852750V</t>
  </si>
  <si>
    <t>A127839018K</t>
  </si>
  <si>
    <t>A127866426A</t>
  </si>
  <si>
    <t>A127839022A</t>
  </si>
  <si>
    <t>A127893874K</t>
  </si>
  <si>
    <t>A127907614J</t>
  </si>
  <si>
    <t>A127893878V</t>
  </si>
  <si>
    <t>A127907618T</t>
  </si>
  <si>
    <t>A127893898C</t>
  </si>
  <si>
    <t>A127852762C</t>
  </si>
  <si>
    <t>A127935082C</t>
  </si>
  <si>
    <t>A127852778W</t>
  </si>
  <si>
    <t>A127852782L</t>
  </si>
  <si>
    <t>A127935094L</t>
  </si>
  <si>
    <t>A127893902J</t>
  </si>
  <si>
    <t>A127921122A</t>
  </si>
  <si>
    <t>A127866454K</t>
  </si>
  <si>
    <t>A127921126K</t>
  </si>
  <si>
    <t>A127839030A</t>
  </si>
  <si>
    <t>A127921106A</t>
  </si>
  <si>
    <t>A127866438K</t>
  </si>
  <si>
    <t>A127852766L</t>
  </si>
  <si>
    <t>A127880282R</t>
  </si>
  <si>
    <t>A127907626T</t>
  </si>
  <si>
    <t>A127921110T</t>
  </si>
  <si>
    <t>A127839034K</t>
  </si>
  <si>
    <t>A127880286X</t>
  </si>
  <si>
    <t>A127866442A</t>
  </si>
  <si>
    <t>A127839038V</t>
  </si>
  <si>
    <t>A127852770C</t>
  </si>
  <si>
    <t>A127935086L</t>
  </si>
  <si>
    <t>A127935090C</t>
  </si>
  <si>
    <t>A127852774L</t>
  </si>
  <si>
    <t>A127893890K</t>
  </si>
  <si>
    <t>A127921114A</t>
  </si>
  <si>
    <t>A127839042K</t>
  </si>
  <si>
    <t>A127921118K</t>
  </si>
  <si>
    <t>A127880290R</t>
  </si>
  <si>
    <t>A127893894V</t>
  </si>
  <si>
    <t>A127839046V</t>
  </si>
  <si>
    <t>A127880294X</t>
  </si>
  <si>
    <t>A127866446K</t>
  </si>
  <si>
    <t>A127852802K</t>
  </si>
  <si>
    <t>A127907630J</t>
  </si>
  <si>
    <t>A127893906T</t>
  </si>
  <si>
    <t>A127893914T</t>
  </si>
  <si>
    <t>A127839054V</t>
  </si>
  <si>
    <t>A127921146V</t>
  </si>
  <si>
    <t>A127935110A</t>
  </si>
  <si>
    <t>A127907650T</t>
  </si>
  <si>
    <t>A127907654A</t>
  </si>
  <si>
    <t>A127907658K</t>
  </si>
  <si>
    <t>A127866458V</t>
  </si>
  <si>
    <t>Victoria ;  Occupation of job 12 months ago: Labourers ;  &gt;&gt;&gt;&gt; Working in a job with the same usual hours as 12 months ago ;</t>
  </si>
  <si>
    <t>Victoria ;  Occupation of job 12 months ago: Labourers ;  &gt;&gt;&gt;&gt; Working in a job with more usual hours than 12 months ago ;</t>
  </si>
  <si>
    <t>Victoria ;  Occupation of job 12 months ago: Labourers ;  &gt;&gt;&gt;&gt; Working in a job with fewer usual hours than 12 months ago ;</t>
  </si>
  <si>
    <t>Victoria ;  Occupation of job 12 months ago: Labourers ;  &gt;&gt;&gt;&gt; Working in a job with the same status in employment as 12 months ago ;</t>
  </si>
  <si>
    <t>Victoria ;  Occupation of job 12 months ago: Labourers ;  &gt;&gt;&gt;&gt; Working in a job with a different status in employment than 12 months ago ;</t>
  </si>
  <si>
    <t>Victoria ;  Occupation of job 12 months ago: Labourers ;  &gt;&gt;&gt; Did not change jobs in last 12 months ;</t>
  </si>
  <si>
    <t>Victoria ;  Occupation of job 12 months ago: Labourers ;  &gt;&gt; 12 months or more in current main job ;</t>
  </si>
  <si>
    <t>Victoria ;  Occupation of job 12 months ago: Labourers ;  &gt;&gt;&gt; Employee in current main job ;</t>
  </si>
  <si>
    <t>Victoria ;  Occupation of job 12 months ago: Labourers ;  &gt;&gt;&gt;&gt; No change in occupation with current employer last year ;</t>
  </si>
  <si>
    <t>Victoria ;  Occupation of job 12 months ago: Labourers ;  &gt;&gt;&gt;&gt; Changed occupations with current employer in the same major group last year ;</t>
  </si>
  <si>
    <t>Victoria ;  Occupation of job 12 months ago: Labourers ;  &gt;&gt;&gt;&gt; Changed occupations with current employer into a different major group last year ;</t>
  </si>
  <si>
    <t>Victoria ;  Occupation of job 12 months ago: Labourers ;  &gt;&gt;&gt;&gt; Changed occupations with current employer at the same skill level ;</t>
  </si>
  <si>
    <t>Victoria ;  Occupation of job 12 months ago: Labourers ;  &gt;&gt;&gt;&gt; Changed occupations with current employer to a higher skill level ;</t>
  </si>
  <si>
    <t>Victoria ;  Occupation of job 12 months ago: Labourers ;  &gt;&gt;&gt;&gt; Changed occupations with current employer to a lower skill level ;</t>
  </si>
  <si>
    <t>Victoria ;  Occupation of job 12 months ago: Labourers ;  &gt;&gt;&gt;&gt; No change in usual weekly hours with current employer last year ;</t>
  </si>
  <si>
    <t>Victoria ;  Occupation of job 12 months ago: Labourers ;  &gt;&gt;&gt;&gt; Usual weekly hours increased with current employer last year ;</t>
  </si>
  <si>
    <t>Victoria ;  Occupation of job 12 months ago: Labourers ;  &gt;&gt;&gt;&gt; Usual weekly hours decreased with current employer last year ;</t>
  </si>
  <si>
    <t>Victoria ;  Occupation of job 12 months ago: Labourers ;  &gt;&gt;&gt;&gt; Did not know or usual weekly hours varied last year ;</t>
  </si>
  <si>
    <t>Victoria ;  Occupation of job 12 months ago: Labourers ;  &gt;&gt;&gt;&gt; Promoted or transferred last year ;</t>
  </si>
  <si>
    <t>Victoria ;  Occupation of job 12 months ago: Labourers ;  &gt;&gt;&gt;&gt; Was not promoted or transferred last year ;</t>
  </si>
  <si>
    <t>Victoria ;  Occupation of job 12 months ago: Labourers ;  &gt;&gt;&gt; Owner manager or contributing family worker in current main job ;</t>
  </si>
  <si>
    <t>Victoria ;  Occupation of job 12 months ago: Labourers ;  &gt; Not currently employed ;</t>
  </si>
  <si>
    <t>Victoria ;  Occupation of job 12 months ago: Labourers ;  &gt; Employed 12 months ago ;</t>
  </si>
  <si>
    <t>Victoria ;  Skill level of job 12 months ago: Skill level 1 ;  Employed at some time during the last 12 months ;</t>
  </si>
  <si>
    <t>Victoria ;  Skill level of job 12 months ago: Skill level 1 ;  &gt; Currently employed ;</t>
  </si>
  <si>
    <t>Victoria ;  Skill level of job 12 months ago: Skill level 1 ;  &gt;&gt; Less than 12 months in current main job ;</t>
  </si>
  <si>
    <t>Victoria ;  Skill level of job 12 months ago: Skill level 1 ;  &gt;&gt;&gt; Changed jobs in last 12 months ;</t>
  </si>
  <si>
    <t>Victoria ;  Skill level of job 12 months ago: Skill level 1 ;  &gt;&gt;&gt;&gt; Working in the same industry division as 12 months ago ;</t>
  </si>
  <si>
    <t>Victoria ;  Skill level of job 12 months ago: Skill level 1 ;  &gt;&gt;&gt;&gt; Working in a different industry division than 12 months ago ;</t>
  </si>
  <si>
    <t>Victoria ;  Skill level of job 12 months ago: Skill level 1 ;  &gt;&gt;&gt;&gt; Working in the same major occupation group as 12 months ago ;</t>
  </si>
  <si>
    <t>Victoria ;  Skill level of job 12 months ago: Skill level 1 ;  &gt;&gt;&gt;&gt; Working in a different major occupation group than 12 months ago ;</t>
  </si>
  <si>
    <t>Victoria ;  Skill level of job 12 months ago: Skill level 1 ;  &gt;&gt;&gt;&gt; Working in an occupation at the same skill level as 12 months ago ;</t>
  </si>
  <si>
    <t>Victoria ;  Skill level of job 12 months ago: Skill level 1 ;  &gt;&gt;&gt;&gt; Working in an occupation with a higher skill level than 12 months ago ;</t>
  </si>
  <si>
    <t>Victoria ;  Skill level of job 12 months ago: Skill level 1 ;  &gt;&gt;&gt;&gt; Working in an occupation with a lower skill level than 12 months ago ;</t>
  </si>
  <si>
    <t>Victoria ;  Skill level of job 12 months ago: Skill level 1 ;  &gt;&gt;&gt;&gt; Working in a job with the same usual hours as 12 months ago ;</t>
  </si>
  <si>
    <t>Victoria ;  Skill level of job 12 months ago: Skill level 1 ;  &gt;&gt;&gt;&gt; Working in a job with more usual hours than 12 months ago ;</t>
  </si>
  <si>
    <t>Victoria ;  Skill level of job 12 months ago: Skill level 1 ;  &gt;&gt;&gt;&gt; Working in a job with fewer usual hours than 12 months ago ;</t>
  </si>
  <si>
    <t>Victoria ;  Skill level of job 12 months ago: Skill level 1 ;  &gt;&gt;&gt;&gt; Working in a job with the same status in employment as 12 months ago ;</t>
  </si>
  <si>
    <t>Victoria ;  Skill level of job 12 months ago: Skill level 1 ;  &gt;&gt;&gt;&gt; Working in a job with a different status in employment than 12 months ago ;</t>
  </si>
  <si>
    <t>Victoria ;  Skill level of job 12 months ago: Skill level 1 ;  &gt;&gt;&gt; Did not change jobs in last 12 months ;</t>
  </si>
  <si>
    <t>Victoria ;  Skill level of job 12 months ago: Skill level 1 ;  &gt;&gt; 12 months or more in current main job ;</t>
  </si>
  <si>
    <t>Victoria ;  Skill level of job 12 months ago: Skill level 1 ;  &gt;&gt;&gt; Employee in current main job ;</t>
  </si>
  <si>
    <t>Victoria ;  Skill level of job 12 months ago: Skill level 1 ;  &gt;&gt;&gt;&gt; No change in occupation with current employer last year ;</t>
  </si>
  <si>
    <t>Victoria ;  Skill level of job 12 months ago: Skill level 1 ;  &gt;&gt;&gt;&gt; Changed occupations with current employer in the same major group last year ;</t>
  </si>
  <si>
    <t>Victoria ;  Skill level of job 12 months ago: Skill level 1 ;  &gt;&gt;&gt;&gt; Changed occupations with current employer into a different major group last year ;</t>
  </si>
  <si>
    <t>Victoria ;  Skill level of job 12 months ago: Skill level 1 ;  &gt;&gt;&gt;&gt; Changed occupations with current employer at the same skill level ;</t>
  </si>
  <si>
    <t>Victoria ;  Skill level of job 12 months ago: Skill level 1 ;  &gt;&gt;&gt;&gt; Changed occupations with current employer to a higher skill level ;</t>
  </si>
  <si>
    <t>Victoria ;  Skill level of job 12 months ago: Skill level 1 ;  &gt;&gt;&gt;&gt; Changed occupations with current employer to a lower skill level ;</t>
  </si>
  <si>
    <t>Victoria ;  Skill level of job 12 months ago: Skill level 1 ;  &gt;&gt;&gt;&gt; No change in usual weekly hours with current employer last year ;</t>
  </si>
  <si>
    <t>Victoria ;  Skill level of job 12 months ago: Skill level 1 ;  &gt;&gt;&gt;&gt; Usual weekly hours increased with current employer last year ;</t>
  </si>
  <si>
    <t>Victoria ;  Skill level of job 12 months ago: Skill level 1 ;  &gt;&gt;&gt;&gt; Usual weekly hours decreased with current employer last year ;</t>
  </si>
  <si>
    <t>Victoria ;  Skill level of job 12 months ago: Skill level 1 ;  &gt;&gt;&gt;&gt; Did not know or usual weekly hours varied last year ;</t>
  </si>
  <si>
    <t>Victoria ;  Skill level of job 12 months ago: Skill level 1 ;  &gt;&gt;&gt;&gt; Promoted or transferred last year ;</t>
  </si>
  <si>
    <t>Victoria ;  Skill level of job 12 months ago: Skill level 1 ;  &gt;&gt;&gt;&gt; Was not promoted or transferred last year ;</t>
  </si>
  <si>
    <t>Victoria ;  Skill level of job 12 months ago: Skill level 1 ;  &gt;&gt;&gt; Owner manager or contributing family worker in current main job ;</t>
  </si>
  <si>
    <t>Victoria ;  Skill level of job 12 months ago: Skill level 1 ;  &gt; Not currently employed ;</t>
  </si>
  <si>
    <t>Victoria ;  Skill level of job 12 months ago: Skill level 1 ;  &gt; Employed 12 months ago ;</t>
  </si>
  <si>
    <t>Victoria ;  Skill level of job 12 months ago: Skill level 2 ;  Employed at some time during the last 12 months ;</t>
  </si>
  <si>
    <t>Victoria ;  Skill level of job 12 months ago: Skill level 2 ;  &gt; Currently employed ;</t>
  </si>
  <si>
    <t>Victoria ;  Skill level of job 12 months ago: Skill level 2 ;  &gt;&gt; Less than 12 months in current main job ;</t>
  </si>
  <si>
    <t>Victoria ;  Skill level of job 12 months ago: Skill level 2 ;  &gt;&gt;&gt; Changed jobs in last 12 months ;</t>
  </si>
  <si>
    <t>Victoria ;  Skill level of job 12 months ago: Skill level 2 ;  &gt;&gt;&gt;&gt; Working in the same industry division as 12 months ago ;</t>
  </si>
  <si>
    <t>Victoria ;  Skill level of job 12 months ago: Skill level 2 ;  &gt;&gt;&gt;&gt; Working in a different industry division than 12 months ago ;</t>
  </si>
  <si>
    <t>Victoria ;  Skill level of job 12 months ago: Skill level 2 ;  &gt;&gt;&gt;&gt; Working in the same major occupation group as 12 months ago ;</t>
  </si>
  <si>
    <t>Victoria ;  Skill level of job 12 months ago: Skill level 2 ;  &gt;&gt;&gt;&gt; Working in a different major occupation group than 12 months ago ;</t>
  </si>
  <si>
    <t>Victoria ;  Skill level of job 12 months ago: Skill level 2 ;  &gt;&gt;&gt;&gt; Working in an occupation at the same skill level as 12 months ago ;</t>
  </si>
  <si>
    <t>Victoria ;  Skill level of job 12 months ago: Skill level 2 ;  &gt;&gt;&gt;&gt; Working in an occupation with a higher skill level than 12 months ago ;</t>
  </si>
  <si>
    <t>Victoria ;  Skill level of job 12 months ago: Skill level 2 ;  &gt;&gt;&gt;&gt; Working in an occupation with a lower skill level than 12 months ago ;</t>
  </si>
  <si>
    <t>Victoria ;  Skill level of job 12 months ago: Skill level 2 ;  &gt;&gt;&gt;&gt; Working in a job with the same usual hours as 12 months ago ;</t>
  </si>
  <si>
    <t>Victoria ;  Skill level of job 12 months ago: Skill level 2 ;  &gt;&gt;&gt;&gt; Working in a job with more usual hours than 12 months ago ;</t>
  </si>
  <si>
    <t>Victoria ;  Skill level of job 12 months ago: Skill level 2 ;  &gt;&gt;&gt;&gt; Working in a job with fewer usual hours than 12 months ago ;</t>
  </si>
  <si>
    <t>Victoria ;  Skill level of job 12 months ago: Skill level 2 ;  &gt;&gt;&gt;&gt; Working in a job with the same status in employment as 12 months ago ;</t>
  </si>
  <si>
    <t>Victoria ;  Skill level of job 12 months ago: Skill level 2 ;  &gt;&gt;&gt;&gt; Working in a job with a different status in employment than 12 months ago ;</t>
  </si>
  <si>
    <t>Victoria ;  Skill level of job 12 months ago: Skill level 2 ;  &gt;&gt;&gt; Did not change jobs in last 12 months ;</t>
  </si>
  <si>
    <t>Victoria ;  Skill level of job 12 months ago: Skill level 2 ;  &gt;&gt; 12 months or more in current main job ;</t>
  </si>
  <si>
    <t>Victoria ;  Skill level of job 12 months ago: Skill level 2 ;  &gt;&gt;&gt; Employee in current main job ;</t>
  </si>
  <si>
    <t>Victoria ;  Skill level of job 12 months ago: Skill level 2 ;  &gt;&gt;&gt;&gt; No change in occupation with current employer last year ;</t>
  </si>
  <si>
    <t>Victoria ;  Skill level of job 12 months ago: Skill level 2 ;  &gt;&gt;&gt;&gt; Changed occupations with current employer in the same major group last year ;</t>
  </si>
  <si>
    <t>Victoria ;  Skill level of job 12 months ago: Skill level 2 ;  &gt;&gt;&gt;&gt; Changed occupations with current employer into a different major group last year ;</t>
  </si>
  <si>
    <t>Victoria ;  Skill level of job 12 months ago: Skill level 2 ;  &gt;&gt;&gt;&gt; Changed occupations with current employer at the same skill level ;</t>
  </si>
  <si>
    <t>Victoria ;  Skill level of job 12 months ago: Skill level 2 ;  &gt;&gt;&gt;&gt; Changed occupations with current employer to a higher skill level ;</t>
  </si>
  <si>
    <t>Victoria ;  Skill level of job 12 months ago: Skill level 2 ;  &gt;&gt;&gt;&gt; Changed occupations with current employer to a lower skill level ;</t>
  </si>
  <si>
    <t>Victoria ;  Skill level of job 12 months ago: Skill level 2 ;  &gt;&gt;&gt;&gt; No change in usual weekly hours with current employer last year ;</t>
  </si>
  <si>
    <t>Victoria ;  Skill level of job 12 months ago: Skill level 2 ;  &gt;&gt;&gt;&gt; Usual weekly hours increased with current employer last year ;</t>
  </si>
  <si>
    <t>Victoria ;  Skill level of job 12 months ago: Skill level 2 ;  &gt;&gt;&gt;&gt; Usual weekly hours decreased with current employer last year ;</t>
  </si>
  <si>
    <t>Victoria ;  Skill level of job 12 months ago: Skill level 2 ;  &gt;&gt;&gt;&gt; Did not know or usual weekly hours varied last year ;</t>
  </si>
  <si>
    <t>Victoria ;  Skill level of job 12 months ago: Skill level 2 ;  &gt;&gt;&gt;&gt; Promoted or transferred last year ;</t>
  </si>
  <si>
    <t>Victoria ;  Skill level of job 12 months ago: Skill level 2 ;  &gt;&gt;&gt;&gt; Was not promoted or transferred last year ;</t>
  </si>
  <si>
    <t>Victoria ;  Skill level of job 12 months ago: Skill level 2 ;  &gt;&gt;&gt; Owner manager or contributing family worker in current main job ;</t>
  </si>
  <si>
    <t>Victoria ;  Skill level of job 12 months ago: Skill level 2 ;  &gt; Not currently employed ;</t>
  </si>
  <si>
    <t>Victoria ;  Skill level of job 12 months ago: Skill level 2 ;  &gt; Employed 12 months ago ;</t>
  </si>
  <si>
    <t>Victoria ;  Skill level of job 12 months ago: Skill level 3 ;  Employed at some time during the last 12 months ;</t>
  </si>
  <si>
    <t>Victoria ;  Skill level of job 12 months ago: Skill level 3 ;  &gt; Currently employed ;</t>
  </si>
  <si>
    <t>Victoria ;  Skill level of job 12 months ago: Skill level 3 ;  &gt;&gt; Less than 12 months in current main job ;</t>
  </si>
  <si>
    <t>Victoria ;  Skill level of job 12 months ago: Skill level 3 ;  &gt;&gt;&gt; Changed jobs in last 12 months ;</t>
  </si>
  <si>
    <t>Victoria ;  Skill level of job 12 months ago: Skill level 3 ;  &gt;&gt;&gt;&gt; Working in the same industry division as 12 months ago ;</t>
  </si>
  <si>
    <t>Victoria ;  Skill level of job 12 months ago: Skill level 3 ;  &gt;&gt;&gt;&gt; Working in a different industry division than 12 months ago ;</t>
  </si>
  <si>
    <t>Victoria ;  Skill level of job 12 months ago: Skill level 3 ;  &gt;&gt;&gt;&gt; Working in the same major occupation group as 12 months ago ;</t>
  </si>
  <si>
    <t>Victoria ;  Skill level of job 12 months ago: Skill level 3 ;  &gt;&gt;&gt;&gt; Working in a different major occupation group than 12 months ago ;</t>
  </si>
  <si>
    <t>Victoria ;  Skill level of job 12 months ago: Skill level 3 ;  &gt;&gt;&gt;&gt; Working in an occupation at the same skill level as 12 months ago ;</t>
  </si>
  <si>
    <t>Victoria ;  Skill level of job 12 months ago: Skill level 3 ;  &gt;&gt;&gt;&gt; Working in an occupation with a higher skill level than 12 months ago ;</t>
  </si>
  <si>
    <t>Victoria ;  Skill level of job 12 months ago: Skill level 3 ;  &gt;&gt;&gt;&gt; Working in an occupation with a lower skill level than 12 months ago ;</t>
  </si>
  <si>
    <t>Victoria ;  Skill level of job 12 months ago: Skill level 3 ;  &gt;&gt;&gt;&gt; Working in a job with the same usual hours as 12 months ago ;</t>
  </si>
  <si>
    <t>Victoria ;  Skill level of job 12 months ago: Skill level 3 ;  &gt;&gt;&gt;&gt; Working in a job with more usual hours than 12 months ago ;</t>
  </si>
  <si>
    <t>Victoria ;  Skill level of job 12 months ago: Skill level 3 ;  &gt;&gt;&gt;&gt; Working in a job with fewer usual hours than 12 months ago ;</t>
  </si>
  <si>
    <t>Victoria ;  Skill level of job 12 months ago: Skill level 3 ;  &gt;&gt;&gt;&gt; Working in a job with the same status in employment as 12 months ago ;</t>
  </si>
  <si>
    <t>Victoria ;  Skill level of job 12 months ago: Skill level 3 ;  &gt;&gt;&gt;&gt; Working in a job with a different status in employment than 12 months ago ;</t>
  </si>
  <si>
    <t>Victoria ;  Skill level of job 12 months ago: Skill level 3 ;  &gt;&gt;&gt; Did not change jobs in last 12 months ;</t>
  </si>
  <si>
    <t>Victoria ;  Skill level of job 12 months ago: Skill level 3 ;  &gt;&gt; 12 months or more in current main job ;</t>
  </si>
  <si>
    <t>Victoria ;  Skill level of job 12 months ago: Skill level 3 ;  &gt;&gt;&gt; Employee in current main job ;</t>
  </si>
  <si>
    <t>Victoria ;  Skill level of job 12 months ago: Skill level 3 ;  &gt;&gt;&gt;&gt; No change in occupation with current employer last year ;</t>
  </si>
  <si>
    <t>Victoria ;  Skill level of job 12 months ago: Skill level 3 ;  &gt;&gt;&gt;&gt; Changed occupations with current employer in the same major group last year ;</t>
  </si>
  <si>
    <t>Victoria ;  Skill level of job 12 months ago: Skill level 3 ;  &gt;&gt;&gt;&gt; Changed occupations with current employer into a different major group last year ;</t>
  </si>
  <si>
    <t>Victoria ;  Skill level of job 12 months ago: Skill level 3 ;  &gt;&gt;&gt;&gt; Changed occupations with current employer at the same skill level ;</t>
  </si>
  <si>
    <t>Victoria ;  Skill level of job 12 months ago: Skill level 3 ;  &gt;&gt;&gt;&gt; Changed occupations with current employer to a higher skill level ;</t>
  </si>
  <si>
    <t>Victoria ;  Skill level of job 12 months ago: Skill level 3 ;  &gt;&gt;&gt;&gt; Changed occupations with current employer to a lower skill level ;</t>
  </si>
  <si>
    <t>Victoria ;  Skill level of job 12 months ago: Skill level 3 ;  &gt;&gt;&gt;&gt; No change in usual weekly hours with current employer last year ;</t>
  </si>
  <si>
    <t>Victoria ;  Skill level of job 12 months ago: Skill level 3 ;  &gt;&gt;&gt;&gt; Usual weekly hours increased with current employer last year ;</t>
  </si>
  <si>
    <t>Victoria ;  Skill level of job 12 months ago: Skill level 3 ;  &gt;&gt;&gt;&gt; Usual weekly hours decreased with current employer last year ;</t>
  </si>
  <si>
    <t>Victoria ;  Skill level of job 12 months ago: Skill level 3 ;  &gt;&gt;&gt;&gt; Did not know or usual weekly hours varied last year ;</t>
  </si>
  <si>
    <t>Victoria ;  Skill level of job 12 months ago: Skill level 3 ;  &gt;&gt;&gt;&gt; Promoted or transferred last year ;</t>
  </si>
  <si>
    <t>Victoria ;  Skill level of job 12 months ago: Skill level 3 ;  &gt;&gt;&gt;&gt; Was not promoted or transferred last year ;</t>
  </si>
  <si>
    <t>Victoria ;  Skill level of job 12 months ago: Skill level 3 ;  &gt;&gt;&gt; Owner manager or contributing family worker in current main job ;</t>
  </si>
  <si>
    <t>Victoria ;  Skill level of job 12 months ago: Skill level 3 ;  &gt; Not currently employed ;</t>
  </si>
  <si>
    <t>Victoria ;  Skill level of job 12 months ago: Skill level 3 ;  &gt; Employed 12 months ago ;</t>
  </si>
  <si>
    <t>Victoria ;  Skill level of job 12 months ago: Skill level 4 ;  Employed at some time during the last 12 months ;</t>
  </si>
  <si>
    <t>Victoria ;  Skill level of job 12 months ago: Skill level 4 ;  &gt; Currently employed ;</t>
  </si>
  <si>
    <t>Victoria ;  Skill level of job 12 months ago: Skill level 4 ;  &gt;&gt; Less than 12 months in current main job ;</t>
  </si>
  <si>
    <t>Victoria ;  Skill level of job 12 months ago: Skill level 4 ;  &gt;&gt;&gt; Changed jobs in last 12 months ;</t>
  </si>
  <si>
    <t>Victoria ;  Skill level of job 12 months ago: Skill level 4 ;  &gt;&gt;&gt;&gt; Working in the same industry division as 12 months ago ;</t>
  </si>
  <si>
    <t>Victoria ;  Skill level of job 12 months ago: Skill level 4 ;  &gt;&gt;&gt;&gt; Working in a different industry division than 12 months ago ;</t>
  </si>
  <si>
    <t>Victoria ;  Skill level of job 12 months ago: Skill level 4 ;  &gt;&gt;&gt;&gt; Working in the same major occupation group as 12 months ago ;</t>
  </si>
  <si>
    <t>Victoria ;  Skill level of job 12 months ago: Skill level 4 ;  &gt;&gt;&gt;&gt; Working in a different major occupation group than 12 months ago ;</t>
  </si>
  <si>
    <t>Victoria ;  Skill level of job 12 months ago: Skill level 4 ;  &gt;&gt;&gt;&gt; Working in an occupation at the same skill level as 12 months ago ;</t>
  </si>
  <si>
    <t>Victoria ;  Skill level of job 12 months ago: Skill level 4 ;  &gt;&gt;&gt;&gt; Working in an occupation with a higher skill level than 12 months ago ;</t>
  </si>
  <si>
    <t>Victoria ;  Skill level of job 12 months ago: Skill level 4 ;  &gt;&gt;&gt;&gt; Working in an occupation with a lower skill level than 12 months ago ;</t>
  </si>
  <si>
    <t>Victoria ;  Skill level of job 12 months ago: Skill level 4 ;  &gt;&gt;&gt;&gt; Working in a job with the same usual hours as 12 months ago ;</t>
  </si>
  <si>
    <t>Victoria ;  Skill level of job 12 months ago: Skill level 4 ;  &gt;&gt;&gt;&gt; Working in a job with more usual hours than 12 months ago ;</t>
  </si>
  <si>
    <t>Victoria ;  Skill level of job 12 months ago: Skill level 4 ;  &gt;&gt;&gt;&gt; Working in a job with fewer usual hours than 12 months ago ;</t>
  </si>
  <si>
    <t>Victoria ;  Skill level of job 12 months ago: Skill level 4 ;  &gt;&gt;&gt;&gt; Working in a job with the same status in employment as 12 months ago ;</t>
  </si>
  <si>
    <t>Victoria ;  Skill level of job 12 months ago: Skill level 4 ;  &gt;&gt;&gt;&gt; Working in a job with a different status in employment than 12 months ago ;</t>
  </si>
  <si>
    <t>Victoria ;  Skill level of job 12 months ago: Skill level 4 ;  &gt;&gt;&gt; Did not change jobs in last 12 months ;</t>
  </si>
  <si>
    <t>Victoria ;  Skill level of job 12 months ago: Skill level 4 ;  &gt;&gt; 12 months or more in current main job ;</t>
  </si>
  <si>
    <t>Victoria ;  Skill level of job 12 months ago: Skill level 4 ;  &gt;&gt;&gt; Employee in current main job ;</t>
  </si>
  <si>
    <t>Victoria ;  Skill level of job 12 months ago: Skill level 4 ;  &gt;&gt;&gt;&gt; No change in occupation with current employer last year ;</t>
  </si>
  <si>
    <t>Victoria ;  Skill level of job 12 months ago: Skill level 4 ;  &gt;&gt;&gt;&gt; Changed occupations with current employer in the same major group last year ;</t>
  </si>
  <si>
    <t>Victoria ;  Skill level of job 12 months ago: Skill level 4 ;  &gt;&gt;&gt;&gt; Changed occupations with current employer into a different major group last year ;</t>
  </si>
  <si>
    <t>Victoria ;  Skill level of job 12 months ago: Skill level 4 ;  &gt;&gt;&gt;&gt; Changed occupations with current employer at the same skill level ;</t>
  </si>
  <si>
    <t>Victoria ;  Skill level of job 12 months ago: Skill level 4 ;  &gt;&gt;&gt;&gt; Changed occupations with current employer to a higher skill level ;</t>
  </si>
  <si>
    <t>Victoria ;  Skill level of job 12 months ago: Skill level 4 ;  &gt;&gt;&gt;&gt; Changed occupations with current employer to a lower skill level ;</t>
  </si>
  <si>
    <t>Victoria ;  Skill level of job 12 months ago: Skill level 4 ;  &gt;&gt;&gt;&gt; No change in usual weekly hours with current employer last year ;</t>
  </si>
  <si>
    <t>Victoria ;  Skill level of job 12 months ago: Skill level 4 ;  &gt;&gt;&gt;&gt; Usual weekly hours increased with current employer last year ;</t>
  </si>
  <si>
    <t>Victoria ;  Skill level of job 12 months ago: Skill level 4 ;  &gt;&gt;&gt;&gt; Usual weekly hours decreased with current employer last year ;</t>
  </si>
  <si>
    <t>Victoria ;  Skill level of job 12 months ago: Skill level 4 ;  &gt;&gt;&gt;&gt; Did not know or usual weekly hours varied last year ;</t>
  </si>
  <si>
    <t>Victoria ;  Skill level of job 12 months ago: Skill level 4 ;  &gt;&gt;&gt;&gt; Promoted or transferred last year ;</t>
  </si>
  <si>
    <t>Victoria ;  Skill level of job 12 months ago: Skill level 4 ;  &gt;&gt;&gt;&gt; Was not promoted or transferred last year ;</t>
  </si>
  <si>
    <t>Victoria ;  Skill level of job 12 months ago: Skill level 4 ;  &gt;&gt;&gt; Owner manager or contributing family worker in current main job ;</t>
  </si>
  <si>
    <t>Victoria ;  Skill level of job 12 months ago: Skill level 4 ;  &gt; Not currently employed ;</t>
  </si>
  <si>
    <t>Victoria ;  Skill level of job 12 months ago: Skill level 4 ;  &gt; Employed 12 months ago ;</t>
  </si>
  <si>
    <t>Victoria ;  Skill level of job 12 months ago: Skill level 5 ;  Employed at some time during the last 12 months ;</t>
  </si>
  <si>
    <t>Victoria ;  Skill level of job 12 months ago: Skill level 5 ;  &gt; Currently employed ;</t>
  </si>
  <si>
    <t>Victoria ;  Skill level of job 12 months ago: Skill level 5 ;  &gt;&gt; Less than 12 months in current main job ;</t>
  </si>
  <si>
    <t>Victoria ;  Skill level of job 12 months ago: Skill level 5 ;  &gt;&gt;&gt; Changed jobs in last 12 months ;</t>
  </si>
  <si>
    <t>Victoria ;  Skill level of job 12 months ago: Skill level 5 ;  &gt;&gt;&gt;&gt; Working in the same industry division as 12 months ago ;</t>
  </si>
  <si>
    <t>Victoria ;  Skill level of job 12 months ago: Skill level 5 ;  &gt;&gt;&gt;&gt; Working in a different industry division than 12 months ago ;</t>
  </si>
  <si>
    <t>Victoria ;  Skill level of job 12 months ago: Skill level 5 ;  &gt;&gt;&gt;&gt; Working in the same major occupation group as 12 months ago ;</t>
  </si>
  <si>
    <t>Victoria ;  Skill level of job 12 months ago: Skill level 5 ;  &gt;&gt;&gt;&gt; Working in a different major occupation group than 12 months ago ;</t>
  </si>
  <si>
    <t>Victoria ;  Skill level of job 12 months ago: Skill level 5 ;  &gt;&gt;&gt;&gt; Working in an occupation at the same skill level as 12 months ago ;</t>
  </si>
  <si>
    <t>Victoria ;  Skill level of job 12 months ago: Skill level 5 ;  &gt;&gt;&gt;&gt; Working in an occupation with a higher skill level than 12 months ago ;</t>
  </si>
  <si>
    <t>Victoria ;  Skill level of job 12 months ago: Skill level 5 ;  &gt;&gt;&gt;&gt; Working in an occupation with a lower skill level than 12 months ago ;</t>
  </si>
  <si>
    <t>Victoria ;  Skill level of job 12 months ago: Skill level 5 ;  &gt;&gt;&gt;&gt; Working in a job with the same usual hours as 12 months ago ;</t>
  </si>
  <si>
    <t>Victoria ;  Skill level of job 12 months ago: Skill level 5 ;  &gt;&gt;&gt;&gt; Working in a job with more usual hours than 12 months ago ;</t>
  </si>
  <si>
    <t>Victoria ;  Skill level of job 12 months ago: Skill level 5 ;  &gt;&gt;&gt;&gt; Working in a job with fewer usual hours than 12 months ago ;</t>
  </si>
  <si>
    <t>Victoria ;  Skill level of job 12 months ago: Skill level 5 ;  &gt;&gt;&gt;&gt; Working in a job with the same status in employment as 12 months ago ;</t>
  </si>
  <si>
    <t>Victoria ;  Skill level of job 12 months ago: Skill level 5 ;  &gt;&gt;&gt;&gt; Working in a job with a different status in employment than 12 months ago ;</t>
  </si>
  <si>
    <t>Victoria ;  Skill level of job 12 months ago: Skill level 5 ;  &gt;&gt;&gt; Did not change jobs in last 12 months ;</t>
  </si>
  <si>
    <t>Victoria ;  Skill level of job 12 months ago: Skill level 5 ;  &gt;&gt; 12 months or more in current main job ;</t>
  </si>
  <si>
    <t>Victoria ;  Skill level of job 12 months ago: Skill level 5 ;  &gt;&gt;&gt; Employee in current main job ;</t>
  </si>
  <si>
    <t>Victoria ;  Skill level of job 12 months ago: Skill level 5 ;  &gt;&gt;&gt;&gt; No change in occupation with current employer last year ;</t>
  </si>
  <si>
    <t>Victoria ;  Skill level of job 12 months ago: Skill level 5 ;  &gt;&gt;&gt;&gt; Changed occupations with current employer in the same major group last year ;</t>
  </si>
  <si>
    <t>Victoria ;  Skill level of job 12 months ago: Skill level 5 ;  &gt;&gt;&gt;&gt; Changed occupations with current employer into a different major group last year ;</t>
  </si>
  <si>
    <t>Victoria ;  Skill level of job 12 months ago: Skill level 5 ;  &gt;&gt;&gt;&gt; Changed occupations with current employer at the same skill level ;</t>
  </si>
  <si>
    <t>Victoria ;  Skill level of job 12 months ago: Skill level 5 ;  &gt;&gt;&gt;&gt; Changed occupations with current employer to a higher skill level ;</t>
  </si>
  <si>
    <t>Victoria ;  Skill level of job 12 months ago: Skill level 5 ;  &gt;&gt;&gt;&gt; Changed occupations with current employer to a lower skill level ;</t>
  </si>
  <si>
    <t>Victoria ;  Skill level of job 12 months ago: Skill level 5 ;  &gt;&gt;&gt;&gt; No change in usual weekly hours with current employer last year ;</t>
  </si>
  <si>
    <t>Victoria ;  Skill level of job 12 months ago: Skill level 5 ;  &gt;&gt;&gt;&gt; Usual weekly hours increased with current employer last year ;</t>
  </si>
  <si>
    <t>Victoria ;  Skill level of job 12 months ago: Skill level 5 ;  &gt;&gt;&gt;&gt; Usual weekly hours decreased with current employer last year ;</t>
  </si>
  <si>
    <t>Victoria ;  Skill level of job 12 months ago: Skill level 5 ;  &gt;&gt;&gt;&gt; Did not know or usual weekly hours varied last year ;</t>
  </si>
  <si>
    <t>Victoria ;  Skill level of job 12 months ago: Skill level 5 ;  &gt;&gt;&gt;&gt; Promoted or transferred last year ;</t>
  </si>
  <si>
    <t>Victoria ;  Skill level of job 12 months ago: Skill level 5 ;  &gt;&gt;&gt;&gt; Was not promoted or transferred last year ;</t>
  </si>
  <si>
    <t>Victoria ;  Skill level of job 12 months ago: Skill level 5 ;  &gt;&gt;&gt; Owner manager or contributing family worker in current main job ;</t>
  </si>
  <si>
    <t>Victoria ;  Skill level of job 12 months ago: Skill level 5 ;  &gt; Not currently employed ;</t>
  </si>
  <si>
    <t>Victoria ;  Skill level of job 12 months ago: Skill level 5 ;  &gt; Employed 12 months ago ;</t>
  </si>
  <si>
    <t>Victoria ;  Not employed 12 months ago ;  Employed at some time during the last 12 months ;</t>
  </si>
  <si>
    <t>Victoria ;  Not employed 12 months ago ;  &gt; Currently employed ;</t>
  </si>
  <si>
    <t>Victoria ;  Not employed 12 months ago ;  &gt;&gt; Less than 12 months in current main job ;</t>
  </si>
  <si>
    <t>Victoria ;  Not employed 12 months ago ;  &gt;&gt;&gt; Changed jobs in last 12 months ;</t>
  </si>
  <si>
    <t>Victoria ;  Not employed 12 months ago ;  &gt;&gt;&gt; Did not change jobs in last 12 months ;</t>
  </si>
  <si>
    <t>Victoria ;  Not employed 12 months ago ;  &gt; Not currently employed ;</t>
  </si>
  <si>
    <t>Queensland ;  Employed at some time during the last 12 months ;</t>
  </si>
  <si>
    <t>Queensland ;  &gt; Currently employed ;</t>
  </si>
  <si>
    <t>Queensland ;  &gt;&gt; Less than 12 months in current main job ;</t>
  </si>
  <si>
    <t>Queensland ;  &gt;&gt;&gt; Changed jobs in last 12 months ;</t>
  </si>
  <si>
    <t>Queensland ;  &gt;&gt;&gt;&gt; Working in the same industry division as 12 months ago ;</t>
  </si>
  <si>
    <t>Queensland ;  &gt;&gt;&gt;&gt; Working in a different industry division than 12 months ago ;</t>
  </si>
  <si>
    <t>Queensland ;  &gt;&gt;&gt;&gt; Working in the same major occupation group as 12 months ago ;</t>
  </si>
  <si>
    <t>Queensland ;  &gt;&gt;&gt;&gt; Working in a different major occupation group than 12 months ago ;</t>
  </si>
  <si>
    <t>Queensland ;  &gt;&gt;&gt;&gt; Working in an occupation at the same skill level as 12 months ago ;</t>
  </si>
  <si>
    <t>Queensland ;  &gt;&gt;&gt;&gt; Working in an occupation with a higher skill level than 12 months ago ;</t>
  </si>
  <si>
    <t>Queensland ;  &gt;&gt;&gt;&gt; Working in an occupation with a lower skill level than 12 months ago ;</t>
  </si>
  <si>
    <t>Queensland ;  &gt;&gt;&gt;&gt; Working in a job with the same usual hours as 12 months ago ;</t>
  </si>
  <si>
    <t>Queensland ;  &gt;&gt;&gt;&gt; Working in a job with more usual hours than 12 months ago ;</t>
  </si>
  <si>
    <t>Queensland ;  &gt;&gt;&gt;&gt; Working in a job with fewer usual hours than 12 months ago ;</t>
  </si>
  <si>
    <t>Queensland ;  &gt;&gt;&gt;&gt; Working in a job with the same status in employment as 12 months ago ;</t>
  </si>
  <si>
    <t>Queensland ;  &gt;&gt;&gt;&gt; Working in a job with a different status in employment than 12 months ago ;</t>
  </si>
  <si>
    <t>Queensland ;  &gt;&gt;&gt; Did not change jobs in last 12 months ;</t>
  </si>
  <si>
    <t>Queensland ;  &gt;&gt; 12 months or more in current main job ;</t>
  </si>
  <si>
    <t>Queensland ;  &gt;&gt;&gt; Employee in current main job ;</t>
  </si>
  <si>
    <t>Queensland ;  &gt;&gt;&gt;&gt; No change in occupation with current employer last year ;</t>
  </si>
  <si>
    <t>Queensland ;  &gt;&gt;&gt;&gt; Changed occupations with current employer in the same major group last year ;</t>
  </si>
  <si>
    <t>Queensland ;  &gt;&gt;&gt;&gt; Changed occupations with current employer into a different major group last year ;</t>
  </si>
  <si>
    <t>Queensland ;  &gt;&gt;&gt;&gt; Changed occupations with current employer at the same skill level ;</t>
  </si>
  <si>
    <t>Queensland ;  &gt;&gt;&gt;&gt; Changed occupations with current employer to a higher skill level ;</t>
  </si>
  <si>
    <t>Queensland ;  &gt;&gt;&gt;&gt; Changed occupations with current employer to a lower skill level ;</t>
  </si>
  <si>
    <t>Queensland ;  &gt;&gt;&gt;&gt; No change in usual weekly hours with current employer last year ;</t>
  </si>
  <si>
    <t>Queensland ;  &gt;&gt;&gt;&gt; Usual weekly hours increased with current employer last year ;</t>
  </si>
  <si>
    <t>Queensland ;  &gt;&gt;&gt;&gt; Usual weekly hours decreased with current employer last year ;</t>
  </si>
  <si>
    <t>Queensland ;  &gt;&gt;&gt;&gt; Did not know or usual weekly hours varied last year ;</t>
  </si>
  <si>
    <t>Queensland ;  &gt;&gt;&gt;&gt; Promoted or transferred last year ;</t>
  </si>
  <si>
    <t>Queensland ;  &gt;&gt;&gt;&gt; Was not promoted or transferred last year ;</t>
  </si>
  <si>
    <t>Queensland ;  &gt;&gt;&gt; Owner manager or contributing family worker in current main job ;</t>
  </si>
  <si>
    <t>Queensland ;  &gt; Not currently employed ;</t>
  </si>
  <si>
    <t>Queensland ;  &gt; Employed 12 months ago ;</t>
  </si>
  <si>
    <t>Queensland ;  &gt; Not employed 12 months ago ;</t>
  </si>
  <si>
    <t>Queensland ;  Occupation of job 12 months ago: Managers ;  Employed at some time during the last 12 months ;</t>
  </si>
  <si>
    <t>Queensland ;  Occupation of job 12 months ago: Managers ;  &gt; Currently employed ;</t>
  </si>
  <si>
    <t>Queensland ;  Occupation of job 12 months ago: Managers ;  &gt;&gt; Less than 12 months in current main job ;</t>
  </si>
  <si>
    <t>Queensland ;  Occupation of job 12 months ago: Managers ;  &gt;&gt;&gt; Changed jobs in last 12 months ;</t>
  </si>
  <si>
    <t>Queensland ;  Occupation of job 12 months ago: Managers ;  &gt;&gt;&gt;&gt; Working in the same industry division as 12 months ago ;</t>
  </si>
  <si>
    <t>Queensland ;  Occupation of job 12 months ago: Managers ;  &gt;&gt;&gt;&gt; Working in a different industry division than 12 months ago ;</t>
  </si>
  <si>
    <t>Queensland ;  Occupation of job 12 months ago: Managers ;  &gt;&gt;&gt;&gt; Working in the same major occupation group as 12 months ago ;</t>
  </si>
  <si>
    <t>Queensland ;  Occupation of job 12 months ago: Managers ;  &gt;&gt;&gt;&gt; Working in a different major occupation group than 12 months ago ;</t>
  </si>
  <si>
    <t>Queensland ;  Occupation of job 12 months ago: Managers ;  &gt;&gt;&gt;&gt; Working in an occupation at the same skill level as 12 months ago ;</t>
  </si>
  <si>
    <t>Queensland ;  Occupation of job 12 months ago: Managers ;  &gt;&gt;&gt;&gt; Working in an occupation with a higher skill level than 12 months ago ;</t>
  </si>
  <si>
    <t>Queensland ;  Occupation of job 12 months ago: Managers ;  &gt;&gt;&gt;&gt; Working in an occupation with a lower skill level than 12 months ago ;</t>
  </si>
  <si>
    <t>Queensland ;  Occupation of job 12 months ago: Managers ;  &gt;&gt;&gt;&gt; Working in a job with the same usual hours as 12 months ago ;</t>
  </si>
  <si>
    <t>Queensland ;  Occupation of job 12 months ago: Managers ;  &gt;&gt;&gt;&gt; Working in a job with more usual hours than 12 months ago ;</t>
  </si>
  <si>
    <t>Queensland ;  Occupation of job 12 months ago: Managers ;  &gt;&gt;&gt;&gt; Working in a job with fewer usual hours than 12 months ago ;</t>
  </si>
  <si>
    <t>Queensland ;  Occupation of job 12 months ago: Managers ;  &gt;&gt;&gt;&gt; Working in a job with the same status in employment as 12 months ago ;</t>
  </si>
  <si>
    <t>Queensland ;  Occupation of job 12 months ago: Managers ;  &gt;&gt;&gt;&gt; Working in a job with a different status in employment than 12 months ago ;</t>
  </si>
  <si>
    <t>A127921130A</t>
  </si>
  <si>
    <t>A127921134K</t>
  </si>
  <si>
    <t>A127852786W</t>
  </si>
  <si>
    <t>A127907634T</t>
  </si>
  <si>
    <t>A127907638A</t>
  </si>
  <si>
    <t>A127852790L</t>
  </si>
  <si>
    <t>A127852794W</t>
  </si>
  <si>
    <t>A127866462K</t>
  </si>
  <si>
    <t>A127935098W</t>
  </si>
  <si>
    <t>A127880298J</t>
  </si>
  <si>
    <t>A127866466V</t>
  </si>
  <si>
    <t>A127852798F</t>
  </si>
  <si>
    <t>A127839050K</t>
  </si>
  <si>
    <t>A127866470K</t>
  </si>
  <si>
    <t>A127921138V</t>
  </si>
  <si>
    <t>A127907642T</t>
  </si>
  <si>
    <t>A127880302L</t>
  </si>
  <si>
    <t>A127893910J</t>
  </si>
  <si>
    <t>A127921142K</t>
  </si>
  <si>
    <t>A127935102A</t>
  </si>
  <si>
    <t>A127935106K</t>
  </si>
  <si>
    <t>A127907646A</t>
  </si>
  <si>
    <t>A127839058C</t>
  </si>
  <si>
    <t>A127893666T</t>
  </si>
  <si>
    <t>A127920942R</t>
  </si>
  <si>
    <t>A127907458T</t>
  </si>
  <si>
    <t>A127907462J</t>
  </si>
  <si>
    <t>A127920958J</t>
  </si>
  <si>
    <t>A127838882J</t>
  </si>
  <si>
    <t>A127852586C</t>
  </si>
  <si>
    <t>A127907470J</t>
  </si>
  <si>
    <t>A127907474T</t>
  </si>
  <si>
    <t>A127838886T</t>
  </si>
  <si>
    <t>A127880090W</t>
  </si>
  <si>
    <t>A127866278K</t>
  </si>
  <si>
    <t>A127852570K</t>
  </si>
  <si>
    <t>A127866282A</t>
  </si>
  <si>
    <t>A127920946X</t>
  </si>
  <si>
    <t>A127934950X</t>
  </si>
  <si>
    <t>A127838866J</t>
  </si>
  <si>
    <t>A127852574V</t>
  </si>
  <si>
    <t>A127838870X</t>
  </si>
  <si>
    <t>A127880094F</t>
  </si>
  <si>
    <t>A127866286K</t>
  </si>
  <si>
    <t>A127866290A</t>
  </si>
  <si>
    <t>A127920950R</t>
  </si>
  <si>
    <t>A127920954X</t>
  </si>
  <si>
    <t>A127852578C</t>
  </si>
  <si>
    <t>A127852582V</t>
  </si>
  <si>
    <t>A127866294K</t>
  </si>
  <si>
    <t>A127934954J</t>
  </si>
  <si>
    <t>A127838874J</t>
  </si>
  <si>
    <t>A127838878T</t>
  </si>
  <si>
    <t>A127893662J</t>
  </si>
  <si>
    <t>A127880098R</t>
  </si>
  <si>
    <t>A127880102V</t>
  </si>
  <si>
    <t>A127907466T</t>
  </si>
  <si>
    <t>A127866318T</t>
  </si>
  <si>
    <t>A127838890J</t>
  </si>
  <si>
    <t>A127907486A</t>
  </si>
  <si>
    <t>A127920974J</t>
  </si>
  <si>
    <t>A127893678A</t>
  </si>
  <si>
    <t>A127852598L</t>
  </si>
  <si>
    <t>A127880126L</t>
  </si>
  <si>
    <t>A127880130C</t>
  </si>
  <si>
    <t>A127880134L</t>
  </si>
  <si>
    <t>A127838902F</t>
  </si>
  <si>
    <t>A127852590V</t>
  </si>
  <si>
    <t>A127866298V</t>
  </si>
  <si>
    <t>A127907478A</t>
  </si>
  <si>
    <t>A127838894T</t>
  </si>
  <si>
    <t>A127880106C</t>
  </si>
  <si>
    <t>A127893670J</t>
  </si>
  <si>
    <t>A127907482T</t>
  </si>
  <si>
    <t>A127880110V</t>
  </si>
  <si>
    <t>A127852594C</t>
  </si>
  <si>
    <t>A127920962X</t>
  </si>
  <si>
    <t>A127920966J</t>
  </si>
  <si>
    <t>A127893674T</t>
  </si>
  <si>
    <t>A127866302X</t>
  </si>
  <si>
    <t>A127907490T</t>
  </si>
  <si>
    <t>A127907494A</t>
  </si>
  <si>
    <t>A127866306J</t>
  </si>
  <si>
    <t>A127838898A</t>
  </si>
  <si>
    <t>A127880114C</t>
  </si>
  <si>
    <t>A127920970X</t>
  </si>
  <si>
    <t>A127866310X</t>
  </si>
  <si>
    <t>A127866314J</t>
  </si>
  <si>
    <t>A127934962J</t>
  </si>
  <si>
    <t>A127880118L</t>
  </si>
  <si>
    <t>A127880122C</t>
  </si>
  <si>
    <t>A127893690T</t>
  </si>
  <si>
    <t>A127838906R</t>
  </si>
  <si>
    <t>A127907498K</t>
  </si>
  <si>
    <t>A127880150L</t>
  </si>
  <si>
    <t>A127880154W</t>
  </si>
  <si>
    <t>A127893698K</t>
  </si>
  <si>
    <t>A127893702R</t>
  </si>
  <si>
    <t>A127880158F</t>
  </si>
  <si>
    <t>A127893706X</t>
  </si>
  <si>
    <t>A127893710R</t>
  </si>
  <si>
    <t>A127866322J</t>
  </si>
  <si>
    <t>A127852602T</t>
  </si>
  <si>
    <t>A127880138W</t>
  </si>
  <si>
    <t>A127852606A</t>
  </si>
  <si>
    <t>A127920978T</t>
  </si>
  <si>
    <t>A127934970J</t>
  </si>
  <si>
    <t>A127920982J</t>
  </si>
  <si>
    <t>A127934974T</t>
  </si>
  <si>
    <t>A127852610T</t>
  </si>
  <si>
    <t>A127880142L</t>
  </si>
  <si>
    <t>A127866326T</t>
  </si>
  <si>
    <t>A127934978A</t>
  </si>
  <si>
    <t>A127838910F</t>
  </si>
  <si>
    <t>A127852614A</t>
  </si>
  <si>
    <t>A127907502R</t>
  </si>
  <si>
    <t>A127866330J</t>
  </si>
  <si>
    <t>A127880146W</t>
  </si>
  <si>
    <t>A127893682T</t>
  </si>
  <si>
    <t>A127838914R</t>
  </si>
  <si>
    <t>A127920986T</t>
  </si>
  <si>
    <t>A127893686A</t>
  </si>
  <si>
    <t>A127852618K</t>
  </si>
  <si>
    <t>A127934982T</t>
  </si>
  <si>
    <t>A127920990J</t>
  </si>
  <si>
    <t>A127852626K</t>
  </si>
  <si>
    <t>A127934986A</t>
  </si>
  <si>
    <t>A127907510R</t>
  </si>
  <si>
    <t>A127838926X</t>
  </si>
  <si>
    <t>A127893738T</t>
  </si>
  <si>
    <t>A127893742J</t>
  </si>
  <si>
    <t>A127838930R</t>
  </si>
  <si>
    <t>A127921002J</t>
  </si>
  <si>
    <t>A127934994A</t>
  </si>
  <si>
    <t>A127921006T</t>
  </si>
  <si>
    <t>A127934990T</t>
  </si>
  <si>
    <t>A127920994T</t>
  </si>
  <si>
    <t>A127880162W</t>
  </si>
  <si>
    <t>A127907506X</t>
  </si>
  <si>
    <t>A127880166F</t>
  </si>
  <si>
    <t>A127880170W</t>
  </si>
  <si>
    <t>A127852622A</t>
  </si>
  <si>
    <t>A127893714X</t>
  </si>
  <si>
    <t>A127893718J</t>
  </si>
  <si>
    <t>A127866334T</t>
  </si>
  <si>
    <t>A127866338A</t>
  </si>
  <si>
    <t>A127838918X</t>
  </si>
  <si>
    <t>A127866342T</t>
  </si>
  <si>
    <t>A127907514X</t>
  </si>
  <si>
    <t>A127893722X</t>
  </si>
  <si>
    <t>A127838922R</t>
  </si>
  <si>
    <t>A127866346A</t>
  </si>
  <si>
    <t>A127880174F</t>
  </si>
  <si>
    <t>A127893726J</t>
  </si>
  <si>
    <t>A127920998A</t>
  </si>
  <si>
    <t>A127893730X</t>
  </si>
  <si>
    <t>A127893734J</t>
  </si>
  <si>
    <t>A127880178R</t>
  </si>
  <si>
    <t>A127907518J</t>
  </si>
  <si>
    <t>A127921018A</t>
  </si>
  <si>
    <t>A127921010J</t>
  </si>
  <si>
    <t>A127866354A</t>
  </si>
  <si>
    <t>A127866362A</t>
  </si>
  <si>
    <t>A127866370A</t>
  </si>
  <si>
    <t>A127838942X</t>
  </si>
  <si>
    <t>A127907526J</t>
  </si>
  <si>
    <t>A127907530X</t>
  </si>
  <si>
    <t>A127852638V</t>
  </si>
  <si>
    <t>A127852642K</t>
  </si>
  <si>
    <t>A127893746T</t>
  </si>
  <si>
    <t>A127893750J</t>
  </si>
  <si>
    <t>A127893754T</t>
  </si>
  <si>
    <t>A127838934X</t>
  </si>
  <si>
    <t>A127880186R</t>
  </si>
  <si>
    <t>A127852630A</t>
  </si>
  <si>
    <t>A127880190F</t>
  </si>
  <si>
    <t>A127893758A</t>
  </si>
  <si>
    <t>A127893762T</t>
  </si>
  <si>
    <t>A127866350T</t>
  </si>
  <si>
    <t>A127866358K</t>
  </si>
  <si>
    <t>A127880194R</t>
  </si>
  <si>
    <t>A127907522X</t>
  </si>
  <si>
    <t>A127852634K</t>
  </si>
  <si>
    <t>A127934998K</t>
  </si>
  <si>
    <t>A127893766A</t>
  </si>
  <si>
    <t>A127921014T</t>
  </si>
  <si>
    <t>A127880198X</t>
  </si>
  <si>
    <t>A127893770T</t>
  </si>
  <si>
    <t>A127935002T</t>
  </si>
  <si>
    <t>A127866366K</t>
  </si>
  <si>
    <t>A127838938J</t>
  </si>
  <si>
    <t>A127893774A</t>
  </si>
  <si>
    <t>A127866374K</t>
  </si>
  <si>
    <t>A127935122K</t>
  </si>
  <si>
    <t>A127921150K</t>
  </si>
  <si>
    <t>A127866482V</t>
  </si>
  <si>
    <t>A127907670A</t>
  </si>
  <si>
    <t>A127880306W</t>
  </si>
  <si>
    <t>A127852826C</t>
  </si>
  <si>
    <t>A127922262W</t>
  </si>
  <si>
    <t>A127894814A</t>
  </si>
  <si>
    <t>A127894830A</t>
  </si>
  <si>
    <t>A127854002X</t>
  </si>
  <si>
    <t>A127840074A</t>
  </si>
  <si>
    <t>A127854006J</t>
  </si>
  <si>
    <t>A127867530V</t>
  </si>
  <si>
    <t>A127936162W</t>
  </si>
  <si>
    <t>A127908702A</t>
  </si>
  <si>
    <t>A127922266F</t>
  </si>
  <si>
    <t>A127853982X</t>
  </si>
  <si>
    <t>A127936134L</t>
  </si>
  <si>
    <t>A127840066A</t>
  </si>
  <si>
    <t>A127936138W</t>
  </si>
  <si>
    <t>A127894818K</t>
  </si>
  <si>
    <t>A127894822A</t>
  </si>
  <si>
    <t>A127894826K</t>
  </si>
  <si>
    <t>A127936142L</t>
  </si>
  <si>
    <t>A127936146W</t>
  </si>
  <si>
    <t>A127853986J</t>
  </si>
  <si>
    <t>A127894834K</t>
  </si>
  <si>
    <t>A127853990X</t>
  </si>
  <si>
    <t>A127853994J</t>
  </si>
  <si>
    <t>A127894838V</t>
  </si>
  <si>
    <t>A127867514V</t>
  </si>
  <si>
    <t>A127894842K</t>
  </si>
  <si>
    <t>A127936150L</t>
  </si>
  <si>
    <t>A127867518C</t>
  </si>
  <si>
    <t>A127867522V</t>
  </si>
  <si>
    <t>A127853998T</t>
  </si>
  <si>
    <t>A127936154W</t>
  </si>
  <si>
    <t>A127840070T</t>
  </si>
  <si>
    <t>A127867526C</t>
  </si>
  <si>
    <t>A127936158F</t>
  </si>
  <si>
    <t>A127840078K</t>
  </si>
  <si>
    <t>A127840334K</t>
  </si>
  <si>
    <t>A127840306A</t>
  </si>
  <si>
    <t>A127840322A</t>
  </si>
  <si>
    <t>A127922502W</t>
  </si>
  <si>
    <t>A127895094J</t>
  </si>
  <si>
    <t>A127922506F</t>
  </si>
  <si>
    <t>A127854294L</t>
  </si>
  <si>
    <t>A127895098T</t>
  </si>
  <si>
    <t>A127908974F</t>
  </si>
  <si>
    <t>A127867790R</t>
  </si>
  <si>
    <t>A127867778X</t>
  </si>
  <si>
    <t>A127854274C</t>
  </si>
  <si>
    <t>A127840310T</t>
  </si>
  <si>
    <t>A127867782R</t>
  </si>
  <si>
    <t>A127936426R</t>
  </si>
  <si>
    <t>A127854278L</t>
  </si>
  <si>
    <t>Queensland ;  Occupation of job 12 months ago: Managers ;  &gt;&gt;&gt; Did not change jobs in last 12 months ;</t>
  </si>
  <si>
    <t>Queensland ;  Occupation of job 12 months ago: Managers ;  &gt;&gt; 12 months or more in current main job ;</t>
  </si>
  <si>
    <t>Queensland ;  Occupation of job 12 months ago: Managers ;  &gt;&gt;&gt; Employee in current main job ;</t>
  </si>
  <si>
    <t>Queensland ;  Occupation of job 12 months ago: Managers ;  &gt;&gt;&gt;&gt; No change in occupation with current employer last year ;</t>
  </si>
  <si>
    <t>Queensland ;  Occupation of job 12 months ago: Managers ;  &gt;&gt;&gt;&gt; Changed occupations with current employer in the same major group last year ;</t>
  </si>
  <si>
    <t>Queensland ;  Occupation of job 12 months ago: Managers ;  &gt;&gt;&gt;&gt; Changed occupations with current employer into a different major group last year ;</t>
  </si>
  <si>
    <t>Queensland ;  Occupation of job 12 months ago: Managers ;  &gt;&gt;&gt;&gt; Changed occupations with current employer at the same skill level ;</t>
  </si>
  <si>
    <t>Queensland ;  Occupation of job 12 months ago: Managers ;  &gt;&gt;&gt;&gt; Changed occupations with current employer to a higher skill level ;</t>
  </si>
  <si>
    <t>Queensland ;  Occupation of job 12 months ago: Managers ;  &gt;&gt;&gt;&gt; Changed occupations with current employer to a lower skill level ;</t>
  </si>
  <si>
    <t>Queensland ;  Occupation of job 12 months ago: Managers ;  &gt;&gt;&gt;&gt; No change in usual weekly hours with current employer last year ;</t>
  </si>
  <si>
    <t>Queensland ;  Occupation of job 12 months ago: Managers ;  &gt;&gt;&gt;&gt; Usual weekly hours increased with current employer last year ;</t>
  </si>
  <si>
    <t>Queensland ;  Occupation of job 12 months ago: Managers ;  &gt;&gt;&gt;&gt; Usual weekly hours decreased with current employer last year ;</t>
  </si>
  <si>
    <t>Queensland ;  Occupation of job 12 months ago: Managers ;  &gt;&gt;&gt;&gt; Did not know or usual weekly hours varied last year ;</t>
  </si>
  <si>
    <t>Queensland ;  Occupation of job 12 months ago: Managers ;  &gt;&gt;&gt;&gt; Promoted or transferred last year ;</t>
  </si>
  <si>
    <t>Queensland ;  Occupation of job 12 months ago: Managers ;  &gt;&gt;&gt;&gt; Was not promoted or transferred last year ;</t>
  </si>
  <si>
    <t>Queensland ;  Occupation of job 12 months ago: Managers ;  &gt;&gt;&gt; Owner manager or contributing family worker in current main job ;</t>
  </si>
  <si>
    <t>Queensland ;  Occupation of job 12 months ago: Managers ;  &gt; Not currently employed ;</t>
  </si>
  <si>
    <t>Queensland ;  Occupation of job 12 months ago: Managers ;  &gt; Employed 12 months ago ;</t>
  </si>
  <si>
    <t>Queensland ;  Occupation of job 12 months ago: Professionals ;  Employed at some time during the last 12 months ;</t>
  </si>
  <si>
    <t>Queensland ;  Occupation of job 12 months ago: Professionals ;  &gt; Currently employed ;</t>
  </si>
  <si>
    <t>Queensland ;  Occupation of job 12 months ago: Professionals ;  &gt;&gt; Less than 12 months in current main job ;</t>
  </si>
  <si>
    <t>Queensland ;  Occupation of job 12 months ago: Professionals ;  &gt;&gt;&gt; Changed jobs in last 12 months ;</t>
  </si>
  <si>
    <t>Queensland ;  Occupation of job 12 months ago: Professionals ;  &gt;&gt;&gt;&gt; Working in the same industry division as 12 months ago ;</t>
  </si>
  <si>
    <t>Queensland ;  Occupation of job 12 months ago: Professionals ;  &gt;&gt;&gt;&gt; Working in a different industry division than 12 months ago ;</t>
  </si>
  <si>
    <t>Queensland ;  Occupation of job 12 months ago: Professionals ;  &gt;&gt;&gt;&gt; Working in the same major occupation group as 12 months ago ;</t>
  </si>
  <si>
    <t>Queensland ;  Occupation of job 12 months ago: Professionals ;  &gt;&gt;&gt;&gt; Working in a different major occupation group than 12 months ago ;</t>
  </si>
  <si>
    <t>Queensland ;  Occupation of job 12 months ago: Professionals ;  &gt;&gt;&gt;&gt; Working in an occupation at the same skill level as 12 months ago ;</t>
  </si>
  <si>
    <t>Queensland ;  Occupation of job 12 months ago: Professionals ;  &gt;&gt;&gt;&gt; Working in an occupation with a higher skill level than 12 months ago ;</t>
  </si>
  <si>
    <t>Queensland ;  Occupation of job 12 months ago: Professionals ;  &gt;&gt;&gt;&gt; Working in an occupation with a lower skill level than 12 months ago ;</t>
  </si>
  <si>
    <t>Queensland ;  Occupation of job 12 months ago: Professionals ;  &gt;&gt;&gt;&gt; Working in a job with the same usual hours as 12 months ago ;</t>
  </si>
  <si>
    <t>Queensland ;  Occupation of job 12 months ago: Professionals ;  &gt;&gt;&gt;&gt; Working in a job with more usual hours than 12 months ago ;</t>
  </si>
  <si>
    <t>Queensland ;  Occupation of job 12 months ago: Professionals ;  &gt;&gt;&gt;&gt; Working in a job with fewer usual hours than 12 months ago ;</t>
  </si>
  <si>
    <t>Queensland ;  Occupation of job 12 months ago: Professionals ;  &gt;&gt;&gt;&gt; Working in a job with the same status in employment as 12 months ago ;</t>
  </si>
  <si>
    <t>Queensland ;  Occupation of job 12 months ago: Professionals ;  &gt;&gt;&gt;&gt; Working in a job with a different status in employment than 12 months ago ;</t>
  </si>
  <si>
    <t>Queensland ;  Occupation of job 12 months ago: Professionals ;  &gt;&gt;&gt; Did not change jobs in last 12 months ;</t>
  </si>
  <si>
    <t>Queensland ;  Occupation of job 12 months ago: Professionals ;  &gt;&gt; 12 months or more in current main job ;</t>
  </si>
  <si>
    <t>Queensland ;  Occupation of job 12 months ago: Professionals ;  &gt;&gt;&gt; Employee in current main job ;</t>
  </si>
  <si>
    <t>Queensland ;  Occupation of job 12 months ago: Professionals ;  &gt;&gt;&gt;&gt; No change in occupation with current employer last year ;</t>
  </si>
  <si>
    <t>Queensland ;  Occupation of job 12 months ago: Professionals ;  &gt;&gt;&gt;&gt; Changed occupations with current employer in the same major group last year ;</t>
  </si>
  <si>
    <t>Queensland ;  Occupation of job 12 months ago: Professionals ;  &gt;&gt;&gt;&gt; Changed occupations with current employer into a different major group last year ;</t>
  </si>
  <si>
    <t>Queensland ;  Occupation of job 12 months ago: Professionals ;  &gt;&gt;&gt;&gt; Changed occupations with current employer at the same skill level ;</t>
  </si>
  <si>
    <t>Queensland ;  Occupation of job 12 months ago: Professionals ;  &gt;&gt;&gt;&gt; Changed occupations with current employer to a higher skill level ;</t>
  </si>
  <si>
    <t>Queensland ;  Occupation of job 12 months ago: Professionals ;  &gt;&gt;&gt;&gt; Changed occupations with current employer to a lower skill level ;</t>
  </si>
  <si>
    <t>Queensland ;  Occupation of job 12 months ago: Professionals ;  &gt;&gt;&gt;&gt; No change in usual weekly hours with current employer last year ;</t>
  </si>
  <si>
    <t>Queensland ;  Occupation of job 12 months ago: Professionals ;  &gt;&gt;&gt;&gt; Usual weekly hours increased with current employer last year ;</t>
  </si>
  <si>
    <t>Queensland ;  Occupation of job 12 months ago: Professionals ;  &gt;&gt;&gt;&gt; Usual weekly hours decreased with current employer last year ;</t>
  </si>
  <si>
    <t>Queensland ;  Occupation of job 12 months ago: Professionals ;  &gt;&gt;&gt;&gt; Did not know or usual weekly hours varied last year ;</t>
  </si>
  <si>
    <t>Queensland ;  Occupation of job 12 months ago: Professionals ;  &gt;&gt;&gt;&gt; Promoted or transferred last year ;</t>
  </si>
  <si>
    <t>Queensland ;  Occupation of job 12 months ago: Professionals ;  &gt;&gt;&gt;&gt; Was not promoted or transferred last year ;</t>
  </si>
  <si>
    <t>Queensland ;  Occupation of job 12 months ago: Professionals ;  &gt;&gt;&gt; Owner manager or contributing family worker in current main job ;</t>
  </si>
  <si>
    <t>Queensland ;  Occupation of job 12 months ago: Professionals ;  &gt; Not currently employed ;</t>
  </si>
  <si>
    <t>Queensland ;  Occupation of job 12 months ago: Professionals ;  &gt; Employed 12 months ago ;</t>
  </si>
  <si>
    <t>Queensland ;  Occupation of job 12 months ago: Technicians and trades workers ;  Employed at some time during the last 12 months ;</t>
  </si>
  <si>
    <t>Queensland ;  Occupation of job 12 months ago: Technicians and trades workers ;  &gt; Currently employed ;</t>
  </si>
  <si>
    <t>Queensland ;  Occupation of job 12 months ago: Technicians and trades workers ;  &gt;&gt; Less than 12 months in current main job ;</t>
  </si>
  <si>
    <t>Queensland ;  Occupation of job 12 months ago: Technicians and trades workers ;  &gt;&gt;&gt; Changed jobs in last 12 months ;</t>
  </si>
  <si>
    <t>Queensland ;  Occupation of job 12 months ago: Technicians and trades workers ;  &gt;&gt;&gt;&gt; Working in the same industry division as 12 months ago ;</t>
  </si>
  <si>
    <t>Queensland ;  Occupation of job 12 months ago: Technicians and trades workers ;  &gt;&gt;&gt;&gt; Working in a different industry division than 12 months ago ;</t>
  </si>
  <si>
    <t>Queensland ;  Occupation of job 12 months ago: Technicians and trades workers ;  &gt;&gt;&gt;&gt; Working in the same major occupation group as 12 months ago ;</t>
  </si>
  <si>
    <t>Queensland ;  Occupation of job 12 months ago: Technicians and trades workers ;  &gt;&gt;&gt;&gt; Working in a different major occupation group than 12 months ago ;</t>
  </si>
  <si>
    <t>Queensland ;  Occupation of job 12 months ago: Technicians and trades workers ;  &gt;&gt;&gt;&gt; Working in an occupation at the same skill level as 12 months ago ;</t>
  </si>
  <si>
    <t>Queensland ;  Occupation of job 12 months ago: Technicians and trades workers ;  &gt;&gt;&gt;&gt; Working in an occupation with a higher skill level than 12 months ago ;</t>
  </si>
  <si>
    <t>Queensland ;  Occupation of job 12 months ago: Technicians and trades workers ;  &gt;&gt;&gt;&gt; Working in an occupation with a lower skill level than 12 months ago ;</t>
  </si>
  <si>
    <t>Queensland ;  Occupation of job 12 months ago: Technicians and trades workers ;  &gt;&gt;&gt;&gt; Working in a job with the same usual hours as 12 months ago ;</t>
  </si>
  <si>
    <t>Queensland ;  Occupation of job 12 months ago: Technicians and trades workers ;  &gt;&gt;&gt;&gt; Working in a job with more usual hours than 12 months ago ;</t>
  </si>
  <si>
    <t>Queensland ;  Occupation of job 12 months ago: Technicians and trades workers ;  &gt;&gt;&gt;&gt; Working in a job with fewer usual hours than 12 months ago ;</t>
  </si>
  <si>
    <t>Queensland ;  Occupation of job 12 months ago: Technicians and trades workers ;  &gt;&gt;&gt;&gt; Working in a job with the same status in employment as 12 months ago ;</t>
  </si>
  <si>
    <t>Queensland ;  Occupation of job 12 months ago: Technicians and trades workers ;  &gt;&gt;&gt;&gt; Working in a job with a different status in employment than 12 months ago ;</t>
  </si>
  <si>
    <t>Queensland ;  Occupation of job 12 months ago: Technicians and trades workers ;  &gt;&gt;&gt; Did not change jobs in last 12 months ;</t>
  </si>
  <si>
    <t>Queensland ;  Occupation of job 12 months ago: Technicians and trades workers ;  &gt;&gt; 12 months or more in current main job ;</t>
  </si>
  <si>
    <t>Queensland ;  Occupation of job 12 months ago: Technicians and trades workers ;  &gt;&gt;&gt; Employee in current main job ;</t>
  </si>
  <si>
    <t>Queensland ;  Occupation of job 12 months ago: Technicians and trades workers ;  &gt;&gt;&gt;&gt; No change in occupation with current employer last year ;</t>
  </si>
  <si>
    <t>Queensland ;  Occupation of job 12 months ago: Technicians and trades workers ;  &gt;&gt;&gt;&gt; Changed occupations with current employer in the same major group last year ;</t>
  </si>
  <si>
    <t>Queensland ;  Occupation of job 12 months ago: Technicians and trades workers ;  &gt;&gt;&gt;&gt; Changed occupations with current employer into a different major group last year ;</t>
  </si>
  <si>
    <t>Queensland ;  Occupation of job 12 months ago: Technicians and trades workers ;  &gt;&gt;&gt;&gt; Changed occupations with current employer at the same skill level ;</t>
  </si>
  <si>
    <t>Queensland ;  Occupation of job 12 months ago: Technicians and trades workers ;  &gt;&gt;&gt;&gt; Changed occupations with current employer to a higher skill level ;</t>
  </si>
  <si>
    <t>Queensland ;  Occupation of job 12 months ago: Technicians and trades workers ;  &gt;&gt;&gt;&gt; Changed occupations with current employer to a lower skill level ;</t>
  </si>
  <si>
    <t>Queensland ;  Occupation of job 12 months ago: Technicians and trades workers ;  &gt;&gt;&gt;&gt; No change in usual weekly hours with current employer last year ;</t>
  </si>
  <si>
    <t>Queensland ;  Occupation of job 12 months ago: Technicians and trades workers ;  &gt;&gt;&gt;&gt; Usual weekly hours increased with current employer last year ;</t>
  </si>
  <si>
    <t>Queensland ;  Occupation of job 12 months ago: Technicians and trades workers ;  &gt;&gt;&gt;&gt; Usual weekly hours decreased with current employer last year ;</t>
  </si>
  <si>
    <t>Queensland ;  Occupation of job 12 months ago: Technicians and trades workers ;  &gt;&gt;&gt;&gt; Did not know or usual weekly hours varied last year ;</t>
  </si>
  <si>
    <t>Queensland ;  Occupation of job 12 months ago: Technicians and trades workers ;  &gt;&gt;&gt;&gt; Promoted or transferred last year ;</t>
  </si>
  <si>
    <t>Queensland ;  Occupation of job 12 months ago: Technicians and trades workers ;  &gt;&gt;&gt;&gt; Was not promoted or transferred last year ;</t>
  </si>
  <si>
    <t>Queensland ;  Occupation of job 12 months ago: Technicians and trades workers ;  &gt;&gt;&gt; Owner manager or contributing family worker in current main job ;</t>
  </si>
  <si>
    <t>Queensland ;  Occupation of job 12 months ago: Technicians and trades workers ;  &gt; Not currently employed ;</t>
  </si>
  <si>
    <t>Queensland ;  Occupation of job 12 months ago: Technicians and trades workers ;  &gt; Employed 12 months ago ;</t>
  </si>
  <si>
    <t>Queensland ;  Occupation of job 12 months ago: Community and personal service workers ;  Employed at some time during the last 12 months ;</t>
  </si>
  <si>
    <t>Queensland ;  Occupation of job 12 months ago: Community and personal service workers ;  &gt; Currently employed ;</t>
  </si>
  <si>
    <t>Queensland ;  Occupation of job 12 months ago: Community and personal service workers ;  &gt;&gt; Less than 12 months in current main job ;</t>
  </si>
  <si>
    <t>Queensland ;  Occupation of job 12 months ago: Community and personal service workers ;  &gt;&gt;&gt; Changed jobs in last 12 months ;</t>
  </si>
  <si>
    <t>Queensland ;  Occupation of job 12 months ago: Community and personal service workers ;  &gt;&gt;&gt;&gt; Working in the same industry division as 12 months ago ;</t>
  </si>
  <si>
    <t>Queensland ;  Occupation of job 12 months ago: Community and personal service workers ;  &gt;&gt;&gt;&gt; Working in a different industry division than 12 months ago ;</t>
  </si>
  <si>
    <t>Queensland ;  Occupation of job 12 months ago: Community and personal service workers ;  &gt;&gt;&gt;&gt; Working in the same major occupation group as 12 months ago ;</t>
  </si>
  <si>
    <t>Queensland ;  Occupation of job 12 months ago: Community and personal service workers ;  &gt;&gt;&gt;&gt; Working in a different major occupation group than 12 months ago ;</t>
  </si>
  <si>
    <t>Queensland ;  Occupation of job 12 months ago: Community and personal service workers ;  &gt;&gt;&gt;&gt; Working in an occupation at the same skill level as 12 months ago ;</t>
  </si>
  <si>
    <t>Queensland ;  Occupation of job 12 months ago: Community and personal service workers ;  &gt;&gt;&gt;&gt; Working in an occupation with a higher skill level than 12 months ago ;</t>
  </si>
  <si>
    <t>Queensland ;  Occupation of job 12 months ago: Community and personal service workers ;  &gt;&gt;&gt;&gt; Working in an occupation with a lower skill level than 12 months ago ;</t>
  </si>
  <si>
    <t>Queensland ;  Occupation of job 12 months ago: Community and personal service workers ;  &gt;&gt;&gt;&gt; Working in a job with the same usual hours as 12 months ago ;</t>
  </si>
  <si>
    <t>Queensland ;  Occupation of job 12 months ago: Community and personal service workers ;  &gt;&gt;&gt;&gt; Working in a job with more usual hours than 12 months ago ;</t>
  </si>
  <si>
    <t>Queensland ;  Occupation of job 12 months ago: Community and personal service workers ;  &gt;&gt;&gt;&gt; Working in a job with fewer usual hours than 12 months ago ;</t>
  </si>
  <si>
    <t>Queensland ;  Occupation of job 12 months ago: Community and personal service workers ;  &gt;&gt;&gt;&gt; Working in a job with the same status in employment as 12 months ago ;</t>
  </si>
  <si>
    <t>Queensland ;  Occupation of job 12 months ago: Community and personal service workers ;  &gt;&gt;&gt;&gt; Working in a job with a different status in employment than 12 months ago ;</t>
  </si>
  <si>
    <t>Queensland ;  Occupation of job 12 months ago: Community and personal service workers ;  &gt;&gt;&gt; Did not change jobs in last 12 months ;</t>
  </si>
  <si>
    <t>Queensland ;  Occupation of job 12 months ago: Community and personal service workers ;  &gt;&gt; 12 months or more in current main job ;</t>
  </si>
  <si>
    <t>Queensland ;  Occupation of job 12 months ago: Community and personal service workers ;  &gt;&gt;&gt; Employee in current main job ;</t>
  </si>
  <si>
    <t>Queensland ;  Occupation of job 12 months ago: Community and personal service workers ;  &gt;&gt;&gt;&gt; No change in occupation with current employer last year ;</t>
  </si>
  <si>
    <t>Queensland ;  Occupation of job 12 months ago: Community and personal service workers ;  &gt;&gt;&gt;&gt; Changed occupations with current employer in the same major group last year ;</t>
  </si>
  <si>
    <t>Queensland ;  Occupation of job 12 months ago: Community and personal service workers ;  &gt;&gt;&gt;&gt; Changed occupations with current employer into a different major group last year ;</t>
  </si>
  <si>
    <t>Queensland ;  Occupation of job 12 months ago: Community and personal service workers ;  &gt;&gt;&gt;&gt; Changed occupations with current employer at the same skill level ;</t>
  </si>
  <si>
    <t>Queensland ;  Occupation of job 12 months ago: Community and personal service workers ;  &gt;&gt;&gt;&gt; Changed occupations with current employer to a higher skill level ;</t>
  </si>
  <si>
    <t>Queensland ;  Occupation of job 12 months ago: Community and personal service workers ;  &gt;&gt;&gt;&gt; Changed occupations with current employer to a lower skill level ;</t>
  </si>
  <si>
    <t>Queensland ;  Occupation of job 12 months ago: Community and personal service workers ;  &gt;&gt;&gt;&gt; No change in usual weekly hours with current employer last year ;</t>
  </si>
  <si>
    <t>Queensland ;  Occupation of job 12 months ago: Community and personal service workers ;  &gt;&gt;&gt;&gt; Usual weekly hours increased with current employer last year ;</t>
  </si>
  <si>
    <t>Queensland ;  Occupation of job 12 months ago: Community and personal service workers ;  &gt;&gt;&gt;&gt; Usual weekly hours decreased with current employer last year ;</t>
  </si>
  <si>
    <t>Queensland ;  Occupation of job 12 months ago: Community and personal service workers ;  &gt;&gt;&gt;&gt; Did not know or usual weekly hours varied last year ;</t>
  </si>
  <si>
    <t>Queensland ;  Occupation of job 12 months ago: Community and personal service workers ;  &gt;&gt;&gt;&gt; Promoted or transferred last year ;</t>
  </si>
  <si>
    <t>Queensland ;  Occupation of job 12 months ago: Community and personal service workers ;  &gt;&gt;&gt;&gt; Was not promoted or transferred last year ;</t>
  </si>
  <si>
    <t>Queensland ;  Occupation of job 12 months ago: Community and personal service workers ;  &gt;&gt;&gt; Owner manager or contributing family worker in current main job ;</t>
  </si>
  <si>
    <t>Queensland ;  Occupation of job 12 months ago: Community and personal service workers ;  &gt; Not currently employed ;</t>
  </si>
  <si>
    <t>Queensland ;  Occupation of job 12 months ago: Community and personal service workers ;  &gt; Employed 12 months ago ;</t>
  </si>
  <si>
    <t>Queensland ;  Occupation of job 12 months ago: Clerical and administrative workers ;  Employed at some time during the last 12 months ;</t>
  </si>
  <si>
    <t>Queensland ;  Occupation of job 12 months ago: Clerical and administrative workers ;  &gt; Currently employed ;</t>
  </si>
  <si>
    <t>Queensland ;  Occupation of job 12 months ago: Clerical and administrative workers ;  &gt;&gt; Less than 12 months in current main job ;</t>
  </si>
  <si>
    <t>Queensland ;  Occupation of job 12 months ago: Clerical and administrative workers ;  &gt;&gt;&gt; Changed jobs in last 12 months ;</t>
  </si>
  <si>
    <t>Queensland ;  Occupation of job 12 months ago: Clerical and administrative workers ;  &gt;&gt;&gt;&gt; Working in the same industry division as 12 months ago ;</t>
  </si>
  <si>
    <t>Queensland ;  Occupation of job 12 months ago: Clerical and administrative workers ;  &gt;&gt;&gt;&gt; Working in a different industry division than 12 months ago ;</t>
  </si>
  <si>
    <t>Queensland ;  Occupation of job 12 months ago: Clerical and administrative workers ;  &gt;&gt;&gt;&gt; Working in the same major occupation group as 12 months ago ;</t>
  </si>
  <si>
    <t>Queensland ;  Occupation of job 12 months ago: Clerical and administrative workers ;  &gt;&gt;&gt;&gt; Working in a different major occupation group than 12 months ago ;</t>
  </si>
  <si>
    <t>Queensland ;  Occupation of job 12 months ago: Clerical and administrative workers ;  &gt;&gt;&gt;&gt; Working in an occupation at the same skill level as 12 months ago ;</t>
  </si>
  <si>
    <t>Queensland ;  Occupation of job 12 months ago: Clerical and administrative workers ;  &gt;&gt;&gt;&gt; Working in an occupation with a higher skill level than 12 months ago ;</t>
  </si>
  <si>
    <t>Queensland ;  Occupation of job 12 months ago: Clerical and administrative workers ;  &gt;&gt;&gt;&gt; Working in an occupation with a lower skill level than 12 months ago ;</t>
  </si>
  <si>
    <t>Queensland ;  Occupation of job 12 months ago: Clerical and administrative workers ;  &gt;&gt;&gt;&gt; Working in a job with the same usual hours as 12 months ago ;</t>
  </si>
  <si>
    <t>Queensland ;  Occupation of job 12 months ago: Clerical and administrative workers ;  &gt;&gt;&gt;&gt; Working in a job with more usual hours than 12 months ago ;</t>
  </si>
  <si>
    <t>Queensland ;  Occupation of job 12 months ago: Clerical and administrative workers ;  &gt;&gt;&gt;&gt; Working in a job with fewer usual hours than 12 months ago ;</t>
  </si>
  <si>
    <t>Queensland ;  Occupation of job 12 months ago: Clerical and administrative workers ;  &gt;&gt;&gt;&gt; Working in a job with the same status in employment as 12 months ago ;</t>
  </si>
  <si>
    <t>Queensland ;  Occupation of job 12 months ago: Clerical and administrative workers ;  &gt;&gt;&gt;&gt; Working in a job with a different status in employment than 12 months ago ;</t>
  </si>
  <si>
    <t>Queensland ;  Occupation of job 12 months ago: Clerical and administrative workers ;  &gt;&gt;&gt; Did not change jobs in last 12 months ;</t>
  </si>
  <si>
    <t>Queensland ;  Occupation of job 12 months ago: Clerical and administrative workers ;  &gt;&gt; 12 months or more in current main job ;</t>
  </si>
  <si>
    <t>Queensland ;  Occupation of job 12 months ago: Clerical and administrative workers ;  &gt;&gt;&gt; Employee in current main job ;</t>
  </si>
  <si>
    <t>Queensland ;  Occupation of job 12 months ago: Clerical and administrative workers ;  &gt;&gt;&gt;&gt; No change in occupation with current employer last year ;</t>
  </si>
  <si>
    <t>Queensland ;  Occupation of job 12 months ago: Clerical and administrative workers ;  &gt;&gt;&gt;&gt; Changed occupations with current employer in the same major group last year ;</t>
  </si>
  <si>
    <t>Queensland ;  Occupation of job 12 months ago: Clerical and administrative workers ;  &gt;&gt;&gt;&gt; Changed occupations with current employer into a different major group last year ;</t>
  </si>
  <si>
    <t>Queensland ;  Occupation of job 12 months ago: Clerical and administrative workers ;  &gt;&gt;&gt;&gt; Changed occupations with current employer at the same skill level ;</t>
  </si>
  <si>
    <t>Queensland ;  Occupation of job 12 months ago: Clerical and administrative workers ;  &gt;&gt;&gt;&gt; Changed occupations with current employer to a higher skill level ;</t>
  </si>
  <si>
    <t>Queensland ;  Occupation of job 12 months ago: Clerical and administrative workers ;  &gt;&gt;&gt;&gt; Changed occupations with current employer to a lower skill level ;</t>
  </si>
  <si>
    <t>Queensland ;  Occupation of job 12 months ago: Clerical and administrative workers ;  &gt;&gt;&gt;&gt; No change in usual weekly hours with current employer last year ;</t>
  </si>
  <si>
    <t>Queensland ;  Occupation of job 12 months ago: Clerical and administrative workers ;  &gt;&gt;&gt;&gt; Usual weekly hours increased with current employer last year ;</t>
  </si>
  <si>
    <t>Queensland ;  Occupation of job 12 months ago: Clerical and administrative workers ;  &gt;&gt;&gt;&gt; Usual weekly hours decreased with current employer last year ;</t>
  </si>
  <si>
    <t>Queensland ;  Occupation of job 12 months ago: Clerical and administrative workers ;  &gt;&gt;&gt;&gt; Did not know or usual weekly hours varied last year ;</t>
  </si>
  <si>
    <t>Queensland ;  Occupation of job 12 months ago: Clerical and administrative workers ;  &gt;&gt;&gt;&gt; Promoted or transferred last year ;</t>
  </si>
  <si>
    <t>Queensland ;  Occupation of job 12 months ago: Clerical and administrative workers ;  &gt;&gt;&gt;&gt; Was not promoted or transferred last year ;</t>
  </si>
  <si>
    <t>Queensland ;  Occupation of job 12 months ago: Clerical and administrative workers ;  &gt;&gt;&gt; Owner manager or contributing family worker in current main job ;</t>
  </si>
  <si>
    <t>Queensland ;  Occupation of job 12 months ago: Clerical and administrative workers ;  &gt; Not currently employed ;</t>
  </si>
  <si>
    <t>Queensland ;  Occupation of job 12 months ago: Clerical and administrative workers ;  &gt; Employed 12 months ago ;</t>
  </si>
  <si>
    <t>Queensland ;  Occupation of job 12 months ago: Sales workers ;  Employed at some time during the last 12 months ;</t>
  </si>
  <si>
    <t>Queensland ;  Occupation of job 12 months ago: Sales workers ;  &gt; Currently employed ;</t>
  </si>
  <si>
    <t>Queensland ;  Occupation of job 12 months ago: Sales workers ;  &gt;&gt; Less than 12 months in current main job ;</t>
  </si>
  <si>
    <t>Queensland ;  Occupation of job 12 months ago: Sales workers ;  &gt;&gt;&gt; Changed jobs in last 12 months ;</t>
  </si>
  <si>
    <t>Queensland ;  Occupation of job 12 months ago: Sales workers ;  &gt;&gt;&gt;&gt; Working in the same industry division as 12 months ago ;</t>
  </si>
  <si>
    <t>Queensland ;  Occupation of job 12 months ago: Sales workers ;  &gt;&gt;&gt;&gt; Working in a different industry division than 12 months ago ;</t>
  </si>
  <si>
    <t>Queensland ;  Occupation of job 12 months ago: Sales workers ;  &gt;&gt;&gt;&gt; Working in the same major occupation group as 12 months ago ;</t>
  </si>
  <si>
    <t>Queensland ;  Occupation of job 12 months ago: Sales workers ;  &gt;&gt;&gt;&gt; Working in a different major occupation group than 12 months ago ;</t>
  </si>
  <si>
    <t>Queensland ;  Occupation of job 12 months ago: Sales workers ;  &gt;&gt;&gt;&gt; Working in an occupation at the same skill level as 12 months ago ;</t>
  </si>
  <si>
    <t>Queensland ;  Occupation of job 12 months ago: Sales workers ;  &gt;&gt;&gt;&gt; Working in an occupation with a higher skill level than 12 months ago ;</t>
  </si>
  <si>
    <t>Queensland ;  Occupation of job 12 months ago: Sales workers ;  &gt;&gt;&gt;&gt; Working in an occupation with a lower skill level than 12 months ago ;</t>
  </si>
  <si>
    <t>Queensland ;  Occupation of job 12 months ago: Sales workers ;  &gt;&gt;&gt;&gt; Working in a job with the same usual hours as 12 months ago ;</t>
  </si>
  <si>
    <t>Queensland ;  Occupation of job 12 months ago: Sales workers ;  &gt;&gt;&gt;&gt; Working in a job with more usual hours than 12 months ago ;</t>
  </si>
  <si>
    <t>Queensland ;  Occupation of job 12 months ago: Sales workers ;  &gt;&gt;&gt;&gt; Working in a job with fewer usual hours than 12 months ago ;</t>
  </si>
  <si>
    <t>Queensland ;  Occupation of job 12 months ago: Sales workers ;  &gt;&gt;&gt;&gt; Working in a job with the same status in employment as 12 months ago ;</t>
  </si>
  <si>
    <t>Queensland ;  Occupation of job 12 months ago: Sales workers ;  &gt;&gt;&gt;&gt; Working in a job with a different status in employment than 12 months ago ;</t>
  </si>
  <si>
    <t>Queensland ;  Occupation of job 12 months ago: Sales workers ;  &gt;&gt;&gt; Did not change jobs in last 12 months ;</t>
  </si>
  <si>
    <t>Queensland ;  Occupation of job 12 months ago: Sales workers ;  &gt;&gt; 12 months or more in current main job ;</t>
  </si>
  <si>
    <t>Queensland ;  Occupation of job 12 months ago: Sales workers ;  &gt;&gt;&gt; Employee in current main job ;</t>
  </si>
  <si>
    <t>Queensland ;  Occupation of job 12 months ago: Sales workers ;  &gt;&gt;&gt;&gt; No change in occupation with current employer last year ;</t>
  </si>
  <si>
    <t>Queensland ;  Occupation of job 12 months ago: Sales workers ;  &gt;&gt;&gt;&gt; Changed occupations with current employer in the same major group last year ;</t>
  </si>
  <si>
    <t>Queensland ;  Occupation of job 12 months ago: Sales workers ;  &gt;&gt;&gt;&gt; Changed occupations with current employer into a different major group last year ;</t>
  </si>
  <si>
    <t>Queensland ;  Occupation of job 12 months ago: Sales workers ;  &gt;&gt;&gt;&gt; Changed occupations with current employer at the same skill level ;</t>
  </si>
  <si>
    <t>Queensland ;  Occupation of job 12 months ago: Sales workers ;  &gt;&gt;&gt;&gt; Changed occupations with current employer to a higher skill level ;</t>
  </si>
  <si>
    <t>Queensland ;  Occupation of job 12 months ago: Sales workers ;  &gt;&gt;&gt;&gt; Changed occupations with current employer to a lower skill level ;</t>
  </si>
  <si>
    <t>Queensland ;  Occupation of job 12 months ago: Sales workers ;  &gt;&gt;&gt;&gt; No change in usual weekly hours with current employer last year ;</t>
  </si>
  <si>
    <t>Queensland ;  Occupation of job 12 months ago: Sales workers ;  &gt;&gt;&gt;&gt; Usual weekly hours increased with current employer last year ;</t>
  </si>
  <si>
    <t>Queensland ;  Occupation of job 12 months ago: Sales workers ;  &gt;&gt;&gt;&gt; Usual weekly hours decreased with current employer last year ;</t>
  </si>
  <si>
    <t>Queensland ;  Occupation of job 12 months ago: Sales workers ;  &gt;&gt;&gt;&gt; Did not know or usual weekly hours varied last year ;</t>
  </si>
  <si>
    <t>Queensland ;  Occupation of job 12 months ago: Sales workers ;  &gt;&gt;&gt;&gt; Promoted or transferred last year ;</t>
  </si>
  <si>
    <t>Queensland ;  Occupation of job 12 months ago: Sales workers ;  &gt;&gt;&gt;&gt; Was not promoted or transferred last year ;</t>
  </si>
  <si>
    <t>Queensland ;  Occupation of job 12 months ago: Sales workers ;  &gt;&gt;&gt; Owner manager or contributing family worker in current main job ;</t>
  </si>
  <si>
    <t>Queensland ;  Occupation of job 12 months ago: Sales workers ;  &gt; Not currently employed ;</t>
  </si>
  <si>
    <t>Queensland ;  Occupation of job 12 months ago: Sales workers ;  &gt; Employed 12 months ago ;</t>
  </si>
  <si>
    <t>Queensland ;  Occupation of job 12 months ago: Machinery operators and drivers ;  Employed at some time during the last 12 months ;</t>
  </si>
  <si>
    <t>Queensland ;  Occupation of job 12 months ago: Machinery operators and drivers ;  &gt; Currently employed ;</t>
  </si>
  <si>
    <t>Queensland ;  Occupation of job 12 months ago: Machinery operators and drivers ;  &gt;&gt; Less than 12 months in current main job ;</t>
  </si>
  <si>
    <t>Queensland ;  Occupation of job 12 months ago: Machinery operators and drivers ;  &gt;&gt;&gt; Changed jobs in last 12 months ;</t>
  </si>
  <si>
    <t>Queensland ;  Occupation of job 12 months ago: Machinery operators and drivers ;  &gt;&gt;&gt;&gt; Working in the same industry division as 12 months ago ;</t>
  </si>
  <si>
    <t>Queensland ;  Occupation of job 12 months ago: Machinery operators and drivers ;  &gt;&gt;&gt;&gt; Working in a different industry division than 12 months ago ;</t>
  </si>
  <si>
    <t>Queensland ;  Occupation of job 12 months ago: Machinery operators and drivers ;  &gt;&gt;&gt;&gt; Working in the same major occupation group as 12 months ago ;</t>
  </si>
  <si>
    <t>Queensland ;  Occupation of job 12 months ago: Machinery operators and drivers ;  &gt;&gt;&gt;&gt; Working in a different major occupation group than 12 months ago ;</t>
  </si>
  <si>
    <t>Queensland ;  Occupation of job 12 months ago: Machinery operators and drivers ;  &gt;&gt;&gt;&gt; Working in an occupation at the same skill level as 12 months ago ;</t>
  </si>
  <si>
    <t>Queensland ;  Occupation of job 12 months ago: Machinery operators and drivers ;  &gt;&gt;&gt;&gt; Working in an occupation with a higher skill level than 12 months ago ;</t>
  </si>
  <si>
    <t>Queensland ;  Occupation of job 12 months ago: Machinery operators and drivers ;  &gt;&gt;&gt;&gt; Working in an occupation with a lower skill level than 12 months ago ;</t>
  </si>
  <si>
    <t>Queensland ;  Occupation of job 12 months ago: Machinery operators and drivers ;  &gt;&gt;&gt;&gt; Working in a job with the same usual hours as 12 months ago ;</t>
  </si>
  <si>
    <t>Queensland ;  Occupation of job 12 months ago: Machinery operators and drivers ;  &gt;&gt;&gt;&gt; Working in a job with more usual hours than 12 months ago ;</t>
  </si>
  <si>
    <t>Queensland ;  Occupation of job 12 months ago: Machinery operators and drivers ;  &gt;&gt;&gt;&gt; Working in a job with fewer usual hours than 12 months ago ;</t>
  </si>
  <si>
    <t>Queensland ;  Occupation of job 12 months ago: Machinery operators and drivers ;  &gt;&gt;&gt;&gt; Working in a job with the same status in employment as 12 months ago ;</t>
  </si>
  <si>
    <t>Queensland ;  Occupation of job 12 months ago: Machinery operators and drivers ;  &gt;&gt;&gt;&gt; Working in a job with a different status in employment than 12 months ago ;</t>
  </si>
  <si>
    <t>Queensland ;  Occupation of job 12 months ago: Machinery operators and drivers ;  &gt;&gt;&gt; Did not change jobs in last 12 months ;</t>
  </si>
  <si>
    <t>Queensland ;  Occupation of job 12 months ago: Machinery operators and drivers ;  &gt;&gt; 12 months or more in current main job ;</t>
  </si>
  <si>
    <t>Queensland ;  Occupation of job 12 months ago: Machinery operators and drivers ;  &gt;&gt;&gt; Employee in current main job ;</t>
  </si>
  <si>
    <t>Queensland ;  Occupation of job 12 months ago: Machinery operators and drivers ;  &gt;&gt;&gt;&gt; No change in occupation with current employer last year ;</t>
  </si>
  <si>
    <t>Queensland ;  Occupation of job 12 months ago: Machinery operators and drivers ;  &gt;&gt;&gt;&gt; Changed occupations with current employer in the same major group last year ;</t>
  </si>
  <si>
    <t>Queensland ;  Occupation of job 12 months ago: Machinery operators and drivers ;  &gt;&gt;&gt;&gt; Changed occupations with current employer into a different major group last year ;</t>
  </si>
  <si>
    <t>Queensland ;  Occupation of job 12 months ago: Machinery operators and drivers ;  &gt;&gt;&gt;&gt; Changed occupations with current employer at the same skill level ;</t>
  </si>
  <si>
    <t>Queensland ;  Occupation of job 12 months ago: Machinery operators and drivers ;  &gt;&gt;&gt;&gt; Changed occupations with current employer to a higher skill level ;</t>
  </si>
  <si>
    <t>Queensland ;  Occupation of job 12 months ago: Machinery operators and drivers ;  &gt;&gt;&gt;&gt; Changed occupations with current employer to a lower skill level ;</t>
  </si>
  <si>
    <t>Queensland ;  Occupation of job 12 months ago: Machinery operators and drivers ;  &gt;&gt;&gt;&gt; No change in usual weekly hours with current employer last year ;</t>
  </si>
  <si>
    <t>Queensland ;  Occupation of job 12 months ago: Machinery operators and drivers ;  &gt;&gt;&gt;&gt; Usual weekly hours increased with current employer last year ;</t>
  </si>
  <si>
    <t>Queensland ;  Occupation of job 12 months ago: Machinery operators and drivers ;  &gt;&gt;&gt;&gt; Usual weekly hours decreased with current employer last year ;</t>
  </si>
  <si>
    <t>Queensland ;  Occupation of job 12 months ago: Machinery operators and drivers ;  &gt;&gt;&gt;&gt; Did not know or usual weekly hours varied last year ;</t>
  </si>
  <si>
    <t>Queensland ;  Occupation of job 12 months ago: Machinery operators and drivers ;  &gt;&gt;&gt;&gt; Promoted or transferred last year ;</t>
  </si>
  <si>
    <t>Queensland ;  Occupation of job 12 months ago: Machinery operators and drivers ;  &gt;&gt;&gt;&gt; Was not promoted or transferred last year ;</t>
  </si>
  <si>
    <t>Queensland ;  Occupation of job 12 months ago: Machinery operators and drivers ;  &gt;&gt;&gt; Owner manager or contributing family worker in current main job ;</t>
  </si>
  <si>
    <t>Queensland ;  Occupation of job 12 months ago: Machinery operators and drivers ;  &gt; Not currently employed ;</t>
  </si>
  <si>
    <t>Queensland ;  Occupation of job 12 months ago: Machinery operators and drivers ;  &gt; Employed 12 months ago ;</t>
  </si>
  <si>
    <t>Queensland ;  Occupation of job 12 months ago: Labourers ;  Employed at some time during the last 12 months ;</t>
  </si>
  <si>
    <t>Queensland ;  Occupation of job 12 months ago: Labourers ;  &gt; Currently employed ;</t>
  </si>
  <si>
    <t>Queensland ;  Occupation of job 12 months ago: Labourers ;  &gt;&gt; Less than 12 months in current main job ;</t>
  </si>
  <si>
    <t>Queensland ;  Occupation of job 12 months ago: Labourers ;  &gt;&gt;&gt; Changed jobs in last 12 months ;</t>
  </si>
  <si>
    <t>Queensland ;  Occupation of job 12 months ago: Labourers ;  &gt;&gt;&gt;&gt; Working in the same industry division as 12 months ago ;</t>
  </si>
  <si>
    <t>Queensland ;  Occupation of job 12 months ago: Labourers ;  &gt;&gt;&gt;&gt; Working in a different industry division than 12 months ago ;</t>
  </si>
  <si>
    <t>Queensland ;  Occupation of job 12 months ago: Labourers ;  &gt;&gt;&gt;&gt; Working in the same major occupation group as 12 months ago ;</t>
  </si>
  <si>
    <t>Queensland ;  Occupation of job 12 months ago: Labourers ;  &gt;&gt;&gt;&gt; Working in a different major occupation group than 12 months ago ;</t>
  </si>
  <si>
    <t>Queensland ;  Occupation of job 12 months ago: Labourers ;  &gt;&gt;&gt;&gt; Working in an occupation at the same skill level as 12 months ago ;</t>
  </si>
  <si>
    <t>Queensland ;  Occupation of job 12 months ago: Labourers ;  &gt;&gt;&gt;&gt; Working in an occupation with a higher skill level than 12 months ago ;</t>
  </si>
  <si>
    <t>Queensland ;  Occupation of job 12 months ago: Labourers ;  &gt;&gt;&gt;&gt; Working in an occupation with a lower skill level than 12 months ago ;</t>
  </si>
  <si>
    <t>Queensland ;  Occupation of job 12 months ago: Labourers ;  &gt;&gt;&gt;&gt; Working in a job with the same usual hours as 12 months ago ;</t>
  </si>
  <si>
    <t>Queensland ;  Occupation of job 12 months ago: Labourers ;  &gt;&gt;&gt;&gt; Working in a job with more usual hours than 12 months ago ;</t>
  </si>
  <si>
    <t>Queensland ;  Occupation of job 12 months ago: Labourers ;  &gt;&gt;&gt;&gt; Working in a job with fewer usual hours than 12 months ago ;</t>
  </si>
  <si>
    <t>Queensland ;  Occupation of job 12 months ago: Labourers ;  &gt;&gt;&gt;&gt; Working in a job with the same status in employment as 12 months ago ;</t>
  </si>
  <si>
    <t>Queensland ;  Occupation of job 12 months ago: Labourers ;  &gt;&gt;&gt;&gt; Working in a job with a different status in employment than 12 months ago ;</t>
  </si>
  <si>
    <t>Queensland ;  Occupation of job 12 months ago: Labourers ;  &gt;&gt;&gt; Did not change jobs in last 12 months ;</t>
  </si>
  <si>
    <t>Queensland ;  Occupation of job 12 months ago: Labourers ;  &gt;&gt; 12 months or more in current main job ;</t>
  </si>
  <si>
    <t>Queensland ;  Occupation of job 12 months ago: Labourers ;  &gt;&gt;&gt; Employee in current main job ;</t>
  </si>
  <si>
    <t>Queensland ;  Occupation of job 12 months ago: Labourers ;  &gt;&gt;&gt;&gt; No change in occupation with current employer last year ;</t>
  </si>
  <si>
    <t>Queensland ;  Occupation of job 12 months ago: Labourers ;  &gt;&gt;&gt;&gt; Changed occupations with current employer in the same major group last year ;</t>
  </si>
  <si>
    <t>Queensland ;  Occupation of job 12 months ago: Labourers ;  &gt;&gt;&gt;&gt; Changed occupations with current employer into a different major group last year ;</t>
  </si>
  <si>
    <t>Queensland ;  Occupation of job 12 months ago: Labourers ;  &gt;&gt;&gt;&gt; Changed occupations with current employer at the same skill level ;</t>
  </si>
  <si>
    <t>Queensland ;  Occupation of job 12 months ago: Labourers ;  &gt;&gt;&gt;&gt; Changed occupations with current employer to a higher skill level ;</t>
  </si>
  <si>
    <t>Queensland ;  Occupation of job 12 months ago: Labourers ;  &gt;&gt;&gt;&gt; Changed occupations with current employer to a lower skill level ;</t>
  </si>
  <si>
    <t>Queensland ;  Occupation of job 12 months ago: Labourers ;  &gt;&gt;&gt;&gt; No change in usual weekly hours with current employer last year ;</t>
  </si>
  <si>
    <t>Queensland ;  Occupation of job 12 months ago: Labourers ;  &gt;&gt;&gt;&gt; Usual weekly hours increased with current employer last year ;</t>
  </si>
  <si>
    <t>Queensland ;  Occupation of job 12 months ago: Labourers ;  &gt;&gt;&gt;&gt; Usual weekly hours decreased with current employer last year ;</t>
  </si>
  <si>
    <t>A127840314A</t>
  </si>
  <si>
    <t>A127936430F</t>
  </si>
  <si>
    <t>A127881514J</t>
  </si>
  <si>
    <t>A127840318K</t>
  </si>
  <si>
    <t>A127895086J</t>
  </si>
  <si>
    <t>A127840326K</t>
  </si>
  <si>
    <t>A127881518T</t>
  </si>
  <si>
    <t>A127936434R</t>
  </si>
  <si>
    <t>A127854282C</t>
  </si>
  <si>
    <t>A127895090X</t>
  </si>
  <si>
    <t>A127908970W</t>
  </si>
  <si>
    <t>A127867786X</t>
  </si>
  <si>
    <t>A127936438X</t>
  </si>
  <si>
    <t>A127881522J</t>
  </si>
  <si>
    <t>A127881526T</t>
  </si>
  <si>
    <t>A127854286L</t>
  </si>
  <si>
    <t>A127840330A</t>
  </si>
  <si>
    <t>A127854290C</t>
  </si>
  <si>
    <t>A127881634A</t>
  </si>
  <si>
    <t>A127922574J</t>
  </si>
  <si>
    <t>A127840426V</t>
  </si>
  <si>
    <t>A127854370C</t>
  </si>
  <si>
    <t>A127895218X</t>
  </si>
  <si>
    <t>A127922590J</t>
  </si>
  <si>
    <t>A127867914F</t>
  </si>
  <si>
    <t>A127881638K</t>
  </si>
  <si>
    <t>A127854374L</t>
  </si>
  <si>
    <t>A127881642A</t>
  </si>
  <si>
    <t>A127854366L</t>
  </si>
  <si>
    <t>A127867898T</t>
  </si>
  <si>
    <t>A127936550X</t>
  </si>
  <si>
    <t>A127840422K</t>
  </si>
  <si>
    <t>A127895206R</t>
  </si>
  <si>
    <t>A127881610J</t>
  </si>
  <si>
    <t>A127881614T</t>
  </si>
  <si>
    <t>A127881618A</t>
  </si>
  <si>
    <t>A127867902W</t>
  </si>
  <si>
    <t>A127922578T</t>
  </si>
  <si>
    <t>A127909070J</t>
  </si>
  <si>
    <t>A127840430K</t>
  </si>
  <si>
    <t>A127922582J</t>
  </si>
  <si>
    <t>A127895210F</t>
  </si>
  <si>
    <t>A127922586T</t>
  </si>
  <si>
    <t>A127840434V</t>
  </si>
  <si>
    <t>A127881622T</t>
  </si>
  <si>
    <t>A127895214R</t>
  </si>
  <si>
    <t>A127881626A</t>
  </si>
  <si>
    <t>A127881630T</t>
  </si>
  <si>
    <t>A127909074T</t>
  </si>
  <si>
    <t>A127867906F</t>
  </si>
  <si>
    <t>A127936554J</t>
  </si>
  <si>
    <t>A127867910W</t>
  </si>
  <si>
    <t>A127854394W</t>
  </si>
  <si>
    <t>A127922594T</t>
  </si>
  <si>
    <t>A127895222R</t>
  </si>
  <si>
    <t>A127936570J</t>
  </si>
  <si>
    <t>A127922618X</t>
  </si>
  <si>
    <t>A127867926R</t>
  </si>
  <si>
    <t>A127854398F</t>
  </si>
  <si>
    <t>A127909082T</t>
  </si>
  <si>
    <t>A127881666V</t>
  </si>
  <si>
    <t>A127854402K</t>
  </si>
  <si>
    <t>A127854378W</t>
  </si>
  <si>
    <t>A127922598A</t>
  </si>
  <si>
    <t>A127922602F</t>
  </si>
  <si>
    <t>A127922606R</t>
  </si>
  <si>
    <t>A127854382L</t>
  </si>
  <si>
    <t>A127909078A</t>
  </si>
  <si>
    <t>A127867918R</t>
  </si>
  <si>
    <t>A127854386W</t>
  </si>
  <si>
    <t>A127840442V</t>
  </si>
  <si>
    <t>A127936558T</t>
  </si>
  <si>
    <t>A127881646K</t>
  </si>
  <si>
    <t>A127922610F</t>
  </si>
  <si>
    <t>A127840446C</t>
  </si>
  <si>
    <t>A127840450V</t>
  </si>
  <si>
    <t>A127867922F</t>
  </si>
  <si>
    <t>A127922614R</t>
  </si>
  <si>
    <t>A127936562J</t>
  </si>
  <si>
    <t>A127936566T</t>
  </si>
  <si>
    <t>A127895226X</t>
  </si>
  <si>
    <t>A127895230R</t>
  </si>
  <si>
    <t>A127881650A</t>
  </si>
  <si>
    <t>A127854390L</t>
  </si>
  <si>
    <t>A127881654K</t>
  </si>
  <si>
    <t>A127881658V</t>
  </si>
  <si>
    <t>A127840478W</t>
  </si>
  <si>
    <t>A127895234X</t>
  </si>
  <si>
    <t>A127922626X</t>
  </si>
  <si>
    <t>A127840474L</t>
  </si>
  <si>
    <t>A127854414V</t>
  </si>
  <si>
    <t>A127867942R</t>
  </si>
  <si>
    <t>A127881678C</t>
  </si>
  <si>
    <t>A127881682V</t>
  </si>
  <si>
    <t>A127867946X</t>
  </si>
  <si>
    <t>A127867950R</t>
  </si>
  <si>
    <t>A127922622R</t>
  </si>
  <si>
    <t>A127867930F</t>
  </si>
  <si>
    <t>A127895238J</t>
  </si>
  <si>
    <t>A127840454C</t>
  </si>
  <si>
    <t>A127881670K</t>
  </si>
  <si>
    <t>A127895242X</t>
  </si>
  <si>
    <t>A127854406V</t>
  </si>
  <si>
    <t>A127867934R</t>
  </si>
  <si>
    <t>A127895246J</t>
  </si>
  <si>
    <t>A127936574T</t>
  </si>
  <si>
    <t>A127881674V</t>
  </si>
  <si>
    <t>A127840458L</t>
  </si>
  <si>
    <t>A127909086A</t>
  </si>
  <si>
    <t>A127922630R</t>
  </si>
  <si>
    <t>A127909090T</t>
  </si>
  <si>
    <t>A127922634X</t>
  </si>
  <si>
    <t>A127922638J</t>
  </si>
  <si>
    <t>A127840462C</t>
  </si>
  <si>
    <t>A127840466L</t>
  </si>
  <si>
    <t>A127840470C</t>
  </si>
  <si>
    <t>A127922642X</t>
  </si>
  <si>
    <t>A127867938X</t>
  </si>
  <si>
    <t>A127854410K</t>
  </si>
  <si>
    <t>A127854418C</t>
  </si>
  <si>
    <t>A127881706A</t>
  </si>
  <si>
    <t>A127909094A</t>
  </si>
  <si>
    <t>A127867954X</t>
  </si>
  <si>
    <t>A127922658T</t>
  </si>
  <si>
    <t>A127895266T</t>
  </si>
  <si>
    <t>A127922670J</t>
  </si>
  <si>
    <t>A127854434C</t>
  </si>
  <si>
    <t>A127909102R</t>
  </si>
  <si>
    <t>A127840506V</t>
  </si>
  <si>
    <t>A127867958J</t>
  </si>
  <si>
    <t>A127922646J</t>
  </si>
  <si>
    <t>A127881686C</t>
  </si>
  <si>
    <t>A127895250X</t>
  </si>
  <si>
    <t>A127895254J</t>
  </si>
  <si>
    <t>A127854422V</t>
  </si>
  <si>
    <t>A127840486W</t>
  </si>
  <si>
    <t>A127881690V</t>
  </si>
  <si>
    <t>A127854426C</t>
  </si>
  <si>
    <t>A127840490L</t>
  </si>
  <si>
    <t>A127936578A</t>
  </si>
  <si>
    <t>A127881694C</t>
  </si>
  <si>
    <t>A127936582T</t>
  </si>
  <si>
    <t>A127840494W</t>
  </si>
  <si>
    <t>A127909098K</t>
  </si>
  <si>
    <t>A127881698L</t>
  </si>
  <si>
    <t>A127895258T</t>
  </si>
  <si>
    <t>A127840498F</t>
  </si>
  <si>
    <t>A127922650X</t>
  </si>
  <si>
    <t>A127922654J</t>
  </si>
  <si>
    <t>A127840502K</t>
  </si>
  <si>
    <t>A127895262J</t>
  </si>
  <si>
    <t>A127881702T</t>
  </si>
  <si>
    <t>A127854430V</t>
  </si>
  <si>
    <t>A127922662J</t>
  </si>
  <si>
    <t>A127881714A</t>
  </si>
  <si>
    <t>A127922674T</t>
  </si>
  <si>
    <t>A127922682T</t>
  </si>
  <si>
    <t>A127854446L</t>
  </si>
  <si>
    <t>A127909122X</t>
  </si>
  <si>
    <t>A127895278A</t>
  </si>
  <si>
    <t>A127936594A</t>
  </si>
  <si>
    <t>A127922694A</t>
  </si>
  <si>
    <t>A127881718K</t>
  </si>
  <si>
    <t>A127922698K</t>
  </si>
  <si>
    <t>A127867962X</t>
  </si>
  <si>
    <t>A127922678A</t>
  </si>
  <si>
    <t>A127895270J</t>
  </si>
  <si>
    <t>A127936586A</t>
  </si>
  <si>
    <t>A127909106X</t>
  </si>
  <si>
    <t>A127867966J</t>
  </si>
  <si>
    <t>A127867970X</t>
  </si>
  <si>
    <t>A127909110R</t>
  </si>
  <si>
    <t>A127909114X</t>
  </si>
  <si>
    <t>A127867974J</t>
  </si>
  <si>
    <t>A127936590T</t>
  </si>
  <si>
    <t>A127840510K</t>
  </si>
  <si>
    <t>A127854438L</t>
  </si>
  <si>
    <t>A127867978T</t>
  </si>
  <si>
    <t>A127909118J</t>
  </si>
  <si>
    <t>A127854442C</t>
  </si>
  <si>
    <t>A127840514V</t>
  </si>
  <si>
    <t>A127867982J</t>
  </si>
  <si>
    <t>A127922686A</t>
  </si>
  <si>
    <t>A127922690T</t>
  </si>
  <si>
    <t>A127881710T</t>
  </si>
  <si>
    <t>A127867986T</t>
  </si>
  <si>
    <t>A127895274T</t>
  </si>
  <si>
    <t>A127909126J</t>
  </si>
  <si>
    <t>A127895294A</t>
  </si>
  <si>
    <t>A127867994T</t>
  </si>
  <si>
    <t>A127909142J</t>
  </si>
  <si>
    <t>A127840534C</t>
  </si>
  <si>
    <t>A127922726J</t>
  </si>
  <si>
    <t>A127909150J</t>
  </si>
  <si>
    <t>A127895302R</t>
  </si>
  <si>
    <t>A127895306X</t>
  </si>
  <si>
    <t>A127881722A</t>
  </si>
  <si>
    <t>A127868010J</t>
  </si>
  <si>
    <t>A127936598K</t>
  </si>
  <si>
    <t>A127936602R</t>
  </si>
  <si>
    <t>A127840518C</t>
  </si>
  <si>
    <t>A127895282T</t>
  </si>
  <si>
    <t>A127909130X</t>
  </si>
  <si>
    <t>A127909134J</t>
  </si>
  <si>
    <t>A127840522V</t>
  </si>
  <si>
    <t>A127909138T</t>
  </si>
  <si>
    <t>A127922702R</t>
  </si>
  <si>
    <t>A127922706X</t>
  </si>
  <si>
    <t>A127922710R</t>
  </si>
  <si>
    <t>A127895286A</t>
  </si>
  <si>
    <t>A127867998A</t>
  </si>
  <si>
    <t>A127922714X</t>
  </si>
  <si>
    <t>A127909146T</t>
  </si>
  <si>
    <t>A127840526C</t>
  </si>
  <si>
    <t>A127895290T</t>
  </si>
  <si>
    <t>A127840530V</t>
  </si>
  <si>
    <t>A127922718J</t>
  </si>
  <si>
    <t>A127854450C</t>
  </si>
  <si>
    <t>A127936606X</t>
  </si>
  <si>
    <t>A127922722X</t>
  </si>
  <si>
    <t>A127868002J</t>
  </si>
  <si>
    <t>A127868006T</t>
  </si>
  <si>
    <t>A127854478F</t>
  </si>
  <si>
    <t>A127909154T</t>
  </si>
  <si>
    <t>A127895310R</t>
  </si>
  <si>
    <t>A127854474W</t>
  </si>
  <si>
    <t>A127881742K</t>
  </si>
  <si>
    <t>A127840554L</t>
  </si>
  <si>
    <t>A127909170T</t>
  </si>
  <si>
    <t>A127909174A</t>
  </si>
  <si>
    <t>A127936622X</t>
  </si>
  <si>
    <t>A127936626J</t>
  </si>
  <si>
    <t>A127881726K</t>
  </si>
  <si>
    <t>A127922730X</t>
  </si>
  <si>
    <t>A127936610R</t>
  </si>
  <si>
    <t>A127840538L</t>
  </si>
  <si>
    <t>A127936614X</t>
  </si>
  <si>
    <t>A127840542C</t>
  </si>
  <si>
    <t>A127868014T</t>
  </si>
  <si>
    <t>A127840546L</t>
  </si>
  <si>
    <t>A127854454L</t>
  </si>
  <si>
    <t>A127936618J</t>
  </si>
  <si>
    <t>A127854458W</t>
  </si>
  <si>
    <t>A127854462L</t>
  </si>
  <si>
    <t>A127881730A</t>
  </si>
  <si>
    <t>A127922734J</t>
  </si>
  <si>
    <t>A127909158A</t>
  </si>
  <si>
    <t>A127909162T</t>
  </si>
  <si>
    <t>A127922738T</t>
  </si>
  <si>
    <t>A127881734K</t>
  </si>
  <si>
    <t>Queensland ;  Occupation of job 12 months ago: Labourers ;  &gt;&gt;&gt;&gt; Did not know or usual weekly hours varied last year ;</t>
  </si>
  <si>
    <t>Queensland ;  Occupation of job 12 months ago: Labourers ;  &gt;&gt;&gt;&gt; Promoted or transferred last year ;</t>
  </si>
  <si>
    <t>Queensland ;  Occupation of job 12 months ago: Labourers ;  &gt;&gt;&gt;&gt; Was not promoted or transferred last year ;</t>
  </si>
  <si>
    <t>Queensland ;  Occupation of job 12 months ago: Labourers ;  &gt;&gt;&gt; Owner manager or contributing family worker in current main job ;</t>
  </si>
  <si>
    <t>Queensland ;  Occupation of job 12 months ago: Labourers ;  &gt; Not currently employed ;</t>
  </si>
  <si>
    <t>Queensland ;  Occupation of job 12 months ago: Labourers ;  &gt; Employed 12 months ago ;</t>
  </si>
  <si>
    <t>Queensland ;  Skill level of job 12 months ago: Skill level 1 ;  Employed at some time during the last 12 months ;</t>
  </si>
  <si>
    <t>Queensland ;  Skill level of job 12 months ago: Skill level 1 ;  &gt; Currently employed ;</t>
  </si>
  <si>
    <t>Queensland ;  Skill level of job 12 months ago: Skill level 1 ;  &gt;&gt; Less than 12 months in current main job ;</t>
  </si>
  <si>
    <t>Queensland ;  Skill level of job 12 months ago: Skill level 1 ;  &gt;&gt;&gt; Changed jobs in last 12 months ;</t>
  </si>
  <si>
    <t>Queensland ;  Skill level of job 12 months ago: Skill level 1 ;  &gt;&gt;&gt;&gt; Working in the same industry division as 12 months ago ;</t>
  </si>
  <si>
    <t>Queensland ;  Skill level of job 12 months ago: Skill level 1 ;  &gt;&gt;&gt;&gt; Working in a different industry division than 12 months ago ;</t>
  </si>
  <si>
    <t>Queensland ;  Skill level of job 12 months ago: Skill level 1 ;  &gt;&gt;&gt;&gt; Working in the same major occupation group as 12 months ago ;</t>
  </si>
  <si>
    <t>Queensland ;  Skill level of job 12 months ago: Skill level 1 ;  &gt;&gt;&gt;&gt; Working in a different major occupation group than 12 months ago ;</t>
  </si>
  <si>
    <t>Queensland ;  Skill level of job 12 months ago: Skill level 1 ;  &gt;&gt;&gt;&gt; Working in an occupation at the same skill level as 12 months ago ;</t>
  </si>
  <si>
    <t>Queensland ;  Skill level of job 12 months ago: Skill level 1 ;  &gt;&gt;&gt;&gt; Working in an occupation with a higher skill level than 12 months ago ;</t>
  </si>
  <si>
    <t>Queensland ;  Skill level of job 12 months ago: Skill level 1 ;  &gt;&gt;&gt;&gt; Working in an occupation with a lower skill level than 12 months ago ;</t>
  </si>
  <si>
    <t>Queensland ;  Skill level of job 12 months ago: Skill level 1 ;  &gt;&gt;&gt;&gt; Working in a job with the same usual hours as 12 months ago ;</t>
  </si>
  <si>
    <t>Queensland ;  Skill level of job 12 months ago: Skill level 1 ;  &gt;&gt;&gt;&gt; Working in a job with more usual hours than 12 months ago ;</t>
  </si>
  <si>
    <t>Queensland ;  Skill level of job 12 months ago: Skill level 1 ;  &gt;&gt;&gt;&gt; Working in a job with fewer usual hours than 12 months ago ;</t>
  </si>
  <si>
    <t>Queensland ;  Skill level of job 12 months ago: Skill level 1 ;  &gt;&gt;&gt;&gt; Working in a job with the same status in employment as 12 months ago ;</t>
  </si>
  <si>
    <t>Queensland ;  Skill level of job 12 months ago: Skill level 1 ;  &gt;&gt;&gt;&gt; Working in a job with a different status in employment than 12 months ago ;</t>
  </si>
  <si>
    <t>Queensland ;  Skill level of job 12 months ago: Skill level 1 ;  &gt;&gt;&gt; Did not change jobs in last 12 months ;</t>
  </si>
  <si>
    <t>Queensland ;  Skill level of job 12 months ago: Skill level 1 ;  &gt;&gt; 12 months or more in current main job ;</t>
  </si>
  <si>
    <t>Queensland ;  Skill level of job 12 months ago: Skill level 1 ;  &gt;&gt;&gt; Employee in current main job ;</t>
  </si>
  <si>
    <t>Queensland ;  Skill level of job 12 months ago: Skill level 1 ;  &gt;&gt;&gt;&gt; No change in occupation with current employer last year ;</t>
  </si>
  <si>
    <t>Queensland ;  Skill level of job 12 months ago: Skill level 1 ;  &gt;&gt;&gt;&gt; Changed occupations with current employer in the same major group last year ;</t>
  </si>
  <si>
    <t>Queensland ;  Skill level of job 12 months ago: Skill level 1 ;  &gt;&gt;&gt;&gt; Changed occupations with current employer into a different major group last year ;</t>
  </si>
  <si>
    <t>Queensland ;  Skill level of job 12 months ago: Skill level 1 ;  &gt;&gt;&gt;&gt; Changed occupations with current employer at the same skill level ;</t>
  </si>
  <si>
    <t>Queensland ;  Skill level of job 12 months ago: Skill level 1 ;  &gt;&gt;&gt;&gt; Changed occupations with current employer to a higher skill level ;</t>
  </si>
  <si>
    <t>Queensland ;  Skill level of job 12 months ago: Skill level 1 ;  &gt;&gt;&gt;&gt; Changed occupations with current employer to a lower skill level ;</t>
  </si>
  <si>
    <t>Queensland ;  Skill level of job 12 months ago: Skill level 1 ;  &gt;&gt;&gt;&gt; No change in usual weekly hours with current employer last year ;</t>
  </si>
  <si>
    <t>Queensland ;  Skill level of job 12 months ago: Skill level 1 ;  &gt;&gt;&gt;&gt; Usual weekly hours increased with current employer last year ;</t>
  </si>
  <si>
    <t>Queensland ;  Skill level of job 12 months ago: Skill level 1 ;  &gt;&gt;&gt;&gt; Usual weekly hours decreased with current employer last year ;</t>
  </si>
  <si>
    <t>Queensland ;  Skill level of job 12 months ago: Skill level 1 ;  &gt;&gt;&gt;&gt; Did not know or usual weekly hours varied last year ;</t>
  </si>
  <si>
    <t>Queensland ;  Skill level of job 12 months ago: Skill level 1 ;  &gt;&gt;&gt;&gt; Promoted or transferred last year ;</t>
  </si>
  <si>
    <t>Queensland ;  Skill level of job 12 months ago: Skill level 1 ;  &gt;&gt;&gt;&gt; Was not promoted or transferred last year ;</t>
  </si>
  <si>
    <t>Queensland ;  Skill level of job 12 months ago: Skill level 1 ;  &gt;&gt;&gt; Owner manager or contributing family worker in current main job ;</t>
  </si>
  <si>
    <t>Queensland ;  Skill level of job 12 months ago: Skill level 1 ;  &gt; Not currently employed ;</t>
  </si>
  <si>
    <t>Queensland ;  Skill level of job 12 months ago: Skill level 1 ;  &gt; Employed 12 months ago ;</t>
  </si>
  <si>
    <t>Queensland ;  Skill level of job 12 months ago: Skill level 2 ;  Employed at some time during the last 12 months ;</t>
  </si>
  <si>
    <t>Queensland ;  Skill level of job 12 months ago: Skill level 2 ;  &gt; Currently employed ;</t>
  </si>
  <si>
    <t>Queensland ;  Skill level of job 12 months ago: Skill level 2 ;  &gt;&gt; Less than 12 months in current main job ;</t>
  </si>
  <si>
    <t>Queensland ;  Skill level of job 12 months ago: Skill level 2 ;  &gt;&gt;&gt; Changed jobs in last 12 months ;</t>
  </si>
  <si>
    <t>Queensland ;  Skill level of job 12 months ago: Skill level 2 ;  &gt;&gt;&gt;&gt; Working in the same industry division as 12 months ago ;</t>
  </si>
  <si>
    <t>Queensland ;  Skill level of job 12 months ago: Skill level 2 ;  &gt;&gt;&gt;&gt; Working in a different industry division than 12 months ago ;</t>
  </si>
  <si>
    <t>Queensland ;  Skill level of job 12 months ago: Skill level 2 ;  &gt;&gt;&gt;&gt; Working in the same major occupation group as 12 months ago ;</t>
  </si>
  <si>
    <t>Queensland ;  Skill level of job 12 months ago: Skill level 2 ;  &gt;&gt;&gt;&gt; Working in a different major occupation group than 12 months ago ;</t>
  </si>
  <si>
    <t>Queensland ;  Skill level of job 12 months ago: Skill level 2 ;  &gt;&gt;&gt;&gt; Working in an occupation at the same skill level as 12 months ago ;</t>
  </si>
  <si>
    <t>Queensland ;  Skill level of job 12 months ago: Skill level 2 ;  &gt;&gt;&gt;&gt; Working in an occupation with a higher skill level than 12 months ago ;</t>
  </si>
  <si>
    <t>Queensland ;  Skill level of job 12 months ago: Skill level 2 ;  &gt;&gt;&gt;&gt; Working in an occupation with a lower skill level than 12 months ago ;</t>
  </si>
  <si>
    <t>Queensland ;  Skill level of job 12 months ago: Skill level 2 ;  &gt;&gt;&gt;&gt; Working in a job with the same usual hours as 12 months ago ;</t>
  </si>
  <si>
    <t>Queensland ;  Skill level of job 12 months ago: Skill level 2 ;  &gt;&gt;&gt;&gt; Working in a job with more usual hours than 12 months ago ;</t>
  </si>
  <si>
    <t>Queensland ;  Skill level of job 12 months ago: Skill level 2 ;  &gt;&gt;&gt;&gt; Working in a job with fewer usual hours than 12 months ago ;</t>
  </si>
  <si>
    <t>Queensland ;  Skill level of job 12 months ago: Skill level 2 ;  &gt;&gt;&gt;&gt; Working in a job with the same status in employment as 12 months ago ;</t>
  </si>
  <si>
    <t>Queensland ;  Skill level of job 12 months ago: Skill level 2 ;  &gt;&gt;&gt;&gt; Working in a job with a different status in employment than 12 months ago ;</t>
  </si>
  <si>
    <t>Queensland ;  Skill level of job 12 months ago: Skill level 2 ;  &gt;&gt;&gt; Did not change jobs in last 12 months ;</t>
  </si>
  <si>
    <t>Queensland ;  Skill level of job 12 months ago: Skill level 2 ;  &gt;&gt; 12 months or more in current main job ;</t>
  </si>
  <si>
    <t>Queensland ;  Skill level of job 12 months ago: Skill level 2 ;  &gt;&gt;&gt; Employee in current main job ;</t>
  </si>
  <si>
    <t>Queensland ;  Skill level of job 12 months ago: Skill level 2 ;  &gt;&gt;&gt;&gt; No change in occupation with current employer last year ;</t>
  </si>
  <si>
    <t>Queensland ;  Skill level of job 12 months ago: Skill level 2 ;  &gt;&gt;&gt;&gt; Changed occupations with current employer in the same major group last year ;</t>
  </si>
  <si>
    <t>Queensland ;  Skill level of job 12 months ago: Skill level 2 ;  &gt;&gt;&gt;&gt; Changed occupations with current employer into a different major group last year ;</t>
  </si>
  <si>
    <t>Queensland ;  Skill level of job 12 months ago: Skill level 2 ;  &gt;&gt;&gt;&gt; Changed occupations with current employer at the same skill level ;</t>
  </si>
  <si>
    <t>Queensland ;  Skill level of job 12 months ago: Skill level 2 ;  &gt;&gt;&gt;&gt; Changed occupations with current employer to a higher skill level ;</t>
  </si>
  <si>
    <t>Queensland ;  Skill level of job 12 months ago: Skill level 2 ;  &gt;&gt;&gt;&gt; Changed occupations with current employer to a lower skill level ;</t>
  </si>
  <si>
    <t>Queensland ;  Skill level of job 12 months ago: Skill level 2 ;  &gt;&gt;&gt;&gt; No change in usual weekly hours with current employer last year ;</t>
  </si>
  <si>
    <t>Queensland ;  Skill level of job 12 months ago: Skill level 2 ;  &gt;&gt;&gt;&gt; Usual weekly hours increased with current employer last year ;</t>
  </si>
  <si>
    <t>Queensland ;  Skill level of job 12 months ago: Skill level 2 ;  &gt;&gt;&gt;&gt; Usual weekly hours decreased with current employer last year ;</t>
  </si>
  <si>
    <t>Queensland ;  Skill level of job 12 months ago: Skill level 2 ;  &gt;&gt;&gt;&gt; Did not know or usual weekly hours varied last year ;</t>
  </si>
  <si>
    <t>Queensland ;  Skill level of job 12 months ago: Skill level 2 ;  &gt;&gt;&gt;&gt; Promoted or transferred last year ;</t>
  </si>
  <si>
    <t>Queensland ;  Skill level of job 12 months ago: Skill level 2 ;  &gt;&gt;&gt;&gt; Was not promoted or transferred last year ;</t>
  </si>
  <si>
    <t>Queensland ;  Skill level of job 12 months ago: Skill level 2 ;  &gt;&gt;&gt; Owner manager or contributing family worker in current main job ;</t>
  </si>
  <si>
    <t>Queensland ;  Skill level of job 12 months ago: Skill level 2 ;  &gt; Not currently employed ;</t>
  </si>
  <si>
    <t>Queensland ;  Skill level of job 12 months ago: Skill level 2 ;  &gt; Employed 12 months ago ;</t>
  </si>
  <si>
    <t>Queensland ;  Skill level of job 12 months ago: Skill level 3 ;  Employed at some time during the last 12 months ;</t>
  </si>
  <si>
    <t>Queensland ;  Skill level of job 12 months ago: Skill level 3 ;  &gt; Currently employed ;</t>
  </si>
  <si>
    <t>Queensland ;  Skill level of job 12 months ago: Skill level 3 ;  &gt;&gt; Less than 12 months in current main job ;</t>
  </si>
  <si>
    <t>Queensland ;  Skill level of job 12 months ago: Skill level 3 ;  &gt;&gt;&gt; Changed jobs in last 12 months ;</t>
  </si>
  <si>
    <t>Queensland ;  Skill level of job 12 months ago: Skill level 3 ;  &gt;&gt;&gt;&gt; Working in the same industry division as 12 months ago ;</t>
  </si>
  <si>
    <t>Queensland ;  Skill level of job 12 months ago: Skill level 3 ;  &gt;&gt;&gt;&gt; Working in a different industry division than 12 months ago ;</t>
  </si>
  <si>
    <t>Queensland ;  Skill level of job 12 months ago: Skill level 3 ;  &gt;&gt;&gt;&gt; Working in the same major occupation group as 12 months ago ;</t>
  </si>
  <si>
    <t>Queensland ;  Skill level of job 12 months ago: Skill level 3 ;  &gt;&gt;&gt;&gt; Working in a different major occupation group than 12 months ago ;</t>
  </si>
  <si>
    <t>Queensland ;  Skill level of job 12 months ago: Skill level 3 ;  &gt;&gt;&gt;&gt; Working in an occupation at the same skill level as 12 months ago ;</t>
  </si>
  <si>
    <t>Queensland ;  Skill level of job 12 months ago: Skill level 3 ;  &gt;&gt;&gt;&gt; Working in an occupation with a higher skill level than 12 months ago ;</t>
  </si>
  <si>
    <t>Queensland ;  Skill level of job 12 months ago: Skill level 3 ;  &gt;&gt;&gt;&gt; Working in an occupation with a lower skill level than 12 months ago ;</t>
  </si>
  <si>
    <t>Queensland ;  Skill level of job 12 months ago: Skill level 3 ;  &gt;&gt;&gt;&gt; Working in a job with the same usual hours as 12 months ago ;</t>
  </si>
  <si>
    <t>Queensland ;  Skill level of job 12 months ago: Skill level 3 ;  &gt;&gt;&gt;&gt; Working in a job with more usual hours than 12 months ago ;</t>
  </si>
  <si>
    <t>Queensland ;  Skill level of job 12 months ago: Skill level 3 ;  &gt;&gt;&gt;&gt; Working in a job with fewer usual hours than 12 months ago ;</t>
  </si>
  <si>
    <t>Queensland ;  Skill level of job 12 months ago: Skill level 3 ;  &gt;&gt;&gt;&gt; Working in a job with the same status in employment as 12 months ago ;</t>
  </si>
  <si>
    <t>Queensland ;  Skill level of job 12 months ago: Skill level 3 ;  &gt;&gt;&gt;&gt; Working in a job with a different status in employment than 12 months ago ;</t>
  </si>
  <si>
    <t>Queensland ;  Skill level of job 12 months ago: Skill level 3 ;  &gt;&gt;&gt; Did not change jobs in last 12 months ;</t>
  </si>
  <si>
    <t>Queensland ;  Skill level of job 12 months ago: Skill level 3 ;  &gt;&gt; 12 months or more in current main job ;</t>
  </si>
  <si>
    <t>Queensland ;  Skill level of job 12 months ago: Skill level 3 ;  &gt;&gt;&gt; Employee in current main job ;</t>
  </si>
  <si>
    <t>Queensland ;  Skill level of job 12 months ago: Skill level 3 ;  &gt;&gt;&gt;&gt; No change in occupation with current employer last year ;</t>
  </si>
  <si>
    <t>Queensland ;  Skill level of job 12 months ago: Skill level 3 ;  &gt;&gt;&gt;&gt; Changed occupations with current employer in the same major group last year ;</t>
  </si>
  <si>
    <t>Queensland ;  Skill level of job 12 months ago: Skill level 3 ;  &gt;&gt;&gt;&gt; Changed occupations with current employer into a different major group last year ;</t>
  </si>
  <si>
    <t>Queensland ;  Skill level of job 12 months ago: Skill level 3 ;  &gt;&gt;&gt;&gt; Changed occupations with current employer at the same skill level ;</t>
  </si>
  <si>
    <t>Queensland ;  Skill level of job 12 months ago: Skill level 3 ;  &gt;&gt;&gt;&gt; Changed occupations with current employer to a higher skill level ;</t>
  </si>
  <si>
    <t>Queensland ;  Skill level of job 12 months ago: Skill level 3 ;  &gt;&gt;&gt;&gt; Changed occupations with current employer to a lower skill level ;</t>
  </si>
  <si>
    <t>Queensland ;  Skill level of job 12 months ago: Skill level 3 ;  &gt;&gt;&gt;&gt; No change in usual weekly hours with current employer last year ;</t>
  </si>
  <si>
    <t>Queensland ;  Skill level of job 12 months ago: Skill level 3 ;  &gt;&gt;&gt;&gt; Usual weekly hours increased with current employer last year ;</t>
  </si>
  <si>
    <t>Queensland ;  Skill level of job 12 months ago: Skill level 3 ;  &gt;&gt;&gt;&gt; Usual weekly hours decreased with current employer last year ;</t>
  </si>
  <si>
    <t>Queensland ;  Skill level of job 12 months ago: Skill level 3 ;  &gt;&gt;&gt;&gt; Did not know or usual weekly hours varied last year ;</t>
  </si>
  <si>
    <t>Queensland ;  Skill level of job 12 months ago: Skill level 3 ;  &gt;&gt;&gt;&gt; Promoted or transferred last year ;</t>
  </si>
  <si>
    <t>Queensland ;  Skill level of job 12 months ago: Skill level 3 ;  &gt;&gt;&gt;&gt; Was not promoted or transferred last year ;</t>
  </si>
  <si>
    <t>Queensland ;  Skill level of job 12 months ago: Skill level 3 ;  &gt;&gt;&gt; Owner manager or contributing family worker in current main job ;</t>
  </si>
  <si>
    <t>Queensland ;  Skill level of job 12 months ago: Skill level 3 ;  &gt; Not currently employed ;</t>
  </si>
  <si>
    <t>Queensland ;  Skill level of job 12 months ago: Skill level 3 ;  &gt; Employed 12 months ago ;</t>
  </si>
  <si>
    <t>Queensland ;  Skill level of job 12 months ago: Skill level 4 ;  Employed at some time during the last 12 months ;</t>
  </si>
  <si>
    <t>Queensland ;  Skill level of job 12 months ago: Skill level 4 ;  &gt; Currently employed ;</t>
  </si>
  <si>
    <t>Queensland ;  Skill level of job 12 months ago: Skill level 4 ;  &gt;&gt; Less than 12 months in current main job ;</t>
  </si>
  <si>
    <t>Queensland ;  Skill level of job 12 months ago: Skill level 4 ;  &gt;&gt;&gt; Changed jobs in last 12 months ;</t>
  </si>
  <si>
    <t>Queensland ;  Skill level of job 12 months ago: Skill level 4 ;  &gt;&gt;&gt;&gt; Working in the same industry division as 12 months ago ;</t>
  </si>
  <si>
    <t>Queensland ;  Skill level of job 12 months ago: Skill level 4 ;  &gt;&gt;&gt;&gt; Working in a different industry division than 12 months ago ;</t>
  </si>
  <si>
    <t>Queensland ;  Skill level of job 12 months ago: Skill level 4 ;  &gt;&gt;&gt;&gt; Working in the same major occupation group as 12 months ago ;</t>
  </si>
  <si>
    <t>Queensland ;  Skill level of job 12 months ago: Skill level 4 ;  &gt;&gt;&gt;&gt; Working in a different major occupation group than 12 months ago ;</t>
  </si>
  <si>
    <t>Queensland ;  Skill level of job 12 months ago: Skill level 4 ;  &gt;&gt;&gt;&gt; Working in an occupation at the same skill level as 12 months ago ;</t>
  </si>
  <si>
    <t>Queensland ;  Skill level of job 12 months ago: Skill level 4 ;  &gt;&gt;&gt;&gt; Working in an occupation with a higher skill level than 12 months ago ;</t>
  </si>
  <si>
    <t>Queensland ;  Skill level of job 12 months ago: Skill level 4 ;  &gt;&gt;&gt;&gt; Working in an occupation with a lower skill level than 12 months ago ;</t>
  </si>
  <si>
    <t>Queensland ;  Skill level of job 12 months ago: Skill level 4 ;  &gt;&gt;&gt;&gt; Working in a job with the same usual hours as 12 months ago ;</t>
  </si>
  <si>
    <t>Queensland ;  Skill level of job 12 months ago: Skill level 4 ;  &gt;&gt;&gt;&gt; Working in a job with more usual hours than 12 months ago ;</t>
  </si>
  <si>
    <t>Queensland ;  Skill level of job 12 months ago: Skill level 4 ;  &gt;&gt;&gt;&gt; Working in a job with fewer usual hours than 12 months ago ;</t>
  </si>
  <si>
    <t>Queensland ;  Skill level of job 12 months ago: Skill level 4 ;  &gt;&gt;&gt;&gt; Working in a job with the same status in employment as 12 months ago ;</t>
  </si>
  <si>
    <t>Queensland ;  Skill level of job 12 months ago: Skill level 4 ;  &gt;&gt;&gt;&gt; Working in a job with a different status in employment than 12 months ago ;</t>
  </si>
  <si>
    <t>Queensland ;  Skill level of job 12 months ago: Skill level 4 ;  &gt;&gt;&gt; Did not change jobs in last 12 months ;</t>
  </si>
  <si>
    <t>Queensland ;  Skill level of job 12 months ago: Skill level 4 ;  &gt;&gt; 12 months or more in current main job ;</t>
  </si>
  <si>
    <t>Queensland ;  Skill level of job 12 months ago: Skill level 4 ;  &gt;&gt;&gt; Employee in current main job ;</t>
  </si>
  <si>
    <t>Queensland ;  Skill level of job 12 months ago: Skill level 4 ;  &gt;&gt;&gt;&gt; No change in occupation with current employer last year ;</t>
  </si>
  <si>
    <t>Queensland ;  Skill level of job 12 months ago: Skill level 4 ;  &gt;&gt;&gt;&gt; Changed occupations with current employer in the same major group last year ;</t>
  </si>
  <si>
    <t>Queensland ;  Skill level of job 12 months ago: Skill level 4 ;  &gt;&gt;&gt;&gt; Changed occupations with current employer into a different major group last year ;</t>
  </si>
  <si>
    <t>Queensland ;  Skill level of job 12 months ago: Skill level 4 ;  &gt;&gt;&gt;&gt; Changed occupations with current employer at the same skill level ;</t>
  </si>
  <si>
    <t>Queensland ;  Skill level of job 12 months ago: Skill level 4 ;  &gt;&gt;&gt;&gt; Changed occupations with current employer to a higher skill level ;</t>
  </si>
  <si>
    <t>Queensland ;  Skill level of job 12 months ago: Skill level 4 ;  &gt;&gt;&gt;&gt; Changed occupations with current employer to a lower skill level ;</t>
  </si>
  <si>
    <t>Queensland ;  Skill level of job 12 months ago: Skill level 4 ;  &gt;&gt;&gt;&gt; No change in usual weekly hours with current employer last year ;</t>
  </si>
  <si>
    <t>Queensland ;  Skill level of job 12 months ago: Skill level 4 ;  &gt;&gt;&gt;&gt; Usual weekly hours increased with current employer last year ;</t>
  </si>
  <si>
    <t>Queensland ;  Skill level of job 12 months ago: Skill level 4 ;  &gt;&gt;&gt;&gt; Usual weekly hours decreased with current employer last year ;</t>
  </si>
  <si>
    <t>Queensland ;  Skill level of job 12 months ago: Skill level 4 ;  &gt;&gt;&gt;&gt; Did not know or usual weekly hours varied last year ;</t>
  </si>
  <si>
    <t>Queensland ;  Skill level of job 12 months ago: Skill level 4 ;  &gt;&gt;&gt;&gt; Promoted or transferred last year ;</t>
  </si>
  <si>
    <t>Queensland ;  Skill level of job 12 months ago: Skill level 4 ;  &gt;&gt;&gt;&gt; Was not promoted or transferred last year ;</t>
  </si>
  <si>
    <t>Queensland ;  Skill level of job 12 months ago: Skill level 4 ;  &gt;&gt;&gt; Owner manager or contributing family worker in current main job ;</t>
  </si>
  <si>
    <t>Queensland ;  Skill level of job 12 months ago: Skill level 4 ;  &gt; Not currently employed ;</t>
  </si>
  <si>
    <t>Queensland ;  Skill level of job 12 months ago: Skill level 4 ;  &gt; Employed 12 months ago ;</t>
  </si>
  <si>
    <t>Queensland ;  Skill level of job 12 months ago: Skill level 5 ;  Employed at some time during the last 12 months ;</t>
  </si>
  <si>
    <t>Queensland ;  Skill level of job 12 months ago: Skill level 5 ;  &gt; Currently employed ;</t>
  </si>
  <si>
    <t>Queensland ;  Skill level of job 12 months ago: Skill level 5 ;  &gt;&gt; Less than 12 months in current main job ;</t>
  </si>
  <si>
    <t>Queensland ;  Skill level of job 12 months ago: Skill level 5 ;  &gt;&gt;&gt; Changed jobs in last 12 months ;</t>
  </si>
  <si>
    <t>Queensland ;  Skill level of job 12 months ago: Skill level 5 ;  &gt;&gt;&gt;&gt; Working in the same industry division as 12 months ago ;</t>
  </si>
  <si>
    <t>Queensland ;  Skill level of job 12 months ago: Skill level 5 ;  &gt;&gt;&gt;&gt; Working in a different industry division than 12 months ago ;</t>
  </si>
  <si>
    <t>Queensland ;  Skill level of job 12 months ago: Skill level 5 ;  &gt;&gt;&gt;&gt; Working in the same major occupation group as 12 months ago ;</t>
  </si>
  <si>
    <t>Queensland ;  Skill level of job 12 months ago: Skill level 5 ;  &gt;&gt;&gt;&gt; Working in a different major occupation group than 12 months ago ;</t>
  </si>
  <si>
    <t>Queensland ;  Skill level of job 12 months ago: Skill level 5 ;  &gt;&gt;&gt;&gt; Working in an occupation at the same skill level as 12 months ago ;</t>
  </si>
  <si>
    <t>Queensland ;  Skill level of job 12 months ago: Skill level 5 ;  &gt;&gt;&gt;&gt; Working in an occupation with a higher skill level than 12 months ago ;</t>
  </si>
  <si>
    <t>Queensland ;  Skill level of job 12 months ago: Skill level 5 ;  &gt;&gt;&gt;&gt; Working in an occupation with a lower skill level than 12 months ago ;</t>
  </si>
  <si>
    <t>Queensland ;  Skill level of job 12 months ago: Skill level 5 ;  &gt;&gt;&gt;&gt; Working in a job with the same usual hours as 12 months ago ;</t>
  </si>
  <si>
    <t>Queensland ;  Skill level of job 12 months ago: Skill level 5 ;  &gt;&gt;&gt;&gt; Working in a job with more usual hours than 12 months ago ;</t>
  </si>
  <si>
    <t>Queensland ;  Skill level of job 12 months ago: Skill level 5 ;  &gt;&gt;&gt;&gt; Working in a job with fewer usual hours than 12 months ago ;</t>
  </si>
  <si>
    <t>Queensland ;  Skill level of job 12 months ago: Skill level 5 ;  &gt;&gt;&gt;&gt; Working in a job with the same status in employment as 12 months ago ;</t>
  </si>
  <si>
    <t>Queensland ;  Skill level of job 12 months ago: Skill level 5 ;  &gt;&gt;&gt;&gt; Working in a job with a different status in employment than 12 months ago ;</t>
  </si>
  <si>
    <t>Queensland ;  Skill level of job 12 months ago: Skill level 5 ;  &gt;&gt;&gt; Did not change jobs in last 12 months ;</t>
  </si>
  <si>
    <t>Queensland ;  Skill level of job 12 months ago: Skill level 5 ;  &gt;&gt; 12 months or more in current main job ;</t>
  </si>
  <si>
    <t>Queensland ;  Skill level of job 12 months ago: Skill level 5 ;  &gt;&gt;&gt; Employee in current main job ;</t>
  </si>
  <si>
    <t>Queensland ;  Skill level of job 12 months ago: Skill level 5 ;  &gt;&gt;&gt;&gt; No change in occupation with current employer last year ;</t>
  </si>
  <si>
    <t>Queensland ;  Skill level of job 12 months ago: Skill level 5 ;  &gt;&gt;&gt;&gt; Changed occupations with current employer in the same major group last year ;</t>
  </si>
  <si>
    <t>Queensland ;  Skill level of job 12 months ago: Skill level 5 ;  &gt;&gt;&gt;&gt; Changed occupations with current employer into a different major group last year ;</t>
  </si>
  <si>
    <t>Queensland ;  Skill level of job 12 months ago: Skill level 5 ;  &gt;&gt;&gt;&gt; Changed occupations with current employer at the same skill level ;</t>
  </si>
  <si>
    <t>Queensland ;  Skill level of job 12 months ago: Skill level 5 ;  &gt;&gt;&gt;&gt; Changed occupations with current employer to a higher skill level ;</t>
  </si>
  <si>
    <t>Queensland ;  Skill level of job 12 months ago: Skill level 5 ;  &gt;&gt;&gt;&gt; Changed occupations with current employer to a lower skill level ;</t>
  </si>
  <si>
    <t>Queensland ;  Skill level of job 12 months ago: Skill level 5 ;  &gt;&gt;&gt;&gt; No change in usual weekly hours with current employer last year ;</t>
  </si>
  <si>
    <t>Queensland ;  Skill level of job 12 months ago: Skill level 5 ;  &gt;&gt;&gt;&gt; Usual weekly hours increased with current employer last year ;</t>
  </si>
  <si>
    <t>Queensland ;  Skill level of job 12 months ago: Skill level 5 ;  &gt;&gt;&gt;&gt; Usual weekly hours decreased with current employer last year ;</t>
  </si>
  <si>
    <t>Queensland ;  Skill level of job 12 months ago: Skill level 5 ;  &gt;&gt;&gt;&gt; Did not know or usual weekly hours varied last year ;</t>
  </si>
  <si>
    <t>Queensland ;  Skill level of job 12 months ago: Skill level 5 ;  &gt;&gt;&gt;&gt; Promoted or transferred last year ;</t>
  </si>
  <si>
    <t>Queensland ;  Skill level of job 12 months ago: Skill level 5 ;  &gt;&gt;&gt;&gt; Was not promoted or transferred last year ;</t>
  </si>
  <si>
    <t>Queensland ;  Skill level of job 12 months ago: Skill level 5 ;  &gt;&gt;&gt; Owner manager or contributing family worker in current main job ;</t>
  </si>
  <si>
    <t>Queensland ;  Skill level of job 12 months ago: Skill level 5 ;  &gt; Not currently employed ;</t>
  </si>
  <si>
    <t>Queensland ;  Skill level of job 12 months ago: Skill level 5 ;  &gt; Employed 12 months ago ;</t>
  </si>
  <si>
    <t>Queensland ;  Not employed 12 months ago ;  Employed at some time during the last 12 months ;</t>
  </si>
  <si>
    <t>Queensland ;  Not employed 12 months ago ;  &gt; Currently employed ;</t>
  </si>
  <si>
    <t>Queensland ;  Not employed 12 months ago ;  &gt;&gt; Less than 12 months in current main job ;</t>
  </si>
  <si>
    <t>Queensland ;  Not employed 12 months ago ;  &gt;&gt;&gt; Changed jobs in last 12 months ;</t>
  </si>
  <si>
    <t>Queensland ;  Not employed 12 months ago ;  &gt;&gt;&gt; Did not change jobs in last 12 months ;</t>
  </si>
  <si>
    <t>Queensland ;  Not employed 12 months ago ;  &gt; Not currently employed ;</t>
  </si>
  <si>
    <t>South Australia ;  Employed at some time during the last 12 months ;</t>
  </si>
  <si>
    <t>South Australia ;  &gt; Currently employed ;</t>
  </si>
  <si>
    <t>South Australia ;  &gt;&gt; Less than 12 months in current main job ;</t>
  </si>
  <si>
    <t>South Australia ;  &gt;&gt;&gt; Changed jobs in last 12 months ;</t>
  </si>
  <si>
    <t>South Australia ;  &gt;&gt;&gt;&gt; Working in the same industry division as 12 months ago ;</t>
  </si>
  <si>
    <t>South Australia ;  &gt;&gt;&gt;&gt; Working in a different industry division than 12 months ago ;</t>
  </si>
  <si>
    <t>South Australia ;  &gt;&gt;&gt;&gt; Working in the same major occupation group as 12 months ago ;</t>
  </si>
  <si>
    <t>South Australia ;  &gt;&gt;&gt;&gt; Working in a different major occupation group than 12 months ago ;</t>
  </si>
  <si>
    <t>South Australia ;  &gt;&gt;&gt;&gt; Working in an occupation at the same skill level as 12 months ago ;</t>
  </si>
  <si>
    <t>South Australia ;  &gt;&gt;&gt;&gt; Working in an occupation with a higher skill level than 12 months ago ;</t>
  </si>
  <si>
    <t>South Australia ;  &gt;&gt;&gt;&gt; Working in an occupation with a lower skill level than 12 months ago ;</t>
  </si>
  <si>
    <t>South Australia ;  &gt;&gt;&gt;&gt; Working in a job with the same usual hours as 12 months ago ;</t>
  </si>
  <si>
    <t>South Australia ;  &gt;&gt;&gt;&gt; Working in a job with more usual hours than 12 months ago ;</t>
  </si>
  <si>
    <t>South Australia ;  &gt;&gt;&gt;&gt; Working in a job with fewer usual hours than 12 months ago ;</t>
  </si>
  <si>
    <t>South Australia ;  &gt;&gt;&gt;&gt; Working in a job with the same status in employment as 12 months ago ;</t>
  </si>
  <si>
    <t>South Australia ;  &gt;&gt;&gt;&gt; Working in a job with a different status in employment than 12 months ago ;</t>
  </si>
  <si>
    <t>South Australia ;  &gt;&gt;&gt; Did not change jobs in last 12 months ;</t>
  </si>
  <si>
    <t>South Australia ;  &gt;&gt; 12 months or more in current main job ;</t>
  </si>
  <si>
    <t>South Australia ;  &gt;&gt;&gt; Employee in current main job ;</t>
  </si>
  <si>
    <t>South Australia ;  &gt;&gt;&gt;&gt; No change in occupation with current employer last year ;</t>
  </si>
  <si>
    <t>South Australia ;  &gt;&gt;&gt;&gt; Changed occupations with current employer in the same major group last year ;</t>
  </si>
  <si>
    <t>South Australia ;  &gt;&gt;&gt;&gt; Changed occupations with current employer into a different major group last year ;</t>
  </si>
  <si>
    <t>South Australia ;  &gt;&gt;&gt;&gt; Changed occupations with current employer at the same skill level ;</t>
  </si>
  <si>
    <t>South Australia ;  &gt;&gt;&gt;&gt; Changed occupations with current employer to a higher skill level ;</t>
  </si>
  <si>
    <t>South Australia ;  &gt;&gt;&gt;&gt; Changed occupations with current employer to a lower skill level ;</t>
  </si>
  <si>
    <t>South Australia ;  &gt;&gt;&gt;&gt; No change in usual weekly hours with current employer last year ;</t>
  </si>
  <si>
    <t>South Australia ;  &gt;&gt;&gt;&gt; Usual weekly hours increased with current employer last year ;</t>
  </si>
  <si>
    <t>South Australia ;  &gt;&gt;&gt;&gt; Usual weekly hours decreased with current employer last year ;</t>
  </si>
  <si>
    <t>South Australia ;  &gt;&gt;&gt;&gt; Did not know or usual weekly hours varied last year ;</t>
  </si>
  <si>
    <t>South Australia ;  &gt;&gt;&gt;&gt; Promoted or transferred last year ;</t>
  </si>
  <si>
    <t>South Australia ;  &gt;&gt;&gt;&gt; Was not promoted or transferred last year ;</t>
  </si>
  <si>
    <t>South Australia ;  &gt;&gt;&gt; Owner manager or contributing family worker in current main job ;</t>
  </si>
  <si>
    <t>South Australia ;  &gt; Not currently employed ;</t>
  </si>
  <si>
    <t>South Australia ;  &gt; Employed 12 months ago ;</t>
  </si>
  <si>
    <t>South Australia ;  &gt; Not employed 12 months ago ;</t>
  </si>
  <si>
    <t>South Australia ;  Occupation of job 12 months ago: Managers ;  Employed at some time during the last 12 months ;</t>
  </si>
  <si>
    <t>South Australia ;  Occupation of job 12 months ago: Managers ;  &gt; Currently employed ;</t>
  </si>
  <si>
    <t>South Australia ;  Occupation of job 12 months ago: Managers ;  &gt;&gt; Less than 12 months in current main job ;</t>
  </si>
  <si>
    <t>South Australia ;  Occupation of job 12 months ago: Managers ;  &gt;&gt;&gt; Changed jobs in last 12 months ;</t>
  </si>
  <si>
    <t>South Australia ;  Occupation of job 12 months ago: Managers ;  &gt;&gt;&gt;&gt; Working in the same industry division as 12 months ago ;</t>
  </si>
  <si>
    <t>South Australia ;  Occupation of job 12 months ago: Managers ;  &gt;&gt;&gt;&gt; Working in a different industry division than 12 months ago ;</t>
  </si>
  <si>
    <t>South Australia ;  Occupation of job 12 months ago: Managers ;  &gt;&gt;&gt;&gt; Working in the same major occupation group as 12 months ago ;</t>
  </si>
  <si>
    <t>South Australia ;  Occupation of job 12 months ago: Managers ;  &gt;&gt;&gt;&gt; Working in a different major occupation group than 12 months ago ;</t>
  </si>
  <si>
    <t>South Australia ;  Occupation of job 12 months ago: Managers ;  &gt;&gt;&gt;&gt; Working in an occupation at the same skill level as 12 months ago ;</t>
  </si>
  <si>
    <t>South Australia ;  Occupation of job 12 months ago: Managers ;  &gt;&gt;&gt;&gt; Working in an occupation with a higher skill level than 12 months ago ;</t>
  </si>
  <si>
    <t>South Australia ;  Occupation of job 12 months ago: Managers ;  &gt;&gt;&gt;&gt; Working in an occupation with a lower skill level than 12 months ago ;</t>
  </si>
  <si>
    <t>South Australia ;  Occupation of job 12 months ago: Managers ;  &gt;&gt;&gt;&gt; Working in a job with the same usual hours as 12 months ago ;</t>
  </si>
  <si>
    <t>South Australia ;  Occupation of job 12 months ago: Managers ;  &gt;&gt;&gt;&gt; Working in a job with more usual hours than 12 months ago ;</t>
  </si>
  <si>
    <t>South Australia ;  Occupation of job 12 months ago: Managers ;  &gt;&gt;&gt;&gt; Working in a job with fewer usual hours than 12 months ago ;</t>
  </si>
  <si>
    <t>South Australia ;  Occupation of job 12 months ago: Managers ;  &gt;&gt;&gt;&gt; Working in a job with the same status in employment as 12 months ago ;</t>
  </si>
  <si>
    <t>South Australia ;  Occupation of job 12 months ago: Managers ;  &gt;&gt;&gt;&gt; Working in a job with a different status in employment than 12 months ago ;</t>
  </si>
  <si>
    <t>South Australia ;  Occupation of job 12 months ago: Managers ;  &gt;&gt;&gt; Did not change jobs in last 12 months ;</t>
  </si>
  <si>
    <t>South Australia ;  Occupation of job 12 months ago: Managers ;  &gt;&gt; 12 months or more in current main job ;</t>
  </si>
  <si>
    <t>South Australia ;  Occupation of job 12 months ago: Managers ;  &gt;&gt;&gt; Employee in current main job ;</t>
  </si>
  <si>
    <t>South Australia ;  Occupation of job 12 months ago: Managers ;  &gt;&gt;&gt;&gt; No change in occupation with current employer last year ;</t>
  </si>
  <si>
    <t>South Australia ;  Occupation of job 12 months ago: Managers ;  &gt;&gt;&gt;&gt; Changed occupations with current employer in the same major group last year ;</t>
  </si>
  <si>
    <t>South Australia ;  Occupation of job 12 months ago: Managers ;  &gt;&gt;&gt;&gt; Changed occupations with current employer into a different major group last year ;</t>
  </si>
  <si>
    <t>South Australia ;  Occupation of job 12 months ago: Managers ;  &gt;&gt;&gt;&gt; Changed occupations with current employer at the same skill level ;</t>
  </si>
  <si>
    <t>South Australia ;  Occupation of job 12 months ago: Managers ;  &gt;&gt;&gt;&gt; Changed occupations with current employer to a higher skill level ;</t>
  </si>
  <si>
    <t>South Australia ;  Occupation of job 12 months ago: Managers ;  &gt;&gt;&gt;&gt; Changed occupations with current employer to a lower skill level ;</t>
  </si>
  <si>
    <t>South Australia ;  Occupation of job 12 months ago: Managers ;  &gt;&gt;&gt;&gt; No change in usual weekly hours with current employer last year ;</t>
  </si>
  <si>
    <t>South Australia ;  Occupation of job 12 months ago: Managers ;  &gt;&gt;&gt;&gt; Usual weekly hours increased with current employer last year ;</t>
  </si>
  <si>
    <t>South Australia ;  Occupation of job 12 months ago: Managers ;  &gt;&gt;&gt;&gt; Usual weekly hours decreased with current employer last year ;</t>
  </si>
  <si>
    <t>South Australia ;  Occupation of job 12 months ago: Managers ;  &gt;&gt;&gt;&gt; Did not know or usual weekly hours varied last year ;</t>
  </si>
  <si>
    <t>South Australia ;  Occupation of job 12 months ago: Managers ;  &gt;&gt;&gt;&gt; Promoted or transferred last year ;</t>
  </si>
  <si>
    <t>South Australia ;  Occupation of job 12 months ago: Managers ;  &gt;&gt;&gt;&gt; Was not promoted or transferred last year ;</t>
  </si>
  <si>
    <t>South Australia ;  Occupation of job 12 months ago: Managers ;  &gt;&gt;&gt; Owner manager or contributing family worker in current main job ;</t>
  </si>
  <si>
    <t>South Australia ;  Occupation of job 12 months ago: Managers ;  &gt; Not currently employed ;</t>
  </si>
  <si>
    <t>A127854466W</t>
  </si>
  <si>
    <t>A127854470L</t>
  </si>
  <si>
    <t>A127840550C</t>
  </si>
  <si>
    <t>A127868018A</t>
  </si>
  <si>
    <t>A127881738V</t>
  </si>
  <si>
    <t>A127868022T</t>
  </si>
  <si>
    <t>A127908986R</t>
  </si>
  <si>
    <t>A127895102W</t>
  </si>
  <si>
    <t>A127908982F</t>
  </si>
  <si>
    <t>A127936458J</t>
  </si>
  <si>
    <t>A127895122F</t>
  </si>
  <si>
    <t>A127936466J</t>
  </si>
  <si>
    <t>A127895126R</t>
  </si>
  <si>
    <t>A127895130F</t>
  </si>
  <si>
    <t>A127922518R</t>
  </si>
  <si>
    <t>A127908990F</t>
  </si>
  <si>
    <t>A127908978R</t>
  </si>
  <si>
    <t>A127867794X</t>
  </si>
  <si>
    <t>A127854298W</t>
  </si>
  <si>
    <t>A127881534T</t>
  </si>
  <si>
    <t>A127867798J</t>
  </si>
  <si>
    <t>A127936442R</t>
  </si>
  <si>
    <t>A127895106F</t>
  </si>
  <si>
    <t>A127936446X</t>
  </si>
  <si>
    <t>A127936450R</t>
  </si>
  <si>
    <t>A127840338V</t>
  </si>
  <si>
    <t>A127881538A</t>
  </si>
  <si>
    <t>A127854302A</t>
  </si>
  <si>
    <t>A127840342K</t>
  </si>
  <si>
    <t>A127895110W</t>
  </si>
  <si>
    <t>A127895114F</t>
  </si>
  <si>
    <t>A127895118R</t>
  </si>
  <si>
    <t>A127936454X</t>
  </si>
  <si>
    <t>A127867802L</t>
  </si>
  <si>
    <t>A127867806W</t>
  </si>
  <si>
    <t>A127840346V</t>
  </si>
  <si>
    <t>A127936462X</t>
  </si>
  <si>
    <t>A127840350K</t>
  </si>
  <si>
    <t>A127881542T</t>
  </si>
  <si>
    <t>A127922510W</t>
  </si>
  <si>
    <t>A127936490J</t>
  </si>
  <si>
    <t>A127922522F</t>
  </si>
  <si>
    <t>A127881554A</t>
  </si>
  <si>
    <t>A127895142R</t>
  </si>
  <si>
    <t>A127922526R</t>
  </si>
  <si>
    <t>A127867826F</t>
  </si>
  <si>
    <t>A127840370V</t>
  </si>
  <si>
    <t>A127922530F</t>
  </si>
  <si>
    <t>A127840374C</t>
  </si>
  <si>
    <t>A127922534R</t>
  </si>
  <si>
    <t>A127936470X</t>
  </si>
  <si>
    <t>A127840354V</t>
  </si>
  <si>
    <t>A127936474J</t>
  </si>
  <si>
    <t>A127895134R</t>
  </si>
  <si>
    <t>A127881546A</t>
  </si>
  <si>
    <t>A127854306K</t>
  </si>
  <si>
    <t>A127908994R</t>
  </si>
  <si>
    <t>A127840358C</t>
  </si>
  <si>
    <t>A127881550T</t>
  </si>
  <si>
    <t>A127936478T</t>
  </si>
  <si>
    <t>A127867810L</t>
  </si>
  <si>
    <t>A127840362V</t>
  </si>
  <si>
    <t>A127840366C</t>
  </si>
  <si>
    <t>A127895138X</t>
  </si>
  <si>
    <t>A127936482J</t>
  </si>
  <si>
    <t>A127867814W</t>
  </si>
  <si>
    <t>A127908998X</t>
  </si>
  <si>
    <t>A127936486T</t>
  </si>
  <si>
    <t>A127909002F</t>
  </si>
  <si>
    <t>A127854310A</t>
  </si>
  <si>
    <t>A127895146X</t>
  </si>
  <si>
    <t>A127909006R</t>
  </si>
  <si>
    <t>A127867818F</t>
  </si>
  <si>
    <t>A127867822W</t>
  </si>
  <si>
    <t>A127936510F</t>
  </si>
  <si>
    <t>A127867830W</t>
  </si>
  <si>
    <t>A127867842F</t>
  </si>
  <si>
    <t>A127936502F</t>
  </si>
  <si>
    <t>A127895170X</t>
  </si>
  <si>
    <t>A127909022R</t>
  </si>
  <si>
    <t>A127895174J</t>
  </si>
  <si>
    <t>A127936514R</t>
  </si>
  <si>
    <t>A127922546X</t>
  </si>
  <si>
    <t>A127854330K</t>
  </si>
  <si>
    <t>A127909010F</t>
  </si>
  <si>
    <t>A127854314K</t>
  </si>
  <si>
    <t>A127840378L</t>
  </si>
  <si>
    <t>A127867834F</t>
  </si>
  <si>
    <t>A127895154X</t>
  </si>
  <si>
    <t>A127936494T</t>
  </si>
  <si>
    <t>A127895158J</t>
  </si>
  <si>
    <t>A127936498A</t>
  </si>
  <si>
    <t>A127867838R</t>
  </si>
  <si>
    <t>A127922538X</t>
  </si>
  <si>
    <t>A127895162X</t>
  </si>
  <si>
    <t>A127909014R</t>
  </si>
  <si>
    <t>A127867846R</t>
  </si>
  <si>
    <t>A127895166J</t>
  </si>
  <si>
    <t>A127840382C</t>
  </si>
  <si>
    <t>A127840386L</t>
  </si>
  <si>
    <t>A127854318V</t>
  </si>
  <si>
    <t>A127909018X</t>
  </si>
  <si>
    <t>A127854322K</t>
  </si>
  <si>
    <t>A127867850F</t>
  </si>
  <si>
    <t>A127936506R</t>
  </si>
  <si>
    <t>A127922542R</t>
  </si>
  <si>
    <t>A127840390C</t>
  </si>
  <si>
    <t>A127881558K</t>
  </si>
  <si>
    <t>A127909038J</t>
  </si>
  <si>
    <t>A127936518X</t>
  </si>
  <si>
    <t>A127881570A</t>
  </si>
  <si>
    <t>A127936522R</t>
  </si>
  <si>
    <t>A127881590K</t>
  </si>
  <si>
    <t>A127840402A</t>
  </si>
  <si>
    <t>A127840406K</t>
  </si>
  <si>
    <t>A127909046J</t>
  </si>
  <si>
    <t>A127840410A</t>
  </si>
  <si>
    <t>A127854354C</t>
  </si>
  <si>
    <t>A127840394L</t>
  </si>
  <si>
    <t>A127867854R</t>
  </si>
  <si>
    <t>A127895178T</t>
  </si>
  <si>
    <t>A127909026X</t>
  </si>
  <si>
    <t>A127840398W</t>
  </si>
  <si>
    <t>A127922550R</t>
  </si>
  <si>
    <t>A127881562A</t>
  </si>
  <si>
    <t>A127881566K</t>
  </si>
  <si>
    <t>A127854334V</t>
  </si>
  <si>
    <t>A127854338C</t>
  </si>
  <si>
    <t>A127854342V</t>
  </si>
  <si>
    <t>A127867858X</t>
  </si>
  <si>
    <t>A127854346C</t>
  </si>
  <si>
    <t>A127909030R</t>
  </si>
  <si>
    <t>A127881574K</t>
  </si>
  <si>
    <t>A127895182J</t>
  </si>
  <si>
    <t>A127922554X</t>
  </si>
  <si>
    <t>A127909034X</t>
  </si>
  <si>
    <t>A127881578V</t>
  </si>
  <si>
    <t>A127881582K</t>
  </si>
  <si>
    <t>A127854350V</t>
  </si>
  <si>
    <t>A127881586V</t>
  </si>
  <si>
    <t>A127936526X</t>
  </si>
  <si>
    <t>A127909042X</t>
  </si>
  <si>
    <t>A127909062J</t>
  </si>
  <si>
    <t>A127840414K</t>
  </si>
  <si>
    <t>A127922566J</t>
  </si>
  <si>
    <t>A127895194T</t>
  </si>
  <si>
    <t>A127867890X</t>
  </si>
  <si>
    <t>A127895202F</t>
  </si>
  <si>
    <t>A127881606T</t>
  </si>
  <si>
    <t>A127909066T</t>
  </si>
  <si>
    <t>A127867894J</t>
  </si>
  <si>
    <t>A127922570X</t>
  </si>
  <si>
    <t>A127840418V</t>
  </si>
  <si>
    <t>A127909050X</t>
  </si>
  <si>
    <t>A127867866X</t>
  </si>
  <si>
    <t>A127922558J</t>
  </si>
  <si>
    <t>A127922562X</t>
  </si>
  <si>
    <t>A127867870R</t>
  </si>
  <si>
    <t>A127895186T</t>
  </si>
  <si>
    <t>A127909054J</t>
  </si>
  <si>
    <t>A127867874X</t>
  </si>
  <si>
    <t>A127936530R</t>
  </si>
  <si>
    <t>A127881594V</t>
  </si>
  <si>
    <t>A127854358L</t>
  </si>
  <si>
    <t>A127881598C</t>
  </si>
  <si>
    <t>A127936534X</t>
  </si>
  <si>
    <t>A127895190J</t>
  </si>
  <si>
    <t>A127936538J</t>
  </si>
  <si>
    <t>A127909058T</t>
  </si>
  <si>
    <t>A127867878J</t>
  </si>
  <si>
    <t>A127867882X</t>
  </si>
  <si>
    <t>A127867886J</t>
  </si>
  <si>
    <t>A127895198A</t>
  </si>
  <si>
    <t>A127936542X</t>
  </si>
  <si>
    <t>A127936546J</t>
  </si>
  <si>
    <t>A127881602J</t>
  </si>
  <si>
    <t>A127922754T</t>
  </si>
  <si>
    <t>A127895314X</t>
  </si>
  <si>
    <t>A127840570L</t>
  </si>
  <si>
    <t>A127854482W</t>
  </si>
  <si>
    <t>A127895318J</t>
  </si>
  <si>
    <t>A127936650J</t>
  </si>
  <si>
    <t>A127868982A</t>
  </si>
  <si>
    <t>A127896370K</t>
  </si>
  <si>
    <t>A127923778C</t>
  </si>
  <si>
    <t>A127937670K</t>
  </si>
  <si>
    <t>A127855554R</t>
  </si>
  <si>
    <t>A127882866F</t>
  </si>
  <si>
    <t>A127855562R</t>
  </si>
  <si>
    <t>A127923790V</t>
  </si>
  <si>
    <t>A127882870W</t>
  </si>
  <si>
    <t>A127923794C</t>
  </si>
  <si>
    <t>A127923766V</t>
  </si>
  <si>
    <t>A127910146R</t>
  </si>
  <si>
    <t>A127923770K</t>
  </si>
  <si>
    <t>A127841614W</t>
  </si>
  <si>
    <t>A127882854W</t>
  </si>
  <si>
    <t>A127896374V</t>
  </si>
  <si>
    <t>A127923774V</t>
  </si>
  <si>
    <t>A127882858F</t>
  </si>
  <si>
    <t>A127882862W</t>
  </si>
  <si>
    <t>A127910150F</t>
  </si>
  <si>
    <t>A127855550F</t>
  </si>
  <si>
    <t>A127910154R</t>
  </si>
  <si>
    <t>A127937658V</t>
  </si>
  <si>
    <t>A127910158X</t>
  </si>
  <si>
    <t>A127937662K</t>
  </si>
  <si>
    <t>A127841618F</t>
  </si>
  <si>
    <t>A127937666V</t>
  </si>
  <si>
    <t>A127923782V</t>
  </si>
  <si>
    <t>A127868978K</t>
  </si>
  <si>
    <t>A127841622W</t>
  </si>
  <si>
    <t>A127937674V</t>
  </si>
  <si>
    <t>A127923786C</t>
  </si>
  <si>
    <t>A127910162R</t>
  </si>
  <si>
    <t>A127855558X</t>
  </si>
  <si>
    <t>A127868986K</t>
  </si>
  <si>
    <t>A127910438T</t>
  </si>
  <si>
    <t>A127869254W</t>
  </si>
  <si>
    <t>A127855802R</t>
  </si>
  <si>
    <t>A127841898K</t>
  </si>
  <si>
    <t>A127841902R</t>
  </si>
  <si>
    <t>A127910446T</t>
  </si>
  <si>
    <t>A127841906X</t>
  </si>
  <si>
    <t>A127841910R</t>
  </si>
  <si>
    <t>A127910450J</t>
  </si>
  <si>
    <t>A127855814X</t>
  </si>
  <si>
    <t>A127855794A</t>
  </si>
  <si>
    <t>A127937930V</t>
  </si>
  <si>
    <t>A127869258F</t>
  </si>
  <si>
    <t>A127841878A</t>
  </si>
  <si>
    <t>A127855798K</t>
  </si>
  <si>
    <t>A127883122J</t>
  </si>
  <si>
    <t>A127937934C</t>
  </si>
  <si>
    <t>A127924006W</t>
  </si>
  <si>
    <t>A127841882T</t>
  </si>
  <si>
    <t>A127896618C</t>
  </si>
  <si>
    <t>A127896622V</t>
  </si>
  <si>
    <t>A127841886A</t>
  </si>
  <si>
    <t>A127841890T</t>
  </si>
  <si>
    <t>A127855806X</t>
  </si>
  <si>
    <t>A127937938L</t>
  </si>
  <si>
    <t>A127910434J</t>
  </si>
  <si>
    <t>A127937942C</t>
  </si>
  <si>
    <t>A127883126T</t>
  </si>
  <si>
    <t>A127841894A</t>
  </si>
  <si>
    <t>A127924010L</t>
  </si>
  <si>
    <t>A127937946L</t>
  </si>
  <si>
    <t>A127924014W</t>
  </si>
  <si>
    <t>A127855810R</t>
  </si>
  <si>
    <t>South Australia ;  Occupation of job 12 months ago: Managers ;  &gt; Employed 12 months ago ;</t>
  </si>
  <si>
    <t>South Australia ;  Occupation of job 12 months ago: Professionals ;  Employed at some time during the last 12 months ;</t>
  </si>
  <si>
    <t>South Australia ;  Occupation of job 12 months ago: Professionals ;  &gt; Currently employed ;</t>
  </si>
  <si>
    <t>South Australia ;  Occupation of job 12 months ago: Professionals ;  &gt;&gt; Less than 12 months in current main job ;</t>
  </si>
  <si>
    <t>South Australia ;  Occupation of job 12 months ago: Professionals ;  &gt;&gt;&gt; Changed jobs in last 12 months ;</t>
  </si>
  <si>
    <t>South Australia ;  Occupation of job 12 months ago: Professionals ;  &gt;&gt;&gt;&gt; Working in the same industry division as 12 months ago ;</t>
  </si>
  <si>
    <t>South Australia ;  Occupation of job 12 months ago: Professionals ;  &gt;&gt;&gt;&gt; Working in a different industry division than 12 months ago ;</t>
  </si>
  <si>
    <t>South Australia ;  Occupation of job 12 months ago: Professionals ;  &gt;&gt;&gt;&gt; Working in the same major occupation group as 12 months ago ;</t>
  </si>
  <si>
    <t>South Australia ;  Occupation of job 12 months ago: Professionals ;  &gt;&gt;&gt;&gt; Working in a different major occupation group than 12 months ago ;</t>
  </si>
  <si>
    <t>South Australia ;  Occupation of job 12 months ago: Professionals ;  &gt;&gt;&gt;&gt; Working in an occupation at the same skill level as 12 months ago ;</t>
  </si>
  <si>
    <t>South Australia ;  Occupation of job 12 months ago: Professionals ;  &gt;&gt;&gt;&gt; Working in an occupation with a higher skill level than 12 months ago ;</t>
  </si>
  <si>
    <t>South Australia ;  Occupation of job 12 months ago: Professionals ;  &gt;&gt;&gt;&gt; Working in an occupation with a lower skill level than 12 months ago ;</t>
  </si>
  <si>
    <t>South Australia ;  Occupation of job 12 months ago: Professionals ;  &gt;&gt;&gt;&gt; Working in a job with the same usual hours as 12 months ago ;</t>
  </si>
  <si>
    <t>South Australia ;  Occupation of job 12 months ago: Professionals ;  &gt;&gt;&gt;&gt; Working in a job with more usual hours than 12 months ago ;</t>
  </si>
  <si>
    <t>South Australia ;  Occupation of job 12 months ago: Professionals ;  &gt;&gt;&gt;&gt; Working in a job with fewer usual hours than 12 months ago ;</t>
  </si>
  <si>
    <t>South Australia ;  Occupation of job 12 months ago: Professionals ;  &gt;&gt;&gt;&gt; Working in a job with the same status in employment as 12 months ago ;</t>
  </si>
  <si>
    <t>South Australia ;  Occupation of job 12 months ago: Professionals ;  &gt;&gt;&gt;&gt; Working in a job with a different status in employment than 12 months ago ;</t>
  </si>
  <si>
    <t>South Australia ;  Occupation of job 12 months ago: Professionals ;  &gt;&gt;&gt; Did not change jobs in last 12 months ;</t>
  </si>
  <si>
    <t>South Australia ;  Occupation of job 12 months ago: Professionals ;  &gt;&gt; 12 months or more in current main job ;</t>
  </si>
  <si>
    <t>South Australia ;  Occupation of job 12 months ago: Professionals ;  &gt;&gt;&gt; Employee in current main job ;</t>
  </si>
  <si>
    <t>South Australia ;  Occupation of job 12 months ago: Professionals ;  &gt;&gt;&gt;&gt; No change in occupation with current employer last year ;</t>
  </si>
  <si>
    <t>South Australia ;  Occupation of job 12 months ago: Professionals ;  &gt;&gt;&gt;&gt; Changed occupations with current employer in the same major group last year ;</t>
  </si>
  <si>
    <t>South Australia ;  Occupation of job 12 months ago: Professionals ;  &gt;&gt;&gt;&gt; Changed occupations with current employer into a different major group last year ;</t>
  </si>
  <si>
    <t>South Australia ;  Occupation of job 12 months ago: Professionals ;  &gt;&gt;&gt;&gt; Changed occupations with current employer at the same skill level ;</t>
  </si>
  <si>
    <t>South Australia ;  Occupation of job 12 months ago: Professionals ;  &gt;&gt;&gt;&gt; Changed occupations with current employer to a higher skill level ;</t>
  </si>
  <si>
    <t>South Australia ;  Occupation of job 12 months ago: Professionals ;  &gt;&gt;&gt;&gt; Changed occupations with current employer to a lower skill level ;</t>
  </si>
  <si>
    <t>South Australia ;  Occupation of job 12 months ago: Professionals ;  &gt;&gt;&gt;&gt; No change in usual weekly hours with current employer last year ;</t>
  </si>
  <si>
    <t>South Australia ;  Occupation of job 12 months ago: Professionals ;  &gt;&gt;&gt;&gt; Usual weekly hours increased with current employer last year ;</t>
  </si>
  <si>
    <t>South Australia ;  Occupation of job 12 months ago: Professionals ;  &gt;&gt;&gt;&gt; Usual weekly hours decreased with current employer last year ;</t>
  </si>
  <si>
    <t>South Australia ;  Occupation of job 12 months ago: Professionals ;  &gt;&gt;&gt;&gt; Did not know or usual weekly hours varied last year ;</t>
  </si>
  <si>
    <t>South Australia ;  Occupation of job 12 months ago: Professionals ;  &gt;&gt;&gt;&gt; Promoted or transferred last year ;</t>
  </si>
  <si>
    <t>South Australia ;  Occupation of job 12 months ago: Professionals ;  &gt;&gt;&gt;&gt; Was not promoted or transferred last year ;</t>
  </si>
  <si>
    <t>South Australia ;  Occupation of job 12 months ago: Professionals ;  &gt;&gt;&gt; Owner manager or contributing family worker in current main job ;</t>
  </si>
  <si>
    <t>South Australia ;  Occupation of job 12 months ago: Professionals ;  &gt; Not currently employed ;</t>
  </si>
  <si>
    <t>South Australia ;  Occupation of job 12 months ago: Professionals ;  &gt; Employed 12 months ago ;</t>
  </si>
  <si>
    <t>South Australia ;  Occupation of job 12 months ago: Technicians and trades workers ;  Employed at some time during the last 12 months ;</t>
  </si>
  <si>
    <t>South Australia ;  Occupation of job 12 months ago: Technicians and trades workers ;  &gt; Currently employed ;</t>
  </si>
  <si>
    <t>South Australia ;  Occupation of job 12 months ago: Technicians and trades workers ;  &gt;&gt; Less than 12 months in current main job ;</t>
  </si>
  <si>
    <t>South Australia ;  Occupation of job 12 months ago: Technicians and trades workers ;  &gt;&gt;&gt; Changed jobs in last 12 months ;</t>
  </si>
  <si>
    <t>South Australia ;  Occupation of job 12 months ago: Technicians and trades workers ;  &gt;&gt;&gt;&gt; Working in the same industry division as 12 months ago ;</t>
  </si>
  <si>
    <t>South Australia ;  Occupation of job 12 months ago: Technicians and trades workers ;  &gt;&gt;&gt;&gt; Working in a different industry division than 12 months ago ;</t>
  </si>
  <si>
    <t>South Australia ;  Occupation of job 12 months ago: Technicians and trades workers ;  &gt;&gt;&gt;&gt; Working in the same major occupation group as 12 months ago ;</t>
  </si>
  <si>
    <t>South Australia ;  Occupation of job 12 months ago: Technicians and trades workers ;  &gt;&gt;&gt;&gt; Working in a different major occupation group than 12 months ago ;</t>
  </si>
  <si>
    <t>South Australia ;  Occupation of job 12 months ago: Technicians and trades workers ;  &gt;&gt;&gt;&gt; Working in an occupation at the same skill level as 12 months ago ;</t>
  </si>
  <si>
    <t>South Australia ;  Occupation of job 12 months ago: Technicians and trades workers ;  &gt;&gt;&gt;&gt; Working in an occupation with a higher skill level than 12 months ago ;</t>
  </si>
  <si>
    <t>South Australia ;  Occupation of job 12 months ago: Technicians and trades workers ;  &gt;&gt;&gt;&gt; Working in an occupation with a lower skill level than 12 months ago ;</t>
  </si>
  <si>
    <t>South Australia ;  Occupation of job 12 months ago: Technicians and trades workers ;  &gt;&gt;&gt;&gt; Working in a job with the same usual hours as 12 months ago ;</t>
  </si>
  <si>
    <t>South Australia ;  Occupation of job 12 months ago: Technicians and trades workers ;  &gt;&gt;&gt;&gt; Working in a job with more usual hours than 12 months ago ;</t>
  </si>
  <si>
    <t>South Australia ;  Occupation of job 12 months ago: Technicians and trades workers ;  &gt;&gt;&gt;&gt; Working in a job with fewer usual hours than 12 months ago ;</t>
  </si>
  <si>
    <t>South Australia ;  Occupation of job 12 months ago: Technicians and trades workers ;  &gt;&gt;&gt;&gt; Working in a job with the same status in employment as 12 months ago ;</t>
  </si>
  <si>
    <t>South Australia ;  Occupation of job 12 months ago: Technicians and trades workers ;  &gt;&gt;&gt;&gt; Working in a job with a different status in employment than 12 months ago ;</t>
  </si>
  <si>
    <t>South Australia ;  Occupation of job 12 months ago: Technicians and trades workers ;  &gt;&gt;&gt; Did not change jobs in last 12 months ;</t>
  </si>
  <si>
    <t>South Australia ;  Occupation of job 12 months ago: Technicians and trades workers ;  &gt;&gt; 12 months or more in current main job ;</t>
  </si>
  <si>
    <t>South Australia ;  Occupation of job 12 months ago: Technicians and trades workers ;  &gt;&gt;&gt; Employee in current main job ;</t>
  </si>
  <si>
    <t>South Australia ;  Occupation of job 12 months ago: Technicians and trades workers ;  &gt;&gt;&gt;&gt; No change in occupation with current employer last year ;</t>
  </si>
  <si>
    <t>South Australia ;  Occupation of job 12 months ago: Technicians and trades workers ;  &gt;&gt;&gt;&gt; Changed occupations with current employer in the same major group last year ;</t>
  </si>
  <si>
    <t>South Australia ;  Occupation of job 12 months ago: Technicians and trades workers ;  &gt;&gt;&gt;&gt; Changed occupations with current employer into a different major group last year ;</t>
  </si>
  <si>
    <t>South Australia ;  Occupation of job 12 months ago: Technicians and trades workers ;  &gt;&gt;&gt;&gt; Changed occupations with current employer at the same skill level ;</t>
  </si>
  <si>
    <t>South Australia ;  Occupation of job 12 months ago: Technicians and trades workers ;  &gt;&gt;&gt;&gt; Changed occupations with current employer to a higher skill level ;</t>
  </si>
  <si>
    <t>South Australia ;  Occupation of job 12 months ago: Technicians and trades workers ;  &gt;&gt;&gt;&gt; Changed occupations with current employer to a lower skill level ;</t>
  </si>
  <si>
    <t>South Australia ;  Occupation of job 12 months ago: Technicians and trades workers ;  &gt;&gt;&gt;&gt; No change in usual weekly hours with current employer last year ;</t>
  </si>
  <si>
    <t>South Australia ;  Occupation of job 12 months ago: Technicians and trades workers ;  &gt;&gt;&gt;&gt; Usual weekly hours increased with current employer last year ;</t>
  </si>
  <si>
    <t>South Australia ;  Occupation of job 12 months ago: Technicians and trades workers ;  &gt;&gt;&gt;&gt; Usual weekly hours decreased with current employer last year ;</t>
  </si>
  <si>
    <t>South Australia ;  Occupation of job 12 months ago: Technicians and trades workers ;  &gt;&gt;&gt;&gt; Did not know or usual weekly hours varied last year ;</t>
  </si>
  <si>
    <t>South Australia ;  Occupation of job 12 months ago: Technicians and trades workers ;  &gt;&gt;&gt;&gt; Promoted or transferred last year ;</t>
  </si>
  <si>
    <t>South Australia ;  Occupation of job 12 months ago: Technicians and trades workers ;  &gt;&gt;&gt;&gt; Was not promoted or transferred last year ;</t>
  </si>
  <si>
    <t>South Australia ;  Occupation of job 12 months ago: Technicians and trades workers ;  &gt;&gt;&gt; Owner manager or contributing family worker in current main job ;</t>
  </si>
  <si>
    <t>South Australia ;  Occupation of job 12 months ago: Technicians and trades workers ;  &gt; Not currently employed ;</t>
  </si>
  <si>
    <t>South Australia ;  Occupation of job 12 months ago: Technicians and trades workers ;  &gt; Employed 12 months ago ;</t>
  </si>
  <si>
    <t>South Australia ;  Occupation of job 12 months ago: Community and personal service workers ;  Employed at some time during the last 12 months ;</t>
  </si>
  <si>
    <t>South Australia ;  Occupation of job 12 months ago: Community and personal service workers ;  &gt; Currently employed ;</t>
  </si>
  <si>
    <t>South Australia ;  Occupation of job 12 months ago: Community and personal service workers ;  &gt;&gt; Less than 12 months in current main job ;</t>
  </si>
  <si>
    <t>South Australia ;  Occupation of job 12 months ago: Community and personal service workers ;  &gt;&gt;&gt; Changed jobs in last 12 months ;</t>
  </si>
  <si>
    <t>South Australia ;  Occupation of job 12 months ago: Community and personal service workers ;  &gt;&gt;&gt;&gt; Working in the same industry division as 12 months ago ;</t>
  </si>
  <si>
    <t>South Australia ;  Occupation of job 12 months ago: Community and personal service workers ;  &gt;&gt;&gt;&gt; Working in a different industry division than 12 months ago ;</t>
  </si>
  <si>
    <t>South Australia ;  Occupation of job 12 months ago: Community and personal service workers ;  &gt;&gt;&gt;&gt; Working in the same major occupation group as 12 months ago ;</t>
  </si>
  <si>
    <t>South Australia ;  Occupation of job 12 months ago: Community and personal service workers ;  &gt;&gt;&gt;&gt; Working in a different major occupation group than 12 months ago ;</t>
  </si>
  <si>
    <t>South Australia ;  Occupation of job 12 months ago: Community and personal service workers ;  &gt;&gt;&gt;&gt; Working in an occupation at the same skill level as 12 months ago ;</t>
  </si>
  <si>
    <t>South Australia ;  Occupation of job 12 months ago: Community and personal service workers ;  &gt;&gt;&gt;&gt; Working in an occupation with a higher skill level than 12 months ago ;</t>
  </si>
  <si>
    <t>South Australia ;  Occupation of job 12 months ago: Community and personal service workers ;  &gt;&gt;&gt;&gt; Working in an occupation with a lower skill level than 12 months ago ;</t>
  </si>
  <si>
    <t>South Australia ;  Occupation of job 12 months ago: Community and personal service workers ;  &gt;&gt;&gt;&gt; Working in a job with the same usual hours as 12 months ago ;</t>
  </si>
  <si>
    <t>South Australia ;  Occupation of job 12 months ago: Community and personal service workers ;  &gt;&gt;&gt;&gt; Working in a job with more usual hours than 12 months ago ;</t>
  </si>
  <si>
    <t>South Australia ;  Occupation of job 12 months ago: Community and personal service workers ;  &gt;&gt;&gt;&gt; Working in a job with fewer usual hours than 12 months ago ;</t>
  </si>
  <si>
    <t>South Australia ;  Occupation of job 12 months ago: Community and personal service workers ;  &gt;&gt;&gt;&gt; Working in a job with the same status in employment as 12 months ago ;</t>
  </si>
  <si>
    <t>South Australia ;  Occupation of job 12 months ago: Community and personal service workers ;  &gt;&gt;&gt;&gt; Working in a job with a different status in employment than 12 months ago ;</t>
  </si>
  <si>
    <t>South Australia ;  Occupation of job 12 months ago: Community and personal service workers ;  &gt;&gt;&gt; Did not change jobs in last 12 months ;</t>
  </si>
  <si>
    <t>South Australia ;  Occupation of job 12 months ago: Community and personal service workers ;  &gt;&gt; 12 months or more in current main job ;</t>
  </si>
  <si>
    <t>South Australia ;  Occupation of job 12 months ago: Community and personal service workers ;  &gt;&gt;&gt; Employee in current main job ;</t>
  </si>
  <si>
    <t>South Australia ;  Occupation of job 12 months ago: Community and personal service workers ;  &gt;&gt;&gt;&gt; No change in occupation with current employer last year ;</t>
  </si>
  <si>
    <t>South Australia ;  Occupation of job 12 months ago: Community and personal service workers ;  &gt;&gt;&gt;&gt; Changed occupations with current employer in the same major group last year ;</t>
  </si>
  <si>
    <t>South Australia ;  Occupation of job 12 months ago: Community and personal service workers ;  &gt;&gt;&gt;&gt; Changed occupations with current employer into a different major group last year ;</t>
  </si>
  <si>
    <t>South Australia ;  Occupation of job 12 months ago: Community and personal service workers ;  &gt;&gt;&gt;&gt; Changed occupations with current employer at the same skill level ;</t>
  </si>
  <si>
    <t>South Australia ;  Occupation of job 12 months ago: Community and personal service workers ;  &gt;&gt;&gt;&gt; Changed occupations with current employer to a higher skill level ;</t>
  </si>
  <si>
    <t>South Australia ;  Occupation of job 12 months ago: Community and personal service workers ;  &gt;&gt;&gt;&gt; Changed occupations with current employer to a lower skill level ;</t>
  </si>
  <si>
    <t>South Australia ;  Occupation of job 12 months ago: Community and personal service workers ;  &gt;&gt;&gt;&gt; No change in usual weekly hours with current employer last year ;</t>
  </si>
  <si>
    <t>South Australia ;  Occupation of job 12 months ago: Community and personal service workers ;  &gt;&gt;&gt;&gt; Usual weekly hours increased with current employer last year ;</t>
  </si>
  <si>
    <t>South Australia ;  Occupation of job 12 months ago: Community and personal service workers ;  &gt;&gt;&gt;&gt; Usual weekly hours decreased with current employer last year ;</t>
  </si>
  <si>
    <t>South Australia ;  Occupation of job 12 months ago: Community and personal service workers ;  &gt;&gt;&gt;&gt; Did not know or usual weekly hours varied last year ;</t>
  </si>
  <si>
    <t>South Australia ;  Occupation of job 12 months ago: Community and personal service workers ;  &gt;&gt;&gt;&gt; Promoted or transferred last year ;</t>
  </si>
  <si>
    <t>South Australia ;  Occupation of job 12 months ago: Community and personal service workers ;  &gt;&gt;&gt;&gt; Was not promoted or transferred last year ;</t>
  </si>
  <si>
    <t>South Australia ;  Occupation of job 12 months ago: Community and personal service workers ;  &gt;&gt;&gt; Owner manager or contributing family worker in current main job ;</t>
  </si>
  <si>
    <t>South Australia ;  Occupation of job 12 months ago: Community and personal service workers ;  &gt; Not currently employed ;</t>
  </si>
  <si>
    <t>South Australia ;  Occupation of job 12 months ago: Community and personal service workers ;  &gt; Employed 12 months ago ;</t>
  </si>
  <si>
    <t>South Australia ;  Occupation of job 12 months ago: Clerical and administrative workers ;  Employed at some time during the last 12 months ;</t>
  </si>
  <si>
    <t>South Australia ;  Occupation of job 12 months ago: Clerical and administrative workers ;  &gt; Currently employed ;</t>
  </si>
  <si>
    <t>South Australia ;  Occupation of job 12 months ago: Clerical and administrative workers ;  &gt;&gt; Less than 12 months in current main job ;</t>
  </si>
  <si>
    <t>South Australia ;  Occupation of job 12 months ago: Clerical and administrative workers ;  &gt;&gt;&gt; Changed jobs in last 12 months ;</t>
  </si>
  <si>
    <t>South Australia ;  Occupation of job 12 months ago: Clerical and administrative workers ;  &gt;&gt;&gt;&gt; Working in the same industry division as 12 months ago ;</t>
  </si>
  <si>
    <t>South Australia ;  Occupation of job 12 months ago: Clerical and administrative workers ;  &gt;&gt;&gt;&gt; Working in a different industry division than 12 months ago ;</t>
  </si>
  <si>
    <t>South Australia ;  Occupation of job 12 months ago: Clerical and administrative workers ;  &gt;&gt;&gt;&gt; Working in the same major occupation group as 12 months ago ;</t>
  </si>
  <si>
    <t>South Australia ;  Occupation of job 12 months ago: Clerical and administrative workers ;  &gt;&gt;&gt;&gt; Working in a different major occupation group than 12 months ago ;</t>
  </si>
  <si>
    <t>South Australia ;  Occupation of job 12 months ago: Clerical and administrative workers ;  &gt;&gt;&gt;&gt; Working in an occupation at the same skill level as 12 months ago ;</t>
  </si>
  <si>
    <t>South Australia ;  Occupation of job 12 months ago: Clerical and administrative workers ;  &gt;&gt;&gt;&gt; Working in an occupation with a higher skill level than 12 months ago ;</t>
  </si>
  <si>
    <t>South Australia ;  Occupation of job 12 months ago: Clerical and administrative workers ;  &gt;&gt;&gt;&gt; Working in an occupation with a lower skill level than 12 months ago ;</t>
  </si>
  <si>
    <t>South Australia ;  Occupation of job 12 months ago: Clerical and administrative workers ;  &gt;&gt;&gt;&gt; Working in a job with the same usual hours as 12 months ago ;</t>
  </si>
  <si>
    <t>South Australia ;  Occupation of job 12 months ago: Clerical and administrative workers ;  &gt;&gt;&gt;&gt; Working in a job with more usual hours than 12 months ago ;</t>
  </si>
  <si>
    <t>South Australia ;  Occupation of job 12 months ago: Clerical and administrative workers ;  &gt;&gt;&gt;&gt; Working in a job with fewer usual hours than 12 months ago ;</t>
  </si>
  <si>
    <t>South Australia ;  Occupation of job 12 months ago: Clerical and administrative workers ;  &gt;&gt;&gt;&gt; Working in a job with the same status in employment as 12 months ago ;</t>
  </si>
  <si>
    <t>South Australia ;  Occupation of job 12 months ago: Clerical and administrative workers ;  &gt;&gt;&gt;&gt; Working in a job with a different status in employment than 12 months ago ;</t>
  </si>
  <si>
    <t>South Australia ;  Occupation of job 12 months ago: Clerical and administrative workers ;  &gt;&gt;&gt; Did not change jobs in last 12 months ;</t>
  </si>
  <si>
    <t>South Australia ;  Occupation of job 12 months ago: Clerical and administrative workers ;  &gt;&gt; 12 months or more in current main job ;</t>
  </si>
  <si>
    <t>South Australia ;  Occupation of job 12 months ago: Clerical and administrative workers ;  &gt;&gt;&gt; Employee in current main job ;</t>
  </si>
  <si>
    <t>South Australia ;  Occupation of job 12 months ago: Clerical and administrative workers ;  &gt;&gt;&gt;&gt; No change in occupation with current employer last year ;</t>
  </si>
  <si>
    <t>South Australia ;  Occupation of job 12 months ago: Clerical and administrative workers ;  &gt;&gt;&gt;&gt; Changed occupations with current employer in the same major group last year ;</t>
  </si>
  <si>
    <t>South Australia ;  Occupation of job 12 months ago: Clerical and administrative workers ;  &gt;&gt;&gt;&gt; Changed occupations with current employer into a different major group last year ;</t>
  </si>
  <si>
    <t>South Australia ;  Occupation of job 12 months ago: Clerical and administrative workers ;  &gt;&gt;&gt;&gt; Changed occupations with current employer at the same skill level ;</t>
  </si>
  <si>
    <t>South Australia ;  Occupation of job 12 months ago: Clerical and administrative workers ;  &gt;&gt;&gt;&gt; Changed occupations with current employer to a higher skill level ;</t>
  </si>
  <si>
    <t>South Australia ;  Occupation of job 12 months ago: Clerical and administrative workers ;  &gt;&gt;&gt;&gt; Changed occupations with current employer to a lower skill level ;</t>
  </si>
  <si>
    <t>South Australia ;  Occupation of job 12 months ago: Clerical and administrative workers ;  &gt;&gt;&gt;&gt; No change in usual weekly hours with current employer last year ;</t>
  </si>
  <si>
    <t>South Australia ;  Occupation of job 12 months ago: Clerical and administrative workers ;  &gt;&gt;&gt;&gt; Usual weekly hours increased with current employer last year ;</t>
  </si>
  <si>
    <t>South Australia ;  Occupation of job 12 months ago: Clerical and administrative workers ;  &gt;&gt;&gt;&gt; Usual weekly hours decreased with current employer last year ;</t>
  </si>
  <si>
    <t>South Australia ;  Occupation of job 12 months ago: Clerical and administrative workers ;  &gt;&gt;&gt;&gt; Did not know or usual weekly hours varied last year ;</t>
  </si>
  <si>
    <t>South Australia ;  Occupation of job 12 months ago: Clerical and administrative workers ;  &gt;&gt;&gt;&gt; Promoted or transferred last year ;</t>
  </si>
  <si>
    <t>South Australia ;  Occupation of job 12 months ago: Clerical and administrative workers ;  &gt;&gt;&gt;&gt; Was not promoted or transferred last year ;</t>
  </si>
  <si>
    <t>South Australia ;  Occupation of job 12 months ago: Clerical and administrative workers ;  &gt;&gt;&gt; Owner manager or contributing family worker in current main job ;</t>
  </si>
  <si>
    <t>South Australia ;  Occupation of job 12 months ago: Clerical and administrative workers ;  &gt; Not currently employed ;</t>
  </si>
  <si>
    <t>South Australia ;  Occupation of job 12 months ago: Clerical and administrative workers ;  &gt; Employed 12 months ago ;</t>
  </si>
  <si>
    <t>South Australia ;  Occupation of job 12 months ago: Sales workers ;  Employed at some time during the last 12 months ;</t>
  </si>
  <si>
    <t>South Australia ;  Occupation of job 12 months ago: Sales workers ;  &gt; Currently employed ;</t>
  </si>
  <si>
    <t>South Australia ;  Occupation of job 12 months ago: Sales workers ;  &gt;&gt; Less than 12 months in current main job ;</t>
  </si>
  <si>
    <t>South Australia ;  Occupation of job 12 months ago: Sales workers ;  &gt;&gt;&gt; Changed jobs in last 12 months ;</t>
  </si>
  <si>
    <t>South Australia ;  Occupation of job 12 months ago: Sales workers ;  &gt;&gt;&gt;&gt; Working in the same industry division as 12 months ago ;</t>
  </si>
  <si>
    <t>South Australia ;  Occupation of job 12 months ago: Sales workers ;  &gt;&gt;&gt;&gt; Working in a different industry division than 12 months ago ;</t>
  </si>
  <si>
    <t>South Australia ;  Occupation of job 12 months ago: Sales workers ;  &gt;&gt;&gt;&gt; Working in the same major occupation group as 12 months ago ;</t>
  </si>
  <si>
    <t>South Australia ;  Occupation of job 12 months ago: Sales workers ;  &gt;&gt;&gt;&gt; Working in a different major occupation group than 12 months ago ;</t>
  </si>
  <si>
    <t>South Australia ;  Occupation of job 12 months ago: Sales workers ;  &gt;&gt;&gt;&gt; Working in an occupation at the same skill level as 12 months ago ;</t>
  </si>
  <si>
    <t>South Australia ;  Occupation of job 12 months ago: Sales workers ;  &gt;&gt;&gt;&gt; Working in an occupation with a higher skill level than 12 months ago ;</t>
  </si>
  <si>
    <t>South Australia ;  Occupation of job 12 months ago: Sales workers ;  &gt;&gt;&gt;&gt; Working in an occupation with a lower skill level than 12 months ago ;</t>
  </si>
  <si>
    <t>South Australia ;  Occupation of job 12 months ago: Sales workers ;  &gt;&gt;&gt;&gt; Working in a job with the same usual hours as 12 months ago ;</t>
  </si>
  <si>
    <t>South Australia ;  Occupation of job 12 months ago: Sales workers ;  &gt;&gt;&gt;&gt; Working in a job with more usual hours than 12 months ago ;</t>
  </si>
  <si>
    <t>South Australia ;  Occupation of job 12 months ago: Sales workers ;  &gt;&gt;&gt;&gt; Working in a job with fewer usual hours than 12 months ago ;</t>
  </si>
  <si>
    <t>South Australia ;  Occupation of job 12 months ago: Sales workers ;  &gt;&gt;&gt;&gt; Working in a job with the same status in employment as 12 months ago ;</t>
  </si>
  <si>
    <t>South Australia ;  Occupation of job 12 months ago: Sales workers ;  &gt;&gt;&gt;&gt; Working in a job with a different status in employment than 12 months ago ;</t>
  </si>
  <si>
    <t>South Australia ;  Occupation of job 12 months ago: Sales workers ;  &gt;&gt;&gt; Did not change jobs in last 12 months ;</t>
  </si>
  <si>
    <t>South Australia ;  Occupation of job 12 months ago: Sales workers ;  &gt;&gt; 12 months or more in current main job ;</t>
  </si>
  <si>
    <t>South Australia ;  Occupation of job 12 months ago: Sales workers ;  &gt;&gt;&gt; Employee in current main job ;</t>
  </si>
  <si>
    <t>South Australia ;  Occupation of job 12 months ago: Sales workers ;  &gt;&gt;&gt;&gt; No change in occupation with current employer last year ;</t>
  </si>
  <si>
    <t>South Australia ;  Occupation of job 12 months ago: Sales workers ;  &gt;&gt;&gt;&gt; Changed occupations with current employer in the same major group last year ;</t>
  </si>
  <si>
    <t>South Australia ;  Occupation of job 12 months ago: Sales workers ;  &gt;&gt;&gt;&gt; Changed occupations with current employer into a different major group last year ;</t>
  </si>
  <si>
    <t>South Australia ;  Occupation of job 12 months ago: Sales workers ;  &gt;&gt;&gt;&gt; Changed occupations with current employer at the same skill level ;</t>
  </si>
  <si>
    <t>South Australia ;  Occupation of job 12 months ago: Sales workers ;  &gt;&gt;&gt;&gt; Changed occupations with current employer to a higher skill level ;</t>
  </si>
  <si>
    <t>South Australia ;  Occupation of job 12 months ago: Sales workers ;  &gt;&gt;&gt;&gt; Changed occupations with current employer to a lower skill level ;</t>
  </si>
  <si>
    <t>South Australia ;  Occupation of job 12 months ago: Sales workers ;  &gt;&gt;&gt;&gt; No change in usual weekly hours with current employer last year ;</t>
  </si>
  <si>
    <t>South Australia ;  Occupation of job 12 months ago: Sales workers ;  &gt;&gt;&gt;&gt; Usual weekly hours increased with current employer last year ;</t>
  </si>
  <si>
    <t>South Australia ;  Occupation of job 12 months ago: Sales workers ;  &gt;&gt;&gt;&gt; Usual weekly hours decreased with current employer last year ;</t>
  </si>
  <si>
    <t>South Australia ;  Occupation of job 12 months ago: Sales workers ;  &gt;&gt;&gt;&gt; Did not know or usual weekly hours varied last year ;</t>
  </si>
  <si>
    <t>South Australia ;  Occupation of job 12 months ago: Sales workers ;  &gt;&gt;&gt;&gt; Promoted or transferred last year ;</t>
  </si>
  <si>
    <t>South Australia ;  Occupation of job 12 months ago: Sales workers ;  &gt;&gt;&gt;&gt; Was not promoted or transferred last year ;</t>
  </si>
  <si>
    <t>South Australia ;  Occupation of job 12 months ago: Sales workers ;  &gt;&gt;&gt; Owner manager or contributing family worker in current main job ;</t>
  </si>
  <si>
    <t>South Australia ;  Occupation of job 12 months ago: Sales workers ;  &gt; Not currently employed ;</t>
  </si>
  <si>
    <t>South Australia ;  Occupation of job 12 months ago: Sales workers ;  &gt; Employed 12 months ago ;</t>
  </si>
  <si>
    <t>South Australia ;  Occupation of job 12 months ago: Machinery operators and drivers ;  Employed at some time during the last 12 months ;</t>
  </si>
  <si>
    <t>South Australia ;  Occupation of job 12 months ago: Machinery operators and drivers ;  &gt; Currently employed ;</t>
  </si>
  <si>
    <t>South Australia ;  Occupation of job 12 months ago: Machinery operators and drivers ;  &gt;&gt; Less than 12 months in current main job ;</t>
  </si>
  <si>
    <t>South Australia ;  Occupation of job 12 months ago: Machinery operators and drivers ;  &gt;&gt;&gt; Changed jobs in last 12 months ;</t>
  </si>
  <si>
    <t>South Australia ;  Occupation of job 12 months ago: Machinery operators and drivers ;  &gt;&gt;&gt;&gt; Working in the same industry division as 12 months ago ;</t>
  </si>
  <si>
    <t>South Australia ;  Occupation of job 12 months ago: Machinery operators and drivers ;  &gt;&gt;&gt;&gt; Working in a different industry division than 12 months ago ;</t>
  </si>
  <si>
    <t>South Australia ;  Occupation of job 12 months ago: Machinery operators and drivers ;  &gt;&gt;&gt;&gt; Working in the same major occupation group as 12 months ago ;</t>
  </si>
  <si>
    <t>South Australia ;  Occupation of job 12 months ago: Machinery operators and drivers ;  &gt;&gt;&gt;&gt; Working in a different major occupation group than 12 months ago ;</t>
  </si>
  <si>
    <t>South Australia ;  Occupation of job 12 months ago: Machinery operators and drivers ;  &gt;&gt;&gt;&gt; Working in an occupation at the same skill level as 12 months ago ;</t>
  </si>
  <si>
    <t>South Australia ;  Occupation of job 12 months ago: Machinery operators and drivers ;  &gt;&gt;&gt;&gt; Working in an occupation with a higher skill level than 12 months ago ;</t>
  </si>
  <si>
    <t>South Australia ;  Occupation of job 12 months ago: Machinery operators and drivers ;  &gt;&gt;&gt;&gt; Working in an occupation with a lower skill level than 12 months ago ;</t>
  </si>
  <si>
    <t>South Australia ;  Occupation of job 12 months ago: Machinery operators and drivers ;  &gt;&gt;&gt;&gt; Working in a job with the same usual hours as 12 months ago ;</t>
  </si>
  <si>
    <t>South Australia ;  Occupation of job 12 months ago: Machinery operators and drivers ;  &gt;&gt;&gt;&gt; Working in a job with more usual hours than 12 months ago ;</t>
  </si>
  <si>
    <t>South Australia ;  Occupation of job 12 months ago: Machinery operators and drivers ;  &gt;&gt;&gt;&gt; Working in a job with fewer usual hours than 12 months ago ;</t>
  </si>
  <si>
    <t>South Australia ;  Occupation of job 12 months ago: Machinery operators and drivers ;  &gt;&gt;&gt;&gt; Working in a job with the same status in employment as 12 months ago ;</t>
  </si>
  <si>
    <t>South Australia ;  Occupation of job 12 months ago: Machinery operators and drivers ;  &gt;&gt;&gt;&gt; Working in a job with a different status in employment than 12 months ago ;</t>
  </si>
  <si>
    <t>South Australia ;  Occupation of job 12 months ago: Machinery operators and drivers ;  &gt;&gt;&gt; Did not change jobs in last 12 months ;</t>
  </si>
  <si>
    <t>South Australia ;  Occupation of job 12 months ago: Machinery operators and drivers ;  &gt;&gt; 12 months or more in current main job ;</t>
  </si>
  <si>
    <t>South Australia ;  Occupation of job 12 months ago: Machinery operators and drivers ;  &gt;&gt;&gt; Employee in current main job ;</t>
  </si>
  <si>
    <t>South Australia ;  Occupation of job 12 months ago: Machinery operators and drivers ;  &gt;&gt;&gt;&gt; No change in occupation with current employer last year ;</t>
  </si>
  <si>
    <t>South Australia ;  Occupation of job 12 months ago: Machinery operators and drivers ;  &gt;&gt;&gt;&gt; Changed occupations with current employer in the same major group last year ;</t>
  </si>
  <si>
    <t>South Australia ;  Occupation of job 12 months ago: Machinery operators and drivers ;  &gt;&gt;&gt;&gt; Changed occupations with current employer into a different major group last year ;</t>
  </si>
  <si>
    <t>South Australia ;  Occupation of job 12 months ago: Machinery operators and drivers ;  &gt;&gt;&gt;&gt; Changed occupations with current employer at the same skill level ;</t>
  </si>
  <si>
    <t>South Australia ;  Occupation of job 12 months ago: Machinery operators and drivers ;  &gt;&gt;&gt;&gt; Changed occupations with current employer to a higher skill level ;</t>
  </si>
  <si>
    <t>South Australia ;  Occupation of job 12 months ago: Machinery operators and drivers ;  &gt;&gt;&gt;&gt; Changed occupations with current employer to a lower skill level ;</t>
  </si>
  <si>
    <t>South Australia ;  Occupation of job 12 months ago: Machinery operators and drivers ;  &gt;&gt;&gt;&gt; No change in usual weekly hours with current employer last year ;</t>
  </si>
  <si>
    <t>South Australia ;  Occupation of job 12 months ago: Machinery operators and drivers ;  &gt;&gt;&gt;&gt; Usual weekly hours increased with current employer last year ;</t>
  </si>
  <si>
    <t>South Australia ;  Occupation of job 12 months ago: Machinery operators and drivers ;  &gt;&gt;&gt;&gt; Usual weekly hours decreased with current employer last year ;</t>
  </si>
  <si>
    <t>South Australia ;  Occupation of job 12 months ago: Machinery operators and drivers ;  &gt;&gt;&gt;&gt; Did not know or usual weekly hours varied last year ;</t>
  </si>
  <si>
    <t>South Australia ;  Occupation of job 12 months ago: Machinery operators and drivers ;  &gt;&gt;&gt;&gt; Promoted or transferred last year ;</t>
  </si>
  <si>
    <t>South Australia ;  Occupation of job 12 months ago: Machinery operators and drivers ;  &gt;&gt;&gt;&gt; Was not promoted or transferred last year ;</t>
  </si>
  <si>
    <t>South Australia ;  Occupation of job 12 months ago: Machinery operators and drivers ;  &gt;&gt;&gt; Owner manager or contributing family worker in current main job ;</t>
  </si>
  <si>
    <t>South Australia ;  Occupation of job 12 months ago: Machinery operators and drivers ;  &gt; Not currently employed ;</t>
  </si>
  <si>
    <t>South Australia ;  Occupation of job 12 months ago: Machinery operators and drivers ;  &gt; Employed 12 months ago ;</t>
  </si>
  <si>
    <t>South Australia ;  Occupation of job 12 months ago: Labourers ;  Employed at some time during the last 12 months ;</t>
  </si>
  <si>
    <t>South Australia ;  Occupation of job 12 months ago: Labourers ;  &gt; Currently employed ;</t>
  </si>
  <si>
    <t>South Australia ;  Occupation of job 12 months ago: Labourers ;  &gt;&gt; Less than 12 months in current main job ;</t>
  </si>
  <si>
    <t>South Australia ;  Occupation of job 12 months ago: Labourers ;  &gt;&gt;&gt; Changed jobs in last 12 months ;</t>
  </si>
  <si>
    <t>South Australia ;  Occupation of job 12 months ago: Labourers ;  &gt;&gt;&gt;&gt; Working in the same industry division as 12 months ago ;</t>
  </si>
  <si>
    <t>South Australia ;  Occupation of job 12 months ago: Labourers ;  &gt;&gt;&gt;&gt; Working in a different industry division than 12 months ago ;</t>
  </si>
  <si>
    <t>South Australia ;  Occupation of job 12 months ago: Labourers ;  &gt;&gt;&gt;&gt; Working in the same major occupation group as 12 months ago ;</t>
  </si>
  <si>
    <t>South Australia ;  Occupation of job 12 months ago: Labourers ;  &gt;&gt;&gt;&gt; Working in a different major occupation group than 12 months ago ;</t>
  </si>
  <si>
    <t>South Australia ;  Occupation of job 12 months ago: Labourers ;  &gt;&gt;&gt;&gt; Working in an occupation at the same skill level as 12 months ago ;</t>
  </si>
  <si>
    <t>South Australia ;  Occupation of job 12 months ago: Labourers ;  &gt;&gt;&gt;&gt; Working in an occupation with a higher skill level than 12 months ago ;</t>
  </si>
  <si>
    <t>South Australia ;  Occupation of job 12 months ago: Labourers ;  &gt;&gt;&gt;&gt; Working in an occupation with a lower skill level than 12 months ago ;</t>
  </si>
  <si>
    <t>South Australia ;  Occupation of job 12 months ago: Labourers ;  &gt;&gt;&gt;&gt; Working in a job with the same usual hours as 12 months ago ;</t>
  </si>
  <si>
    <t>South Australia ;  Occupation of job 12 months ago: Labourers ;  &gt;&gt;&gt;&gt; Working in a job with more usual hours than 12 months ago ;</t>
  </si>
  <si>
    <t>South Australia ;  Occupation of job 12 months ago: Labourers ;  &gt;&gt;&gt;&gt; Working in a job with fewer usual hours than 12 months ago ;</t>
  </si>
  <si>
    <t>South Australia ;  Occupation of job 12 months ago: Labourers ;  &gt;&gt;&gt;&gt; Working in a job with the same status in employment as 12 months ago ;</t>
  </si>
  <si>
    <t>South Australia ;  Occupation of job 12 months ago: Labourers ;  &gt;&gt;&gt;&gt; Working in a job with a different status in employment than 12 months ago ;</t>
  </si>
  <si>
    <t>South Australia ;  Occupation of job 12 months ago: Labourers ;  &gt;&gt;&gt; Did not change jobs in last 12 months ;</t>
  </si>
  <si>
    <t>South Australia ;  Occupation of job 12 months ago: Labourers ;  &gt;&gt; 12 months or more in current main job ;</t>
  </si>
  <si>
    <t>South Australia ;  Occupation of job 12 months ago: Labourers ;  &gt;&gt;&gt; Employee in current main job ;</t>
  </si>
  <si>
    <t>South Australia ;  Occupation of job 12 months ago: Labourers ;  &gt;&gt;&gt;&gt; No change in occupation with current employer last year ;</t>
  </si>
  <si>
    <t>South Australia ;  Occupation of job 12 months ago: Labourers ;  &gt;&gt;&gt;&gt; Changed occupations with current employer in the same major group last year ;</t>
  </si>
  <si>
    <t>South Australia ;  Occupation of job 12 months ago: Labourers ;  &gt;&gt;&gt;&gt; Changed occupations with current employer into a different major group last year ;</t>
  </si>
  <si>
    <t>South Australia ;  Occupation of job 12 months ago: Labourers ;  &gt;&gt;&gt;&gt; Changed occupations with current employer at the same skill level ;</t>
  </si>
  <si>
    <t>South Australia ;  Occupation of job 12 months ago: Labourers ;  &gt;&gt;&gt;&gt; Changed occupations with current employer to a higher skill level ;</t>
  </si>
  <si>
    <t>South Australia ;  Occupation of job 12 months ago: Labourers ;  &gt;&gt;&gt;&gt; Changed occupations with current employer to a lower skill level ;</t>
  </si>
  <si>
    <t>South Australia ;  Occupation of job 12 months ago: Labourers ;  &gt;&gt;&gt;&gt; No change in usual weekly hours with current employer last year ;</t>
  </si>
  <si>
    <t>South Australia ;  Occupation of job 12 months ago: Labourers ;  &gt;&gt;&gt;&gt; Usual weekly hours increased with current employer last year ;</t>
  </si>
  <si>
    <t>South Australia ;  Occupation of job 12 months ago: Labourers ;  &gt;&gt;&gt;&gt; Usual weekly hours decreased with current employer last year ;</t>
  </si>
  <si>
    <t>South Australia ;  Occupation of job 12 months ago: Labourers ;  &gt;&gt;&gt;&gt; Did not know or usual weekly hours varied last year ;</t>
  </si>
  <si>
    <t>South Australia ;  Occupation of job 12 months ago: Labourers ;  &gt;&gt;&gt;&gt; Promoted or transferred last year ;</t>
  </si>
  <si>
    <t>South Australia ;  Occupation of job 12 months ago: Labourers ;  &gt;&gt;&gt;&gt; Was not promoted or transferred last year ;</t>
  </si>
  <si>
    <t>South Australia ;  Occupation of job 12 months ago: Labourers ;  &gt;&gt;&gt; Owner manager or contributing family worker in current main job ;</t>
  </si>
  <si>
    <t>South Australia ;  Occupation of job 12 months ago: Labourers ;  &gt; Not currently employed ;</t>
  </si>
  <si>
    <t>South Australia ;  Occupation of job 12 months ago: Labourers ;  &gt; Employed 12 months ago ;</t>
  </si>
  <si>
    <t>South Australia ;  Skill level of job 12 months ago: Skill level 1 ;  Employed at some time during the last 12 months ;</t>
  </si>
  <si>
    <t>South Australia ;  Skill level of job 12 months ago: Skill level 1 ;  &gt; Currently employed ;</t>
  </si>
  <si>
    <t>South Australia ;  Skill level of job 12 months ago: Skill level 1 ;  &gt;&gt; Less than 12 months in current main job ;</t>
  </si>
  <si>
    <t>South Australia ;  Skill level of job 12 months ago: Skill level 1 ;  &gt;&gt;&gt; Changed jobs in last 12 months ;</t>
  </si>
  <si>
    <t>South Australia ;  Skill level of job 12 months ago: Skill level 1 ;  &gt;&gt;&gt;&gt; Working in the same industry division as 12 months ago ;</t>
  </si>
  <si>
    <t>South Australia ;  Skill level of job 12 months ago: Skill level 1 ;  &gt;&gt;&gt;&gt; Working in a different industry division than 12 months ago ;</t>
  </si>
  <si>
    <t>South Australia ;  Skill level of job 12 months ago: Skill level 1 ;  &gt;&gt;&gt;&gt; Working in the same major occupation group as 12 months ago ;</t>
  </si>
  <si>
    <t>South Australia ;  Skill level of job 12 months ago: Skill level 1 ;  &gt;&gt;&gt;&gt; Working in a different major occupation group than 12 months ago ;</t>
  </si>
  <si>
    <t>South Australia ;  Skill level of job 12 months ago: Skill level 1 ;  &gt;&gt;&gt;&gt; Working in an occupation at the same skill level as 12 months ago ;</t>
  </si>
  <si>
    <t>South Australia ;  Skill level of job 12 months ago: Skill level 1 ;  &gt;&gt;&gt;&gt; Working in an occupation with a higher skill level than 12 months ago ;</t>
  </si>
  <si>
    <t>South Australia ;  Skill level of job 12 months ago: Skill level 1 ;  &gt;&gt;&gt;&gt; Working in an occupation with a lower skill level than 12 months ago ;</t>
  </si>
  <si>
    <t>A127910442J</t>
  </si>
  <si>
    <t>A127855902X</t>
  </si>
  <si>
    <t>A127938066J</t>
  </si>
  <si>
    <t>A127896710V</t>
  </si>
  <si>
    <t>A127869342W</t>
  </si>
  <si>
    <t>A127883242A</t>
  </si>
  <si>
    <t>A127896714C</t>
  </si>
  <si>
    <t>A127855906J</t>
  </si>
  <si>
    <t>A127924154X</t>
  </si>
  <si>
    <t>A127924158J</t>
  </si>
  <si>
    <t>A127924162X</t>
  </si>
  <si>
    <t>A127910514J</t>
  </si>
  <si>
    <t>A127924134R</t>
  </si>
  <si>
    <t>A127841994K</t>
  </si>
  <si>
    <t>A127883222T</t>
  </si>
  <si>
    <t>A127883226A</t>
  </si>
  <si>
    <t>A127841998V</t>
  </si>
  <si>
    <t>A127924138X</t>
  </si>
  <si>
    <t>A127842002A</t>
  </si>
  <si>
    <t>A127910518T</t>
  </si>
  <si>
    <t>A127938070X</t>
  </si>
  <si>
    <t>A127924142R</t>
  </si>
  <si>
    <t>A127938074J</t>
  </si>
  <si>
    <t>A127842006K</t>
  </si>
  <si>
    <t>A127869334W</t>
  </si>
  <si>
    <t>A127883230T</t>
  </si>
  <si>
    <t>A127910522J</t>
  </si>
  <si>
    <t>A127842010A</t>
  </si>
  <si>
    <t>A127869338F</t>
  </si>
  <si>
    <t>A127883234A</t>
  </si>
  <si>
    <t>A127910526T</t>
  </si>
  <si>
    <t>A127924146X</t>
  </si>
  <si>
    <t>A127883238K</t>
  </si>
  <si>
    <t>A127924150R</t>
  </si>
  <si>
    <t>A127910530J</t>
  </si>
  <si>
    <t>A127938090J</t>
  </si>
  <si>
    <t>A127869350W</t>
  </si>
  <si>
    <t>A127924170X</t>
  </si>
  <si>
    <t>A127938086T</t>
  </si>
  <si>
    <t>A127855922J</t>
  </si>
  <si>
    <t>A127910550T</t>
  </si>
  <si>
    <t>A127869362F</t>
  </si>
  <si>
    <t>A127938094T</t>
  </si>
  <si>
    <t>A127910554A</t>
  </si>
  <si>
    <t>A127938098A</t>
  </si>
  <si>
    <t>A127842014K</t>
  </si>
  <si>
    <t>A127883246K</t>
  </si>
  <si>
    <t>A127910534T</t>
  </si>
  <si>
    <t>A127924166J</t>
  </si>
  <si>
    <t>A127938078T</t>
  </si>
  <si>
    <t>A127896718L</t>
  </si>
  <si>
    <t>A127842018V</t>
  </si>
  <si>
    <t>A127855910X</t>
  </si>
  <si>
    <t>A127869354F</t>
  </si>
  <si>
    <t>A127883250A</t>
  </si>
  <si>
    <t>A127883254K</t>
  </si>
  <si>
    <t>A127869358R</t>
  </si>
  <si>
    <t>A127938082J</t>
  </si>
  <si>
    <t>A127855914J</t>
  </si>
  <si>
    <t>A127896722C</t>
  </si>
  <si>
    <t>A127883258V</t>
  </si>
  <si>
    <t>A127924174J</t>
  </si>
  <si>
    <t>A127910538A</t>
  </si>
  <si>
    <t>A127842022K</t>
  </si>
  <si>
    <t>A127883262K</t>
  </si>
  <si>
    <t>A127855918T</t>
  </si>
  <si>
    <t>A127896726L</t>
  </si>
  <si>
    <t>A127910542T</t>
  </si>
  <si>
    <t>A127896730C</t>
  </si>
  <si>
    <t>A127910562A</t>
  </si>
  <si>
    <t>A127896734L</t>
  </si>
  <si>
    <t>A127883270K</t>
  </si>
  <si>
    <t>A127883278C</t>
  </si>
  <si>
    <t>A127883282V</t>
  </si>
  <si>
    <t>A127869378X</t>
  </si>
  <si>
    <t>A127855946A</t>
  </si>
  <si>
    <t>A127910566K</t>
  </si>
  <si>
    <t>A127938114R</t>
  </si>
  <si>
    <t>A127869382R</t>
  </si>
  <si>
    <t>A127896738W</t>
  </si>
  <si>
    <t>A127938102F</t>
  </si>
  <si>
    <t>A127855926T</t>
  </si>
  <si>
    <t>A127869366R</t>
  </si>
  <si>
    <t>A127896742L</t>
  </si>
  <si>
    <t>A127924178T</t>
  </si>
  <si>
    <t>A127869370F</t>
  </si>
  <si>
    <t>A127883266V</t>
  </si>
  <si>
    <t>A127842026V</t>
  </si>
  <si>
    <t>A127842030K</t>
  </si>
  <si>
    <t>A127896746W</t>
  </si>
  <si>
    <t>A127896750L</t>
  </si>
  <si>
    <t>A127842034V</t>
  </si>
  <si>
    <t>A127855930J</t>
  </si>
  <si>
    <t>A127855934T</t>
  </si>
  <si>
    <t>A127855938A</t>
  </si>
  <si>
    <t>A127883274V</t>
  </si>
  <si>
    <t>A127910558K</t>
  </si>
  <si>
    <t>A127938106R</t>
  </si>
  <si>
    <t>A127924182J</t>
  </si>
  <si>
    <t>A127855942T</t>
  </si>
  <si>
    <t>A127869374R</t>
  </si>
  <si>
    <t>A127924186T</t>
  </si>
  <si>
    <t>A127883286C</t>
  </si>
  <si>
    <t>A127869402L</t>
  </si>
  <si>
    <t>A127924190J</t>
  </si>
  <si>
    <t>A127883290V</t>
  </si>
  <si>
    <t>A127938130R</t>
  </si>
  <si>
    <t>A127869406W</t>
  </si>
  <si>
    <t>A127924210F</t>
  </si>
  <si>
    <t>A127938134X</t>
  </si>
  <si>
    <t>A127924214R</t>
  </si>
  <si>
    <t>A127924218X</t>
  </si>
  <si>
    <t>A127869410L</t>
  </si>
  <si>
    <t>A127924194T</t>
  </si>
  <si>
    <t>A127938118X</t>
  </si>
  <si>
    <t>A127855950T</t>
  </si>
  <si>
    <t>A127869386X</t>
  </si>
  <si>
    <t>A127924198A</t>
  </si>
  <si>
    <t>A127869390R</t>
  </si>
  <si>
    <t>A127938122R</t>
  </si>
  <si>
    <t>A127896754W</t>
  </si>
  <si>
    <t>A127910570A</t>
  </si>
  <si>
    <t>A127910574K</t>
  </si>
  <si>
    <t>A127910578V</t>
  </si>
  <si>
    <t>A127855954A</t>
  </si>
  <si>
    <t>A127842038C</t>
  </si>
  <si>
    <t>A127883294C</t>
  </si>
  <si>
    <t>A127855958K</t>
  </si>
  <si>
    <t>A127924202F</t>
  </si>
  <si>
    <t>A127910582K</t>
  </si>
  <si>
    <t>A127869394X</t>
  </si>
  <si>
    <t>A127910586V</t>
  </si>
  <si>
    <t>A127938126X</t>
  </si>
  <si>
    <t>A127855962A</t>
  </si>
  <si>
    <t>A127924206R</t>
  </si>
  <si>
    <t>A127869398J</t>
  </si>
  <si>
    <t>A127910590K</t>
  </si>
  <si>
    <t>A127883318K</t>
  </si>
  <si>
    <t>A127924222R</t>
  </si>
  <si>
    <t>A127842046C</t>
  </si>
  <si>
    <t>A127855990K</t>
  </si>
  <si>
    <t>A127869426F</t>
  </si>
  <si>
    <t>A127883326K</t>
  </si>
  <si>
    <t>A127938150X</t>
  </si>
  <si>
    <t>A127924226X</t>
  </si>
  <si>
    <t>A127924230R</t>
  </si>
  <si>
    <t>A127855994V</t>
  </si>
  <si>
    <t>A127855970A</t>
  </si>
  <si>
    <t>A127855974K</t>
  </si>
  <si>
    <t>A127896758F</t>
  </si>
  <si>
    <t>A127910594V</t>
  </si>
  <si>
    <t>A127938138J</t>
  </si>
  <si>
    <t>A127855978V</t>
  </si>
  <si>
    <t>A127910598C</t>
  </si>
  <si>
    <t>A127883298L</t>
  </si>
  <si>
    <t>A127842042V</t>
  </si>
  <si>
    <t>A127855982K</t>
  </si>
  <si>
    <t>A127883302T</t>
  </si>
  <si>
    <t>A127842050V</t>
  </si>
  <si>
    <t>A127883306A</t>
  </si>
  <si>
    <t>A127842054C</t>
  </si>
  <si>
    <t>A127938142X</t>
  </si>
  <si>
    <t>A127842058L</t>
  </si>
  <si>
    <t>A127855986V</t>
  </si>
  <si>
    <t>A127869414W</t>
  </si>
  <si>
    <t>A127869418F</t>
  </si>
  <si>
    <t>A127883310T</t>
  </si>
  <si>
    <t>A127842062C</t>
  </si>
  <si>
    <t>A127869422W</t>
  </si>
  <si>
    <t>A127883314A</t>
  </si>
  <si>
    <t>A127938146J</t>
  </si>
  <si>
    <t>A127883338V</t>
  </si>
  <si>
    <t>A127924234X</t>
  </si>
  <si>
    <t>A127910606T</t>
  </si>
  <si>
    <t>A127896774F</t>
  </si>
  <si>
    <t>A127856002K</t>
  </si>
  <si>
    <t>A127938166T</t>
  </si>
  <si>
    <t>A127842086W</t>
  </si>
  <si>
    <t>A127910610J</t>
  </si>
  <si>
    <t>A127842090L</t>
  </si>
  <si>
    <t>A127896778R</t>
  </si>
  <si>
    <t>A127896762W</t>
  </si>
  <si>
    <t>A127938154J</t>
  </si>
  <si>
    <t>A127924238J</t>
  </si>
  <si>
    <t>A127842066L</t>
  </si>
  <si>
    <t>A127855998C</t>
  </si>
  <si>
    <t>A127869430W</t>
  </si>
  <si>
    <t>A127924242X</t>
  </si>
  <si>
    <t>A127842070C</t>
  </si>
  <si>
    <t>A127910602J</t>
  </si>
  <si>
    <t>A127938158T</t>
  </si>
  <si>
    <t>A127869434F</t>
  </si>
  <si>
    <t>A127896766F</t>
  </si>
  <si>
    <t>A127842074L</t>
  </si>
  <si>
    <t>A127938162J</t>
  </si>
  <si>
    <t>A127883330A</t>
  </si>
  <si>
    <t>A127883334K</t>
  </si>
  <si>
    <t>A127896770W</t>
  </si>
  <si>
    <t>A127924246J</t>
  </si>
  <si>
    <t>A127869438R</t>
  </si>
  <si>
    <t>A127924250X</t>
  </si>
  <si>
    <t>A127869442F</t>
  </si>
  <si>
    <t>A127842078W</t>
  </si>
  <si>
    <t>A127869446R</t>
  </si>
  <si>
    <t>A127842082L</t>
  </si>
  <si>
    <t>A127869474X</t>
  </si>
  <si>
    <t>A127842094W</t>
  </si>
  <si>
    <t>A127842098F</t>
  </si>
  <si>
    <t>A127924258T</t>
  </si>
  <si>
    <t>A127938178A</t>
  </si>
  <si>
    <t>A127856034C</t>
  </si>
  <si>
    <t>A127842102K</t>
  </si>
  <si>
    <t>A127869482X</t>
  </si>
  <si>
    <t>A127910638K</t>
  </si>
  <si>
    <t>A127883354V</t>
  </si>
  <si>
    <t>A127883342K</t>
  </si>
  <si>
    <t>A127910614T</t>
  </si>
  <si>
    <t>A127869454R</t>
  </si>
  <si>
    <t>A127883346V</t>
  </si>
  <si>
    <t>A127856006V</t>
  </si>
  <si>
    <t>A127910618A</t>
  </si>
  <si>
    <t>A127869458X</t>
  </si>
  <si>
    <t>A127924254J</t>
  </si>
  <si>
    <t>A127856010K</t>
  </si>
  <si>
    <t>A127910622T</t>
  </si>
  <si>
    <t>A127869462R</t>
  </si>
  <si>
    <t>A127869466X</t>
  </si>
  <si>
    <t>A127938170J</t>
  </si>
  <si>
    <t>A127910626A</t>
  </si>
  <si>
    <t>A127856014V</t>
  </si>
  <si>
    <t>A127856018C</t>
  </si>
  <si>
    <t>A127869470R</t>
  </si>
  <si>
    <t>A127856022V</t>
  </si>
  <si>
    <t>A127883350K</t>
  </si>
  <si>
    <t>A127910630T</t>
  </si>
  <si>
    <t>A127856026C</t>
  </si>
  <si>
    <t>A127856030V</t>
  </si>
  <si>
    <t>A127938174T</t>
  </si>
  <si>
    <t>A127910634A</t>
  </si>
  <si>
    <t>A127841926J</t>
  </si>
  <si>
    <t>A127883130J</t>
  </si>
  <si>
    <t>A127924030W</t>
  </si>
  <si>
    <t>A127910458A</t>
  </si>
  <si>
    <t>A127896634C</t>
  </si>
  <si>
    <t>A127883142T</t>
  </si>
  <si>
    <t>A127937982W</t>
  </si>
  <si>
    <t>A127896638L</t>
  </si>
  <si>
    <t>A127869266F</t>
  </si>
  <si>
    <t>A127910462T</t>
  </si>
  <si>
    <t>A127937950C</t>
  </si>
  <si>
    <t>South Australia ;  Skill level of job 12 months ago: Skill level 1 ;  &gt;&gt;&gt;&gt; Working in a job with the same usual hours as 12 months ago ;</t>
  </si>
  <si>
    <t>South Australia ;  Skill level of job 12 months ago: Skill level 1 ;  &gt;&gt;&gt;&gt; Working in a job with more usual hours than 12 months ago ;</t>
  </si>
  <si>
    <t>South Australia ;  Skill level of job 12 months ago: Skill level 1 ;  &gt;&gt;&gt;&gt; Working in a job with fewer usual hours than 12 months ago ;</t>
  </si>
  <si>
    <t>South Australia ;  Skill level of job 12 months ago: Skill level 1 ;  &gt;&gt;&gt;&gt; Working in a job with the same status in employment as 12 months ago ;</t>
  </si>
  <si>
    <t>South Australia ;  Skill level of job 12 months ago: Skill level 1 ;  &gt;&gt;&gt;&gt; Working in a job with a different status in employment than 12 months ago ;</t>
  </si>
  <si>
    <t>South Australia ;  Skill level of job 12 months ago: Skill level 1 ;  &gt;&gt;&gt; Did not change jobs in last 12 months ;</t>
  </si>
  <si>
    <t>South Australia ;  Skill level of job 12 months ago: Skill level 1 ;  &gt;&gt; 12 months or more in current main job ;</t>
  </si>
  <si>
    <t>South Australia ;  Skill level of job 12 months ago: Skill level 1 ;  &gt;&gt;&gt; Employee in current main job ;</t>
  </si>
  <si>
    <t>South Australia ;  Skill level of job 12 months ago: Skill level 1 ;  &gt;&gt;&gt;&gt; No change in occupation with current employer last year ;</t>
  </si>
  <si>
    <t>South Australia ;  Skill level of job 12 months ago: Skill level 1 ;  &gt;&gt;&gt;&gt; Changed occupations with current employer in the same major group last year ;</t>
  </si>
  <si>
    <t>South Australia ;  Skill level of job 12 months ago: Skill level 1 ;  &gt;&gt;&gt;&gt; Changed occupations with current employer into a different major group last year ;</t>
  </si>
  <si>
    <t>South Australia ;  Skill level of job 12 months ago: Skill level 1 ;  &gt;&gt;&gt;&gt; Changed occupations with current employer at the same skill level ;</t>
  </si>
  <si>
    <t>South Australia ;  Skill level of job 12 months ago: Skill level 1 ;  &gt;&gt;&gt;&gt; Changed occupations with current employer to a higher skill level ;</t>
  </si>
  <si>
    <t>South Australia ;  Skill level of job 12 months ago: Skill level 1 ;  &gt;&gt;&gt;&gt; Changed occupations with current employer to a lower skill level ;</t>
  </si>
  <si>
    <t>South Australia ;  Skill level of job 12 months ago: Skill level 1 ;  &gt;&gt;&gt;&gt; No change in usual weekly hours with current employer last year ;</t>
  </si>
  <si>
    <t>South Australia ;  Skill level of job 12 months ago: Skill level 1 ;  &gt;&gt;&gt;&gt; Usual weekly hours increased with current employer last year ;</t>
  </si>
  <si>
    <t>South Australia ;  Skill level of job 12 months ago: Skill level 1 ;  &gt;&gt;&gt;&gt; Usual weekly hours decreased with current employer last year ;</t>
  </si>
  <si>
    <t>South Australia ;  Skill level of job 12 months ago: Skill level 1 ;  &gt;&gt;&gt;&gt; Did not know or usual weekly hours varied last year ;</t>
  </si>
  <si>
    <t>South Australia ;  Skill level of job 12 months ago: Skill level 1 ;  &gt;&gt;&gt;&gt; Promoted or transferred last year ;</t>
  </si>
  <si>
    <t>South Australia ;  Skill level of job 12 months ago: Skill level 1 ;  &gt;&gt;&gt;&gt; Was not promoted or transferred last year ;</t>
  </si>
  <si>
    <t>South Australia ;  Skill level of job 12 months ago: Skill level 1 ;  &gt;&gt;&gt; Owner manager or contributing family worker in current main job ;</t>
  </si>
  <si>
    <t>South Australia ;  Skill level of job 12 months ago: Skill level 1 ;  &gt; Not currently employed ;</t>
  </si>
  <si>
    <t>South Australia ;  Skill level of job 12 months ago: Skill level 1 ;  &gt; Employed 12 months ago ;</t>
  </si>
  <si>
    <t>South Australia ;  Skill level of job 12 months ago: Skill level 2 ;  Employed at some time during the last 12 months ;</t>
  </si>
  <si>
    <t>South Australia ;  Skill level of job 12 months ago: Skill level 2 ;  &gt; Currently employed ;</t>
  </si>
  <si>
    <t>South Australia ;  Skill level of job 12 months ago: Skill level 2 ;  &gt;&gt; Less than 12 months in current main job ;</t>
  </si>
  <si>
    <t>South Australia ;  Skill level of job 12 months ago: Skill level 2 ;  &gt;&gt;&gt; Changed jobs in last 12 months ;</t>
  </si>
  <si>
    <t>South Australia ;  Skill level of job 12 months ago: Skill level 2 ;  &gt;&gt;&gt;&gt; Working in the same industry division as 12 months ago ;</t>
  </si>
  <si>
    <t>South Australia ;  Skill level of job 12 months ago: Skill level 2 ;  &gt;&gt;&gt;&gt; Working in a different industry division than 12 months ago ;</t>
  </si>
  <si>
    <t>South Australia ;  Skill level of job 12 months ago: Skill level 2 ;  &gt;&gt;&gt;&gt; Working in the same major occupation group as 12 months ago ;</t>
  </si>
  <si>
    <t>South Australia ;  Skill level of job 12 months ago: Skill level 2 ;  &gt;&gt;&gt;&gt; Working in a different major occupation group than 12 months ago ;</t>
  </si>
  <si>
    <t>South Australia ;  Skill level of job 12 months ago: Skill level 2 ;  &gt;&gt;&gt;&gt; Working in an occupation at the same skill level as 12 months ago ;</t>
  </si>
  <si>
    <t>South Australia ;  Skill level of job 12 months ago: Skill level 2 ;  &gt;&gt;&gt;&gt; Working in an occupation with a higher skill level than 12 months ago ;</t>
  </si>
  <si>
    <t>South Australia ;  Skill level of job 12 months ago: Skill level 2 ;  &gt;&gt;&gt;&gt; Working in an occupation with a lower skill level than 12 months ago ;</t>
  </si>
  <si>
    <t>South Australia ;  Skill level of job 12 months ago: Skill level 2 ;  &gt;&gt;&gt;&gt; Working in a job with the same usual hours as 12 months ago ;</t>
  </si>
  <si>
    <t>South Australia ;  Skill level of job 12 months ago: Skill level 2 ;  &gt;&gt;&gt;&gt; Working in a job with more usual hours than 12 months ago ;</t>
  </si>
  <si>
    <t>South Australia ;  Skill level of job 12 months ago: Skill level 2 ;  &gt;&gt;&gt;&gt; Working in a job with fewer usual hours than 12 months ago ;</t>
  </si>
  <si>
    <t>South Australia ;  Skill level of job 12 months ago: Skill level 2 ;  &gt;&gt;&gt;&gt; Working in a job with the same status in employment as 12 months ago ;</t>
  </si>
  <si>
    <t>South Australia ;  Skill level of job 12 months ago: Skill level 2 ;  &gt;&gt;&gt;&gt; Working in a job with a different status in employment than 12 months ago ;</t>
  </si>
  <si>
    <t>South Australia ;  Skill level of job 12 months ago: Skill level 2 ;  &gt;&gt;&gt; Did not change jobs in last 12 months ;</t>
  </si>
  <si>
    <t>South Australia ;  Skill level of job 12 months ago: Skill level 2 ;  &gt;&gt; 12 months or more in current main job ;</t>
  </si>
  <si>
    <t>South Australia ;  Skill level of job 12 months ago: Skill level 2 ;  &gt;&gt;&gt; Employee in current main job ;</t>
  </si>
  <si>
    <t>South Australia ;  Skill level of job 12 months ago: Skill level 2 ;  &gt;&gt;&gt;&gt; No change in occupation with current employer last year ;</t>
  </si>
  <si>
    <t>South Australia ;  Skill level of job 12 months ago: Skill level 2 ;  &gt;&gt;&gt;&gt; Changed occupations with current employer in the same major group last year ;</t>
  </si>
  <si>
    <t>South Australia ;  Skill level of job 12 months ago: Skill level 2 ;  &gt;&gt;&gt;&gt; Changed occupations with current employer into a different major group last year ;</t>
  </si>
  <si>
    <t>South Australia ;  Skill level of job 12 months ago: Skill level 2 ;  &gt;&gt;&gt;&gt; Changed occupations with current employer at the same skill level ;</t>
  </si>
  <si>
    <t>South Australia ;  Skill level of job 12 months ago: Skill level 2 ;  &gt;&gt;&gt;&gt; Changed occupations with current employer to a higher skill level ;</t>
  </si>
  <si>
    <t>South Australia ;  Skill level of job 12 months ago: Skill level 2 ;  &gt;&gt;&gt;&gt; Changed occupations with current employer to a lower skill level ;</t>
  </si>
  <si>
    <t>South Australia ;  Skill level of job 12 months ago: Skill level 2 ;  &gt;&gt;&gt;&gt; No change in usual weekly hours with current employer last year ;</t>
  </si>
  <si>
    <t>South Australia ;  Skill level of job 12 months ago: Skill level 2 ;  &gt;&gt;&gt;&gt; Usual weekly hours increased with current employer last year ;</t>
  </si>
  <si>
    <t>South Australia ;  Skill level of job 12 months ago: Skill level 2 ;  &gt;&gt;&gt;&gt; Usual weekly hours decreased with current employer last year ;</t>
  </si>
  <si>
    <t>South Australia ;  Skill level of job 12 months ago: Skill level 2 ;  &gt;&gt;&gt;&gt; Did not know or usual weekly hours varied last year ;</t>
  </si>
  <si>
    <t>South Australia ;  Skill level of job 12 months ago: Skill level 2 ;  &gt;&gt;&gt;&gt; Promoted or transferred last year ;</t>
  </si>
  <si>
    <t>South Australia ;  Skill level of job 12 months ago: Skill level 2 ;  &gt;&gt;&gt;&gt; Was not promoted or transferred last year ;</t>
  </si>
  <si>
    <t>South Australia ;  Skill level of job 12 months ago: Skill level 2 ;  &gt;&gt;&gt; Owner manager or contributing family worker in current main job ;</t>
  </si>
  <si>
    <t>South Australia ;  Skill level of job 12 months ago: Skill level 2 ;  &gt; Not currently employed ;</t>
  </si>
  <si>
    <t>South Australia ;  Skill level of job 12 months ago: Skill level 2 ;  &gt; Employed 12 months ago ;</t>
  </si>
  <si>
    <t>South Australia ;  Skill level of job 12 months ago: Skill level 3 ;  Employed at some time during the last 12 months ;</t>
  </si>
  <si>
    <t>South Australia ;  Skill level of job 12 months ago: Skill level 3 ;  &gt; Currently employed ;</t>
  </si>
  <si>
    <t>South Australia ;  Skill level of job 12 months ago: Skill level 3 ;  &gt;&gt; Less than 12 months in current main job ;</t>
  </si>
  <si>
    <t>South Australia ;  Skill level of job 12 months ago: Skill level 3 ;  &gt;&gt;&gt; Changed jobs in last 12 months ;</t>
  </si>
  <si>
    <t>South Australia ;  Skill level of job 12 months ago: Skill level 3 ;  &gt;&gt;&gt;&gt; Working in the same industry division as 12 months ago ;</t>
  </si>
  <si>
    <t>South Australia ;  Skill level of job 12 months ago: Skill level 3 ;  &gt;&gt;&gt;&gt; Working in a different industry division than 12 months ago ;</t>
  </si>
  <si>
    <t>South Australia ;  Skill level of job 12 months ago: Skill level 3 ;  &gt;&gt;&gt;&gt; Working in the same major occupation group as 12 months ago ;</t>
  </si>
  <si>
    <t>South Australia ;  Skill level of job 12 months ago: Skill level 3 ;  &gt;&gt;&gt;&gt; Working in a different major occupation group than 12 months ago ;</t>
  </si>
  <si>
    <t>South Australia ;  Skill level of job 12 months ago: Skill level 3 ;  &gt;&gt;&gt;&gt; Working in an occupation at the same skill level as 12 months ago ;</t>
  </si>
  <si>
    <t>South Australia ;  Skill level of job 12 months ago: Skill level 3 ;  &gt;&gt;&gt;&gt; Working in an occupation with a higher skill level than 12 months ago ;</t>
  </si>
  <si>
    <t>South Australia ;  Skill level of job 12 months ago: Skill level 3 ;  &gt;&gt;&gt;&gt; Working in an occupation with a lower skill level than 12 months ago ;</t>
  </si>
  <si>
    <t>South Australia ;  Skill level of job 12 months ago: Skill level 3 ;  &gt;&gt;&gt;&gt; Working in a job with the same usual hours as 12 months ago ;</t>
  </si>
  <si>
    <t>South Australia ;  Skill level of job 12 months ago: Skill level 3 ;  &gt;&gt;&gt;&gt; Working in a job with more usual hours than 12 months ago ;</t>
  </si>
  <si>
    <t>South Australia ;  Skill level of job 12 months ago: Skill level 3 ;  &gt;&gt;&gt;&gt; Working in a job with fewer usual hours than 12 months ago ;</t>
  </si>
  <si>
    <t>South Australia ;  Skill level of job 12 months ago: Skill level 3 ;  &gt;&gt;&gt;&gt; Working in a job with the same status in employment as 12 months ago ;</t>
  </si>
  <si>
    <t>South Australia ;  Skill level of job 12 months ago: Skill level 3 ;  &gt;&gt;&gt;&gt; Working in a job with a different status in employment than 12 months ago ;</t>
  </si>
  <si>
    <t>South Australia ;  Skill level of job 12 months ago: Skill level 3 ;  &gt;&gt;&gt; Did not change jobs in last 12 months ;</t>
  </si>
  <si>
    <t>South Australia ;  Skill level of job 12 months ago: Skill level 3 ;  &gt;&gt; 12 months or more in current main job ;</t>
  </si>
  <si>
    <t>South Australia ;  Skill level of job 12 months ago: Skill level 3 ;  &gt;&gt;&gt; Employee in current main job ;</t>
  </si>
  <si>
    <t>South Australia ;  Skill level of job 12 months ago: Skill level 3 ;  &gt;&gt;&gt;&gt; No change in occupation with current employer last year ;</t>
  </si>
  <si>
    <t>South Australia ;  Skill level of job 12 months ago: Skill level 3 ;  &gt;&gt;&gt;&gt; Changed occupations with current employer in the same major group last year ;</t>
  </si>
  <si>
    <t>South Australia ;  Skill level of job 12 months ago: Skill level 3 ;  &gt;&gt;&gt;&gt; Changed occupations with current employer into a different major group last year ;</t>
  </si>
  <si>
    <t>South Australia ;  Skill level of job 12 months ago: Skill level 3 ;  &gt;&gt;&gt;&gt; Changed occupations with current employer at the same skill level ;</t>
  </si>
  <si>
    <t>South Australia ;  Skill level of job 12 months ago: Skill level 3 ;  &gt;&gt;&gt;&gt; Changed occupations with current employer to a higher skill level ;</t>
  </si>
  <si>
    <t>South Australia ;  Skill level of job 12 months ago: Skill level 3 ;  &gt;&gt;&gt;&gt; Changed occupations with current employer to a lower skill level ;</t>
  </si>
  <si>
    <t>South Australia ;  Skill level of job 12 months ago: Skill level 3 ;  &gt;&gt;&gt;&gt; No change in usual weekly hours with current employer last year ;</t>
  </si>
  <si>
    <t>South Australia ;  Skill level of job 12 months ago: Skill level 3 ;  &gt;&gt;&gt;&gt; Usual weekly hours increased with current employer last year ;</t>
  </si>
  <si>
    <t>South Australia ;  Skill level of job 12 months ago: Skill level 3 ;  &gt;&gt;&gt;&gt; Usual weekly hours decreased with current employer last year ;</t>
  </si>
  <si>
    <t>South Australia ;  Skill level of job 12 months ago: Skill level 3 ;  &gt;&gt;&gt;&gt; Did not know or usual weekly hours varied last year ;</t>
  </si>
  <si>
    <t>South Australia ;  Skill level of job 12 months ago: Skill level 3 ;  &gt;&gt;&gt;&gt; Promoted or transferred last year ;</t>
  </si>
  <si>
    <t>South Australia ;  Skill level of job 12 months ago: Skill level 3 ;  &gt;&gt;&gt;&gt; Was not promoted or transferred last year ;</t>
  </si>
  <si>
    <t>South Australia ;  Skill level of job 12 months ago: Skill level 3 ;  &gt;&gt;&gt; Owner manager or contributing family worker in current main job ;</t>
  </si>
  <si>
    <t>South Australia ;  Skill level of job 12 months ago: Skill level 3 ;  &gt; Not currently employed ;</t>
  </si>
  <si>
    <t>South Australia ;  Skill level of job 12 months ago: Skill level 3 ;  &gt; Employed 12 months ago ;</t>
  </si>
  <si>
    <t>South Australia ;  Skill level of job 12 months ago: Skill level 4 ;  Employed at some time during the last 12 months ;</t>
  </si>
  <si>
    <t>South Australia ;  Skill level of job 12 months ago: Skill level 4 ;  &gt; Currently employed ;</t>
  </si>
  <si>
    <t>South Australia ;  Skill level of job 12 months ago: Skill level 4 ;  &gt;&gt; Less than 12 months in current main job ;</t>
  </si>
  <si>
    <t>South Australia ;  Skill level of job 12 months ago: Skill level 4 ;  &gt;&gt;&gt; Changed jobs in last 12 months ;</t>
  </si>
  <si>
    <t>South Australia ;  Skill level of job 12 months ago: Skill level 4 ;  &gt;&gt;&gt;&gt; Working in the same industry division as 12 months ago ;</t>
  </si>
  <si>
    <t>South Australia ;  Skill level of job 12 months ago: Skill level 4 ;  &gt;&gt;&gt;&gt; Working in a different industry division than 12 months ago ;</t>
  </si>
  <si>
    <t>South Australia ;  Skill level of job 12 months ago: Skill level 4 ;  &gt;&gt;&gt;&gt; Working in the same major occupation group as 12 months ago ;</t>
  </si>
  <si>
    <t>South Australia ;  Skill level of job 12 months ago: Skill level 4 ;  &gt;&gt;&gt;&gt; Working in a different major occupation group than 12 months ago ;</t>
  </si>
  <si>
    <t>South Australia ;  Skill level of job 12 months ago: Skill level 4 ;  &gt;&gt;&gt;&gt; Working in an occupation at the same skill level as 12 months ago ;</t>
  </si>
  <si>
    <t>South Australia ;  Skill level of job 12 months ago: Skill level 4 ;  &gt;&gt;&gt;&gt; Working in an occupation with a higher skill level than 12 months ago ;</t>
  </si>
  <si>
    <t>South Australia ;  Skill level of job 12 months ago: Skill level 4 ;  &gt;&gt;&gt;&gt; Working in an occupation with a lower skill level than 12 months ago ;</t>
  </si>
  <si>
    <t>South Australia ;  Skill level of job 12 months ago: Skill level 4 ;  &gt;&gt;&gt;&gt; Working in a job with the same usual hours as 12 months ago ;</t>
  </si>
  <si>
    <t>South Australia ;  Skill level of job 12 months ago: Skill level 4 ;  &gt;&gt;&gt;&gt; Working in a job with more usual hours than 12 months ago ;</t>
  </si>
  <si>
    <t>South Australia ;  Skill level of job 12 months ago: Skill level 4 ;  &gt;&gt;&gt;&gt; Working in a job with fewer usual hours than 12 months ago ;</t>
  </si>
  <si>
    <t>South Australia ;  Skill level of job 12 months ago: Skill level 4 ;  &gt;&gt;&gt;&gt; Working in a job with the same status in employment as 12 months ago ;</t>
  </si>
  <si>
    <t>South Australia ;  Skill level of job 12 months ago: Skill level 4 ;  &gt;&gt;&gt;&gt; Working in a job with a different status in employment than 12 months ago ;</t>
  </si>
  <si>
    <t>South Australia ;  Skill level of job 12 months ago: Skill level 4 ;  &gt;&gt;&gt; Did not change jobs in last 12 months ;</t>
  </si>
  <si>
    <t>South Australia ;  Skill level of job 12 months ago: Skill level 4 ;  &gt;&gt; 12 months or more in current main job ;</t>
  </si>
  <si>
    <t>South Australia ;  Skill level of job 12 months ago: Skill level 4 ;  &gt;&gt;&gt; Employee in current main job ;</t>
  </si>
  <si>
    <t>South Australia ;  Skill level of job 12 months ago: Skill level 4 ;  &gt;&gt;&gt;&gt; No change in occupation with current employer last year ;</t>
  </si>
  <si>
    <t>South Australia ;  Skill level of job 12 months ago: Skill level 4 ;  &gt;&gt;&gt;&gt; Changed occupations with current employer in the same major group last year ;</t>
  </si>
  <si>
    <t>South Australia ;  Skill level of job 12 months ago: Skill level 4 ;  &gt;&gt;&gt;&gt; Changed occupations with current employer into a different major group last year ;</t>
  </si>
  <si>
    <t>South Australia ;  Skill level of job 12 months ago: Skill level 4 ;  &gt;&gt;&gt;&gt; Changed occupations with current employer at the same skill level ;</t>
  </si>
  <si>
    <t>South Australia ;  Skill level of job 12 months ago: Skill level 4 ;  &gt;&gt;&gt;&gt; Changed occupations with current employer to a higher skill level ;</t>
  </si>
  <si>
    <t>South Australia ;  Skill level of job 12 months ago: Skill level 4 ;  &gt;&gt;&gt;&gt; Changed occupations with current employer to a lower skill level ;</t>
  </si>
  <si>
    <t>South Australia ;  Skill level of job 12 months ago: Skill level 4 ;  &gt;&gt;&gt;&gt; No change in usual weekly hours with current employer last year ;</t>
  </si>
  <si>
    <t>South Australia ;  Skill level of job 12 months ago: Skill level 4 ;  &gt;&gt;&gt;&gt; Usual weekly hours increased with current employer last year ;</t>
  </si>
  <si>
    <t>South Australia ;  Skill level of job 12 months ago: Skill level 4 ;  &gt;&gt;&gt;&gt; Usual weekly hours decreased with current employer last year ;</t>
  </si>
  <si>
    <t>South Australia ;  Skill level of job 12 months ago: Skill level 4 ;  &gt;&gt;&gt;&gt; Did not know or usual weekly hours varied last year ;</t>
  </si>
  <si>
    <t>South Australia ;  Skill level of job 12 months ago: Skill level 4 ;  &gt;&gt;&gt;&gt; Promoted or transferred last year ;</t>
  </si>
  <si>
    <t>South Australia ;  Skill level of job 12 months ago: Skill level 4 ;  &gt;&gt;&gt;&gt; Was not promoted or transferred last year ;</t>
  </si>
  <si>
    <t>South Australia ;  Skill level of job 12 months ago: Skill level 4 ;  &gt;&gt;&gt; Owner manager or contributing family worker in current main job ;</t>
  </si>
  <si>
    <t>South Australia ;  Skill level of job 12 months ago: Skill level 4 ;  &gt; Not currently employed ;</t>
  </si>
  <si>
    <t>South Australia ;  Skill level of job 12 months ago: Skill level 4 ;  &gt; Employed 12 months ago ;</t>
  </si>
  <si>
    <t>South Australia ;  Skill level of job 12 months ago: Skill level 5 ;  Employed at some time during the last 12 months ;</t>
  </si>
  <si>
    <t>South Australia ;  Skill level of job 12 months ago: Skill level 5 ;  &gt; Currently employed ;</t>
  </si>
  <si>
    <t>South Australia ;  Skill level of job 12 months ago: Skill level 5 ;  &gt;&gt; Less than 12 months in current main job ;</t>
  </si>
  <si>
    <t>South Australia ;  Skill level of job 12 months ago: Skill level 5 ;  &gt;&gt;&gt; Changed jobs in last 12 months ;</t>
  </si>
  <si>
    <t>South Australia ;  Skill level of job 12 months ago: Skill level 5 ;  &gt;&gt;&gt;&gt; Working in the same industry division as 12 months ago ;</t>
  </si>
  <si>
    <t>South Australia ;  Skill level of job 12 months ago: Skill level 5 ;  &gt;&gt;&gt;&gt; Working in a different industry division than 12 months ago ;</t>
  </si>
  <si>
    <t>South Australia ;  Skill level of job 12 months ago: Skill level 5 ;  &gt;&gt;&gt;&gt; Working in the same major occupation group as 12 months ago ;</t>
  </si>
  <si>
    <t>South Australia ;  Skill level of job 12 months ago: Skill level 5 ;  &gt;&gt;&gt;&gt; Working in a different major occupation group than 12 months ago ;</t>
  </si>
  <si>
    <t>South Australia ;  Skill level of job 12 months ago: Skill level 5 ;  &gt;&gt;&gt;&gt; Working in an occupation at the same skill level as 12 months ago ;</t>
  </si>
  <si>
    <t>South Australia ;  Skill level of job 12 months ago: Skill level 5 ;  &gt;&gt;&gt;&gt; Working in an occupation with a higher skill level than 12 months ago ;</t>
  </si>
  <si>
    <t>South Australia ;  Skill level of job 12 months ago: Skill level 5 ;  &gt;&gt;&gt;&gt; Working in an occupation with a lower skill level than 12 months ago ;</t>
  </si>
  <si>
    <t>South Australia ;  Skill level of job 12 months ago: Skill level 5 ;  &gt;&gt;&gt;&gt; Working in a job with the same usual hours as 12 months ago ;</t>
  </si>
  <si>
    <t>South Australia ;  Skill level of job 12 months ago: Skill level 5 ;  &gt;&gt;&gt;&gt; Working in a job with more usual hours than 12 months ago ;</t>
  </si>
  <si>
    <t>South Australia ;  Skill level of job 12 months ago: Skill level 5 ;  &gt;&gt;&gt;&gt; Working in a job with fewer usual hours than 12 months ago ;</t>
  </si>
  <si>
    <t>South Australia ;  Skill level of job 12 months ago: Skill level 5 ;  &gt;&gt;&gt;&gt; Working in a job with the same status in employment as 12 months ago ;</t>
  </si>
  <si>
    <t>South Australia ;  Skill level of job 12 months ago: Skill level 5 ;  &gt;&gt;&gt;&gt; Working in a job with a different status in employment than 12 months ago ;</t>
  </si>
  <si>
    <t>South Australia ;  Skill level of job 12 months ago: Skill level 5 ;  &gt;&gt;&gt; Did not change jobs in last 12 months ;</t>
  </si>
  <si>
    <t>South Australia ;  Skill level of job 12 months ago: Skill level 5 ;  &gt;&gt; 12 months or more in current main job ;</t>
  </si>
  <si>
    <t>South Australia ;  Skill level of job 12 months ago: Skill level 5 ;  &gt;&gt;&gt; Employee in current main job ;</t>
  </si>
  <si>
    <t>South Australia ;  Skill level of job 12 months ago: Skill level 5 ;  &gt;&gt;&gt;&gt; No change in occupation with current employer last year ;</t>
  </si>
  <si>
    <t>South Australia ;  Skill level of job 12 months ago: Skill level 5 ;  &gt;&gt;&gt;&gt; Changed occupations with current employer in the same major group last year ;</t>
  </si>
  <si>
    <t>South Australia ;  Skill level of job 12 months ago: Skill level 5 ;  &gt;&gt;&gt;&gt; Changed occupations with current employer into a different major group last year ;</t>
  </si>
  <si>
    <t>South Australia ;  Skill level of job 12 months ago: Skill level 5 ;  &gt;&gt;&gt;&gt; Changed occupations with current employer at the same skill level ;</t>
  </si>
  <si>
    <t>South Australia ;  Skill level of job 12 months ago: Skill level 5 ;  &gt;&gt;&gt;&gt; Changed occupations with current employer to a higher skill level ;</t>
  </si>
  <si>
    <t>South Australia ;  Skill level of job 12 months ago: Skill level 5 ;  &gt;&gt;&gt;&gt; Changed occupations with current employer to a lower skill level ;</t>
  </si>
  <si>
    <t>South Australia ;  Skill level of job 12 months ago: Skill level 5 ;  &gt;&gt;&gt;&gt; No change in usual weekly hours with current employer last year ;</t>
  </si>
  <si>
    <t>South Australia ;  Skill level of job 12 months ago: Skill level 5 ;  &gt;&gt;&gt;&gt; Usual weekly hours increased with current employer last year ;</t>
  </si>
  <si>
    <t>South Australia ;  Skill level of job 12 months ago: Skill level 5 ;  &gt;&gt;&gt;&gt; Usual weekly hours decreased with current employer last year ;</t>
  </si>
  <si>
    <t>South Australia ;  Skill level of job 12 months ago: Skill level 5 ;  &gt;&gt;&gt;&gt; Did not know or usual weekly hours varied last year ;</t>
  </si>
  <si>
    <t>South Australia ;  Skill level of job 12 months ago: Skill level 5 ;  &gt;&gt;&gt;&gt; Promoted or transferred last year ;</t>
  </si>
  <si>
    <t>South Australia ;  Skill level of job 12 months ago: Skill level 5 ;  &gt;&gt;&gt;&gt; Was not promoted or transferred last year ;</t>
  </si>
  <si>
    <t>South Australia ;  Skill level of job 12 months ago: Skill level 5 ;  &gt;&gt;&gt; Owner manager or contributing family worker in current main job ;</t>
  </si>
  <si>
    <t>South Australia ;  Skill level of job 12 months ago: Skill level 5 ;  &gt; Not currently employed ;</t>
  </si>
  <si>
    <t>South Australia ;  Skill level of job 12 months ago: Skill level 5 ;  &gt; Employed 12 months ago ;</t>
  </si>
  <si>
    <t>South Australia ;  Not employed 12 months ago ;  Employed at some time during the last 12 months ;</t>
  </si>
  <si>
    <t>South Australia ;  Not employed 12 months ago ;  &gt; Currently employed ;</t>
  </si>
  <si>
    <t>South Australia ;  Not employed 12 months ago ;  &gt;&gt; Less than 12 months in current main job ;</t>
  </si>
  <si>
    <t>South Australia ;  Not employed 12 months ago ;  &gt;&gt;&gt; Changed jobs in last 12 months ;</t>
  </si>
  <si>
    <t>South Australia ;  Not employed 12 months ago ;  &gt;&gt;&gt; Did not change jobs in last 12 months ;</t>
  </si>
  <si>
    <t>South Australia ;  Not employed 12 months ago ;  &gt; Not currently employed ;</t>
  </si>
  <si>
    <t>Western Australia ;  Employed at some time during the last 12 months ;</t>
  </si>
  <si>
    <t>Western Australia ;  &gt; Currently employed ;</t>
  </si>
  <si>
    <t>Western Australia ;  &gt;&gt; Less than 12 months in current main job ;</t>
  </si>
  <si>
    <t>Western Australia ;  &gt;&gt;&gt; Changed jobs in last 12 months ;</t>
  </si>
  <si>
    <t>Western Australia ;  &gt;&gt;&gt;&gt; Working in the same industry division as 12 months ago ;</t>
  </si>
  <si>
    <t>Western Australia ;  &gt;&gt;&gt;&gt; Working in a different industry division than 12 months ago ;</t>
  </si>
  <si>
    <t>Western Australia ;  &gt;&gt;&gt;&gt; Working in the same major occupation group as 12 months ago ;</t>
  </si>
  <si>
    <t>Western Australia ;  &gt;&gt;&gt;&gt; Working in a different major occupation group than 12 months ago ;</t>
  </si>
  <si>
    <t>Western Australia ;  &gt;&gt;&gt;&gt; Working in an occupation at the same skill level as 12 months ago ;</t>
  </si>
  <si>
    <t>Western Australia ;  &gt;&gt;&gt;&gt; Working in an occupation with a higher skill level than 12 months ago ;</t>
  </si>
  <si>
    <t>Western Australia ;  &gt;&gt;&gt;&gt; Working in an occupation with a lower skill level than 12 months ago ;</t>
  </si>
  <si>
    <t>Western Australia ;  &gt;&gt;&gt;&gt; Working in a job with the same usual hours as 12 months ago ;</t>
  </si>
  <si>
    <t>Western Australia ;  &gt;&gt;&gt;&gt; Working in a job with more usual hours than 12 months ago ;</t>
  </si>
  <si>
    <t>Western Australia ;  &gt;&gt;&gt;&gt; Working in a job with fewer usual hours than 12 months ago ;</t>
  </si>
  <si>
    <t>Western Australia ;  &gt;&gt;&gt;&gt; Working in a job with the same status in employment as 12 months ago ;</t>
  </si>
  <si>
    <t>Western Australia ;  &gt;&gt;&gt;&gt; Working in a job with a different status in employment than 12 months ago ;</t>
  </si>
  <si>
    <t>Western Australia ;  &gt;&gt;&gt; Did not change jobs in last 12 months ;</t>
  </si>
  <si>
    <t>Western Australia ;  &gt;&gt; 12 months or more in current main job ;</t>
  </si>
  <si>
    <t>Western Australia ;  &gt;&gt;&gt; Employee in current main job ;</t>
  </si>
  <si>
    <t>Western Australia ;  &gt;&gt;&gt;&gt; No change in occupation with current employer last year ;</t>
  </si>
  <si>
    <t>Western Australia ;  &gt;&gt;&gt;&gt; Changed occupations with current employer in the same major group last year ;</t>
  </si>
  <si>
    <t>Western Australia ;  &gt;&gt;&gt;&gt; Changed occupations with current employer into a different major group last year ;</t>
  </si>
  <si>
    <t>Western Australia ;  &gt;&gt;&gt;&gt; Changed occupations with current employer at the same skill level ;</t>
  </si>
  <si>
    <t>Western Australia ;  &gt;&gt;&gt;&gt; Changed occupations with current employer to a higher skill level ;</t>
  </si>
  <si>
    <t>Western Australia ;  &gt;&gt;&gt;&gt; Changed occupations with current employer to a lower skill level ;</t>
  </si>
  <si>
    <t>Western Australia ;  &gt;&gt;&gt;&gt; No change in usual weekly hours with current employer last year ;</t>
  </si>
  <si>
    <t>Western Australia ;  &gt;&gt;&gt;&gt; Usual weekly hours increased with current employer last year ;</t>
  </si>
  <si>
    <t>Western Australia ;  &gt;&gt;&gt;&gt; Usual weekly hours decreased with current employer last year ;</t>
  </si>
  <si>
    <t>Western Australia ;  &gt;&gt;&gt;&gt; Did not know or usual weekly hours varied last year ;</t>
  </si>
  <si>
    <t>Western Australia ;  &gt;&gt;&gt;&gt; Promoted or transferred last year ;</t>
  </si>
  <si>
    <t>Western Australia ;  &gt;&gt;&gt;&gt; Was not promoted or transferred last year ;</t>
  </si>
  <si>
    <t>Western Australia ;  &gt;&gt;&gt; Owner manager or contributing family worker in current main job ;</t>
  </si>
  <si>
    <t>Western Australia ;  &gt; Not currently employed ;</t>
  </si>
  <si>
    <t>Western Australia ;  &gt; Employed 12 months ago ;</t>
  </si>
  <si>
    <t>Western Australia ;  &gt; Not employed 12 months ago ;</t>
  </si>
  <si>
    <t>Western Australia ;  Occupation of job 12 months ago: Managers ;  Employed at some time during the last 12 months ;</t>
  </si>
  <si>
    <t>Western Australia ;  Occupation of job 12 months ago: Managers ;  &gt; Currently employed ;</t>
  </si>
  <si>
    <t>Western Australia ;  Occupation of job 12 months ago: Managers ;  &gt;&gt; Less than 12 months in current main job ;</t>
  </si>
  <si>
    <t>Western Australia ;  Occupation of job 12 months ago: Managers ;  &gt;&gt;&gt; Changed jobs in last 12 months ;</t>
  </si>
  <si>
    <t>Western Australia ;  Occupation of job 12 months ago: Managers ;  &gt;&gt;&gt;&gt; Working in the same industry division as 12 months ago ;</t>
  </si>
  <si>
    <t>Western Australia ;  Occupation of job 12 months ago: Managers ;  &gt;&gt;&gt;&gt; Working in a different industry division than 12 months ago ;</t>
  </si>
  <si>
    <t>Western Australia ;  Occupation of job 12 months ago: Managers ;  &gt;&gt;&gt;&gt; Working in the same major occupation group as 12 months ago ;</t>
  </si>
  <si>
    <t>Western Australia ;  Occupation of job 12 months ago: Managers ;  &gt;&gt;&gt;&gt; Working in a different major occupation group than 12 months ago ;</t>
  </si>
  <si>
    <t>Western Australia ;  Occupation of job 12 months ago: Managers ;  &gt;&gt;&gt;&gt; Working in an occupation at the same skill level as 12 months ago ;</t>
  </si>
  <si>
    <t>Western Australia ;  Occupation of job 12 months ago: Managers ;  &gt;&gt;&gt;&gt; Working in an occupation with a higher skill level than 12 months ago ;</t>
  </si>
  <si>
    <t>Western Australia ;  Occupation of job 12 months ago: Managers ;  &gt;&gt;&gt;&gt; Working in an occupation with a lower skill level than 12 months ago ;</t>
  </si>
  <si>
    <t>Western Australia ;  Occupation of job 12 months ago: Managers ;  &gt;&gt;&gt;&gt; Working in a job with the same usual hours as 12 months ago ;</t>
  </si>
  <si>
    <t>Western Australia ;  Occupation of job 12 months ago: Managers ;  &gt;&gt;&gt;&gt; Working in a job with more usual hours than 12 months ago ;</t>
  </si>
  <si>
    <t>Western Australia ;  Occupation of job 12 months ago: Managers ;  &gt;&gt;&gt;&gt; Working in a job with fewer usual hours than 12 months ago ;</t>
  </si>
  <si>
    <t>Western Australia ;  Occupation of job 12 months ago: Managers ;  &gt;&gt;&gt;&gt; Working in a job with the same status in employment as 12 months ago ;</t>
  </si>
  <si>
    <t>Western Australia ;  Occupation of job 12 months ago: Managers ;  &gt;&gt;&gt;&gt; Working in a job with a different status in employment than 12 months ago ;</t>
  </si>
  <si>
    <t>Western Australia ;  Occupation of job 12 months ago: Managers ;  &gt;&gt;&gt; Did not change jobs in last 12 months ;</t>
  </si>
  <si>
    <t>Western Australia ;  Occupation of job 12 months ago: Managers ;  &gt;&gt; 12 months or more in current main job ;</t>
  </si>
  <si>
    <t>Western Australia ;  Occupation of job 12 months ago: Managers ;  &gt;&gt;&gt; Employee in current main job ;</t>
  </si>
  <si>
    <t>Western Australia ;  Occupation of job 12 months ago: Managers ;  &gt;&gt;&gt;&gt; No change in occupation with current employer last year ;</t>
  </si>
  <si>
    <t>Western Australia ;  Occupation of job 12 months ago: Managers ;  &gt;&gt;&gt;&gt; Changed occupations with current employer in the same major group last year ;</t>
  </si>
  <si>
    <t>Western Australia ;  Occupation of job 12 months ago: Managers ;  &gt;&gt;&gt;&gt; Changed occupations with current employer into a different major group last year ;</t>
  </si>
  <si>
    <t>Western Australia ;  Occupation of job 12 months ago: Managers ;  &gt;&gt;&gt;&gt; Changed occupations with current employer at the same skill level ;</t>
  </si>
  <si>
    <t>Western Australia ;  Occupation of job 12 months ago: Managers ;  &gt;&gt;&gt;&gt; Changed occupations with current employer to a higher skill level ;</t>
  </si>
  <si>
    <t>Western Australia ;  Occupation of job 12 months ago: Managers ;  &gt;&gt;&gt;&gt; Changed occupations with current employer to a lower skill level ;</t>
  </si>
  <si>
    <t>Western Australia ;  Occupation of job 12 months ago: Managers ;  &gt;&gt;&gt;&gt; No change in usual weekly hours with current employer last year ;</t>
  </si>
  <si>
    <t>Western Australia ;  Occupation of job 12 months ago: Managers ;  &gt;&gt;&gt;&gt; Usual weekly hours increased with current employer last year ;</t>
  </si>
  <si>
    <t>Western Australia ;  Occupation of job 12 months ago: Managers ;  &gt;&gt;&gt;&gt; Usual weekly hours decreased with current employer last year ;</t>
  </si>
  <si>
    <t>Western Australia ;  Occupation of job 12 months ago: Managers ;  &gt;&gt;&gt;&gt; Did not know or usual weekly hours varied last year ;</t>
  </si>
  <si>
    <t>Western Australia ;  Occupation of job 12 months ago: Managers ;  &gt;&gt;&gt;&gt; Promoted or transferred last year ;</t>
  </si>
  <si>
    <t>Western Australia ;  Occupation of job 12 months ago: Managers ;  &gt;&gt;&gt;&gt; Was not promoted or transferred last year ;</t>
  </si>
  <si>
    <t>Western Australia ;  Occupation of job 12 months ago: Managers ;  &gt;&gt;&gt; Owner manager or contributing family worker in current main job ;</t>
  </si>
  <si>
    <t>Western Australia ;  Occupation of job 12 months ago: Managers ;  &gt; Not currently employed ;</t>
  </si>
  <si>
    <t>Western Australia ;  Occupation of job 12 months ago: Managers ;  &gt; Employed 12 months ago ;</t>
  </si>
  <si>
    <t>Western Australia ;  Occupation of job 12 months ago: Professionals ;  Employed at some time during the last 12 months ;</t>
  </si>
  <si>
    <t>Western Australia ;  Occupation of job 12 months ago: Professionals ;  &gt; Currently employed ;</t>
  </si>
  <si>
    <t>Western Australia ;  Occupation of job 12 months ago: Professionals ;  &gt;&gt; Less than 12 months in current main job ;</t>
  </si>
  <si>
    <t>Western Australia ;  Occupation of job 12 months ago: Professionals ;  &gt;&gt;&gt; Changed jobs in last 12 months ;</t>
  </si>
  <si>
    <t>Western Australia ;  Occupation of job 12 months ago: Professionals ;  &gt;&gt;&gt;&gt; Working in the same industry division as 12 months ago ;</t>
  </si>
  <si>
    <t>Western Australia ;  Occupation of job 12 months ago: Professionals ;  &gt;&gt;&gt;&gt; Working in a different industry division than 12 months ago ;</t>
  </si>
  <si>
    <t>Western Australia ;  Occupation of job 12 months ago: Professionals ;  &gt;&gt;&gt;&gt; Working in the same major occupation group as 12 months ago ;</t>
  </si>
  <si>
    <t>Western Australia ;  Occupation of job 12 months ago: Professionals ;  &gt;&gt;&gt;&gt; Working in a different major occupation group than 12 months ago ;</t>
  </si>
  <si>
    <t>Western Australia ;  Occupation of job 12 months ago: Professionals ;  &gt;&gt;&gt;&gt; Working in an occupation at the same skill level as 12 months ago ;</t>
  </si>
  <si>
    <t>Western Australia ;  Occupation of job 12 months ago: Professionals ;  &gt;&gt;&gt;&gt; Working in an occupation with a higher skill level than 12 months ago ;</t>
  </si>
  <si>
    <t>Western Australia ;  Occupation of job 12 months ago: Professionals ;  &gt;&gt;&gt;&gt; Working in an occupation with a lower skill level than 12 months ago ;</t>
  </si>
  <si>
    <t>Western Australia ;  Occupation of job 12 months ago: Professionals ;  &gt;&gt;&gt;&gt; Working in a job with the same usual hours as 12 months ago ;</t>
  </si>
  <si>
    <t>Western Australia ;  Occupation of job 12 months ago: Professionals ;  &gt;&gt;&gt;&gt; Working in a job with more usual hours than 12 months ago ;</t>
  </si>
  <si>
    <t>Western Australia ;  Occupation of job 12 months ago: Professionals ;  &gt;&gt;&gt;&gt; Working in a job with fewer usual hours than 12 months ago ;</t>
  </si>
  <si>
    <t>Western Australia ;  Occupation of job 12 months ago: Professionals ;  &gt;&gt;&gt;&gt; Working in a job with the same status in employment as 12 months ago ;</t>
  </si>
  <si>
    <t>Western Australia ;  Occupation of job 12 months ago: Professionals ;  &gt;&gt;&gt;&gt; Working in a job with a different status in employment than 12 months ago ;</t>
  </si>
  <si>
    <t>A127883134T</t>
  </si>
  <si>
    <t>A127841914X</t>
  </si>
  <si>
    <t>A127883138A</t>
  </si>
  <si>
    <t>A127937954L</t>
  </si>
  <si>
    <t>A127924018F</t>
  </si>
  <si>
    <t>A127924022W</t>
  </si>
  <si>
    <t>A127924026F</t>
  </si>
  <si>
    <t>A127937958W</t>
  </si>
  <si>
    <t>A127937962L</t>
  </si>
  <si>
    <t>A127937966W</t>
  </si>
  <si>
    <t>A127924034F</t>
  </si>
  <si>
    <t>A127869262W</t>
  </si>
  <si>
    <t>A127896630V</t>
  </si>
  <si>
    <t>A127855818J</t>
  </si>
  <si>
    <t>A127910454T</t>
  </si>
  <si>
    <t>A127841918J</t>
  </si>
  <si>
    <t>A127937970L</t>
  </si>
  <si>
    <t>A127937974W</t>
  </si>
  <si>
    <t>A127841922X</t>
  </si>
  <si>
    <t>A127937978F</t>
  </si>
  <si>
    <t>A127855822X</t>
  </si>
  <si>
    <t>A127924038R</t>
  </si>
  <si>
    <t>A127855826J</t>
  </si>
  <si>
    <t>A127938002W</t>
  </si>
  <si>
    <t>A127841930X</t>
  </si>
  <si>
    <t>A127855834J</t>
  </si>
  <si>
    <t>A127924058X</t>
  </si>
  <si>
    <t>A127869278R</t>
  </si>
  <si>
    <t>A127883162A</t>
  </si>
  <si>
    <t>A127896658W</t>
  </si>
  <si>
    <t>A127841942J</t>
  </si>
  <si>
    <t>A127869286R</t>
  </si>
  <si>
    <t>A127910470T</t>
  </si>
  <si>
    <t>A127937986F</t>
  </si>
  <si>
    <t>A127896642C</t>
  </si>
  <si>
    <t>A127883146A</t>
  </si>
  <si>
    <t>A127924042F</t>
  </si>
  <si>
    <t>A127869270W</t>
  </si>
  <si>
    <t>A127937990W</t>
  </si>
  <si>
    <t>A127896646L</t>
  </si>
  <si>
    <t>A127937994F</t>
  </si>
  <si>
    <t>A127841934J</t>
  </si>
  <si>
    <t>A127896650C</t>
  </si>
  <si>
    <t>A127924046R</t>
  </si>
  <si>
    <t>A127896654L</t>
  </si>
  <si>
    <t>A127869274F</t>
  </si>
  <si>
    <t>A127924050F</t>
  </si>
  <si>
    <t>A127924054R</t>
  </si>
  <si>
    <t>A127841938T</t>
  </si>
  <si>
    <t>A127883150T</t>
  </si>
  <si>
    <t>A127883154A</t>
  </si>
  <si>
    <t>A127883158K</t>
  </si>
  <si>
    <t>A127910466A</t>
  </si>
  <si>
    <t>A127937998R</t>
  </si>
  <si>
    <t>A127855838T</t>
  </si>
  <si>
    <t>A127924062R</t>
  </si>
  <si>
    <t>A127869282F</t>
  </si>
  <si>
    <t>A127938018R</t>
  </si>
  <si>
    <t>A127869290F</t>
  </si>
  <si>
    <t>A127841950J</t>
  </si>
  <si>
    <t>A127924094J</t>
  </si>
  <si>
    <t>A127841954T</t>
  </si>
  <si>
    <t>A127938022F</t>
  </si>
  <si>
    <t>A127855850J</t>
  </si>
  <si>
    <t>A127883178V</t>
  </si>
  <si>
    <t>A127855854T</t>
  </si>
  <si>
    <t>A127938026R</t>
  </si>
  <si>
    <t>A127841946T</t>
  </si>
  <si>
    <t>A127924066X</t>
  </si>
  <si>
    <t>A127869294R</t>
  </si>
  <si>
    <t>A127924070R</t>
  </si>
  <si>
    <t>A127896662L</t>
  </si>
  <si>
    <t>A127924074X</t>
  </si>
  <si>
    <t>A127924078J</t>
  </si>
  <si>
    <t>A127910474A</t>
  </si>
  <si>
    <t>A127924082X</t>
  </si>
  <si>
    <t>A127883166K</t>
  </si>
  <si>
    <t>A127896666W</t>
  </si>
  <si>
    <t>A127924086J</t>
  </si>
  <si>
    <t>A127869298X</t>
  </si>
  <si>
    <t>A127855842J</t>
  </si>
  <si>
    <t>A127924090X</t>
  </si>
  <si>
    <t>A127910478K</t>
  </si>
  <si>
    <t>A127910482A</t>
  </si>
  <si>
    <t>A127869302C</t>
  </si>
  <si>
    <t>A127938010W</t>
  </si>
  <si>
    <t>A127883170A</t>
  </si>
  <si>
    <t>A127924098T</t>
  </si>
  <si>
    <t>A127869306L</t>
  </si>
  <si>
    <t>A127938014F</t>
  </si>
  <si>
    <t>A127883174K</t>
  </si>
  <si>
    <t>A127883194V</t>
  </si>
  <si>
    <t>A127896670L</t>
  </si>
  <si>
    <t>A127910486K</t>
  </si>
  <si>
    <t>A127855870T</t>
  </si>
  <si>
    <t>A127883198C</t>
  </si>
  <si>
    <t>A127883202J</t>
  </si>
  <si>
    <t>A127938038X</t>
  </si>
  <si>
    <t>A127938042R</t>
  </si>
  <si>
    <t>A127869314L</t>
  </si>
  <si>
    <t>A127883206T</t>
  </si>
  <si>
    <t>A127841958A</t>
  </si>
  <si>
    <t>A127938030F</t>
  </si>
  <si>
    <t>A127896674W</t>
  </si>
  <si>
    <t>A127924102W</t>
  </si>
  <si>
    <t>A127869310C</t>
  </si>
  <si>
    <t>A127896678F</t>
  </si>
  <si>
    <t>A127883182K</t>
  </si>
  <si>
    <t>A127896682W</t>
  </si>
  <si>
    <t>A127855858A</t>
  </si>
  <si>
    <t>A127841962T</t>
  </si>
  <si>
    <t>A127910490A</t>
  </si>
  <si>
    <t>A127910494K</t>
  </si>
  <si>
    <t>A127883186V</t>
  </si>
  <si>
    <t>A127855862T</t>
  </si>
  <si>
    <t>A127938034R</t>
  </si>
  <si>
    <t>A127855866A</t>
  </si>
  <si>
    <t>A127883190K</t>
  </si>
  <si>
    <t>A127841966A</t>
  </si>
  <si>
    <t>A127910498V</t>
  </si>
  <si>
    <t>A127896686F</t>
  </si>
  <si>
    <t>A127841970T</t>
  </si>
  <si>
    <t>A127841974A</t>
  </si>
  <si>
    <t>A127924106F</t>
  </si>
  <si>
    <t>A127896690W</t>
  </si>
  <si>
    <t>A127841990A</t>
  </si>
  <si>
    <t>A127855878K</t>
  </si>
  <si>
    <t>A127924118R</t>
  </si>
  <si>
    <t>A127896706C</t>
  </si>
  <si>
    <t>A127924126R</t>
  </si>
  <si>
    <t>A127910510X</t>
  </si>
  <si>
    <t>A127924130F</t>
  </si>
  <si>
    <t>A127938062X</t>
  </si>
  <si>
    <t>A127869330L</t>
  </si>
  <si>
    <t>A127883218A</t>
  </si>
  <si>
    <t>A127910502X</t>
  </si>
  <si>
    <t>A127924110W</t>
  </si>
  <si>
    <t>A127896694F</t>
  </si>
  <si>
    <t>A127883210J</t>
  </si>
  <si>
    <t>A127910506J</t>
  </si>
  <si>
    <t>A127938046X</t>
  </si>
  <si>
    <t>A127924114F</t>
  </si>
  <si>
    <t>A127855882A</t>
  </si>
  <si>
    <t>A127869318W</t>
  </si>
  <si>
    <t>A127855886K</t>
  </si>
  <si>
    <t>A127896698R</t>
  </si>
  <si>
    <t>A127841978K</t>
  </si>
  <si>
    <t>A127883214T</t>
  </si>
  <si>
    <t>A127896702V</t>
  </si>
  <si>
    <t>A127924122F</t>
  </si>
  <si>
    <t>A127855890A</t>
  </si>
  <si>
    <t>A127869322L</t>
  </si>
  <si>
    <t>A127938050R</t>
  </si>
  <si>
    <t>A127869326W</t>
  </si>
  <si>
    <t>A127841982A</t>
  </si>
  <si>
    <t>A127841986K</t>
  </si>
  <si>
    <t>A127938054X</t>
  </si>
  <si>
    <t>A127855894K</t>
  </si>
  <si>
    <t>A127938058J</t>
  </si>
  <si>
    <t>A127869518R</t>
  </si>
  <si>
    <t>A127869486J</t>
  </si>
  <si>
    <t>A127869502W</t>
  </si>
  <si>
    <t>A127869510W</t>
  </si>
  <si>
    <t>A127869490X</t>
  </si>
  <si>
    <t>A127883366C</t>
  </si>
  <si>
    <t>A127897946J</t>
  </si>
  <si>
    <t>A127870466W</t>
  </si>
  <si>
    <t>A127884322V</t>
  </si>
  <si>
    <t>A127843178X</t>
  </si>
  <si>
    <t>A127870482W</t>
  </si>
  <si>
    <t>A127870486F</t>
  </si>
  <si>
    <t>A127884326C</t>
  </si>
  <si>
    <t>A127925390V</t>
  </si>
  <si>
    <t>A127939150T</t>
  </si>
  <si>
    <t>A127843186X</t>
  </si>
  <si>
    <t>A127897934X</t>
  </si>
  <si>
    <t>A127857014L</t>
  </si>
  <si>
    <t>A127925370K</t>
  </si>
  <si>
    <t>A127925374V</t>
  </si>
  <si>
    <t>A127843170F</t>
  </si>
  <si>
    <t>A127911702K</t>
  </si>
  <si>
    <t>A127870470L</t>
  </si>
  <si>
    <t>A127870474W</t>
  </si>
  <si>
    <t>A127925378C</t>
  </si>
  <si>
    <t>A127939138A</t>
  </si>
  <si>
    <t>A127925382V</t>
  </si>
  <si>
    <t>A127870478F</t>
  </si>
  <si>
    <t>A127843174R</t>
  </si>
  <si>
    <t>A127911706V</t>
  </si>
  <si>
    <t>A127939142T</t>
  </si>
  <si>
    <t>A127925386C</t>
  </si>
  <si>
    <t>A127911710K</t>
  </si>
  <si>
    <t>A127911714V</t>
  </si>
  <si>
    <t>A127897938J</t>
  </si>
  <si>
    <t>A127897942X</t>
  </si>
  <si>
    <t>A127843182R</t>
  </si>
  <si>
    <t>A127939146A</t>
  </si>
  <si>
    <t>A127857018W</t>
  </si>
  <si>
    <t>A127857022L</t>
  </si>
  <si>
    <t>A127857026W</t>
  </si>
  <si>
    <t>A127925666W</t>
  </si>
  <si>
    <t>A127911970F</t>
  </si>
  <si>
    <t>A127857322R</t>
  </si>
  <si>
    <t>A127857330R</t>
  </si>
  <si>
    <t>A127911994X</t>
  </si>
  <si>
    <t>A127911998J</t>
  </si>
  <si>
    <t>A127898190L</t>
  </si>
  <si>
    <t>A127843410F</t>
  </si>
  <si>
    <t>A127898194W</t>
  </si>
  <si>
    <t>A127870774X</t>
  </si>
  <si>
    <t>A127925650C</t>
  </si>
  <si>
    <t>A127911974R</t>
  </si>
  <si>
    <t>A127911978X</t>
  </si>
  <si>
    <t>A127898174L</t>
  </si>
  <si>
    <t>A127939378L</t>
  </si>
  <si>
    <t>A127884558R</t>
  </si>
  <si>
    <t>A127857318X</t>
  </si>
  <si>
    <t>A127870766X</t>
  </si>
  <si>
    <t>A127870770R</t>
  </si>
  <si>
    <t>A127911982R</t>
  </si>
  <si>
    <t>A127857326X</t>
  </si>
  <si>
    <t>A127898178W</t>
  </si>
  <si>
    <t>A127843402F</t>
  </si>
  <si>
    <t>A127939382C</t>
  </si>
  <si>
    <t>A127884562F</t>
  </si>
  <si>
    <t>A127884566R</t>
  </si>
  <si>
    <t>A127925654L</t>
  </si>
  <si>
    <t>A127911986X</t>
  </si>
  <si>
    <t>A127925658W</t>
  </si>
  <si>
    <t>A127939386L</t>
  </si>
  <si>
    <t>A127898182L</t>
  </si>
  <si>
    <t>A127925662L</t>
  </si>
  <si>
    <t>A127911990R</t>
  </si>
  <si>
    <t>A127898186W</t>
  </si>
  <si>
    <t>A127925782F</t>
  </si>
  <si>
    <t>A127912098V</t>
  </si>
  <si>
    <t>A127843502R</t>
  </si>
  <si>
    <t>A127898322C</t>
  </si>
  <si>
    <t>A127870886T</t>
  </si>
  <si>
    <t>A127843510R</t>
  </si>
  <si>
    <t>A127870890J</t>
  </si>
  <si>
    <t>A127870894T</t>
  </si>
  <si>
    <t>A127843514X</t>
  </si>
  <si>
    <t>A127939454C</t>
  </si>
  <si>
    <t>A127898310V</t>
  </si>
  <si>
    <t>A127925750L</t>
  </si>
  <si>
    <t>A127857422X</t>
  </si>
  <si>
    <t>A127925754W</t>
  </si>
  <si>
    <t>A127898314C</t>
  </si>
  <si>
    <t>A127857426J</t>
  </si>
  <si>
    <t>Western Australia ;  Occupation of job 12 months ago: Professionals ;  &gt;&gt;&gt; Did not change jobs in last 12 months ;</t>
  </si>
  <si>
    <t>Western Australia ;  Occupation of job 12 months ago: Professionals ;  &gt;&gt; 12 months or more in current main job ;</t>
  </si>
  <si>
    <t>Western Australia ;  Occupation of job 12 months ago: Professionals ;  &gt;&gt;&gt; Employee in current main job ;</t>
  </si>
  <si>
    <t>Western Australia ;  Occupation of job 12 months ago: Professionals ;  &gt;&gt;&gt;&gt; No change in occupation with current employer last year ;</t>
  </si>
  <si>
    <t>Western Australia ;  Occupation of job 12 months ago: Professionals ;  &gt;&gt;&gt;&gt; Changed occupations with current employer in the same major group last year ;</t>
  </si>
  <si>
    <t>Western Australia ;  Occupation of job 12 months ago: Professionals ;  &gt;&gt;&gt;&gt; Changed occupations with current employer into a different major group last year ;</t>
  </si>
  <si>
    <t>Western Australia ;  Occupation of job 12 months ago: Professionals ;  &gt;&gt;&gt;&gt; Changed occupations with current employer at the same skill level ;</t>
  </si>
  <si>
    <t>Western Australia ;  Occupation of job 12 months ago: Professionals ;  &gt;&gt;&gt;&gt; Changed occupations with current employer to a higher skill level ;</t>
  </si>
  <si>
    <t>Western Australia ;  Occupation of job 12 months ago: Professionals ;  &gt;&gt;&gt;&gt; Changed occupations with current employer to a lower skill level ;</t>
  </si>
  <si>
    <t>Western Australia ;  Occupation of job 12 months ago: Professionals ;  &gt;&gt;&gt;&gt; No change in usual weekly hours with current employer last year ;</t>
  </si>
  <si>
    <t>Western Australia ;  Occupation of job 12 months ago: Professionals ;  &gt;&gt;&gt;&gt; Usual weekly hours increased with current employer last year ;</t>
  </si>
  <si>
    <t>Western Australia ;  Occupation of job 12 months ago: Professionals ;  &gt;&gt;&gt;&gt; Usual weekly hours decreased with current employer last year ;</t>
  </si>
  <si>
    <t>Western Australia ;  Occupation of job 12 months ago: Professionals ;  &gt;&gt;&gt;&gt; Did not know or usual weekly hours varied last year ;</t>
  </si>
  <si>
    <t>Western Australia ;  Occupation of job 12 months ago: Professionals ;  &gt;&gt;&gt;&gt; Promoted or transferred last year ;</t>
  </si>
  <si>
    <t>Western Australia ;  Occupation of job 12 months ago: Professionals ;  &gt;&gt;&gt;&gt; Was not promoted or transferred last year ;</t>
  </si>
  <si>
    <t>Western Australia ;  Occupation of job 12 months ago: Professionals ;  &gt;&gt;&gt; Owner manager or contributing family worker in current main job ;</t>
  </si>
  <si>
    <t>Western Australia ;  Occupation of job 12 months ago: Professionals ;  &gt; Not currently employed ;</t>
  </si>
  <si>
    <t>Western Australia ;  Occupation of job 12 months ago: Professionals ;  &gt; Employed 12 months ago ;</t>
  </si>
  <si>
    <t>Western Australia ;  Occupation of job 12 months ago: Technicians and trades workers ;  Employed at some time during the last 12 months ;</t>
  </si>
  <si>
    <t>Western Australia ;  Occupation of job 12 months ago: Technicians and trades workers ;  &gt; Currently employed ;</t>
  </si>
  <si>
    <t>Western Australia ;  Occupation of job 12 months ago: Technicians and trades workers ;  &gt;&gt; Less than 12 months in current main job ;</t>
  </si>
  <si>
    <t>Western Australia ;  Occupation of job 12 months ago: Technicians and trades workers ;  &gt;&gt;&gt; Changed jobs in last 12 months ;</t>
  </si>
  <si>
    <t>Western Australia ;  Occupation of job 12 months ago: Technicians and trades workers ;  &gt;&gt;&gt;&gt; Working in the same industry division as 12 months ago ;</t>
  </si>
  <si>
    <t>Western Australia ;  Occupation of job 12 months ago: Technicians and trades workers ;  &gt;&gt;&gt;&gt; Working in a different industry division than 12 months ago ;</t>
  </si>
  <si>
    <t>Western Australia ;  Occupation of job 12 months ago: Technicians and trades workers ;  &gt;&gt;&gt;&gt; Working in the same major occupation group as 12 months ago ;</t>
  </si>
  <si>
    <t>Western Australia ;  Occupation of job 12 months ago: Technicians and trades workers ;  &gt;&gt;&gt;&gt; Working in a different major occupation group than 12 months ago ;</t>
  </si>
  <si>
    <t>Western Australia ;  Occupation of job 12 months ago: Technicians and trades workers ;  &gt;&gt;&gt;&gt; Working in an occupation at the same skill level as 12 months ago ;</t>
  </si>
  <si>
    <t>Western Australia ;  Occupation of job 12 months ago: Technicians and trades workers ;  &gt;&gt;&gt;&gt; Working in an occupation with a higher skill level than 12 months ago ;</t>
  </si>
  <si>
    <t>Western Australia ;  Occupation of job 12 months ago: Technicians and trades workers ;  &gt;&gt;&gt;&gt; Working in an occupation with a lower skill level than 12 months ago ;</t>
  </si>
  <si>
    <t>Western Australia ;  Occupation of job 12 months ago: Technicians and trades workers ;  &gt;&gt;&gt;&gt; Working in a job with the same usual hours as 12 months ago ;</t>
  </si>
  <si>
    <t>Western Australia ;  Occupation of job 12 months ago: Technicians and trades workers ;  &gt;&gt;&gt;&gt; Working in a job with more usual hours than 12 months ago ;</t>
  </si>
  <si>
    <t>Western Australia ;  Occupation of job 12 months ago: Technicians and trades workers ;  &gt;&gt;&gt;&gt; Working in a job with fewer usual hours than 12 months ago ;</t>
  </si>
  <si>
    <t>Western Australia ;  Occupation of job 12 months ago: Technicians and trades workers ;  &gt;&gt;&gt;&gt; Working in a job with the same status in employment as 12 months ago ;</t>
  </si>
  <si>
    <t>Western Australia ;  Occupation of job 12 months ago: Technicians and trades workers ;  &gt;&gt;&gt;&gt; Working in a job with a different status in employment than 12 months ago ;</t>
  </si>
  <si>
    <t>Western Australia ;  Occupation of job 12 months ago: Technicians and trades workers ;  &gt;&gt;&gt; Did not change jobs in last 12 months ;</t>
  </si>
  <si>
    <t>Western Australia ;  Occupation of job 12 months ago: Technicians and trades workers ;  &gt;&gt; 12 months or more in current main job ;</t>
  </si>
  <si>
    <t>Western Australia ;  Occupation of job 12 months ago: Technicians and trades workers ;  &gt;&gt;&gt; Employee in current main job ;</t>
  </si>
  <si>
    <t>Western Australia ;  Occupation of job 12 months ago: Technicians and trades workers ;  &gt;&gt;&gt;&gt; No change in occupation with current employer last year ;</t>
  </si>
  <si>
    <t>Western Australia ;  Occupation of job 12 months ago: Technicians and trades workers ;  &gt;&gt;&gt;&gt; Changed occupations with current employer in the same major group last year ;</t>
  </si>
  <si>
    <t>Western Australia ;  Occupation of job 12 months ago: Technicians and trades workers ;  &gt;&gt;&gt;&gt; Changed occupations with current employer into a different major group last year ;</t>
  </si>
  <si>
    <t>Western Australia ;  Occupation of job 12 months ago: Technicians and trades workers ;  &gt;&gt;&gt;&gt; Changed occupations with current employer at the same skill level ;</t>
  </si>
  <si>
    <t>Western Australia ;  Occupation of job 12 months ago: Technicians and trades workers ;  &gt;&gt;&gt;&gt; Changed occupations with current employer to a higher skill level ;</t>
  </si>
  <si>
    <t>Western Australia ;  Occupation of job 12 months ago: Technicians and trades workers ;  &gt;&gt;&gt;&gt; Changed occupations with current employer to a lower skill level ;</t>
  </si>
  <si>
    <t>Western Australia ;  Occupation of job 12 months ago: Technicians and trades workers ;  &gt;&gt;&gt;&gt; No change in usual weekly hours with current employer last year ;</t>
  </si>
  <si>
    <t>Western Australia ;  Occupation of job 12 months ago: Technicians and trades workers ;  &gt;&gt;&gt;&gt; Usual weekly hours increased with current employer last year ;</t>
  </si>
  <si>
    <t>Western Australia ;  Occupation of job 12 months ago: Technicians and trades workers ;  &gt;&gt;&gt;&gt; Usual weekly hours decreased with current employer last year ;</t>
  </si>
  <si>
    <t>Western Australia ;  Occupation of job 12 months ago: Technicians and trades workers ;  &gt;&gt;&gt;&gt; Did not know or usual weekly hours varied last year ;</t>
  </si>
  <si>
    <t>Western Australia ;  Occupation of job 12 months ago: Technicians and trades workers ;  &gt;&gt;&gt;&gt; Promoted or transferred last year ;</t>
  </si>
  <si>
    <t>Western Australia ;  Occupation of job 12 months ago: Technicians and trades workers ;  &gt;&gt;&gt;&gt; Was not promoted or transferred last year ;</t>
  </si>
  <si>
    <t>Western Australia ;  Occupation of job 12 months ago: Technicians and trades workers ;  &gt;&gt;&gt; Owner manager or contributing family worker in current main job ;</t>
  </si>
  <si>
    <t>Western Australia ;  Occupation of job 12 months ago: Technicians and trades workers ;  &gt; Not currently employed ;</t>
  </si>
  <si>
    <t>Western Australia ;  Occupation of job 12 months ago: Technicians and trades workers ;  &gt; Employed 12 months ago ;</t>
  </si>
  <si>
    <t>Western Australia ;  Occupation of job 12 months ago: Community and personal service workers ;  Employed at some time during the last 12 months ;</t>
  </si>
  <si>
    <t>Western Australia ;  Occupation of job 12 months ago: Community and personal service workers ;  &gt; Currently employed ;</t>
  </si>
  <si>
    <t>Western Australia ;  Occupation of job 12 months ago: Community and personal service workers ;  &gt;&gt; Less than 12 months in current main job ;</t>
  </si>
  <si>
    <t>Western Australia ;  Occupation of job 12 months ago: Community and personal service workers ;  &gt;&gt;&gt; Changed jobs in last 12 months ;</t>
  </si>
  <si>
    <t>Western Australia ;  Occupation of job 12 months ago: Community and personal service workers ;  &gt;&gt;&gt;&gt; Working in the same industry division as 12 months ago ;</t>
  </si>
  <si>
    <t>Western Australia ;  Occupation of job 12 months ago: Community and personal service workers ;  &gt;&gt;&gt;&gt; Working in a different industry division than 12 months ago ;</t>
  </si>
  <si>
    <t>Western Australia ;  Occupation of job 12 months ago: Community and personal service workers ;  &gt;&gt;&gt;&gt; Working in the same major occupation group as 12 months ago ;</t>
  </si>
  <si>
    <t>Western Australia ;  Occupation of job 12 months ago: Community and personal service workers ;  &gt;&gt;&gt;&gt; Working in a different major occupation group than 12 months ago ;</t>
  </si>
  <si>
    <t>Western Australia ;  Occupation of job 12 months ago: Community and personal service workers ;  &gt;&gt;&gt;&gt; Working in an occupation at the same skill level as 12 months ago ;</t>
  </si>
  <si>
    <t>Western Australia ;  Occupation of job 12 months ago: Community and personal service workers ;  &gt;&gt;&gt;&gt; Working in an occupation with a higher skill level than 12 months ago ;</t>
  </si>
  <si>
    <t>Western Australia ;  Occupation of job 12 months ago: Community and personal service workers ;  &gt;&gt;&gt;&gt; Working in an occupation with a lower skill level than 12 months ago ;</t>
  </si>
  <si>
    <t>Western Australia ;  Occupation of job 12 months ago: Community and personal service workers ;  &gt;&gt;&gt;&gt; Working in a job with the same usual hours as 12 months ago ;</t>
  </si>
  <si>
    <t>Western Australia ;  Occupation of job 12 months ago: Community and personal service workers ;  &gt;&gt;&gt;&gt; Working in a job with more usual hours than 12 months ago ;</t>
  </si>
  <si>
    <t>Western Australia ;  Occupation of job 12 months ago: Community and personal service workers ;  &gt;&gt;&gt;&gt; Working in a job with fewer usual hours than 12 months ago ;</t>
  </si>
  <si>
    <t>Western Australia ;  Occupation of job 12 months ago: Community and personal service workers ;  &gt;&gt;&gt;&gt; Working in a job with the same status in employment as 12 months ago ;</t>
  </si>
  <si>
    <t>Western Australia ;  Occupation of job 12 months ago: Community and personal service workers ;  &gt;&gt;&gt;&gt; Working in a job with a different status in employment than 12 months ago ;</t>
  </si>
  <si>
    <t>Western Australia ;  Occupation of job 12 months ago: Community and personal service workers ;  &gt;&gt;&gt; Did not change jobs in last 12 months ;</t>
  </si>
  <si>
    <t>Western Australia ;  Occupation of job 12 months ago: Community and personal service workers ;  &gt;&gt; 12 months or more in current main job ;</t>
  </si>
  <si>
    <t>Western Australia ;  Occupation of job 12 months ago: Community and personal service workers ;  &gt;&gt;&gt; Employee in current main job ;</t>
  </si>
  <si>
    <t>Western Australia ;  Occupation of job 12 months ago: Community and personal service workers ;  &gt;&gt;&gt;&gt; No change in occupation with current employer last year ;</t>
  </si>
  <si>
    <t>Western Australia ;  Occupation of job 12 months ago: Community and personal service workers ;  &gt;&gt;&gt;&gt; Changed occupations with current employer in the same major group last year ;</t>
  </si>
  <si>
    <t>Western Australia ;  Occupation of job 12 months ago: Community and personal service workers ;  &gt;&gt;&gt;&gt; Changed occupations with current employer into a different major group last year ;</t>
  </si>
  <si>
    <t>Western Australia ;  Occupation of job 12 months ago: Community and personal service workers ;  &gt;&gt;&gt;&gt; Changed occupations with current employer at the same skill level ;</t>
  </si>
  <si>
    <t>Western Australia ;  Occupation of job 12 months ago: Community and personal service workers ;  &gt;&gt;&gt;&gt; Changed occupations with current employer to a higher skill level ;</t>
  </si>
  <si>
    <t>Western Australia ;  Occupation of job 12 months ago: Community and personal service workers ;  &gt;&gt;&gt;&gt; Changed occupations with current employer to a lower skill level ;</t>
  </si>
  <si>
    <t>Western Australia ;  Occupation of job 12 months ago: Community and personal service workers ;  &gt;&gt;&gt;&gt; No change in usual weekly hours with current employer last year ;</t>
  </si>
  <si>
    <t>Western Australia ;  Occupation of job 12 months ago: Community and personal service workers ;  &gt;&gt;&gt;&gt; Usual weekly hours increased with current employer last year ;</t>
  </si>
  <si>
    <t>Western Australia ;  Occupation of job 12 months ago: Community and personal service workers ;  &gt;&gt;&gt;&gt; Usual weekly hours decreased with current employer last year ;</t>
  </si>
  <si>
    <t>Western Australia ;  Occupation of job 12 months ago: Community and personal service workers ;  &gt;&gt;&gt;&gt; Did not know or usual weekly hours varied last year ;</t>
  </si>
  <si>
    <t>Western Australia ;  Occupation of job 12 months ago: Community and personal service workers ;  &gt;&gt;&gt;&gt; Promoted or transferred last year ;</t>
  </si>
  <si>
    <t>Western Australia ;  Occupation of job 12 months ago: Community and personal service workers ;  &gt;&gt;&gt;&gt; Was not promoted or transferred last year ;</t>
  </si>
  <si>
    <t>Western Australia ;  Occupation of job 12 months ago: Community and personal service workers ;  &gt;&gt;&gt; Owner manager or contributing family worker in current main job ;</t>
  </si>
  <si>
    <t>Western Australia ;  Occupation of job 12 months ago: Community and personal service workers ;  &gt; Not currently employed ;</t>
  </si>
  <si>
    <t>Western Australia ;  Occupation of job 12 months ago: Community and personal service workers ;  &gt; Employed 12 months ago ;</t>
  </si>
  <si>
    <t>Western Australia ;  Occupation of job 12 months ago: Clerical and administrative workers ;  Employed at some time during the last 12 months ;</t>
  </si>
  <si>
    <t>Western Australia ;  Occupation of job 12 months ago: Clerical and administrative workers ;  &gt; Currently employed ;</t>
  </si>
  <si>
    <t>Western Australia ;  Occupation of job 12 months ago: Clerical and administrative workers ;  &gt;&gt; Less than 12 months in current main job ;</t>
  </si>
  <si>
    <t>Western Australia ;  Occupation of job 12 months ago: Clerical and administrative workers ;  &gt;&gt;&gt; Changed jobs in last 12 months ;</t>
  </si>
  <si>
    <t>Western Australia ;  Occupation of job 12 months ago: Clerical and administrative workers ;  &gt;&gt;&gt;&gt; Working in the same industry division as 12 months ago ;</t>
  </si>
  <si>
    <t>Western Australia ;  Occupation of job 12 months ago: Clerical and administrative workers ;  &gt;&gt;&gt;&gt; Working in a different industry division than 12 months ago ;</t>
  </si>
  <si>
    <t>Western Australia ;  Occupation of job 12 months ago: Clerical and administrative workers ;  &gt;&gt;&gt;&gt; Working in the same major occupation group as 12 months ago ;</t>
  </si>
  <si>
    <t>Western Australia ;  Occupation of job 12 months ago: Clerical and administrative workers ;  &gt;&gt;&gt;&gt; Working in a different major occupation group than 12 months ago ;</t>
  </si>
  <si>
    <t>Western Australia ;  Occupation of job 12 months ago: Clerical and administrative workers ;  &gt;&gt;&gt;&gt; Working in an occupation at the same skill level as 12 months ago ;</t>
  </si>
  <si>
    <t>Western Australia ;  Occupation of job 12 months ago: Clerical and administrative workers ;  &gt;&gt;&gt;&gt; Working in an occupation with a higher skill level than 12 months ago ;</t>
  </si>
  <si>
    <t>Western Australia ;  Occupation of job 12 months ago: Clerical and administrative workers ;  &gt;&gt;&gt;&gt; Working in an occupation with a lower skill level than 12 months ago ;</t>
  </si>
  <si>
    <t>Western Australia ;  Occupation of job 12 months ago: Clerical and administrative workers ;  &gt;&gt;&gt;&gt; Working in a job with the same usual hours as 12 months ago ;</t>
  </si>
  <si>
    <t>Western Australia ;  Occupation of job 12 months ago: Clerical and administrative workers ;  &gt;&gt;&gt;&gt; Working in a job with more usual hours than 12 months ago ;</t>
  </si>
  <si>
    <t>Western Australia ;  Occupation of job 12 months ago: Clerical and administrative workers ;  &gt;&gt;&gt;&gt; Working in a job with fewer usual hours than 12 months ago ;</t>
  </si>
  <si>
    <t>Western Australia ;  Occupation of job 12 months ago: Clerical and administrative workers ;  &gt;&gt;&gt;&gt; Working in a job with the same status in employment as 12 months ago ;</t>
  </si>
  <si>
    <t>Western Australia ;  Occupation of job 12 months ago: Clerical and administrative workers ;  &gt;&gt;&gt;&gt; Working in a job with a different status in employment than 12 months ago ;</t>
  </si>
  <si>
    <t>Western Australia ;  Occupation of job 12 months ago: Clerical and administrative workers ;  &gt;&gt;&gt; Did not change jobs in last 12 months ;</t>
  </si>
  <si>
    <t>Western Australia ;  Occupation of job 12 months ago: Clerical and administrative workers ;  &gt;&gt; 12 months or more in current main job ;</t>
  </si>
  <si>
    <t>Western Australia ;  Occupation of job 12 months ago: Clerical and administrative workers ;  &gt;&gt;&gt; Employee in current main job ;</t>
  </si>
  <si>
    <t>Western Australia ;  Occupation of job 12 months ago: Clerical and administrative workers ;  &gt;&gt;&gt;&gt; No change in occupation with current employer last year ;</t>
  </si>
  <si>
    <t>Western Australia ;  Occupation of job 12 months ago: Clerical and administrative workers ;  &gt;&gt;&gt;&gt; Changed occupations with current employer in the same major group last year ;</t>
  </si>
  <si>
    <t>Western Australia ;  Occupation of job 12 months ago: Clerical and administrative workers ;  &gt;&gt;&gt;&gt; Changed occupations with current employer into a different major group last year ;</t>
  </si>
  <si>
    <t>Western Australia ;  Occupation of job 12 months ago: Clerical and administrative workers ;  &gt;&gt;&gt;&gt; Changed occupations with current employer at the same skill level ;</t>
  </si>
  <si>
    <t>Western Australia ;  Occupation of job 12 months ago: Clerical and administrative workers ;  &gt;&gt;&gt;&gt; Changed occupations with current employer to a higher skill level ;</t>
  </si>
  <si>
    <t>Western Australia ;  Occupation of job 12 months ago: Clerical and administrative workers ;  &gt;&gt;&gt;&gt; Changed occupations with current employer to a lower skill level ;</t>
  </si>
  <si>
    <t>Western Australia ;  Occupation of job 12 months ago: Clerical and administrative workers ;  &gt;&gt;&gt;&gt; No change in usual weekly hours with current employer last year ;</t>
  </si>
  <si>
    <t>Western Australia ;  Occupation of job 12 months ago: Clerical and administrative workers ;  &gt;&gt;&gt;&gt; Usual weekly hours increased with current employer last year ;</t>
  </si>
  <si>
    <t>Western Australia ;  Occupation of job 12 months ago: Clerical and administrative workers ;  &gt;&gt;&gt;&gt; Usual weekly hours decreased with current employer last year ;</t>
  </si>
  <si>
    <t>Western Australia ;  Occupation of job 12 months ago: Clerical and administrative workers ;  &gt;&gt;&gt;&gt; Did not know or usual weekly hours varied last year ;</t>
  </si>
  <si>
    <t>Western Australia ;  Occupation of job 12 months ago: Clerical and administrative workers ;  &gt;&gt;&gt;&gt; Promoted or transferred last year ;</t>
  </si>
  <si>
    <t>Western Australia ;  Occupation of job 12 months ago: Clerical and administrative workers ;  &gt;&gt;&gt;&gt; Was not promoted or transferred last year ;</t>
  </si>
  <si>
    <t>Western Australia ;  Occupation of job 12 months ago: Clerical and administrative workers ;  &gt;&gt;&gt; Owner manager or contributing family worker in current main job ;</t>
  </si>
  <si>
    <t>Western Australia ;  Occupation of job 12 months ago: Clerical and administrative workers ;  &gt; Not currently employed ;</t>
  </si>
  <si>
    <t>Western Australia ;  Occupation of job 12 months ago: Clerical and administrative workers ;  &gt; Employed 12 months ago ;</t>
  </si>
  <si>
    <t>Western Australia ;  Occupation of job 12 months ago: Sales workers ;  Employed at some time during the last 12 months ;</t>
  </si>
  <si>
    <t>Western Australia ;  Occupation of job 12 months ago: Sales workers ;  &gt; Currently employed ;</t>
  </si>
  <si>
    <t>Western Australia ;  Occupation of job 12 months ago: Sales workers ;  &gt;&gt; Less than 12 months in current main job ;</t>
  </si>
  <si>
    <t>Western Australia ;  Occupation of job 12 months ago: Sales workers ;  &gt;&gt;&gt; Changed jobs in last 12 months ;</t>
  </si>
  <si>
    <t>Western Australia ;  Occupation of job 12 months ago: Sales workers ;  &gt;&gt;&gt;&gt; Working in the same industry division as 12 months ago ;</t>
  </si>
  <si>
    <t>Western Australia ;  Occupation of job 12 months ago: Sales workers ;  &gt;&gt;&gt;&gt; Working in a different industry division than 12 months ago ;</t>
  </si>
  <si>
    <t>Western Australia ;  Occupation of job 12 months ago: Sales workers ;  &gt;&gt;&gt;&gt; Working in the same major occupation group as 12 months ago ;</t>
  </si>
  <si>
    <t>Western Australia ;  Occupation of job 12 months ago: Sales workers ;  &gt;&gt;&gt;&gt; Working in a different major occupation group than 12 months ago ;</t>
  </si>
  <si>
    <t>Western Australia ;  Occupation of job 12 months ago: Sales workers ;  &gt;&gt;&gt;&gt; Working in an occupation at the same skill level as 12 months ago ;</t>
  </si>
  <si>
    <t>Western Australia ;  Occupation of job 12 months ago: Sales workers ;  &gt;&gt;&gt;&gt; Working in an occupation with a higher skill level than 12 months ago ;</t>
  </si>
  <si>
    <t>Western Australia ;  Occupation of job 12 months ago: Sales workers ;  &gt;&gt;&gt;&gt; Working in an occupation with a lower skill level than 12 months ago ;</t>
  </si>
  <si>
    <t>Western Australia ;  Occupation of job 12 months ago: Sales workers ;  &gt;&gt;&gt;&gt; Working in a job with the same usual hours as 12 months ago ;</t>
  </si>
  <si>
    <t>Western Australia ;  Occupation of job 12 months ago: Sales workers ;  &gt;&gt;&gt;&gt; Working in a job with more usual hours than 12 months ago ;</t>
  </si>
  <si>
    <t>Western Australia ;  Occupation of job 12 months ago: Sales workers ;  &gt;&gt;&gt;&gt; Working in a job with fewer usual hours than 12 months ago ;</t>
  </si>
  <si>
    <t>Western Australia ;  Occupation of job 12 months ago: Sales workers ;  &gt;&gt;&gt;&gt; Working in a job with the same status in employment as 12 months ago ;</t>
  </si>
  <si>
    <t>Western Australia ;  Occupation of job 12 months ago: Sales workers ;  &gt;&gt;&gt;&gt; Working in a job with a different status in employment than 12 months ago ;</t>
  </si>
  <si>
    <t>Western Australia ;  Occupation of job 12 months ago: Sales workers ;  &gt;&gt;&gt; Did not change jobs in last 12 months ;</t>
  </si>
  <si>
    <t>Western Australia ;  Occupation of job 12 months ago: Sales workers ;  &gt;&gt; 12 months or more in current main job ;</t>
  </si>
  <si>
    <t>Western Australia ;  Occupation of job 12 months ago: Sales workers ;  &gt;&gt;&gt; Employee in current main job ;</t>
  </si>
  <si>
    <t>Western Australia ;  Occupation of job 12 months ago: Sales workers ;  &gt;&gt;&gt;&gt; No change in occupation with current employer last year ;</t>
  </si>
  <si>
    <t>Western Australia ;  Occupation of job 12 months ago: Sales workers ;  &gt;&gt;&gt;&gt; Changed occupations with current employer in the same major group last year ;</t>
  </si>
  <si>
    <t>Western Australia ;  Occupation of job 12 months ago: Sales workers ;  &gt;&gt;&gt;&gt; Changed occupations with current employer into a different major group last year ;</t>
  </si>
  <si>
    <t>Western Australia ;  Occupation of job 12 months ago: Sales workers ;  &gt;&gt;&gt;&gt; Changed occupations with current employer at the same skill level ;</t>
  </si>
  <si>
    <t>Western Australia ;  Occupation of job 12 months ago: Sales workers ;  &gt;&gt;&gt;&gt; Changed occupations with current employer to a higher skill level ;</t>
  </si>
  <si>
    <t>Western Australia ;  Occupation of job 12 months ago: Sales workers ;  &gt;&gt;&gt;&gt; Changed occupations with current employer to a lower skill level ;</t>
  </si>
  <si>
    <t>Western Australia ;  Occupation of job 12 months ago: Sales workers ;  &gt;&gt;&gt;&gt; No change in usual weekly hours with current employer last year ;</t>
  </si>
  <si>
    <t>Western Australia ;  Occupation of job 12 months ago: Sales workers ;  &gt;&gt;&gt;&gt; Usual weekly hours increased with current employer last year ;</t>
  </si>
  <si>
    <t>Western Australia ;  Occupation of job 12 months ago: Sales workers ;  &gt;&gt;&gt;&gt; Usual weekly hours decreased with current employer last year ;</t>
  </si>
  <si>
    <t>Western Australia ;  Occupation of job 12 months ago: Sales workers ;  &gt;&gt;&gt;&gt; Did not know or usual weekly hours varied last year ;</t>
  </si>
  <si>
    <t>Western Australia ;  Occupation of job 12 months ago: Sales workers ;  &gt;&gt;&gt;&gt; Promoted or transferred last year ;</t>
  </si>
  <si>
    <t>Western Australia ;  Occupation of job 12 months ago: Sales workers ;  &gt;&gt;&gt;&gt; Was not promoted or transferred last year ;</t>
  </si>
  <si>
    <t>Western Australia ;  Occupation of job 12 months ago: Sales workers ;  &gt;&gt;&gt; Owner manager or contributing family worker in current main job ;</t>
  </si>
  <si>
    <t>Western Australia ;  Occupation of job 12 months ago: Sales workers ;  &gt; Not currently employed ;</t>
  </si>
  <si>
    <t>Western Australia ;  Occupation of job 12 months ago: Sales workers ;  &gt; Employed 12 months ago ;</t>
  </si>
  <si>
    <t>Western Australia ;  Occupation of job 12 months ago: Machinery operators and drivers ;  Employed at some time during the last 12 months ;</t>
  </si>
  <si>
    <t>Western Australia ;  Occupation of job 12 months ago: Machinery operators and drivers ;  &gt; Currently employed ;</t>
  </si>
  <si>
    <t>Western Australia ;  Occupation of job 12 months ago: Machinery operators and drivers ;  &gt;&gt; Less than 12 months in current main job ;</t>
  </si>
  <si>
    <t>Western Australia ;  Occupation of job 12 months ago: Machinery operators and drivers ;  &gt;&gt;&gt; Changed jobs in last 12 months ;</t>
  </si>
  <si>
    <t>Western Australia ;  Occupation of job 12 months ago: Machinery operators and drivers ;  &gt;&gt;&gt;&gt; Working in the same industry division as 12 months ago ;</t>
  </si>
  <si>
    <t>Western Australia ;  Occupation of job 12 months ago: Machinery operators and drivers ;  &gt;&gt;&gt;&gt; Working in a different industry division than 12 months ago ;</t>
  </si>
  <si>
    <t>Western Australia ;  Occupation of job 12 months ago: Machinery operators and drivers ;  &gt;&gt;&gt;&gt; Working in the same major occupation group as 12 months ago ;</t>
  </si>
  <si>
    <t>Western Australia ;  Occupation of job 12 months ago: Machinery operators and drivers ;  &gt;&gt;&gt;&gt; Working in a different major occupation group than 12 months ago ;</t>
  </si>
  <si>
    <t>Western Australia ;  Occupation of job 12 months ago: Machinery operators and drivers ;  &gt;&gt;&gt;&gt; Working in an occupation at the same skill level as 12 months ago ;</t>
  </si>
  <si>
    <t>Western Australia ;  Occupation of job 12 months ago: Machinery operators and drivers ;  &gt;&gt;&gt;&gt; Working in an occupation with a higher skill level than 12 months ago ;</t>
  </si>
  <si>
    <t>Western Australia ;  Occupation of job 12 months ago: Machinery operators and drivers ;  &gt;&gt;&gt;&gt; Working in an occupation with a lower skill level than 12 months ago ;</t>
  </si>
  <si>
    <t>Western Australia ;  Occupation of job 12 months ago: Machinery operators and drivers ;  &gt;&gt;&gt;&gt; Working in a job with the same usual hours as 12 months ago ;</t>
  </si>
  <si>
    <t>Western Australia ;  Occupation of job 12 months ago: Machinery operators and drivers ;  &gt;&gt;&gt;&gt; Working in a job with more usual hours than 12 months ago ;</t>
  </si>
  <si>
    <t>Western Australia ;  Occupation of job 12 months ago: Machinery operators and drivers ;  &gt;&gt;&gt;&gt; Working in a job with fewer usual hours than 12 months ago ;</t>
  </si>
  <si>
    <t>Western Australia ;  Occupation of job 12 months ago: Machinery operators and drivers ;  &gt;&gt;&gt;&gt; Working in a job with the same status in employment as 12 months ago ;</t>
  </si>
  <si>
    <t>Western Australia ;  Occupation of job 12 months ago: Machinery operators and drivers ;  &gt;&gt;&gt;&gt; Working in a job with a different status in employment than 12 months ago ;</t>
  </si>
  <si>
    <t>Western Australia ;  Occupation of job 12 months ago: Machinery operators and drivers ;  &gt;&gt;&gt; Did not change jobs in last 12 months ;</t>
  </si>
  <si>
    <t>Western Australia ;  Occupation of job 12 months ago: Machinery operators and drivers ;  &gt;&gt; 12 months or more in current main job ;</t>
  </si>
  <si>
    <t>Western Australia ;  Occupation of job 12 months ago: Machinery operators and drivers ;  &gt;&gt;&gt; Employee in current main job ;</t>
  </si>
  <si>
    <t>Western Australia ;  Occupation of job 12 months ago: Machinery operators and drivers ;  &gt;&gt;&gt;&gt; No change in occupation with current employer last year ;</t>
  </si>
  <si>
    <t>Western Australia ;  Occupation of job 12 months ago: Machinery operators and drivers ;  &gt;&gt;&gt;&gt; Changed occupations with current employer in the same major group last year ;</t>
  </si>
  <si>
    <t>Western Australia ;  Occupation of job 12 months ago: Machinery operators and drivers ;  &gt;&gt;&gt;&gt; Changed occupations with current employer into a different major group last year ;</t>
  </si>
  <si>
    <t>Western Australia ;  Occupation of job 12 months ago: Machinery operators and drivers ;  &gt;&gt;&gt;&gt; Changed occupations with current employer at the same skill level ;</t>
  </si>
  <si>
    <t>Western Australia ;  Occupation of job 12 months ago: Machinery operators and drivers ;  &gt;&gt;&gt;&gt; Changed occupations with current employer to a higher skill level ;</t>
  </si>
  <si>
    <t>Western Australia ;  Occupation of job 12 months ago: Machinery operators and drivers ;  &gt;&gt;&gt;&gt; Changed occupations with current employer to a lower skill level ;</t>
  </si>
  <si>
    <t>Western Australia ;  Occupation of job 12 months ago: Machinery operators and drivers ;  &gt;&gt;&gt;&gt; No change in usual weekly hours with current employer last year ;</t>
  </si>
  <si>
    <t>Western Australia ;  Occupation of job 12 months ago: Machinery operators and drivers ;  &gt;&gt;&gt;&gt; Usual weekly hours increased with current employer last year ;</t>
  </si>
  <si>
    <t>Western Australia ;  Occupation of job 12 months ago: Machinery operators and drivers ;  &gt;&gt;&gt;&gt; Usual weekly hours decreased with current employer last year ;</t>
  </si>
  <si>
    <t>Western Australia ;  Occupation of job 12 months ago: Machinery operators and drivers ;  &gt;&gt;&gt;&gt; Did not know or usual weekly hours varied last year ;</t>
  </si>
  <si>
    <t>Western Australia ;  Occupation of job 12 months ago: Machinery operators and drivers ;  &gt;&gt;&gt;&gt; Promoted or transferred last year ;</t>
  </si>
  <si>
    <t>Western Australia ;  Occupation of job 12 months ago: Machinery operators and drivers ;  &gt;&gt;&gt;&gt; Was not promoted or transferred last year ;</t>
  </si>
  <si>
    <t>Western Australia ;  Occupation of job 12 months ago: Machinery operators and drivers ;  &gt;&gt;&gt; Owner manager or contributing family worker in current main job ;</t>
  </si>
  <si>
    <t>Western Australia ;  Occupation of job 12 months ago: Machinery operators and drivers ;  &gt; Not currently employed ;</t>
  </si>
  <si>
    <t>Western Australia ;  Occupation of job 12 months ago: Machinery operators and drivers ;  &gt; Employed 12 months ago ;</t>
  </si>
  <si>
    <t>Western Australia ;  Occupation of job 12 months ago: Labourers ;  Employed at some time during the last 12 months ;</t>
  </si>
  <si>
    <t>Western Australia ;  Occupation of job 12 months ago: Labourers ;  &gt; Currently employed ;</t>
  </si>
  <si>
    <t>Western Australia ;  Occupation of job 12 months ago: Labourers ;  &gt;&gt; Less than 12 months in current main job ;</t>
  </si>
  <si>
    <t>Western Australia ;  Occupation of job 12 months ago: Labourers ;  &gt;&gt;&gt; Changed jobs in last 12 months ;</t>
  </si>
  <si>
    <t>Western Australia ;  Occupation of job 12 months ago: Labourers ;  &gt;&gt;&gt;&gt; Working in the same industry division as 12 months ago ;</t>
  </si>
  <si>
    <t>Western Australia ;  Occupation of job 12 months ago: Labourers ;  &gt;&gt;&gt;&gt; Working in a different industry division than 12 months ago ;</t>
  </si>
  <si>
    <t>Western Australia ;  Occupation of job 12 months ago: Labourers ;  &gt;&gt;&gt;&gt; Working in the same major occupation group as 12 months ago ;</t>
  </si>
  <si>
    <t>Western Australia ;  Occupation of job 12 months ago: Labourers ;  &gt;&gt;&gt;&gt; Working in a different major occupation group than 12 months ago ;</t>
  </si>
  <si>
    <t>Western Australia ;  Occupation of job 12 months ago: Labourers ;  &gt;&gt;&gt;&gt; Working in an occupation at the same skill level as 12 months ago ;</t>
  </si>
  <si>
    <t>Western Australia ;  Occupation of job 12 months ago: Labourers ;  &gt;&gt;&gt;&gt; Working in an occupation with a higher skill level than 12 months ago ;</t>
  </si>
  <si>
    <t>Western Australia ;  Occupation of job 12 months ago: Labourers ;  &gt;&gt;&gt;&gt; Working in an occupation with a lower skill level than 12 months ago ;</t>
  </si>
  <si>
    <t>Western Australia ;  Occupation of job 12 months ago: Labourers ;  &gt;&gt;&gt;&gt; Working in a job with the same usual hours as 12 months ago ;</t>
  </si>
  <si>
    <t>Western Australia ;  Occupation of job 12 months ago: Labourers ;  &gt;&gt;&gt;&gt; Working in a job with more usual hours than 12 months ago ;</t>
  </si>
  <si>
    <t>Western Australia ;  Occupation of job 12 months ago: Labourers ;  &gt;&gt;&gt;&gt; Working in a job with fewer usual hours than 12 months ago ;</t>
  </si>
  <si>
    <t>Western Australia ;  Occupation of job 12 months ago: Labourers ;  &gt;&gt;&gt;&gt; Working in a job with the same status in employment as 12 months ago ;</t>
  </si>
  <si>
    <t>Western Australia ;  Occupation of job 12 months ago: Labourers ;  &gt;&gt;&gt;&gt; Working in a job with a different status in employment than 12 months ago ;</t>
  </si>
  <si>
    <t>Western Australia ;  Occupation of job 12 months ago: Labourers ;  &gt;&gt;&gt; Did not change jobs in last 12 months ;</t>
  </si>
  <si>
    <t>Western Australia ;  Occupation of job 12 months ago: Labourers ;  &gt;&gt; 12 months or more in current main job ;</t>
  </si>
  <si>
    <t>Western Australia ;  Occupation of job 12 months ago: Labourers ;  &gt;&gt;&gt; Employee in current main job ;</t>
  </si>
  <si>
    <t>Western Australia ;  Occupation of job 12 months ago: Labourers ;  &gt;&gt;&gt;&gt; No change in occupation with current employer last year ;</t>
  </si>
  <si>
    <t>Western Australia ;  Occupation of job 12 months ago: Labourers ;  &gt;&gt;&gt;&gt; Changed occupations with current employer in the same major group last year ;</t>
  </si>
  <si>
    <t>Western Australia ;  Occupation of job 12 months ago: Labourers ;  &gt;&gt;&gt;&gt; Changed occupations with current employer into a different major group last year ;</t>
  </si>
  <si>
    <t>Western Australia ;  Occupation of job 12 months ago: Labourers ;  &gt;&gt;&gt;&gt; Changed occupations with current employer at the same skill level ;</t>
  </si>
  <si>
    <t>Western Australia ;  Occupation of job 12 months ago: Labourers ;  &gt;&gt;&gt;&gt; Changed occupations with current employer to a higher skill level ;</t>
  </si>
  <si>
    <t>Western Australia ;  Occupation of job 12 months ago: Labourers ;  &gt;&gt;&gt;&gt; Changed occupations with current employer to a lower skill level ;</t>
  </si>
  <si>
    <t>Western Australia ;  Occupation of job 12 months ago: Labourers ;  &gt;&gt;&gt;&gt; No change in usual weekly hours with current employer last year ;</t>
  </si>
  <si>
    <t>Western Australia ;  Occupation of job 12 months ago: Labourers ;  &gt;&gt;&gt;&gt; Usual weekly hours increased with current employer last year ;</t>
  </si>
  <si>
    <t>Western Australia ;  Occupation of job 12 months ago: Labourers ;  &gt;&gt;&gt;&gt; Usual weekly hours decreased with current employer last year ;</t>
  </si>
  <si>
    <t>Western Australia ;  Occupation of job 12 months ago: Labourers ;  &gt;&gt;&gt;&gt; Did not know or usual weekly hours varied last year ;</t>
  </si>
  <si>
    <t>Western Australia ;  Occupation of job 12 months ago: Labourers ;  &gt;&gt;&gt;&gt; Promoted or transferred last year ;</t>
  </si>
  <si>
    <t>Western Australia ;  Occupation of job 12 months ago: Labourers ;  &gt;&gt;&gt;&gt; Was not promoted or transferred last year ;</t>
  </si>
  <si>
    <t>Western Australia ;  Occupation of job 12 months ago: Labourers ;  &gt;&gt;&gt; Owner manager or contributing family worker in current main job ;</t>
  </si>
  <si>
    <t>Western Australia ;  Occupation of job 12 months ago: Labourers ;  &gt; Not currently employed ;</t>
  </si>
  <si>
    <t>Western Australia ;  Occupation of job 12 months ago: Labourers ;  &gt; Employed 12 months ago ;</t>
  </si>
  <si>
    <t>Western Australia ;  Skill level of job 12 months ago: Skill level 1 ;  Employed at some time during the last 12 months ;</t>
  </si>
  <si>
    <t>Western Australia ;  Skill level of job 12 months ago: Skill level 1 ;  &gt; Currently employed ;</t>
  </si>
  <si>
    <t>Western Australia ;  Skill level of job 12 months ago: Skill level 1 ;  &gt;&gt; Less than 12 months in current main job ;</t>
  </si>
  <si>
    <t>Western Australia ;  Skill level of job 12 months ago: Skill level 1 ;  &gt;&gt;&gt; Changed jobs in last 12 months ;</t>
  </si>
  <si>
    <t>Western Australia ;  Skill level of job 12 months ago: Skill level 1 ;  &gt;&gt;&gt;&gt; Working in the same industry division as 12 months ago ;</t>
  </si>
  <si>
    <t>Western Australia ;  Skill level of job 12 months ago: Skill level 1 ;  &gt;&gt;&gt;&gt; Working in a different industry division than 12 months ago ;</t>
  </si>
  <si>
    <t>Western Australia ;  Skill level of job 12 months ago: Skill level 1 ;  &gt;&gt;&gt;&gt; Working in the same major occupation group as 12 months ago ;</t>
  </si>
  <si>
    <t>Western Australia ;  Skill level of job 12 months ago: Skill level 1 ;  &gt;&gt;&gt;&gt; Working in a different major occupation group than 12 months ago ;</t>
  </si>
  <si>
    <t>Western Australia ;  Skill level of job 12 months ago: Skill level 1 ;  &gt;&gt;&gt;&gt; Working in an occupation at the same skill level as 12 months ago ;</t>
  </si>
  <si>
    <t>Western Australia ;  Skill level of job 12 months ago: Skill level 1 ;  &gt;&gt;&gt;&gt; Working in an occupation with a higher skill level than 12 months ago ;</t>
  </si>
  <si>
    <t>Western Australia ;  Skill level of job 12 months ago: Skill level 1 ;  &gt;&gt;&gt;&gt; Working in an occupation with a lower skill level than 12 months ago ;</t>
  </si>
  <si>
    <t>Western Australia ;  Skill level of job 12 months ago: Skill level 1 ;  &gt;&gt;&gt;&gt; Working in a job with the same usual hours as 12 months ago ;</t>
  </si>
  <si>
    <t>Western Australia ;  Skill level of job 12 months ago: Skill level 1 ;  &gt;&gt;&gt;&gt; Working in a job with more usual hours than 12 months ago ;</t>
  </si>
  <si>
    <t>Western Australia ;  Skill level of job 12 months ago: Skill level 1 ;  &gt;&gt;&gt;&gt; Working in a job with fewer usual hours than 12 months ago ;</t>
  </si>
  <si>
    <t>Western Australia ;  Skill level of job 12 months ago: Skill level 1 ;  &gt;&gt;&gt;&gt; Working in a job with the same status in employment as 12 months ago ;</t>
  </si>
  <si>
    <t>Western Australia ;  Skill level of job 12 months ago: Skill level 1 ;  &gt;&gt;&gt;&gt; Working in a job with a different status in employment than 12 months ago ;</t>
  </si>
  <si>
    <t>Western Australia ;  Skill level of job 12 months ago: Skill level 1 ;  &gt;&gt;&gt; Did not change jobs in last 12 months ;</t>
  </si>
  <si>
    <t>Western Australia ;  Skill level of job 12 months ago: Skill level 1 ;  &gt;&gt; 12 months or more in current main job ;</t>
  </si>
  <si>
    <t>Western Australia ;  Skill level of job 12 months ago: Skill level 1 ;  &gt;&gt;&gt; Employee in current main job ;</t>
  </si>
  <si>
    <t>Western Australia ;  Skill level of job 12 months ago: Skill level 1 ;  &gt;&gt;&gt;&gt; No change in occupation with current employer last year ;</t>
  </si>
  <si>
    <t>Western Australia ;  Skill level of job 12 months ago: Skill level 1 ;  &gt;&gt;&gt;&gt; Changed occupations with current employer in the same major group last year ;</t>
  </si>
  <si>
    <t>Western Australia ;  Skill level of job 12 months ago: Skill level 1 ;  &gt;&gt;&gt;&gt; Changed occupations with current employer into a different major group last year ;</t>
  </si>
  <si>
    <t>Western Australia ;  Skill level of job 12 months ago: Skill level 1 ;  &gt;&gt;&gt;&gt; Changed occupations with current employer at the same skill level ;</t>
  </si>
  <si>
    <t>Western Australia ;  Skill level of job 12 months ago: Skill level 1 ;  &gt;&gt;&gt;&gt; Changed occupations with current employer to a higher skill level ;</t>
  </si>
  <si>
    <t>Western Australia ;  Skill level of job 12 months ago: Skill level 1 ;  &gt;&gt;&gt;&gt; Changed occupations with current employer to a lower skill level ;</t>
  </si>
  <si>
    <t>Western Australia ;  Skill level of job 12 months ago: Skill level 1 ;  &gt;&gt;&gt;&gt; No change in usual weekly hours with current employer last year ;</t>
  </si>
  <si>
    <t>Western Australia ;  Skill level of job 12 months ago: Skill level 1 ;  &gt;&gt;&gt;&gt; Usual weekly hours increased with current employer last year ;</t>
  </si>
  <si>
    <t>Western Australia ;  Skill level of job 12 months ago: Skill level 1 ;  &gt;&gt;&gt;&gt; Usual weekly hours decreased with current employer last year ;</t>
  </si>
  <si>
    <t>A127912102X</t>
  </si>
  <si>
    <t>A127898318L</t>
  </si>
  <si>
    <t>A127857430X</t>
  </si>
  <si>
    <t>A127884634F</t>
  </si>
  <si>
    <t>A127925758F</t>
  </si>
  <si>
    <t>A127857434J</t>
  </si>
  <si>
    <t>A127925762W</t>
  </si>
  <si>
    <t>A127925766F</t>
  </si>
  <si>
    <t>A127912106J</t>
  </si>
  <si>
    <t>A127843506X</t>
  </si>
  <si>
    <t>A127857438T</t>
  </si>
  <si>
    <t>A127925770W</t>
  </si>
  <si>
    <t>A127925774F</t>
  </si>
  <si>
    <t>A127857442J</t>
  </si>
  <si>
    <t>A127912110X</t>
  </si>
  <si>
    <t>A127912114J</t>
  </si>
  <si>
    <t>A127925778R</t>
  </si>
  <si>
    <t>A127912118T</t>
  </si>
  <si>
    <t>A127898326L</t>
  </si>
  <si>
    <t>A127925786R</t>
  </si>
  <si>
    <t>A127884642F</t>
  </si>
  <si>
    <t>A127939466L</t>
  </si>
  <si>
    <t>A127925806L</t>
  </si>
  <si>
    <t>A127857462T</t>
  </si>
  <si>
    <t>A127857466A</t>
  </si>
  <si>
    <t>A127857470T</t>
  </si>
  <si>
    <t>A127939470C</t>
  </si>
  <si>
    <t>A127857474A</t>
  </si>
  <si>
    <t>A127870898A</t>
  </si>
  <si>
    <t>A127870902F</t>
  </si>
  <si>
    <t>A127857450J</t>
  </si>
  <si>
    <t>A127925790F</t>
  </si>
  <si>
    <t>A127912122J</t>
  </si>
  <si>
    <t>A127884638R</t>
  </si>
  <si>
    <t>A127912126T</t>
  </si>
  <si>
    <t>A127870906R</t>
  </si>
  <si>
    <t>A127870910F</t>
  </si>
  <si>
    <t>A127857454T</t>
  </si>
  <si>
    <t>A127912130J</t>
  </si>
  <si>
    <t>A127843518J</t>
  </si>
  <si>
    <t>A127939458L</t>
  </si>
  <si>
    <t>A127925794R</t>
  </si>
  <si>
    <t>A127939462C</t>
  </si>
  <si>
    <t>A127857458A</t>
  </si>
  <si>
    <t>A127925798X</t>
  </si>
  <si>
    <t>A127870914R</t>
  </si>
  <si>
    <t>A127843522X</t>
  </si>
  <si>
    <t>A127925802C</t>
  </si>
  <si>
    <t>A127884646R</t>
  </si>
  <si>
    <t>A127870918X</t>
  </si>
  <si>
    <t>A127884650F</t>
  </si>
  <si>
    <t>A127912134T</t>
  </si>
  <si>
    <t>A127870938J</t>
  </si>
  <si>
    <t>A127870926X</t>
  </si>
  <si>
    <t>A127884658X</t>
  </si>
  <si>
    <t>A127912146A</t>
  </si>
  <si>
    <t>A127898350L</t>
  </si>
  <si>
    <t>A127925822L</t>
  </si>
  <si>
    <t>A127898354W</t>
  </si>
  <si>
    <t>A127870942X</t>
  </si>
  <si>
    <t>A127857498V</t>
  </si>
  <si>
    <t>A127912158K</t>
  </si>
  <si>
    <t>A127884654R</t>
  </si>
  <si>
    <t>A127912138A</t>
  </si>
  <si>
    <t>A127857478K</t>
  </si>
  <si>
    <t>A127925810C</t>
  </si>
  <si>
    <t>A127857482A</t>
  </si>
  <si>
    <t>A127870930R</t>
  </si>
  <si>
    <t>A127939474L</t>
  </si>
  <si>
    <t>A127870934X</t>
  </si>
  <si>
    <t>A127898330C</t>
  </si>
  <si>
    <t>A127843526J</t>
  </si>
  <si>
    <t>A127939478W</t>
  </si>
  <si>
    <t>A127912142T</t>
  </si>
  <si>
    <t>A127857486K</t>
  </si>
  <si>
    <t>A127857490A</t>
  </si>
  <si>
    <t>A127925814L</t>
  </si>
  <si>
    <t>A127898334L</t>
  </si>
  <si>
    <t>A127939482L</t>
  </si>
  <si>
    <t>A127898338W</t>
  </si>
  <si>
    <t>A127925818W</t>
  </si>
  <si>
    <t>A127884662R</t>
  </si>
  <si>
    <t>A127857494K</t>
  </si>
  <si>
    <t>A127898342L</t>
  </si>
  <si>
    <t>A127898346W</t>
  </si>
  <si>
    <t>A127912150T</t>
  </si>
  <si>
    <t>A127843558A</t>
  </si>
  <si>
    <t>A127939486W</t>
  </si>
  <si>
    <t>A127843534J</t>
  </si>
  <si>
    <t>A127843550J</t>
  </si>
  <si>
    <t>A127898370W</t>
  </si>
  <si>
    <t>A127925850W</t>
  </si>
  <si>
    <t>A127884682X</t>
  </si>
  <si>
    <t>A127857506J</t>
  </si>
  <si>
    <t>A127925854F</t>
  </si>
  <si>
    <t>A127870954J</t>
  </si>
  <si>
    <t>A127870946J</t>
  </si>
  <si>
    <t>A127843530X</t>
  </si>
  <si>
    <t>A127925826W</t>
  </si>
  <si>
    <t>A127898358F</t>
  </si>
  <si>
    <t>A127884666X</t>
  </si>
  <si>
    <t>A127925830L</t>
  </si>
  <si>
    <t>A127884670R</t>
  </si>
  <si>
    <t>A127912162A</t>
  </si>
  <si>
    <t>A127884674X</t>
  </si>
  <si>
    <t>A127925834W</t>
  </si>
  <si>
    <t>A127925838F</t>
  </si>
  <si>
    <t>A127939490L</t>
  </si>
  <si>
    <t>A127925842W</t>
  </si>
  <si>
    <t>A127925846F</t>
  </si>
  <si>
    <t>A127843538T</t>
  </si>
  <si>
    <t>A127898362W</t>
  </si>
  <si>
    <t>A127843542J</t>
  </si>
  <si>
    <t>A127843546T</t>
  </si>
  <si>
    <t>A127912166K</t>
  </si>
  <si>
    <t>A127870950X</t>
  </si>
  <si>
    <t>A127898366F</t>
  </si>
  <si>
    <t>A127843554T</t>
  </si>
  <si>
    <t>A127912170A</t>
  </si>
  <si>
    <t>A127884678J</t>
  </si>
  <si>
    <t>A127912182K</t>
  </si>
  <si>
    <t>A127939494W</t>
  </si>
  <si>
    <t>A127912178V</t>
  </si>
  <si>
    <t>A127939510K</t>
  </si>
  <si>
    <t>A127857530J</t>
  </si>
  <si>
    <t>A127857534T</t>
  </si>
  <si>
    <t>A127898402C</t>
  </si>
  <si>
    <t>A127857538A</t>
  </si>
  <si>
    <t>A127843574A</t>
  </si>
  <si>
    <t>A127939514V</t>
  </si>
  <si>
    <t>A127898374F</t>
  </si>
  <si>
    <t>A127870958T</t>
  </si>
  <si>
    <t>A127939498F</t>
  </si>
  <si>
    <t>A127884686J</t>
  </si>
  <si>
    <t>A127843562T</t>
  </si>
  <si>
    <t>A127843566A</t>
  </si>
  <si>
    <t>A127939502K</t>
  </si>
  <si>
    <t>A127925858R</t>
  </si>
  <si>
    <t>A127898378R</t>
  </si>
  <si>
    <t>A127912174K</t>
  </si>
  <si>
    <t>A127857510X</t>
  </si>
  <si>
    <t>A127857514J</t>
  </si>
  <si>
    <t>A127898382F</t>
  </si>
  <si>
    <t>A127939506V</t>
  </si>
  <si>
    <t>A127898386R</t>
  </si>
  <si>
    <t>A127898390F</t>
  </si>
  <si>
    <t>A127857518T</t>
  </si>
  <si>
    <t>A127898394R</t>
  </si>
  <si>
    <t>A127884690X</t>
  </si>
  <si>
    <t>A127857522J</t>
  </si>
  <si>
    <t>A127870962J</t>
  </si>
  <si>
    <t>A127870966T</t>
  </si>
  <si>
    <t>A127857526T</t>
  </si>
  <si>
    <t>A127898398X</t>
  </si>
  <si>
    <t>A127912198C</t>
  </si>
  <si>
    <t>A127898406L</t>
  </si>
  <si>
    <t>A127912190K</t>
  </si>
  <si>
    <t>A127870982T</t>
  </si>
  <si>
    <t>A127843590A</t>
  </si>
  <si>
    <t>A127857554A</t>
  </si>
  <si>
    <t>A127898430L</t>
  </si>
  <si>
    <t>A127843594K</t>
  </si>
  <si>
    <t>A127912202J</t>
  </si>
  <si>
    <t>A127912206T</t>
  </si>
  <si>
    <t>A127843578K</t>
  </si>
  <si>
    <t>A127843582A</t>
  </si>
  <si>
    <t>A127857542T</t>
  </si>
  <si>
    <t>A127870970J</t>
  </si>
  <si>
    <t>A127925862F</t>
  </si>
  <si>
    <t>A127898410C</t>
  </si>
  <si>
    <t>A127857546A</t>
  </si>
  <si>
    <t>A127857550T</t>
  </si>
  <si>
    <t>A127912186V</t>
  </si>
  <si>
    <t>A127898414L</t>
  </si>
  <si>
    <t>A127870974T</t>
  </si>
  <si>
    <t>A127898418W</t>
  </si>
  <si>
    <t>A127925866R</t>
  </si>
  <si>
    <t>A127939518C</t>
  </si>
  <si>
    <t>A127925870F</t>
  </si>
  <si>
    <t>A127884694J</t>
  </si>
  <si>
    <t>A127884698T</t>
  </si>
  <si>
    <t>A127939522V</t>
  </si>
  <si>
    <t>A127870978A</t>
  </si>
  <si>
    <t>A127912194V</t>
  </si>
  <si>
    <t>A127939526C</t>
  </si>
  <si>
    <t>A127843586K</t>
  </si>
  <si>
    <t>A127898422L</t>
  </si>
  <si>
    <t>A127884702W</t>
  </si>
  <si>
    <t>A127857558K</t>
  </si>
  <si>
    <t>A127843598V</t>
  </si>
  <si>
    <t>A127939534C</t>
  </si>
  <si>
    <t>A127912214T</t>
  </si>
  <si>
    <t>A127871006A</t>
  </si>
  <si>
    <t>A127912222T</t>
  </si>
  <si>
    <t>A127898450W</t>
  </si>
  <si>
    <t>A127912226A</t>
  </si>
  <si>
    <t>A127884722F</t>
  </si>
  <si>
    <t>A127898454F</t>
  </si>
  <si>
    <t>A127939530V</t>
  </si>
  <si>
    <t>A127843602X</t>
  </si>
  <si>
    <t>A127884706F</t>
  </si>
  <si>
    <t>A127870986A</t>
  </si>
  <si>
    <t>A127912210J</t>
  </si>
  <si>
    <t>A127925874R</t>
  </si>
  <si>
    <t>A127870990T</t>
  </si>
  <si>
    <t>A127898434W</t>
  </si>
  <si>
    <t>A127884710W</t>
  </si>
  <si>
    <t>A127843606J</t>
  </si>
  <si>
    <t>A127898438F</t>
  </si>
  <si>
    <t>A127843610X</t>
  </si>
  <si>
    <t>A127870994A</t>
  </si>
  <si>
    <t>A127925878X</t>
  </si>
  <si>
    <t>A127898442W</t>
  </si>
  <si>
    <t>A127884714F</t>
  </si>
  <si>
    <t>A127884718R</t>
  </si>
  <si>
    <t>A127939538L</t>
  </si>
  <si>
    <t>A127898446F</t>
  </si>
  <si>
    <t>A127870998K</t>
  </si>
  <si>
    <t>A127925882R</t>
  </si>
  <si>
    <t>A127871002T</t>
  </si>
  <si>
    <t>A127925886X</t>
  </si>
  <si>
    <t>A127939542C</t>
  </si>
  <si>
    <t>A127898206V</t>
  </si>
  <si>
    <t>A127925670L</t>
  </si>
  <si>
    <t>A127898202K</t>
  </si>
  <si>
    <t>A127925678F</t>
  </si>
  <si>
    <t>A127925686F</t>
  </si>
  <si>
    <t>A127912006X</t>
  </si>
  <si>
    <t>A127843438J</t>
  </si>
  <si>
    <t>A127912010R</t>
  </si>
  <si>
    <t>A127857346J</t>
  </si>
  <si>
    <t>A127898210K</t>
  </si>
  <si>
    <t>A127898198F</t>
  </si>
  <si>
    <t>A127870778J</t>
  </si>
  <si>
    <t>A127843414R</t>
  </si>
  <si>
    <t>A127939390C</t>
  </si>
  <si>
    <t>A127857334X</t>
  </si>
  <si>
    <t>A127884570F</t>
  </si>
  <si>
    <t>A127843418X</t>
  </si>
  <si>
    <t>A127884574R</t>
  </si>
  <si>
    <t>A127843422R</t>
  </si>
  <si>
    <t>A127843426X</t>
  </si>
  <si>
    <t>A127870782X</t>
  </si>
  <si>
    <t>A127843430R</t>
  </si>
  <si>
    <t>A127884578X</t>
  </si>
  <si>
    <t>A127870786J</t>
  </si>
  <si>
    <t>A127925674W</t>
  </si>
  <si>
    <t>A127912002R</t>
  </si>
  <si>
    <t>A127939394L</t>
  </si>
  <si>
    <t>A127870790X</t>
  </si>
  <si>
    <t>Western Australia ;  Skill level of job 12 months ago: Skill level 1 ;  &gt;&gt;&gt;&gt; Did not know or usual weekly hours varied last year ;</t>
  </si>
  <si>
    <t>Western Australia ;  Skill level of job 12 months ago: Skill level 1 ;  &gt;&gt;&gt;&gt; Promoted or transferred last year ;</t>
  </si>
  <si>
    <t>Western Australia ;  Skill level of job 12 months ago: Skill level 1 ;  &gt;&gt;&gt;&gt; Was not promoted or transferred last year ;</t>
  </si>
  <si>
    <t>Western Australia ;  Skill level of job 12 months ago: Skill level 1 ;  &gt;&gt;&gt; Owner manager or contributing family worker in current main job ;</t>
  </si>
  <si>
    <t>Western Australia ;  Skill level of job 12 months ago: Skill level 1 ;  &gt; Not currently employed ;</t>
  </si>
  <si>
    <t>Western Australia ;  Skill level of job 12 months ago: Skill level 1 ;  &gt; Employed 12 months ago ;</t>
  </si>
  <si>
    <t>Western Australia ;  Skill level of job 12 months ago: Skill level 2 ;  Employed at some time during the last 12 months ;</t>
  </si>
  <si>
    <t>Western Australia ;  Skill level of job 12 months ago: Skill level 2 ;  &gt; Currently employed ;</t>
  </si>
  <si>
    <t>Western Australia ;  Skill level of job 12 months ago: Skill level 2 ;  &gt;&gt; Less than 12 months in current main job ;</t>
  </si>
  <si>
    <t>Western Australia ;  Skill level of job 12 months ago: Skill level 2 ;  &gt;&gt;&gt; Changed jobs in last 12 months ;</t>
  </si>
  <si>
    <t>Western Australia ;  Skill level of job 12 months ago: Skill level 2 ;  &gt;&gt;&gt;&gt; Working in the same industry division as 12 months ago ;</t>
  </si>
  <si>
    <t>Western Australia ;  Skill level of job 12 months ago: Skill level 2 ;  &gt;&gt;&gt;&gt; Working in a different industry division than 12 months ago ;</t>
  </si>
  <si>
    <t>Western Australia ;  Skill level of job 12 months ago: Skill level 2 ;  &gt;&gt;&gt;&gt; Working in the same major occupation group as 12 months ago ;</t>
  </si>
  <si>
    <t>Western Australia ;  Skill level of job 12 months ago: Skill level 2 ;  &gt;&gt;&gt;&gt; Working in a different major occupation group than 12 months ago ;</t>
  </si>
  <si>
    <t>Western Australia ;  Skill level of job 12 months ago: Skill level 2 ;  &gt;&gt;&gt;&gt; Working in an occupation at the same skill level as 12 months ago ;</t>
  </si>
  <si>
    <t>Western Australia ;  Skill level of job 12 months ago: Skill level 2 ;  &gt;&gt;&gt;&gt; Working in an occupation with a higher skill level than 12 months ago ;</t>
  </si>
  <si>
    <t>Western Australia ;  Skill level of job 12 months ago: Skill level 2 ;  &gt;&gt;&gt;&gt; Working in an occupation with a lower skill level than 12 months ago ;</t>
  </si>
  <si>
    <t>Western Australia ;  Skill level of job 12 months ago: Skill level 2 ;  &gt;&gt;&gt;&gt; Working in a job with the same usual hours as 12 months ago ;</t>
  </si>
  <si>
    <t>Western Australia ;  Skill level of job 12 months ago: Skill level 2 ;  &gt;&gt;&gt;&gt; Working in a job with more usual hours than 12 months ago ;</t>
  </si>
  <si>
    <t>Western Australia ;  Skill level of job 12 months ago: Skill level 2 ;  &gt;&gt;&gt;&gt; Working in a job with fewer usual hours than 12 months ago ;</t>
  </si>
  <si>
    <t>Western Australia ;  Skill level of job 12 months ago: Skill level 2 ;  &gt;&gt;&gt;&gt; Working in a job with the same status in employment as 12 months ago ;</t>
  </si>
  <si>
    <t>Western Australia ;  Skill level of job 12 months ago: Skill level 2 ;  &gt;&gt;&gt;&gt; Working in a job with a different status in employment than 12 months ago ;</t>
  </si>
  <si>
    <t>Western Australia ;  Skill level of job 12 months ago: Skill level 2 ;  &gt;&gt;&gt; Did not change jobs in last 12 months ;</t>
  </si>
  <si>
    <t>Western Australia ;  Skill level of job 12 months ago: Skill level 2 ;  &gt;&gt; 12 months or more in current main job ;</t>
  </si>
  <si>
    <t>Western Australia ;  Skill level of job 12 months ago: Skill level 2 ;  &gt;&gt;&gt; Employee in current main job ;</t>
  </si>
  <si>
    <t>Western Australia ;  Skill level of job 12 months ago: Skill level 2 ;  &gt;&gt;&gt;&gt; No change in occupation with current employer last year ;</t>
  </si>
  <si>
    <t>Western Australia ;  Skill level of job 12 months ago: Skill level 2 ;  &gt;&gt;&gt;&gt; Changed occupations with current employer in the same major group last year ;</t>
  </si>
  <si>
    <t>Western Australia ;  Skill level of job 12 months ago: Skill level 2 ;  &gt;&gt;&gt;&gt; Changed occupations with current employer into a different major group last year ;</t>
  </si>
  <si>
    <t>Western Australia ;  Skill level of job 12 months ago: Skill level 2 ;  &gt;&gt;&gt;&gt; Changed occupations with current employer at the same skill level ;</t>
  </si>
  <si>
    <t>Western Australia ;  Skill level of job 12 months ago: Skill level 2 ;  &gt;&gt;&gt;&gt; Changed occupations with current employer to a higher skill level ;</t>
  </si>
  <si>
    <t>Western Australia ;  Skill level of job 12 months ago: Skill level 2 ;  &gt;&gt;&gt;&gt; Changed occupations with current employer to a lower skill level ;</t>
  </si>
  <si>
    <t>Western Australia ;  Skill level of job 12 months ago: Skill level 2 ;  &gt;&gt;&gt;&gt; No change in usual weekly hours with current employer last year ;</t>
  </si>
  <si>
    <t>Western Australia ;  Skill level of job 12 months ago: Skill level 2 ;  &gt;&gt;&gt;&gt; Usual weekly hours increased with current employer last year ;</t>
  </si>
  <si>
    <t>Western Australia ;  Skill level of job 12 months ago: Skill level 2 ;  &gt;&gt;&gt;&gt; Usual weekly hours decreased with current employer last year ;</t>
  </si>
  <si>
    <t>Western Australia ;  Skill level of job 12 months ago: Skill level 2 ;  &gt;&gt;&gt;&gt; Did not know or usual weekly hours varied last year ;</t>
  </si>
  <si>
    <t>Western Australia ;  Skill level of job 12 months ago: Skill level 2 ;  &gt;&gt;&gt;&gt; Promoted or transferred last year ;</t>
  </si>
  <si>
    <t>Western Australia ;  Skill level of job 12 months ago: Skill level 2 ;  &gt;&gt;&gt;&gt; Was not promoted or transferred last year ;</t>
  </si>
  <si>
    <t>Western Australia ;  Skill level of job 12 months ago: Skill level 2 ;  &gt;&gt;&gt; Owner manager or contributing family worker in current main job ;</t>
  </si>
  <si>
    <t>Western Australia ;  Skill level of job 12 months ago: Skill level 2 ;  &gt; Not currently employed ;</t>
  </si>
  <si>
    <t>Western Australia ;  Skill level of job 12 months ago: Skill level 2 ;  &gt; Employed 12 months ago ;</t>
  </si>
  <si>
    <t>Western Australia ;  Skill level of job 12 months ago: Skill level 3 ;  Employed at some time during the last 12 months ;</t>
  </si>
  <si>
    <t>Western Australia ;  Skill level of job 12 months ago: Skill level 3 ;  &gt; Currently employed ;</t>
  </si>
  <si>
    <t>Western Australia ;  Skill level of job 12 months ago: Skill level 3 ;  &gt;&gt; Less than 12 months in current main job ;</t>
  </si>
  <si>
    <t>Western Australia ;  Skill level of job 12 months ago: Skill level 3 ;  &gt;&gt;&gt; Changed jobs in last 12 months ;</t>
  </si>
  <si>
    <t>Western Australia ;  Skill level of job 12 months ago: Skill level 3 ;  &gt;&gt;&gt;&gt; Working in the same industry division as 12 months ago ;</t>
  </si>
  <si>
    <t>Western Australia ;  Skill level of job 12 months ago: Skill level 3 ;  &gt;&gt;&gt;&gt; Working in a different industry division than 12 months ago ;</t>
  </si>
  <si>
    <t>Western Australia ;  Skill level of job 12 months ago: Skill level 3 ;  &gt;&gt;&gt;&gt; Working in the same major occupation group as 12 months ago ;</t>
  </si>
  <si>
    <t>Western Australia ;  Skill level of job 12 months ago: Skill level 3 ;  &gt;&gt;&gt;&gt; Working in a different major occupation group than 12 months ago ;</t>
  </si>
  <si>
    <t>Western Australia ;  Skill level of job 12 months ago: Skill level 3 ;  &gt;&gt;&gt;&gt; Working in an occupation at the same skill level as 12 months ago ;</t>
  </si>
  <si>
    <t>Western Australia ;  Skill level of job 12 months ago: Skill level 3 ;  &gt;&gt;&gt;&gt; Working in an occupation with a higher skill level than 12 months ago ;</t>
  </si>
  <si>
    <t>Western Australia ;  Skill level of job 12 months ago: Skill level 3 ;  &gt;&gt;&gt;&gt; Working in an occupation with a lower skill level than 12 months ago ;</t>
  </si>
  <si>
    <t>Western Australia ;  Skill level of job 12 months ago: Skill level 3 ;  &gt;&gt;&gt;&gt; Working in a job with the same usual hours as 12 months ago ;</t>
  </si>
  <si>
    <t>Western Australia ;  Skill level of job 12 months ago: Skill level 3 ;  &gt;&gt;&gt;&gt; Working in a job with more usual hours than 12 months ago ;</t>
  </si>
  <si>
    <t>Western Australia ;  Skill level of job 12 months ago: Skill level 3 ;  &gt;&gt;&gt;&gt; Working in a job with fewer usual hours than 12 months ago ;</t>
  </si>
  <si>
    <t>Western Australia ;  Skill level of job 12 months ago: Skill level 3 ;  &gt;&gt;&gt;&gt; Working in a job with the same status in employment as 12 months ago ;</t>
  </si>
  <si>
    <t>Western Australia ;  Skill level of job 12 months ago: Skill level 3 ;  &gt;&gt;&gt;&gt; Working in a job with a different status in employment than 12 months ago ;</t>
  </si>
  <si>
    <t>Western Australia ;  Skill level of job 12 months ago: Skill level 3 ;  &gt;&gt;&gt; Did not change jobs in last 12 months ;</t>
  </si>
  <si>
    <t>Western Australia ;  Skill level of job 12 months ago: Skill level 3 ;  &gt;&gt; 12 months or more in current main job ;</t>
  </si>
  <si>
    <t>Western Australia ;  Skill level of job 12 months ago: Skill level 3 ;  &gt;&gt;&gt; Employee in current main job ;</t>
  </si>
  <si>
    <t>Western Australia ;  Skill level of job 12 months ago: Skill level 3 ;  &gt;&gt;&gt;&gt; No change in occupation with current employer last year ;</t>
  </si>
  <si>
    <t>Western Australia ;  Skill level of job 12 months ago: Skill level 3 ;  &gt;&gt;&gt;&gt; Changed occupations with current employer in the same major group last year ;</t>
  </si>
  <si>
    <t>Western Australia ;  Skill level of job 12 months ago: Skill level 3 ;  &gt;&gt;&gt;&gt; Changed occupations with current employer into a different major group last year ;</t>
  </si>
  <si>
    <t>Western Australia ;  Skill level of job 12 months ago: Skill level 3 ;  &gt;&gt;&gt;&gt; Changed occupations with current employer at the same skill level ;</t>
  </si>
  <si>
    <t>Western Australia ;  Skill level of job 12 months ago: Skill level 3 ;  &gt;&gt;&gt;&gt; Changed occupations with current employer to a higher skill level ;</t>
  </si>
  <si>
    <t>Western Australia ;  Skill level of job 12 months ago: Skill level 3 ;  &gt;&gt;&gt;&gt; Changed occupations with current employer to a lower skill level ;</t>
  </si>
  <si>
    <t>Western Australia ;  Skill level of job 12 months ago: Skill level 3 ;  &gt;&gt;&gt;&gt; No change in usual weekly hours with current employer last year ;</t>
  </si>
  <si>
    <t>Western Australia ;  Skill level of job 12 months ago: Skill level 3 ;  &gt;&gt;&gt;&gt; Usual weekly hours increased with current employer last year ;</t>
  </si>
  <si>
    <t>Western Australia ;  Skill level of job 12 months ago: Skill level 3 ;  &gt;&gt;&gt;&gt; Usual weekly hours decreased with current employer last year ;</t>
  </si>
  <si>
    <t>Western Australia ;  Skill level of job 12 months ago: Skill level 3 ;  &gt;&gt;&gt;&gt; Did not know or usual weekly hours varied last year ;</t>
  </si>
  <si>
    <t>Western Australia ;  Skill level of job 12 months ago: Skill level 3 ;  &gt;&gt;&gt;&gt; Promoted or transferred last year ;</t>
  </si>
  <si>
    <t>Western Australia ;  Skill level of job 12 months ago: Skill level 3 ;  &gt;&gt;&gt;&gt; Was not promoted or transferred last year ;</t>
  </si>
  <si>
    <t>Western Australia ;  Skill level of job 12 months ago: Skill level 3 ;  &gt;&gt;&gt; Owner manager or contributing family worker in current main job ;</t>
  </si>
  <si>
    <t>Western Australia ;  Skill level of job 12 months ago: Skill level 3 ;  &gt; Not currently employed ;</t>
  </si>
  <si>
    <t>Western Australia ;  Skill level of job 12 months ago: Skill level 3 ;  &gt; Employed 12 months ago ;</t>
  </si>
  <si>
    <t>Western Australia ;  Skill level of job 12 months ago: Skill level 4 ;  Employed at some time during the last 12 months ;</t>
  </si>
  <si>
    <t>Western Australia ;  Skill level of job 12 months ago: Skill level 4 ;  &gt; Currently employed ;</t>
  </si>
  <si>
    <t>Western Australia ;  Skill level of job 12 months ago: Skill level 4 ;  &gt;&gt; Less than 12 months in current main job ;</t>
  </si>
  <si>
    <t>Western Australia ;  Skill level of job 12 months ago: Skill level 4 ;  &gt;&gt;&gt; Changed jobs in last 12 months ;</t>
  </si>
  <si>
    <t>Western Australia ;  Skill level of job 12 months ago: Skill level 4 ;  &gt;&gt;&gt;&gt; Working in the same industry division as 12 months ago ;</t>
  </si>
  <si>
    <t>Western Australia ;  Skill level of job 12 months ago: Skill level 4 ;  &gt;&gt;&gt;&gt; Working in a different industry division than 12 months ago ;</t>
  </si>
  <si>
    <t>Western Australia ;  Skill level of job 12 months ago: Skill level 4 ;  &gt;&gt;&gt;&gt; Working in the same major occupation group as 12 months ago ;</t>
  </si>
  <si>
    <t>Western Australia ;  Skill level of job 12 months ago: Skill level 4 ;  &gt;&gt;&gt;&gt; Working in a different major occupation group than 12 months ago ;</t>
  </si>
  <si>
    <t>Western Australia ;  Skill level of job 12 months ago: Skill level 4 ;  &gt;&gt;&gt;&gt; Working in an occupation at the same skill level as 12 months ago ;</t>
  </si>
  <si>
    <t>Western Australia ;  Skill level of job 12 months ago: Skill level 4 ;  &gt;&gt;&gt;&gt; Working in an occupation with a higher skill level than 12 months ago ;</t>
  </si>
  <si>
    <t>Western Australia ;  Skill level of job 12 months ago: Skill level 4 ;  &gt;&gt;&gt;&gt; Working in an occupation with a lower skill level than 12 months ago ;</t>
  </si>
  <si>
    <t>Western Australia ;  Skill level of job 12 months ago: Skill level 4 ;  &gt;&gt;&gt;&gt; Working in a job with the same usual hours as 12 months ago ;</t>
  </si>
  <si>
    <t>Western Australia ;  Skill level of job 12 months ago: Skill level 4 ;  &gt;&gt;&gt;&gt; Working in a job with more usual hours than 12 months ago ;</t>
  </si>
  <si>
    <t>Western Australia ;  Skill level of job 12 months ago: Skill level 4 ;  &gt;&gt;&gt;&gt; Working in a job with fewer usual hours than 12 months ago ;</t>
  </si>
  <si>
    <t>Western Australia ;  Skill level of job 12 months ago: Skill level 4 ;  &gt;&gt;&gt;&gt; Working in a job with the same status in employment as 12 months ago ;</t>
  </si>
  <si>
    <t>Western Australia ;  Skill level of job 12 months ago: Skill level 4 ;  &gt;&gt;&gt;&gt; Working in a job with a different status in employment than 12 months ago ;</t>
  </si>
  <si>
    <t>Western Australia ;  Skill level of job 12 months ago: Skill level 4 ;  &gt;&gt;&gt; Did not change jobs in last 12 months ;</t>
  </si>
  <si>
    <t>Western Australia ;  Skill level of job 12 months ago: Skill level 4 ;  &gt;&gt; 12 months or more in current main job ;</t>
  </si>
  <si>
    <t>Western Australia ;  Skill level of job 12 months ago: Skill level 4 ;  &gt;&gt;&gt; Employee in current main job ;</t>
  </si>
  <si>
    <t>Western Australia ;  Skill level of job 12 months ago: Skill level 4 ;  &gt;&gt;&gt;&gt; No change in occupation with current employer last year ;</t>
  </si>
  <si>
    <t>Western Australia ;  Skill level of job 12 months ago: Skill level 4 ;  &gt;&gt;&gt;&gt; Changed occupations with current employer in the same major group last year ;</t>
  </si>
  <si>
    <t>Western Australia ;  Skill level of job 12 months ago: Skill level 4 ;  &gt;&gt;&gt;&gt; Changed occupations with current employer into a different major group last year ;</t>
  </si>
  <si>
    <t>Western Australia ;  Skill level of job 12 months ago: Skill level 4 ;  &gt;&gt;&gt;&gt; Changed occupations with current employer at the same skill level ;</t>
  </si>
  <si>
    <t>Western Australia ;  Skill level of job 12 months ago: Skill level 4 ;  &gt;&gt;&gt;&gt; Changed occupations with current employer to a higher skill level ;</t>
  </si>
  <si>
    <t>Western Australia ;  Skill level of job 12 months ago: Skill level 4 ;  &gt;&gt;&gt;&gt; Changed occupations with current employer to a lower skill level ;</t>
  </si>
  <si>
    <t>Western Australia ;  Skill level of job 12 months ago: Skill level 4 ;  &gt;&gt;&gt;&gt; No change in usual weekly hours with current employer last year ;</t>
  </si>
  <si>
    <t>Western Australia ;  Skill level of job 12 months ago: Skill level 4 ;  &gt;&gt;&gt;&gt; Usual weekly hours increased with current employer last year ;</t>
  </si>
  <si>
    <t>Western Australia ;  Skill level of job 12 months ago: Skill level 4 ;  &gt;&gt;&gt;&gt; Usual weekly hours decreased with current employer last year ;</t>
  </si>
  <si>
    <t>Western Australia ;  Skill level of job 12 months ago: Skill level 4 ;  &gt;&gt;&gt;&gt; Did not know or usual weekly hours varied last year ;</t>
  </si>
  <si>
    <t>Western Australia ;  Skill level of job 12 months ago: Skill level 4 ;  &gt;&gt;&gt;&gt; Promoted or transferred last year ;</t>
  </si>
  <si>
    <t>Western Australia ;  Skill level of job 12 months ago: Skill level 4 ;  &gt;&gt;&gt;&gt; Was not promoted or transferred last year ;</t>
  </si>
  <si>
    <t>Western Australia ;  Skill level of job 12 months ago: Skill level 4 ;  &gt;&gt;&gt; Owner manager or contributing family worker in current main job ;</t>
  </si>
  <si>
    <t>Western Australia ;  Skill level of job 12 months ago: Skill level 4 ;  &gt; Not currently employed ;</t>
  </si>
  <si>
    <t>Western Australia ;  Skill level of job 12 months ago: Skill level 4 ;  &gt; Employed 12 months ago ;</t>
  </si>
  <si>
    <t>Western Australia ;  Skill level of job 12 months ago: Skill level 5 ;  Employed at some time during the last 12 months ;</t>
  </si>
  <si>
    <t>Western Australia ;  Skill level of job 12 months ago: Skill level 5 ;  &gt; Currently employed ;</t>
  </si>
  <si>
    <t>Western Australia ;  Skill level of job 12 months ago: Skill level 5 ;  &gt;&gt; Less than 12 months in current main job ;</t>
  </si>
  <si>
    <t>Western Australia ;  Skill level of job 12 months ago: Skill level 5 ;  &gt;&gt;&gt; Changed jobs in last 12 months ;</t>
  </si>
  <si>
    <t>Western Australia ;  Skill level of job 12 months ago: Skill level 5 ;  &gt;&gt;&gt;&gt; Working in the same industry division as 12 months ago ;</t>
  </si>
  <si>
    <t>Western Australia ;  Skill level of job 12 months ago: Skill level 5 ;  &gt;&gt;&gt;&gt; Working in a different industry division than 12 months ago ;</t>
  </si>
  <si>
    <t>Western Australia ;  Skill level of job 12 months ago: Skill level 5 ;  &gt;&gt;&gt;&gt; Working in the same major occupation group as 12 months ago ;</t>
  </si>
  <si>
    <t>Western Australia ;  Skill level of job 12 months ago: Skill level 5 ;  &gt;&gt;&gt;&gt; Working in a different major occupation group than 12 months ago ;</t>
  </si>
  <si>
    <t>Western Australia ;  Skill level of job 12 months ago: Skill level 5 ;  &gt;&gt;&gt;&gt; Working in an occupation at the same skill level as 12 months ago ;</t>
  </si>
  <si>
    <t>Western Australia ;  Skill level of job 12 months ago: Skill level 5 ;  &gt;&gt;&gt;&gt; Working in an occupation with a higher skill level than 12 months ago ;</t>
  </si>
  <si>
    <t>Western Australia ;  Skill level of job 12 months ago: Skill level 5 ;  &gt;&gt;&gt;&gt; Working in an occupation with a lower skill level than 12 months ago ;</t>
  </si>
  <si>
    <t>Western Australia ;  Skill level of job 12 months ago: Skill level 5 ;  &gt;&gt;&gt;&gt; Working in a job with the same usual hours as 12 months ago ;</t>
  </si>
  <si>
    <t>Western Australia ;  Skill level of job 12 months ago: Skill level 5 ;  &gt;&gt;&gt;&gt; Working in a job with more usual hours than 12 months ago ;</t>
  </si>
  <si>
    <t>Western Australia ;  Skill level of job 12 months ago: Skill level 5 ;  &gt;&gt;&gt;&gt; Working in a job with fewer usual hours than 12 months ago ;</t>
  </si>
  <si>
    <t>Western Australia ;  Skill level of job 12 months ago: Skill level 5 ;  &gt;&gt;&gt;&gt; Working in a job with the same status in employment as 12 months ago ;</t>
  </si>
  <si>
    <t>Western Australia ;  Skill level of job 12 months ago: Skill level 5 ;  &gt;&gt;&gt;&gt; Working in a job with a different status in employment than 12 months ago ;</t>
  </si>
  <si>
    <t>Western Australia ;  Skill level of job 12 months ago: Skill level 5 ;  &gt;&gt;&gt; Did not change jobs in last 12 months ;</t>
  </si>
  <si>
    <t>Western Australia ;  Skill level of job 12 months ago: Skill level 5 ;  &gt;&gt; 12 months or more in current main job ;</t>
  </si>
  <si>
    <t>Western Australia ;  Skill level of job 12 months ago: Skill level 5 ;  &gt;&gt;&gt; Employee in current main job ;</t>
  </si>
  <si>
    <t>Western Australia ;  Skill level of job 12 months ago: Skill level 5 ;  &gt;&gt;&gt;&gt; No change in occupation with current employer last year ;</t>
  </si>
  <si>
    <t>Western Australia ;  Skill level of job 12 months ago: Skill level 5 ;  &gt;&gt;&gt;&gt; Changed occupations with current employer in the same major group last year ;</t>
  </si>
  <si>
    <t>Western Australia ;  Skill level of job 12 months ago: Skill level 5 ;  &gt;&gt;&gt;&gt; Changed occupations with current employer into a different major group last year ;</t>
  </si>
  <si>
    <t>Western Australia ;  Skill level of job 12 months ago: Skill level 5 ;  &gt;&gt;&gt;&gt; Changed occupations with current employer at the same skill level ;</t>
  </si>
  <si>
    <t>Western Australia ;  Skill level of job 12 months ago: Skill level 5 ;  &gt;&gt;&gt;&gt; Changed occupations with current employer to a higher skill level ;</t>
  </si>
  <si>
    <t>Western Australia ;  Skill level of job 12 months ago: Skill level 5 ;  &gt;&gt;&gt;&gt; Changed occupations with current employer to a lower skill level ;</t>
  </si>
  <si>
    <t>Western Australia ;  Skill level of job 12 months ago: Skill level 5 ;  &gt;&gt;&gt;&gt; No change in usual weekly hours with current employer last year ;</t>
  </si>
  <si>
    <t>Western Australia ;  Skill level of job 12 months ago: Skill level 5 ;  &gt;&gt;&gt;&gt; Usual weekly hours increased with current employer last year ;</t>
  </si>
  <si>
    <t>Western Australia ;  Skill level of job 12 months ago: Skill level 5 ;  &gt;&gt;&gt;&gt; Usual weekly hours decreased with current employer last year ;</t>
  </si>
  <si>
    <t>Western Australia ;  Skill level of job 12 months ago: Skill level 5 ;  &gt;&gt;&gt;&gt; Did not know or usual weekly hours varied last year ;</t>
  </si>
  <si>
    <t>Western Australia ;  Skill level of job 12 months ago: Skill level 5 ;  &gt;&gt;&gt;&gt; Promoted or transferred last year ;</t>
  </si>
  <si>
    <t>Western Australia ;  Skill level of job 12 months ago: Skill level 5 ;  &gt;&gt;&gt;&gt; Was not promoted or transferred last year ;</t>
  </si>
  <si>
    <t>Western Australia ;  Skill level of job 12 months ago: Skill level 5 ;  &gt;&gt;&gt; Owner manager or contributing family worker in current main job ;</t>
  </si>
  <si>
    <t>Western Australia ;  Skill level of job 12 months ago: Skill level 5 ;  &gt; Not currently employed ;</t>
  </si>
  <si>
    <t>Western Australia ;  Skill level of job 12 months ago: Skill level 5 ;  &gt; Employed 12 months ago ;</t>
  </si>
  <si>
    <t>Western Australia ;  Not employed 12 months ago ;  Employed at some time during the last 12 months ;</t>
  </si>
  <si>
    <t>Western Australia ;  Not employed 12 months ago ;  &gt; Currently employed ;</t>
  </si>
  <si>
    <t>Western Australia ;  Not employed 12 months ago ;  &gt;&gt; Less than 12 months in current main job ;</t>
  </si>
  <si>
    <t>Western Australia ;  Not employed 12 months ago ;  &gt;&gt;&gt; Changed jobs in last 12 months ;</t>
  </si>
  <si>
    <t>Western Australia ;  Not employed 12 months ago ;  &gt;&gt;&gt; Did not change jobs in last 12 months ;</t>
  </si>
  <si>
    <t>Western Australia ;  Not employed 12 months ago ;  &gt; Not currently employed ;</t>
  </si>
  <si>
    <t>Tasmania ;  Employed at some time during the last 12 months ;</t>
  </si>
  <si>
    <t>Tasmania ;  &gt; Currently employed ;</t>
  </si>
  <si>
    <t>Tasmania ;  &gt;&gt; Less than 12 months in current main job ;</t>
  </si>
  <si>
    <t>Tasmania ;  &gt;&gt;&gt; Changed jobs in last 12 months ;</t>
  </si>
  <si>
    <t>Tasmania ;  &gt;&gt;&gt;&gt; Working in the same industry division as 12 months ago ;</t>
  </si>
  <si>
    <t>Tasmania ;  &gt;&gt;&gt;&gt; Working in a different industry division than 12 months ago ;</t>
  </si>
  <si>
    <t>Tasmania ;  &gt;&gt;&gt;&gt; Working in the same major occupation group as 12 months ago ;</t>
  </si>
  <si>
    <t>Tasmania ;  &gt;&gt;&gt;&gt; Working in a different major occupation group than 12 months ago ;</t>
  </si>
  <si>
    <t>Tasmania ;  &gt;&gt;&gt;&gt; Working in an occupation at the same skill level as 12 months ago ;</t>
  </si>
  <si>
    <t>Tasmania ;  &gt;&gt;&gt;&gt; Working in an occupation with a higher skill level than 12 months ago ;</t>
  </si>
  <si>
    <t>Tasmania ;  &gt;&gt;&gt;&gt; Working in an occupation with a lower skill level than 12 months ago ;</t>
  </si>
  <si>
    <t>Tasmania ;  &gt;&gt;&gt;&gt; Working in a job with the same usual hours as 12 months ago ;</t>
  </si>
  <si>
    <t>Tasmania ;  &gt;&gt;&gt;&gt; Working in a job with more usual hours than 12 months ago ;</t>
  </si>
  <si>
    <t>Tasmania ;  &gt;&gt;&gt;&gt; Working in a job with fewer usual hours than 12 months ago ;</t>
  </si>
  <si>
    <t>Tasmania ;  &gt;&gt;&gt;&gt; Working in a job with the same status in employment as 12 months ago ;</t>
  </si>
  <si>
    <t>Tasmania ;  &gt;&gt;&gt;&gt; Working in a job with a different status in employment than 12 months ago ;</t>
  </si>
  <si>
    <t>Tasmania ;  &gt;&gt;&gt; Did not change jobs in last 12 months ;</t>
  </si>
  <si>
    <t>Tasmania ;  &gt;&gt; 12 months or more in current main job ;</t>
  </si>
  <si>
    <t>Tasmania ;  &gt;&gt;&gt; Employee in current main job ;</t>
  </si>
  <si>
    <t>Tasmania ;  &gt;&gt;&gt;&gt; No change in occupation with current employer last year ;</t>
  </si>
  <si>
    <t>Tasmania ;  &gt;&gt;&gt;&gt; Changed occupations with current employer in the same major group last year ;</t>
  </si>
  <si>
    <t>Tasmania ;  &gt;&gt;&gt;&gt; Changed occupations with current employer into a different major group last year ;</t>
  </si>
  <si>
    <t>Tasmania ;  &gt;&gt;&gt;&gt; Changed occupations with current employer at the same skill level ;</t>
  </si>
  <si>
    <t>Tasmania ;  &gt;&gt;&gt;&gt; Changed occupations with current employer to a higher skill level ;</t>
  </si>
  <si>
    <t>Tasmania ;  &gt;&gt;&gt;&gt; Changed occupations with current employer to a lower skill level ;</t>
  </si>
  <si>
    <t>Tasmania ;  &gt;&gt;&gt;&gt; No change in usual weekly hours with current employer last year ;</t>
  </si>
  <si>
    <t>Tasmania ;  &gt;&gt;&gt;&gt; Usual weekly hours increased with current employer last year ;</t>
  </si>
  <si>
    <t>Tasmania ;  &gt;&gt;&gt;&gt; Usual weekly hours decreased with current employer last year ;</t>
  </si>
  <si>
    <t>Tasmania ;  &gt;&gt;&gt;&gt; Did not know or usual weekly hours varied last year ;</t>
  </si>
  <si>
    <t>Tasmania ;  &gt;&gt;&gt;&gt; Promoted or transferred last year ;</t>
  </si>
  <si>
    <t>Tasmania ;  &gt;&gt;&gt;&gt; Was not promoted or transferred last year ;</t>
  </si>
  <si>
    <t>Tasmania ;  &gt;&gt;&gt; Owner manager or contributing family worker in current main job ;</t>
  </si>
  <si>
    <t>Tasmania ;  &gt; Not currently employed ;</t>
  </si>
  <si>
    <t>Tasmania ;  &gt; Employed 12 months ago ;</t>
  </si>
  <si>
    <t>Tasmania ;  &gt; Not employed 12 months ago ;</t>
  </si>
  <si>
    <t>Tasmania ;  Occupation of job 12 months ago: Managers ;  Employed at some time during the last 12 months ;</t>
  </si>
  <si>
    <t>Tasmania ;  Occupation of job 12 months ago: Managers ;  &gt; Currently employed ;</t>
  </si>
  <si>
    <t>Tasmania ;  Occupation of job 12 months ago: Managers ;  &gt;&gt; Less than 12 months in current main job ;</t>
  </si>
  <si>
    <t>Tasmania ;  Occupation of job 12 months ago: Managers ;  &gt;&gt;&gt; Changed jobs in last 12 months ;</t>
  </si>
  <si>
    <t>Tasmania ;  Occupation of job 12 months ago: Managers ;  &gt;&gt;&gt;&gt; Working in the same industry division as 12 months ago ;</t>
  </si>
  <si>
    <t>Tasmania ;  Occupation of job 12 months ago: Managers ;  &gt;&gt;&gt;&gt; Working in a different industry division than 12 months ago ;</t>
  </si>
  <si>
    <t>Tasmania ;  Occupation of job 12 months ago: Managers ;  &gt;&gt;&gt;&gt; Working in the same major occupation group as 12 months ago ;</t>
  </si>
  <si>
    <t>Tasmania ;  Occupation of job 12 months ago: Managers ;  &gt;&gt;&gt;&gt; Working in a different major occupation group than 12 months ago ;</t>
  </si>
  <si>
    <t>Tasmania ;  Occupation of job 12 months ago: Managers ;  &gt;&gt;&gt;&gt; Working in an occupation at the same skill level as 12 months ago ;</t>
  </si>
  <si>
    <t>Tasmania ;  Occupation of job 12 months ago: Managers ;  &gt;&gt;&gt;&gt; Working in an occupation with a higher skill level than 12 months ago ;</t>
  </si>
  <si>
    <t>Tasmania ;  Occupation of job 12 months ago: Managers ;  &gt;&gt;&gt;&gt; Working in an occupation with a lower skill level than 12 months ago ;</t>
  </si>
  <si>
    <t>Tasmania ;  Occupation of job 12 months ago: Managers ;  &gt;&gt;&gt;&gt; Working in a job with the same usual hours as 12 months ago ;</t>
  </si>
  <si>
    <t>Tasmania ;  Occupation of job 12 months ago: Managers ;  &gt;&gt;&gt;&gt; Working in a job with more usual hours than 12 months ago ;</t>
  </si>
  <si>
    <t>Tasmania ;  Occupation of job 12 months ago: Managers ;  &gt;&gt;&gt;&gt; Working in a job with fewer usual hours than 12 months ago ;</t>
  </si>
  <si>
    <t>Tasmania ;  Occupation of job 12 months ago: Managers ;  &gt;&gt;&gt;&gt; Working in a job with the same status in employment as 12 months ago ;</t>
  </si>
  <si>
    <t>Tasmania ;  Occupation of job 12 months ago: Managers ;  &gt;&gt;&gt;&gt; Working in a job with a different status in employment than 12 months ago ;</t>
  </si>
  <si>
    <t>Tasmania ;  Occupation of job 12 months ago: Managers ;  &gt;&gt;&gt; Did not change jobs in last 12 months ;</t>
  </si>
  <si>
    <t>Tasmania ;  Occupation of job 12 months ago: Managers ;  &gt;&gt; 12 months or more in current main job ;</t>
  </si>
  <si>
    <t>Tasmania ;  Occupation of job 12 months ago: Managers ;  &gt;&gt;&gt; Employee in current main job ;</t>
  </si>
  <si>
    <t>Tasmania ;  Occupation of job 12 months ago: Managers ;  &gt;&gt;&gt;&gt; No change in occupation with current employer last year ;</t>
  </si>
  <si>
    <t>Tasmania ;  Occupation of job 12 months ago: Managers ;  &gt;&gt;&gt;&gt; Changed occupations with current employer in the same major group last year ;</t>
  </si>
  <si>
    <t>Tasmania ;  Occupation of job 12 months ago: Managers ;  &gt;&gt;&gt;&gt; Changed occupations with current employer into a different major group last year ;</t>
  </si>
  <si>
    <t>Tasmania ;  Occupation of job 12 months ago: Managers ;  &gt;&gt;&gt;&gt; Changed occupations with current employer at the same skill level ;</t>
  </si>
  <si>
    <t>Tasmania ;  Occupation of job 12 months ago: Managers ;  &gt;&gt;&gt;&gt; Changed occupations with current employer to a higher skill level ;</t>
  </si>
  <si>
    <t>Tasmania ;  Occupation of job 12 months ago: Managers ;  &gt;&gt;&gt;&gt; Changed occupations with current employer to a lower skill level ;</t>
  </si>
  <si>
    <t>Tasmania ;  Occupation of job 12 months ago: Managers ;  &gt;&gt;&gt;&gt; No change in usual weekly hours with current employer last year ;</t>
  </si>
  <si>
    <t>Tasmania ;  Occupation of job 12 months ago: Managers ;  &gt;&gt;&gt;&gt; Usual weekly hours increased with current employer last year ;</t>
  </si>
  <si>
    <t>Tasmania ;  Occupation of job 12 months ago: Managers ;  &gt;&gt;&gt;&gt; Usual weekly hours decreased with current employer last year ;</t>
  </si>
  <si>
    <t>Tasmania ;  Occupation of job 12 months ago: Managers ;  &gt;&gt;&gt;&gt; Did not know or usual weekly hours varied last year ;</t>
  </si>
  <si>
    <t>Tasmania ;  Occupation of job 12 months ago: Managers ;  &gt;&gt;&gt;&gt; Promoted or transferred last year ;</t>
  </si>
  <si>
    <t>Tasmania ;  Occupation of job 12 months ago: Managers ;  &gt;&gt;&gt;&gt; Was not promoted or transferred last year ;</t>
  </si>
  <si>
    <t>Tasmania ;  Occupation of job 12 months ago: Managers ;  &gt;&gt;&gt; Owner manager or contributing family worker in current main job ;</t>
  </si>
  <si>
    <t>Tasmania ;  Occupation of job 12 months ago: Managers ;  &gt; Not currently employed ;</t>
  </si>
  <si>
    <t>Tasmania ;  Occupation of job 12 months ago: Managers ;  &gt; Employed 12 months ago ;</t>
  </si>
  <si>
    <t>Tasmania ;  Occupation of job 12 months ago: Professionals ;  Employed at some time during the last 12 months ;</t>
  </si>
  <si>
    <t>Tasmania ;  Occupation of job 12 months ago: Professionals ;  &gt; Currently employed ;</t>
  </si>
  <si>
    <t>Tasmania ;  Occupation of job 12 months ago: Professionals ;  &gt;&gt; Less than 12 months in current main job ;</t>
  </si>
  <si>
    <t>Tasmania ;  Occupation of job 12 months ago: Professionals ;  &gt;&gt;&gt; Changed jobs in last 12 months ;</t>
  </si>
  <si>
    <t>Tasmania ;  Occupation of job 12 months ago: Professionals ;  &gt;&gt;&gt;&gt; Working in the same industry division as 12 months ago ;</t>
  </si>
  <si>
    <t>Tasmania ;  Occupation of job 12 months ago: Professionals ;  &gt;&gt;&gt;&gt; Working in a different industry division than 12 months ago ;</t>
  </si>
  <si>
    <t>Tasmania ;  Occupation of job 12 months ago: Professionals ;  &gt;&gt;&gt;&gt; Working in the same major occupation group as 12 months ago ;</t>
  </si>
  <si>
    <t>Tasmania ;  Occupation of job 12 months ago: Professionals ;  &gt;&gt;&gt;&gt; Working in a different major occupation group than 12 months ago ;</t>
  </si>
  <si>
    <t>Tasmania ;  Occupation of job 12 months ago: Professionals ;  &gt;&gt;&gt;&gt; Working in an occupation at the same skill level as 12 months ago ;</t>
  </si>
  <si>
    <t>Tasmania ;  Occupation of job 12 months ago: Professionals ;  &gt;&gt;&gt;&gt; Working in an occupation with a higher skill level than 12 months ago ;</t>
  </si>
  <si>
    <t>Tasmania ;  Occupation of job 12 months ago: Professionals ;  &gt;&gt;&gt;&gt; Working in an occupation with a lower skill level than 12 months ago ;</t>
  </si>
  <si>
    <t>Tasmania ;  Occupation of job 12 months ago: Professionals ;  &gt;&gt;&gt;&gt; Working in a job with the same usual hours as 12 months ago ;</t>
  </si>
  <si>
    <t>Tasmania ;  Occupation of job 12 months ago: Professionals ;  &gt;&gt;&gt;&gt; Working in a job with more usual hours than 12 months ago ;</t>
  </si>
  <si>
    <t>Tasmania ;  Occupation of job 12 months ago: Professionals ;  &gt;&gt;&gt;&gt; Working in a job with fewer usual hours than 12 months ago ;</t>
  </si>
  <si>
    <t>Tasmania ;  Occupation of job 12 months ago: Professionals ;  &gt;&gt;&gt;&gt; Working in a job with the same status in employment as 12 months ago ;</t>
  </si>
  <si>
    <t>Tasmania ;  Occupation of job 12 months ago: Professionals ;  &gt;&gt;&gt;&gt; Working in a job with a different status in employment than 12 months ago ;</t>
  </si>
  <si>
    <t>Tasmania ;  Occupation of job 12 months ago: Professionals ;  &gt;&gt;&gt; Did not change jobs in last 12 months ;</t>
  </si>
  <si>
    <t>Tasmania ;  Occupation of job 12 months ago: Professionals ;  &gt;&gt; 12 months or more in current main job ;</t>
  </si>
  <si>
    <t>Tasmania ;  Occupation of job 12 months ago: Professionals ;  &gt;&gt;&gt; Employee in current main job ;</t>
  </si>
  <si>
    <t>Tasmania ;  Occupation of job 12 months ago: Professionals ;  &gt;&gt;&gt;&gt; No change in occupation with current employer last year ;</t>
  </si>
  <si>
    <t>Tasmania ;  Occupation of job 12 months ago: Professionals ;  &gt;&gt;&gt;&gt; Changed occupations with current employer in the same major group last year ;</t>
  </si>
  <si>
    <t>Tasmania ;  Occupation of job 12 months ago: Professionals ;  &gt;&gt;&gt;&gt; Changed occupations with current employer into a different major group last year ;</t>
  </si>
  <si>
    <t>Tasmania ;  Occupation of job 12 months ago: Professionals ;  &gt;&gt;&gt;&gt; Changed occupations with current employer at the same skill level ;</t>
  </si>
  <si>
    <t>Tasmania ;  Occupation of job 12 months ago: Professionals ;  &gt;&gt;&gt;&gt; Changed occupations with current employer to a higher skill level ;</t>
  </si>
  <si>
    <t>Tasmania ;  Occupation of job 12 months ago: Professionals ;  &gt;&gt;&gt;&gt; Changed occupations with current employer to a lower skill level ;</t>
  </si>
  <si>
    <t>Tasmania ;  Occupation of job 12 months ago: Professionals ;  &gt;&gt;&gt;&gt; No change in usual weekly hours with current employer last year ;</t>
  </si>
  <si>
    <t>Tasmania ;  Occupation of job 12 months ago: Professionals ;  &gt;&gt;&gt;&gt; Usual weekly hours increased with current employer last year ;</t>
  </si>
  <si>
    <t>Tasmania ;  Occupation of job 12 months ago: Professionals ;  &gt;&gt;&gt;&gt; Usual weekly hours decreased with current employer last year ;</t>
  </si>
  <si>
    <t>Tasmania ;  Occupation of job 12 months ago: Professionals ;  &gt;&gt;&gt;&gt; Did not know or usual weekly hours varied last year ;</t>
  </si>
  <si>
    <t>Tasmania ;  Occupation of job 12 months ago: Professionals ;  &gt;&gt;&gt;&gt; Promoted or transferred last year ;</t>
  </si>
  <si>
    <t>Tasmania ;  Occupation of job 12 months ago: Professionals ;  &gt;&gt;&gt;&gt; Was not promoted or transferred last year ;</t>
  </si>
  <si>
    <t>Tasmania ;  Occupation of job 12 months ago: Professionals ;  &gt;&gt;&gt; Owner manager or contributing family worker in current main job ;</t>
  </si>
  <si>
    <t>Tasmania ;  Occupation of job 12 months ago: Professionals ;  &gt; Not currently employed ;</t>
  </si>
  <si>
    <t>A127857338J</t>
  </si>
  <si>
    <t>A127870794J</t>
  </si>
  <si>
    <t>A127925682W</t>
  </si>
  <si>
    <t>A127857342X</t>
  </si>
  <si>
    <t>A127884582R</t>
  </si>
  <si>
    <t>A127925690W</t>
  </si>
  <si>
    <t>A127870822F</t>
  </si>
  <si>
    <t>A127870798T</t>
  </si>
  <si>
    <t>A127939398W</t>
  </si>
  <si>
    <t>A127870818R</t>
  </si>
  <si>
    <t>A127939410A</t>
  </si>
  <si>
    <t>A127898226C</t>
  </si>
  <si>
    <t>A127843446J</t>
  </si>
  <si>
    <t>A127898230V</t>
  </si>
  <si>
    <t>A127898234C</t>
  </si>
  <si>
    <t>A127857358T</t>
  </si>
  <si>
    <t>A127884586X</t>
  </si>
  <si>
    <t>A127912014X</t>
  </si>
  <si>
    <t>A127925694F</t>
  </si>
  <si>
    <t>A127912018J</t>
  </si>
  <si>
    <t>A127870802W</t>
  </si>
  <si>
    <t>A127912022X</t>
  </si>
  <si>
    <t>A127912026J</t>
  </si>
  <si>
    <t>A127898214V</t>
  </si>
  <si>
    <t>A127898218C</t>
  </si>
  <si>
    <t>A127870806F</t>
  </si>
  <si>
    <t>A127870810W</t>
  </si>
  <si>
    <t>A127925698R</t>
  </si>
  <si>
    <t>A127857350X</t>
  </si>
  <si>
    <t>A127939402A</t>
  </si>
  <si>
    <t>A127912030X</t>
  </si>
  <si>
    <t>A127870814F</t>
  </si>
  <si>
    <t>A127898222V</t>
  </si>
  <si>
    <t>A127912034J</t>
  </si>
  <si>
    <t>A127925702V</t>
  </si>
  <si>
    <t>A127843442X</t>
  </si>
  <si>
    <t>A127925706C</t>
  </si>
  <si>
    <t>A127939406K</t>
  </si>
  <si>
    <t>A127884590R</t>
  </si>
  <si>
    <t>A127884594X</t>
  </si>
  <si>
    <t>A127843458T</t>
  </si>
  <si>
    <t>A127857362J</t>
  </si>
  <si>
    <t>A127884598J</t>
  </si>
  <si>
    <t>A127870838X</t>
  </si>
  <si>
    <t>A127912050J</t>
  </si>
  <si>
    <t>A127925718L</t>
  </si>
  <si>
    <t>A127870846X</t>
  </si>
  <si>
    <t>A127857382T</t>
  </si>
  <si>
    <t>A127870850R</t>
  </si>
  <si>
    <t>A127939418V</t>
  </si>
  <si>
    <t>A127925710V</t>
  </si>
  <si>
    <t>A127857366T</t>
  </si>
  <si>
    <t>A127898238L</t>
  </si>
  <si>
    <t>A127912038T</t>
  </si>
  <si>
    <t>A127870826R</t>
  </si>
  <si>
    <t>A127843450X</t>
  </si>
  <si>
    <t>A127870830F</t>
  </si>
  <si>
    <t>A127857370J</t>
  </si>
  <si>
    <t>A127857374T</t>
  </si>
  <si>
    <t>A127912042J</t>
  </si>
  <si>
    <t>A127884602L</t>
  </si>
  <si>
    <t>A127898242C</t>
  </si>
  <si>
    <t>A127939414K</t>
  </si>
  <si>
    <t>A127843454J</t>
  </si>
  <si>
    <t>A127870834R</t>
  </si>
  <si>
    <t>A127898246L</t>
  </si>
  <si>
    <t>A127898250C</t>
  </si>
  <si>
    <t>A127884606W</t>
  </si>
  <si>
    <t>A127898254L</t>
  </si>
  <si>
    <t>A127912046T</t>
  </si>
  <si>
    <t>A127870842R</t>
  </si>
  <si>
    <t>A127857378A</t>
  </si>
  <si>
    <t>A127925714C</t>
  </si>
  <si>
    <t>A127898258W</t>
  </si>
  <si>
    <t>A127843474T</t>
  </si>
  <si>
    <t>A127857386A</t>
  </si>
  <si>
    <t>A127870858J</t>
  </si>
  <si>
    <t>A127925726L</t>
  </si>
  <si>
    <t>A127925734L</t>
  </si>
  <si>
    <t>A127884622W</t>
  </si>
  <si>
    <t>A127870866J</t>
  </si>
  <si>
    <t>A127843478A</t>
  </si>
  <si>
    <t>A127884626F</t>
  </si>
  <si>
    <t>A127884630W</t>
  </si>
  <si>
    <t>A127898262L</t>
  </si>
  <si>
    <t>A127925722C</t>
  </si>
  <si>
    <t>A127939422K</t>
  </si>
  <si>
    <t>A127939426V</t>
  </si>
  <si>
    <t>A127912058A</t>
  </si>
  <si>
    <t>A127912062T</t>
  </si>
  <si>
    <t>A127898266W</t>
  </si>
  <si>
    <t>A127857390T</t>
  </si>
  <si>
    <t>A127870854X</t>
  </si>
  <si>
    <t>A127912066A</t>
  </si>
  <si>
    <t>A127912070T</t>
  </si>
  <si>
    <t>A127939430K</t>
  </si>
  <si>
    <t>A127843462J</t>
  </si>
  <si>
    <t>A127912074A</t>
  </si>
  <si>
    <t>A127912078K</t>
  </si>
  <si>
    <t>A127884610L</t>
  </si>
  <si>
    <t>A127884614W</t>
  </si>
  <si>
    <t>A127843466T</t>
  </si>
  <si>
    <t>A127870862X</t>
  </si>
  <si>
    <t>A127884618F</t>
  </si>
  <si>
    <t>A127925730C</t>
  </si>
  <si>
    <t>A127843470J</t>
  </si>
  <si>
    <t>A127939434V</t>
  </si>
  <si>
    <t>A127857394A</t>
  </si>
  <si>
    <t>A127898298R</t>
  </si>
  <si>
    <t>A127843482T</t>
  </si>
  <si>
    <t>A127912090A</t>
  </si>
  <si>
    <t>A127843494A</t>
  </si>
  <si>
    <t>A127857414X</t>
  </si>
  <si>
    <t>A127898306C</t>
  </si>
  <si>
    <t>A127857418J</t>
  </si>
  <si>
    <t>A127925746W</t>
  </si>
  <si>
    <t>A127843498K</t>
  </si>
  <si>
    <t>A127870882J</t>
  </si>
  <si>
    <t>A127870870X</t>
  </si>
  <si>
    <t>A127870874J</t>
  </si>
  <si>
    <t>A127912082A</t>
  </si>
  <si>
    <t>A127898270L</t>
  </si>
  <si>
    <t>A127857398K</t>
  </si>
  <si>
    <t>A127912086K</t>
  </si>
  <si>
    <t>A127857402R</t>
  </si>
  <si>
    <t>A127898274W</t>
  </si>
  <si>
    <t>A127898278F</t>
  </si>
  <si>
    <t>A127843486A</t>
  </si>
  <si>
    <t>A127857406X</t>
  </si>
  <si>
    <t>A127898282W</t>
  </si>
  <si>
    <t>A127857410R</t>
  </si>
  <si>
    <t>A127939442V</t>
  </si>
  <si>
    <t>A127912094K</t>
  </si>
  <si>
    <t>A127925738W</t>
  </si>
  <si>
    <t>A127939446C</t>
  </si>
  <si>
    <t>A127843490T</t>
  </si>
  <si>
    <t>A127898286F</t>
  </si>
  <si>
    <t>A127925742L</t>
  </si>
  <si>
    <t>A127939450V</t>
  </si>
  <si>
    <t>A127898290W</t>
  </si>
  <si>
    <t>A127898294F</t>
  </si>
  <si>
    <t>A127898302V</t>
  </si>
  <si>
    <t>A127871022A</t>
  </si>
  <si>
    <t>A127939546L</t>
  </si>
  <si>
    <t>A127843618T</t>
  </si>
  <si>
    <t>A127925898J</t>
  </si>
  <si>
    <t>A127843614J</t>
  </si>
  <si>
    <t>A127843622J</t>
  </si>
  <si>
    <t>A127913338L</t>
  </si>
  <si>
    <t>A127940682C</t>
  </si>
  <si>
    <t>A127899454X</t>
  </si>
  <si>
    <t>A127858554V</t>
  </si>
  <si>
    <t>A127885714X</t>
  </si>
  <si>
    <t>A127940714K</t>
  </si>
  <si>
    <t>A127885726J</t>
  </si>
  <si>
    <t>A127913342C</t>
  </si>
  <si>
    <t>A127940718V</t>
  </si>
  <si>
    <t>A127926854X</t>
  </si>
  <si>
    <t>A127940686L</t>
  </si>
  <si>
    <t>A127872046L</t>
  </si>
  <si>
    <t>A127926834R</t>
  </si>
  <si>
    <t>A127940690C</t>
  </si>
  <si>
    <t>A127926838X</t>
  </si>
  <si>
    <t>A127844690C</t>
  </si>
  <si>
    <t>A127858542K</t>
  </si>
  <si>
    <t>A127926842R</t>
  </si>
  <si>
    <t>A127940694L</t>
  </si>
  <si>
    <t>A127940698W</t>
  </si>
  <si>
    <t>A127858546V</t>
  </si>
  <si>
    <t>A127940702A</t>
  </si>
  <si>
    <t>A127940706K</t>
  </si>
  <si>
    <t>A127844694L</t>
  </si>
  <si>
    <t>A127926846X</t>
  </si>
  <si>
    <t>A127844698W</t>
  </si>
  <si>
    <t>A127844702A</t>
  </si>
  <si>
    <t>A127872050C</t>
  </si>
  <si>
    <t>A127940710A</t>
  </si>
  <si>
    <t>A127858550K</t>
  </si>
  <si>
    <t>A127913334C</t>
  </si>
  <si>
    <t>A127926850R</t>
  </si>
  <si>
    <t>A127872054L</t>
  </si>
  <si>
    <t>A127885718J</t>
  </si>
  <si>
    <t>A127885722X</t>
  </si>
  <si>
    <t>A127858838W</t>
  </si>
  <si>
    <t>A127885970K</t>
  </si>
  <si>
    <t>A127872322W</t>
  </si>
  <si>
    <t>A127913614W</t>
  </si>
  <si>
    <t>A127872342F</t>
  </si>
  <si>
    <t>A127844934L</t>
  </si>
  <si>
    <t>A127872350F</t>
  </si>
  <si>
    <t>A127899730J</t>
  </si>
  <si>
    <t>A127899734T</t>
  </si>
  <si>
    <t>A127899738A</t>
  </si>
  <si>
    <t>A127844914C</t>
  </si>
  <si>
    <t>A127844918L</t>
  </si>
  <si>
    <t>A127872318F</t>
  </si>
  <si>
    <t>A127844922C</t>
  </si>
  <si>
    <t>A127858826L</t>
  </si>
  <si>
    <t>A127899718T</t>
  </si>
  <si>
    <t>A127858830C</t>
  </si>
  <si>
    <t>A127927098W</t>
  </si>
  <si>
    <t>A127858834L</t>
  </si>
  <si>
    <t>A127913606W</t>
  </si>
  <si>
    <t>A127844926L</t>
  </si>
  <si>
    <t>A127872326F</t>
  </si>
  <si>
    <t>A127940946W</t>
  </si>
  <si>
    <t>A127872330W</t>
  </si>
  <si>
    <t>A127913610L</t>
  </si>
  <si>
    <t>A127885974V</t>
  </si>
  <si>
    <t>A127885978C</t>
  </si>
  <si>
    <t>A127844930C</t>
  </si>
  <si>
    <t>A127872334F</t>
  </si>
  <si>
    <t>A127872338R</t>
  </si>
  <si>
    <t>A127899722J</t>
  </si>
  <si>
    <t>A127913618F</t>
  </si>
  <si>
    <t>A127899726T</t>
  </si>
  <si>
    <t>A127940950L</t>
  </si>
  <si>
    <t>A127927234C</t>
  </si>
  <si>
    <t>A127872434R</t>
  </si>
  <si>
    <t>A127927218C</t>
  </si>
  <si>
    <t>A127913698T</t>
  </si>
  <si>
    <t>A127858938F</t>
  </si>
  <si>
    <t>A127858942W</t>
  </si>
  <si>
    <t>A127845066T</t>
  </si>
  <si>
    <t>A127858946F</t>
  </si>
  <si>
    <t>A127872446X</t>
  </si>
  <si>
    <t>A127886078R</t>
  </si>
  <si>
    <t>A127858926W</t>
  </si>
  <si>
    <t>A127886062W</t>
  </si>
  <si>
    <t>A127858930L</t>
  </si>
  <si>
    <t>A127927210K</t>
  </si>
  <si>
    <t>A127858934W</t>
  </si>
  <si>
    <t>A127886066F</t>
  </si>
  <si>
    <t>A127927214V</t>
  </si>
  <si>
    <t>A127845054J</t>
  </si>
  <si>
    <t>A127886070W</t>
  </si>
  <si>
    <t>A127913690X</t>
  </si>
  <si>
    <t>A127927222V</t>
  </si>
  <si>
    <t>A127941030R</t>
  </si>
  <si>
    <t>A127872438X</t>
  </si>
  <si>
    <t>A127927226C</t>
  </si>
  <si>
    <t>A127872442R</t>
  </si>
  <si>
    <t>A127845058T</t>
  </si>
  <si>
    <t>A127845062J</t>
  </si>
  <si>
    <t>A127886074F</t>
  </si>
  <si>
    <t>A127913694J</t>
  </si>
  <si>
    <t>A127899830T</t>
  </si>
  <si>
    <t>A127941034X</t>
  </si>
  <si>
    <t>A127941038J</t>
  </si>
  <si>
    <t>A127927230V</t>
  </si>
  <si>
    <t>Tasmania ;  Occupation of job 12 months ago: Professionals ;  &gt; Employed 12 months ago ;</t>
  </si>
  <si>
    <t>Tasmania ;  Occupation of job 12 months ago: Technicians and trades workers ;  Employed at some time during the last 12 months ;</t>
  </si>
  <si>
    <t>Tasmania ;  Occupation of job 12 months ago: Technicians and trades workers ;  &gt; Currently employed ;</t>
  </si>
  <si>
    <t>Tasmania ;  Occupation of job 12 months ago: Technicians and trades workers ;  &gt;&gt; Less than 12 months in current main job ;</t>
  </si>
  <si>
    <t>Tasmania ;  Occupation of job 12 months ago: Technicians and trades workers ;  &gt;&gt;&gt; Changed jobs in last 12 months ;</t>
  </si>
  <si>
    <t>Tasmania ;  Occupation of job 12 months ago: Technicians and trades workers ;  &gt;&gt;&gt;&gt; Working in the same industry division as 12 months ago ;</t>
  </si>
  <si>
    <t>Tasmania ;  Occupation of job 12 months ago: Technicians and trades workers ;  &gt;&gt;&gt;&gt; Working in a different industry division than 12 months ago ;</t>
  </si>
  <si>
    <t>Tasmania ;  Occupation of job 12 months ago: Technicians and trades workers ;  &gt;&gt;&gt;&gt; Working in the same major occupation group as 12 months ago ;</t>
  </si>
  <si>
    <t>Tasmania ;  Occupation of job 12 months ago: Technicians and trades workers ;  &gt;&gt;&gt;&gt; Working in a different major occupation group than 12 months ago ;</t>
  </si>
  <si>
    <t>Tasmania ;  Occupation of job 12 months ago: Technicians and trades workers ;  &gt;&gt;&gt;&gt; Working in an occupation at the same skill level as 12 months ago ;</t>
  </si>
  <si>
    <t>Tasmania ;  Occupation of job 12 months ago: Technicians and trades workers ;  &gt;&gt;&gt;&gt; Working in an occupation with a higher skill level than 12 months ago ;</t>
  </si>
  <si>
    <t>Tasmania ;  Occupation of job 12 months ago: Technicians and trades workers ;  &gt;&gt;&gt;&gt; Working in an occupation with a lower skill level than 12 months ago ;</t>
  </si>
  <si>
    <t>Tasmania ;  Occupation of job 12 months ago: Technicians and trades workers ;  &gt;&gt;&gt;&gt; Working in a job with the same usual hours as 12 months ago ;</t>
  </si>
  <si>
    <t>Tasmania ;  Occupation of job 12 months ago: Technicians and trades workers ;  &gt;&gt;&gt;&gt; Working in a job with more usual hours than 12 months ago ;</t>
  </si>
  <si>
    <t>Tasmania ;  Occupation of job 12 months ago: Technicians and trades workers ;  &gt;&gt;&gt;&gt; Working in a job with fewer usual hours than 12 months ago ;</t>
  </si>
  <si>
    <t>Tasmania ;  Occupation of job 12 months ago: Technicians and trades workers ;  &gt;&gt;&gt;&gt; Working in a job with the same status in employment as 12 months ago ;</t>
  </si>
  <si>
    <t>Tasmania ;  Occupation of job 12 months ago: Technicians and trades workers ;  &gt;&gt;&gt;&gt; Working in a job with a different status in employment than 12 months ago ;</t>
  </si>
  <si>
    <t>Tasmania ;  Occupation of job 12 months ago: Technicians and trades workers ;  &gt;&gt;&gt; Did not change jobs in last 12 months ;</t>
  </si>
  <si>
    <t>Tasmania ;  Occupation of job 12 months ago: Technicians and trades workers ;  &gt;&gt; 12 months or more in current main job ;</t>
  </si>
  <si>
    <t>Tasmania ;  Occupation of job 12 months ago: Technicians and trades workers ;  &gt;&gt;&gt; Employee in current main job ;</t>
  </si>
  <si>
    <t>Tasmania ;  Occupation of job 12 months ago: Technicians and trades workers ;  &gt;&gt;&gt;&gt; No change in occupation with current employer last year ;</t>
  </si>
  <si>
    <t>Tasmania ;  Occupation of job 12 months ago: Technicians and trades workers ;  &gt;&gt;&gt;&gt; Changed occupations with current employer in the same major group last year ;</t>
  </si>
  <si>
    <t>Tasmania ;  Occupation of job 12 months ago: Technicians and trades workers ;  &gt;&gt;&gt;&gt; Changed occupations with current employer into a different major group last year ;</t>
  </si>
  <si>
    <t>Tasmania ;  Occupation of job 12 months ago: Technicians and trades workers ;  &gt;&gt;&gt;&gt; Changed occupations with current employer at the same skill level ;</t>
  </si>
  <si>
    <t>Tasmania ;  Occupation of job 12 months ago: Technicians and trades workers ;  &gt;&gt;&gt;&gt; Changed occupations with current employer to a higher skill level ;</t>
  </si>
  <si>
    <t>Tasmania ;  Occupation of job 12 months ago: Technicians and trades workers ;  &gt;&gt;&gt;&gt; Changed occupations with current employer to a lower skill level ;</t>
  </si>
  <si>
    <t>Tasmania ;  Occupation of job 12 months ago: Technicians and trades workers ;  &gt;&gt;&gt;&gt; No change in usual weekly hours with current employer last year ;</t>
  </si>
  <si>
    <t>Tasmania ;  Occupation of job 12 months ago: Technicians and trades workers ;  &gt;&gt;&gt;&gt; Usual weekly hours increased with current employer last year ;</t>
  </si>
  <si>
    <t>Tasmania ;  Occupation of job 12 months ago: Technicians and trades workers ;  &gt;&gt;&gt;&gt; Usual weekly hours decreased with current employer last year ;</t>
  </si>
  <si>
    <t>Tasmania ;  Occupation of job 12 months ago: Technicians and trades workers ;  &gt;&gt;&gt;&gt; Did not know or usual weekly hours varied last year ;</t>
  </si>
  <si>
    <t>Tasmania ;  Occupation of job 12 months ago: Technicians and trades workers ;  &gt;&gt;&gt;&gt; Promoted or transferred last year ;</t>
  </si>
  <si>
    <t>Tasmania ;  Occupation of job 12 months ago: Technicians and trades workers ;  &gt;&gt;&gt;&gt; Was not promoted or transferred last year ;</t>
  </si>
  <si>
    <t>Tasmania ;  Occupation of job 12 months ago: Technicians and trades workers ;  &gt;&gt;&gt; Owner manager or contributing family worker in current main job ;</t>
  </si>
  <si>
    <t>Tasmania ;  Occupation of job 12 months ago: Technicians and trades workers ;  &gt; Not currently employed ;</t>
  </si>
  <si>
    <t>Tasmania ;  Occupation of job 12 months ago: Technicians and trades workers ;  &gt; Employed 12 months ago ;</t>
  </si>
  <si>
    <t>Tasmania ;  Occupation of job 12 months ago: Community and personal service workers ;  Employed at some time during the last 12 months ;</t>
  </si>
  <si>
    <t>Tasmania ;  Occupation of job 12 months ago: Community and personal service workers ;  &gt; Currently employed ;</t>
  </si>
  <si>
    <t>Tasmania ;  Occupation of job 12 months ago: Community and personal service workers ;  &gt;&gt; Less than 12 months in current main job ;</t>
  </si>
  <si>
    <t>Tasmania ;  Occupation of job 12 months ago: Community and personal service workers ;  &gt;&gt;&gt; Changed jobs in last 12 months ;</t>
  </si>
  <si>
    <t>Tasmania ;  Occupation of job 12 months ago: Community and personal service workers ;  &gt;&gt;&gt;&gt; Working in the same industry division as 12 months ago ;</t>
  </si>
  <si>
    <t>Tasmania ;  Occupation of job 12 months ago: Community and personal service workers ;  &gt;&gt;&gt;&gt; Working in a different industry division than 12 months ago ;</t>
  </si>
  <si>
    <t>Tasmania ;  Occupation of job 12 months ago: Community and personal service workers ;  &gt;&gt;&gt;&gt; Working in the same major occupation group as 12 months ago ;</t>
  </si>
  <si>
    <t>Tasmania ;  Occupation of job 12 months ago: Community and personal service workers ;  &gt;&gt;&gt;&gt; Working in a different major occupation group than 12 months ago ;</t>
  </si>
  <si>
    <t>Tasmania ;  Occupation of job 12 months ago: Community and personal service workers ;  &gt;&gt;&gt;&gt; Working in an occupation at the same skill level as 12 months ago ;</t>
  </si>
  <si>
    <t>Tasmania ;  Occupation of job 12 months ago: Community and personal service workers ;  &gt;&gt;&gt;&gt; Working in an occupation with a higher skill level than 12 months ago ;</t>
  </si>
  <si>
    <t>Tasmania ;  Occupation of job 12 months ago: Community and personal service workers ;  &gt;&gt;&gt;&gt; Working in an occupation with a lower skill level than 12 months ago ;</t>
  </si>
  <si>
    <t>Tasmania ;  Occupation of job 12 months ago: Community and personal service workers ;  &gt;&gt;&gt;&gt; Working in a job with the same usual hours as 12 months ago ;</t>
  </si>
  <si>
    <t>Tasmania ;  Occupation of job 12 months ago: Community and personal service workers ;  &gt;&gt;&gt;&gt; Working in a job with more usual hours than 12 months ago ;</t>
  </si>
  <si>
    <t>Tasmania ;  Occupation of job 12 months ago: Community and personal service workers ;  &gt;&gt;&gt;&gt; Working in a job with fewer usual hours than 12 months ago ;</t>
  </si>
  <si>
    <t>Tasmania ;  Occupation of job 12 months ago: Community and personal service workers ;  &gt;&gt;&gt;&gt; Working in a job with the same status in employment as 12 months ago ;</t>
  </si>
  <si>
    <t>Tasmania ;  Occupation of job 12 months ago: Community and personal service workers ;  &gt;&gt;&gt;&gt; Working in a job with a different status in employment than 12 months ago ;</t>
  </si>
  <si>
    <t>Tasmania ;  Occupation of job 12 months ago: Community and personal service workers ;  &gt;&gt;&gt; Did not change jobs in last 12 months ;</t>
  </si>
  <si>
    <t>Tasmania ;  Occupation of job 12 months ago: Community and personal service workers ;  &gt;&gt; 12 months or more in current main job ;</t>
  </si>
  <si>
    <t>Tasmania ;  Occupation of job 12 months ago: Community and personal service workers ;  &gt;&gt;&gt; Employee in current main job ;</t>
  </si>
  <si>
    <t>Tasmania ;  Occupation of job 12 months ago: Community and personal service workers ;  &gt;&gt;&gt;&gt; No change in occupation with current employer last year ;</t>
  </si>
  <si>
    <t>Tasmania ;  Occupation of job 12 months ago: Community and personal service workers ;  &gt;&gt;&gt;&gt; Changed occupations with current employer in the same major group last year ;</t>
  </si>
  <si>
    <t>Tasmania ;  Occupation of job 12 months ago: Community and personal service workers ;  &gt;&gt;&gt;&gt; Changed occupations with current employer into a different major group last year ;</t>
  </si>
  <si>
    <t>Tasmania ;  Occupation of job 12 months ago: Community and personal service workers ;  &gt;&gt;&gt;&gt; Changed occupations with current employer at the same skill level ;</t>
  </si>
  <si>
    <t>Tasmania ;  Occupation of job 12 months ago: Community and personal service workers ;  &gt;&gt;&gt;&gt; Changed occupations with current employer to a higher skill level ;</t>
  </si>
  <si>
    <t>Tasmania ;  Occupation of job 12 months ago: Community and personal service workers ;  &gt;&gt;&gt;&gt; Changed occupations with current employer to a lower skill level ;</t>
  </si>
  <si>
    <t>Tasmania ;  Occupation of job 12 months ago: Community and personal service workers ;  &gt;&gt;&gt;&gt; No change in usual weekly hours with current employer last year ;</t>
  </si>
  <si>
    <t>Tasmania ;  Occupation of job 12 months ago: Community and personal service workers ;  &gt;&gt;&gt;&gt; Usual weekly hours increased with current employer last year ;</t>
  </si>
  <si>
    <t>Tasmania ;  Occupation of job 12 months ago: Community and personal service workers ;  &gt;&gt;&gt;&gt; Usual weekly hours decreased with current employer last year ;</t>
  </si>
  <si>
    <t>Tasmania ;  Occupation of job 12 months ago: Community and personal service workers ;  &gt;&gt;&gt;&gt; Did not know or usual weekly hours varied last year ;</t>
  </si>
  <si>
    <t>Tasmania ;  Occupation of job 12 months ago: Community and personal service workers ;  &gt;&gt;&gt;&gt; Promoted or transferred last year ;</t>
  </si>
  <si>
    <t>Tasmania ;  Occupation of job 12 months ago: Community and personal service workers ;  &gt;&gt;&gt;&gt; Was not promoted or transferred last year ;</t>
  </si>
  <si>
    <t>Tasmania ;  Occupation of job 12 months ago: Community and personal service workers ;  &gt;&gt;&gt; Owner manager or contributing family worker in current main job ;</t>
  </si>
  <si>
    <t>Tasmania ;  Occupation of job 12 months ago: Community and personal service workers ;  &gt; Not currently employed ;</t>
  </si>
  <si>
    <t>Tasmania ;  Occupation of job 12 months ago: Community and personal service workers ;  &gt; Employed 12 months ago ;</t>
  </si>
  <si>
    <t>Tasmania ;  Occupation of job 12 months ago: Clerical and administrative workers ;  Employed at some time during the last 12 months ;</t>
  </si>
  <si>
    <t>Tasmania ;  Occupation of job 12 months ago: Clerical and administrative workers ;  &gt; Currently employed ;</t>
  </si>
  <si>
    <t>Tasmania ;  Occupation of job 12 months ago: Clerical and administrative workers ;  &gt;&gt; Less than 12 months in current main job ;</t>
  </si>
  <si>
    <t>Tasmania ;  Occupation of job 12 months ago: Clerical and administrative workers ;  &gt;&gt;&gt; Changed jobs in last 12 months ;</t>
  </si>
  <si>
    <t>Tasmania ;  Occupation of job 12 months ago: Clerical and administrative workers ;  &gt;&gt;&gt;&gt; Working in the same industry division as 12 months ago ;</t>
  </si>
  <si>
    <t>Tasmania ;  Occupation of job 12 months ago: Clerical and administrative workers ;  &gt;&gt;&gt;&gt; Working in a different industry division than 12 months ago ;</t>
  </si>
  <si>
    <t>Tasmania ;  Occupation of job 12 months ago: Clerical and administrative workers ;  &gt;&gt;&gt;&gt; Working in the same major occupation group as 12 months ago ;</t>
  </si>
  <si>
    <t>Tasmania ;  Occupation of job 12 months ago: Clerical and administrative workers ;  &gt;&gt;&gt;&gt; Working in a different major occupation group than 12 months ago ;</t>
  </si>
  <si>
    <t>Tasmania ;  Occupation of job 12 months ago: Clerical and administrative workers ;  &gt;&gt;&gt;&gt; Working in an occupation at the same skill level as 12 months ago ;</t>
  </si>
  <si>
    <t>Tasmania ;  Occupation of job 12 months ago: Clerical and administrative workers ;  &gt;&gt;&gt;&gt; Working in an occupation with a higher skill level than 12 months ago ;</t>
  </si>
  <si>
    <t>Tasmania ;  Occupation of job 12 months ago: Clerical and administrative workers ;  &gt;&gt;&gt;&gt; Working in an occupation with a lower skill level than 12 months ago ;</t>
  </si>
  <si>
    <t>Tasmania ;  Occupation of job 12 months ago: Clerical and administrative workers ;  &gt;&gt;&gt;&gt; Working in a job with the same usual hours as 12 months ago ;</t>
  </si>
  <si>
    <t>Tasmania ;  Occupation of job 12 months ago: Clerical and administrative workers ;  &gt;&gt;&gt;&gt; Working in a job with more usual hours than 12 months ago ;</t>
  </si>
  <si>
    <t>Tasmania ;  Occupation of job 12 months ago: Clerical and administrative workers ;  &gt;&gt;&gt;&gt; Working in a job with fewer usual hours than 12 months ago ;</t>
  </si>
  <si>
    <t>Tasmania ;  Occupation of job 12 months ago: Clerical and administrative workers ;  &gt;&gt;&gt;&gt; Working in a job with the same status in employment as 12 months ago ;</t>
  </si>
  <si>
    <t>Tasmania ;  Occupation of job 12 months ago: Clerical and administrative workers ;  &gt;&gt;&gt;&gt; Working in a job with a different status in employment than 12 months ago ;</t>
  </si>
  <si>
    <t>Tasmania ;  Occupation of job 12 months ago: Clerical and administrative workers ;  &gt;&gt;&gt; Did not change jobs in last 12 months ;</t>
  </si>
  <si>
    <t>Tasmania ;  Occupation of job 12 months ago: Clerical and administrative workers ;  &gt;&gt; 12 months or more in current main job ;</t>
  </si>
  <si>
    <t>Tasmania ;  Occupation of job 12 months ago: Clerical and administrative workers ;  &gt;&gt;&gt; Employee in current main job ;</t>
  </si>
  <si>
    <t>Tasmania ;  Occupation of job 12 months ago: Clerical and administrative workers ;  &gt;&gt;&gt;&gt; No change in occupation with current employer last year ;</t>
  </si>
  <si>
    <t>Tasmania ;  Occupation of job 12 months ago: Clerical and administrative workers ;  &gt;&gt;&gt;&gt; Changed occupations with current employer in the same major group last year ;</t>
  </si>
  <si>
    <t>Tasmania ;  Occupation of job 12 months ago: Clerical and administrative workers ;  &gt;&gt;&gt;&gt; Changed occupations with current employer into a different major group last year ;</t>
  </si>
  <si>
    <t>Tasmania ;  Occupation of job 12 months ago: Clerical and administrative workers ;  &gt;&gt;&gt;&gt; Changed occupations with current employer at the same skill level ;</t>
  </si>
  <si>
    <t>Tasmania ;  Occupation of job 12 months ago: Clerical and administrative workers ;  &gt;&gt;&gt;&gt; Changed occupations with current employer to a higher skill level ;</t>
  </si>
  <si>
    <t>Tasmania ;  Occupation of job 12 months ago: Clerical and administrative workers ;  &gt;&gt;&gt;&gt; Changed occupations with current employer to a lower skill level ;</t>
  </si>
  <si>
    <t>Tasmania ;  Occupation of job 12 months ago: Clerical and administrative workers ;  &gt;&gt;&gt;&gt; No change in usual weekly hours with current employer last year ;</t>
  </si>
  <si>
    <t>Tasmania ;  Occupation of job 12 months ago: Clerical and administrative workers ;  &gt;&gt;&gt;&gt; Usual weekly hours increased with current employer last year ;</t>
  </si>
  <si>
    <t>Tasmania ;  Occupation of job 12 months ago: Clerical and administrative workers ;  &gt;&gt;&gt;&gt; Usual weekly hours decreased with current employer last year ;</t>
  </si>
  <si>
    <t>Tasmania ;  Occupation of job 12 months ago: Clerical and administrative workers ;  &gt;&gt;&gt;&gt; Did not know or usual weekly hours varied last year ;</t>
  </si>
  <si>
    <t>Tasmania ;  Occupation of job 12 months ago: Clerical and administrative workers ;  &gt;&gt;&gt;&gt; Promoted or transferred last year ;</t>
  </si>
  <si>
    <t>Tasmania ;  Occupation of job 12 months ago: Clerical and administrative workers ;  &gt;&gt;&gt;&gt; Was not promoted or transferred last year ;</t>
  </si>
  <si>
    <t>Tasmania ;  Occupation of job 12 months ago: Clerical and administrative workers ;  &gt;&gt;&gt; Owner manager or contributing family worker in current main job ;</t>
  </si>
  <si>
    <t>Tasmania ;  Occupation of job 12 months ago: Clerical and administrative workers ;  &gt; Not currently employed ;</t>
  </si>
  <si>
    <t>Tasmania ;  Occupation of job 12 months ago: Clerical and administrative workers ;  &gt; Employed 12 months ago ;</t>
  </si>
  <si>
    <t>Tasmania ;  Occupation of job 12 months ago: Sales workers ;  Employed at some time during the last 12 months ;</t>
  </si>
  <si>
    <t>Tasmania ;  Occupation of job 12 months ago: Sales workers ;  &gt; Currently employed ;</t>
  </si>
  <si>
    <t>Tasmania ;  Occupation of job 12 months ago: Sales workers ;  &gt;&gt; Less than 12 months in current main job ;</t>
  </si>
  <si>
    <t>Tasmania ;  Occupation of job 12 months ago: Sales workers ;  &gt;&gt;&gt; Changed jobs in last 12 months ;</t>
  </si>
  <si>
    <t>Tasmania ;  Occupation of job 12 months ago: Sales workers ;  &gt;&gt;&gt;&gt; Working in the same industry division as 12 months ago ;</t>
  </si>
  <si>
    <t>Tasmania ;  Occupation of job 12 months ago: Sales workers ;  &gt;&gt;&gt;&gt; Working in a different industry division than 12 months ago ;</t>
  </si>
  <si>
    <t>Tasmania ;  Occupation of job 12 months ago: Sales workers ;  &gt;&gt;&gt;&gt; Working in the same major occupation group as 12 months ago ;</t>
  </si>
  <si>
    <t>Tasmania ;  Occupation of job 12 months ago: Sales workers ;  &gt;&gt;&gt;&gt; Working in a different major occupation group than 12 months ago ;</t>
  </si>
  <si>
    <t>Tasmania ;  Occupation of job 12 months ago: Sales workers ;  &gt;&gt;&gt;&gt; Working in an occupation at the same skill level as 12 months ago ;</t>
  </si>
  <si>
    <t>Tasmania ;  Occupation of job 12 months ago: Sales workers ;  &gt;&gt;&gt;&gt; Working in an occupation with a higher skill level than 12 months ago ;</t>
  </si>
  <si>
    <t>Tasmania ;  Occupation of job 12 months ago: Sales workers ;  &gt;&gt;&gt;&gt; Working in an occupation with a lower skill level than 12 months ago ;</t>
  </si>
  <si>
    <t>Tasmania ;  Occupation of job 12 months ago: Sales workers ;  &gt;&gt;&gt;&gt; Working in a job with the same usual hours as 12 months ago ;</t>
  </si>
  <si>
    <t>Tasmania ;  Occupation of job 12 months ago: Sales workers ;  &gt;&gt;&gt;&gt; Working in a job with more usual hours than 12 months ago ;</t>
  </si>
  <si>
    <t>Tasmania ;  Occupation of job 12 months ago: Sales workers ;  &gt;&gt;&gt;&gt; Working in a job with fewer usual hours than 12 months ago ;</t>
  </si>
  <si>
    <t>Tasmania ;  Occupation of job 12 months ago: Sales workers ;  &gt;&gt;&gt;&gt; Working in a job with the same status in employment as 12 months ago ;</t>
  </si>
  <si>
    <t>Tasmania ;  Occupation of job 12 months ago: Sales workers ;  &gt;&gt;&gt;&gt; Working in a job with a different status in employment than 12 months ago ;</t>
  </si>
  <si>
    <t>Tasmania ;  Occupation of job 12 months ago: Sales workers ;  &gt;&gt;&gt; Did not change jobs in last 12 months ;</t>
  </si>
  <si>
    <t>Tasmania ;  Occupation of job 12 months ago: Sales workers ;  &gt;&gt; 12 months or more in current main job ;</t>
  </si>
  <si>
    <t>Tasmania ;  Occupation of job 12 months ago: Sales workers ;  &gt;&gt;&gt; Employee in current main job ;</t>
  </si>
  <si>
    <t>Tasmania ;  Occupation of job 12 months ago: Sales workers ;  &gt;&gt;&gt;&gt; No change in occupation with current employer last year ;</t>
  </si>
  <si>
    <t>Tasmania ;  Occupation of job 12 months ago: Sales workers ;  &gt;&gt;&gt;&gt; Changed occupations with current employer in the same major group last year ;</t>
  </si>
  <si>
    <t>Tasmania ;  Occupation of job 12 months ago: Sales workers ;  &gt;&gt;&gt;&gt; Changed occupations with current employer into a different major group last year ;</t>
  </si>
  <si>
    <t>Tasmania ;  Occupation of job 12 months ago: Sales workers ;  &gt;&gt;&gt;&gt; Changed occupations with current employer at the same skill level ;</t>
  </si>
  <si>
    <t>Tasmania ;  Occupation of job 12 months ago: Sales workers ;  &gt;&gt;&gt;&gt; Changed occupations with current employer to a higher skill level ;</t>
  </si>
  <si>
    <t>Tasmania ;  Occupation of job 12 months ago: Sales workers ;  &gt;&gt;&gt;&gt; Changed occupations with current employer to a lower skill level ;</t>
  </si>
  <si>
    <t>Tasmania ;  Occupation of job 12 months ago: Sales workers ;  &gt;&gt;&gt;&gt; No change in usual weekly hours with current employer last year ;</t>
  </si>
  <si>
    <t>Tasmania ;  Occupation of job 12 months ago: Sales workers ;  &gt;&gt;&gt;&gt; Usual weekly hours increased with current employer last year ;</t>
  </si>
  <si>
    <t>Tasmania ;  Occupation of job 12 months ago: Sales workers ;  &gt;&gt;&gt;&gt; Usual weekly hours decreased with current employer last year ;</t>
  </si>
  <si>
    <t>Tasmania ;  Occupation of job 12 months ago: Sales workers ;  &gt;&gt;&gt;&gt; Did not know or usual weekly hours varied last year ;</t>
  </si>
  <si>
    <t>Tasmania ;  Occupation of job 12 months ago: Sales workers ;  &gt;&gt;&gt;&gt; Promoted or transferred last year ;</t>
  </si>
  <si>
    <t>Tasmania ;  Occupation of job 12 months ago: Sales workers ;  &gt;&gt;&gt;&gt; Was not promoted or transferred last year ;</t>
  </si>
  <si>
    <t>Tasmania ;  Occupation of job 12 months ago: Sales workers ;  &gt;&gt;&gt; Owner manager or contributing family worker in current main job ;</t>
  </si>
  <si>
    <t>Tasmania ;  Occupation of job 12 months ago: Sales workers ;  &gt; Not currently employed ;</t>
  </si>
  <si>
    <t>Tasmania ;  Occupation of job 12 months ago: Sales workers ;  &gt; Employed 12 months ago ;</t>
  </si>
  <si>
    <t>Tasmania ;  Occupation of job 12 months ago: Machinery operators and drivers ;  Employed at some time during the last 12 months ;</t>
  </si>
  <si>
    <t>Tasmania ;  Occupation of job 12 months ago: Machinery operators and drivers ;  &gt; Currently employed ;</t>
  </si>
  <si>
    <t>Tasmania ;  Occupation of job 12 months ago: Machinery operators and drivers ;  &gt;&gt; Less than 12 months in current main job ;</t>
  </si>
  <si>
    <t>Tasmania ;  Occupation of job 12 months ago: Machinery operators and drivers ;  &gt;&gt;&gt; Changed jobs in last 12 months ;</t>
  </si>
  <si>
    <t>Tasmania ;  Occupation of job 12 months ago: Machinery operators and drivers ;  &gt;&gt;&gt;&gt; Working in the same industry division as 12 months ago ;</t>
  </si>
  <si>
    <t>Tasmania ;  Occupation of job 12 months ago: Machinery operators and drivers ;  &gt;&gt;&gt;&gt; Working in a different industry division than 12 months ago ;</t>
  </si>
  <si>
    <t>Tasmania ;  Occupation of job 12 months ago: Machinery operators and drivers ;  &gt;&gt;&gt;&gt; Working in the same major occupation group as 12 months ago ;</t>
  </si>
  <si>
    <t>Tasmania ;  Occupation of job 12 months ago: Machinery operators and drivers ;  &gt;&gt;&gt;&gt; Working in a different major occupation group than 12 months ago ;</t>
  </si>
  <si>
    <t>Tasmania ;  Occupation of job 12 months ago: Machinery operators and drivers ;  &gt;&gt;&gt;&gt; Working in an occupation at the same skill level as 12 months ago ;</t>
  </si>
  <si>
    <t>Tasmania ;  Occupation of job 12 months ago: Machinery operators and drivers ;  &gt;&gt;&gt;&gt; Working in an occupation with a higher skill level than 12 months ago ;</t>
  </si>
  <si>
    <t>Tasmania ;  Occupation of job 12 months ago: Machinery operators and drivers ;  &gt;&gt;&gt;&gt; Working in an occupation with a lower skill level than 12 months ago ;</t>
  </si>
  <si>
    <t>Tasmania ;  Occupation of job 12 months ago: Machinery operators and drivers ;  &gt;&gt;&gt;&gt; Working in a job with the same usual hours as 12 months ago ;</t>
  </si>
  <si>
    <t>Tasmania ;  Occupation of job 12 months ago: Machinery operators and drivers ;  &gt;&gt;&gt;&gt; Working in a job with more usual hours than 12 months ago ;</t>
  </si>
  <si>
    <t>Tasmania ;  Occupation of job 12 months ago: Machinery operators and drivers ;  &gt;&gt;&gt;&gt; Working in a job with fewer usual hours than 12 months ago ;</t>
  </si>
  <si>
    <t>Tasmania ;  Occupation of job 12 months ago: Machinery operators and drivers ;  &gt;&gt;&gt;&gt; Working in a job with the same status in employment as 12 months ago ;</t>
  </si>
  <si>
    <t>Tasmania ;  Occupation of job 12 months ago: Machinery operators and drivers ;  &gt;&gt;&gt;&gt; Working in a job with a different status in employment than 12 months ago ;</t>
  </si>
  <si>
    <t>Tasmania ;  Occupation of job 12 months ago: Machinery operators and drivers ;  &gt;&gt;&gt; Did not change jobs in last 12 months ;</t>
  </si>
  <si>
    <t>Tasmania ;  Occupation of job 12 months ago: Machinery operators and drivers ;  &gt;&gt; 12 months or more in current main job ;</t>
  </si>
  <si>
    <t>Tasmania ;  Occupation of job 12 months ago: Machinery operators and drivers ;  &gt;&gt;&gt; Employee in current main job ;</t>
  </si>
  <si>
    <t>Tasmania ;  Occupation of job 12 months ago: Machinery operators and drivers ;  &gt;&gt;&gt;&gt; No change in occupation with current employer last year ;</t>
  </si>
  <si>
    <t>Tasmania ;  Occupation of job 12 months ago: Machinery operators and drivers ;  &gt;&gt;&gt;&gt; Changed occupations with current employer in the same major group last year ;</t>
  </si>
  <si>
    <t>Tasmania ;  Occupation of job 12 months ago: Machinery operators and drivers ;  &gt;&gt;&gt;&gt; Changed occupations with current employer into a different major group last year ;</t>
  </si>
  <si>
    <t>Tasmania ;  Occupation of job 12 months ago: Machinery operators and drivers ;  &gt;&gt;&gt;&gt; Changed occupations with current employer at the same skill level ;</t>
  </si>
  <si>
    <t>Tasmania ;  Occupation of job 12 months ago: Machinery operators and drivers ;  &gt;&gt;&gt;&gt; Changed occupations with current employer to a higher skill level ;</t>
  </si>
  <si>
    <t>Tasmania ;  Occupation of job 12 months ago: Machinery operators and drivers ;  &gt;&gt;&gt;&gt; Changed occupations with current employer to a lower skill level ;</t>
  </si>
  <si>
    <t>Tasmania ;  Occupation of job 12 months ago: Machinery operators and drivers ;  &gt;&gt;&gt;&gt; No change in usual weekly hours with current employer last year ;</t>
  </si>
  <si>
    <t>Tasmania ;  Occupation of job 12 months ago: Machinery operators and drivers ;  &gt;&gt;&gt;&gt; Usual weekly hours increased with current employer last year ;</t>
  </si>
  <si>
    <t>Tasmania ;  Occupation of job 12 months ago: Machinery operators and drivers ;  &gt;&gt;&gt;&gt; Usual weekly hours decreased with current employer last year ;</t>
  </si>
  <si>
    <t>Tasmania ;  Occupation of job 12 months ago: Machinery operators and drivers ;  &gt;&gt;&gt;&gt; Did not know or usual weekly hours varied last year ;</t>
  </si>
  <si>
    <t>Tasmania ;  Occupation of job 12 months ago: Machinery operators and drivers ;  &gt;&gt;&gt;&gt; Promoted or transferred last year ;</t>
  </si>
  <si>
    <t>Tasmania ;  Occupation of job 12 months ago: Machinery operators and drivers ;  &gt;&gt;&gt;&gt; Was not promoted or transferred last year ;</t>
  </si>
  <si>
    <t>Tasmania ;  Occupation of job 12 months ago: Machinery operators and drivers ;  &gt;&gt;&gt; Owner manager or contributing family worker in current main job ;</t>
  </si>
  <si>
    <t>Tasmania ;  Occupation of job 12 months ago: Machinery operators and drivers ;  &gt; Not currently employed ;</t>
  </si>
  <si>
    <t>Tasmania ;  Occupation of job 12 months ago: Machinery operators and drivers ;  &gt; Employed 12 months ago ;</t>
  </si>
  <si>
    <t>Tasmania ;  Occupation of job 12 months ago: Labourers ;  Employed at some time during the last 12 months ;</t>
  </si>
  <si>
    <t>Tasmania ;  Occupation of job 12 months ago: Labourers ;  &gt; Currently employed ;</t>
  </si>
  <si>
    <t>Tasmania ;  Occupation of job 12 months ago: Labourers ;  &gt;&gt; Less than 12 months in current main job ;</t>
  </si>
  <si>
    <t>Tasmania ;  Occupation of job 12 months ago: Labourers ;  &gt;&gt;&gt; Changed jobs in last 12 months ;</t>
  </si>
  <si>
    <t>Tasmania ;  Occupation of job 12 months ago: Labourers ;  &gt;&gt;&gt;&gt; Working in the same industry division as 12 months ago ;</t>
  </si>
  <si>
    <t>Tasmania ;  Occupation of job 12 months ago: Labourers ;  &gt;&gt;&gt;&gt; Working in a different industry division than 12 months ago ;</t>
  </si>
  <si>
    <t>Tasmania ;  Occupation of job 12 months ago: Labourers ;  &gt;&gt;&gt;&gt; Working in the same major occupation group as 12 months ago ;</t>
  </si>
  <si>
    <t>Tasmania ;  Occupation of job 12 months ago: Labourers ;  &gt;&gt;&gt;&gt; Working in a different major occupation group than 12 months ago ;</t>
  </si>
  <si>
    <t>Tasmania ;  Occupation of job 12 months ago: Labourers ;  &gt;&gt;&gt;&gt; Working in an occupation at the same skill level as 12 months ago ;</t>
  </si>
  <si>
    <t>Tasmania ;  Occupation of job 12 months ago: Labourers ;  &gt;&gt;&gt;&gt; Working in an occupation with a higher skill level than 12 months ago ;</t>
  </si>
  <si>
    <t>Tasmania ;  Occupation of job 12 months ago: Labourers ;  &gt;&gt;&gt;&gt; Working in an occupation with a lower skill level than 12 months ago ;</t>
  </si>
  <si>
    <t>Tasmania ;  Occupation of job 12 months ago: Labourers ;  &gt;&gt;&gt;&gt; Working in a job with the same usual hours as 12 months ago ;</t>
  </si>
  <si>
    <t>Tasmania ;  Occupation of job 12 months ago: Labourers ;  &gt;&gt;&gt;&gt; Working in a job with more usual hours than 12 months ago ;</t>
  </si>
  <si>
    <t>Tasmania ;  Occupation of job 12 months ago: Labourers ;  &gt;&gt;&gt;&gt; Working in a job with fewer usual hours than 12 months ago ;</t>
  </si>
  <si>
    <t>Tasmania ;  Occupation of job 12 months ago: Labourers ;  &gt;&gt;&gt;&gt; Working in a job with the same status in employment as 12 months ago ;</t>
  </si>
  <si>
    <t>Tasmania ;  Occupation of job 12 months ago: Labourers ;  &gt;&gt;&gt;&gt; Working in a job with a different status in employment than 12 months ago ;</t>
  </si>
  <si>
    <t>Tasmania ;  Occupation of job 12 months ago: Labourers ;  &gt;&gt;&gt; Did not change jobs in last 12 months ;</t>
  </si>
  <si>
    <t>Tasmania ;  Occupation of job 12 months ago: Labourers ;  &gt;&gt; 12 months or more in current main job ;</t>
  </si>
  <si>
    <t>Tasmania ;  Occupation of job 12 months ago: Labourers ;  &gt;&gt;&gt; Employee in current main job ;</t>
  </si>
  <si>
    <t>Tasmania ;  Occupation of job 12 months ago: Labourers ;  &gt;&gt;&gt;&gt; No change in occupation with current employer last year ;</t>
  </si>
  <si>
    <t>Tasmania ;  Occupation of job 12 months ago: Labourers ;  &gt;&gt;&gt;&gt; Changed occupations with current employer in the same major group last year ;</t>
  </si>
  <si>
    <t>Tasmania ;  Occupation of job 12 months ago: Labourers ;  &gt;&gt;&gt;&gt; Changed occupations with current employer into a different major group last year ;</t>
  </si>
  <si>
    <t>Tasmania ;  Occupation of job 12 months ago: Labourers ;  &gt;&gt;&gt;&gt; Changed occupations with current employer at the same skill level ;</t>
  </si>
  <si>
    <t>Tasmania ;  Occupation of job 12 months ago: Labourers ;  &gt;&gt;&gt;&gt; Changed occupations with current employer to a higher skill level ;</t>
  </si>
  <si>
    <t>Tasmania ;  Occupation of job 12 months ago: Labourers ;  &gt;&gt;&gt;&gt; Changed occupations with current employer to a lower skill level ;</t>
  </si>
  <si>
    <t>Tasmania ;  Occupation of job 12 months ago: Labourers ;  &gt;&gt;&gt;&gt; No change in usual weekly hours with current employer last year ;</t>
  </si>
  <si>
    <t>Tasmania ;  Occupation of job 12 months ago: Labourers ;  &gt;&gt;&gt;&gt; Usual weekly hours increased with current employer last year ;</t>
  </si>
  <si>
    <t>Tasmania ;  Occupation of job 12 months ago: Labourers ;  &gt;&gt;&gt;&gt; Usual weekly hours decreased with current employer last year ;</t>
  </si>
  <si>
    <t>Tasmania ;  Occupation of job 12 months ago: Labourers ;  &gt;&gt;&gt;&gt; Did not know or usual weekly hours varied last year ;</t>
  </si>
  <si>
    <t>Tasmania ;  Occupation of job 12 months ago: Labourers ;  &gt;&gt;&gt;&gt; Promoted or transferred last year ;</t>
  </si>
  <si>
    <t>Tasmania ;  Occupation of job 12 months ago: Labourers ;  &gt;&gt;&gt;&gt; Was not promoted or transferred last year ;</t>
  </si>
  <si>
    <t>Tasmania ;  Occupation of job 12 months ago: Labourers ;  &gt;&gt;&gt; Owner manager or contributing family worker in current main job ;</t>
  </si>
  <si>
    <t>Tasmania ;  Occupation of job 12 months ago: Labourers ;  &gt; Not currently employed ;</t>
  </si>
  <si>
    <t>Tasmania ;  Occupation of job 12 months ago: Labourers ;  &gt; Employed 12 months ago ;</t>
  </si>
  <si>
    <t>Tasmania ;  Skill level of job 12 months ago: Skill level 1 ;  Employed at some time during the last 12 months ;</t>
  </si>
  <si>
    <t>Tasmania ;  Skill level of job 12 months ago: Skill level 1 ;  &gt; Currently employed ;</t>
  </si>
  <si>
    <t>Tasmania ;  Skill level of job 12 months ago: Skill level 1 ;  &gt;&gt; Less than 12 months in current main job ;</t>
  </si>
  <si>
    <t>Tasmania ;  Skill level of job 12 months ago: Skill level 1 ;  &gt;&gt;&gt; Changed jobs in last 12 months ;</t>
  </si>
  <si>
    <t>Tasmania ;  Skill level of job 12 months ago: Skill level 1 ;  &gt;&gt;&gt;&gt; Working in the same industry division as 12 months ago ;</t>
  </si>
  <si>
    <t>Tasmania ;  Skill level of job 12 months ago: Skill level 1 ;  &gt;&gt;&gt;&gt; Working in a different industry division than 12 months ago ;</t>
  </si>
  <si>
    <t>Tasmania ;  Skill level of job 12 months ago: Skill level 1 ;  &gt;&gt;&gt;&gt; Working in the same major occupation group as 12 months ago ;</t>
  </si>
  <si>
    <t>Tasmania ;  Skill level of job 12 months ago: Skill level 1 ;  &gt;&gt;&gt;&gt; Working in a different major occupation group than 12 months ago ;</t>
  </si>
  <si>
    <t>Tasmania ;  Skill level of job 12 months ago: Skill level 1 ;  &gt;&gt;&gt;&gt; Working in an occupation at the same skill level as 12 months ago ;</t>
  </si>
  <si>
    <t>Tasmania ;  Skill level of job 12 months ago: Skill level 1 ;  &gt;&gt;&gt;&gt; Working in an occupation with a higher skill level than 12 months ago ;</t>
  </si>
  <si>
    <t>Tasmania ;  Skill level of job 12 months ago: Skill level 1 ;  &gt;&gt;&gt;&gt; Working in an occupation with a lower skill level than 12 months ago ;</t>
  </si>
  <si>
    <t>Tasmania ;  Skill level of job 12 months ago: Skill level 1 ;  &gt;&gt;&gt;&gt; Working in a job with the same usual hours as 12 months ago ;</t>
  </si>
  <si>
    <t>Tasmania ;  Skill level of job 12 months ago: Skill level 1 ;  &gt;&gt;&gt;&gt; Working in a job with more usual hours than 12 months ago ;</t>
  </si>
  <si>
    <t>Tasmania ;  Skill level of job 12 months ago: Skill level 1 ;  &gt;&gt;&gt;&gt; Working in a job with fewer usual hours than 12 months ago ;</t>
  </si>
  <si>
    <t>Tasmania ;  Skill level of job 12 months ago: Skill level 1 ;  &gt;&gt;&gt;&gt; Working in a job with the same status in employment as 12 months ago ;</t>
  </si>
  <si>
    <t>Tasmania ;  Skill level of job 12 months ago: Skill level 1 ;  &gt;&gt;&gt;&gt; Working in a job with a different status in employment than 12 months ago ;</t>
  </si>
  <si>
    <t>Tasmania ;  Skill level of job 12 months ago: Skill level 1 ;  &gt;&gt;&gt; Did not change jobs in last 12 months ;</t>
  </si>
  <si>
    <t>Tasmania ;  Skill level of job 12 months ago: Skill level 1 ;  &gt;&gt; 12 months or more in current main job ;</t>
  </si>
  <si>
    <t>Tasmania ;  Skill level of job 12 months ago: Skill level 1 ;  &gt;&gt;&gt; Employee in current main job ;</t>
  </si>
  <si>
    <t>Tasmania ;  Skill level of job 12 months ago: Skill level 1 ;  &gt;&gt;&gt;&gt; No change in occupation with current employer last year ;</t>
  </si>
  <si>
    <t>Tasmania ;  Skill level of job 12 months ago: Skill level 1 ;  &gt;&gt;&gt;&gt; Changed occupations with current employer in the same major group last year ;</t>
  </si>
  <si>
    <t>Tasmania ;  Skill level of job 12 months ago: Skill level 1 ;  &gt;&gt;&gt;&gt; Changed occupations with current employer into a different major group last year ;</t>
  </si>
  <si>
    <t>Tasmania ;  Skill level of job 12 months ago: Skill level 1 ;  &gt;&gt;&gt;&gt; Changed occupations with current employer at the same skill level ;</t>
  </si>
  <si>
    <t>Tasmania ;  Skill level of job 12 months ago: Skill level 1 ;  &gt;&gt;&gt;&gt; Changed occupations with current employer to a higher skill level ;</t>
  </si>
  <si>
    <t>Tasmania ;  Skill level of job 12 months ago: Skill level 1 ;  &gt;&gt;&gt;&gt; Changed occupations with current employer to a lower skill level ;</t>
  </si>
  <si>
    <t>Tasmania ;  Skill level of job 12 months ago: Skill level 1 ;  &gt;&gt;&gt;&gt; No change in usual weekly hours with current employer last year ;</t>
  </si>
  <si>
    <t>Tasmania ;  Skill level of job 12 months ago: Skill level 1 ;  &gt;&gt;&gt;&gt; Usual weekly hours increased with current employer last year ;</t>
  </si>
  <si>
    <t>Tasmania ;  Skill level of job 12 months ago: Skill level 1 ;  &gt;&gt;&gt;&gt; Usual weekly hours decreased with current employer last year ;</t>
  </si>
  <si>
    <t>Tasmania ;  Skill level of job 12 months ago: Skill level 1 ;  &gt;&gt;&gt;&gt; Did not know or usual weekly hours varied last year ;</t>
  </si>
  <si>
    <t>Tasmania ;  Skill level of job 12 months ago: Skill level 1 ;  &gt;&gt;&gt;&gt; Promoted or transferred last year ;</t>
  </si>
  <si>
    <t>Tasmania ;  Skill level of job 12 months ago: Skill level 1 ;  &gt;&gt;&gt;&gt; Was not promoted or transferred last year ;</t>
  </si>
  <si>
    <t>Tasmania ;  Skill level of job 12 months ago: Skill level 1 ;  &gt;&gt;&gt; Owner manager or contributing family worker in current main job ;</t>
  </si>
  <si>
    <t>Tasmania ;  Skill level of job 12 months ago: Skill level 1 ;  &gt; Not currently employed ;</t>
  </si>
  <si>
    <t>Tasmania ;  Skill level of job 12 months ago: Skill level 1 ;  &gt; Employed 12 months ago ;</t>
  </si>
  <si>
    <t>Tasmania ;  Skill level of job 12 months ago: Skill level 2 ;  Employed at some time during the last 12 months ;</t>
  </si>
  <si>
    <t>Tasmania ;  Skill level of job 12 months ago: Skill level 2 ;  &gt; Currently employed ;</t>
  </si>
  <si>
    <t>Tasmania ;  Skill level of job 12 months ago: Skill level 2 ;  &gt;&gt; Less than 12 months in current main job ;</t>
  </si>
  <si>
    <t>Tasmania ;  Skill level of job 12 months ago: Skill level 2 ;  &gt;&gt;&gt; Changed jobs in last 12 months ;</t>
  </si>
  <si>
    <t>Tasmania ;  Skill level of job 12 months ago: Skill level 2 ;  &gt;&gt;&gt;&gt; Working in the same industry division as 12 months ago ;</t>
  </si>
  <si>
    <t>Tasmania ;  Skill level of job 12 months ago: Skill level 2 ;  &gt;&gt;&gt;&gt; Working in a different industry division than 12 months ago ;</t>
  </si>
  <si>
    <t>Tasmania ;  Skill level of job 12 months ago: Skill level 2 ;  &gt;&gt;&gt;&gt; Working in the same major occupation group as 12 months ago ;</t>
  </si>
  <si>
    <t>Tasmania ;  Skill level of job 12 months ago: Skill level 2 ;  &gt;&gt;&gt;&gt; Working in a different major occupation group than 12 months ago ;</t>
  </si>
  <si>
    <t>Tasmania ;  Skill level of job 12 months ago: Skill level 2 ;  &gt;&gt;&gt;&gt; Working in an occupation at the same skill level as 12 months ago ;</t>
  </si>
  <si>
    <t>Tasmania ;  Skill level of job 12 months ago: Skill level 2 ;  &gt;&gt;&gt;&gt; Working in an occupation with a higher skill level than 12 months ago ;</t>
  </si>
  <si>
    <t>Tasmania ;  Skill level of job 12 months ago: Skill level 2 ;  &gt;&gt;&gt;&gt; Working in an occupation with a lower skill level than 12 months ago ;</t>
  </si>
  <si>
    <t>A127913702W</t>
  </si>
  <si>
    <t>A127886090F</t>
  </si>
  <si>
    <t>A127927242C</t>
  </si>
  <si>
    <t>A127899834A</t>
  </si>
  <si>
    <t>A127845090T</t>
  </si>
  <si>
    <t>A127858962F</t>
  </si>
  <si>
    <t>A127872462X</t>
  </si>
  <si>
    <t>A127927254L</t>
  </si>
  <si>
    <t>A127845098K</t>
  </si>
  <si>
    <t>A127886094R</t>
  </si>
  <si>
    <t>A127872466J</t>
  </si>
  <si>
    <t>A127858950W</t>
  </si>
  <si>
    <t>A127845070J</t>
  </si>
  <si>
    <t>A127927246L</t>
  </si>
  <si>
    <t>A127858954F</t>
  </si>
  <si>
    <t>A127886082F</t>
  </si>
  <si>
    <t>A127913706F</t>
  </si>
  <si>
    <t>A127913710W</t>
  </si>
  <si>
    <t>A127872450R</t>
  </si>
  <si>
    <t>A127941042X</t>
  </si>
  <si>
    <t>A127845074T</t>
  </si>
  <si>
    <t>A127941046J</t>
  </si>
  <si>
    <t>A127941050X</t>
  </si>
  <si>
    <t>A127913714F</t>
  </si>
  <si>
    <t>A127858958R</t>
  </si>
  <si>
    <t>A127872454X</t>
  </si>
  <si>
    <t>A127845078A</t>
  </si>
  <si>
    <t>A127899838K</t>
  </si>
  <si>
    <t>A127845082T</t>
  </si>
  <si>
    <t>A127886086R</t>
  </si>
  <si>
    <t>A127845086A</t>
  </si>
  <si>
    <t>A127845094A</t>
  </si>
  <si>
    <t>A127941054J</t>
  </si>
  <si>
    <t>A127927250C</t>
  </si>
  <si>
    <t>A127899842A</t>
  </si>
  <si>
    <t>A127872470X</t>
  </si>
  <si>
    <t>A127941058T</t>
  </si>
  <si>
    <t>A127941066T</t>
  </si>
  <si>
    <t>A127941082T</t>
  </si>
  <si>
    <t>A127913726R</t>
  </si>
  <si>
    <t>A127899862K</t>
  </si>
  <si>
    <t>A127858974R</t>
  </si>
  <si>
    <t>A127941086A</t>
  </si>
  <si>
    <t>A127913734R</t>
  </si>
  <si>
    <t>A127899866V</t>
  </si>
  <si>
    <t>A127899846K</t>
  </si>
  <si>
    <t>A127913718R</t>
  </si>
  <si>
    <t>A127899850A</t>
  </si>
  <si>
    <t>A127886098X</t>
  </si>
  <si>
    <t>A127941062J</t>
  </si>
  <si>
    <t>A127886102C</t>
  </si>
  <si>
    <t>A127858966R</t>
  </si>
  <si>
    <t>A127927258W</t>
  </si>
  <si>
    <t>A127913722F</t>
  </si>
  <si>
    <t>A127927262L</t>
  </si>
  <si>
    <t>A127899854K</t>
  </si>
  <si>
    <t>A127941070J</t>
  </si>
  <si>
    <t>A127845102R</t>
  </si>
  <si>
    <t>A127927266W</t>
  </si>
  <si>
    <t>A127927270L</t>
  </si>
  <si>
    <t>A127941074T</t>
  </si>
  <si>
    <t>A127886106L</t>
  </si>
  <si>
    <t>A127941078A</t>
  </si>
  <si>
    <t>A127927274W</t>
  </si>
  <si>
    <t>A127927278F</t>
  </si>
  <si>
    <t>A127858970F</t>
  </si>
  <si>
    <t>A127886110C</t>
  </si>
  <si>
    <t>A127899858V</t>
  </si>
  <si>
    <t>A127927282W</t>
  </si>
  <si>
    <t>A127858982R</t>
  </si>
  <si>
    <t>A127927286F</t>
  </si>
  <si>
    <t>A127845106X</t>
  </si>
  <si>
    <t>A127913746X</t>
  </si>
  <si>
    <t>A127845114X</t>
  </si>
  <si>
    <t>A127899898L</t>
  </si>
  <si>
    <t>A127913754X</t>
  </si>
  <si>
    <t>A127927298R</t>
  </si>
  <si>
    <t>A127913758J</t>
  </si>
  <si>
    <t>A127858986X</t>
  </si>
  <si>
    <t>A127941090T</t>
  </si>
  <si>
    <t>A127858978X</t>
  </si>
  <si>
    <t>A127941094A</t>
  </si>
  <si>
    <t>A127899870K</t>
  </si>
  <si>
    <t>A127899874V</t>
  </si>
  <si>
    <t>A127913738X</t>
  </si>
  <si>
    <t>A127872474J</t>
  </si>
  <si>
    <t>A127886114L</t>
  </si>
  <si>
    <t>A127899878C</t>
  </si>
  <si>
    <t>A127886118W</t>
  </si>
  <si>
    <t>A127872478T</t>
  </si>
  <si>
    <t>A127941098K</t>
  </si>
  <si>
    <t>A127899882V</t>
  </si>
  <si>
    <t>A127899886C</t>
  </si>
  <si>
    <t>A127886122L</t>
  </si>
  <si>
    <t>A127927290W</t>
  </si>
  <si>
    <t>A127913742R</t>
  </si>
  <si>
    <t>A127899890V</t>
  </si>
  <si>
    <t>A127886126W</t>
  </si>
  <si>
    <t>A127845110R</t>
  </si>
  <si>
    <t>A127899894C</t>
  </si>
  <si>
    <t>A127927294F</t>
  </si>
  <si>
    <t>A127941102R</t>
  </si>
  <si>
    <t>A127913750R</t>
  </si>
  <si>
    <t>A127872502F</t>
  </si>
  <si>
    <t>A127845118J</t>
  </si>
  <si>
    <t>A127886134W</t>
  </si>
  <si>
    <t>A127899906A</t>
  </si>
  <si>
    <t>A127941110R</t>
  </si>
  <si>
    <t>A127899914A</t>
  </si>
  <si>
    <t>A127858998J</t>
  </si>
  <si>
    <t>A127941114X</t>
  </si>
  <si>
    <t>A127913774J</t>
  </si>
  <si>
    <t>A127886146F</t>
  </si>
  <si>
    <t>A127913762X</t>
  </si>
  <si>
    <t>A127886130L</t>
  </si>
  <si>
    <t>A127927302V</t>
  </si>
  <si>
    <t>A127872482J</t>
  </si>
  <si>
    <t>A127927306C</t>
  </si>
  <si>
    <t>A127858990R</t>
  </si>
  <si>
    <t>A127927310V</t>
  </si>
  <si>
    <t>A127872486T</t>
  </si>
  <si>
    <t>A127845122X</t>
  </si>
  <si>
    <t>A127872490J</t>
  </si>
  <si>
    <t>A127845126J</t>
  </si>
  <si>
    <t>A127845130X</t>
  </si>
  <si>
    <t>A127845134J</t>
  </si>
  <si>
    <t>A127872494T</t>
  </si>
  <si>
    <t>A127927314C</t>
  </si>
  <si>
    <t>A127858994X</t>
  </si>
  <si>
    <t>A127886138F</t>
  </si>
  <si>
    <t>A127913766J</t>
  </si>
  <si>
    <t>A127886142W</t>
  </si>
  <si>
    <t>A127899902T</t>
  </si>
  <si>
    <t>A127899910T</t>
  </si>
  <si>
    <t>A127872498A</t>
  </si>
  <si>
    <t>A127913770X</t>
  </si>
  <si>
    <t>A127845138T</t>
  </si>
  <si>
    <t>A127927342L</t>
  </si>
  <si>
    <t>A127886150W</t>
  </si>
  <si>
    <t>A127941118J</t>
  </si>
  <si>
    <t>A127899922A</t>
  </si>
  <si>
    <t>A127872514R</t>
  </si>
  <si>
    <t>A127927346W</t>
  </si>
  <si>
    <t>A127899930A</t>
  </si>
  <si>
    <t>A127941130X</t>
  </si>
  <si>
    <t>A127927350L</t>
  </si>
  <si>
    <t>A127886162F</t>
  </si>
  <si>
    <t>A127913778T</t>
  </si>
  <si>
    <t>A127927322C</t>
  </si>
  <si>
    <t>A127886154F</t>
  </si>
  <si>
    <t>A127872506R</t>
  </si>
  <si>
    <t>A127845142J</t>
  </si>
  <si>
    <t>A127859002R</t>
  </si>
  <si>
    <t>A127845146T</t>
  </si>
  <si>
    <t>A127859006X</t>
  </si>
  <si>
    <t>A127913782J</t>
  </si>
  <si>
    <t>A127872510F</t>
  </si>
  <si>
    <t>A127927326L</t>
  </si>
  <si>
    <t>A127859010R</t>
  </si>
  <si>
    <t>A127927330C</t>
  </si>
  <si>
    <t>A127941122X</t>
  </si>
  <si>
    <t>A127941126J</t>
  </si>
  <si>
    <t>A127913786T</t>
  </si>
  <si>
    <t>A127845150J</t>
  </si>
  <si>
    <t>A127927334L</t>
  </si>
  <si>
    <t>A127859014X</t>
  </si>
  <si>
    <t>A127899918K</t>
  </si>
  <si>
    <t>A127927338W</t>
  </si>
  <si>
    <t>A127913790J</t>
  </si>
  <si>
    <t>A127913794T</t>
  </si>
  <si>
    <t>A127886158R</t>
  </si>
  <si>
    <t>A127913810F</t>
  </si>
  <si>
    <t>A127886166R</t>
  </si>
  <si>
    <t>A127899946V</t>
  </si>
  <si>
    <t>A127886182R</t>
  </si>
  <si>
    <t>A127872522R</t>
  </si>
  <si>
    <t>A127941146T</t>
  </si>
  <si>
    <t>A127859026J</t>
  </si>
  <si>
    <t>A127859030X</t>
  </si>
  <si>
    <t>A127941150J</t>
  </si>
  <si>
    <t>A127927366F</t>
  </si>
  <si>
    <t>A127886170F</t>
  </si>
  <si>
    <t>A127913798A</t>
  </si>
  <si>
    <t>A127859018J</t>
  </si>
  <si>
    <t>A127886174R</t>
  </si>
  <si>
    <t>A127899934K</t>
  </si>
  <si>
    <t>A127899938V</t>
  </si>
  <si>
    <t>A127886178X</t>
  </si>
  <si>
    <t>A127845154T</t>
  </si>
  <si>
    <t>A127899942K</t>
  </si>
  <si>
    <t>A127872518X</t>
  </si>
  <si>
    <t>A127927354W</t>
  </si>
  <si>
    <t>A127845158A</t>
  </si>
  <si>
    <t>A127941134J</t>
  </si>
  <si>
    <t>A127845162T</t>
  </si>
  <si>
    <t>A127927358F</t>
  </si>
  <si>
    <t>A127913802F</t>
  </si>
  <si>
    <t>A127899950K</t>
  </si>
  <si>
    <t>A127927362W</t>
  </si>
  <si>
    <t>A127941138T</t>
  </si>
  <si>
    <t>A127899954V</t>
  </si>
  <si>
    <t>A127913806R</t>
  </si>
  <si>
    <t>A127859022X</t>
  </si>
  <si>
    <t>A127899958C</t>
  </si>
  <si>
    <t>A127941142J</t>
  </si>
  <si>
    <t>A127927114K</t>
  </si>
  <si>
    <t>A127844938W</t>
  </si>
  <si>
    <t>A127913626F</t>
  </si>
  <si>
    <t>A127858846W</t>
  </si>
  <si>
    <t>A127899758K</t>
  </si>
  <si>
    <t>A127940958F</t>
  </si>
  <si>
    <t>A127940962W</t>
  </si>
  <si>
    <t>A127858854W</t>
  </si>
  <si>
    <t>A127927118V</t>
  </si>
  <si>
    <t>A127927122K</t>
  </si>
  <si>
    <t>A127927102A</t>
  </si>
  <si>
    <t>A127885982V</t>
  </si>
  <si>
    <t>A127913622W</t>
  </si>
  <si>
    <t>A127858842L</t>
  </si>
  <si>
    <t>A127899742T</t>
  </si>
  <si>
    <t>A127899746A</t>
  </si>
  <si>
    <t>A127885986C</t>
  </si>
  <si>
    <t>A127844942L</t>
  </si>
  <si>
    <t>A127872354R</t>
  </si>
  <si>
    <t>A127940954W</t>
  </si>
  <si>
    <t>A127872358X</t>
  </si>
  <si>
    <t>A127844946W</t>
  </si>
  <si>
    <t>A127913630W</t>
  </si>
  <si>
    <t>A127885990V</t>
  </si>
  <si>
    <t>A127872362R</t>
  </si>
  <si>
    <t>A127844950L</t>
  </si>
  <si>
    <t>A127899750T</t>
  </si>
  <si>
    <t>A127927106K</t>
  </si>
  <si>
    <t>A127899754A</t>
  </si>
  <si>
    <t>A127844954W</t>
  </si>
  <si>
    <t>A127844958F</t>
  </si>
  <si>
    <t>A127927110A</t>
  </si>
  <si>
    <t>A127844962W</t>
  </si>
  <si>
    <t>A127858850L</t>
  </si>
  <si>
    <t>A127913646R</t>
  </si>
  <si>
    <t>A127899762A</t>
  </si>
  <si>
    <t>A127872378J</t>
  </si>
  <si>
    <t>A127927142V</t>
  </si>
  <si>
    <t>A127927150V</t>
  </si>
  <si>
    <t>A127940974F</t>
  </si>
  <si>
    <t>A127886014C</t>
  </si>
  <si>
    <t>A127940978R</t>
  </si>
  <si>
    <t>A127886018L</t>
  </si>
  <si>
    <t>A127886022C</t>
  </si>
  <si>
    <t>A127940966F</t>
  </si>
  <si>
    <t>Tasmania ;  Skill level of job 12 months ago: Skill level 2 ;  &gt;&gt;&gt;&gt; Working in a job with the same usual hours as 12 months ago ;</t>
  </si>
  <si>
    <t>Tasmania ;  Skill level of job 12 months ago: Skill level 2 ;  &gt;&gt;&gt;&gt; Working in a job with more usual hours than 12 months ago ;</t>
  </si>
  <si>
    <t>Tasmania ;  Skill level of job 12 months ago: Skill level 2 ;  &gt;&gt;&gt;&gt; Working in a job with fewer usual hours than 12 months ago ;</t>
  </si>
  <si>
    <t>Tasmania ;  Skill level of job 12 months ago: Skill level 2 ;  &gt;&gt;&gt;&gt; Working in a job with the same status in employment as 12 months ago ;</t>
  </si>
  <si>
    <t>Tasmania ;  Skill level of job 12 months ago: Skill level 2 ;  &gt;&gt;&gt;&gt; Working in a job with a different status in employment than 12 months ago ;</t>
  </si>
  <si>
    <t>Tasmania ;  Skill level of job 12 months ago: Skill level 2 ;  &gt;&gt;&gt; Did not change jobs in last 12 months ;</t>
  </si>
  <si>
    <t>Tasmania ;  Skill level of job 12 months ago: Skill level 2 ;  &gt;&gt; 12 months or more in current main job ;</t>
  </si>
  <si>
    <t>Tasmania ;  Skill level of job 12 months ago: Skill level 2 ;  &gt;&gt;&gt; Employee in current main job ;</t>
  </si>
  <si>
    <t>Tasmania ;  Skill level of job 12 months ago: Skill level 2 ;  &gt;&gt;&gt;&gt; No change in occupation with current employer last year ;</t>
  </si>
  <si>
    <t>Tasmania ;  Skill level of job 12 months ago: Skill level 2 ;  &gt;&gt;&gt;&gt; Changed occupations with current employer in the same major group last year ;</t>
  </si>
  <si>
    <t>Tasmania ;  Skill level of job 12 months ago: Skill level 2 ;  &gt;&gt;&gt;&gt; Changed occupations with current employer into a different major group last year ;</t>
  </si>
  <si>
    <t>Tasmania ;  Skill level of job 12 months ago: Skill level 2 ;  &gt;&gt;&gt;&gt; Changed occupations with current employer at the same skill level ;</t>
  </si>
  <si>
    <t>Tasmania ;  Skill level of job 12 months ago: Skill level 2 ;  &gt;&gt;&gt;&gt; Changed occupations with current employer to a higher skill level ;</t>
  </si>
  <si>
    <t>Tasmania ;  Skill level of job 12 months ago: Skill level 2 ;  &gt;&gt;&gt;&gt; Changed occupations with current employer to a lower skill level ;</t>
  </si>
  <si>
    <t>Tasmania ;  Skill level of job 12 months ago: Skill level 2 ;  &gt;&gt;&gt;&gt; No change in usual weekly hours with current employer last year ;</t>
  </si>
  <si>
    <t>Tasmania ;  Skill level of job 12 months ago: Skill level 2 ;  &gt;&gt;&gt;&gt; Usual weekly hours increased with current employer last year ;</t>
  </si>
  <si>
    <t>Tasmania ;  Skill level of job 12 months ago: Skill level 2 ;  &gt;&gt;&gt;&gt; Usual weekly hours decreased with current employer last year ;</t>
  </si>
  <si>
    <t>Tasmania ;  Skill level of job 12 months ago: Skill level 2 ;  &gt;&gt;&gt;&gt; Did not know or usual weekly hours varied last year ;</t>
  </si>
  <si>
    <t>Tasmania ;  Skill level of job 12 months ago: Skill level 2 ;  &gt;&gt;&gt;&gt; Promoted or transferred last year ;</t>
  </si>
  <si>
    <t>Tasmania ;  Skill level of job 12 months ago: Skill level 2 ;  &gt;&gt;&gt;&gt; Was not promoted or transferred last year ;</t>
  </si>
  <si>
    <t>Tasmania ;  Skill level of job 12 months ago: Skill level 2 ;  &gt;&gt;&gt; Owner manager or contributing family worker in current main job ;</t>
  </si>
  <si>
    <t>Tasmania ;  Skill level of job 12 months ago: Skill level 2 ;  &gt; Not currently employed ;</t>
  </si>
  <si>
    <t>Tasmania ;  Skill level of job 12 months ago: Skill level 2 ;  &gt; Employed 12 months ago ;</t>
  </si>
  <si>
    <t>Tasmania ;  Skill level of job 12 months ago: Skill level 3 ;  Employed at some time during the last 12 months ;</t>
  </si>
  <si>
    <t>Tasmania ;  Skill level of job 12 months ago: Skill level 3 ;  &gt; Currently employed ;</t>
  </si>
  <si>
    <t>Tasmania ;  Skill level of job 12 months ago: Skill level 3 ;  &gt;&gt; Less than 12 months in current main job ;</t>
  </si>
  <si>
    <t>Tasmania ;  Skill level of job 12 months ago: Skill level 3 ;  &gt;&gt;&gt; Changed jobs in last 12 months ;</t>
  </si>
  <si>
    <t>Tasmania ;  Skill level of job 12 months ago: Skill level 3 ;  &gt;&gt;&gt;&gt; Working in the same industry division as 12 months ago ;</t>
  </si>
  <si>
    <t>Tasmania ;  Skill level of job 12 months ago: Skill level 3 ;  &gt;&gt;&gt;&gt; Working in a different industry division than 12 months ago ;</t>
  </si>
  <si>
    <t>Tasmania ;  Skill level of job 12 months ago: Skill level 3 ;  &gt;&gt;&gt;&gt; Working in the same major occupation group as 12 months ago ;</t>
  </si>
  <si>
    <t>Tasmania ;  Skill level of job 12 months ago: Skill level 3 ;  &gt;&gt;&gt;&gt; Working in a different major occupation group than 12 months ago ;</t>
  </si>
  <si>
    <t>Tasmania ;  Skill level of job 12 months ago: Skill level 3 ;  &gt;&gt;&gt;&gt; Working in an occupation at the same skill level as 12 months ago ;</t>
  </si>
  <si>
    <t>Tasmania ;  Skill level of job 12 months ago: Skill level 3 ;  &gt;&gt;&gt;&gt; Working in an occupation with a higher skill level than 12 months ago ;</t>
  </si>
  <si>
    <t>Tasmania ;  Skill level of job 12 months ago: Skill level 3 ;  &gt;&gt;&gt;&gt; Working in an occupation with a lower skill level than 12 months ago ;</t>
  </si>
  <si>
    <t>Tasmania ;  Skill level of job 12 months ago: Skill level 3 ;  &gt;&gt;&gt;&gt; Working in a job with the same usual hours as 12 months ago ;</t>
  </si>
  <si>
    <t>Tasmania ;  Skill level of job 12 months ago: Skill level 3 ;  &gt;&gt;&gt;&gt; Working in a job with more usual hours than 12 months ago ;</t>
  </si>
  <si>
    <t>Tasmania ;  Skill level of job 12 months ago: Skill level 3 ;  &gt;&gt;&gt;&gt; Working in a job with fewer usual hours than 12 months ago ;</t>
  </si>
  <si>
    <t>Tasmania ;  Skill level of job 12 months ago: Skill level 3 ;  &gt;&gt;&gt;&gt; Working in a job with the same status in employment as 12 months ago ;</t>
  </si>
  <si>
    <t>Tasmania ;  Skill level of job 12 months ago: Skill level 3 ;  &gt;&gt;&gt;&gt; Working in a job with a different status in employment than 12 months ago ;</t>
  </si>
  <si>
    <t>Tasmania ;  Skill level of job 12 months ago: Skill level 3 ;  &gt;&gt;&gt; Did not change jobs in last 12 months ;</t>
  </si>
  <si>
    <t>Tasmania ;  Skill level of job 12 months ago: Skill level 3 ;  &gt;&gt; 12 months or more in current main job ;</t>
  </si>
  <si>
    <t>Tasmania ;  Skill level of job 12 months ago: Skill level 3 ;  &gt;&gt;&gt; Employee in current main job ;</t>
  </si>
  <si>
    <t>Tasmania ;  Skill level of job 12 months ago: Skill level 3 ;  &gt;&gt;&gt;&gt; No change in occupation with current employer last year ;</t>
  </si>
  <si>
    <t>Tasmania ;  Skill level of job 12 months ago: Skill level 3 ;  &gt;&gt;&gt;&gt; Changed occupations with current employer in the same major group last year ;</t>
  </si>
  <si>
    <t>Tasmania ;  Skill level of job 12 months ago: Skill level 3 ;  &gt;&gt;&gt;&gt; Changed occupations with current employer into a different major group last year ;</t>
  </si>
  <si>
    <t>Tasmania ;  Skill level of job 12 months ago: Skill level 3 ;  &gt;&gt;&gt;&gt; Changed occupations with current employer at the same skill level ;</t>
  </si>
  <si>
    <t>Tasmania ;  Skill level of job 12 months ago: Skill level 3 ;  &gt;&gt;&gt;&gt; Changed occupations with current employer to a higher skill level ;</t>
  </si>
  <si>
    <t>Tasmania ;  Skill level of job 12 months ago: Skill level 3 ;  &gt;&gt;&gt;&gt; Changed occupations with current employer to a lower skill level ;</t>
  </si>
  <si>
    <t>Tasmania ;  Skill level of job 12 months ago: Skill level 3 ;  &gt;&gt;&gt;&gt; No change in usual weekly hours with current employer last year ;</t>
  </si>
  <si>
    <t>Tasmania ;  Skill level of job 12 months ago: Skill level 3 ;  &gt;&gt;&gt;&gt; Usual weekly hours increased with current employer last year ;</t>
  </si>
  <si>
    <t>Tasmania ;  Skill level of job 12 months ago: Skill level 3 ;  &gt;&gt;&gt;&gt; Usual weekly hours decreased with current employer last year ;</t>
  </si>
  <si>
    <t>Tasmania ;  Skill level of job 12 months ago: Skill level 3 ;  &gt;&gt;&gt;&gt; Did not know or usual weekly hours varied last year ;</t>
  </si>
  <si>
    <t>Tasmania ;  Skill level of job 12 months ago: Skill level 3 ;  &gt;&gt;&gt;&gt; Promoted or transferred last year ;</t>
  </si>
  <si>
    <t>Tasmania ;  Skill level of job 12 months ago: Skill level 3 ;  &gt;&gt;&gt;&gt; Was not promoted or transferred last year ;</t>
  </si>
  <si>
    <t>Tasmania ;  Skill level of job 12 months ago: Skill level 3 ;  &gt;&gt;&gt; Owner manager or contributing family worker in current main job ;</t>
  </si>
  <si>
    <t>Tasmania ;  Skill level of job 12 months ago: Skill level 3 ;  &gt; Not currently employed ;</t>
  </si>
  <si>
    <t>Tasmania ;  Skill level of job 12 months ago: Skill level 3 ;  &gt; Employed 12 months ago ;</t>
  </si>
  <si>
    <t>Tasmania ;  Skill level of job 12 months ago: Skill level 4 ;  Employed at some time during the last 12 months ;</t>
  </si>
  <si>
    <t>Tasmania ;  Skill level of job 12 months ago: Skill level 4 ;  &gt; Currently employed ;</t>
  </si>
  <si>
    <t>Tasmania ;  Skill level of job 12 months ago: Skill level 4 ;  &gt;&gt; Less than 12 months in current main job ;</t>
  </si>
  <si>
    <t>Tasmania ;  Skill level of job 12 months ago: Skill level 4 ;  &gt;&gt;&gt; Changed jobs in last 12 months ;</t>
  </si>
  <si>
    <t>Tasmania ;  Skill level of job 12 months ago: Skill level 4 ;  &gt;&gt;&gt;&gt; Working in the same industry division as 12 months ago ;</t>
  </si>
  <si>
    <t>Tasmania ;  Skill level of job 12 months ago: Skill level 4 ;  &gt;&gt;&gt;&gt; Working in a different industry division than 12 months ago ;</t>
  </si>
  <si>
    <t>Tasmania ;  Skill level of job 12 months ago: Skill level 4 ;  &gt;&gt;&gt;&gt; Working in the same major occupation group as 12 months ago ;</t>
  </si>
  <si>
    <t>Tasmania ;  Skill level of job 12 months ago: Skill level 4 ;  &gt;&gt;&gt;&gt; Working in a different major occupation group than 12 months ago ;</t>
  </si>
  <si>
    <t>Tasmania ;  Skill level of job 12 months ago: Skill level 4 ;  &gt;&gt;&gt;&gt; Working in an occupation at the same skill level as 12 months ago ;</t>
  </si>
  <si>
    <t>Tasmania ;  Skill level of job 12 months ago: Skill level 4 ;  &gt;&gt;&gt;&gt; Working in an occupation with a higher skill level than 12 months ago ;</t>
  </si>
  <si>
    <t>Tasmania ;  Skill level of job 12 months ago: Skill level 4 ;  &gt;&gt;&gt;&gt; Working in an occupation with a lower skill level than 12 months ago ;</t>
  </si>
  <si>
    <t>Tasmania ;  Skill level of job 12 months ago: Skill level 4 ;  &gt;&gt;&gt;&gt; Working in a job with the same usual hours as 12 months ago ;</t>
  </si>
  <si>
    <t>Tasmania ;  Skill level of job 12 months ago: Skill level 4 ;  &gt;&gt;&gt;&gt; Working in a job with more usual hours than 12 months ago ;</t>
  </si>
  <si>
    <t>Tasmania ;  Skill level of job 12 months ago: Skill level 4 ;  &gt;&gt;&gt;&gt; Working in a job with fewer usual hours than 12 months ago ;</t>
  </si>
  <si>
    <t>Tasmania ;  Skill level of job 12 months ago: Skill level 4 ;  &gt;&gt;&gt;&gt; Working in a job with the same status in employment as 12 months ago ;</t>
  </si>
  <si>
    <t>Tasmania ;  Skill level of job 12 months ago: Skill level 4 ;  &gt;&gt;&gt;&gt; Working in a job with a different status in employment than 12 months ago ;</t>
  </si>
  <si>
    <t>Tasmania ;  Skill level of job 12 months ago: Skill level 4 ;  &gt;&gt;&gt; Did not change jobs in last 12 months ;</t>
  </si>
  <si>
    <t>Tasmania ;  Skill level of job 12 months ago: Skill level 4 ;  &gt;&gt; 12 months or more in current main job ;</t>
  </si>
  <si>
    <t>Tasmania ;  Skill level of job 12 months ago: Skill level 4 ;  &gt;&gt;&gt; Employee in current main job ;</t>
  </si>
  <si>
    <t>Tasmania ;  Skill level of job 12 months ago: Skill level 4 ;  &gt;&gt;&gt;&gt; No change in occupation with current employer last year ;</t>
  </si>
  <si>
    <t>Tasmania ;  Skill level of job 12 months ago: Skill level 4 ;  &gt;&gt;&gt;&gt; Changed occupations with current employer in the same major group last year ;</t>
  </si>
  <si>
    <t>Tasmania ;  Skill level of job 12 months ago: Skill level 4 ;  &gt;&gt;&gt;&gt; Changed occupations with current employer into a different major group last year ;</t>
  </si>
  <si>
    <t>Tasmania ;  Skill level of job 12 months ago: Skill level 4 ;  &gt;&gt;&gt;&gt; Changed occupations with current employer at the same skill level ;</t>
  </si>
  <si>
    <t>Tasmania ;  Skill level of job 12 months ago: Skill level 4 ;  &gt;&gt;&gt;&gt; Changed occupations with current employer to a higher skill level ;</t>
  </si>
  <si>
    <t>Tasmania ;  Skill level of job 12 months ago: Skill level 4 ;  &gt;&gt;&gt;&gt; Changed occupations with current employer to a lower skill level ;</t>
  </si>
  <si>
    <t>Tasmania ;  Skill level of job 12 months ago: Skill level 4 ;  &gt;&gt;&gt;&gt; No change in usual weekly hours with current employer last year ;</t>
  </si>
  <si>
    <t>Tasmania ;  Skill level of job 12 months ago: Skill level 4 ;  &gt;&gt;&gt;&gt; Usual weekly hours increased with current employer last year ;</t>
  </si>
  <si>
    <t>Tasmania ;  Skill level of job 12 months ago: Skill level 4 ;  &gt;&gt;&gt;&gt; Usual weekly hours decreased with current employer last year ;</t>
  </si>
  <si>
    <t>Tasmania ;  Skill level of job 12 months ago: Skill level 4 ;  &gt;&gt;&gt;&gt; Did not know or usual weekly hours varied last year ;</t>
  </si>
  <si>
    <t>Tasmania ;  Skill level of job 12 months ago: Skill level 4 ;  &gt;&gt;&gt;&gt; Promoted or transferred last year ;</t>
  </si>
  <si>
    <t>Tasmania ;  Skill level of job 12 months ago: Skill level 4 ;  &gt;&gt;&gt;&gt; Was not promoted or transferred last year ;</t>
  </si>
  <si>
    <t>Tasmania ;  Skill level of job 12 months ago: Skill level 4 ;  &gt;&gt;&gt; Owner manager or contributing family worker in current main job ;</t>
  </si>
  <si>
    <t>Tasmania ;  Skill level of job 12 months ago: Skill level 4 ;  &gt; Not currently employed ;</t>
  </si>
  <si>
    <t>Tasmania ;  Skill level of job 12 months ago: Skill level 4 ;  &gt; Employed 12 months ago ;</t>
  </si>
  <si>
    <t>Tasmania ;  Skill level of job 12 months ago: Skill level 5 ;  Employed at some time during the last 12 months ;</t>
  </si>
  <si>
    <t>Tasmania ;  Skill level of job 12 months ago: Skill level 5 ;  &gt; Currently employed ;</t>
  </si>
  <si>
    <t>Tasmania ;  Skill level of job 12 months ago: Skill level 5 ;  &gt;&gt; Less than 12 months in current main job ;</t>
  </si>
  <si>
    <t>Tasmania ;  Skill level of job 12 months ago: Skill level 5 ;  &gt;&gt;&gt; Changed jobs in last 12 months ;</t>
  </si>
  <si>
    <t>Tasmania ;  Skill level of job 12 months ago: Skill level 5 ;  &gt;&gt;&gt;&gt; Working in the same industry division as 12 months ago ;</t>
  </si>
  <si>
    <t>Tasmania ;  Skill level of job 12 months ago: Skill level 5 ;  &gt;&gt;&gt;&gt; Working in a different industry division than 12 months ago ;</t>
  </si>
  <si>
    <t>Tasmania ;  Skill level of job 12 months ago: Skill level 5 ;  &gt;&gt;&gt;&gt; Working in the same major occupation group as 12 months ago ;</t>
  </si>
  <si>
    <t>Tasmania ;  Skill level of job 12 months ago: Skill level 5 ;  &gt;&gt;&gt;&gt; Working in a different major occupation group than 12 months ago ;</t>
  </si>
  <si>
    <t>Tasmania ;  Skill level of job 12 months ago: Skill level 5 ;  &gt;&gt;&gt;&gt; Working in an occupation at the same skill level as 12 months ago ;</t>
  </si>
  <si>
    <t>Tasmania ;  Skill level of job 12 months ago: Skill level 5 ;  &gt;&gt;&gt;&gt; Working in an occupation with a higher skill level than 12 months ago ;</t>
  </si>
  <si>
    <t>Tasmania ;  Skill level of job 12 months ago: Skill level 5 ;  &gt;&gt;&gt;&gt; Working in an occupation with a lower skill level than 12 months ago ;</t>
  </si>
  <si>
    <t>Tasmania ;  Skill level of job 12 months ago: Skill level 5 ;  &gt;&gt;&gt;&gt; Working in a job with the same usual hours as 12 months ago ;</t>
  </si>
  <si>
    <t>Tasmania ;  Skill level of job 12 months ago: Skill level 5 ;  &gt;&gt;&gt;&gt; Working in a job with more usual hours than 12 months ago ;</t>
  </si>
  <si>
    <t>Tasmania ;  Skill level of job 12 months ago: Skill level 5 ;  &gt;&gt;&gt;&gt; Working in a job with fewer usual hours than 12 months ago ;</t>
  </si>
  <si>
    <t>Tasmania ;  Skill level of job 12 months ago: Skill level 5 ;  &gt;&gt;&gt;&gt; Working in a job with the same status in employment as 12 months ago ;</t>
  </si>
  <si>
    <t>Tasmania ;  Skill level of job 12 months ago: Skill level 5 ;  &gt;&gt;&gt;&gt; Working in a job with a different status in employment than 12 months ago ;</t>
  </si>
  <si>
    <t>Tasmania ;  Skill level of job 12 months ago: Skill level 5 ;  &gt;&gt;&gt; Did not change jobs in last 12 months ;</t>
  </si>
  <si>
    <t>Tasmania ;  Skill level of job 12 months ago: Skill level 5 ;  &gt;&gt; 12 months or more in current main job ;</t>
  </si>
  <si>
    <t>Tasmania ;  Skill level of job 12 months ago: Skill level 5 ;  &gt;&gt;&gt; Employee in current main job ;</t>
  </si>
  <si>
    <t>Tasmania ;  Skill level of job 12 months ago: Skill level 5 ;  &gt;&gt;&gt;&gt; No change in occupation with current employer last year ;</t>
  </si>
  <si>
    <t>Tasmania ;  Skill level of job 12 months ago: Skill level 5 ;  &gt;&gt;&gt;&gt; Changed occupations with current employer in the same major group last year ;</t>
  </si>
  <si>
    <t>Tasmania ;  Skill level of job 12 months ago: Skill level 5 ;  &gt;&gt;&gt;&gt; Changed occupations with current employer into a different major group last year ;</t>
  </si>
  <si>
    <t>Tasmania ;  Skill level of job 12 months ago: Skill level 5 ;  &gt;&gt;&gt;&gt; Changed occupations with current employer at the same skill level ;</t>
  </si>
  <si>
    <t>Tasmania ;  Skill level of job 12 months ago: Skill level 5 ;  &gt;&gt;&gt;&gt; Changed occupations with current employer to a higher skill level ;</t>
  </si>
  <si>
    <t>Tasmania ;  Skill level of job 12 months ago: Skill level 5 ;  &gt;&gt;&gt;&gt; Changed occupations with current employer to a lower skill level ;</t>
  </si>
  <si>
    <t>Tasmania ;  Skill level of job 12 months ago: Skill level 5 ;  &gt;&gt;&gt;&gt; No change in usual weekly hours with current employer last year ;</t>
  </si>
  <si>
    <t>Tasmania ;  Skill level of job 12 months ago: Skill level 5 ;  &gt;&gt;&gt;&gt; Usual weekly hours increased with current employer last year ;</t>
  </si>
  <si>
    <t>Tasmania ;  Skill level of job 12 months ago: Skill level 5 ;  &gt;&gt;&gt;&gt; Usual weekly hours decreased with current employer last year ;</t>
  </si>
  <si>
    <t>Tasmania ;  Skill level of job 12 months ago: Skill level 5 ;  &gt;&gt;&gt;&gt; Did not know or usual weekly hours varied last year ;</t>
  </si>
  <si>
    <t>Tasmania ;  Skill level of job 12 months ago: Skill level 5 ;  &gt;&gt;&gt;&gt; Promoted or transferred last year ;</t>
  </si>
  <si>
    <t>Tasmania ;  Skill level of job 12 months ago: Skill level 5 ;  &gt;&gt;&gt;&gt; Was not promoted or transferred last year ;</t>
  </si>
  <si>
    <t>Tasmania ;  Skill level of job 12 months ago: Skill level 5 ;  &gt;&gt;&gt; Owner manager or contributing family worker in current main job ;</t>
  </si>
  <si>
    <t>Tasmania ;  Skill level of job 12 months ago: Skill level 5 ;  &gt; Not currently employed ;</t>
  </si>
  <si>
    <t>Tasmania ;  Skill level of job 12 months ago: Skill level 5 ;  &gt; Employed 12 months ago ;</t>
  </si>
  <si>
    <t>Tasmania ;  Not employed 12 months ago ;  Employed at some time during the last 12 months ;</t>
  </si>
  <si>
    <t>Tasmania ;  Not employed 12 months ago ;  &gt; Currently employed ;</t>
  </si>
  <si>
    <t>Tasmania ;  Not employed 12 months ago ;  &gt;&gt; Less than 12 months in current main job ;</t>
  </si>
  <si>
    <t>Tasmania ;  Not employed 12 months ago ;  &gt;&gt;&gt; Changed jobs in last 12 months ;</t>
  </si>
  <si>
    <t>Tasmania ;  Not employed 12 months ago ;  &gt;&gt;&gt; Did not change jobs in last 12 months ;</t>
  </si>
  <si>
    <t>Tasmania ;  Not employed 12 months ago ;  &gt; Not currently employed ;</t>
  </si>
  <si>
    <t>Northern Territory ;  Employed at some time during the last 12 months ;</t>
  </si>
  <si>
    <t>Northern Territory ;  &gt; Currently employed ;</t>
  </si>
  <si>
    <t>Northern Territory ;  &gt;&gt; Less than 12 months in current main job ;</t>
  </si>
  <si>
    <t>Northern Territory ;  &gt;&gt;&gt; Changed jobs in last 12 months ;</t>
  </si>
  <si>
    <t>Northern Territory ;  &gt;&gt;&gt;&gt; Working in the same industry division as 12 months ago ;</t>
  </si>
  <si>
    <t>Northern Territory ;  &gt;&gt;&gt;&gt; Working in a different industry division than 12 months ago ;</t>
  </si>
  <si>
    <t>Northern Territory ;  &gt;&gt;&gt;&gt; Working in the same major occupation group as 12 months ago ;</t>
  </si>
  <si>
    <t>Northern Territory ;  &gt;&gt;&gt;&gt; Working in a different major occupation group than 12 months ago ;</t>
  </si>
  <si>
    <t>Northern Territory ;  &gt;&gt;&gt;&gt; Working in an occupation at the same skill level as 12 months ago ;</t>
  </si>
  <si>
    <t>Northern Territory ;  &gt;&gt;&gt;&gt; Working in an occupation with a higher skill level than 12 months ago ;</t>
  </si>
  <si>
    <t>Northern Territory ;  &gt;&gt;&gt;&gt; Working in an occupation with a lower skill level than 12 months ago ;</t>
  </si>
  <si>
    <t>Northern Territory ;  &gt;&gt;&gt;&gt; Working in a job with the same usual hours as 12 months ago ;</t>
  </si>
  <si>
    <t>Northern Territory ;  &gt;&gt;&gt;&gt; Working in a job with more usual hours than 12 months ago ;</t>
  </si>
  <si>
    <t>Northern Territory ;  &gt;&gt;&gt;&gt; Working in a job with fewer usual hours than 12 months ago ;</t>
  </si>
  <si>
    <t>Northern Territory ;  &gt;&gt;&gt;&gt; Working in a job with the same status in employment as 12 months ago ;</t>
  </si>
  <si>
    <t>Northern Territory ;  &gt;&gt;&gt;&gt; Working in a job with a different status in employment than 12 months ago ;</t>
  </si>
  <si>
    <t>Northern Territory ;  &gt;&gt;&gt; Did not change jobs in last 12 months ;</t>
  </si>
  <si>
    <t>Northern Territory ;  &gt;&gt; 12 months or more in current main job ;</t>
  </si>
  <si>
    <t>Northern Territory ;  &gt;&gt;&gt; Employee in current main job ;</t>
  </si>
  <si>
    <t>Northern Territory ;  &gt;&gt;&gt;&gt; No change in occupation with current employer last year ;</t>
  </si>
  <si>
    <t>Northern Territory ;  &gt;&gt;&gt;&gt; Changed occupations with current employer in the same major group last year ;</t>
  </si>
  <si>
    <t>Northern Territory ;  &gt;&gt;&gt;&gt; Changed occupations with current employer into a different major group last year ;</t>
  </si>
  <si>
    <t>Northern Territory ;  &gt;&gt;&gt;&gt; Changed occupations with current employer at the same skill level ;</t>
  </si>
  <si>
    <t>Northern Territory ;  &gt;&gt;&gt;&gt; Changed occupations with current employer to a higher skill level ;</t>
  </si>
  <si>
    <t>Northern Territory ;  &gt;&gt;&gt;&gt; Changed occupations with current employer to a lower skill level ;</t>
  </si>
  <si>
    <t>Northern Territory ;  &gt;&gt;&gt;&gt; No change in usual weekly hours with current employer last year ;</t>
  </si>
  <si>
    <t>Northern Territory ;  &gt;&gt;&gt;&gt; Usual weekly hours increased with current employer last year ;</t>
  </si>
  <si>
    <t>Northern Territory ;  &gt;&gt;&gt;&gt; Usual weekly hours decreased with current employer last year ;</t>
  </si>
  <si>
    <t>Northern Territory ;  &gt;&gt;&gt;&gt; Did not know or usual weekly hours varied last year ;</t>
  </si>
  <si>
    <t>Northern Territory ;  &gt;&gt;&gt;&gt; Promoted or transferred last year ;</t>
  </si>
  <si>
    <t>Northern Territory ;  &gt;&gt;&gt;&gt; Was not promoted or transferred last year ;</t>
  </si>
  <si>
    <t>Northern Territory ;  &gt;&gt;&gt; Owner manager or contributing family worker in current main job ;</t>
  </si>
  <si>
    <t>Northern Territory ;  &gt; Not currently employed ;</t>
  </si>
  <si>
    <t>Northern Territory ;  &gt; Employed 12 months ago ;</t>
  </si>
  <si>
    <t>Northern Territory ;  &gt; Not employed 12 months ago ;</t>
  </si>
  <si>
    <t>Northern Territory ;  Occupation of job 12 months ago: Managers ;  Employed at some time during the last 12 months ;</t>
  </si>
  <si>
    <t>Northern Territory ;  Occupation of job 12 months ago: Managers ;  &gt; Currently employed ;</t>
  </si>
  <si>
    <t>Northern Territory ;  Occupation of job 12 months ago: Managers ;  &gt;&gt; Less than 12 months in current main job ;</t>
  </si>
  <si>
    <t>Northern Territory ;  Occupation of job 12 months ago: Managers ;  &gt;&gt;&gt; Changed jobs in last 12 months ;</t>
  </si>
  <si>
    <t>Northern Territory ;  Occupation of job 12 months ago: Managers ;  &gt;&gt;&gt;&gt; Working in the same industry division as 12 months ago ;</t>
  </si>
  <si>
    <t>Northern Territory ;  Occupation of job 12 months ago: Managers ;  &gt;&gt;&gt;&gt; Working in a different industry division than 12 months ago ;</t>
  </si>
  <si>
    <t>Northern Territory ;  Occupation of job 12 months ago: Managers ;  &gt;&gt;&gt;&gt; Working in the same major occupation group as 12 months ago ;</t>
  </si>
  <si>
    <t>Northern Territory ;  Occupation of job 12 months ago: Managers ;  &gt;&gt;&gt;&gt; Working in a different major occupation group than 12 months ago ;</t>
  </si>
  <si>
    <t>Northern Territory ;  Occupation of job 12 months ago: Managers ;  &gt;&gt;&gt;&gt; Working in an occupation at the same skill level as 12 months ago ;</t>
  </si>
  <si>
    <t>Northern Territory ;  Occupation of job 12 months ago: Managers ;  &gt;&gt;&gt;&gt; Working in an occupation with a higher skill level than 12 months ago ;</t>
  </si>
  <si>
    <t>Northern Territory ;  Occupation of job 12 months ago: Managers ;  &gt;&gt;&gt;&gt; Working in an occupation with a lower skill level than 12 months ago ;</t>
  </si>
  <si>
    <t>Northern Territory ;  Occupation of job 12 months ago: Managers ;  &gt;&gt;&gt;&gt; Working in a job with the same usual hours as 12 months ago ;</t>
  </si>
  <si>
    <t>Northern Territory ;  Occupation of job 12 months ago: Managers ;  &gt;&gt;&gt;&gt; Working in a job with more usual hours than 12 months ago ;</t>
  </si>
  <si>
    <t>Northern Territory ;  Occupation of job 12 months ago: Managers ;  &gt;&gt;&gt;&gt; Working in a job with fewer usual hours than 12 months ago ;</t>
  </si>
  <si>
    <t>Northern Territory ;  Occupation of job 12 months ago: Managers ;  &gt;&gt;&gt;&gt; Working in a job with the same status in employment as 12 months ago ;</t>
  </si>
  <si>
    <t>Northern Territory ;  Occupation of job 12 months ago: Managers ;  &gt;&gt;&gt;&gt; Working in a job with a different status in employment than 12 months ago ;</t>
  </si>
  <si>
    <t>Northern Territory ;  Occupation of job 12 months ago: Managers ;  &gt;&gt;&gt; Did not change jobs in last 12 months ;</t>
  </si>
  <si>
    <t>Northern Territory ;  Occupation of job 12 months ago: Managers ;  &gt;&gt; 12 months or more in current main job ;</t>
  </si>
  <si>
    <t>Northern Territory ;  Occupation of job 12 months ago: Managers ;  &gt;&gt;&gt; Employee in current main job ;</t>
  </si>
  <si>
    <t>Northern Territory ;  Occupation of job 12 months ago: Managers ;  &gt;&gt;&gt;&gt; No change in occupation with current employer last year ;</t>
  </si>
  <si>
    <t>Northern Territory ;  Occupation of job 12 months ago: Managers ;  &gt;&gt;&gt;&gt; Changed occupations with current employer in the same major group last year ;</t>
  </si>
  <si>
    <t>Northern Territory ;  Occupation of job 12 months ago: Managers ;  &gt;&gt;&gt;&gt; Changed occupations with current employer into a different major group last year ;</t>
  </si>
  <si>
    <t>Northern Territory ;  Occupation of job 12 months ago: Managers ;  &gt;&gt;&gt;&gt; Changed occupations with current employer at the same skill level ;</t>
  </si>
  <si>
    <t>Northern Territory ;  Occupation of job 12 months ago: Managers ;  &gt;&gt;&gt;&gt; Changed occupations with current employer to a higher skill level ;</t>
  </si>
  <si>
    <t>Northern Territory ;  Occupation of job 12 months ago: Managers ;  &gt;&gt;&gt;&gt; Changed occupations with current employer to a lower skill level ;</t>
  </si>
  <si>
    <t>Northern Territory ;  Occupation of job 12 months ago: Managers ;  &gt;&gt;&gt;&gt; No change in usual weekly hours with current employer last year ;</t>
  </si>
  <si>
    <t>Northern Territory ;  Occupation of job 12 months ago: Managers ;  &gt;&gt;&gt;&gt; Usual weekly hours increased with current employer last year ;</t>
  </si>
  <si>
    <t>Northern Territory ;  Occupation of job 12 months ago: Managers ;  &gt;&gt;&gt;&gt; Usual weekly hours decreased with current employer last year ;</t>
  </si>
  <si>
    <t>Northern Territory ;  Occupation of job 12 months ago: Managers ;  &gt;&gt;&gt;&gt; Did not know or usual weekly hours varied last year ;</t>
  </si>
  <si>
    <t>Northern Territory ;  Occupation of job 12 months ago: Managers ;  &gt;&gt;&gt;&gt; Promoted or transferred last year ;</t>
  </si>
  <si>
    <t>Northern Territory ;  Occupation of job 12 months ago: Managers ;  &gt;&gt;&gt;&gt; Was not promoted or transferred last year ;</t>
  </si>
  <si>
    <t>Northern Territory ;  Occupation of job 12 months ago: Managers ;  &gt;&gt;&gt; Owner manager or contributing family worker in current main job ;</t>
  </si>
  <si>
    <t>Northern Territory ;  Occupation of job 12 months ago: Managers ;  &gt; Not currently employed ;</t>
  </si>
  <si>
    <t>Northern Territory ;  Occupation of job 12 months ago: Managers ;  &gt; Employed 12 months ago ;</t>
  </si>
  <si>
    <t>Northern Territory ;  Occupation of job 12 months ago: Professionals ;  Employed at some time during the last 12 months ;</t>
  </si>
  <si>
    <t>Northern Territory ;  Occupation of job 12 months ago: Professionals ;  &gt; Currently employed ;</t>
  </si>
  <si>
    <t>Northern Territory ;  Occupation of job 12 months ago: Professionals ;  &gt;&gt; Less than 12 months in current main job ;</t>
  </si>
  <si>
    <t>Northern Territory ;  Occupation of job 12 months ago: Professionals ;  &gt;&gt;&gt; Changed jobs in last 12 months ;</t>
  </si>
  <si>
    <t>Northern Territory ;  Occupation of job 12 months ago: Professionals ;  &gt;&gt;&gt;&gt; Working in the same industry division as 12 months ago ;</t>
  </si>
  <si>
    <t>Northern Territory ;  Occupation of job 12 months ago: Professionals ;  &gt;&gt;&gt;&gt; Working in a different industry division than 12 months ago ;</t>
  </si>
  <si>
    <t>Northern Territory ;  Occupation of job 12 months ago: Professionals ;  &gt;&gt;&gt;&gt; Working in the same major occupation group as 12 months ago ;</t>
  </si>
  <si>
    <t>Northern Territory ;  Occupation of job 12 months ago: Professionals ;  &gt;&gt;&gt;&gt; Working in a different major occupation group than 12 months ago ;</t>
  </si>
  <si>
    <t>Northern Territory ;  Occupation of job 12 months ago: Professionals ;  &gt;&gt;&gt;&gt; Working in an occupation at the same skill level as 12 months ago ;</t>
  </si>
  <si>
    <t>Northern Territory ;  Occupation of job 12 months ago: Professionals ;  &gt;&gt;&gt;&gt; Working in an occupation with a higher skill level than 12 months ago ;</t>
  </si>
  <si>
    <t>Northern Territory ;  Occupation of job 12 months ago: Professionals ;  &gt;&gt;&gt;&gt; Working in an occupation with a lower skill level than 12 months ago ;</t>
  </si>
  <si>
    <t>Northern Territory ;  Occupation of job 12 months ago: Professionals ;  &gt;&gt;&gt;&gt; Working in a job with the same usual hours as 12 months ago ;</t>
  </si>
  <si>
    <t>Northern Territory ;  Occupation of job 12 months ago: Professionals ;  &gt;&gt;&gt;&gt; Working in a job with more usual hours than 12 months ago ;</t>
  </si>
  <si>
    <t>Northern Territory ;  Occupation of job 12 months ago: Professionals ;  &gt;&gt;&gt;&gt; Working in a job with fewer usual hours than 12 months ago ;</t>
  </si>
  <si>
    <t>Northern Territory ;  Occupation of job 12 months ago: Professionals ;  &gt;&gt;&gt;&gt; Working in a job with the same status in employment as 12 months ago ;</t>
  </si>
  <si>
    <t>Northern Territory ;  Occupation of job 12 months ago: Professionals ;  &gt;&gt;&gt;&gt; Working in a job with a different status in employment than 12 months ago ;</t>
  </si>
  <si>
    <t>Northern Territory ;  Occupation of job 12 months ago: Professionals ;  &gt;&gt;&gt; Did not change jobs in last 12 months ;</t>
  </si>
  <si>
    <t>Northern Territory ;  Occupation of job 12 months ago: Professionals ;  &gt;&gt; 12 months or more in current main job ;</t>
  </si>
  <si>
    <t>Northern Territory ;  Occupation of job 12 months ago: Professionals ;  &gt;&gt;&gt; Employee in current main job ;</t>
  </si>
  <si>
    <t>Northern Territory ;  Occupation of job 12 months ago: Professionals ;  &gt;&gt;&gt;&gt; No change in occupation with current employer last year ;</t>
  </si>
  <si>
    <t>Northern Territory ;  Occupation of job 12 months ago: Professionals ;  &gt;&gt;&gt;&gt; Changed occupations with current employer in the same major group last year ;</t>
  </si>
  <si>
    <t>Northern Territory ;  Occupation of job 12 months ago: Professionals ;  &gt;&gt;&gt;&gt; Changed occupations with current employer into a different major group last year ;</t>
  </si>
  <si>
    <t>Northern Territory ;  Occupation of job 12 months ago: Professionals ;  &gt;&gt;&gt;&gt; Changed occupations with current employer at the same skill level ;</t>
  </si>
  <si>
    <t>Northern Territory ;  Occupation of job 12 months ago: Professionals ;  &gt;&gt;&gt;&gt; Changed occupations with current employer to a higher skill level ;</t>
  </si>
  <si>
    <t>Northern Territory ;  Occupation of job 12 months ago: Professionals ;  &gt;&gt;&gt;&gt; Changed occupations with current employer to a lower skill level ;</t>
  </si>
  <si>
    <t>Northern Territory ;  Occupation of job 12 months ago: Professionals ;  &gt;&gt;&gt;&gt; No change in usual weekly hours with current employer last year ;</t>
  </si>
  <si>
    <t>Northern Territory ;  Occupation of job 12 months ago: Professionals ;  &gt;&gt;&gt;&gt; Usual weekly hours increased with current employer last year ;</t>
  </si>
  <si>
    <t>Northern Territory ;  Occupation of job 12 months ago: Professionals ;  &gt;&gt;&gt;&gt; Usual weekly hours decreased with current employer last year ;</t>
  </si>
  <si>
    <t>Northern Territory ;  Occupation of job 12 months ago: Professionals ;  &gt;&gt;&gt;&gt; Did not know or usual weekly hours varied last year ;</t>
  </si>
  <si>
    <t>Northern Territory ;  Occupation of job 12 months ago: Professionals ;  &gt;&gt;&gt;&gt; Promoted or transferred last year ;</t>
  </si>
  <si>
    <t>Northern Territory ;  Occupation of job 12 months ago: Professionals ;  &gt;&gt;&gt;&gt; Was not promoted or transferred last year ;</t>
  </si>
  <si>
    <t>Northern Territory ;  Occupation of job 12 months ago: Professionals ;  &gt;&gt;&gt; Owner manager or contributing family worker in current main job ;</t>
  </si>
  <si>
    <t>Northern Territory ;  Occupation of job 12 months ago: Professionals ;  &gt; Not currently employed ;</t>
  </si>
  <si>
    <t>Northern Territory ;  Occupation of job 12 months ago: Professionals ;  &gt; Employed 12 months ago ;</t>
  </si>
  <si>
    <t>Northern Territory ;  Occupation of job 12 months ago: Technicians and trades workers ;  Employed at some time during the last 12 months ;</t>
  </si>
  <si>
    <t>Northern Territory ;  Occupation of job 12 months ago: Technicians and trades workers ;  &gt; Currently employed ;</t>
  </si>
  <si>
    <t>Northern Territory ;  Occupation of job 12 months ago: Technicians and trades workers ;  &gt;&gt; Less than 12 months in current main job ;</t>
  </si>
  <si>
    <t>Northern Territory ;  Occupation of job 12 months ago: Technicians and trades workers ;  &gt;&gt;&gt; Changed jobs in last 12 months ;</t>
  </si>
  <si>
    <t>Northern Territory ;  Occupation of job 12 months ago: Technicians and trades workers ;  &gt;&gt;&gt;&gt; Working in the same industry division as 12 months ago ;</t>
  </si>
  <si>
    <t>Northern Territory ;  Occupation of job 12 months ago: Technicians and trades workers ;  &gt;&gt;&gt;&gt; Working in a different industry division than 12 months ago ;</t>
  </si>
  <si>
    <t>Northern Territory ;  Occupation of job 12 months ago: Technicians and trades workers ;  &gt;&gt;&gt;&gt; Working in the same major occupation group as 12 months ago ;</t>
  </si>
  <si>
    <t>Northern Territory ;  Occupation of job 12 months ago: Technicians and trades workers ;  &gt;&gt;&gt;&gt; Working in a different major occupation group than 12 months ago ;</t>
  </si>
  <si>
    <t>Northern Territory ;  Occupation of job 12 months ago: Technicians and trades workers ;  &gt;&gt;&gt;&gt; Working in an occupation at the same skill level as 12 months ago ;</t>
  </si>
  <si>
    <t>Northern Territory ;  Occupation of job 12 months ago: Technicians and trades workers ;  &gt;&gt;&gt;&gt; Working in an occupation with a higher skill level than 12 months ago ;</t>
  </si>
  <si>
    <t>Northern Territory ;  Occupation of job 12 months ago: Technicians and trades workers ;  &gt;&gt;&gt;&gt; Working in an occupation with a lower skill level than 12 months ago ;</t>
  </si>
  <si>
    <t>Northern Territory ;  Occupation of job 12 months ago: Technicians and trades workers ;  &gt;&gt;&gt;&gt; Working in a job with the same usual hours as 12 months ago ;</t>
  </si>
  <si>
    <t>Northern Territory ;  Occupation of job 12 months ago: Technicians and trades workers ;  &gt;&gt;&gt;&gt; Working in a job with more usual hours than 12 months ago ;</t>
  </si>
  <si>
    <t>Northern Territory ;  Occupation of job 12 months ago: Technicians and trades workers ;  &gt;&gt;&gt;&gt; Working in a job with fewer usual hours than 12 months ago ;</t>
  </si>
  <si>
    <t>Northern Territory ;  Occupation of job 12 months ago: Technicians and trades workers ;  &gt;&gt;&gt;&gt; Working in a job with the same status in employment as 12 months ago ;</t>
  </si>
  <si>
    <t>Northern Territory ;  Occupation of job 12 months ago: Technicians and trades workers ;  &gt;&gt;&gt;&gt; Working in a job with a different status in employment than 12 months ago ;</t>
  </si>
  <si>
    <t>A127872366X</t>
  </si>
  <si>
    <t>A127872370R</t>
  </si>
  <si>
    <t>A127885994C</t>
  </si>
  <si>
    <t>A127872374X</t>
  </si>
  <si>
    <t>A127927126V</t>
  </si>
  <si>
    <t>A127844970W</t>
  </si>
  <si>
    <t>A127844974F</t>
  </si>
  <si>
    <t>A127913634F</t>
  </si>
  <si>
    <t>A127927130K</t>
  </si>
  <si>
    <t>A127844978R</t>
  </si>
  <si>
    <t>A127885998L</t>
  </si>
  <si>
    <t>A127886002V</t>
  </si>
  <si>
    <t>A127927134V</t>
  </si>
  <si>
    <t>A127899766K</t>
  </si>
  <si>
    <t>A127940970W</t>
  </si>
  <si>
    <t>A127913638R</t>
  </si>
  <si>
    <t>A127913642F</t>
  </si>
  <si>
    <t>A127886006C</t>
  </si>
  <si>
    <t>A127927138C</t>
  </si>
  <si>
    <t>A127927146C</t>
  </si>
  <si>
    <t>A127858858F</t>
  </si>
  <si>
    <t>A127872382X</t>
  </si>
  <si>
    <t>A127886010V</t>
  </si>
  <si>
    <t>A127858886R</t>
  </si>
  <si>
    <t>A127858862W</t>
  </si>
  <si>
    <t>A127844990F</t>
  </si>
  <si>
    <t>A127899786V</t>
  </si>
  <si>
    <t>A127858890F</t>
  </si>
  <si>
    <t>A127913658X</t>
  </si>
  <si>
    <t>A127899790K</t>
  </si>
  <si>
    <t>A127872398T</t>
  </si>
  <si>
    <t>A127845006R</t>
  </si>
  <si>
    <t>A127899794V</t>
  </si>
  <si>
    <t>A127899770A</t>
  </si>
  <si>
    <t>A127872386J</t>
  </si>
  <si>
    <t>A127927158L</t>
  </si>
  <si>
    <t>A127844982F</t>
  </si>
  <si>
    <t>A127940982F</t>
  </si>
  <si>
    <t>A127858866F</t>
  </si>
  <si>
    <t>A127844986R</t>
  </si>
  <si>
    <t>A127858870W</t>
  </si>
  <si>
    <t>A127886026L</t>
  </si>
  <si>
    <t>A127858874F</t>
  </si>
  <si>
    <t>A127899774K</t>
  </si>
  <si>
    <t>A127844994R</t>
  </si>
  <si>
    <t>A127872390X</t>
  </si>
  <si>
    <t>A127844998X</t>
  </si>
  <si>
    <t>A127913650F</t>
  </si>
  <si>
    <t>A127913654R</t>
  </si>
  <si>
    <t>A127899778V</t>
  </si>
  <si>
    <t>A127845002F</t>
  </si>
  <si>
    <t>A127872394J</t>
  </si>
  <si>
    <t>A127899782K</t>
  </si>
  <si>
    <t>A127886030C</t>
  </si>
  <si>
    <t>A127858878R</t>
  </si>
  <si>
    <t>A127858882F</t>
  </si>
  <si>
    <t>A127858894R</t>
  </si>
  <si>
    <t>A127845034X</t>
  </si>
  <si>
    <t>A127845010F</t>
  </si>
  <si>
    <t>A127845022R</t>
  </si>
  <si>
    <t>A127899802J</t>
  </si>
  <si>
    <t>A127927178W</t>
  </si>
  <si>
    <t>A127858914L</t>
  </si>
  <si>
    <t>A127899806T</t>
  </si>
  <si>
    <t>A127899810J</t>
  </si>
  <si>
    <t>A127913670R</t>
  </si>
  <si>
    <t>A127899814T</t>
  </si>
  <si>
    <t>A127858898X</t>
  </si>
  <si>
    <t>A127845014R</t>
  </si>
  <si>
    <t>A127940990F</t>
  </si>
  <si>
    <t>A127899798C</t>
  </si>
  <si>
    <t>A127872402W</t>
  </si>
  <si>
    <t>A127940994R</t>
  </si>
  <si>
    <t>A127845018X</t>
  </si>
  <si>
    <t>A127927162C</t>
  </si>
  <si>
    <t>A127913662R</t>
  </si>
  <si>
    <t>A127927166L</t>
  </si>
  <si>
    <t>A127872406F</t>
  </si>
  <si>
    <t>A127845026X</t>
  </si>
  <si>
    <t>A127858902C</t>
  </si>
  <si>
    <t>A127872410W</t>
  </si>
  <si>
    <t>A127940998X</t>
  </si>
  <si>
    <t>A127927170C</t>
  </si>
  <si>
    <t>A127845030R</t>
  </si>
  <si>
    <t>A127941002F</t>
  </si>
  <si>
    <t>A127927174L</t>
  </si>
  <si>
    <t>A127872414F</t>
  </si>
  <si>
    <t>A127858906L</t>
  </si>
  <si>
    <t>A127913666X</t>
  </si>
  <si>
    <t>A127941006R</t>
  </si>
  <si>
    <t>A127941010F</t>
  </si>
  <si>
    <t>A127899822T</t>
  </si>
  <si>
    <t>A127913674X</t>
  </si>
  <si>
    <t>A127886042L</t>
  </si>
  <si>
    <t>A127886058F</t>
  </si>
  <si>
    <t>A127872430F</t>
  </si>
  <si>
    <t>A127941022R</t>
  </si>
  <si>
    <t>A127845050X</t>
  </si>
  <si>
    <t>A127899826A</t>
  </si>
  <si>
    <t>A127913686J</t>
  </si>
  <si>
    <t>A127941026X</t>
  </si>
  <si>
    <t>A127927182L</t>
  </si>
  <si>
    <t>A127872418R</t>
  </si>
  <si>
    <t>A127927186W</t>
  </si>
  <si>
    <t>A127886034L</t>
  </si>
  <si>
    <t>A127927190L</t>
  </si>
  <si>
    <t>A127886038W</t>
  </si>
  <si>
    <t>A127927194W</t>
  </si>
  <si>
    <t>A127872422F</t>
  </si>
  <si>
    <t>A127845038J</t>
  </si>
  <si>
    <t>A127927198F</t>
  </si>
  <si>
    <t>A127858918W</t>
  </si>
  <si>
    <t>A127845042X</t>
  </si>
  <si>
    <t>A127886046W</t>
  </si>
  <si>
    <t>A127872426R</t>
  </si>
  <si>
    <t>A127899818A</t>
  </si>
  <si>
    <t>A127858922L</t>
  </si>
  <si>
    <t>A127927202K</t>
  </si>
  <si>
    <t>A127886050L</t>
  </si>
  <si>
    <t>A127913678J</t>
  </si>
  <si>
    <t>A127886054W</t>
  </si>
  <si>
    <t>A127941014R</t>
  </si>
  <si>
    <t>A127927206V</t>
  </si>
  <si>
    <t>A127845046J</t>
  </si>
  <si>
    <t>A127941018X</t>
  </si>
  <si>
    <t>A127859042J</t>
  </si>
  <si>
    <t>A127886186X</t>
  </si>
  <si>
    <t>A127886190R</t>
  </si>
  <si>
    <t>A127913822R</t>
  </si>
  <si>
    <t>A127872534X</t>
  </si>
  <si>
    <t>A127899974C</t>
  </si>
  <si>
    <t>A127887262J</t>
  </si>
  <si>
    <t>A127942070A</t>
  </si>
  <si>
    <t>A127928490J</t>
  </si>
  <si>
    <t>A127887258T</t>
  </si>
  <si>
    <t>A127887266T</t>
  </si>
  <si>
    <t>A127887274T</t>
  </si>
  <si>
    <t>A127887278A</t>
  </si>
  <si>
    <t>A127942090K</t>
  </si>
  <si>
    <t>A127846238V</t>
  </si>
  <si>
    <t>A127846242K</t>
  </si>
  <si>
    <t>A127901046L</t>
  </si>
  <si>
    <t>A127873530J</t>
  </si>
  <si>
    <t>A127942074K</t>
  </si>
  <si>
    <t>A127901050C</t>
  </si>
  <si>
    <t>A127887250X</t>
  </si>
  <si>
    <t>A127942078V</t>
  </si>
  <si>
    <t>A127859938X</t>
  </si>
  <si>
    <t>A127942082K</t>
  </si>
  <si>
    <t>A127873534T</t>
  </si>
  <si>
    <t>A127914930T</t>
  </si>
  <si>
    <t>A127846222A</t>
  </si>
  <si>
    <t>A127859942R</t>
  </si>
  <si>
    <t>A127928494T</t>
  </si>
  <si>
    <t>A127901054L</t>
  </si>
  <si>
    <t>A127873538A</t>
  </si>
  <si>
    <t>A127887254J</t>
  </si>
  <si>
    <t>A127846226K</t>
  </si>
  <si>
    <t>A127914934A</t>
  </si>
  <si>
    <t>A127846230A</t>
  </si>
  <si>
    <t>A127901058W</t>
  </si>
  <si>
    <t>A127846234K</t>
  </si>
  <si>
    <t>A127859946X</t>
  </si>
  <si>
    <t>A127873542T</t>
  </si>
  <si>
    <t>A127887270J</t>
  </si>
  <si>
    <t>A127942086V</t>
  </si>
  <si>
    <t>A127928750T</t>
  </si>
  <si>
    <t>A127928738A</t>
  </si>
  <si>
    <t>A127873834V</t>
  </si>
  <si>
    <t>A127846478F</t>
  </si>
  <si>
    <t>A127915170F</t>
  </si>
  <si>
    <t>A127860238J</t>
  </si>
  <si>
    <t>A127873850V</t>
  </si>
  <si>
    <t>A127901262F</t>
  </si>
  <si>
    <t>A127860242X</t>
  </si>
  <si>
    <t>A127928754A</t>
  </si>
  <si>
    <t>A127942370C</t>
  </si>
  <si>
    <t>A127928742T</t>
  </si>
  <si>
    <t>A127887530T</t>
  </si>
  <si>
    <t>A127873826V</t>
  </si>
  <si>
    <t>A127901242W</t>
  </si>
  <si>
    <t>A127901246F</t>
  </si>
  <si>
    <t>A127928746A</t>
  </si>
  <si>
    <t>A127873830K</t>
  </si>
  <si>
    <t>A127887534A</t>
  </si>
  <si>
    <t>A127942374L</t>
  </si>
  <si>
    <t>A127873838C</t>
  </si>
  <si>
    <t>A127942378W</t>
  </si>
  <si>
    <t>A127901250W</t>
  </si>
  <si>
    <t>A127846470L</t>
  </si>
  <si>
    <t>A127873842V</t>
  </si>
  <si>
    <t>A127846474W</t>
  </si>
  <si>
    <t>A127860234X</t>
  </si>
  <si>
    <t>A127915166R</t>
  </si>
  <si>
    <t>A127942382L</t>
  </si>
  <si>
    <t>A127873846C</t>
  </si>
  <si>
    <t>A127887538K</t>
  </si>
  <si>
    <t>A127901254F</t>
  </si>
  <si>
    <t>A127901258R</t>
  </si>
  <si>
    <t>A127942386W</t>
  </si>
  <si>
    <t>A127887642K</t>
  </si>
  <si>
    <t>A127860346T</t>
  </si>
  <si>
    <t>A127846594R</t>
  </si>
  <si>
    <t>A127846606L</t>
  </si>
  <si>
    <t>A127873958W</t>
  </si>
  <si>
    <t>A127860362T</t>
  </si>
  <si>
    <t>A127928830T</t>
  </si>
  <si>
    <t>A127915278J</t>
  </si>
  <si>
    <t>A127873962L</t>
  </si>
  <si>
    <t>A127928834A</t>
  </si>
  <si>
    <t>A127928826A</t>
  </si>
  <si>
    <t>A127846586R</t>
  </si>
  <si>
    <t>A127873946L</t>
  </si>
  <si>
    <t>A127901350F</t>
  </si>
  <si>
    <t>A127846590F</t>
  </si>
  <si>
    <t>A127901354R</t>
  </si>
  <si>
    <t>A127887634K</t>
  </si>
  <si>
    <t>A127873950C</t>
  </si>
  <si>
    <t>A127887638V</t>
  </si>
  <si>
    <t>A127860350J</t>
  </si>
  <si>
    <t>A127901358X</t>
  </si>
  <si>
    <t>A127873954L</t>
  </si>
  <si>
    <t>A127915270R</t>
  </si>
  <si>
    <t>A127846598X</t>
  </si>
  <si>
    <t>A127942458W</t>
  </si>
  <si>
    <t>A127860354T</t>
  </si>
  <si>
    <t>A127942462L</t>
  </si>
  <si>
    <t>A127942466W</t>
  </si>
  <si>
    <t>A127846602C</t>
  </si>
  <si>
    <t>A127860358A</t>
  </si>
  <si>
    <t>A127846610C</t>
  </si>
  <si>
    <t>A127901362R</t>
  </si>
  <si>
    <t>A127915274X</t>
  </si>
  <si>
    <t>A127887646V</t>
  </si>
  <si>
    <t>A127887666C</t>
  </si>
  <si>
    <t>A127860366A</t>
  </si>
  <si>
    <t>A127901374X</t>
  </si>
  <si>
    <t>A127942474W</t>
  </si>
  <si>
    <t>A127915290X</t>
  </si>
  <si>
    <t>A127887670V</t>
  </si>
  <si>
    <t>A127860374A</t>
  </si>
  <si>
    <t>A127942478F</t>
  </si>
  <si>
    <t>A127915294J</t>
  </si>
  <si>
    <t>A127846642W</t>
  </si>
  <si>
    <t>A127846618W</t>
  </si>
  <si>
    <t>A127901366X</t>
  </si>
  <si>
    <t>A127942470L</t>
  </si>
  <si>
    <t>A127873966W</t>
  </si>
  <si>
    <t>A127846622L</t>
  </si>
  <si>
    <t>A127901370R</t>
  </si>
  <si>
    <t>Northern Territory ;  Occupation of job 12 months ago: Technicians and trades workers ;  &gt;&gt;&gt; Did not change jobs in last 12 months ;</t>
  </si>
  <si>
    <t>Northern Territory ;  Occupation of job 12 months ago: Technicians and trades workers ;  &gt;&gt; 12 months or more in current main job ;</t>
  </si>
  <si>
    <t>Northern Territory ;  Occupation of job 12 months ago: Technicians and trades workers ;  &gt;&gt;&gt; Employee in current main job ;</t>
  </si>
  <si>
    <t>Northern Territory ;  Occupation of job 12 months ago: Technicians and trades workers ;  &gt;&gt;&gt;&gt; No change in occupation with current employer last year ;</t>
  </si>
  <si>
    <t>Northern Territory ;  Occupation of job 12 months ago: Technicians and trades workers ;  &gt;&gt;&gt;&gt; Changed occupations with current employer in the same major group last year ;</t>
  </si>
  <si>
    <t>Northern Territory ;  Occupation of job 12 months ago: Technicians and trades workers ;  &gt;&gt;&gt;&gt; Changed occupations with current employer into a different major group last year ;</t>
  </si>
  <si>
    <t>Northern Territory ;  Occupation of job 12 months ago: Technicians and trades workers ;  &gt;&gt;&gt;&gt; Changed occupations with current employer at the same skill level ;</t>
  </si>
  <si>
    <t>Northern Territory ;  Occupation of job 12 months ago: Technicians and trades workers ;  &gt;&gt;&gt;&gt; Changed occupations with current employer to a higher skill level ;</t>
  </si>
  <si>
    <t>Northern Territory ;  Occupation of job 12 months ago: Technicians and trades workers ;  &gt;&gt;&gt;&gt; Changed occupations with current employer to a lower skill level ;</t>
  </si>
  <si>
    <t>Northern Territory ;  Occupation of job 12 months ago: Technicians and trades workers ;  &gt;&gt;&gt;&gt; No change in usual weekly hours with current employer last year ;</t>
  </si>
  <si>
    <t>Northern Territory ;  Occupation of job 12 months ago: Technicians and trades workers ;  &gt;&gt;&gt;&gt; Usual weekly hours increased with current employer last year ;</t>
  </si>
  <si>
    <t>Northern Territory ;  Occupation of job 12 months ago: Technicians and trades workers ;  &gt;&gt;&gt;&gt; Usual weekly hours decreased with current employer last year ;</t>
  </si>
  <si>
    <t>Northern Territory ;  Occupation of job 12 months ago: Technicians and trades workers ;  &gt;&gt;&gt;&gt; Did not know or usual weekly hours varied last year ;</t>
  </si>
  <si>
    <t>Northern Territory ;  Occupation of job 12 months ago: Technicians and trades workers ;  &gt;&gt;&gt;&gt; Promoted or transferred last year ;</t>
  </si>
  <si>
    <t>Northern Territory ;  Occupation of job 12 months ago: Technicians and trades workers ;  &gt;&gt;&gt;&gt; Was not promoted or transferred last year ;</t>
  </si>
  <si>
    <t>Northern Territory ;  Occupation of job 12 months ago: Technicians and trades workers ;  &gt;&gt;&gt; Owner manager or contributing family worker in current main job ;</t>
  </si>
  <si>
    <t>Northern Territory ;  Occupation of job 12 months ago: Technicians and trades workers ;  &gt; Not currently employed ;</t>
  </si>
  <si>
    <t>Northern Territory ;  Occupation of job 12 months ago: Technicians and trades workers ;  &gt; Employed 12 months ago ;</t>
  </si>
  <si>
    <t>Northern Territory ;  Occupation of job 12 months ago: Community and personal service workers ;  Employed at some time during the last 12 months ;</t>
  </si>
  <si>
    <t>Northern Territory ;  Occupation of job 12 months ago: Community and personal service workers ;  &gt; Currently employed ;</t>
  </si>
  <si>
    <t>Northern Territory ;  Occupation of job 12 months ago: Community and personal service workers ;  &gt;&gt; Less than 12 months in current main job ;</t>
  </si>
  <si>
    <t>Northern Territory ;  Occupation of job 12 months ago: Community and personal service workers ;  &gt;&gt;&gt; Changed jobs in last 12 months ;</t>
  </si>
  <si>
    <t>Northern Territory ;  Occupation of job 12 months ago: Community and personal service workers ;  &gt;&gt;&gt;&gt; Working in the same industry division as 12 months ago ;</t>
  </si>
  <si>
    <t>Northern Territory ;  Occupation of job 12 months ago: Community and personal service workers ;  &gt;&gt;&gt;&gt; Working in a different industry division than 12 months ago ;</t>
  </si>
  <si>
    <t>Northern Territory ;  Occupation of job 12 months ago: Community and personal service workers ;  &gt;&gt;&gt;&gt; Working in the same major occupation group as 12 months ago ;</t>
  </si>
  <si>
    <t>Northern Territory ;  Occupation of job 12 months ago: Community and personal service workers ;  &gt;&gt;&gt;&gt; Working in a different major occupation group than 12 months ago ;</t>
  </si>
  <si>
    <t>Northern Territory ;  Occupation of job 12 months ago: Community and personal service workers ;  &gt;&gt;&gt;&gt; Working in an occupation at the same skill level as 12 months ago ;</t>
  </si>
  <si>
    <t>Northern Territory ;  Occupation of job 12 months ago: Community and personal service workers ;  &gt;&gt;&gt;&gt; Working in an occupation with a higher skill level than 12 months ago ;</t>
  </si>
  <si>
    <t>Northern Territory ;  Occupation of job 12 months ago: Community and personal service workers ;  &gt;&gt;&gt;&gt; Working in an occupation with a lower skill level than 12 months ago ;</t>
  </si>
  <si>
    <t>Northern Territory ;  Occupation of job 12 months ago: Community and personal service workers ;  &gt;&gt;&gt;&gt; Working in a job with the same usual hours as 12 months ago ;</t>
  </si>
  <si>
    <t>Northern Territory ;  Occupation of job 12 months ago: Community and personal service workers ;  &gt;&gt;&gt;&gt; Working in a job with more usual hours than 12 months ago ;</t>
  </si>
  <si>
    <t>Northern Territory ;  Occupation of job 12 months ago: Community and personal service workers ;  &gt;&gt;&gt;&gt; Working in a job with fewer usual hours than 12 months ago ;</t>
  </si>
  <si>
    <t>Northern Territory ;  Occupation of job 12 months ago: Community and personal service workers ;  &gt;&gt;&gt;&gt; Working in a job with the same status in employment as 12 months ago ;</t>
  </si>
  <si>
    <t>Northern Territory ;  Occupation of job 12 months ago: Community and personal service workers ;  &gt;&gt;&gt;&gt; Working in a job with a different status in employment than 12 months ago ;</t>
  </si>
  <si>
    <t>Northern Territory ;  Occupation of job 12 months ago: Community and personal service workers ;  &gt;&gt;&gt; Did not change jobs in last 12 months ;</t>
  </si>
  <si>
    <t>Northern Territory ;  Occupation of job 12 months ago: Community and personal service workers ;  &gt;&gt; 12 months or more in current main job ;</t>
  </si>
  <si>
    <t>Northern Territory ;  Occupation of job 12 months ago: Community and personal service workers ;  &gt;&gt;&gt; Employee in current main job ;</t>
  </si>
  <si>
    <t>Northern Territory ;  Occupation of job 12 months ago: Community and personal service workers ;  &gt;&gt;&gt;&gt; No change in occupation with current employer last year ;</t>
  </si>
  <si>
    <t>Northern Territory ;  Occupation of job 12 months ago: Community and personal service workers ;  &gt;&gt;&gt;&gt; Changed occupations with current employer in the same major group last year ;</t>
  </si>
  <si>
    <t>Northern Territory ;  Occupation of job 12 months ago: Community and personal service workers ;  &gt;&gt;&gt;&gt; Changed occupations with current employer into a different major group last year ;</t>
  </si>
  <si>
    <t>Northern Territory ;  Occupation of job 12 months ago: Community and personal service workers ;  &gt;&gt;&gt;&gt; Changed occupations with current employer at the same skill level ;</t>
  </si>
  <si>
    <t>Northern Territory ;  Occupation of job 12 months ago: Community and personal service workers ;  &gt;&gt;&gt;&gt; Changed occupations with current employer to a higher skill level ;</t>
  </si>
  <si>
    <t>Northern Territory ;  Occupation of job 12 months ago: Community and personal service workers ;  &gt;&gt;&gt;&gt; Changed occupations with current employer to a lower skill level ;</t>
  </si>
  <si>
    <t>Northern Territory ;  Occupation of job 12 months ago: Community and personal service workers ;  &gt;&gt;&gt;&gt; No change in usual weekly hours with current employer last year ;</t>
  </si>
  <si>
    <t>Northern Territory ;  Occupation of job 12 months ago: Community and personal service workers ;  &gt;&gt;&gt;&gt; Usual weekly hours increased with current employer last year ;</t>
  </si>
  <si>
    <t>Northern Territory ;  Occupation of job 12 months ago: Community and personal service workers ;  &gt;&gt;&gt;&gt; Usual weekly hours decreased with current employer last year ;</t>
  </si>
  <si>
    <t>Northern Territory ;  Occupation of job 12 months ago: Community and personal service workers ;  &gt;&gt;&gt;&gt; Did not know or usual weekly hours varied last year ;</t>
  </si>
  <si>
    <t>Northern Territory ;  Occupation of job 12 months ago: Community and personal service workers ;  &gt;&gt;&gt;&gt; Promoted or transferred last year ;</t>
  </si>
  <si>
    <t>Northern Territory ;  Occupation of job 12 months ago: Community and personal service workers ;  &gt;&gt;&gt;&gt; Was not promoted or transferred last year ;</t>
  </si>
  <si>
    <t>Northern Territory ;  Occupation of job 12 months ago: Community and personal service workers ;  &gt;&gt;&gt; Owner manager or contributing family worker in current main job ;</t>
  </si>
  <si>
    <t>Northern Territory ;  Occupation of job 12 months ago: Community and personal service workers ;  &gt; Not currently employed ;</t>
  </si>
  <si>
    <t>Northern Territory ;  Occupation of job 12 months ago: Community and personal service workers ;  &gt; Employed 12 months ago ;</t>
  </si>
  <si>
    <t>Northern Territory ;  Occupation of job 12 months ago: Clerical and administrative workers ;  Employed at some time during the last 12 months ;</t>
  </si>
  <si>
    <t>Northern Territory ;  Occupation of job 12 months ago: Clerical and administrative workers ;  &gt; Currently employed ;</t>
  </si>
  <si>
    <t>Northern Territory ;  Occupation of job 12 months ago: Clerical and administrative workers ;  &gt;&gt; Less than 12 months in current main job ;</t>
  </si>
  <si>
    <t>Northern Territory ;  Occupation of job 12 months ago: Clerical and administrative workers ;  &gt;&gt;&gt; Changed jobs in last 12 months ;</t>
  </si>
  <si>
    <t>Northern Territory ;  Occupation of job 12 months ago: Clerical and administrative workers ;  &gt;&gt;&gt;&gt; Working in the same industry division as 12 months ago ;</t>
  </si>
  <si>
    <t>Northern Territory ;  Occupation of job 12 months ago: Clerical and administrative workers ;  &gt;&gt;&gt;&gt; Working in a different industry division than 12 months ago ;</t>
  </si>
  <si>
    <t>Northern Territory ;  Occupation of job 12 months ago: Clerical and administrative workers ;  &gt;&gt;&gt;&gt; Working in the same major occupation group as 12 months ago ;</t>
  </si>
  <si>
    <t>Northern Territory ;  Occupation of job 12 months ago: Clerical and administrative workers ;  &gt;&gt;&gt;&gt; Working in a different major occupation group than 12 months ago ;</t>
  </si>
  <si>
    <t>Northern Territory ;  Occupation of job 12 months ago: Clerical and administrative workers ;  &gt;&gt;&gt;&gt; Working in an occupation at the same skill level as 12 months ago ;</t>
  </si>
  <si>
    <t>Northern Territory ;  Occupation of job 12 months ago: Clerical and administrative workers ;  &gt;&gt;&gt;&gt; Working in an occupation with a higher skill level than 12 months ago ;</t>
  </si>
  <si>
    <t>Northern Territory ;  Occupation of job 12 months ago: Clerical and administrative workers ;  &gt;&gt;&gt;&gt; Working in an occupation with a lower skill level than 12 months ago ;</t>
  </si>
  <si>
    <t>Northern Territory ;  Occupation of job 12 months ago: Clerical and administrative workers ;  &gt;&gt;&gt;&gt; Working in a job with the same usual hours as 12 months ago ;</t>
  </si>
  <si>
    <t>Northern Territory ;  Occupation of job 12 months ago: Clerical and administrative workers ;  &gt;&gt;&gt;&gt; Working in a job with more usual hours than 12 months ago ;</t>
  </si>
  <si>
    <t>Northern Territory ;  Occupation of job 12 months ago: Clerical and administrative workers ;  &gt;&gt;&gt;&gt; Working in a job with fewer usual hours than 12 months ago ;</t>
  </si>
  <si>
    <t>Northern Territory ;  Occupation of job 12 months ago: Clerical and administrative workers ;  &gt;&gt;&gt;&gt; Working in a job with the same status in employment as 12 months ago ;</t>
  </si>
  <si>
    <t>Northern Territory ;  Occupation of job 12 months ago: Clerical and administrative workers ;  &gt;&gt;&gt;&gt; Working in a job with a different status in employment than 12 months ago ;</t>
  </si>
  <si>
    <t>Northern Territory ;  Occupation of job 12 months ago: Clerical and administrative workers ;  &gt;&gt;&gt; Did not change jobs in last 12 months ;</t>
  </si>
  <si>
    <t>Northern Territory ;  Occupation of job 12 months ago: Clerical and administrative workers ;  &gt;&gt; 12 months or more in current main job ;</t>
  </si>
  <si>
    <t>Northern Territory ;  Occupation of job 12 months ago: Clerical and administrative workers ;  &gt;&gt;&gt; Employee in current main job ;</t>
  </si>
  <si>
    <t>Northern Territory ;  Occupation of job 12 months ago: Clerical and administrative workers ;  &gt;&gt;&gt;&gt; No change in occupation with current employer last year ;</t>
  </si>
  <si>
    <t>Northern Territory ;  Occupation of job 12 months ago: Clerical and administrative workers ;  &gt;&gt;&gt;&gt; Changed occupations with current employer in the same major group last year ;</t>
  </si>
  <si>
    <t>Northern Territory ;  Occupation of job 12 months ago: Clerical and administrative workers ;  &gt;&gt;&gt;&gt; Changed occupations with current employer into a different major group last year ;</t>
  </si>
  <si>
    <t>Northern Territory ;  Occupation of job 12 months ago: Clerical and administrative workers ;  &gt;&gt;&gt;&gt; Changed occupations with current employer at the same skill level ;</t>
  </si>
  <si>
    <t>Northern Territory ;  Occupation of job 12 months ago: Clerical and administrative workers ;  &gt;&gt;&gt;&gt; Changed occupations with current employer to a higher skill level ;</t>
  </si>
  <si>
    <t>Northern Territory ;  Occupation of job 12 months ago: Clerical and administrative workers ;  &gt;&gt;&gt;&gt; Changed occupations with current employer to a lower skill level ;</t>
  </si>
  <si>
    <t>Northern Territory ;  Occupation of job 12 months ago: Clerical and administrative workers ;  &gt;&gt;&gt;&gt; No change in usual weekly hours with current employer last year ;</t>
  </si>
  <si>
    <t>Northern Territory ;  Occupation of job 12 months ago: Clerical and administrative workers ;  &gt;&gt;&gt;&gt; Usual weekly hours increased with current employer last year ;</t>
  </si>
  <si>
    <t>Northern Territory ;  Occupation of job 12 months ago: Clerical and administrative workers ;  &gt;&gt;&gt;&gt; Usual weekly hours decreased with current employer last year ;</t>
  </si>
  <si>
    <t>Northern Territory ;  Occupation of job 12 months ago: Clerical and administrative workers ;  &gt;&gt;&gt;&gt; Did not know or usual weekly hours varied last year ;</t>
  </si>
  <si>
    <t>Northern Territory ;  Occupation of job 12 months ago: Clerical and administrative workers ;  &gt;&gt;&gt;&gt; Promoted or transferred last year ;</t>
  </si>
  <si>
    <t>Northern Territory ;  Occupation of job 12 months ago: Clerical and administrative workers ;  &gt;&gt;&gt;&gt; Was not promoted or transferred last year ;</t>
  </si>
  <si>
    <t>Northern Territory ;  Occupation of job 12 months ago: Clerical and administrative workers ;  &gt;&gt;&gt; Owner manager or contributing family worker in current main job ;</t>
  </si>
  <si>
    <t>Northern Territory ;  Occupation of job 12 months ago: Clerical and administrative workers ;  &gt; Not currently employed ;</t>
  </si>
  <si>
    <t>Northern Territory ;  Occupation of job 12 months ago: Clerical and administrative workers ;  &gt; Employed 12 months ago ;</t>
  </si>
  <si>
    <t>Northern Territory ;  Occupation of job 12 months ago: Sales workers ;  Employed at some time during the last 12 months ;</t>
  </si>
  <si>
    <t>Northern Territory ;  Occupation of job 12 months ago: Sales workers ;  &gt; Currently employed ;</t>
  </si>
  <si>
    <t>Northern Territory ;  Occupation of job 12 months ago: Sales workers ;  &gt;&gt; Less than 12 months in current main job ;</t>
  </si>
  <si>
    <t>Northern Territory ;  Occupation of job 12 months ago: Sales workers ;  &gt;&gt;&gt; Changed jobs in last 12 months ;</t>
  </si>
  <si>
    <t>Northern Territory ;  Occupation of job 12 months ago: Sales workers ;  &gt;&gt;&gt;&gt; Working in the same industry division as 12 months ago ;</t>
  </si>
  <si>
    <t>Northern Territory ;  Occupation of job 12 months ago: Sales workers ;  &gt;&gt;&gt;&gt; Working in a different industry division than 12 months ago ;</t>
  </si>
  <si>
    <t>Northern Territory ;  Occupation of job 12 months ago: Sales workers ;  &gt;&gt;&gt;&gt; Working in the same major occupation group as 12 months ago ;</t>
  </si>
  <si>
    <t>Northern Territory ;  Occupation of job 12 months ago: Sales workers ;  &gt;&gt;&gt;&gt; Working in a different major occupation group than 12 months ago ;</t>
  </si>
  <si>
    <t>Northern Territory ;  Occupation of job 12 months ago: Sales workers ;  &gt;&gt;&gt;&gt; Working in an occupation at the same skill level as 12 months ago ;</t>
  </si>
  <si>
    <t>Northern Territory ;  Occupation of job 12 months ago: Sales workers ;  &gt;&gt;&gt;&gt; Working in an occupation with a higher skill level than 12 months ago ;</t>
  </si>
  <si>
    <t>Northern Territory ;  Occupation of job 12 months ago: Sales workers ;  &gt;&gt;&gt;&gt; Working in an occupation with a lower skill level than 12 months ago ;</t>
  </si>
  <si>
    <t>Northern Territory ;  Occupation of job 12 months ago: Sales workers ;  &gt;&gt;&gt;&gt; Working in a job with the same usual hours as 12 months ago ;</t>
  </si>
  <si>
    <t>Northern Territory ;  Occupation of job 12 months ago: Sales workers ;  &gt;&gt;&gt;&gt; Working in a job with more usual hours than 12 months ago ;</t>
  </si>
  <si>
    <t>Northern Territory ;  Occupation of job 12 months ago: Sales workers ;  &gt;&gt;&gt;&gt; Working in a job with fewer usual hours than 12 months ago ;</t>
  </si>
  <si>
    <t>Northern Territory ;  Occupation of job 12 months ago: Sales workers ;  &gt;&gt;&gt;&gt; Working in a job with the same status in employment as 12 months ago ;</t>
  </si>
  <si>
    <t>Northern Territory ;  Occupation of job 12 months ago: Sales workers ;  &gt;&gt;&gt;&gt; Working in a job with a different status in employment than 12 months ago ;</t>
  </si>
  <si>
    <t>Northern Territory ;  Occupation of job 12 months ago: Sales workers ;  &gt;&gt;&gt; Did not change jobs in last 12 months ;</t>
  </si>
  <si>
    <t>Northern Territory ;  Occupation of job 12 months ago: Sales workers ;  &gt;&gt; 12 months or more in current main job ;</t>
  </si>
  <si>
    <t>Northern Territory ;  Occupation of job 12 months ago: Sales workers ;  &gt;&gt;&gt; Employee in current main job ;</t>
  </si>
  <si>
    <t>Northern Territory ;  Occupation of job 12 months ago: Sales workers ;  &gt;&gt;&gt;&gt; No change in occupation with current employer last year ;</t>
  </si>
  <si>
    <t>Northern Territory ;  Occupation of job 12 months ago: Sales workers ;  &gt;&gt;&gt;&gt; Changed occupations with current employer in the same major group last year ;</t>
  </si>
  <si>
    <t>Northern Territory ;  Occupation of job 12 months ago: Sales workers ;  &gt;&gt;&gt;&gt; Changed occupations with current employer into a different major group last year ;</t>
  </si>
  <si>
    <t>Northern Territory ;  Occupation of job 12 months ago: Sales workers ;  &gt;&gt;&gt;&gt; Changed occupations with current employer at the same skill level ;</t>
  </si>
  <si>
    <t>Northern Territory ;  Occupation of job 12 months ago: Sales workers ;  &gt;&gt;&gt;&gt; Changed occupations with current employer to a higher skill level ;</t>
  </si>
  <si>
    <t>Northern Territory ;  Occupation of job 12 months ago: Sales workers ;  &gt;&gt;&gt;&gt; Changed occupations with current employer to a lower skill level ;</t>
  </si>
  <si>
    <t>Northern Territory ;  Occupation of job 12 months ago: Sales workers ;  &gt;&gt;&gt;&gt; No change in usual weekly hours with current employer last year ;</t>
  </si>
  <si>
    <t>Northern Territory ;  Occupation of job 12 months ago: Sales workers ;  &gt;&gt;&gt;&gt; Usual weekly hours increased with current employer last year ;</t>
  </si>
  <si>
    <t>Northern Territory ;  Occupation of job 12 months ago: Sales workers ;  &gt;&gt;&gt;&gt; Usual weekly hours decreased with current employer last year ;</t>
  </si>
  <si>
    <t>Northern Territory ;  Occupation of job 12 months ago: Sales workers ;  &gt;&gt;&gt;&gt; Did not know or usual weekly hours varied last year ;</t>
  </si>
  <si>
    <t>Northern Territory ;  Occupation of job 12 months ago: Sales workers ;  &gt;&gt;&gt;&gt; Promoted or transferred last year ;</t>
  </si>
  <si>
    <t>Northern Territory ;  Occupation of job 12 months ago: Sales workers ;  &gt;&gt;&gt;&gt; Was not promoted or transferred last year ;</t>
  </si>
  <si>
    <t>Northern Territory ;  Occupation of job 12 months ago: Sales workers ;  &gt;&gt;&gt; Owner manager or contributing family worker in current main job ;</t>
  </si>
  <si>
    <t>Northern Territory ;  Occupation of job 12 months ago: Sales workers ;  &gt; Not currently employed ;</t>
  </si>
  <si>
    <t>Northern Territory ;  Occupation of job 12 months ago: Sales workers ;  &gt; Employed 12 months ago ;</t>
  </si>
  <si>
    <t>Northern Territory ;  Occupation of job 12 months ago: Machinery operators and drivers ;  Employed at some time during the last 12 months ;</t>
  </si>
  <si>
    <t>Northern Territory ;  Occupation of job 12 months ago: Machinery operators and drivers ;  &gt; Currently employed ;</t>
  </si>
  <si>
    <t>Northern Territory ;  Occupation of job 12 months ago: Machinery operators and drivers ;  &gt;&gt; Less than 12 months in current main job ;</t>
  </si>
  <si>
    <t>Northern Territory ;  Occupation of job 12 months ago: Machinery operators and drivers ;  &gt;&gt;&gt; Changed jobs in last 12 months ;</t>
  </si>
  <si>
    <t>Northern Territory ;  Occupation of job 12 months ago: Machinery operators and drivers ;  &gt;&gt;&gt;&gt; Working in the same industry division as 12 months ago ;</t>
  </si>
  <si>
    <t>Northern Territory ;  Occupation of job 12 months ago: Machinery operators and drivers ;  &gt;&gt;&gt;&gt; Working in a different industry division than 12 months ago ;</t>
  </si>
  <si>
    <t>Northern Territory ;  Occupation of job 12 months ago: Machinery operators and drivers ;  &gt;&gt;&gt;&gt; Working in the same major occupation group as 12 months ago ;</t>
  </si>
  <si>
    <t>Northern Territory ;  Occupation of job 12 months ago: Machinery operators and drivers ;  &gt;&gt;&gt;&gt; Working in a different major occupation group than 12 months ago ;</t>
  </si>
  <si>
    <t>Northern Territory ;  Occupation of job 12 months ago: Machinery operators and drivers ;  &gt;&gt;&gt;&gt; Working in an occupation at the same skill level as 12 months ago ;</t>
  </si>
  <si>
    <t>Northern Territory ;  Occupation of job 12 months ago: Machinery operators and drivers ;  &gt;&gt;&gt;&gt; Working in an occupation with a higher skill level than 12 months ago ;</t>
  </si>
  <si>
    <t>Northern Territory ;  Occupation of job 12 months ago: Machinery operators and drivers ;  &gt;&gt;&gt;&gt; Working in an occupation with a lower skill level than 12 months ago ;</t>
  </si>
  <si>
    <t>Northern Territory ;  Occupation of job 12 months ago: Machinery operators and drivers ;  &gt;&gt;&gt;&gt; Working in a job with the same usual hours as 12 months ago ;</t>
  </si>
  <si>
    <t>Northern Territory ;  Occupation of job 12 months ago: Machinery operators and drivers ;  &gt;&gt;&gt;&gt; Working in a job with more usual hours than 12 months ago ;</t>
  </si>
  <si>
    <t>Northern Territory ;  Occupation of job 12 months ago: Machinery operators and drivers ;  &gt;&gt;&gt;&gt; Working in a job with fewer usual hours than 12 months ago ;</t>
  </si>
  <si>
    <t>Northern Territory ;  Occupation of job 12 months ago: Machinery operators and drivers ;  &gt;&gt;&gt;&gt; Working in a job with the same status in employment as 12 months ago ;</t>
  </si>
  <si>
    <t>Northern Territory ;  Occupation of job 12 months ago: Machinery operators and drivers ;  &gt;&gt;&gt;&gt; Working in a job with a different status in employment than 12 months ago ;</t>
  </si>
  <si>
    <t>Northern Territory ;  Occupation of job 12 months ago: Machinery operators and drivers ;  &gt;&gt;&gt; Did not change jobs in last 12 months ;</t>
  </si>
  <si>
    <t>Northern Territory ;  Occupation of job 12 months ago: Machinery operators and drivers ;  &gt;&gt; 12 months or more in current main job ;</t>
  </si>
  <si>
    <t>Northern Territory ;  Occupation of job 12 months ago: Machinery operators and drivers ;  &gt;&gt;&gt; Employee in current main job ;</t>
  </si>
  <si>
    <t>Northern Territory ;  Occupation of job 12 months ago: Machinery operators and drivers ;  &gt;&gt;&gt;&gt; No change in occupation with current employer last year ;</t>
  </si>
  <si>
    <t>Northern Territory ;  Occupation of job 12 months ago: Machinery operators and drivers ;  &gt;&gt;&gt;&gt; Changed occupations with current employer in the same major group last year ;</t>
  </si>
  <si>
    <t>Northern Territory ;  Occupation of job 12 months ago: Machinery operators and drivers ;  &gt;&gt;&gt;&gt; Changed occupations with current employer into a different major group last year ;</t>
  </si>
  <si>
    <t>Northern Territory ;  Occupation of job 12 months ago: Machinery operators and drivers ;  &gt;&gt;&gt;&gt; Changed occupations with current employer at the same skill level ;</t>
  </si>
  <si>
    <t>Northern Territory ;  Occupation of job 12 months ago: Machinery operators and drivers ;  &gt;&gt;&gt;&gt; Changed occupations with current employer to a higher skill level ;</t>
  </si>
  <si>
    <t>Northern Territory ;  Occupation of job 12 months ago: Machinery operators and drivers ;  &gt;&gt;&gt;&gt; Changed occupations with current employer to a lower skill level ;</t>
  </si>
  <si>
    <t>Northern Territory ;  Occupation of job 12 months ago: Machinery operators and drivers ;  &gt;&gt;&gt;&gt; No change in usual weekly hours with current employer last year ;</t>
  </si>
  <si>
    <t>Northern Territory ;  Occupation of job 12 months ago: Machinery operators and drivers ;  &gt;&gt;&gt;&gt; Usual weekly hours increased with current employer last year ;</t>
  </si>
  <si>
    <t>Northern Territory ;  Occupation of job 12 months ago: Machinery operators and drivers ;  &gt;&gt;&gt;&gt; Usual weekly hours decreased with current employer last year ;</t>
  </si>
  <si>
    <t>Northern Territory ;  Occupation of job 12 months ago: Machinery operators and drivers ;  &gt;&gt;&gt;&gt; Did not know or usual weekly hours varied last year ;</t>
  </si>
  <si>
    <t>Northern Territory ;  Occupation of job 12 months ago: Machinery operators and drivers ;  &gt;&gt;&gt;&gt; Promoted or transferred last year ;</t>
  </si>
  <si>
    <t>Northern Territory ;  Occupation of job 12 months ago: Machinery operators and drivers ;  &gt;&gt;&gt;&gt; Was not promoted or transferred last year ;</t>
  </si>
  <si>
    <t>Northern Territory ;  Occupation of job 12 months ago: Machinery operators and drivers ;  &gt;&gt;&gt; Owner manager or contributing family worker in current main job ;</t>
  </si>
  <si>
    <t>Northern Territory ;  Occupation of job 12 months ago: Machinery operators and drivers ;  &gt; Not currently employed ;</t>
  </si>
  <si>
    <t>Northern Territory ;  Occupation of job 12 months ago: Machinery operators and drivers ;  &gt; Employed 12 months ago ;</t>
  </si>
  <si>
    <t>Northern Territory ;  Occupation of job 12 months ago: Labourers ;  Employed at some time during the last 12 months ;</t>
  </si>
  <si>
    <t>Northern Territory ;  Occupation of job 12 months ago: Labourers ;  &gt; Currently employed ;</t>
  </si>
  <si>
    <t>Northern Territory ;  Occupation of job 12 months ago: Labourers ;  &gt;&gt; Less than 12 months in current main job ;</t>
  </si>
  <si>
    <t>Northern Territory ;  Occupation of job 12 months ago: Labourers ;  &gt;&gt;&gt; Changed jobs in last 12 months ;</t>
  </si>
  <si>
    <t>Northern Territory ;  Occupation of job 12 months ago: Labourers ;  &gt;&gt;&gt;&gt; Working in the same industry division as 12 months ago ;</t>
  </si>
  <si>
    <t>Northern Territory ;  Occupation of job 12 months ago: Labourers ;  &gt;&gt;&gt;&gt; Working in a different industry division than 12 months ago ;</t>
  </si>
  <si>
    <t>Northern Territory ;  Occupation of job 12 months ago: Labourers ;  &gt;&gt;&gt;&gt; Working in the same major occupation group as 12 months ago ;</t>
  </si>
  <si>
    <t>Northern Territory ;  Occupation of job 12 months ago: Labourers ;  &gt;&gt;&gt;&gt; Working in a different major occupation group than 12 months ago ;</t>
  </si>
  <si>
    <t>Northern Territory ;  Occupation of job 12 months ago: Labourers ;  &gt;&gt;&gt;&gt; Working in an occupation at the same skill level as 12 months ago ;</t>
  </si>
  <si>
    <t>Northern Territory ;  Occupation of job 12 months ago: Labourers ;  &gt;&gt;&gt;&gt; Working in an occupation with a higher skill level than 12 months ago ;</t>
  </si>
  <si>
    <t>Northern Territory ;  Occupation of job 12 months ago: Labourers ;  &gt;&gt;&gt;&gt; Working in an occupation with a lower skill level than 12 months ago ;</t>
  </si>
  <si>
    <t>Northern Territory ;  Occupation of job 12 months ago: Labourers ;  &gt;&gt;&gt;&gt; Working in a job with the same usual hours as 12 months ago ;</t>
  </si>
  <si>
    <t>Northern Territory ;  Occupation of job 12 months ago: Labourers ;  &gt;&gt;&gt;&gt; Working in a job with more usual hours than 12 months ago ;</t>
  </si>
  <si>
    <t>Northern Territory ;  Occupation of job 12 months ago: Labourers ;  &gt;&gt;&gt;&gt; Working in a job with fewer usual hours than 12 months ago ;</t>
  </si>
  <si>
    <t>Northern Territory ;  Occupation of job 12 months ago: Labourers ;  &gt;&gt;&gt;&gt; Working in a job with the same status in employment as 12 months ago ;</t>
  </si>
  <si>
    <t>Northern Territory ;  Occupation of job 12 months ago: Labourers ;  &gt;&gt;&gt;&gt; Working in a job with a different status in employment than 12 months ago ;</t>
  </si>
  <si>
    <t>Northern Territory ;  Occupation of job 12 months ago: Labourers ;  &gt;&gt;&gt; Did not change jobs in last 12 months ;</t>
  </si>
  <si>
    <t>Northern Territory ;  Occupation of job 12 months ago: Labourers ;  &gt;&gt; 12 months or more in current main job ;</t>
  </si>
  <si>
    <t>Northern Territory ;  Occupation of job 12 months ago: Labourers ;  &gt;&gt;&gt; Employee in current main job ;</t>
  </si>
  <si>
    <t>Northern Territory ;  Occupation of job 12 months ago: Labourers ;  &gt;&gt;&gt;&gt; No change in occupation with current employer last year ;</t>
  </si>
  <si>
    <t>Northern Territory ;  Occupation of job 12 months ago: Labourers ;  &gt;&gt;&gt;&gt; Changed occupations with current employer in the same major group last year ;</t>
  </si>
  <si>
    <t>Northern Territory ;  Occupation of job 12 months ago: Labourers ;  &gt;&gt;&gt;&gt; Changed occupations with current employer into a different major group last year ;</t>
  </si>
  <si>
    <t>Northern Territory ;  Occupation of job 12 months ago: Labourers ;  &gt;&gt;&gt;&gt; Changed occupations with current employer at the same skill level ;</t>
  </si>
  <si>
    <t>Northern Territory ;  Occupation of job 12 months ago: Labourers ;  &gt;&gt;&gt;&gt; Changed occupations with current employer to a higher skill level ;</t>
  </si>
  <si>
    <t>Northern Territory ;  Occupation of job 12 months ago: Labourers ;  &gt;&gt;&gt;&gt; Changed occupations with current employer to a lower skill level ;</t>
  </si>
  <si>
    <t>Northern Territory ;  Occupation of job 12 months ago: Labourers ;  &gt;&gt;&gt;&gt; No change in usual weekly hours with current employer last year ;</t>
  </si>
  <si>
    <t>Northern Territory ;  Occupation of job 12 months ago: Labourers ;  &gt;&gt;&gt;&gt; Usual weekly hours increased with current employer last year ;</t>
  </si>
  <si>
    <t>Northern Territory ;  Occupation of job 12 months ago: Labourers ;  &gt;&gt;&gt;&gt; Usual weekly hours decreased with current employer last year ;</t>
  </si>
  <si>
    <t>Northern Territory ;  Occupation of job 12 months ago: Labourers ;  &gt;&gt;&gt;&gt; Did not know or usual weekly hours varied last year ;</t>
  </si>
  <si>
    <t>Northern Territory ;  Occupation of job 12 months ago: Labourers ;  &gt;&gt;&gt;&gt; Promoted or transferred last year ;</t>
  </si>
  <si>
    <t>Northern Territory ;  Occupation of job 12 months ago: Labourers ;  &gt;&gt;&gt;&gt; Was not promoted or transferred last year ;</t>
  </si>
  <si>
    <t>Northern Territory ;  Occupation of job 12 months ago: Labourers ;  &gt;&gt;&gt; Owner manager or contributing family worker in current main job ;</t>
  </si>
  <si>
    <t>Northern Territory ;  Occupation of job 12 months ago: Labourers ;  &gt; Not currently employed ;</t>
  </si>
  <si>
    <t>Northern Territory ;  Occupation of job 12 months ago: Labourers ;  &gt; Employed 12 months ago ;</t>
  </si>
  <si>
    <t>Northern Territory ;  Skill level of job 12 months ago: Skill level 1 ;  Employed at some time during the last 12 months ;</t>
  </si>
  <si>
    <t>Northern Territory ;  Skill level of job 12 months ago: Skill level 1 ;  &gt; Currently employed ;</t>
  </si>
  <si>
    <t>Northern Territory ;  Skill level of job 12 months ago: Skill level 1 ;  &gt;&gt; Less than 12 months in current main job ;</t>
  </si>
  <si>
    <t>Northern Territory ;  Skill level of job 12 months ago: Skill level 1 ;  &gt;&gt;&gt; Changed jobs in last 12 months ;</t>
  </si>
  <si>
    <t>Northern Territory ;  Skill level of job 12 months ago: Skill level 1 ;  &gt;&gt;&gt;&gt; Working in the same industry division as 12 months ago ;</t>
  </si>
  <si>
    <t>Northern Territory ;  Skill level of job 12 months ago: Skill level 1 ;  &gt;&gt;&gt;&gt; Working in a different industry division than 12 months ago ;</t>
  </si>
  <si>
    <t>Northern Territory ;  Skill level of job 12 months ago: Skill level 1 ;  &gt;&gt;&gt;&gt; Working in the same major occupation group as 12 months ago ;</t>
  </si>
  <si>
    <t>Northern Territory ;  Skill level of job 12 months ago: Skill level 1 ;  &gt;&gt;&gt;&gt; Working in a different major occupation group than 12 months ago ;</t>
  </si>
  <si>
    <t>Northern Territory ;  Skill level of job 12 months ago: Skill level 1 ;  &gt;&gt;&gt;&gt; Working in an occupation at the same skill level as 12 months ago ;</t>
  </si>
  <si>
    <t>Northern Territory ;  Skill level of job 12 months ago: Skill level 1 ;  &gt;&gt;&gt;&gt; Working in an occupation with a higher skill level than 12 months ago ;</t>
  </si>
  <si>
    <t>Northern Territory ;  Skill level of job 12 months ago: Skill level 1 ;  &gt;&gt;&gt;&gt; Working in an occupation with a lower skill level than 12 months ago ;</t>
  </si>
  <si>
    <t>Northern Territory ;  Skill level of job 12 months ago: Skill level 1 ;  &gt;&gt;&gt;&gt; Working in a job with the same usual hours as 12 months ago ;</t>
  </si>
  <si>
    <t>Northern Territory ;  Skill level of job 12 months ago: Skill level 1 ;  &gt;&gt;&gt;&gt; Working in a job with more usual hours than 12 months ago ;</t>
  </si>
  <si>
    <t>Northern Territory ;  Skill level of job 12 months ago: Skill level 1 ;  &gt;&gt;&gt;&gt; Working in a job with fewer usual hours than 12 months ago ;</t>
  </si>
  <si>
    <t>Northern Territory ;  Skill level of job 12 months ago: Skill level 1 ;  &gt;&gt;&gt;&gt; Working in a job with the same status in employment as 12 months ago ;</t>
  </si>
  <si>
    <t>Northern Territory ;  Skill level of job 12 months ago: Skill level 1 ;  &gt;&gt;&gt;&gt; Working in a job with a different status in employment than 12 months ago ;</t>
  </si>
  <si>
    <t>Northern Territory ;  Skill level of job 12 months ago: Skill level 1 ;  &gt;&gt;&gt; Did not change jobs in last 12 months ;</t>
  </si>
  <si>
    <t>Northern Territory ;  Skill level of job 12 months ago: Skill level 1 ;  &gt;&gt; 12 months or more in current main job ;</t>
  </si>
  <si>
    <t>Northern Territory ;  Skill level of job 12 months ago: Skill level 1 ;  &gt;&gt;&gt; Employee in current main job ;</t>
  </si>
  <si>
    <t>Northern Territory ;  Skill level of job 12 months ago: Skill level 1 ;  &gt;&gt;&gt;&gt; No change in occupation with current employer last year ;</t>
  </si>
  <si>
    <t>Northern Territory ;  Skill level of job 12 months ago: Skill level 1 ;  &gt;&gt;&gt;&gt; Changed occupations with current employer in the same major group last year ;</t>
  </si>
  <si>
    <t>Northern Territory ;  Skill level of job 12 months ago: Skill level 1 ;  &gt;&gt;&gt;&gt; Changed occupations with current employer into a different major group last year ;</t>
  </si>
  <si>
    <t>Northern Territory ;  Skill level of job 12 months ago: Skill level 1 ;  &gt;&gt;&gt;&gt; Changed occupations with current employer at the same skill level ;</t>
  </si>
  <si>
    <t>Northern Territory ;  Skill level of job 12 months ago: Skill level 1 ;  &gt;&gt;&gt;&gt; Changed occupations with current employer to a higher skill level ;</t>
  </si>
  <si>
    <t>Northern Territory ;  Skill level of job 12 months ago: Skill level 1 ;  &gt;&gt;&gt;&gt; Changed occupations with current employer to a lower skill level ;</t>
  </si>
  <si>
    <t>Northern Territory ;  Skill level of job 12 months ago: Skill level 1 ;  &gt;&gt;&gt;&gt; No change in usual weekly hours with current employer last year ;</t>
  </si>
  <si>
    <t>Northern Territory ;  Skill level of job 12 months ago: Skill level 1 ;  &gt;&gt;&gt;&gt; Usual weekly hours increased with current employer last year ;</t>
  </si>
  <si>
    <t>Northern Territory ;  Skill level of job 12 months ago: Skill level 1 ;  &gt;&gt;&gt;&gt; Usual weekly hours decreased with current employer last year ;</t>
  </si>
  <si>
    <t>Northern Territory ;  Skill level of job 12 months ago: Skill level 1 ;  &gt;&gt;&gt;&gt; Did not know or usual weekly hours varied last year ;</t>
  </si>
  <si>
    <t>Northern Territory ;  Skill level of job 12 months ago: Skill level 1 ;  &gt;&gt;&gt;&gt; Promoted or transferred last year ;</t>
  </si>
  <si>
    <t>Northern Territory ;  Skill level of job 12 months ago: Skill level 1 ;  &gt;&gt;&gt;&gt; Was not promoted or transferred last year ;</t>
  </si>
  <si>
    <t>Northern Territory ;  Skill level of job 12 months ago: Skill level 1 ;  &gt;&gt;&gt; Owner manager or contributing family worker in current main job ;</t>
  </si>
  <si>
    <t>Northern Territory ;  Skill level of job 12 months ago: Skill level 1 ;  &gt; Not currently employed ;</t>
  </si>
  <si>
    <t>Northern Territory ;  Skill level of job 12 months ago: Skill level 1 ;  &gt; Employed 12 months ago ;</t>
  </si>
  <si>
    <t>Northern Territory ;  Skill level of job 12 months ago: Skill level 2 ;  Employed at some time during the last 12 months ;</t>
  </si>
  <si>
    <t>Northern Territory ;  Skill level of job 12 months ago: Skill level 2 ;  &gt; Currently employed ;</t>
  </si>
  <si>
    <t>Northern Territory ;  Skill level of job 12 months ago: Skill level 2 ;  &gt;&gt; Less than 12 months in current main job ;</t>
  </si>
  <si>
    <t>Northern Territory ;  Skill level of job 12 months ago: Skill level 2 ;  &gt;&gt;&gt; Changed jobs in last 12 months ;</t>
  </si>
  <si>
    <t>Northern Territory ;  Skill level of job 12 months ago: Skill level 2 ;  &gt;&gt;&gt;&gt; Working in the same industry division as 12 months ago ;</t>
  </si>
  <si>
    <t>Northern Territory ;  Skill level of job 12 months ago: Skill level 2 ;  &gt;&gt;&gt;&gt; Working in a different industry division than 12 months ago ;</t>
  </si>
  <si>
    <t>Northern Territory ;  Skill level of job 12 months ago: Skill level 2 ;  &gt;&gt;&gt;&gt; Working in the same major occupation group as 12 months ago ;</t>
  </si>
  <si>
    <t>Northern Territory ;  Skill level of job 12 months ago: Skill level 2 ;  &gt;&gt;&gt;&gt; Working in a different major occupation group than 12 months ago ;</t>
  </si>
  <si>
    <t>Northern Territory ;  Skill level of job 12 months ago: Skill level 2 ;  &gt;&gt;&gt;&gt; Working in an occupation at the same skill level as 12 months ago ;</t>
  </si>
  <si>
    <t>Northern Territory ;  Skill level of job 12 months ago: Skill level 2 ;  &gt;&gt;&gt;&gt; Working in an occupation with a higher skill level than 12 months ago ;</t>
  </si>
  <si>
    <t>Northern Territory ;  Skill level of job 12 months ago: Skill level 2 ;  &gt;&gt;&gt;&gt; Working in an occupation with a lower skill level than 12 months ago ;</t>
  </si>
  <si>
    <t>Northern Territory ;  Skill level of job 12 months ago: Skill level 2 ;  &gt;&gt;&gt;&gt; Working in a job with the same usual hours as 12 months ago ;</t>
  </si>
  <si>
    <t>Northern Territory ;  Skill level of job 12 months ago: Skill level 2 ;  &gt;&gt;&gt;&gt; Working in a job with more usual hours than 12 months ago ;</t>
  </si>
  <si>
    <t>Northern Territory ;  Skill level of job 12 months ago: Skill level 2 ;  &gt;&gt;&gt;&gt; Working in a job with fewer usual hours than 12 months ago ;</t>
  </si>
  <si>
    <t>Northern Territory ;  Skill level of job 12 months ago: Skill level 2 ;  &gt;&gt;&gt;&gt; Working in a job with the same status in employment as 12 months ago ;</t>
  </si>
  <si>
    <t>Northern Territory ;  Skill level of job 12 months ago: Skill level 2 ;  &gt;&gt;&gt;&gt; Working in a job with a different status in employment than 12 months ago ;</t>
  </si>
  <si>
    <t>Northern Territory ;  Skill level of job 12 months ago: Skill level 2 ;  &gt;&gt;&gt; Did not change jobs in last 12 months ;</t>
  </si>
  <si>
    <t>Northern Territory ;  Skill level of job 12 months ago: Skill level 2 ;  &gt;&gt; 12 months or more in current main job ;</t>
  </si>
  <si>
    <t>Northern Territory ;  Skill level of job 12 months ago: Skill level 2 ;  &gt;&gt;&gt; Employee in current main job ;</t>
  </si>
  <si>
    <t>Northern Territory ;  Skill level of job 12 months ago: Skill level 2 ;  &gt;&gt;&gt;&gt; No change in occupation with current employer last year ;</t>
  </si>
  <si>
    <t>Northern Territory ;  Skill level of job 12 months ago: Skill level 2 ;  &gt;&gt;&gt;&gt; Changed occupations with current employer in the same major group last year ;</t>
  </si>
  <si>
    <t>Northern Territory ;  Skill level of job 12 months ago: Skill level 2 ;  &gt;&gt;&gt;&gt; Changed occupations with current employer into a different major group last year ;</t>
  </si>
  <si>
    <t>Northern Territory ;  Skill level of job 12 months ago: Skill level 2 ;  &gt;&gt;&gt;&gt; Changed occupations with current employer at the same skill level ;</t>
  </si>
  <si>
    <t>Northern Territory ;  Skill level of job 12 months ago: Skill level 2 ;  &gt;&gt;&gt;&gt; Changed occupations with current employer to a higher skill level ;</t>
  </si>
  <si>
    <t>Northern Territory ;  Skill level of job 12 months ago: Skill level 2 ;  &gt;&gt;&gt;&gt; Changed occupations with current employer to a lower skill level ;</t>
  </si>
  <si>
    <t>Northern Territory ;  Skill level of job 12 months ago: Skill level 2 ;  &gt;&gt;&gt;&gt; No change in usual weekly hours with current employer last year ;</t>
  </si>
  <si>
    <t>Northern Territory ;  Skill level of job 12 months ago: Skill level 2 ;  &gt;&gt;&gt;&gt; Usual weekly hours increased with current employer last year ;</t>
  </si>
  <si>
    <t>Northern Territory ;  Skill level of job 12 months ago: Skill level 2 ;  &gt;&gt;&gt;&gt; Usual weekly hours decreased with current employer last year ;</t>
  </si>
  <si>
    <t>A127846626W</t>
  </si>
  <si>
    <t>A127915282X</t>
  </si>
  <si>
    <t>A127928838K</t>
  </si>
  <si>
    <t>A127928842A</t>
  </si>
  <si>
    <t>A127887650K</t>
  </si>
  <si>
    <t>A127915286J</t>
  </si>
  <si>
    <t>A127846630L</t>
  </si>
  <si>
    <t>A127887654V</t>
  </si>
  <si>
    <t>A127901378J</t>
  </si>
  <si>
    <t>A127901382X</t>
  </si>
  <si>
    <t>A127901386J</t>
  </si>
  <si>
    <t>A127887658C</t>
  </si>
  <si>
    <t>A127887662V</t>
  </si>
  <si>
    <t>A127846634W</t>
  </si>
  <si>
    <t>A127928846K</t>
  </si>
  <si>
    <t>A127860370T</t>
  </si>
  <si>
    <t>A127873970L</t>
  </si>
  <si>
    <t>A127846638F</t>
  </si>
  <si>
    <t>A127915306F</t>
  </si>
  <si>
    <t>A127901394J</t>
  </si>
  <si>
    <t>A127928858V</t>
  </si>
  <si>
    <t>A127860386K</t>
  </si>
  <si>
    <t>A127928862K</t>
  </si>
  <si>
    <t>A127901414F</t>
  </si>
  <si>
    <t>A127928866V</t>
  </si>
  <si>
    <t>A127860394K</t>
  </si>
  <si>
    <t>A127846658R</t>
  </si>
  <si>
    <t>A127942494F</t>
  </si>
  <si>
    <t>A127846646F</t>
  </si>
  <si>
    <t>A127901398T</t>
  </si>
  <si>
    <t>A127915298T</t>
  </si>
  <si>
    <t>A127928850A</t>
  </si>
  <si>
    <t>A127873974W</t>
  </si>
  <si>
    <t>A127915302W</t>
  </si>
  <si>
    <t>A127846650W</t>
  </si>
  <si>
    <t>A127887674C</t>
  </si>
  <si>
    <t>A127873978F</t>
  </si>
  <si>
    <t>A127928854K</t>
  </si>
  <si>
    <t>A127942482W</t>
  </si>
  <si>
    <t>A127873982W</t>
  </si>
  <si>
    <t>A127887678L</t>
  </si>
  <si>
    <t>A127860378K</t>
  </si>
  <si>
    <t>A127901402W</t>
  </si>
  <si>
    <t>A127942486F</t>
  </si>
  <si>
    <t>A127846654F</t>
  </si>
  <si>
    <t>A127887682C</t>
  </si>
  <si>
    <t>A127860382A</t>
  </si>
  <si>
    <t>A127901406F</t>
  </si>
  <si>
    <t>A127901410W</t>
  </si>
  <si>
    <t>A127860390A</t>
  </si>
  <si>
    <t>A127887686L</t>
  </si>
  <si>
    <t>A127942490W</t>
  </si>
  <si>
    <t>A127887702A</t>
  </si>
  <si>
    <t>A127942498R</t>
  </si>
  <si>
    <t>A127873986F</t>
  </si>
  <si>
    <t>A127846662F</t>
  </si>
  <si>
    <t>A127928890V</t>
  </si>
  <si>
    <t>A127846666R</t>
  </si>
  <si>
    <t>A127901438X</t>
  </si>
  <si>
    <t>A127860414J</t>
  </si>
  <si>
    <t>A127873994F</t>
  </si>
  <si>
    <t>A127915314F</t>
  </si>
  <si>
    <t>A127942502V</t>
  </si>
  <si>
    <t>A127928870K</t>
  </si>
  <si>
    <t>A127860398V</t>
  </si>
  <si>
    <t>A127915310W</t>
  </si>
  <si>
    <t>A127942506C</t>
  </si>
  <si>
    <t>A127942510V</t>
  </si>
  <si>
    <t>A127887694L</t>
  </si>
  <si>
    <t>A127928874V</t>
  </si>
  <si>
    <t>A127942514C</t>
  </si>
  <si>
    <t>A127928878C</t>
  </si>
  <si>
    <t>A127901418R</t>
  </si>
  <si>
    <t>A127860402X</t>
  </si>
  <si>
    <t>A127942518L</t>
  </si>
  <si>
    <t>A127901422F</t>
  </si>
  <si>
    <t>A127901426R</t>
  </si>
  <si>
    <t>A127901430F</t>
  </si>
  <si>
    <t>A127887698W</t>
  </si>
  <si>
    <t>A127928882V</t>
  </si>
  <si>
    <t>A127873990W</t>
  </si>
  <si>
    <t>A127942522C</t>
  </si>
  <si>
    <t>A127942526L</t>
  </si>
  <si>
    <t>A127928886C</t>
  </si>
  <si>
    <t>A127860406J</t>
  </si>
  <si>
    <t>A127860410X</t>
  </si>
  <si>
    <t>A127928910T</t>
  </si>
  <si>
    <t>A127942530C</t>
  </si>
  <si>
    <t>A127928898L</t>
  </si>
  <si>
    <t>A127846686X</t>
  </si>
  <si>
    <t>A127860434T</t>
  </si>
  <si>
    <t>A127860442T</t>
  </si>
  <si>
    <t>A127901450R</t>
  </si>
  <si>
    <t>A127942550L</t>
  </si>
  <si>
    <t>A127942554W</t>
  </si>
  <si>
    <t>A127846694X</t>
  </si>
  <si>
    <t>A127928894C</t>
  </si>
  <si>
    <t>A127846670F</t>
  </si>
  <si>
    <t>A127901442R</t>
  </si>
  <si>
    <t>A127873998R</t>
  </si>
  <si>
    <t>A127874002W</t>
  </si>
  <si>
    <t>A127942534L</t>
  </si>
  <si>
    <t>A127846674R</t>
  </si>
  <si>
    <t>A127860418T</t>
  </si>
  <si>
    <t>A127860422J</t>
  </si>
  <si>
    <t>A127887706K</t>
  </si>
  <si>
    <t>A127887710A</t>
  </si>
  <si>
    <t>A127874006F</t>
  </si>
  <si>
    <t>A127874010W</t>
  </si>
  <si>
    <t>A127928902T</t>
  </si>
  <si>
    <t>A127860426T</t>
  </si>
  <si>
    <t>A127846678X</t>
  </si>
  <si>
    <t>A127928906A</t>
  </si>
  <si>
    <t>A127846682R</t>
  </si>
  <si>
    <t>A127901446X</t>
  </si>
  <si>
    <t>A127942538W</t>
  </si>
  <si>
    <t>A127942542L</t>
  </si>
  <si>
    <t>A127860430J</t>
  </si>
  <si>
    <t>A127846690R</t>
  </si>
  <si>
    <t>A127860438A</t>
  </si>
  <si>
    <t>A127915334R</t>
  </si>
  <si>
    <t>A127874014F</t>
  </si>
  <si>
    <t>A127874026R</t>
  </si>
  <si>
    <t>A127874030F</t>
  </si>
  <si>
    <t>A127874034R</t>
  </si>
  <si>
    <t>A127860454A</t>
  </si>
  <si>
    <t>A127846706W</t>
  </si>
  <si>
    <t>A127860458K</t>
  </si>
  <si>
    <t>A127901462X</t>
  </si>
  <si>
    <t>A127928942K</t>
  </si>
  <si>
    <t>A127874018R</t>
  </si>
  <si>
    <t>A127928914A</t>
  </si>
  <si>
    <t>A127860446A</t>
  </si>
  <si>
    <t>A127901454X</t>
  </si>
  <si>
    <t>A127942558F</t>
  </si>
  <si>
    <t>A127942562W</t>
  </si>
  <si>
    <t>A127928918K</t>
  </si>
  <si>
    <t>A127874022F</t>
  </si>
  <si>
    <t>A127928922A</t>
  </si>
  <si>
    <t>A127928926K</t>
  </si>
  <si>
    <t>A127928930A</t>
  </si>
  <si>
    <t>A127846698J</t>
  </si>
  <si>
    <t>A127942566F</t>
  </si>
  <si>
    <t>A127928934K</t>
  </si>
  <si>
    <t>A127915318R</t>
  </si>
  <si>
    <t>A127915322F</t>
  </si>
  <si>
    <t>A127887714K</t>
  </si>
  <si>
    <t>A127915326R</t>
  </si>
  <si>
    <t>A127928938V</t>
  </si>
  <si>
    <t>A127901458J</t>
  </si>
  <si>
    <t>A127915330F</t>
  </si>
  <si>
    <t>A127860450T</t>
  </si>
  <si>
    <t>A127846702L</t>
  </si>
  <si>
    <t>A127915338X</t>
  </si>
  <si>
    <t>A127846726F</t>
  </si>
  <si>
    <t>A127860462A</t>
  </si>
  <si>
    <t>A127901470X</t>
  </si>
  <si>
    <t>A127887726V</t>
  </si>
  <si>
    <t>A127887730K</t>
  </si>
  <si>
    <t>A127901478T</t>
  </si>
  <si>
    <t>A127928954V</t>
  </si>
  <si>
    <t>A127942570W</t>
  </si>
  <si>
    <t>A127915358J</t>
  </si>
  <si>
    <t>A127901482J</t>
  </si>
  <si>
    <t>A127846710L</t>
  </si>
  <si>
    <t>A127901466J</t>
  </si>
  <si>
    <t>A127860466K</t>
  </si>
  <si>
    <t>A127887718V</t>
  </si>
  <si>
    <t>A127846714W</t>
  </si>
  <si>
    <t>A127860470A</t>
  </si>
  <si>
    <t>A127860474K</t>
  </si>
  <si>
    <t>A127860478V</t>
  </si>
  <si>
    <t>A127915342R</t>
  </si>
  <si>
    <t>A127860482K</t>
  </si>
  <si>
    <t>A127915346X</t>
  </si>
  <si>
    <t>A127915350R</t>
  </si>
  <si>
    <t>A127860486V</t>
  </si>
  <si>
    <t>A127874042R</t>
  </si>
  <si>
    <t>A127860490K</t>
  </si>
  <si>
    <t>A127846718F</t>
  </si>
  <si>
    <t>A127887722K</t>
  </si>
  <si>
    <t>A127846722W</t>
  </si>
  <si>
    <t>A127915354X</t>
  </si>
  <si>
    <t>A127901474J</t>
  </si>
  <si>
    <t>A127874046X</t>
  </si>
  <si>
    <t>A127928946V</t>
  </si>
  <si>
    <t>A127928950K</t>
  </si>
  <si>
    <t>A127887734V</t>
  </si>
  <si>
    <t>A127846498R</t>
  </si>
  <si>
    <t>A127887542A</t>
  </si>
  <si>
    <t>A127915174R</t>
  </si>
  <si>
    <t>A127901278X</t>
  </si>
  <si>
    <t>A127942398F</t>
  </si>
  <si>
    <t>A127887554K</t>
  </si>
  <si>
    <t>A127942402K</t>
  </si>
  <si>
    <t>A127860262J</t>
  </si>
  <si>
    <t>A127846502V</t>
  </si>
  <si>
    <t>A127901290R</t>
  </si>
  <si>
    <t>A127928758K</t>
  </si>
  <si>
    <t>A127873854C</t>
  </si>
  <si>
    <t>A127873858L</t>
  </si>
  <si>
    <t>A127860246J</t>
  </si>
  <si>
    <t>A127860250X</t>
  </si>
  <si>
    <t>A127846486F</t>
  </si>
  <si>
    <t>A127901266R</t>
  </si>
  <si>
    <t>A127942390L</t>
  </si>
  <si>
    <t>A127901270F</t>
  </si>
  <si>
    <t>A127846490W</t>
  </si>
  <si>
    <t>A127887546K</t>
  </si>
  <si>
    <t>A127873862C</t>
  </si>
  <si>
    <t>A127928762A</t>
  </si>
  <si>
    <t>A127860254J</t>
  </si>
  <si>
    <t>A127887550A</t>
  </si>
  <si>
    <t>A127860258T</t>
  </si>
  <si>
    <t>A127901274R</t>
  </si>
  <si>
    <t>A127846494F</t>
  </si>
  <si>
    <t>A127873866L</t>
  </si>
  <si>
    <t>A127942394W</t>
  </si>
  <si>
    <t>A127915178X</t>
  </si>
  <si>
    <t>A127901282R</t>
  </si>
  <si>
    <t>A127915182R</t>
  </si>
  <si>
    <t>A127928766K</t>
  </si>
  <si>
    <t>A127942414V</t>
  </si>
  <si>
    <t>A127915186X</t>
  </si>
  <si>
    <t>A127887566V</t>
  </si>
  <si>
    <t>A127942410K</t>
  </si>
  <si>
    <t>A127873882L</t>
  </si>
  <si>
    <t>A127942418C</t>
  </si>
  <si>
    <t>A127860278A</t>
  </si>
  <si>
    <t>A127873886W</t>
  </si>
  <si>
    <t>A127901310L</t>
  </si>
  <si>
    <t>A127901314W</t>
  </si>
  <si>
    <t>A127846506C</t>
  </si>
  <si>
    <t>A127873870C</t>
  </si>
  <si>
    <t>A127901294X</t>
  </si>
  <si>
    <t>A127846510V</t>
  </si>
  <si>
    <t>A127901298J</t>
  </si>
  <si>
    <t>A127887558V</t>
  </si>
  <si>
    <t>A127901302L</t>
  </si>
  <si>
    <t>A127846514C</t>
  </si>
  <si>
    <t>A127887562K</t>
  </si>
  <si>
    <t>A127873874L</t>
  </si>
  <si>
    <t>A127887570K</t>
  </si>
  <si>
    <t>A127942406V</t>
  </si>
  <si>
    <t>A127928770A</t>
  </si>
  <si>
    <t>A127887574V</t>
  </si>
  <si>
    <t>A127915190R</t>
  </si>
  <si>
    <t>A127860266T</t>
  </si>
  <si>
    <t>A127901306W</t>
  </si>
  <si>
    <t>A127873878W</t>
  </si>
  <si>
    <t>Northern Territory ;  Skill level of job 12 months ago: Skill level 2 ;  &gt;&gt;&gt;&gt; Did not know or usual weekly hours varied last year ;</t>
  </si>
  <si>
    <t>Northern Territory ;  Skill level of job 12 months ago: Skill level 2 ;  &gt;&gt;&gt;&gt; Promoted or transferred last year ;</t>
  </si>
  <si>
    <t>Northern Territory ;  Skill level of job 12 months ago: Skill level 2 ;  &gt;&gt;&gt;&gt; Was not promoted or transferred last year ;</t>
  </si>
  <si>
    <t>Northern Territory ;  Skill level of job 12 months ago: Skill level 2 ;  &gt;&gt;&gt; Owner manager or contributing family worker in current main job ;</t>
  </si>
  <si>
    <t>Northern Territory ;  Skill level of job 12 months ago: Skill level 2 ;  &gt; Not currently employed ;</t>
  </si>
  <si>
    <t>Northern Territory ;  Skill level of job 12 months ago: Skill level 2 ;  &gt; Employed 12 months ago ;</t>
  </si>
  <si>
    <t>Northern Territory ;  Skill level of job 12 months ago: Skill level 3 ;  Employed at some time during the last 12 months ;</t>
  </si>
  <si>
    <t>Northern Territory ;  Skill level of job 12 months ago: Skill level 3 ;  &gt; Currently employed ;</t>
  </si>
  <si>
    <t>Northern Territory ;  Skill level of job 12 months ago: Skill level 3 ;  &gt;&gt; Less than 12 months in current main job ;</t>
  </si>
  <si>
    <t>Northern Territory ;  Skill level of job 12 months ago: Skill level 3 ;  &gt;&gt;&gt; Changed jobs in last 12 months ;</t>
  </si>
  <si>
    <t>Northern Territory ;  Skill level of job 12 months ago: Skill level 3 ;  &gt;&gt;&gt;&gt; Working in the same industry division as 12 months ago ;</t>
  </si>
  <si>
    <t>Northern Territory ;  Skill level of job 12 months ago: Skill level 3 ;  &gt;&gt;&gt;&gt; Working in a different industry division than 12 months ago ;</t>
  </si>
  <si>
    <t>Northern Territory ;  Skill level of job 12 months ago: Skill level 3 ;  &gt;&gt;&gt;&gt; Working in the same major occupation group as 12 months ago ;</t>
  </si>
  <si>
    <t>Northern Territory ;  Skill level of job 12 months ago: Skill level 3 ;  &gt;&gt;&gt;&gt; Working in a different major occupation group than 12 months ago ;</t>
  </si>
  <si>
    <t>Northern Territory ;  Skill level of job 12 months ago: Skill level 3 ;  &gt;&gt;&gt;&gt; Working in an occupation at the same skill level as 12 months ago ;</t>
  </si>
  <si>
    <t>Northern Territory ;  Skill level of job 12 months ago: Skill level 3 ;  &gt;&gt;&gt;&gt; Working in an occupation with a higher skill level than 12 months ago ;</t>
  </si>
  <si>
    <t>Northern Territory ;  Skill level of job 12 months ago: Skill level 3 ;  &gt;&gt;&gt;&gt; Working in an occupation with a lower skill level than 12 months ago ;</t>
  </si>
  <si>
    <t>Northern Territory ;  Skill level of job 12 months ago: Skill level 3 ;  &gt;&gt;&gt;&gt; Working in a job with the same usual hours as 12 months ago ;</t>
  </si>
  <si>
    <t>Northern Territory ;  Skill level of job 12 months ago: Skill level 3 ;  &gt;&gt;&gt;&gt; Working in a job with more usual hours than 12 months ago ;</t>
  </si>
  <si>
    <t>Northern Territory ;  Skill level of job 12 months ago: Skill level 3 ;  &gt;&gt;&gt;&gt; Working in a job with fewer usual hours than 12 months ago ;</t>
  </si>
  <si>
    <t>Northern Territory ;  Skill level of job 12 months ago: Skill level 3 ;  &gt;&gt;&gt;&gt; Working in a job with the same status in employment as 12 months ago ;</t>
  </si>
  <si>
    <t>Northern Territory ;  Skill level of job 12 months ago: Skill level 3 ;  &gt;&gt;&gt;&gt; Working in a job with a different status in employment than 12 months ago ;</t>
  </si>
  <si>
    <t>Northern Territory ;  Skill level of job 12 months ago: Skill level 3 ;  &gt;&gt;&gt; Did not change jobs in last 12 months ;</t>
  </si>
  <si>
    <t>Northern Territory ;  Skill level of job 12 months ago: Skill level 3 ;  &gt;&gt; 12 months or more in current main job ;</t>
  </si>
  <si>
    <t>Northern Territory ;  Skill level of job 12 months ago: Skill level 3 ;  &gt;&gt;&gt; Employee in current main job ;</t>
  </si>
  <si>
    <t>Northern Territory ;  Skill level of job 12 months ago: Skill level 3 ;  &gt;&gt;&gt;&gt; No change in occupation with current employer last year ;</t>
  </si>
  <si>
    <t>Northern Territory ;  Skill level of job 12 months ago: Skill level 3 ;  &gt;&gt;&gt;&gt; Changed occupations with current employer in the same major group last year ;</t>
  </si>
  <si>
    <t>Northern Territory ;  Skill level of job 12 months ago: Skill level 3 ;  &gt;&gt;&gt;&gt; Changed occupations with current employer into a different major group last year ;</t>
  </si>
  <si>
    <t>Northern Territory ;  Skill level of job 12 months ago: Skill level 3 ;  &gt;&gt;&gt;&gt; Changed occupations with current employer at the same skill level ;</t>
  </si>
  <si>
    <t>Northern Territory ;  Skill level of job 12 months ago: Skill level 3 ;  &gt;&gt;&gt;&gt; Changed occupations with current employer to a higher skill level ;</t>
  </si>
  <si>
    <t>Northern Territory ;  Skill level of job 12 months ago: Skill level 3 ;  &gt;&gt;&gt;&gt; Changed occupations with current employer to a lower skill level ;</t>
  </si>
  <si>
    <t>Northern Territory ;  Skill level of job 12 months ago: Skill level 3 ;  &gt;&gt;&gt;&gt; No change in usual weekly hours with current employer last year ;</t>
  </si>
  <si>
    <t>Northern Territory ;  Skill level of job 12 months ago: Skill level 3 ;  &gt;&gt;&gt;&gt; Usual weekly hours increased with current employer last year ;</t>
  </si>
  <si>
    <t>Northern Territory ;  Skill level of job 12 months ago: Skill level 3 ;  &gt;&gt;&gt;&gt; Usual weekly hours decreased with current employer last year ;</t>
  </si>
  <si>
    <t>Northern Territory ;  Skill level of job 12 months ago: Skill level 3 ;  &gt;&gt;&gt;&gt; Did not know or usual weekly hours varied last year ;</t>
  </si>
  <si>
    <t>Northern Territory ;  Skill level of job 12 months ago: Skill level 3 ;  &gt;&gt;&gt;&gt; Promoted or transferred last year ;</t>
  </si>
  <si>
    <t>Northern Territory ;  Skill level of job 12 months ago: Skill level 3 ;  &gt;&gt;&gt;&gt; Was not promoted or transferred last year ;</t>
  </si>
  <si>
    <t>Northern Territory ;  Skill level of job 12 months ago: Skill level 3 ;  &gt;&gt;&gt; Owner manager or contributing family worker in current main job ;</t>
  </si>
  <si>
    <t>Northern Territory ;  Skill level of job 12 months ago: Skill level 3 ;  &gt; Not currently employed ;</t>
  </si>
  <si>
    <t>Northern Territory ;  Skill level of job 12 months ago: Skill level 3 ;  &gt; Employed 12 months ago ;</t>
  </si>
  <si>
    <t>Northern Territory ;  Skill level of job 12 months ago: Skill level 4 ;  Employed at some time during the last 12 months ;</t>
  </si>
  <si>
    <t>Northern Territory ;  Skill level of job 12 months ago: Skill level 4 ;  &gt; Currently employed ;</t>
  </si>
  <si>
    <t>Northern Territory ;  Skill level of job 12 months ago: Skill level 4 ;  &gt;&gt; Less than 12 months in current main job ;</t>
  </si>
  <si>
    <t>Northern Territory ;  Skill level of job 12 months ago: Skill level 4 ;  &gt;&gt;&gt; Changed jobs in last 12 months ;</t>
  </si>
  <si>
    <t>Northern Territory ;  Skill level of job 12 months ago: Skill level 4 ;  &gt;&gt;&gt;&gt; Working in the same industry division as 12 months ago ;</t>
  </si>
  <si>
    <t>Northern Territory ;  Skill level of job 12 months ago: Skill level 4 ;  &gt;&gt;&gt;&gt; Working in a different industry division than 12 months ago ;</t>
  </si>
  <si>
    <t>Northern Territory ;  Skill level of job 12 months ago: Skill level 4 ;  &gt;&gt;&gt;&gt; Working in the same major occupation group as 12 months ago ;</t>
  </si>
  <si>
    <t>Northern Territory ;  Skill level of job 12 months ago: Skill level 4 ;  &gt;&gt;&gt;&gt; Working in a different major occupation group than 12 months ago ;</t>
  </si>
  <si>
    <t>Northern Territory ;  Skill level of job 12 months ago: Skill level 4 ;  &gt;&gt;&gt;&gt; Working in an occupation at the same skill level as 12 months ago ;</t>
  </si>
  <si>
    <t>Northern Territory ;  Skill level of job 12 months ago: Skill level 4 ;  &gt;&gt;&gt;&gt; Working in an occupation with a higher skill level than 12 months ago ;</t>
  </si>
  <si>
    <t>Northern Territory ;  Skill level of job 12 months ago: Skill level 4 ;  &gt;&gt;&gt;&gt; Working in an occupation with a lower skill level than 12 months ago ;</t>
  </si>
  <si>
    <t>Northern Territory ;  Skill level of job 12 months ago: Skill level 4 ;  &gt;&gt;&gt;&gt; Working in a job with the same usual hours as 12 months ago ;</t>
  </si>
  <si>
    <t>Northern Territory ;  Skill level of job 12 months ago: Skill level 4 ;  &gt;&gt;&gt;&gt; Working in a job with more usual hours than 12 months ago ;</t>
  </si>
  <si>
    <t>Northern Territory ;  Skill level of job 12 months ago: Skill level 4 ;  &gt;&gt;&gt;&gt; Working in a job with fewer usual hours than 12 months ago ;</t>
  </si>
  <si>
    <t>Northern Territory ;  Skill level of job 12 months ago: Skill level 4 ;  &gt;&gt;&gt;&gt; Working in a job with the same status in employment as 12 months ago ;</t>
  </si>
  <si>
    <t>Northern Territory ;  Skill level of job 12 months ago: Skill level 4 ;  &gt;&gt;&gt;&gt; Working in a job with a different status in employment than 12 months ago ;</t>
  </si>
  <si>
    <t>Northern Territory ;  Skill level of job 12 months ago: Skill level 4 ;  &gt;&gt;&gt; Did not change jobs in last 12 months ;</t>
  </si>
  <si>
    <t>Northern Territory ;  Skill level of job 12 months ago: Skill level 4 ;  &gt;&gt; 12 months or more in current main job ;</t>
  </si>
  <si>
    <t>Northern Territory ;  Skill level of job 12 months ago: Skill level 4 ;  &gt;&gt;&gt; Employee in current main job ;</t>
  </si>
  <si>
    <t>Northern Territory ;  Skill level of job 12 months ago: Skill level 4 ;  &gt;&gt;&gt;&gt; No change in occupation with current employer last year ;</t>
  </si>
  <si>
    <t>Northern Territory ;  Skill level of job 12 months ago: Skill level 4 ;  &gt;&gt;&gt;&gt; Changed occupations with current employer in the same major group last year ;</t>
  </si>
  <si>
    <t>Northern Territory ;  Skill level of job 12 months ago: Skill level 4 ;  &gt;&gt;&gt;&gt; Changed occupations with current employer into a different major group last year ;</t>
  </si>
  <si>
    <t>Northern Territory ;  Skill level of job 12 months ago: Skill level 4 ;  &gt;&gt;&gt;&gt; Changed occupations with current employer at the same skill level ;</t>
  </si>
  <si>
    <t>Northern Territory ;  Skill level of job 12 months ago: Skill level 4 ;  &gt;&gt;&gt;&gt; Changed occupations with current employer to a higher skill level ;</t>
  </si>
  <si>
    <t>Northern Territory ;  Skill level of job 12 months ago: Skill level 4 ;  &gt;&gt;&gt;&gt; Changed occupations with current employer to a lower skill level ;</t>
  </si>
  <si>
    <t>Northern Territory ;  Skill level of job 12 months ago: Skill level 4 ;  &gt;&gt;&gt;&gt; No change in usual weekly hours with current employer last year ;</t>
  </si>
  <si>
    <t>Northern Territory ;  Skill level of job 12 months ago: Skill level 4 ;  &gt;&gt;&gt;&gt; Usual weekly hours increased with current employer last year ;</t>
  </si>
  <si>
    <t>Northern Territory ;  Skill level of job 12 months ago: Skill level 4 ;  &gt;&gt;&gt;&gt; Usual weekly hours decreased with current employer last year ;</t>
  </si>
  <si>
    <t>Northern Territory ;  Skill level of job 12 months ago: Skill level 4 ;  &gt;&gt;&gt;&gt; Did not know or usual weekly hours varied last year ;</t>
  </si>
  <si>
    <t>Northern Territory ;  Skill level of job 12 months ago: Skill level 4 ;  &gt;&gt;&gt;&gt; Promoted or transferred last year ;</t>
  </si>
  <si>
    <t>Northern Territory ;  Skill level of job 12 months ago: Skill level 4 ;  &gt;&gt;&gt;&gt; Was not promoted or transferred last year ;</t>
  </si>
  <si>
    <t>Northern Territory ;  Skill level of job 12 months ago: Skill level 4 ;  &gt;&gt;&gt; Owner manager or contributing family worker in current main job ;</t>
  </si>
  <si>
    <t>Northern Territory ;  Skill level of job 12 months ago: Skill level 4 ;  &gt; Not currently employed ;</t>
  </si>
  <si>
    <t>Northern Territory ;  Skill level of job 12 months ago: Skill level 4 ;  &gt; Employed 12 months ago ;</t>
  </si>
  <si>
    <t>Northern Territory ;  Skill level of job 12 months ago: Skill level 5 ;  Employed at some time during the last 12 months ;</t>
  </si>
  <si>
    <t>Northern Territory ;  Skill level of job 12 months ago: Skill level 5 ;  &gt; Currently employed ;</t>
  </si>
  <si>
    <t>Northern Territory ;  Skill level of job 12 months ago: Skill level 5 ;  &gt;&gt; Less than 12 months in current main job ;</t>
  </si>
  <si>
    <t>Northern Territory ;  Skill level of job 12 months ago: Skill level 5 ;  &gt;&gt;&gt; Changed jobs in last 12 months ;</t>
  </si>
  <si>
    <t>Northern Territory ;  Skill level of job 12 months ago: Skill level 5 ;  &gt;&gt;&gt;&gt; Working in the same industry division as 12 months ago ;</t>
  </si>
  <si>
    <t>Northern Territory ;  Skill level of job 12 months ago: Skill level 5 ;  &gt;&gt;&gt;&gt; Working in a different industry division than 12 months ago ;</t>
  </si>
  <si>
    <t>Northern Territory ;  Skill level of job 12 months ago: Skill level 5 ;  &gt;&gt;&gt;&gt; Working in the same major occupation group as 12 months ago ;</t>
  </si>
  <si>
    <t>Northern Territory ;  Skill level of job 12 months ago: Skill level 5 ;  &gt;&gt;&gt;&gt; Working in a different major occupation group than 12 months ago ;</t>
  </si>
  <si>
    <t>Northern Territory ;  Skill level of job 12 months ago: Skill level 5 ;  &gt;&gt;&gt;&gt; Working in an occupation at the same skill level as 12 months ago ;</t>
  </si>
  <si>
    <t>Northern Territory ;  Skill level of job 12 months ago: Skill level 5 ;  &gt;&gt;&gt;&gt; Working in an occupation with a higher skill level than 12 months ago ;</t>
  </si>
  <si>
    <t>Northern Territory ;  Skill level of job 12 months ago: Skill level 5 ;  &gt;&gt;&gt;&gt; Working in an occupation with a lower skill level than 12 months ago ;</t>
  </si>
  <si>
    <t>Northern Territory ;  Skill level of job 12 months ago: Skill level 5 ;  &gt;&gt;&gt;&gt; Working in a job with the same usual hours as 12 months ago ;</t>
  </si>
  <si>
    <t>Northern Territory ;  Skill level of job 12 months ago: Skill level 5 ;  &gt;&gt;&gt;&gt; Working in a job with more usual hours than 12 months ago ;</t>
  </si>
  <si>
    <t>Northern Territory ;  Skill level of job 12 months ago: Skill level 5 ;  &gt;&gt;&gt;&gt; Working in a job with fewer usual hours than 12 months ago ;</t>
  </si>
  <si>
    <t>Northern Territory ;  Skill level of job 12 months ago: Skill level 5 ;  &gt;&gt;&gt;&gt; Working in a job with the same status in employment as 12 months ago ;</t>
  </si>
  <si>
    <t>Northern Territory ;  Skill level of job 12 months ago: Skill level 5 ;  &gt;&gt;&gt;&gt; Working in a job with a different status in employment than 12 months ago ;</t>
  </si>
  <si>
    <t>Northern Territory ;  Skill level of job 12 months ago: Skill level 5 ;  &gt;&gt;&gt; Did not change jobs in last 12 months ;</t>
  </si>
  <si>
    <t>Northern Territory ;  Skill level of job 12 months ago: Skill level 5 ;  &gt;&gt; 12 months or more in current main job ;</t>
  </si>
  <si>
    <t>Northern Territory ;  Skill level of job 12 months ago: Skill level 5 ;  &gt;&gt;&gt; Employee in current main job ;</t>
  </si>
  <si>
    <t>Northern Territory ;  Skill level of job 12 months ago: Skill level 5 ;  &gt;&gt;&gt;&gt; No change in occupation with current employer last year ;</t>
  </si>
  <si>
    <t>Northern Territory ;  Skill level of job 12 months ago: Skill level 5 ;  &gt;&gt;&gt;&gt; Changed occupations with current employer in the same major group last year ;</t>
  </si>
  <si>
    <t>Northern Territory ;  Skill level of job 12 months ago: Skill level 5 ;  &gt;&gt;&gt;&gt; Changed occupations with current employer into a different major group last year ;</t>
  </si>
  <si>
    <t>Northern Territory ;  Skill level of job 12 months ago: Skill level 5 ;  &gt;&gt;&gt;&gt; Changed occupations with current employer at the same skill level ;</t>
  </si>
  <si>
    <t>Northern Territory ;  Skill level of job 12 months ago: Skill level 5 ;  &gt;&gt;&gt;&gt; Changed occupations with current employer to a higher skill level ;</t>
  </si>
  <si>
    <t>Northern Territory ;  Skill level of job 12 months ago: Skill level 5 ;  &gt;&gt;&gt;&gt; Changed occupations with current employer to a lower skill level ;</t>
  </si>
  <si>
    <t>Northern Territory ;  Skill level of job 12 months ago: Skill level 5 ;  &gt;&gt;&gt;&gt; No change in usual weekly hours with current employer last year ;</t>
  </si>
  <si>
    <t>Northern Territory ;  Skill level of job 12 months ago: Skill level 5 ;  &gt;&gt;&gt;&gt; Usual weekly hours increased with current employer last year ;</t>
  </si>
  <si>
    <t>Northern Territory ;  Skill level of job 12 months ago: Skill level 5 ;  &gt;&gt;&gt;&gt; Usual weekly hours decreased with current employer last year ;</t>
  </si>
  <si>
    <t>Northern Territory ;  Skill level of job 12 months ago: Skill level 5 ;  &gt;&gt;&gt;&gt; Did not know or usual weekly hours varied last year ;</t>
  </si>
  <si>
    <t>Northern Territory ;  Skill level of job 12 months ago: Skill level 5 ;  &gt;&gt;&gt;&gt; Promoted or transferred last year ;</t>
  </si>
  <si>
    <t>Northern Territory ;  Skill level of job 12 months ago: Skill level 5 ;  &gt;&gt;&gt;&gt; Was not promoted or transferred last year ;</t>
  </si>
  <si>
    <t>Northern Territory ;  Skill level of job 12 months ago: Skill level 5 ;  &gt;&gt;&gt; Owner manager or contributing family worker in current main job ;</t>
  </si>
  <si>
    <t>Northern Territory ;  Skill level of job 12 months ago: Skill level 5 ;  &gt; Not currently employed ;</t>
  </si>
  <si>
    <t>Northern Territory ;  Skill level of job 12 months ago: Skill level 5 ;  &gt; Employed 12 months ago ;</t>
  </si>
  <si>
    <t>Northern Territory ;  Not employed 12 months ago ;  Employed at some time during the last 12 months ;</t>
  </si>
  <si>
    <t>Northern Territory ;  Not employed 12 months ago ;  &gt; Currently employed ;</t>
  </si>
  <si>
    <t>Northern Territory ;  Not employed 12 months ago ;  &gt;&gt; Less than 12 months in current main job ;</t>
  </si>
  <si>
    <t>Northern Territory ;  Not employed 12 months ago ;  &gt;&gt;&gt; Changed jobs in last 12 months ;</t>
  </si>
  <si>
    <t>Northern Territory ;  Not employed 12 months ago ;  &gt;&gt;&gt; Did not change jobs in last 12 months ;</t>
  </si>
  <si>
    <t>Northern Territory ;  Not employed 12 months ago ;  &gt; Not currently employed ;</t>
  </si>
  <si>
    <t>Australian Capital Territory ;  Employed at some time during the last 12 months ;</t>
  </si>
  <si>
    <t>Australian Capital Territory ;  &gt; Currently employed ;</t>
  </si>
  <si>
    <t>Australian Capital Territory ;  &gt;&gt; Less than 12 months in current main job ;</t>
  </si>
  <si>
    <t>Australian Capital Territory ;  &gt;&gt;&gt; Changed jobs in last 12 months ;</t>
  </si>
  <si>
    <t>Australian Capital Territory ;  &gt;&gt;&gt;&gt; Working in the same industry division as 12 months ago ;</t>
  </si>
  <si>
    <t>Australian Capital Territory ;  &gt;&gt;&gt;&gt; Working in a different industry division than 12 months ago ;</t>
  </si>
  <si>
    <t>Australian Capital Territory ;  &gt;&gt;&gt;&gt; Working in the same major occupation group as 12 months ago ;</t>
  </si>
  <si>
    <t>Australian Capital Territory ;  &gt;&gt;&gt;&gt; Working in a different major occupation group than 12 months ago ;</t>
  </si>
  <si>
    <t>Australian Capital Territory ;  &gt;&gt;&gt;&gt; Working in an occupation at the same skill level as 12 months ago ;</t>
  </si>
  <si>
    <t>Australian Capital Territory ;  &gt;&gt;&gt;&gt; Working in an occupation with a higher skill level than 12 months ago ;</t>
  </si>
  <si>
    <t>Australian Capital Territory ;  &gt;&gt;&gt;&gt; Working in an occupation with a lower skill level than 12 months ago ;</t>
  </si>
  <si>
    <t>Australian Capital Territory ;  &gt;&gt;&gt;&gt; Working in a job with the same usual hours as 12 months ago ;</t>
  </si>
  <si>
    <t>Australian Capital Territory ;  &gt;&gt;&gt;&gt; Working in a job with more usual hours than 12 months ago ;</t>
  </si>
  <si>
    <t>Australian Capital Territory ;  &gt;&gt;&gt;&gt; Working in a job with fewer usual hours than 12 months ago ;</t>
  </si>
  <si>
    <t>Australian Capital Territory ;  &gt;&gt;&gt;&gt; Working in a job with the same status in employment as 12 months ago ;</t>
  </si>
  <si>
    <t>Australian Capital Territory ;  &gt;&gt;&gt;&gt; Working in a job with a different status in employment than 12 months ago ;</t>
  </si>
  <si>
    <t>Australian Capital Territory ;  &gt;&gt;&gt; Did not change jobs in last 12 months ;</t>
  </si>
  <si>
    <t>Australian Capital Territory ;  &gt;&gt; 12 months or more in current main job ;</t>
  </si>
  <si>
    <t>Australian Capital Territory ;  &gt;&gt;&gt; Employee in current main job ;</t>
  </si>
  <si>
    <t>Australian Capital Territory ;  &gt;&gt;&gt;&gt; No change in occupation with current employer last year ;</t>
  </si>
  <si>
    <t>Australian Capital Territory ;  &gt;&gt;&gt;&gt; Changed occupations with current employer in the same major group last year ;</t>
  </si>
  <si>
    <t>Australian Capital Territory ;  &gt;&gt;&gt;&gt; Changed occupations with current employer into a different major group last year ;</t>
  </si>
  <si>
    <t>Australian Capital Territory ;  &gt;&gt;&gt;&gt; Changed occupations with current employer at the same skill level ;</t>
  </si>
  <si>
    <t>Australian Capital Territory ;  &gt;&gt;&gt;&gt; Changed occupations with current employer to a higher skill level ;</t>
  </si>
  <si>
    <t>Australian Capital Territory ;  &gt;&gt;&gt;&gt; Changed occupations with current employer to a lower skill level ;</t>
  </si>
  <si>
    <t>Australian Capital Territory ;  &gt;&gt;&gt;&gt; No change in usual weekly hours with current employer last year ;</t>
  </si>
  <si>
    <t>Australian Capital Territory ;  &gt;&gt;&gt;&gt; Usual weekly hours increased with current employer last year ;</t>
  </si>
  <si>
    <t>Australian Capital Territory ;  &gt;&gt;&gt;&gt; Usual weekly hours decreased with current employer last year ;</t>
  </si>
  <si>
    <t>Australian Capital Territory ;  &gt;&gt;&gt;&gt; Did not know or usual weekly hours varied last year ;</t>
  </si>
  <si>
    <t>Australian Capital Territory ;  &gt;&gt;&gt;&gt; Promoted or transferred last year ;</t>
  </si>
  <si>
    <t>Australian Capital Territory ;  &gt;&gt;&gt;&gt; Was not promoted or transferred last year ;</t>
  </si>
  <si>
    <t>Australian Capital Territory ;  &gt;&gt;&gt; Owner manager or contributing family worker in current main job ;</t>
  </si>
  <si>
    <t>Australian Capital Territory ;  &gt; Not currently employed ;</t>
  </si>
  <si>
    <t>Australian Capital Territory ;  &gt; Employed 12 months ago ;</t>
  </si>
  <si>
    <t>Australian Capital Territory ;  &gt; Not employed 12 months ago ;</t>
  </si>
  <si>
    <t>Australian Capital Territory ;  Occupation of job 12 months ago: Managers ;  Employed at some time during the last 12 months ;</t>
  </si>
  <si>
    <t>Australian Capital Territory ;  Occupation of job 12 months ago: Managers ;  &gt; Currently employed ;</t>
  </si>
  <si>
    <t>Australian Capital Territory ;  Occupation of job 12 months ago: Managers ;  &gt;&gt; Less than 12 months in current main job ;</t>
  </si>
  <si>
    <t>Australian Capital Territory ;  Occupation of job 12 months ago: Managers ;  &gt;&gt;&gt; Changed jobs in last 12 months ;</t>
  </si>
  <si>
    <t>Australian Capital Territory ;  Occupation of job 12 months ago: Managers ;  &gt;&gt;&gt;&gt; Working in the same industry division as 12 months ago ;</t>
  </si>
  <si>
    <t>Australian Capital Territory ;  Occupation of job 12 months ago: Managers ;  &gt;&gt;&gt;&gt; Working in a different industry division than 12 months ago ;</t>
  </si>
  <si>
    <t>Australian Capital Territory ;  Occupation of job 12 months ago: Managers ;  &gt;&gt;&gt;&gt; Working in the same major occupation group as 12 months ago ;</t>
  </si>
  <si>
    <t>Australian Capital Territory ;  Occupation of job 12 months ago: Managers ;  &gt;&gt;&gt;&gt; Working in a different major occupation group than 12 months ago ;</t>
  </si>
  <si>
    <t>Australian Capital Territory ;  Occupation of job 12 months ago: Managers ;  &gt;&gt;&gt;&gt; Working in an occupation at the same skill level as 12 months ago ;</t>
  </si>
  <si>
    <t>Australian Capital Territory ;  Occupation of job 12 months ago: Managers ;  &gt;&gt;&gt;&gt; Working in an occupation with a higher skill level than 12 months ago ;</t>
  </si>
  <si>
    <t>Australian Capital Territory ;  Occupation of job 12 months ago: Managers ;  &gt;&gt;&gt;&gt; Working in an occupation with a lower skill level than 12 months ago ;</t>
  </si>
  <si>
    <t>Australian Capital Territory ;  Occupation of job 12 months ago: Managers ;  &gt;&gt;&gt;&gt; Working in a job with the same usual hours as 12 months ago ;</t>
  </si>
  <si>
    <t>Australian Capital Territory ;  Occupation of job 12 months ago: Managers ;  &gt;&gt;&gt;&gt; Working in a job with more usual hours than 12 months ago ;</t>
  </si>
  <si>
    <t>Australian Capital Territory ;  Occupation of job 12 months ago: Managers ;  &gt;&gt;&gt;&gt; Working in a job with fewer usual hours than 12 months ago ;</t>
  </si>
  <si>
    <t>Australian Capital Territory ;  Occupation of job 12 months ago: Managers ;  &gt;&gt;&gt;&gt; Working in a job with the same status in employment as 12 months ago ;</t>
  </si>
  <si>
    <t>Australian Capital Territory ;  Occupation of job 12 months ago: Managers ;  &gt;&gt;&gt;&gt; Working in a job with a different status in employment than 12 months ago ;</t>
  </si>
  <si>
    <t>Australian Capital Territory ;  Occupation of job 12 months ago: Managers ;  &gt;&gt;&gt; Did not change jobs in last 12 months ;</t>
  </si>
  <si>
    <t>Australian Capital Territory ;  Occupation of job 12 months ago: Managers ;  &gt;&gt; 12 months or more in current main job ;</t>
  </si>
  <si>
    <t>Australian Capital Territory ;  Occupation of job 12 months ago: Managers ;  &gt;&gt;&gt; Employee in current main job ;</t>
  </si>
  <si>
    <t>Australian Capital Territory ;  Occupation of job 12 months ago: Managers ;  &gt;&gt;&gt;&gt; No change in occupation with current employer last year ;</t>
  </si>
  <si>
    <t>Australian Capital Territory ;  Occupation of job 12 months ago: Managers ;  &gt;&gt;&gt;&gt; Changed occupations with current employer in the same major group last year ;</t>
  </si>
  <si>
    <t>Australian Capital Territory ;  Occupation of job 12 months ago: Managers ;  &gt;&gt;&gt;&gt; Changed occupations with current employer into a different major group last year ;</t>
  </si>
  <si>
    <t>Australian Capital Territory ;  Occupation of job 12 months ago: Managers ;  &gt;&gt;&gt;&gt; Changed occupations with current employer at the same skill level ;</t>
  </si>
  <si>
    <t>Australian Capital Territory ;  Occupation of job 12 months ago: Managers ;  &gt;&gt;&gt;&gt; Changed occupations with current employer to a higher skill level ;</t>
  </si>
  <si>
    <t>Australian Capital Territory ;  Occupation of job 12 months ago: Managers ;  &gt;&gt;&gt;&gt; Changed occupations with current employer to a lower skill level ;</t>
  </si>
  <si>
    <t>Australian Capital Territory ;  Occupation of job 12 months ago: Managers ;  &gt;&gt;&gt;&gt; No change in usual weekly hours with current employer last year ;</t>
  </si>
  <si>
    <t>Australian Capital Territory ;  Occupation of job 12 months ago: Managers ;  &gt;&gt;&gt;&gt; Usual weekly hours increased with current employer last year ;</t>
  </si>
  <si>
    <t>Australian Capital Territory ;  Occupation of job 12 months ago: Managers ;  &gt;&gt;&gt;&gt; Usual weekly hours decreased with current employer last year ;</t>
  </si>
  <si>
    <t>Australian Capital Territory ;  Occupation of job 12 months ago: Managers ;  &gt;&gt;&gt;&gt; Did not know or usual weekly hours varied last year ;</t>
  </si>
  <si>
    <t>Australian Capital Territory ;  Occupation of job 12 months ago: Managers ;  &gt;&gt;&gt;&gt; Promoted or transferred last year ;</t>
  </si>
  <si>
    <t>Australian Capital Territory ;  Occupation of job 12 months ago: Managers ;  &gt;&gt;&gt;&gt; Was not promoted or transferred last year ;</t>
  </si>
  <si>
    <t>Australian Capital Territory ;  Occupation of job 12 months ago: Managers ;  &gt;&gt;&gt; Owner manager or contributing family worker in current main job ;</t>
  </si>
  <si>
    <t>Australian Capital Territory ;  Occupation of job 12 months ago: Managers ;  &gt; Not currently employed ;</t>
  </si>
  <si>
    <t>Australian Capital Territory ;  Occupation of job 12 months ago: Managers ;  &gt; Employed 12 months ago ;</t>
  </si>
  <si>
    <t>Australian Capital Territory ;  Occupation of job 12 months ago: Professionals ;  Employed at some time during the last 12 months ;</t>
  </si>
  <si>
    <t>Australian Capital Territory ;  Occupation of job 12 months ago: Professionals ;  &gt; Currently employed ;</t>
  </si>
  <si>
    <t>Australian Capital Territory ;  Occupation of job 12 months ago: Professionals ;  &gt;&gt; Less than 12 months in current main job ;</t>
  </si>
  <si>
    <t>Australian Capital Territory ;  Occupation of job 12 months ago: Professionals ;  &gt;&gt;&gt; Changed jobs in last 12 months ;</t>
  </si>
  <si>
    <t>Australian Capital Territory ;  Occupation of job 12 months ago: Professionals ;  &gt;&gt;&gt;&gt; Working in the same industry division as 12 months ago ;</t>
  </si>
  <si>
    <t>Australian Capital Territory ;  Occupation of job 12 months ago: Professionals ;  &gt;&gt;&gt;&gt; Working in a different industry division than 12 months ago ;</t>
  </si>
  <si>
    <t>Australian Capital Territory ;  Occupation of job 12 months ago: Professionals ;  &gt;&gt;&gt;&gt; Working in the same major occupation group as 12 months ago ;</t>
  </si>
  <si>
    <t>Australian Capital Territory ;  Occupation of job 12 months ago: Professionals ;  &gt;&gt;&gt;&gt; Working in a different major occupation group than 12 months ago ;</t>
  </si>
  <si>
    <t>Australian Capital Territory ;  Occupation of job 12 months ago: Professionals ;  &gt;&gt;&gt;&gt; Working in an occupation at the same skill level as 12 months ago ;</t>
  </si>
  <si>
    <t>Australian Capital Territory ;  Occupation of job 12 months ago: Professionals ;  &gt;&gt;&gt;&gt; Working in an occupation with a higher skill level than 12 months ago ;</t>
  </si>
  <si>
    <t>Australian Capital Territory ;  Occupation of job 12 months ago: Professionals ;  &gt;&gt;&gt;&gt; Working in an occupation with a lower skill level than 12 months ago ;</t>
  </si>
  <si>
    <t>Australian Capital Territory ;  Occupation of job 12 months ago: Professionals ;  &gt;&gt;&gt;&gt; Working in a job with the same usual hours as 12 months ago ;</t>
  </si>
  <si>
    <t>Australian Capital Territory ;  Occupation of job 12 months ago: Professionals ;  &gt;&gt;&gt;&gt; Working in a job with more usual hours than 12 months ago ;</t>
  </si>
  <si>
    <t>Australian Capital Territory ;  Occupation of job 12 months ago: Professionals ;  &gt;&gt;&gt;&gt; Working in a job with fewer usual hours than 12 months ago ;</t>
  </si>
  <si>
    <t>Australian Capital Territory ;  Occupation of job 12 months ago: Professionals ;  &gt;&gt;&gt;&gt; Working in a job with the same status in employment as 12 months ago ;</t>
  </si>
  <si>
    <t>Australian Capital Territory ;  Occupation of job 12 months ago: Professionals ;  &gt;&gt;&gt;&gt; Working in a job with a different status in employment than 12 months ago ;</t>
  </si>
  <si>
    <t>Australian Capital Territory ;  Occupation of job 12 months ago: Professionals ;  &gt;&gt;&gt; Did not change jobs in last 12 months ;</t>
  </si>
  <si>
    <t>Australian Capital Territory ;  Occupation of job 12 months ago: Professionals ;  &gt;&gt; 12 months or more in current main job ;</t>
  </si>
  <si>
    <t>Australian Capital Territory ;  Occupation of job 12 months ago: Professionals ;  &gt;&gt;&gt; Employee in current main job ;</t>
  </si>
  <si>
    <t>Australian Capital Territory ;  Occupation of job 12 months ago: Professionals ;  &gt;&gt;&gt;&gt; No change in occupation with current employer last year ;</t>
  </si>
  <si>
    <t>Australian Capital Territory ;  Occupation of job 12 months ago: Professionals ;  &gt;&gt;&gt;&gt; Changed occupations with current employer in the same major group last year ;</t>
  </si>
  <si>
    <t>Australian Capital Territory ;  Occupation of job 12 months ago: Professionals ;  &gt;&gt;&gt;&gt; Changed occupations with current employer into a different major group last year ;</t>
  </si>
  <si>
    <t>Australian Capital Territory ;  Occupation of job 12 months ago: Professionals ;  &gt;&gt;&gt;&gt; Changed occupations with current employer at the same skill level ;</t>
  </si>
  <si>
    <t>Australian Capital Territory ;  Occupation of job 12 months ago: Professionals ;  &gt;&gt;&gt;&gt; Changed occupations with current employer to a higher skill level ;</t>
  </si>
  <si>
    <t>Australian Capital Territory ;  Occupation of job 12 months ago: Professionals ;  &gt;&gt;&gt;&gt; Changed occupations with current employer to a lower skill level ;</t>
  </si>
  <si>
    <t>Australian Capital Territory ;  Occupation of job 12 months ago: Professionals ;  &gt;&gt;&gt;&gt; No change in usual weekly hours with current employer last year ;</t>
  </si>
  <si>
    <t>Australian Capital Territory ;  Occupation of job 12 months ago: Professionals ;  &gt;&gt;&gt;&gt; Usual weekly hours increased with current employer last year ;</t>
  </si>
  <si>
    <t>Australian Capital Territory ;  Occupation of job 12 months ago: Professionals ;  &gt;&gt;&gt;&gt; Usual weekly hours decreased with current employer last year ;</t>
  </si>
  <si>
    <t>Australian Capital Territory ;  Occupation of job 12 months ago: Professionals ;  &gt;&gt;&gt;&gt; Did not know or usual weekly hours varied last year ;</t>
  </si>
  <si>
    <t>Australian Capital Territory ;  Occupation of job 12 months ago: Professionals ;  &gt;&gt;&gt;&gt; Promoted or transferred last year ;</t>
  </si>
  <si>
    <t>Australian Capital Territory ;  Occupation of job 12 months ago: Professionals ;  &gt;&gt;&gt;&gt; Was not promoted or transferred last year ;</t>
  </si>
  <si>
    <t>Australian Capital Territory ;  Occupation of job 12 months ago: Professionals ;  &gt;&gt;&gt; Owner manager or contributing family worker in current main job ;</t>
  </si>
  <si>
    <t>Australian Capital Territory ;  Occupation of job 12 months ago: Professionals ;  &gt; Not currently employed ;</t>
  </si>
  <si>
    <t>Australian Capital Territory ;  Occupation of job 12 months ago: Professionals ;  &gt; Employed 12 months ago ;</t>
  </si>
  <si>
    <t>Australian Capital Territory ;  Occupation of job 12 months ago: Technicians and trades workers ;  Employed at some time during the last 12 months ;</t>
  </si>
  <si>
    <t>Australian Capital Territory ;  Occupation of job 12 months ago: Technicians and trades workers ;  &gt; Currently employed ;</t>
  </si>
  <si>
    <t>Australian Capital Territory ;  Occupation of job 12 months ago: Technicians and trades workers ;  &gt;&gt; Less than 12 months in current main job ;</t>
  </si>
  <si>
    <t>Australian Capital Territory ;  Occupation of job 12 months ago: Technicians and trades workers ;  &gt;&gt;&gt; Changed jobs in last 12 months ;</t>
  </si>
  <si>
    <t>Australian Capital Territory ;  Occupation of job 12 months ago: Technicians and trades workers ;  &gt;&gt;&gt;&gt; Working in the same industry division as 12 months ago ;</t>
  </si>
  <si>
    <t>Australian Capital Territory ;  Occupation of job 12 months ago: Technicians and trades workers ;  &gt;&gt;&gt;&gt; Working in a different industry division than 12 months ago ;</t>
  </si>
  <si>
    <t>Australian Capital Territory ;  Occupation of job 12 months ago: Technicians and trades workers ;  &gt;&gt;&gt;&gt; Working in the same major occupation group as 12 months ago ;</t>
  </si>
  <si>
    <t>Australian Capital Territory ;  Occupation of job 12 months ago: Technicians and trades workers ;  &gt;&gt;&gt;&gt; Working in a different major occupation group than 12 months ago ;</t>
  </si>
  <si>
    <t>Australian Capital Territory ;  Occupation of job 12 months ago: Technicians and trades workers ;  &gt;&gt;&gt;&gt; Working in an occupation at the same skill level as 12 months ago ;</t>
  </si>
  <si>
    <t>Australian Capital Territory ;  Occupation of job 12 months ago: Technicians and trades workers ;  &gt;&gt;&gt;&gt; Working in an occupation with a higher skill level than 12 months ago ;</t>
  </si>
  <si>
    <t>Australian Capital Territory ;  Occupation of job 12 months ago: Technicians and trades workers ;  &gt;&gt;&gt;&gt; Working in an occupation with a lower skill level than 12 months ago ;</t>
  </si>
  <si>
    <t>Australian Capital Territory ;  Occupation of job 12 months ago: Technicians and trades workers ;  &gt;&gt;&gt;&gt; Working in a job with the same usual hours as 12 months ago ;</t>
  </si>
  <si>
    <t>Australian Capital Territory ;  Occupation of job 12 months ago: Technicians and trades workers ;  &gt;&gt;&gt;&gt; Working in a job with more usual hours than 12 months ago ;</t>
  </si>
  <si>
    <t>Australian Capital Territory ;  Occupation of job 12 months ago: Technicians and trades workers ;  &gt;&gt;&gt;&gt; Working in a job with fewer usual hours than 12 months ago ;</t>
  </si>
  <si>
    <t>Australian Capital Territory ;  Occupation of job 12 months ago: Technicians and trades workers ;  &gt;&gt;&gt;&gt; Working in a job with the same status in employment as 12 months ago ;</t>
  </si>
  <si>
    <t>Australian Capital Territory ;  Occupation of job 12 months ago: Technicians and trades workers ;  &gt;&gt;&gt;&gt; Working in a job with a different status in employment than 12 months ago ;</t>
  </si>
  <si>
    <t>Australian Capital Territory ;  Occupation of job 12 months ago: Technicians and trades workers ;  &gt;&gt;&gt; Did not change jobs in last 12 months ;</t>
  </si>
  <si>
    <t>Australian Capital Territory ;  Occupation of job 12 months ago: Technicians and trades workers ;  &gt;&gt; 12 months or more in current main job ;</t>
  </si>
  <si>
    <t>Australian Capital Territory ;  Occupation of job 12 months ago: Technicians and trades workers ;  &gt;&gt;&gt; Employee in current main job ;</t>
  </si>
  <si>
    <t>Australian Capital Territory ;  Occupation of job 12 months ago: Technicians and trades workers ;  &gt;&gt;&gt;&gt; No change in occupation with current employer last year ;</t>
  </si>
  <si>
    <t>Australian Capital Territory ;  Occupation of job 12 months ago: Technicians and trades workers ;  &gt;&gt;&gt;&gt; Changed occupations with current employer in the same major group last year ;</t>
  </si>
  <si>
    <t>Australian Capital Territory ;  Occupation of job 12 months ago: Technicians and trades workers ;  &gt;&gt;&gt;&gt; Changed occupations with current employer into a different major group last year ;</t>
  </si>
  <si>
    <t>Australian Capital Territory ;  Occupation of job 12 months ago: Technicians and trades workers ;  &gt;&gt;&gt;&gt; Changed occupations with current employer at the same skill level ;</t>
  </si>
  <si>
    <t>Australian Capital Territory ;  Occupation of job 12 months ago: Technicians and trades workers ;  &gt;&gt;&gt;&gt; Changed occupations with current employer to a higher skill level ;</t>
  </si>
  <si>
    <t>Australian Capital Territory ;  Occupation of job 12 months ago: Technicians and trades workers ;  &gt;&gt;&gt;&gt; Changed occupations with current employer to a lower skill level ;</t>
  </si>
  <si>
    <t>Australian Capital Territory ;  Occupation of job 12 months ago: Technicians and trades workers ;  &gt;&gt;&gt;&gt; No change in usual weekly hours with current employer last year ;</t>
  </si>
  <si>
    <t>Australian Capital Territory ;  Occupation of job 12 months ago: Technicians and trades workers ;  &gt;&gt;&gt;&gt; Usual weekly hours increased with current employer last year ;</t>
  </si>
  <si>
    <t>Australian Capital Territory ;  Occupation of job 12 months ago: Technicians and trades workers ;  &gt;&gt;&gt;&gt; Usual weekly hours decreased with current employer last year ;</t>
  </si>
  <si>
    <t>Australian Capital Territory ;  Occupation of job 12 months ago: Technicians and trades workers ;  &gt;&gt;&gt;&gt; Did not know or usual weekly hours varied last year ;</t>
  </si>
  <si>
    <t>Australian Capital Territory ;  Occupation of job 12 months ago: Technicians and trades workers ;  &gt;&gt;&gt;&gt; Promoted or transferred last year ;</t>
  </si>
  <si>
    <t>Australian Capital Territory ;  Occupation of job 12 months ago: Technicians and trades workers ;  &gt;&gt;&gt;&gt; Was not promoted or transferred last year ;</t>
  </si>
  <si>
    <t>Australian Capital Territory ;  Occupation of job 12 months ago: Technicians and trades workers ;  &gt;&gt;&gt; Owner manager or contributing family worker in current main job ;</t>
  </si>
  <si>
    <t>Australian Capital Territory ;  Occupation of job 12 months ago: Technicians and trades workers ;  &gt; Not currently employed ;</t>
  </si>
  <si>
    <t>A127915194X</t>
  </si>
  <si>
    <t>A127846518L</t>
  </si>
  <si>
    <t>A127846522C</t>
  </si>
  <si>
    <t>A127928774K</t>
  </si>
  <si>
    <t>A127860270J</t>
  </si>
  <si>
    <t>A127928778V</t>
  </si>
  <si>
    <t>A127846542L</t>
  </si>
  <si>
    <t>A127887578C</t>
  </si>
  <si>
    <t>A127928782K</t>
  </si>
  <si>
    <t>A127915206W</t>
  </si>
  <si>
    <t>A127928790K</t>
  </si>
  <si>
    <t>A127928794V</t>
  </si>
  <si>
    <t>A127860290T</t>
  </si>
  <si>
    <t>A127901334F</t>
  </si>
  <si>
    <t>A127942434C</t>
  </si>
  <si>
    <t>A127915210L</t>
  </si>
  <si>
    <t>A127846526L</t>
  </si>
  <si>
    <t>A127901318F</t>
  </si>
  <si>
    <t>A127846530C</t>
  </si>
  <si>
    <t>A127860282T</t>
  </si>
  <si>
    <t>A127873890L</t>
  </si>
  <si>
    <t>A127846534L</t>
  </si>
  <si>
    <t>A127860286A</t>
  </si>
  <si>
    <t>A127901322W</t>
  </si>
  <si>
    <t>A127846538W</t>
  </si>
  <si>
    <t>A127915198J</t>
  </si>
  <si>
    <t>A127942422V</t>
  </si>
  <si>
    <t>A127873894W</t>
  </si>
  <si>
    <t>A127887582V</t>
  </si>
  <si>
    <t>A127928786V</t>
  </si>
  <si>
    <t>A127887586C</t>
  </si>
  <si>
    <t>A127887590V</t>
  </si>
  <si>
    <t>A127915202L</t>
  </si>
  <si>
    <t>A127942426C</t>
  </si>
  <si>
    <t>A127873898F</t>
  </si>
  <si>
    <t>A127942430V</t>
  </si>
  <si>
    <t>A127901326F</t>
  </si>
  <si>
    <t>A127873902K</t>
  </si>
  <si>
    <t>A127887594C</t>
  </si>
  <si>
    <t>A127873906V</t>
  </si>
  <si>
    <t>A127915234F</t>
  </si>
  <si>
    <t>A127915214W</t>
  </si>
  <si>
    <t>A127928798C</t>
  </si>
  <si>
    <t>A127915230W</t>
  </si>
  <si>
    <t>A127860314X</t>
  </si>
  <si>
    <t>A127860322X</t>
  </si>
  <si>
    <t>A127860326J</t>
  </si>
  <si>
    <t>A127887610T</t>
  </si>
  <si>
    <t>A127915238R</t>
  </si>
  <si>
    <t>A127915242F</t>
  </si>
  <si>
    <t>A127860294A</t>
  </si>
  <si>
    <t>A127846546W</t>
  </si>
  <si>
    <t>A127887598L</t>
  </si>
  <si>
    <t>A127860298K</t>
  </si>
  <si>
    <t>A127860302R</t>
  </si>
  <si>
    <t>A127942438L</t>
  </si>
  <si>
    <t>A127915218F</t>
  </si>
  <si>
    <t>A127887602T</t>
  </si>
  <si>
    <t>A127860306X</t>
  </si>
  <si>
    <t>A127846550L</t>
  </si>
  <si>
    <t>A127942442C</t>
  </si>
  <si>
    <t>A127928802J</t>
  </si>
  <si>
    <t>A127915222W</t>
  </si>
  <si>
    <t>A127915226F</t>
  </si>
  <si>
    <t>A127846554W</t>
  </si>
  <si>
    <t>A127901338R</t>
  </si>
  <si>
    <t>A127901342F</t>
  </si>
  <si>
    <t>A127860310R</t>
  </si>
  <si>
    <t>A127887606A</t>
  </si>
  <si>
    <t>A127846558F</t>
  </si>
  <si>
    <t>A127846562W</t>
  </si>
  <si>
    <t>A127873910K</t>
  </si>
  <si>
    <t>A127873914V</t>
  </si>
  <si>
    <t>A127942446L</t>
  </si>
  <si>
    <t>A127860342J</t>
  </si>
  <si>
    <t>A127915246R</t>
  </si>
  <si>
    <t>A127928814T</t>
  </si>
  <si>
    <t>A127860334J</t>
  </si>
  <si>
    <t>A127846578R</t>
  </si>
  <si>
    <t>A127915262R</t>
  </si>
  <si>
    <t>A127873942C</t>
  </si>
  <si>
    <t>A127942454L</t>
  </si>
  <si>
    <t>A127846582F</t>
  </si>
  <si>
    <t>A127915266X</t>
  </si>
  <si>
    <t>A127887614A</t>
  </si>
  <si>
    <t>A127887618K</t>
  </si>
  <si>
    <t>A127846566F</t>
  </si>
  <si>
    <t>A127928806T</t>
  </si>
  <si>
    <t>A127873918C</t>
  </si>
  <si>
    <t>A127873922V</t>
  </si>
  <si>
    <t>A127928810J</t>
  </si>
  <si>
    <t>A127846570W</t>
  </si>
  <si>
    <t>A127887622A</t>
  </si>
  <si>
    <t>A127915250F</t>
  </si>
  <si>
    <t>A127846574F</t>
  </si>
  <si>
    <t>A127860330X</t>
  </si>
  <si>
    <t>A127873926C</t>
  </si>
  <si>
    <t>A127873930V</t>
  </si>
  <si>
    <t>A127887626K</t>
  </si>
  <si>
    <t>A127915254R</t>
  </si>
  <si>
    <t>A127942450C</t>
  </si>
  <si>
    <t>A127901346R</t>
  </si>
  <si>
    <t>A127928818A</t>
  </si>
  <si>
    <t>A127928822T</t>
  </si>
  <si>
    <t>A127873934C</t>
  </si>
  <si>
    <t>A127860338T</t>
  </si>
  <si>
    <t>A127873938L</t>
  </si>
  <si>
    <t>A127887630A</t>
  </si>
  <si>
    <t>A127942598X</t>
  </si>
  <si>
    <t>A127846734F</t>
  </si>
  <si>
    <t>A127846750F</t>
  </si>
  <si>
    <t>A127901494T</t>
  </si>
  <si>
    <t>A127901486T</t>
  </si>
  <si>
    <t>A127901498A</t>
  </si>
  <si>
    <t>A127888798X</t>
  </si>
  <si>
    <t>A127930006K</t>
  </si>
  <si>
    <t>A127943682J</t>
  </si>
  <si>
    <t>A127888794R</t>
  </si>
  <si>
    <t>A127888802C</t>
  </si>
  <si>
    <t>A127875058A</t>
  </si>
  <si>
    <t>A127902606T</t>
  </si>
  <si>
    <t>A127861510A</t>
  </si>
  <si>
    <t>A127875062T</t>
  </si>
  <si>
    <t>A127930018V</t>
  </si>
  <si>
    <t>A127875034J</t>
  </si>
  <si>
    <t>A127861482C</t>
  </si>
  <si>
    <t>A127875038T</t>
  </si>
  <si>
    <t>A127875042J</t>
  </si>
  <si>
    <t>A127916338T</t>
  </si>
  <si>
    <t>A127888782F</t>
  </si>
  <si>
    <t>A127875046T</t>
  </si>
  <si>
    <t>A127943678T</t>
  </si>
  <si>
    <t>A127861486L</t>
  </si>
  <si>
    <t>A127875050J</t>
  </si>
  <si>
    <t>A127861490C</t>
  </si>
  <si>
    <t>A127943686T</t>
  </si>
  <si>
    <t>A127861494L</t>
  </si>
  <si>
    <t>A127943690J</t>
  </si>
  <si>
    <t>A127930010A</t>
  </si>
  <si>
    <t>A127861498W</t>
  </si>
  <si>
    <t>A127861502A</t>
  </si>
  <si>
    <t>A127875054T</t>
  </si>
  <si>
    <t>A127888786R</t>
  </si>
  <si>
    <t>A127888790F</t>
  </si>
  <si>
    <t>A127861506K</t>
  </si>
  <si>
    <t>A127902602J</t>
  </si>
  <si>
    <t>A127943694T</t>
  </si>
  <si>
    <t>A127847734X</t>
  </si>
  <si>
    <t>A127930014K</t>
  </si>
  <si>
    <t>A127848042C</t>
  </si>
  <si>
    <t>A127902862C</t>
  </si>
  <si>
    <t>A127916558V</t>
  </si>
  <si>
    <t>A127861770W</t>
  </si>
  <si>
    <t>A127902882L</t>
  </si>
  <si>
    <t>A127916570K</t>
  </si>
  <si>
    <t>A127916574V</t>
  </si>
  <si>
    <t>A127902886W</t>
  </si>
  <si>
    <t>A127916578C</t>
  </si>
  <si>
    <t>A127875314A</t>
  </si>
  <si>
    <t>A127889062A</t>
  </si>
  <si>
    <t>A127943954A</t>
  </si>
  <si>
    <t>A127875302T</t>
  </si>
  <si>
    <t>A127889066K</t>
  </si>
  <si>
    <t>A127861758F</t>
  </si>
  <si>
    <t>A127902866L</t>
  </si>
  <si>
    <t>A127875306A</t>
  </si>
  <si>
    <t>A127861762W</t>
  </si>
  <si>
    <t>A127943958K</t>
  </si>
  <si>
    <t>A127875310T</t>
  </si>
  <si>
    <t>A127902870C</t>
  </si>
  <si>
    <t>A127848030V</t>
  </si>
  <si>
    <t>A127916562K</t>
  </si>
  <si>
    <t>A127848034C</t>
  </si>
  <si>
    <t>A127902874L</t>
  </si>
  <si>
    <t>A127930230C</t>
  </si>
  <si>
    <t>A127848038L</t>
  </si>
  <si>
    <t>A127861766F</t>
  </si>
  <si>
    <t>A127943962A</t>
  </si>
  <si>
    <t>A127902878W</t>
  </si>
  <si>
    <t>A127943966K</t>
  </si>
  <si>
    <t>A127861774F</t>
  </si>
  <si>
    <t>A127889070A</t>
  </si>
  <si>
    <t>A127916566V</t>
  </si>
  <si>
    <t>A127944054L</t>
  </si>
  <si>
    <t>A127916638V</t>
  </si>
  <si>
    <t>A127889166V</t>
  </si>
  <si>
    <t>A127902990W</t>
  </si>
  <si>
    <t>A127930370F</t>
  </si>
  <si>
    <t>A127889178C</t>
  </si>
  <si>
    <t>A127875442V</t>
  </si>
  <si>
    <t>A127930378X</t>
  </si>
  <si>
    <t>A127902998R</t>
  </si>
  <si>
    <t>A127875446C</t>
  </si>
  <si>
    <t>A127930358R</t>
  </si>
  <si>
    <t>A127861878X</t>
  </si>
  <si>
    <t>A127944046L</t>
  </si>
  <si>
    <t>A127889158V</t>
  </si>
  <si>
    <t>A127944050C</t>
  </si>
  <si>
    <t>A127916642K</t>
  </si>
  <si>
    <t>A127875418V</t>
  </si>
  <si>
    <t>A127848114C</t>
  </si>
  <si>
    <t>A127889162K</t>
  </si>
  <si>
    <t>A127916646V</t>
  </si>
  <si>
    <t>A127930362F</t>
  </si>
  <si>
    <t>A127875422K</t>
  </si>
  <si>
    <t>A127848118L</t>
  </si>
  <si>
    <t>A127875426V</t>
  </si>
  <si>
    <t>A127875430K</t>
  </si>
  <si>
    <t>A127930366R</t>
  </si>
  <si>
    <t>A127902986F</t>
  </si>
  <si>
    <t>A127889170K</t>
  </si>
  <si>
    <t>A127861882R</t>
  </si>
  <si>
    <t>A127875434V</t>
  </si>
  <si>
    <t>A127902994F</t>
  </si>
  <si>
    <t>A127889174V</t>
  </si>
  <si>
    <t>A127875438C</t>
  </si>
  <si>
    <t>A127930374R</t>
  </si>
  <si>
    <t>A127944070L</t>
  </si>
  <si>
    <t>A127889182V</t>
  </si>
  <si>
    <t>A127889194C</t>
  </si>
  <si>
    <t>A127875462C</t>
  </si>
  <si>
    <t>A127889214A</t>
  </si>
  <si>
    <t>A127930414W</t>
  </si>
  <si>
    <t>A127903010W</t>
  </si>
  <si>
    <t>A127930418F</t>
  </si>
  <si>
    <t>A127944082W</t>
  </si>
  <si>
    <t>A127875466L</t>
  </si>
  <si>
    <t>A127944058W</t>
  </si>
  <si>
    <t>A127930382R</t>
  </si>
  <si>
    <t>A127930386X</t>
  </si>
  <si>
    <t>A127875450V</t>
  </si>
  <si>
    <t>A127916650K</t>
  </si>
  <si>
    <t>A127889186C</t>
  </si>
  <si>
    <t>A127944062L</t>
  </si>
  <si>
    <t>A127930390R</t>
  </si>
  <si>
    <t>A127875454C</t>
  </si>
  <si>
    <t>A127889190V</t>
  </si>
  <si>
    <t>A127944066W</t>
  </si>
  <si>
    <t>A127930394X</t>
  </si>
  <si>
    <t>A127875458L</t>
  </si>
  <si>
    <t>A127889198L</t>
  </si>
  <si>
    <t>A127930398J</t>
  </si>
  <si>
    <t>A127930402L</t>
  </si>
  <si>
    <t>A127889202T</t>
  </si>
  <si>
    <t>A127903002W</t>
  </si>
  <si>
    <t>A127889206A</t>
  </si>
  <si>
    <t>A127930406W</t>
  </si>
  <si>
    <t>A127889210T</t>
  </si>
  <si>
    <t>A127903006F</t>
  </si>
  <si>
    <t>A127930410L</t>
  </si>
  <si>
    <t>Australian Capital Territory ;  Occupation of job 12 months ago: Technicians and trades workers ;  &gt; Employed 12 months ago ;</t>
  </si>
  <si>
    <t>Australian Capital Territory ;  Occupation of job 12 months ago: Community and personal service workers ;  Employed at some time during the last 12 months ;</t>
  </si>
  <si>
    <t>Australian Capital Territory ;  Occupation of job 12 months ago: Community and personal service workers ;  &gt; Currently employed ;</t>
  </si>
  <si>
    <t>Australian Capital Territory ;  Occupation of job 12 months ago: Community and personal service workers ;  &gt;&gt; Less than 12 months in current main job ;</t>
  </si>
  <si>
    <t>Australian Capital Territory ;  Occupation of job 12 months ago: Community and personal service workers ;  &gt;&gt;&gt; Changed jobs in last 12 months ;</t>
  </si>
  <si>
    <t>Australian Capital Territory ;  Occupation of job 12 months ago: Community and personal service workers ;  &gt;&gt;&gt;&gt; Working in the same industry division as 12 months ago ;</t>
  </si>
  <si>
    <t>Australian Capital Territory ;  Occupation of job 12 months ago: Community and personal service workers ;  &gt;&gt;&gt;&gt; Working in a different industry division than 12 months ago ;</t>
  </si>
  <si>
    <t>Australian Capital Territory ;  Occupation of job 12 months ago: Community and personal service workers ;  &gt;&gt;&gt;&gt; Working in the same major occupation group as 12 months ago ;</t>
  </si>
  <si>
    <t>Australian Capital Territory ;  Occupation of job 12 months ago: Community and personal service workers ;  &gt;&gt;&gt;&gt; Working in a different major occupation group than 12 months ago ;</t>
  </si>
  <si>
    <t>Australian Capital Territory ;  Occupation of job 12 months ago: Community and personal service workers ;  &gt;&gt;&gt;&gt; Working in an occupation at the same skill level as 12 months ago ;</t>
  </si>
  <si>
    <t>Australian Capital Territory ;  Occupation of job 12 months ago: Community and personal service workers ;  &gt;&gt;&gt;&gt; Working in an occupation with a higher skill level than 12 months ago ;</t>
  </si>
  <si>
    <t>Australian Capital Territory ;  Occupation of job 12 months ago: Community and personal service workers ;  &gt;&gt;&gt;&gt; Working in an occupation with a lower skill level than 12 months ago ;</t>
  </si>
  <si>
    <t>Australian Capital Territory ;  Occupation of job 12 months ago: Community and personal service workers ;  &gt;&gt;&gt;&gt; Working in a job with the same usual hours as 12 months ago ;</t>
  </si>
  <si>
    <t>Australian Capital Territory ;  Occupation of job 12 months ago: Community and personal service workers ;  &gt;&gt;&gt;&gt; Working in a job with more usual hours than 12 months ago ;</t>
  </si>
  <si>
    <t>Australian Capital Territory ;  Occupation of job 12 months ago: Community and personal service workers ;  &gt;&gt;&gt;&gt; Working in a job with fewer usual hours than 12 months ago ;</t>
  </si>
  <si>
    <t>Australian Capital Territory ;  Occupation of job 12 months ago: Community and personal service workers ;  &gt;&gt;&gt;&gt; Working in a job with the same status in employment as 12 months ago ;</t>
  </si>
  <si>
    <t>Australian Capital Territory ;  Occupation of job 12 months ago: Community and personal service workers ;  &gt;&gt;&gt;&gt; Working in a job with a different status in employment than 12 months ago ;</t>
  </si>
  <si>
    <t>Australian Capital Territory ;  Occupation of job 12 months ago: Community and personal service workers ;  &gt;&gt;&gt; Did not change jobs in last 12 months ;</t>
  </si>
  <si>
    <t>Australian Capital Territory ;  Occupation of job 12 months ago: Community and personal service workers ;  &gt;&gt; 12 months or more in current main job ;</t>
  </si>
  <si>
    <t>Australian Capital Territory ;  Occupation of job 12 months ago: Community and personal service workers ;  &gt;&gt;&gt; Employee in current main job ;</t>
  </si>
  <si>
    <t>Australian Capital Territory ;  Occupation of job 12 months ago: Community and personal service workers ;  &gt;&gt;&gt;&gt; No change in occupation with current employer last year ;</t>
  </si>
  <si>
    <t>Australian Capital Territory ;  Occupation of job 12 months ago: Community and personal service workers ;  &gt;&gt;&gt;&gt; Changed occupations with current employer in the same major group last year ;</t>
  </si>
  <si>
    <t>Australian Capital Territory ;  Occupation of job 12 months ago: Community and personal service workers ;  &gt;&gt;&gt;&gt; Changed occupations with current employer into a different major group last year ;</t>
  </si>
  <si>
    <t>Australian Capital Territory ;  Occupation of job 12 months ago: Community and personal service workers ;  &gt;&gt;&gt;&gt; Changed occupations with current employer at the same skill level ;</t>
  </si>
  <si>
    <t>Australian Capital Territory ;  Occupation of job 12 months ago: Community and personal service workers ;  &gt;&gt;&gt;&gt; Changed occupations with current employer to a higher skill level ;</t>
  </si>
  <si>
    <t>Australian Capital Territory ;  Occupation of job 12 months ago: Community and personal service workers ;  &gt;&gt;&gt;&gt; Changed occupations with current employer to a lower skill level ;</t>
  </si>
  <si>
    <t>Australian Capital Territory ;  Occupation of job 12 months ago: Community and personal service workers ;  &gt;&gt;&gt;&gt; No change in usual weekly hours with current employer last year ;</t>
  </si>
  <si>
    <t>Australian Capital Territory ;  Occupation of job 12 months ago: Community and personal service workers ;  &gt;&gt;&gt;&gt; Usual weekly hours increased with current employer last year ;</t>
  </si>
  <si>
    <t>Australian Capital Territory ;  Occupation of job 12 months ago: Community and personal service workers ;  &gt;&gt;&gt;&gt; Usual weekly hours decreased with current employer last year ;</t>
  </si>
  <si>
    <t>Australian Capital Territory ;  Occupation of job 12 months ago: Community and personal service workers ;  &gt;&gt;&gt;&gt; Did not know or usual weekly hours varied last year ;</t>
  </si>
  <si>
    <t>Australian Capital Territory ;  Occupation of job 12 months ago: Community and personal service workers ;  &gt;&gt;&gt;&gt; Promoted or transferred last year ;</t>
  </si>
  <si>
    <t>Australian Capital Territory ;  Occupation of job 12 months ago: Community and personal service workers ;  &gt;&gt;&gt;&gt; Was not promoted or transferred last year ;</t>
  </si>
  <si>
    <t>Australian Capital Territory ;  Occupation of job 12 months ago: Community and personal service workers ;  &gt;&gt;&gt; Owner manager or contributing family worker in current main job ;</t>
  </si>
  <si>
    <t>Australian Capital Territory ;  Occupation of job 12 months ago: Community and personal service workers ;  &gt; Not currently employed ;</t>
  </si>
  <si>
    <t>Australian Capital Territory ;  Occupation of job 12 months ago: Community and personal service workers ;  &gt; Employed 12 months ago ;</t>
  </si>
  <si>
    <t>Australian Capital Territory ;  Occupation of job 12 months ago: Clerical and administrative workers ;  Employed at some time during the last 12 months ;</t>
  </si>
  <si>
    <t>Australian Capital Territory ;  Occupation of job 12 months ago: Clerical and administrative workers ;  &gt; Currently employed ;</t>
  </si>
  <si>
    <t>Australian Capital Territory ;  Occupation of job 12 months ago: Clerical and administrative workers ;  &gt;&gt; Less than 12 months in current main job ;</t>
  </si>
  <si>
    <t>Australian Capital Territory ;  Occupation of job 12 months ago: Clerical and administrative workers ;  &gt;&gt;&gt; Changed jobs in last 12 months ;</t>
  </si>
  <si>
    <t>Australian Capital Territory ;  Occupation of job 12 months ago: Clerical and administrative workers ;  &gt;&gt;&gt;&gt; Working in the same industry division as 12 months ago ;</t>
  </si>
  <si>
    <t>Australian Capital Territory ;  Occupation of job 12 months ago: Clerical and administrative workers ;  &gt;&gt;&gt;&gt; Working in a different industry division than 12 months ago ;</t>
  </si>
  <si>
    <t>Australian Capital Territory ;  Occupation of job 12 months ago: Clerical and administrative workers ;  &gt;&gt;&gt;&gt; Working in the same major occupation group as 12 months ago ;</t>
  </si>
  <si>
    <t>Australian Capital Territory ;  Occupation of job 12 months ago: Clerical and administrative workers ;  &gt;&gt;&gt;&gt; Working in a different major occupation group than 12 months ago ;</t>
  </si>
  <si>
    <t>Australian Capital Territory ;  Occupation of job 12 months ago: Clerical and administrative workers ;  &gt;&gt;&gt;&gt; Working in an occupation at the same skill level as 12 months ago ;</t>
  </si>
  <si>
    <t>Australian Capital Territory ;  Occupation of job 12 months ago: Clerical and administrative workers ;  &gt;&gt;&gt;&gt; Working in an occupation with a higher skill level than 12 months ago ;</t>
  </si>
  <si>
    <t>Australian Capital Territory ;  Occupation of job 12 months ago: Clerical and administrative workers ;  &gt;&gt;&gt;&gt; Working in an occupation with a lower skill level than 12 months ago ;</t>
  </si>
  <si>
    <t>Australian Capital Territory ;  Occupation of job 12 months ago: Clerical and administrative workers ;  &gt;&gt;&gt;&gt; Working in a job with the same usual hours as 12 months ago ;</t>
  </si>
  <si>
    <t>Australian Capital Territory ;  Occupation of job 12 months ago: Clerical and administrative workers ;  &gt;&gt;&gt;&gt; Working in a job with more usual hours than 12 months ago ;</t>
  </si>
  <si>
    <t>Australian Capital Territory ;  Occupation of job 12 months ago: Clerical and administrative workers ;  &gt;&gt;&gt;&gt; Working in a job with fewer usual hours than 12 months ago ;</t>
  </si>
  <si>
    <t>Australian Capital Territory ;  Occupation of job 12 months ago: Clerical and administrative workers ;  &gt;&gt;&gt;&gt; Working in a job with the same status in employment as 12 months ago ;</t>
  </si>
  <si>
    <t>Australian Capital Territory ;  Occupation of job 12 months ago: Clerical and administrative workers ;  &gt;&gt;&gt;&gt; Working in a job with a different status in employment than 12 months ago ;</t>
  </si>
  <si>
    <t>Australian Capital Territory ;  Occupation of job 12 months ago: Clerical and administrative workers ;  &gt;&gt;&gt; Did not change jobs in last 12 months ;</t>
  </si>
  <si>
    <t>Australian Capital Territory ;  Occupation of job 12 months ago: Clerical and administrative workers ;  &gt;&gt; 12 months or more in current main job ;</t>
  </si>
  <si>
    <t>Australian Capital Territory ;  Occupation of job 12 months ago: Clerical and administrative workers ;  &gt;&gt;&gt; Employee in current main job ;</t>
  </si>
  <si>
    <t>Australian Capital Territory ;  Occupation of job 12 months ago: Clerical and administrative workers ;  &gt;&gt;&gt;&gt; No change in occupation with current employer last year ;</t>
  </si>
  <si>
    <t>Australian Capital Territory ;  Occupation of job 12 months ago: Clerical and administrative workers ;  &gt;&gt;&gt;&gt; Changed occupations with current employer in the same major group last year ;</t>
  </si>
  <si>
    <t>Australian Capital Territory ;  Occupation of job 12 months ago: Clerical and administrative workers ;  &gt;&gt;&gt;&gt; Changed occupations with current employer into a different major group last year ;</t>
  </si>
  <si>
    <t>Australian Capital Territory ;  Occupation of job 12 months ago: Clerical and administrative workers ;  &gt;&gt;&gt;&gt; Changed occupations with current employer at the same skill level ;</t>
  </si>
  <si>
    <t>Australian Capital Territory ;  Occupation of job 12 months ago: Clerical and administrative workers ;  &gt;&gt;&gt;&gt; Changed occupations with current employer to a higher skill level ;</t>
  </si>
  <si>
    <t>Australian Capital Territory ;  Occupation of job 12 months ago: Clerical and administrative workers ;  &gt;&gt;&gt;&gt; Changed occupations with current employer to a lower skill level ;</t>
  </si>
  <si>
    <t>Australian Capital Territory ;  Occupation of job 12 months ago: Clerical and administrative workers ;  &gt;&gt;&gt;&gt; No change in usual weekly hours with current employer last year ;</t>
  </si>
  <si>
    <t>Australian Capital Territory ;  Occupation of job 12 months ago: Clerical and administrative workers ;  &gt;&gt;&gt;&gt; Usual weekly hours increased with current employer last year ;</t>
  </si>
  <si>
    <t>Australian Capital Territory ;  Occupation of job 12 months ago: Clerical and administrative workers ;  &gt;&gt;&gt;&gt; Usual weekly hours decreased with current employer last year ;</t>
  </si>
  <si>
    <t>Australian Capital Territory ;  Occupation of job 12 months ago: Clerical and administrative workers ;  &gt;&gt;&gt;&gt; Did not know or usual weekly hours varied last year ;</t>
  </si>
  <si>
    <t>Australian Capital Territory ;  Occupation of job 12 months ago: Clerical and administrative workers ;  &gt;&gt;&gt;&gt; Promoted or transferred last year ;</t>
  </si>
  <si>
    <t>Australian Capital Territory ;  Occupation of job 12 months ago: Clerical and administrative workers ;  &gt;&gt;&gt;&gt; Was not promoted or transferred last year ;</t>
  </si>
  <si>
    <t>Australian Capital Territory ;  Occupation of job 12 months ago: Clerical and administrative workers ;  &gt;&gt;&gt; Owner manager or contributing family worker in current main job ;</t>
  </si>
  <si>
    <t>Australian Capital Territory ;  Occupation of job 12 months ago: Clerical and administrative workers ;  &gt; Not currently employed ;</t>
  </si>
  <si>
    <t>Australian Capital Territory ;  Occupation of job 12 months ago: Clerical and administrative workers ;  &gt; Employed 12 months ago ;</t>
  </si>
  <si>
    <t>Australian Capital Territory ;  Occupation of job 12 months ago: Sales workers ;  Employed at some time during the last 12 months ;</t>
  </si>
  <si>
    <t>Australian Capital Territory ;  Occupation of job 12 months ago: Sales workers ;  &gt; Currently employed ;</t>
  </si>
  <si>
    <t>Australian Capital Territory ;  Occupation of job 12 months ago: Sales workers ;  &gt;&gt; Less than 12 months in current main job ;</t>
  </si>
  <si>
    <t>Australian Capital Territory ;  Occupation of job 12 months ago: Sales workers ;  &gt;&gt;&gt; Changed jobs in last 12 months ;</t>
  </si>
  <si>
    <t>Australian Capital Territory ;  Occupation of job 12 months ago: Sales workers ;  &gt;&gt;&gt;&gt; Working in the same industry division as 12 months ago ;</t>
  </si>
  <si>
    <t>Australian Capital Territory ;  Occupation of job 12 months ago: Sales workers ;  &gt;&gt;&gt;&gt; Working in a different industry division than 12 months ago ;</t>
  </si>
  <si>
    <t>Australian Capital Territory ;  Occupation of job 12 months ago: Sales workers ;  &gt;&gt;&gt;&gt; Working in the same major occupation group as 12 months ago ;</t>
  </si>
  <si>
    <t>Australian Capital Territory ;  Occupation of job 12 months ago: Sales workers ;  &gt;&gt;&gt;&gt; Working in a different major occupation group than 12 months ago ;</t>
  </si>
  <si>
    <t>Australian Capital Territory ;  Occupation of job 12 months ago: Sales workers ;  &gt;&gt;&gt;&gt; Working in an occupation at the same skill level as 12 months ago ;</t>
  </si>
  <si>
    <t>Australian Capital Territory ;  Occupation of job 12 months ago: Sales workers ;  &gt;&gt;&gt;&gt; Working in an occupation with a higher skill level than 12 months ago ;</t>
  </si>
  <si>
    <t>Australian Capital Territory ;  Occupation of job 12 months ago: Sales workers ;  &gt;&gt;&gt;&gt; Working in an occupation with a lower skill level than 12 months ago ;</t>
  </si>
  <si>
    <t>Australian Capital Territory ;  Occupation of job 12 months ago: Sales workers ;  &gt;&gt;&gt;&gt; Working in a job with the same usual hours as 12 months ago ;</t>
  </si>
  <si>
    <t>Australian Capital Territory ;  Occupation of job 12 months ago: Sales workers ;  &gt;&gt;&gt;&gt; Working in a job with more usual hours than 12 months ago ;</t>
  </si>
  <si>
    <t>Australian Capital Territory ;  Occupation of job 12 months ago: Sales workers ;  &gt;&gt;&gt;&gt; Working in a job with fewer usual hours than 12 months ago ;</t>
  </si>
  <si>
    <t>Australian Capital Territory ;  Occupation of job 12 months ago: Sales workers ;  &gt;&gt;&gt;&gt; Working in a job with the same status in employment as 12 months ago ;</t>
  </si>
  <si>
    <t>Australian Capital Territory ;  Occupation of job 12 months ago: Sales workers ;  &gt;&gt;&gt;&gt; Working in a job with a different status in employment than 12 months ago ;</t>
  </si>
  <si>
    <t>Australian Capital Territory ;  Occupation of job 12 months ago: Sales workers ;  &gt;&gt;&gt; Did not change jobs in last 12 months ;</t>
  </si>
  <si>
    <t>Australian Capital Territory ;  Occupation of job 12 months ago: Sales workers ;  &gt;&gt; 12 months or more in current main job ;</t>
  </si>
  <si>
    <t>Australian Capital Territory ;  Occupation of job 12 months ago: Sales workers ;  &gt;&gt;&gt; Employee in current main job ;</t>
  </si>
  <si>
    <t>Australian Capital Territory ;  Occupation of job 12 months ago: Sales workers ;  &gt;&gt;&gt;&gt; No change in occupation with current employer last year ;</t>
  </si>
  <si>
    <t>Australian Capital Territory ;  Occupation of job 12 months ago: Sales workers ;  &gt;&gt;&gt;&gt; Changed occupations with current employer in the same major group last year ;</t>
  </si>
  <si>
    <t>Australian Capital Territory ;  Occupation of job 12 months ago: Sales workers ;  &gt;&gt;&gt;&gt; Changed occupations with current employer into a different major group last year ;</t>
  </si>
  <si>
    <t>Australian Capital Territory ;  Occupation of job 12 months ago: Sales workers ;  &gt;&gt;&gt;&gt; Changed occupations with current employer at the same skill level ;</t>
  </si>
  <si>
    <t>Australian Capital Territory ;  Occupation of job 12 months ago: Sales workers ;  &gt;&gt;&gt;&gt; Changed occupations with current employer to a higher skill level ;</t>
  </si>
  <si>
    <t>Australian Capital Territory ;  Occupation of job 12 months ago: Sales workers ;  &gt;&gt;&gt;&gt; Changed occupations with current employer to a lower skill level ;</t>
  </si>
  <si>
    <t>Australian Capital Territory ;  Occupation of job 12 months ago: Sales workers ;  &gt;&gt;&gt;&gt; No change in usual weekly hours with current employer last year ;</t>
  </si>
  <si>
    <t>Australian Capital Territory ;  Occupation of job 12 months ago: Sales workers ;  &gt;&gt;&gt;&gt; Usual weekly hours increased with current employer last year ;</t>
  </si>
  <si>
    <t>Australian Capital Territory ;  Occupation of job 12 months ago: Sales workers ;  &gt;&gt;&gt;&gt; Usual weekly hours decreased with current employer last year ;</t>
  </si>
  <si>
    <t>Australian Capital Territory ;  Occupation of job 12 months ago: Sales workers ;  &gt;&gt;&gt;&gt; Did not know or usual weekly hours varied last year ;</t>
  </si>
  <si>
    <t>Australian Capital Territory ;  Occupation of job 12 months ago: Sales workers ;  &gt;&gt;&gt;&gt; Promoted or transferred last year ;</t>
  </si>
  <si>
    <t>Australian Capital Territory ;  Occupation of job 12 months ago: Sales workers ;  &gt;&gt;&gt;&gt; Was not promoted or transferred last year ;</t>
  </si>
  <si>
    <t>Australian Capital Territory ;  Occupation of job 12 months ago: Sales workers ;  &gt;&gt;&gt; Owner manager or contributing family worker in current main job ;</t>
  </si>
  <si>
    <t>Australian Capital Territory ;  Occupation of job 12 months ago: Sales workers ;  &gt; Not currently employed ;</t>
  </si>
  <si>
    <t>Australian Capital Territory ;  Occupation of job 12 months ago: Sales workers ;  &gt; Employed 12 months ago ;</t>
  </si>
  <si>
    <t>Australian Capital Territory ;  Occupation of job 12 months ago: Machinery operators and drivers ;  Employed at some time during the last 12 months ;</t>
  </si>
  <si>
    <t>Australian Capital Territory ;  Occupation of job 12 months ago: Machinery operators and drivers ;  &gt; Currently employed ;</t>
  </si>
  <si>
    <t>Australian Capital Territory ;  Occupation of job 12 months ago: Machinery operators and drivers ;  &gt;&gt; Less than 12 months in current main job ;</t>
  </si>
  <si>
    <t>Australian Capital Territory ;  Occupation of job 12 months ago: Machinery operators and drivers ;  &gt;&gt;&gt; Changed jobs in last 12 months ;</t>
  </si>
  <si>
    <t>Australian Capital Territory ;  Occupation of job 12 months ago: Machinery operators and drivers ;  &gt;&gt;&gt;&gt; Working in the same industry division as 12 months ago ;</t>
  </si>
  <si>
    <t>Australian Capital Territory ;  Occupation of job 12 months ago: Machinery operators and drivers ;  &gt;&gt;&gt;&gt; Working in a different industry division than 12 months ago ;</t>
  </si>
  <si>
    <t>Australian Capital Territory ;  Occupation of job 12 months ago: Machinery operators and drivers ;  &gt;&gt;&gt;&gt; Working in the same major occupation group as 12 months ago ;</t>
  </si>
  <si>
    <t>Australian Capital Territory ;  Occupation of job 12 months ago: Machinery operators and drivers ;  &gt;&gt;&gt;&gt; Working in a different major occupation group than 12 months ago ;</t>
  </si>
  <si>
    <t>Australian Capital Territory ;  Occupation of job 12 months ago: Machinery operators and drivers ;  &gt;&gt;&gt;&gt; Working in an occupation at the same skill level as 12 months ago ;</t>
  </si>
  <si>
    <t>Australian Capital Territory ;  Occupation of job 12 months ago: Machinery operators and drivers ;  &gt;&gt;&gt;&gt; Working in an occupation with a higher skill level than 12 months ago ;</t>
  </si>
  <si>
    <t>Australian Capital Territory ;  Occupation of job 12 months ago: Machinery operators and drivers ;  &gt;&gt;&gt;&gt; Working in an occupation with a lower skill level than 12 months ago ;</t>
  </si>
  <si>
    <t>Australian Capital Territory ;  Occupation of job 12 months ago: Machinery operators and drivers ;  &gt;&gt;&gt;&gt; Working in a job with the same usual hours as 12 months ago ;</t>
  </si>
  <si>
    <t>Australian Capital Territory ;  Occupation of job 12 months ago: Machinery operators and drivers ;  &gt;&gt;&gt;&gt; Working in a job with more usual hours than 12 months ago ;</t>
  </si>
  <si>
    <t>Australian Capital Territory ;  Occupation of job 12 months ago: Machinery operators and drivers ;  &gt;&gt;&gt;&gt; Working in a job with fewer usual hours than 12 months ago ;</t>
  </si>
  <si>
    <t>Australian Capital Territory ;  Occupation of job 12 months ago: Machinery operators and drivers ;  &gt;&gt;&gt;&gt; Working in a job with the same status in employment as 12 months ago ;</t>
  </si>
  <si>
    <t>Australian Capital Territory ;  Occupation of job 12 months ago: Machinery operators and drivers ;  &gt;&gt;&gt;&gt; Working in a job with a different status in employment than 12 months ago ;</t>
  </si>
  <si>
    <t>Australian Capital Territory ;  Occupation of job 12 months ago: Machinery operators and drivers ;  &gt;&gt;&gt; Did not change jobs in last 12 months ;</t>
  </si>
  <si>
    <t>Australian Capital Territory ;  Occupation of job 12 months ago: Machinery operators and drivers ;  &gt;&gt; 12 months or more in current main job ;</t>
  </si>
  <si>
    <t>Australian Capital Territory ;  Occupation of job 12 months ago: Machinery operators and drivers ;  &gt;&gt;&gt; Employee in current main job ;</t>
  </si>
  <si>
    <t>Australian Capital Territory ;  Occupation of job 12 months ago: Machinery operators and drivers ;  &gt;&gt;&gt;&gt; No change in occupation with current employer last year ;</t>
  </si>
  <si>
    <t>Australian Capital Territory ;  Occupation of job 12 months ago: Machinery operators and drivers ;  &gt;&gt;&gt;&gt; Changed occupations with current employer in the same major group last year ;</t>
  </si>
  <si>
    <t>Australian Capital Territory ;  Occupation of job 12 months ago: Machinery operators and drivers ;  &gt;&gt;&gt;&gt; Changed occupations with current employer into a different major group last year ;</t>
  </si>
  <si>
    <t>Australian Capital Territory ;  Occupation of job 12 months ago: Machinery operators and drivers ;  &gt;&gt;&gt;&gt; Changed occupations with current employer at the same skill level ;</t>
  </si>
  <si>
    <t>Australian Capital Territory ;  Occupation of job 12 months ago: Machinery operators and drivers ;  &gt;&gt;&gt;&gt; Changed occupations with current employer to a higher skill level ;</t>
  </si>
  <si>
    <t>Australian Capital Territory ;  Occupation of job 12 months ago: Machinery operators and drivers ;  &gt;&gt;&gt;&gt; Changed occupations with current employer to a lower skill level ;</t>
  </si>
  <si>
    <t>Australian Capital Territory ;  Occupation of job 12 months ago: Machinery operators and drivers ;  &gt;&gt;&gt;&gt; No change in usual weekly hours with current employer last year ;</t>
  </si>
  <si>
    <t>Australian Capital Territory ;  Occupation of job 12 months ago: Machinery operators and drivers ;  &gt;&gt;&gt;&gt; Usual weekly hours increased with current employer last year ;</t>
  </si>
  <si>
    <t>Australian Capital Territory ;  Occupation of job 12 months ago: Machinery operators and drivers ;  &gt;&gt;&gt;&gt; Usual weekly hours decreased with current employer last year ;</t>
  </si>
  <si>
    <t>Australian Capital Territory ;  Occupation of job 12 months ago: Machinery operators and drivers ;  &gt;&gt;&gt;&gt; Did not know or usual weekly hours varied last year ;</t>
  </si>
  <si>
    <t>Australian Capital Territory ;  Occupation of job 12 months ago: Machinery operators and drivers ;  &gt;&gt;&gt;&gt; Promoted or transferred last year ;</t>
  </si>
  <si>
    <t>Australian Capital Territory ;  Occupation of job 12 months ago: Machinery operators and drivers ;  &gt;&gt;&gt;&gt; Was not promoted or transferred last year ;</t>
  </si>
  <si>
    <t>Australian Capital Territory ;  Occupation of job 12 months ago: Machinery operators and drivers ;  &gt;&gt;&gt; Owner manager or contributing family worker in current main job ;</t>
  </si>
  <si>
    <t>Australian Capital Territory ;  Occupation of job 12 months ago: Machinery operators and drivers ;  &gt; Not currently employed ;</t>
  </si>
  <si>
    <t>Australian Capital Territory ;  Occupation of job 12 months ago: Machinery operators and drivers ;  &gt; Employed 12 months ago ;</t>
  </si>
  <si>
    <t>Australian Capital Territory ;  Occupation of job 12 months ago: Labourers ;  Employed at some time during the last 12 months ;</t>
  </si>
  <si>
    <t>Australian Capital Territory ;  Occupation of job 12 months ago: Labourers ;  &gt; Currently employed ;</t>
  </si>
  <si>
    <t>Australian Capital Territory ;  Occupation of job 12 months ago: Labourers ;  &gt;&gt; Less than 12 months in current main job ;</t>
  </si>
  <si>
    <t>Australian Capital Territory ;  Occupation of job 12 months ago: Labourers ;  &gt;&gt;&gt; Changed jobs in last 12 months ;</t>
  </si>
  <si>
    <t>Australian Capital Territory ;  Occupation of job 12 months ago: Labourers ;  &gt;&gt;&gt;&gt; Working in the same industry division as 12 months ago ;</t>
  </si>
  <si>
    <t>Australian Capital Territory ;  Occupation of job 12 months ago: Labourers ;  &gt;&gt;&gt;&gt; Working in a different industry division than 12 months ago ;</t>
  </si>
  <si>
    <t>Australian Capital Territory ;  Occupation of job 12 months ago: Labourers ;  &gt;&gt;&gt;&gt; Working in the same major occupation group as 12 months ago ;</t>
  </si>
  <si>
    <t>Australian Capital Territory ;  Occupation of job 12 months ago: Labourers ;  &gt;&gt;&gt;&gt; Working in a different major occupation group than 12 months ago ;</t>
  </si>
  <si>
    <t>Australian Capital Territory ;  Occupation of job 12 months ago: Labourers ;  &gt;&gt;&gt;&gt; Working in an occupation at the same skill level as 12 months ago ;</t>
  </si>
  <si>
    <t>Australian Capital Territory ;  Occupation of job 12 months ago: Labourers ;  &gt;&gt;&gt;&gt; Working in an occupation with a higher skill level than 12 months ago ;</t>
  </si>
  <si>
    <t>Australian Capital Territory ;  Occupation of job 12 months ago: Labourers ;  &gt;&gt;&gt;&gt; Working in an occupation with a lower skill level than 12 months ago ;</t>
  </si>
  <si>
    <t>Australian Capital Territory ;  Occupation of job 12 months ago: Labourers ;  &gt;&gt;&gt;&gt; Working in a job with the same usual hours as 12 months ago ;</t>
  </si>
  <si>
    <t>Australian Capital Territory ;  Occupation of job 12 months ago: Labourers ;  &gt;&gt;&gt;&gt; Working in a job with more usual hours than 12 months ago ;</t>
  </si>
  <si>
    <t>Australian Capital Territory ;  Occupation of job 12 months ago: Labourers ;  &gt;&gt;&gt;&gt; Working in a job with fewer usual hours than 12 months ago ;</t>
  </si>
  <si>
    <t>Australian Capital Territory ;  Occupation of job 12 months ago: Labourers ;  &gt;&gt;&gt;&gt; Working in a job with the same status in employment as 12 months ago ;</t>
  </si>
  <si>
    <t>Australian Capital Territory ;  Occupation of job 12 months ago: Labourers ;  &gt;&gt;&gt;&gt; Working in a job with a different status in employment than 12 months ago ;</t>
  </si>
  <si>
    <t>Australian Capital Territory ;  Occupation of job 12 months ago: Labourers ;  &gt;&gt;&gt; Did not change jobs in last 12 months ;</t>
  </si>
  <si>
    <t>Australian Capital Territory ;  Occupation of job 12 months ago: Labourers ;  &gt;&gt; 12 months or more in current main job ;</t>
  </si>
  <si>
    <t>Australian Capital Territory ;  Occupation of job 12 months ago: Labourers ;  &gt;&gt;&gt; Employee in current main job ;</t>
  </si>
  <si>
    <t>Australian Capital Territory ;  Occupation of job 12 months ago: Labourers ;  &gt;&gt;&gt;&gt; No change in occupation with current employer last year ;</t>
  </si>
  <si>
    <t>Australian Capital Territory ;  Occupation of job 12 months ago: Labourers ;  &gt;&gt;&gt;&gt; Changed occupations with current employer in the same major group last year ;</t>
  </si>
  <si>
    <t>Australian Capital Territory ;  Occupation of job 12 months ago: Labourers ;  &gt;&gt;&gt;&gt; Changed occupations with current employer into a different major group last year ;</t>
  </si>
  <si>
    <t>Australian Capital Territory ;  Occupation of job 12 months ago: Labourers ;  &gt;&gt;&gt;&gt; Changed occupations with current employer at the same skill level ;</t>
  </si>
  <si>
    <t>Australian Capital Territory ;  Occupation of job 12 months ago: Labourers ;  &gt;&gt;&gt;&gt; Changed occupations with current employer to a higher skill level ;</t>
  </si>
  <si>
    <t>Australian Capital Territory ;  Occupation of job 12 months ago: Labourers ;  &gt;&gt;&gt;&gt; Changed occupations with current employer to a lower skill level ;</t>
  </si>
  <si>
    <t>Australian Capital Territory ;  Occupation of job 12 months ago: Labourers ;  &gt;&gt;&gt;&gt; No change in usual weekly hours with current employer last year ;</t>
  </si>
  <si>
    <t>Australian Capital Territory ;  Occupation of job 12 months ago: Labourers ;  &gt;&gt;&gt;&gt; Usual weekly hours increased with current employer last year ;</t>
  </si>
  <si>
    <t>Australian Capital Territory ;  Occupation of job 12 months ago: Labourers ;  &gt;&gt;&gt;&gt; Usual weekly hours decreased with current employer last year ;</t>
  </si>
  <si>
    <t>Australian Capital Territory ;  Occupation of job 12 months ago: Labourers ;  &gt;&gt;&gt;&gt; Did not know or usual weekly hours varied last year ;</t>
  </si>
  <si>
    <t>Australian Capital Territory ;  Occupation of job 12 months ago: Labourers ;  &gt;&gt;&gt;&gt; Promoted or transferred last year ;</t>
  </si>
  <si>
    <t>Australian Capital Territory ;  Occupation of job 12 months ago: Labourers ;  &gt;&gt;&gt;&gt; Was not promoted or transferred last year ;</t>
  </si>
  <si>
    <t>Australian Capital Territory ;  Occupation of job 12 months ago: Labourers ;  &gt;&gt;&gt; Owner manager or contributing family worker in current main job ;</t>
  </si>
  <si>
    <t>Australian Capital Territory ;  Occupation of job 12 months ago: Labourers ;  &gt; Not currently employed ;</t>
  </si>
  <si>
    <t>Australian Capital Territory ;  Occupation of job 12 months ago: Labourers ;  &gt; Employed 12 months ago ;</t>
  </si>
  <si>
    <t>Australian Capital Territory ;  Skill level of job 12 months ago: Skill level 1 ;  Employed at some time during the last 12 months ;</t>
  </si>
  <si>
    <t>Australian Capital Territory ;  Skill level of job 12 months ago: Skill level 1 ;  &gt; Currently employed ;</t>
  </si>
  <si>
    <t>Australian Capital Territory ;  Skill level of job 12 months ago: Skill level 1 ;  &gt;&gt; Less than 12 months in current main job ;</t>
  </si>
  <si>
    <t>Australian Capital Territory ;  Skill level of job 12 months ago: Skill level 1 ;  &gt;&gt;&gt; Changed jobs in last 12 months ;</t>
  </si>
  <si>
    <t>Australian Capital Territory ;  Skill level of job 12 months ago: Skill level 1 ;  &gt;&gt;&gt;&gt; Working in the same industry division as 12 months ago ;</t>
  </si>
  <si>
    <t>Australian Capital Territory ;  Skill level of job 12 months ago: Skill level 1 ;  &gt;&gt;&gt;&gt; Working in a different industry division than 12 months ago ;</t>
  </si>
  <si>
    <t>Australian Capital Territory ;  Skill level of job 12 months ago: Skill level 1 ;  &gt;&gt;&gt;&gt; Working in the same major occupation group as 12 months ago ;</t>
  </si>
  <si>
    <t>Australian Capital Territory ;  Skill level of job 12 months ago: Skill level 1 ;  &gt;&gt;&gt;&gt; Working in a different major occupation group than 12 months ago ;</t>
  </si>
  <si>
    <t>Australian Capital Territory ;  Skill level of job 12 months ago: Skill level 1 ;  &gt;&gt;&gt;&gt; Working in an occupation at the same skill level as 12 months ago ;</t>
  </si>
  <si>
    <t>Australian Capital Territory ;  Skill level of job 12 months ago: Skill level 1 ;  &gt;&gt;&gt;&gt; Working in an occupation with a higher skill level than 12 months ago ;</t>
  </si>
  <si>
    <t>Australian Capital Territory ;  Skill level of job 12 months ago: Skill level 1 ;  &gt;&gt;&gt;&gt; Working in an occupation with a lower skill level than 12 months ago ;</t>
  </si>
  <si>
    <t>Australian Capital Territory ;  Skill level of job 12 months ago: Skill level 1 ;  &gt;&gt;&gt;&gt; Working in a job with the same usual hours as 12 months ago ;</t>
  </si>
  <si>
    <t>Australian Capital Territory ;  Skill level of job 12 months ago: Skill level 1 ;  &gt;&gt;&gt;&gt; Working in a job with more usual hours than 12 months ago ;</t>
  </si>
  <si>
    <t>Australian Capital Territory ;  Skill level of job 12 months ago: Skill level 1 ;  &gt;&gt;&gt;&gt; Working in a job with fewer usual hours than 12 months ago ;</t>
  </si>
  <si>
    <t>Australian Capital Territory ;  Skill level of job 12 months ago: Skill level 1 ;  &gt;&gt;&gt;&gt; Working in a job with the same status in employment as 12 months ago ;</t>
  </si>
  <si>
    <t>Australian Capital Territory ;  Skill level of job 12 months ago: Skill level 1 ;  &gt;&gt;&gt;&gt; Working in a job with a different status in employment than 12 months ago ;</t>
  </si>
  <si>
    <t>Australian Capital Territory ;  Skill level of job 12 months ago: Skill level 1 ;  &gt;&gt;&gt; Did not change jobs in last 12 months ;</t>
  </si>
  <si>
    <t>Australian Capital Territory ;  Skill level of job 12 months ago: Skill level 1 ;  &gt;&gt; 12 months or more in current main job ;</t>
  </si>
  <si>
    <t>Australian Capital Territory ;  Skill level of job 12 months ago: Skill level 1 ;  &gt;&gt;&gt; Employee in current main job ;</t>
  </si>
  <si>
    <t>Australian Capital Territory ;  Skill level of job 12 months ago: Skill level 1 ;  &gt;&gt;&gt;&gt; No change in occupation with current employer last year ;</t>
  </si>
  <si>
    <t>Australian Capital Territory ;  Skill level of job 12 months ago: Skill level 1 ;  &gt;&gt;&gt;&gt; Changed occupations with current employer in the same major group last year ;</t>
  </si>
  <si>
    <t>Australian Capital Territory ;  Skill level of job 12 months ago: Skill level 1 ;  &gt;&gt;&gt;&gt; Changed occupations with current employer into a different major group last year ;</t>
  </si>
  <si>
    <t>Australian Capital Territory ;  Skill level of job 12 months ago: Skill level 1 ;  &gt;&gt;&gt;&gt; Changed occupations with current employer at the same skill level ;</t>
  </si>
  <si>
    <t>Australian Capital Territory ;  Skill level of job 12 months ago: Skill level 1 ;  &gt;&gt;&gt;&gt; Changed occupations with current employer to a higher skill level ;</t>
  </si>
  <si>
    <t>Australian Capital Territory ;  Skill level of job 12 months ago: Skill level 1 ;  &gt;&gt;&gt;&gt; Changed occupations with current employer to a lower skill level ;</t>
  </si>
  <si>
    <t>Australian Capital Territory ;  Skill level of job 12 months ago: Skill level 1 ;  &gt;&gt;&gt;&gt; No change in usual weekly hours with current employer last year ;</t>
  </si>
  <si>
    <t>Australian Capital Territory ;  Skill level of job 12 months ago: Skill level 1 ;  &gt;&gt;&gt;&gt; Usual weekly hours increased with current employer last year ;</t>
  </si>
  <si>
    <t>Australian Capital Territory ;  Skill level of job 12 months ago: Skill level 1 ;  &gt;&gt;&gt;&gt; Usual weekly hours decreased with current employer last year ;</t>
  </si>
  <si>
    <t>Australian Capital Territory ;  Skill level of job 12 months ago: Skill level 1 ;  &gt;&gt;&gt;&gt; Did not know or usual weekly hours varied last year ;</t>
  </si>
  <si>
    <t>Australian Capital Territory ;  Skill level of job 12 months ago: Skill level 1 ;  &gt;&gt;&gt;&gt; Promoted or transferred last year ;</t>
  </si>
  <si>
    <t>Australian Capital Territory ;  Skill level of job 12 months ago: Skill level 1 ;  &gt;&gt;&gt;&gt; Was not promoted or transferred last year ;</t>
  </si>
  <si>
    <t>Australian Capital Territory ;  Skill level of job 12 months ago: Skill level 1 ;  &gt;&gt;&gt; Owner manager or contributing family worker in current main job ;</t>
  </si>
  <si>
    <t>Australian Capital Territory ;  Skill level of job 12 months ago: Skill level 1 ;  &gt; Not currently employed ;</t>
  </si>
  <si>
    <t>Australian Capital Territory ;  Skill level of job 12 months ago: Skill level 1 ;  &gt; Employed 12 months ago ;</t>
  </si>
  <si>
    <t>Australian Capital Territory ;  Skill level of job 12 months ago: Skill level 2 ;  Employed at some time during the last 12 months ;</t>
  </si>
  <si>
    <t>Australian Capital Territory ;  Skill level of job 12 months ago: Skill level 2 ;  &gt; Currently employed ;</t>
  </si>
  <si>
    <t>Australian Capital Territory ;  Skill level of job 12 months ago: Skill level 2 ;  &gt;&gt; Less than 12 months in current main job ;</t>
  </si>
  <si>
    <t>Australian Capital Territory ;  Skill level of job 12 months ago: Skill level 2 ;  &gt;&gt;&gt; Changed jobs in last 12 months ;</t>
  </si>
  <si>
    <t>Australian Capital Territory ;  Skill level of job 12 months ago: Skill level 2 ;  &gt;&gt;&gt;&gt; Working in the same industry division as 12 months ago ;</t>
  </si>
  <si>
    <t>Australian Capital Territory ;  Skill level of job 12 months ago: Skill level 2 ;  &gt;&gt;&gt;&gt; Working in a different industry division than 12 months ago ;</t>
  </si>
  <si>
    <t>Australian Capital Territory ;  Skill level of job 12 months ago: Skill level 2 ;  &gt;&gt;&gt;&gt; Working in the same major occupation group as 12 months ago ;</t>
  </si>
  <si>
    <t>Australian Capital Territory ;  Skill level of job 12 months ago: Skill level 2 ;  &gt;&gt;&gt;&gt; Working in a different major occupation group than 12 months ago ;</t>
  </si>
  <si>
    <t>Australian Capital Territory ;  Skill level of job 12 months ago: Skill level 2 ;  &gt;&gt;&gt;&gt; Working in an occupation at the same skill level as 12 months ago ;</t>
  </si>
  <si>
    <t>Australian Capital Territory ;  Skill level of job 12 months ago: Skill level 2 ;  &gt;&gt;&gt;&gt; Working in an occupation with a higher skill level than 12 months ago ;</t>
  </si>
  <si>
    <t>Australian Capital Territory ;  Skill level of job 12 months ago: Skill level 2 ;  &gt;&gt;&gt;&gt; Working in an occupation with a lower skill level than 12 months ago ;</t>
  </si>
  <si>
    <t>Australian Capital Territory ;  Skill level of job 12 months ago: Skill level 2 ;  &gt;&gt;&gt;&gt; Working in a job with the same usual hours as 12 months ago ;</t>
  </si>
  <si>
    <t>Australian Capital Territory ;  Skill level of job 12 months ago: Skill level 2 ;  &gt;&gt;&gt;&gt; Working in a job with more usual hours than 12 months ago ;</t>
  </si>
  <si>
    <t>Australian Capital Territory ;  Skill level of job 12 months ago: Skill level 2 ;  &gt;&gt;&gt;&gt; Working in a job with fewer usual hours than 12 months ago ;</t>
  </si>
  <si>
    <t>Australian Capital Territory ;  Skill level of job 12 months ago: Skill level 2 ;  &gt;&gt;&gt;&gt; Working in a job with the same status in employment as 12 months ago ;</t>
  </si>
  <si>
    <t>Australian Capital Territory ;  Skill level of job 12 months ago: Skill level 2 ;  &gt;&gt;&gt;&gt; Working in a job with a different status in employment than 12 months ago ;</t>
  </si>
  <si>
    <t>Australian Capital Territory ;  Skill level of job 12 months ago: Skill level 2 ;  &gt;&gt;&gt; Did not change jobs in last 12 months ;</t>
  </si>
  <si>
    <t>Australian Capital Territory ;  Skill level of job 12 months ago: Skill level 2 ;  &gt;&gt; 12 months or more in current main job ;</t>
  </si>
  <si>
    <t>Australian Capital Territory ;  Skill level of job 12 months ago: Skill level 2 ;  &gt;&gt;&gt; Employee in current main job ;</t>
  </si>
  <si>
    <t>Australian Capital Territory ;  Skill level of job 12 months ago: Skill level 2 ;  &gt;&gt;&gt;&gt; No change in occupation with current employer last year ;</t>
  </si>
  <si>
    <t>Australian Capital Territory ;  Skill level of job 12 months ago: Skill level 2 ;  &gt;&gt;&gt;&gt; Changed occupations with current employer in the same major group last year ;</t>
  </si>
  <si>
    <t>Australian Capital Territory ;  Skill level of job 12 months ago: Skill level 2 ;  &gt;&gt;&gt;&gt; Changed occupations with current employer into a different major group last year ;</t>
  </si>
  <si>
    <t>Australian Capital Territory ;  Skill level of job 12 months ago: Skill level 2 ;  &gt;&gt;&gt;&gt; Changed occupations with current employer at the same skill level ;</t>
  </si>
  <si>
    <t>Australian Capital Territory ;  Skill level of job 12 months ago: Skill level 2 ;  &gt;&gt;&gt;&gt; Changed occupations with current employer to a higher skill level ;</t>
  </si>
  <si>
    <t>Australian Capital Territory ;  Skill level of job 12 months ago: Skill level 2 ;  &gt;&gt;&gt;&gt; Changed occupations with current employer to a lower skill level ;</t>
  </si>
  <si>
    <t>Australian Capital Territory ;  Skill level of job 12 months ago: Skill level 2 ;  &gt;&gt;&gt;&gt; No change in usual weekly hours with current employer last year ;</t>
  </si>
  <si>
    <t>Australian Capital Territory ;  Skill level of job 12 months ago: Skill level 2 ;  &gt;&gt;&gt;&gt; Usual weekly hours increased with current employer last year ;</t>
  </si>
  <si>
    <t>Australian Capital Territory ;  Skill level of job 12 months ago: Skill level 2 ;  &gt;&gt;&gt;&gt; Usual weekly hours decreased with current employer last year ;</t>
  </si>
  <si>
    <t>Australian Capital Territory ;  Skill level of job 12 months ago: Skill level 2 ;  &gt;&gt;&gt;&gt; Did not know or usual weekly hours varied last year ;</t>
  </si>
  <si>
    <t>Australian Capital Territory ;  Skill level of job 12 months ago: Skill level 2 ;  &gt;&gt;&gt;&gt; Promoted or transferred last year ;</t>
  </si>
  <si>
    <t>Australian Capital Territory ;  Skill level of job 12 months ago: Skill level 2 ;  &gt;&gt;&gt;&gt; Was not promoted or transferred last year ;</t>
  </si>
  <si>
    <t>Australian Capital Territory ;  Skill level of job 12 months ago: Skill level 2 ;  &gt;&gt;&gt; Owner manager or contributing family worker in current main job ;</t>
  </si>
  <si>
    <t>Australian Capital Territory ;  Skill level of job 12 months ago: Skill level 2 ;  &gt; Not currently employed ;</t>
  </si>
  <si>
    <t>Australian Capital Territory ;  Skill level of job 12 months ago: Skill level 2 ;  &gt; Employed 12 months ago ;</t>
  </si>
  <si>
    <t>Australian Capital Territory ;  Skill level of job 12 months ago: Skill level 3 ;  Employed at some time during the last 12 months ;</t>
  </si>
  <si>
    <t>Australian Capital Territory ;  Skill level of job 12 months ago: Skill level 3 ;  &gt; Currently employed ;</t>
  </si>
  <si>
    <t>Australian Capital Territory ;  Skill level of job 12 months ago: Skill level 3 ;  &gt;&gt; Less than 12 months in current main job ;</t>
  </si>
  <si>
    <t>Australian Capital Territory ;  Skill level of job 12 months ago: Skill level 3 ;  &gt;&gt;&gt; Changed jobs in last 12 months ;</t>
  </si>
  <si>
    <t>Australian Capital Territory ;  Skill level of job 12 months ago: Skill level 3 ;  &gt;&gt;&gt;&gt; Working in the same industry division as 12 months ago ;</t>
  </si>
  <si>
    <t>Australian Capital Territory ;  Skill level of job 12 months ago: Skill level 3 ;  &gt;&gt;&gt;&gt; Working in a different industry division than 12 months ago ;</t>
  </si>
  <si>
    <t>Australian Capital Territory ;  Skill level of job 12 months ago: Skill level 3 ;  &gt;&gt;&gt;&gt; Working in the same major occupation group as 12 months ago ;</t>
  </si>
  <si>
    <t>Australian Capital Territory ;  Skill level of job 12 months ago: Skill level 3 ;  &gt;&gt;&gt;&gt; Working in a different major occupation group than 12 months ago ;</t>
  </si>
  <si>
    <t>Australian Capital Territory ;  Skill level of job 12 months ago: Skill level 3 ;  &gt;&gt;&gt;&gt; Working in an occupation at the same skill level as 12 months ago ;</t>
  </si>
  <si>
    <t>Australian Capital Territory ;  Skill level of job 12 months ago: Skill level 3 ;  &gt;&gt;&gt;&gt; Working in an occupation with a higher skill level than 12 months ago ;</t>
  </si>
  <si>
    <t>Australian Capital Territory ;  Skill level of job 12 months ago: Skill level 3 ;  &gt;&gt;&gt;&gt; Working in an occupation with a lower skill level than 12 months ago ;</t>
  </si>
  <si>
    <t>A127944074W</t>
  </si>
  <si>
    <t>A127930442F</t>
  </si>
  <si>
    <t>A127848126L</t>
  </si>
  <si>
    <t>A127889222A</t>
  </si>
  <si>
    <t>A127861902L</t>
  </si>
  <si>
    <t>A127916654V</t>
  </si>
  <si>
    <t>A127944086F</t>
  </si>
  <si>
    <t>A127944090W</t>
  </si>
  <si>
    <t>A127944094F</t>
  </si>
  <si>
    <t>A127916658C</t>
  </si>
  <si>
    <t>A127889230A</t>
  </si>
  <si>
    <t>A127930422W</t>
  </si>
  <si>
    <t>A127861886X</t>
  </si>
  <si>
    <t>A127848130C</t>
  </si>
  <si>
    <t>A127930426F</t>
  </si>
  <si>
    <t>A127889218K</t>
  </si>
  <si>
    <t>A127875470C</t>
  </si>
  <si>
    <t>A127930430W</t>
  </si>
  <si>
    <t>A127875474L</t>
  </si>
  <si>
    <t>A127875478W</t>
  </si>
  <si>
    <t>A127848134L</t>
  </si>
  <si>
    <t>A127889226K</t>
  </si>
  <si>
    <t>A127930434F</t>
  </si>
  <si>
    <t>A127861890R</t>
  </si>
  <si>
    <t>A127903014F</t>
  </si>
  <si>
    <t>A127848138W</t>
  </si>
  <si>
    <t>A127848142L</t>
  </si>
  <si>
    <t>A127861894X</t>
  </si>
  <si>
    <t>A127930438R</t>
  </si>
  <si>
    <t>A127903018R</t>
  </si>
  <si>
    <t>A127861898J</t>
  </si>
  <si>
    <t>A127861906W</t>
  </si>
  <si>
    <t>A127861910L</t>
  </si>
  <si>
    <t>A127903022F</t>
  </si>
  <si>
    <t>A127875482L</t>
  </si>
  <si>
    <t>A127861922W</t>
  </si>
  <si>
    <t>A127875486W</t>
  </si>
  <si>
    <t>A127848158F</t>
  </si>
  <si>
    <t>A127861918F</t>
  </si>
  <si>
    <t>A127861926F</t>
  </si>
  <si>
    <t>A127889234K</t>
  </si>
  <si>
    <t>A127903046X</t>
  </si>
  <si>
    <t>A127916678L</t>
  </si>
  <si>
    <t>A127916682C</t>
  </si>
  <si>
    <t>A127875506V</t>
  </si>
  <si>
    <t>A127861914W</t>
  </si>
  <si>
    <t>A127930446R</t>
  </si>
  <si>
    <t>A127848150L</t>
  </si>
  <si>
    <t>A127875490L</t>
  </si>
  <si>
    <t>A127848154W</t>
  </si>
  <si>
    <t>A127930450F</t>
  </si>
  <si>
    <t>A127916662V</t>
  </si>
  <si>
    <t>A127944098R</t>
  </si>
  <si>
    <t>A127916666C</t>
  </si>
  <si>
    <t>A127944102V</t>
  </si>
  <si>
    <t>A127903026R</t>
  </si>
  <si>
    <t>A127944106C</t>
  </si>
  <si>
    <t>A127903030F</t>
  </si>
  <si>
    <t>A127903034R</t>
  </si>
  <si>
    <t>A127930454R</t>
  </si>
  <si>
    <t>A127916670V</t>
  </si>
  <si>
    <t>A127930458X</t>
  </si>
  <si>
    <t>A127875494W</t>
  </si>
  <si>
    <t>A127875498F</t>
  </si>
  <si>
    <t>A127944110V</t>
  </si>
  <si>
    <t>A127903038X</t>
  </si>
  <si>
    <t>A127903042R</t>
  </si>
  <si>
    <t>A127875502K</t>
  </si>
  <si>
    <t>A127848162W</t>
  </si>
  <si>
    <t>A127861946R</t>
  </si>
  <si>
    <t>A127930462R</t>
  </si>
  <si>
    <t>A127848170W</t>
  </si>
  <si>
    <t>A127916690C</t>
  </si>
  <si>
    <t>A127848174F</t>
  </si>
  <si>
    <t>A127848182F</t>
  </si>
  <si>
    <t>A127903078T</t>
  </si>
  <si>
    <t>A127930482X</t>
  </si>
  <si>
    <t>A127944126L</t>
  </si>
  <si>
    <t>A127916694L</t>
  </si>
  <si>
    <t>A127944114C</t>
  </si>
  <si>
    <t>A127889238V</t>
  </si>
  <si>
    <t>A127903050R</t>
  </si>
  <si>
    <t>A127875510K</t>
  </si>
  <si>
    <t>A127848166F</t>
  </si>
  <si>
    <t>A127903054X</t>
  </si>
  <si>
    <t>A127861930W</t>
  </si>
  <si>
    <t>A127916686L</t>
  </si>
  <si>
    <t>A127944118L</t>
  </si>
  <si>
    <t>A127930466X</t>
  </si>
  <si>
    <t>A127930470R</t>
  </si>
  <si>
    <t>A127930474X</t>
  </si>
  <si>
    <t>A127944122C</t>
  </si>
  <si>
    <t>A127861934F</t>
  </si>
  <si>
    <t>A127903058J</t>
  </si>
  <si>
    <t>A127930478J</t>
  </si>
  <si>
    <t>A127861938R</t>
  </si>
  <si>
    <t>A127903062X</t>
  </si>
  <si>
    <t>A127875514V</t>
  </si>
  <si>
    <t>A127903066J</t>
  </si>
  <si>
    <t>A127889242K</t>
  </si>
  <si>
    <t>A127861942F</t>
  </si>
  <si>
    <t>A127903070X</t>
  </si>
  <si>
    <t>A127903074J</t>
  </si>
  <si>
    <t>A127930498T</t>
  </si>
  <si>
    <t>A127848186R</t>
  </si>
  <si>
    <t>A127875522V</t>
  </si>
  <si>
    <t>A127944142L</t>
  </si>
  <si>
    <t>A127916710A</t>
  </si>
  <si>
    <t>A127889262V</t>
  </si>
  <si>
    <t>A127875538L</t>
  </si>
  <si>
    <t>A127903090J</t>
  </si>
  <si>
    <t>A127944146W</t>
  </si>
  <si>
    <t>A127875542C</t>
  </si>
  <si>
    <t>A127889246V</t>
  </si>
  <si>
    <t>A127944130C</t>
  </si>
  <si>
    <t>A127889250K</t>
  </si>
  <si>
    <t>A127944134L</t>
  </si>
  <si>
    <t>A127889254V</t>
  </si>
  <si>
    <t>A127861950F</t>
  </si>
  <si>
    <t>A127889258C</t>
  </si>
  <si>
    <t>A127930486J</t>
  </si>
  <si>
    <t>A127875518C</t>
  </si>
  <si>
    <t>A127848190F</t>
  </si>
  <si>
    <t>A127903082J</t>
  </si>
  <si>
    <t>A127916698W</t>
  </si>
  <si>
    <t>A127903086T</t>
  </si>
  <si>
    <t>A127916702A</t>
  </si>
  <si>
    <t>A127930490X</t>
  </si>
  <si>
    <t>A127861954R</t>
  </si>
  <si>
    <t>A127875526C</t>
  </si>
  <si>
    <t>A127944138W</t>
  </si>
  <si>
    <t>A127875530V</t>
  </si>
  <si>
    <t>A127861958X</t>
  </si>
  <si>
    <t>A127930494J</t>
  </si>
  <si>
    <t>A127848194R</t>
  </si>
  <si>
    <t>A127916706K</t>
  </si>
  <si>
    <t>A127861962R</t>
  </si>
  <si>
    <t>A127875558W</t>
  </si>
  <si>
    <t>A127861966X</t>
  </si>
  <si>
    <t>A127861978J</t>
  </si>
  <si>
    <t>A127916718V</t>
  </si>
  <si>
    <t>A127930514F</t>
  </si>
  <si>
    <t>A127861982X</t>
  </si>
  <si>
    <t>A127944166F</t>
  </si>
  <si>
    <t>A127903126X</t>
  </si>
  <si>
    <t>A127930518R</t>
  </si>
  <si>
    <t>A127889274C</t>
  </si>
  <si>
    <t>A127848198X</t>
  </si>
  <si>
    <t>A127875546L</t>
  </si>
  <si>
    <t>A127889266C</t>
  </si>
  <si>
    <t>A127930502W</t>
  </si>
  <si>
    <t>A127861970R</t>
  </si>
  <si>
    <t>A127944150L</t>
  </si>
  <si>
    <t>A127875550C</t>
  </si>
  <si>
    <t>A127848202C</t>
  </si>
  <si>
    <t>A127861974X</t>
  </si>
  <si>
    <t>A127903094T</t>
  </si>
  <si>
    <t>A127875554L</t>
  </si>
  <si>
    <t>A127903098A</t>
  </si>
  <si>
    <t>A127903102F</t>
  </si>
  <si>
    <t>A127903106R</t>
  </si>
  <si>
    <t>A127930506F</t>
  </si>
  <si>
    <t>A127916714K</t>
  </si>
  <si>
    <t>A127944154W</t>
  </si>
  <si>
    <t>A127903110F</t>
  </si>
  <si>
    <t>A127903114R</t>
  </si>
  <si>
    <t>A127944158F</t>
  </si>
  <si>
    <t>A127930510W</t>
  </si>
  <si>
    <t>A127903118X</t>
  </si>
  <si>
    <t>A127944162W</t>
  </si>
  <si>
    <t>A127903122R</t>
  </si>
  <si>
    <t>A127889090K</t>
  </si>
  <si>
    <t>A127861778R</t>
  </si>
  <si>
    <t>A127902894W</t>
  </si>
  <si>
    <t>A127861790F</t>
  </si>
  <si>
    <t>A127875326K</t>
  </si>
  <si>
    <t>A127943978V</t>
  </si>
  <si>
    <t>A127902906V</t>
  </si>
  <si>
    <t>A127930254W</t>
  </si>
  <si>
    <t>A127889098C</t>
  </si>
  <si>
    <t>A127861798X</t>
  </si>
  <si>
    <t>A127889074K</t>
  </si>
  <si>
    <t>A127889078V</t>
  </si>
  <si>
    <t>A127943970A</t>
  </si>
  <si>
    <t>A127930238W</t>
  </si>
  <si>
    <t>A127889082K</t>
  </si>
  <si>
    <t>A127930242L</t>
  </si>
  <si>
    <t>A127902890L</t>
  </si>
  <si>
    <t>A127861782F</t>
  </si>
  <si>
    <t>A127875318K</t>
  </si>
  <si>
    <t>A127848046L</t>
  </si>
  <si>
    <t>A127916582V</t>
  </si>
  <si>
    <t>A127930246W</t>
  </si>
  <si>
    <t>A127861786R</t>
  </si>
  <si>
    <t>A127848050C</t>
  </si>
  <si>
    <t>A127902898F</t>
  </si>
  <si>
    <t>A127943974K</t>
  </si>
  <si>
    <t>A127916586C</t>
  </si>
  <si>
    <t>A127902902K</t>
  </si>
  <si>
    <t>A127889086V</t>
  </si>
  <si>
    <t>A127875322A</t>
  </si>
  <si>
    <t>A127848054L</t>
  </si>
  <si>
    <t>A127861794R</t>
  </si>
  <si>
    <t>A127848058W</t>
  </si>
  <si>
    <t>A127889094V</t>
  </si>
  <si>
    <t>A127875342K</t>
  </si>
  <si>
    <t>A127902910K</t>
  </si>
  <si>
    <t>A127875334K</t>
  </si>
  <si>
    <t>A127943990K</t>
  </si>
  <si>
    <t>A127875346V</t>
  </si>
  <si>
    <t>A127875354V</t>
  </si>
  <si>
    <t>A127902934C</t>
  </si>
  <si>
    <t>A127902938L</t>
  </si>
  <si>
    <t>A127875358C</t>
  </si>
  <si>
    <t>A127889114T</t>
  </si>
  <si>
    <t>A127861802C</t>
  </si>
  <si>
    <t>A127848062L</t>
  </si>
  <si>
    <t>A127930258F</t>
  </si>
  <si>
    <t>A127943982K</t>
  </si>
  <si>
    <t>A127889102J</t>
  </si>
  <si>
    <t>A127861806L</t>
  </si>
  <si>
    <t>A127875330A</t>
  </si>
  <si>
    <t>A127861810C</t>
  </si>
  <si>
    <t>A127943986V</t>
  </si>
  <si>
    <t>A127930262W</t>
  </si>
  <si>
    <t>A127902914V</t>
  </si>
  <si>
    <t>A127889106T</t>
  </si>
  <si>
    <t>A127902918C</t>
  </si>
  <si>
    <t>A127861814L</t>
  </si>
  <si>
    <t>A127861818W</t>
  </si>
  <si>
    <t>A127861822L</t>
  </si>
  <si>
    <t>A127902922V</t>
  </si>
  <si>
    <t>A127930266F</t>
  </si>
  <si>
    <t>A127875338V</t>
  </si>
  <si>
    <t>A127889110J</t>
  </si>
  <si>
    <t>A127861826W</t>
  </si>
  <si>
    <t>A127902926C</t>
  </si>
  <si>
    <t>A127902930V</t>
  </si>
  <si>
    <t>A127875350K</t>
  </si>
  <si>
    <t>A127848082W</t>
  </si>
  <si>
    <t>A127861830L</t>
  </si>
  <si>
    <t>A127875362V</t>
  </si>
  <si>
    <t>A127930286R</t>
  </si>
  <si>
    <t>A127930298X</t>
  </si>
  <si>
    <t>A127875378L</t>
  </si>
  <si>
    <t>A127916610T</t>
  </si>
  <si>
    <t>A127944010K</t>
  </si>
  <si>
    <t>A127944014V</t>
  </si>
  <si>
    <t>A127930302C</t>
  </si>
  <si>
    <t>A127916590V</t>
  </si>
  <si>
    <t>Australian Capital Territory ;  Skill level of job 12 months ago: Skill level 3 ;  &gt;&gt;&gt;&gt; Working in a job with the same usual hours as 12 months ago ;</t>
  </si>
  <si>
    <t>Australian Capital Territory ;  Skill level of job 12 months ago: Skill level 3 ;  &gt;&gt;&gt;&gt; Working in a job with more usual hours than 12 months ago ;</t>
  </si>
  <si>
    <t>Australian Capital Territory ;  Skill level of job 12 months ago: Skill level 3 ;  &gt;&gt;&gt;&gt; Working in a job with fewer usual hours than 12 months ago ;</t>
  </si>
  <si>
    <t>Australian Capital Territory ;  Skill level of job 12 months ago: Skill level 3 ;  &gt;&gt;&gt;&gt; Working in a job with the same status in employment as 12 months ago ;</t>
  </si>
  <si>
    <t>Australian Capital Territory ;  Skill level of job 12 months ago: Skill level 3 ;  &gt;&gt;&gt;&gt; Working in a job with a different status in employment than 12 months ago ;</t>
  </si>
  <si>
    <t>Australian Capital Territory ;  Skill level of job 12 months ago: Skill level 3 ;  &gt;&gt;&gt; Did not change jobs in last 12 months ;</t>
  </si>
  <si>
    <t>Australian Capital Territory ;  Skill level of job 12 months ago: Skill level 3 ;  &gt;&gt; 12 months or more in current main job ;</t>
  </si>
  <si>
    <t>Australian Capital Territory ;  Skill level of job 12 months ago: Skill level 3 ;  &gt;&gt;&gt; Employee in current main job ;</t>
  </si>
  <si>
    <t>Australian Capital Territory ;  Skill level of job 12 months ago: Skill level 3 ;  &gt;&gt;&gt;&gt; No change in occupation with current employer last year ;</t>
  </si>
  <si>
    <t>Australian Capital Territory ;  Skill level of job 12 months ago: Skill level 3 ;  &gt;&gt;&gt;&gt; Changed occupations with current employer in the same major group last year ;</t>
  </si>
  <si>
    <t>Australian Capital Territory ;  Skill level of job 12 months ago: Skill level 3 ;  &gt;&gt;&gt;&gt; Changed occupations with current employer into a different major group last year ;</t>
  </si>
  <si>
    <t>Australian Capital Territory ;  Skill level of job 12 months ago: Skill level 3 ;  &gt;&gt;&gt;&gt; Changed occupations with current employer at the same skill level ;</t>
  </si>
  <si>
    <t>Australian Capital Territory ;  Skill level of job 12 months ago: Skill level 3 ;  &gt;&gt;&gt;&gt; Changed occupations with current employer to a higher skill level ;</t>
  </si>
  <si>
    <t>Australian Capital Territory ;  Skill level of job 12 months ago: Skill level 3 ;  &gt;&gt;&gt;&gt; Changed occupations with current employer to a lower skill level ;</t>
  </si>
  <si>
    <t>Australian Capital Territory ;  Skill level of job 12 months ago: Skill level 3 ;  &gt;&gt;&gt;&gt; No change in usual weekly hours with current employer last year ;</t>
  </si>
  <si>
    <t>Australian Capital Territory ;  Skill level of job 12 months ago: Skill level 3 ;  &gt;&gt;&gt;&gt; Usual weekly hours increased with current employer last year ;</t>
  </si>
  <si>
    <t>Australian Capital Territory ;  Skill level of job 12 months ago: Skill level 3 ;  &gt;&gt;&gt;&gt; Usual weekly hours decreased with current employer last year ;</t>
  </si>
  <si>
    <t>Australian Capital Territory ;  Skill level of job 12 months ago: Skill level 3 ;  &gt;&gt;&gt;&gt; Did not know or usual weekly hours varied last year ;</t>
  </si>
  <si>
    <t>Australian Capital Territory ;  Skill level of job 12 months ago: Skill level 3 ;  &gt;&gt;&gt;&gt; Promoted or transferred last year ;</t>
  </si>
  <si>
    <t>Australian Capital Territory ;  Skill level of job 12 months ago: Skill level 3 ;  &gt;&gt;&gt;&gt; Was not promoted or transferred last year ;</t>
  </si>
  <si>
    <t>Australian Capital Territory ;  Skill level of job 12 months ago: Skill level 3 ;  &gt;&gt;&gt; Owner manager or contributing family worker in current main job ;</t>
  </si>
  <si>
    <t>Australian Capital Territory ;  Skill level of job 12 months ago: Skill level 3 ;  &gt; Not currently employed ;</t>
  </si>
  <si>
    <t>Australian Capital Territory ;  Skill level of job 12 months ago: Skill level 3 ;  &gt; Employed 12 months ago ;</t>
  </si>
  <si>
    <t>Australian Capital Territory ;  Skill level of job 12 months ago: Skill level 4 ;  Employed at some time during the last 12 months ;</t>
  </si>
  <si>
    <t>Australian Capital Territory ;  Skill level of job 12 months ago: Skill level 4 ;  &gt; Currently employed ;</t>
  </si>
  <si>
    <t>Australian Capital Territory ;  Skill level of job 12 months ago: Skill level 4 ;  &gt;&gt; Less than 12 months in current main job ;</t>
  </si>
  <si>
    <t>Australian Capital Territory ;  Skill level of job 12 months ago: Skill level 4 ;  &gt;&gt;&gt; Changed jobs in last 12 months ;</t>
  </si>
  <si>
    <t>Australian Capital Territory ;  Skill level of job 12 months ago: Skill level 4 ;  &gt;&gt;&gt;&gt; Working in the same industry division as 12 months ago ;</t>
  </si>
  <si>
    <t>Australian Capital Territory ;  Skill level of job 12 months ago: Skill level 4 ;  &gt;&gt;&gt;&gt; Working in a different industry division than 12 months ago ;</t>
  </si>
  <si>
    <t>Australian Capital Territory ;  Skill level of job 12 months ago: Skill level 4 ;  &gt;&gt;&gt;&gt; Working in the same major occupation group as 12 months ago ;</t>
  </si>
  <si>
    <t>Australian Capital Territory ;  Skill level of job 12 months ago: Skill level 4 ;  &gt;&gt;&gt;&gt; Working in a different major occupation group than 12 months ago ;</t>
  </si>
  <si>
    <t>Australian Capital Territory ;  Skill level of job 12 months ago: Skill level 4 ;  &gt;&gt;&gt;&gt; Working in an occupation at the same skill level as 12 months ago ;</t>
  </si>
  <si>
    <t>Australian Capital Territory ;  Skill level of job 12 months ago: Skill level 4 ;  &gt;&gt;&gt;&gt; Working in an occupation with a higher skill level than 12 months ago ;</t>
  </si>
  <si>
    <t>Australian Capital Territory ;  Skill level of job 12 months ago: Skill level 4 ;  &gt;&gt;&gt;&gt; Working in an occupation with a lower skill level than 12 months ago ;</t>
  </si>
  <si>
    <t>Australian Capital Territory ;  Skill level of job 12 months ago: Skill level 4 ;  &gt;&gt;&gt;&gt; Working in a job with the same usual hours as 12 months ago ;</t>
  </si>
  <si>
    <t>Australian Capital Territory ;  Skill level of job 12 months ago: Skill level 4 ;  &gt;&gt;&gt;&gt; Working in a job with more usual hours than 12 months ago ;</t>
  </si>
  <si>
    <t>Australian Capital Territory ;  Skill level of job 12 months ago: Skill level 4 ;  &gt;&gt;&gt;&gt; Working in a job with fewer usual hours than 12 months ago ;</t>
  </si>
  <si>
    <t>Australian Capital Territory ;  Skill level of job 12 months ago: Skill level 4 ;  &gt;&gt;&gt;&gt; Working in a job with the same status in employment as 12 months ago ;</t>
  </si>
  <si>
    <t>Australian Capital Territory ;  Skill level of job 12 months ago: Skill level 4 ;  &gt;&gt;&gt;&gt; Working in a job with a different status in employment than 12 months ago ;</t>
  </si>
  <si>
    <t>Australian Capital Territory ;  Skill level of job 12 months ago: Skill level 4 ;  &gt;&gt;&gt; Did not change jobs in last 12 months ;</t>
  </si>
  <si>
    <t>Australian Capital Territory ;  Skill level of job 12 months ago: Skill level 4 ;  &gt;&gt; 12 months or more in current main job ;</t>
  </si>
  <si>
    <t>Australian Capital Territory ;  Skill level of job 12 months ago: Skill level 4 ;  &gt;&gt;&gt; Employee in current main job ;</t>
  </si>
  <si>
    <t>Australian Capital Territory ;  Skill level of job 12 months ago: Skill level 4 ;  &gt;&gt;&gt;&gt; No change in occupation with current employer last year ;</t>
  </si>
  <si>
    <t>Australian Capital Territory ;  Skill level of job 12 months ago: Skill level 4 ;  &gt;&gt;&gt;&gt; Changed occupations with current employer in the same major group last year ;</t>
  </si>
  <si>
    <t>Australian Capital Territory ;  Skill level of job 12 months ago: Skill level 4 ;  &gt;&gt;&gt;&gt; Changed occupations with current employer into a different major group last year ;</t>
  </si>
  <si>
    <t>Australian Capital Territory ;  Skill level of job 12 months ago: Skill level 4 ;  &gt;&gt;&gt;&gt; Changed occupations with current employer at the same skill level ;</t>
  </si>
  <si>
    <t>Australian Capital Territory ;  Skill level of job 12 months ago: Skill level 4 ;  &gt;&gt;&gt;&gt; Changed occupations with current employer to a higher skill level ;</t>
  </si>
  <si>
    <t>Australian Capital Territory ;  Skill level of job 12 months ago: Skill level 4 ;  &gt;&gt;&gt;&gt; Changed occupations with current employer to a lower skill level ;</t>
  </si>
  <si>
    <t>Australian Capital Territory ;  Skill level of job 12 months ago: Skill level 4 ;  &gt;&gt;&gt;&gt; No change in usual weekly hours with current employer last year ;</t>
  </si>
  <si>
    <t>Australian Capital Territory ;  Skill level of job 12 months ago: Skill level 4 ;  &gt;&gt;&gt;&gt; Usual weekly hours increased with current employer last year ;</t>
  </si>
  <si>
    <t>Australian Capital Territory ;  Skill level of job 12 months ago: Skill level 4 ;  &gt;&gt;&gt;&gt; Usual weekly hours decreased with current employer last year ;</t>
  </si>
  <si>
    <t>Australian Capital Territory ;  Skill level of job 12 months ago: Skill level 4 ;  &gt;&gt;&gt;&gt; Did not know or usual weekly hours varied last year ;</t>
  </si>
  <si>
    <t>Australian Capital Territory ;  Skill level of job 12 months ago: Skill level 4 ;  &gt;&gt;&gt;&gt; Promoted or transferred last year ;</t>
  </si>
  <si>
    <t>Australian Capital Territory ;  Skill level of job 12 months ago: Skill level 4 ;  &gt;&gt;&gt;&gt; Was not promoted or transferred last year ;</t>
  </si>
  <si>
    <t>Australian Capital Territory ;  Skill level of job 12 months ago: Skill level 4 ;  &gt;&gt;&gt; Owner manager or contributing family worker in current main job ;</t>
  </si>
  <si>
    <t>Australian Capital Territory ;  Skill level of job 12 months ago: Skill level 4 ;  &gt; Not currently employed ;</t>
  </si>
  <si>
    <t>Australian Capital Territory ;  Skill level of job 12 months ago: Skill level 4 ;  &gt; Employed 12 months ago ;</t>
  </si>
  <si>
    <t>Australian Capital Territory ;  Skill level of job 12 months ago: Skill level 5 ;  Employed at some time during the last 12 months ;</t>
  </si>
  <si>
    <t>Australian Capital Territory ;  Skill level of job 12 months ago: Skill level 5 ;  &gt; Currently employed ;</t>
  </si>
  <si>
    <t>Australian Capital Territory ;  Skill level of job 12 months ago: Skill level 5 ;  &gt;&gt; Less than 12 months in current main job ;</t>
  </si>
  <si>
    <t>Australian Capital Territory ;  Skill level of job 12 months ago: Skill level 5 ;  &gt;&gt;&gt; Changed jobs in last 12 months ;</t>
  </si>
  <si>
    <t>Australian Capital Territory ;  Skill level of job 12 months ago: Skill level 5 ;  &gt;&gt;&gt;&gt; Working in the same industry division as 12 months ago ;</t>
  </si>
  <si>
    <t>Australian Capital Territory ;  Skill level of job 12 months ago: Skill level 5 ;  &gt;&gt;&gt;&gt; Working in a different industry division than 12 months ago ;</t>
  </si>
  <si>
    <t>Australian Capital Territory ;  Skill level of job 12 months ago: Skill level 5 ;  &gt;&gt;&gt;&gt; Working in the same major occupation group as 12 months ago ;</t>
  </si>
  <si>
    <t>Australian Capital Territory ;  Skill level of job 12 months ago: Skill level 5 ;  &gt;&gt;&gt;&gt; Working in a different major occupation group than 12 months ago ;</t>
  </si>
  <si>
    <t>Australian Capital Territory ;  Skill level of job 12 months ago: Skill level 5 ;  &gt;&gt;&gt;&gt; Working in an occupation at the same skill level as 12 months ago ;</t>
  </si>
  <si>
    <t>Australian Capital Territory ;  Skill level of job 12 months ago: Skill level 5 ;  &gt;&gt;&gt;&gt; Working in an occupation with a higher skill level than 12 months ago ;</t>
  </si>
  <si>
    <t>Australian Capital Territory ;  Skill level of job 12 months ago: Skill level 5 ;  &gt;&gt;&gt;&gt; Working in an occupation with a lower skill level than 12 months ago ;</t>
  </si>
  <si>
    <t>Australian Capital Territory ;  Skill level of job 12 months ago: Skill level 5 ;  &gt;&gt;&gt;&gt; Working in a job with the same usual hours as 12 months ago ;</t>
  </si>
  <si>
    <t>Australian Capital Territory ;  Skill level of job 12 months ago: Skill level 5 ;  &gt;&gt;&gt;&gt; Working in a job with more usual hours than 12 months ago ;</t>
  </si>
  <si>
    <t>Australian Capital Territory ;  Skill level of job 12 months ago: Skill level 5 ;  &gt;&gt;&gt;&gt; Working in a job with fewer usual hours than 12 months ago ;</t>
  </si>
  <si>
    <t>Australian Capital Territory ;  Skill level of job 12 months ago: Skill level 5 ;  &gt;&gt;&gt;&gt; Working in a job with the same status in employment as 12 months ago ;</t>
  </si>
  <si>
    <t>Australian Capital Territory ;  Skill level of job 12 months ago: Skill level 5 ;  &gt;&gt;&gt;&gt; Working in a job with a different status in employment than 12 months ago ;</t>
  </si>
  <si>
    <t>Australian Capital Territory ;  Skill level of job 12 months ago: Skill level 5 ;  &gt;&gt;&gt; Did not change jobs in last 12 months ;</t>
  </si>
  <si>
    <t>Australian Capital Territory ;  Skill level of job 12 months ago: Skill level 5 ;  &gt;&gt; 12 months or more in current main job ;</t>
  </si>
  <si>
    <t>Australian Capital Territory ;  Skill level of job 12 months ago: Skill level 5 ;  &gt;&gt;&gt; Employee in current main job ;</t>
  </si>
  <si>
    <t>Australian Capital Territory ;  Skill level of job 12 months ago: Skill level 5 ;  &gt;&gt;&gt;&gt; No change in occupation with current employer last year ;</t>
  </si>
  <si>
    <t>Australian Capital Territory ;  Skill level of job 12 months ago: Skill level 5 ;  &gt;&gt;&gt;&gt; Changed occupations with current employer in the same major group last year ;</t>
  </si>
  <si>
    <t>Australian Capital Territory ;  Skill level of job 12 months ago: Skill level 5 ;  &gt;&gt;&gt;&gt; Changed occupations with current employer into a different major group last year ;</t>
  </si>
  <si>
    <t>Australian Capital Territory ;  Skill level of job 12 months ago: Skill level 5 ;  &gt;&gt;&gt;&gt; Changed occupations with current employer at the same skill level ;</t>
  </si>
  <si>
    <t>Australian Capital Territory ;  Skill level of job 12 months ago: Skill level 5 ;  &gt;&gt;&gt;&gt; Changed occupations with current employer to a higher skill level ;</t>
  </si>
  <si>
    <t>Australian Capital Territory ;  Skill level of job 12 months ago: Skill level 5 ;  &gt;&gt;&gt;&gt; Changed occupations with current employer to a lower skill level ;</t>
  </si>
  <si>
    <t>Australian Capital Territory ;  Skill level of job 12 months ago: Skill level 5 ;  &gt;&gt;&gt;&gt; No change in usual weekly hours with current employer last year ;</t>
  </si>
  <si>
    <t>Australian Capital Territory ;  Skill level of job 12 months ago: Skill level 5 ;  &gt;&gt;&gt;&gt; Usual weekly hours increased with current employer last year ;</t>
  </si>
  <si>
    <t>Australian Capital Territory ;  Skill level of job 12 months ago: Skill level 5 ;  &gt;&gt;&gt;&gt; Usual weekly hours decreased with current employer last year ;</t>
  </si>
  <si>
    <t>Australian Capital Territory ;  Skill level of job 12 months ago: Skill level 5 ;  &gt;&gt;&gt;&gt; Did not know or usual weekly hours varied last year ;</t>
  </si>
  <si>
    <t>Australian Capital Territory ;  Skill level of job 12 months ago: Skill level 5 ;  &gt;&gt;&gt;&gt; Promoted or transferred last year ;</t>
  </si>
  <si>
    <t>Australian Capital Territory ;  Skill level of job 12 months ago: Skill level 5 ;  &gt;&gt;&gt;&gt; Was not promoted or transferred last year ;</t>
  </si>
  <si>
    <t>Australian Capital Territory ;  Skill level of job 12 months ago: Skill level 5 ;  &gt;&gt;&gt; Owner manager or contributing family worker in current main job ;</t>
  </si>
  <si>
    <t>Australian Capital Territory ;  Skill level of job 12 months ago: Skill level 5 ;  &gt; Not currently employed ;</t>
  </si>
  <si>
    <t>Australian Capital Territory ;  Skill level of job 12 months ago: Skill level 5 ;  &gt; Employed 12 months ago ;</t>
  </si>
  <si>
    <t>Australian Capital Territory ;  Not employed 12 months ago ;  Employed at some time during the last 12 months ;</t>
  </si>
  <si>
    <t>Australian Capital Territory ;  Not employed 12 months ago ;  &gt; Currently employed ;</t>
  </si>
  <si>
    <t>Australian Capital Territory ;  Not employed 12 months ago ;  &gt;&gt; Less than 12 months in current main job ;</t>
  </si>
  <si>
    <t>Australian Capital Territory ;  Not employed 12 months ago ;  &gt;&gt;&gt; Changed jobs in last 12 months ;</t>
  </si>
  <si>
    <t>Australian Capital Territory ;  Not employed 12 months ago ;  &gt;&gt;&gt; Did not change jobs in last 12 months ;</t>
  </si>
  <si>
    <t>Australian Capital Territory ;  Not employed 12 months ago ;  &gt; Not currently employed ;</t>
  </si>
  <si>
    <t>A127916594C</t>
  </si>
  <si>
    <t>A127848070L</t>
  </si>
  <si>
    <t>A127916598L</t>
  </si>
  <si>
    <t>A127848074W</t>
  </si>
  <si>
    <t>A127848078F</t>
  </si>
  <si>
    <t>A127930270W</t>
  </si>
  <si>
    <t>A127916602T</t>
  </si>
  <si>
    <t>A127889118A</t>
  </si>
  <si>
    <t>A127889122T</t>
  </si>
  <si>
    <t>A127916606A</t>
  </si>
  <si>
    <t>A127943994V</t>
  </si>
  <si>
    <t>A127875366C</t>
  </si>
  <si>
    <t>A127930274F</t>
  </si>
  <si>
    <t>A127943998C</t>
  </si>
  <si>
    <t>A127875370V</t>
  </si>
  <si>
    <t>A127930278R</t>
  </si>
  <si>
    <t>A127930282F</t>
  </si>
  <si>
    <t>A127944002K</t>
  </si>
  <si>
    <t>A127944006V</t>
  </si>
  <si>
    <t>A127930290F</t>
  </si>
  <si>
    <t>A127930294R</t>
  </si>
  <si>
    <t>A127861834W</t>
  </si>
  <si>
    <t>A127902942C</t>
  </si>
  <si>
    <t>A127875390C</t>
  </si>
  <si>
    <t>A127944018C</t>
  </si>
  <si>
    <t>A127944022V</t>
  </si>
  <si>
    <t>A127875386L</t>
  </si>
  <si>
    <t>A127930326W</t>
  </si>
  <si>
    <t>A127902966W</t>
  </si>
  <si>
    <t>A127861850W</t>
  </si>
  <si>
    <t>A127902970L</t>
  </si>
  <si>
    <t>A127930330L</t>
  </si>
  <si>
    <t>A127861854F</t>
  </si>
  <si>
    <t>A127930306L</t>
  </si>
  <si>
    <t>A127875382C</t>
  </si>
  <si>
    <t>A127848086F</t>
  </si>
  <si>
    <t>A127861838F</t>
  </si>
  <si>
    <t>A127930310C</t>
  </si>
  <si>
    <t>A127889126A</t>
  </si>
  <si>
    <t>A127916614A</t>
  </si>
  <si>
    <t>A127861842W</t>
  </si>
  <si>
    <t>A127889130T</t>
  </si>
  <si>
    <t>A127889134A</t>
  </si>
  <si>
    <t>A127902946L</t>
  </si>
  <si>
    <t>A127916618K</t>
  </si>
  <si>
    <t>A127930314L</t>
  </si>
  <si>
    <t>A127944026C</t>
  </si>
  <si>
    <t>A127902950C</t>
  </si>
  <si>
    <t>A127902954L</t>
  </si>
  <si>
    <t>A127944030V</t>
  </si>
  <si>
    <t>A127902958W</t>
  </si>
  <si>
    <t>A127944034C</t>
  </si>
  <si>
    <t>A127930318W</t>
  </si>
  <si>
    <t>A127889138K</t>
  </si>
  <si>
    <t>A127916622A</t>
  </si>
  <si>
    <t>A127930322L</t>
  </si>
  <si>
    <t>A127902962L</t>
  </si>
  <si>
    <t>A127930350W</t>
  </si>
  <si>
    <t>A127875394L</t>
  </si>
  <si>
    <t>A127861862F</t>
  </si>
  <si>
    <t>A127916634K</t>
  </si>
  <si>
    <t>A127861870F</t>
  </si>
  <si>
    <t>A127889150A</t>
  </si>
  <si>
    <t>A127875410A</t>
  </si>
  <si>
    <t>A127875414K</t>
  </si>
  <si>
    <t>A127848110V</t>
  </si>
  <si>
    <t>A127889154K</t>
  </si>
  <si>
    <t>A127902974W</t>
  </si>
  <si>
    <t>A127930334W</t>
  </si>
  <si>
    <t>A127848090W</t>
  </si>
  <si>
    <t>A127916626K</t>
  </si>
  <si>
    <t>A127861858R</t>
  </si>
  <si>
    <t>A127944038L</t>
  </si>
  <si>
    <t>A127875398W</t>
  </si>
  <si>
    <t>A127848094F</t>
  </si>
  <si>
    <t>A127889142A</t>
  </si>
  <si>
    <t>A127848098R</t>
  </si>
  <si>
    <t>A127902978F</t>
  </si>
  <si>
    <t>A127889146K</t>
  </si>
  <si>
    <t>A127930338F</t>
  </si>
  <si>
    <t>A127848102V</t>
  </si>
  <si>
    <t>A127944042C</t>
  </si>
  <si>
    <t>A127875402A</t>
  </si>
  <si>
    <t>A127861866R</t>
  </si>
  <si>
    <t>A127930342W</t>
  </si>
  <si>
    <t>A127916630A</t>
  </si>
  <si>
    <t>A127902982W</t>
  </si>
  <si>
    <t>A127930346F</t>
  </si>
  <si>
    <t>A127848106C</t>
  </si>
  <si>
    <t>A127875406K</t>
  </si>
  <si>
    <t>A127861874R</t>
  </si>
  <si>
    <t>A127848230L</t>
  </si>
  <si>
    <t>A127848206L</t>
  </si>
  <si>
    <t>A127903138J</t>
  </si>
  <si>
    <t>A127848226W</t>
  </si>
  <si>
    <t>A127916722K</t>
  </si>
  <si>
    <t>A127875578F</t>
  </si>
  <si>
    <t>Time Series Workbook</t>
  </si>
  <si>
    <t>6226.0 Participation, Job Search and Mobility, Australia</t>
  </si>
  <si>
    <t>Table 6. Separations and other changes in employment of people employed last year by occupation</t>
  </si>
  <si>
    <t>E N Q U I R I E S</t>
  </si>
  <si>
    <t>Enquiries</t>
  </si>
  <si>
    <t>Data Item Description</t>
  </si>
  <si>
    <t>No. Obs.</t>
  </si>
  <si>
    <t>Freq.</t>
  </si>
  <si>
    <t>© Commonwealth of Australia  2024</t>
  </si>
  <si>
    <t>Annual</t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</si>
  <si>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</si>
  <si>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</si>
  <si>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6223.0 Job Mobility</t>
  </si>
  <si>
    <t>Released at 11:30 am (Canberra time) Tue 09 July 2024</t>
  </si>
  <si>
    <t>Contents</t>
  </si>
  <si>
    <t>Tables</t>
  </si>
  <si>
    <t>Table 6.1 - Separations and other changes in employment of people employed last year by occupation of job 12 months ago, February 2024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</si>
  <si>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</si>
  <si>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</si>
  <si>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</si>
  <si>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2024</t>
  </si>
  <si>
    <t>Summary</t>
  </si>
  <si>
    <t>Methodology</t>
  </si>
  <si>
    <t>Select a state or territory:</t>
  </si>
  <si>
    <t>Australia</t>
  </si>
  <si>
    <t>Time Series IDs</t>
  </si>
  <si>
    <t>Select an occupation or skill level of job 12 months ago:</t>
  </si>
  <si>
    <t>Managers</t>
  </si>
  <si>
    <t>Occupation or skill level of job 12 months ago</t>
  </si>
  <si>
    <t>Not employed 12 months ago</t>
  </si>
  <si>
    <t>Total</t>
  </si>
  <si>
    <t>'000</t>
  </si>
  <si>
    <t>People who worked at some time during the last year</t>
  </si>
  <si>
    <t>Labour Force status 12 months ago</t>
  </si>
  <si>
    <t>Employed 12 months ago</t>
  </si>
  <si>
    <t>. .</t>
  </si>
  <si>
    <t>Current Labour Force status</t>
  </si>
  <si>
    <t>Currently employed</t>
  </si>
  <si>
    <t>Not currently employed</t>
  </si>
  <si>
    <t>People who are currently employed</t>
  </si>
  <si>
    <t>Duration of employment in current main job</t>
  </si>
  <si>
    <t>Less than 12 months in current main job</t>
  </si>
  <si>
    <t>12 months or more in current main job</t>
  </si>
  <si>
    <t>People who worked less than 12 months in current main job</t>
  </si>
  <si>
    <t xml:space="preserve">Whether changed jobs in last 12 months </t>
  </si>
  <si>
    <t>Did not change jobs in last 12 months</t>
  </si>
  <si>
    <t>Changed jobs in last 12 months</t>
  </si>
  <si>
    <t>People who changed jobs in last 12 months</t>
  </si>
  <si>
    <t>Whether changed industry division (between 12 months ago and current)</t>
  </si>
  <si>
    <t>Working in the same industry division</t>
  </si>
  <si>
    <t>Working in a different industry division</t>
  </si>
  <si>
    <t>Whether changed major occupation group (between 12 months ago and current)</t>
  </si>
  <si>
    <t>Working in the same major occupation group</t>
  </si>
  <si>
    <t>Working in a different major occupation group</t>
  </si>
  <si>
    <t>Whether changed occupation skill level (between 12 months ago and current)</t>
  </si>
  <si>
    <t>Working in an occupation at the same skill level</t>
  </si>
  <si>
    <t>Working in an occupation with a higher skill level</t>
  </si>
  <si>
    <t>Working in an occupation with a lower skill level</t>
  </si>
  <si>
    <t>Whether changed usual weekly hours (between 12 months ago and current)</t>
  </si>
  <si>
    <t>Working in a job with the same usual hours</t>
  </si>
  <si>
    <t>Working in a job with more usual hours</t>
  </si>
  <si>
    <t>Working in a job with fewer usual hours</t>
  </si>
  <si>
    <t>Whether changed status in employment (between 12 months ago and current)</t>
  </si>
  <si>
    <t>Working in a job with the same status in employment</t>
  </si>
  <si>
    <t>Working in a job with a different status in employment</t>
  </si>
  <si>
    <t>People who worked 12 months or more in current main job</t>
  </si>
  <si>
    <t>Status in employment of current main job</t>
  </si>
  <si>
    <t>Employee</t>
  </si>
  <si>
    <t>Owner managers</t>
  </si>
  <si>
    <t xml:space="preserve">Employees who worked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</si>
  <si>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</si>
  <si>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</si>
  <si>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</si>
  <si>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</si>
  <si>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occupation skill level (with current employer in last 12 months)</t>
  </si>
  <si>
    <t>Changed occupations with current employer at the same skill level</t>
  </si>
  <si>
    <t>Changed occupations with current employer to a higher skill level</t>
  </si>
  <si>
    <t>Changed occupations with current employer to a lower skill level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</si>
  <si>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</si>
  <si>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</si>
  <si>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</si>
  <si>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decreased with current employer last year</t>
  </si>
  <si>
    <t>Did not know or usual weekly hours varied</t>
  </si>
  <si>
    <t>Whether promoted or transferred with current employer in last 12 months</t>
  </si>
  <si>
    <t>Promoted or transferred last year</t>
  </si>
  <si>
    <t>Was not promoted or transferred last year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</si>
  <si>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</si>
  <si>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</si>
  <si>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</si>
  <si>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</si>
  <si>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</si>
  <si>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</si>
  <si>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</si>
  <si>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</si>
  <si>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</si>
  <si>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</si>
  <si>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</si>
  <si>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</si>
  <si>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</si>
  <si>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</si>
  <si>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</si>
  <si>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1</t>
  </si>
  <si>
    <t>Skill level 2</t>
  </si>
  <si>
    <t>Skill level 3</t>
  </si>
  <si>
    <t>Skill level 4</t>
  </si>
  <si>
    <t>Skill level 5</t>
  </si>
  <si>
    <t>NSW</t>
  </si>
  <si>
    <t>Vic</t>
  </si>
  <si>
    <t>Qld</t>
  </si>
  <si>
    <t>SA</t>
  </si>
  <si>
    <t>WA</t>
  </si>
  <si>
    <t>Tas</t>
  </si>
  <si>
    <t>NT</t>
  </si>
  <si>
    <t>ACT</t>
  </si>
  <si>
    <t>Occupation of job 12 months ago</t>
  </si>
  <si>
    <t>Skill level of job 12 months ago</t>
  </si>
  <si>
    <t>Not working                                12 months ago</t>
  </si>
  <si>
    <t>Persons</t>
  </si>
  <si>
    <t>People who changed jobs in last 12 months (Separations from Industry of job 12 months ago)</t>
  </si>
  <si>
    <t>A127918314K</t>
  </si>
  <si>
    <t>A127892290L</t>
  </si>
  <si>
    <t>A127935126V</t>
  </si>
  <si>
    <t>A127922758A</t>
  </si>
  <si>
    <t>A127856046L</t>
  </si>
  <si>
    <t>A127898462F</t>
  </si>
  <si>
    <t>A127913830R</t>
  </si>
  <si>
    <t>A127887742V</t>
  </si>
  <si>
    <t>A127916730K</t>
  </si>
  <si>
    <t>A127931834K</t>
  </si>
  <si>
    <t>A127904530V</t>
  </si>
  <si>
    <t>A127835974L</t>
  </si>
  <si>
    <t>A127877034V</t>
  </si>
  <si>
    <t>A127931958L</t>
  </si>
  <si>
    <t>A127918274C</t>
  </si>
  <si>
    <t>A127932010L</t>
  </si>
  <si>
    <t>A127849838C</t>
  </si>
  <si>
    <t>A127890526K</t>
  </si>
  <si>
    <t>A127849654K</t>
  </si>
  <si>
    <t>A127863222V</t>
  </si>
  <si>
    <t>A127890606K</t>
  </si>
  <si>
    <t>A127931894L</t>
  </si>
  <si>
    <t>A127863414L</t>
  </si>
  <si>
    <t>A127864722J</t>
  </si>
  <si>
    <t>A127892158C</t>
  </si>
  <si>
    <t>A127933530K</t>
  </si>
  <si>
    <t>A127906022K</t>
  </si>
  <si>
    <t>A127892210A</t>
  </si>
  <si>
    <t>A127933582L</t>
  </si>
  <si>
    <t>A127864906A</t>
  </si>
  <si>
    <t>A127864934K</t>
  </si>
  <si>
    <t>A127919574X</t>
  </si>
  <si>
    <t>A127837406A</t>
  </si>
  <si>
    <t>A127933462V</t>
  </si>
  <si>
    <t>A127837454V</t>
  </si>
  <si>
    <t>A127864790K</t>
  </si>
  <si>
    <t>A127878770K</t>
  </si>
  <si>
    <t>A127838858J</t>
  </si>
  <si>
    <t>A127880210C</t>
  </si>
  <si>
    <t>A127880242W</t>
  </si>
  <si>
    <t>A127852698W</t>
  </si>
  <si>
    <t>A127935062V</t>
  </si>
  <si>
    <t>A127852758L</t>
  </si>
  <si>
    <t>A127866450A</t>
  </si>
  <si>
    <t>A127839062V</t>
  </si>
  <si>
    <t>A127934958T</t>
  </si>
  <si>
    <t>A127934966T</t>
  </si>
  <si>
    <t>A127893694A</t>
  </si>
  <si>
    <t>A127880182F</t>
  </si>
  <si>
    <t>A127921022T</t>
  </si>
  <si>
    <t>A127866494C</t>
  </si>
  <si>
    <t>A127881530J</t>
  </si>
  <si>
    <t>A127840438C</t>
  </si>
  <si>
    <t>A127881662K</t>
  </si>
  <si>
    <t>A127840482L</t>
  </si>
  <si>
    <t>A127922666T</t>
  </si>
  <si>
    <t>A127867990J</t>
  </si>
  <si>
    <t>A127895298K</t>
  </si>
  <si>
    <t>A127909166A</t>
  </si>
  <si>
    <t>A127922514F</t>
  </si>
  <si>
    <t>A127895150R</t>
  </si>
  <si>
    <t>A127854326V</t>
  </si>
  <si>
    <t>A127867862R</t>
  </si>
  <si>
    <t>A127854362C</t>
  </si>
  <si>
    <t>A127922762T</t>
  </si>
  <si>
    <t>A127896626C</t>
  </si>
  <si>
    <t>A127869346F</t>
  </si>
  <si>
    <t>A127910546A</t>
  </si>
  <si>
    <t>A127938110F</t>
  </si>
  <si>
    <t>A127855966K</t>
  </si>
  <si>
    <t>A127883322A</t>
  </si>
  <si>
    <t>A127869450F</t>
  </si>
  <si>
    <t>A127869478J</t>
  </si>
  <si>
    <t>A127855830X</t>
  </si>
  <si>
    <t>A127938006F</t>
  </si>
  <si>
    <t>A127855846T</t>
  </si>
  <si>
    <t>A127855874A</t>
  </si>
  <si>
    <t>A127855898V</t>
  </si>
  <si>
    <t>A127924266T</t>
  </si>
  <si>
    <t>A127843406R</t>
  </si>
  <si>
    <t>A127857446T</t>
  </si>
  <si>
    <t>A127870922R</t>
  </si>
  <si>
    <t>A127912154A</t>
  </si>
  <si>
    <t>A127857502X</t>
  </si>
  <si>
    <t>A127843570T</t>
  </si>
  <si>
    <t>A127898426W</t>
  </si>
  <si>
    <t>A127912218A</t>
  </si>
  <si>
    <t>A127843434X</t>
  </si>
  <si>
    <t>A127857354J</t>
  </si>
  <si>
    <t>A127912054T</t>
  </si>
  <si>
    <t>A127939438C</t>
  </si>
  <si>
    <t>A127870878T</t>
  </si>
  <si>
    <t>A127912250A</t>
  </si>
  <si>
    <t>A127872346R</t>
  </si>
  <si>
    <t>A127927238L</t>
  </si>
  <si>
    <t>A127872458J</t>
  </si>
  <si>
    <t>A127913730F</t>
  </si>
  <si>
    <t>A127941106X</t>
  </si>
  <si>
    <t>A127927318L</t>
  </si>
  <si>
    <t>A127899926K</t>
  </si>
  <si>
    <t>A127872526X</t>
  </si>
  <si>
    <t>A127844966F</t>
  </si>
  <si>
    <t>A127927154C</t>
  </si>
  <si>
    <t>A127940986R</t>
  </si>
  <si>
    <t>A127858910C</t>
  </si>
  <si>
    <t>A127913682X</t>
  </si>
  <si>
    <t>A127886198J</t>
  </si>
  <si>
    <t>A127846482W</t>
  </si>
  <si>
    <t>A127846614L</t>
  </si>
  <si>
    <t>A127901390X</t>
  </si>
  <si>
    <t>A127887690C</t>
  </si>
  <si>
    <t>A127901434R</t>
  </si>
  <si>
    <t>A127942546W</t>
  </si>
  <si>
    <t>A127874038X</t>
  </si>
  <si>
    <t>A127846730W</t>
  </si>
  <si>
    <t>A127901286X</t>
  </si>
  <si>
    <t>A127860274T</t>
  </si>
  <si>
    <t>A127901330W</t>
  </si>
  <si>
    <t>A127860318J</t>
  </si>
  <si>
    <t>A127915258X</t>
  </si>
  <si>
    <t>A127901502F</t>
  </si>
  <si>
    <t>A127930234L</t>
  </si>
  <si>
    <t>A127848122C</t>
  </si>
  <si>
    <t>A127944078F</t>
  </si>
  <si>
    <t>A127848146W</t>
  </si>
  <si>
    <t>A127916674C</t>
  </si>
  <si>
    <t>A127848178R</t>
  </si>
  <si>
    <t>A127875534C</t>
  </si>
  <si>
    <t>A127889270V</t>
  </si>
  <si>
    <t>A127930250L</t>
  </si>
  <si>
    <t>A127848066W</t>
  </si>
  <si>
    <t>A127875374C</t>
  </si>
  <si>
    <t>A127861846F</t>
  </si>
  <si>
    <t>A127930354F</t>
  </si>
  <si>
    <t>A127875582W</t>
  </si>
  <si>
    <t>A127863402C</t>
  </si>
  <si>
    <t>A127892270C</t>
  </si>
  <si>
    <t>A127893922T</t>
  </si>
  <si>
    <t>A127840566W</t>
  </si>
  <si>
    <t>A127869494J</t>
  </si>
  <si>
    <t>A127871014A</t>
  </si>
  <si>
    <t>A127872538J</t>
  </si>
  <si>
    <t>A127846746R</t>
  </si>
  <si>
    <t>A127848218W</t>
  </si>
  <si>
    <t>A127877126C</t>
  </si>
  <si>
    <t>A127933638L</t>
  </si>
  <si>
    <t>A127880314W</t>
  </si>
  <si>
    <t>A127854486F</t>
  </si>
  <si>
    <t>A127869522F</t>
  </si>
  <si>
    <t>A127912246K</t>
  </si>
  <si>
    <t>A127899978L</t>
  </si>
  <si>
    <t>A127942602C</t>
  </si>
  <si>
    <t>A127889282C</t>
  </si>
  <si>
    <t>A127836030W</t>
  </si>
  <si>
    <t>A127851318R</t>
  </si>
  <si>
    <t>A127880318F</t>
  </si>
  <si>
    <t>A127854490W</t>
  </si>
  <si>
    <t>A127883370V</t>
  </si>
  <si>
    <t>A127925902L</t>
  </si>
  <si>
    <t>A127845178K</t>
  </si>
  <si>
    <t>A127915370X</t>
  </si>
  <si>
    <t>A127944174F</t>
  </si>
  <si>
    <t>A127836034F</t>
  </si>
  <si>
    <t>A127933642C</t>
  </si>
  <si>
    <t>A127921158C</t>
  </si>
  <si>
    <t>A127840582W</t>
  </si>
  <si>
    <t>A127856050C</t>
  </si>
  <si>
    <t>A127912254K</t>
  </si>
  <si>
    <t>A127899982C</t>
  </si>
  <si>
    <t>A127901506R</t>
  </si>
  <si>
    <t>A127903150X</t>
  </si>
  <si>
    <t>A127877130V</t>
  </si>
  <si>
    <t>A127851322F</t>
  </si>
  <si>
    <t>A127866498L</t>
  </si>
  <si>
    <t>A127854494F</t>
  </si>
  <si>
    <t>A127869526R</t>
  </si>
  <si>
    <t>A127939562L</t>
  </si>
  <si>
    <t>A127899986L</t>
  </si>
  <si>
    <t>A127901510F</t>
  </si>
  <si>
    <t>A127916734V</t>
  </si>
  <si>
    <t>A127918318V</t>
  </si>
  <si>
    <t>A127851326R</t>
  </si>
  <si>
    <t>A127866502T</t>
  </si>
  <si>
    <t>A127895322X</t>
  </si>
  <si>
    <t>A127896802C</t>
  </si>
  <si>
    <t>A127843626T</t>
  </si>
  <si>
    <t>A127886202L</t>
  </si>
  <si>
    <t>A127942606L</t>
  </si>
  <si>
    <t>A127861994J</t>
  </si>
  <si>
    <t>A127836038R</t>
  </si>
  <si>
    <t>A127933646L</t>
  </si>
  <si>
    <t>A127880322W</t>
  </si>
  <si>
    <t>A127936654T</t>
  </si>
  <si>
    <t>A127869530F</t>
  </si>
  <si>
    <t>A127939566W</t>
  </si>
  <si>
    <t>A127872546J</t>
  </si>
  <si>
    <t>A127846758X</t>
  </si>
  <si>
    <t>A127916738C</t>
  </si>
  <si>
    <t>A127877106V</t>
  </si>
  <si>
    <t>A127851310W</t>
  </si>
  <si>
    <t>A127935114K</t>
  </si>
  <si>
    <t>A127868026A</t>
  </si>
  <si>
    <t>A127896782F</t>
  </si>
  <si>
    <t>A127912230T</t>
  </si>
  <si>
    <t>A127859034J</t>
  </si>
  <si>
    <t>A127846738R</t>
  </si>
  <si>
    <t>A127848210C</t>
  </si>
  <si>
    <t>A127836018F</t>
  </si>
  <si>
    <t>A127906082L</t>
  </si>
  <si>
    <t>A127852806V</t>
  </si>
  <si>
    <t>A127868030T</t>
  </si>
  <si>
    <t>A127896786R</t>
  </si>
  <si>
    <t>A127884726R</t>
  </si>
  <si>
    <t>A127941154T</t>
  </si>
  <si>
    <t>A127942574F</t>
  </si>
  <si>
    <t>A127930522F</t>
  </si>
  <si>
    <t>A127904670W</t>
  </si>
  <si>
    <t>A127837590L</t>
  </si>
  <si>
    <t>A127852810K</t>
  </si>
  <si>
    <t>A127840558W</t>
  </si>
  <si>
    <t>A127910642A</t>
  </si>
  <si>
    <t>A127912234A</t>
  </si>
  <si>
    <t>A127872530R</t>
  </si>
  <si>
    <t>A127874050R</t>
  </si>
  <si>
    <t>A127875562L</t>
  </si>
  <si>
    <t>A127932058X</t>
  </si>
  <si>
    <t>A127878738K</t>
  </si>
  <si>
    <t>A127866474V</t>
  </si>
  <si>
    <t>A127868034A</t>
  </si>
  <si>
    <t>A127883358C</t>
  </si>
  <si>
    <t>A127857562A</t>
  </si>
  <si>
    <t>A127845166A</t>
  </si>
  <si>
    <t>A127846742F</t>
  </si>
  <si>
    <t>A127903130R</t>
  </si>
  <si>
    <t>A127877110K</t>
  </si>
  <si>
    <t>A127878742A</t>
  </si>
  <si>
    <t>A127893918A</t>
  </si>
  <si>
    <t>A127840562L</t>
  </si>
  <si>
    <t>A127883362V</t>
  </si>
  <si>
    <t>A127939550C</t>
  </si>
  <si>
    <t>A127941158A</t>
  </si>
  <si>
    <t>A127928958C</t>
  </si>
  <si>
    <t>A127848214L</t>
  </si>
  <si>
    <t>A127836022W</t>
  </si>
  <si>
    <t>A127906086W</t>
  </si>
  <si>
    <t>A127866478C</t>
  </si>
  <si>
    <t>A127936630X</t>
  </si>
  <si>
    <t>A127910646K</t>
  </si>
  <si>
    <t>A127871010T</t>
  </si>
  <si>
    <t>A127845170T</t>
  </si>
  <si>
    <t>A127942578R</t>
  </si>
  <si>
    <t>A127944170W</t>
  </si>
  <si>
    <t>A127863406L</t>
  </si>
  <si>
    <t>A127864938V</t>
  </si>
  <si>
    <t>A127852814V</t>
  </si>
  <si>
    <t>A127922742J</t>
  </si>
  <si>
    <t>A127856038L</t>
  </si>
  <si>
    <t>A127857566K</t>
  </si>
  <si>
    <t>A127913814R</t>
  </si>
  <si>
    <t>A127901490J</t>
  </si>
  <si>
    <t>A127889278L</t>
  </si>
  <si>
    <t>A127904678R</t>
  </si>
  <si>
    <t>A127837602K</t>
  </si>
  <si>
    <t>A127907674K</t>
  </si>
  <si>
    <t>A127936646T</t>
  </si>
  <si>
    <t>A127869514F</t>
  </si>
  <si>
    <t>A127912242A</t>
  </si>
  <si>
    <t>A127845174A</t>
  </si>
  <si>
    <t>A127887738C</t>
  </si>
  <si>
    <t>A127930534R</t>
  </si>
  <si>
    <t>A127918302A</t>
  </si>
  <si>
    <t>A127878750A</t>
  </si>
  <si>
    <t>A127839066C</t>
  </si>
  <si>
    <t>A127881746V</t>
  </si>
  <si>
    <t>A127869498T</t>
  </si>
  <si>
    <t>A127857570A</t>
  </si>
  <si>
    <t>A127941162T</t>
  </si>
  <si>
    <t>A127928962V</t>
  </si>
  <si>
    <t>A127903134X</t>
  </si>
  <si>
    <t>A127877114V</t>
  </si>
  <si>
    <t>A127933634C</t>
  </si>
  <si>
    <t>A127880310L</t>
  </si>
  <si>
    <t>A127868038K</t>
  </si>
  <si>
    <t>A127924262J</t>
  </si>
  <si>
    <t>A127939554L</t>
  </si>
  <si>
    <t>A127872542X</t>
  </si>
  <si>
    <t>A127915362X</t>
  </si>
  <si>
    <t>A127875566W</t>
  </si>
  <si>
    <t>A127932062R</t>
  </si>
  <si>
    <t>A127892278W</t>
  </si>
  <si>
    <t>A127852818C</t>
  </si>
  <si>
    <t>A127881750K</t>
  </si>
  <si>
    <t>A127896790F</t>
  </si>
  <si>
    <t>A127912238K</t>
  </si>
  <si>
    <t>A127899962V</t>
  </si>
  <si>
    <t>A127860494V</t>
  </si>
  <si>
    <t>A127848222L</t>
  </si>
  <si>
    <t>A127918306K</t>
  </si>
  <si>
    <t>A127864942K</t>
  </si>
  <si>
    <t>A127866486C</t>
  </si>
  <si>
    <t>A127840574W</t>
  </si>
  <si>
    <t>A127856042C</t>
  </si>
  <si>
    <t>A127884730F</t>
  </si>
  <si>
    <t>A127941166A</t>
  </si>
  <si>
    <t>A127942582F</t>
  </si>
  <si>
    <t>A127861986J</t>
  </si>
  <si>
    <t>A127877118C</t>
  </si>
  <si>
    <t>A127892282L</t>
  </si>
  <si>
    <t>A127852822V</t>
  </si>
  <si>
    <t>A127922746T</t>
  </si>
  <si>
    <t>A127938182T</t>
  </si>
  <si>
    <t>A127939558W</t>
  </si>
  <si>
    <t>A127886194X</t>
  </si>
  <si>
    <t>A127846754R</t>
  </si>
  <si>
    <t>A127930526R</t>
  </si>
  <si>
    <t>A127890738L</t>
  </si>
  <si>
    <t>A127878754K</t>
  </si>
  <si>
    <t>A127907662A</t>
  </si>
  <si>
    <t>A127936634J</t>
  </si>
  <si>
    <t>A127896794R</t>
  </si>
  <si>
    <t>A127871018K</t>
  </si>
  <si>
    <t>A127913818X</t>
  </si>
  <si>
    <t>A127942586R</t>
  </si>
  <si>
    <t>A127875570L</t>
  </si>
  <si>
    <t>A127863410C</t>
  </si>
  <si>
    <t>A127837594W</t>
  </si>
  <si>
    <t>A127893926A</t>
  </si>
  <si>
    <t>A127881754V</t>
  </si>
  <si>
    <t>A127910650A</t>
  </si>
  <si>
    <t>A127925890R</t>
  </si>
  <si>
    <t>A127859038T</t>
  </si>
  <si>
    <t>A127928966C</t>
  </si>
  <si>
    <t>A127875574W</t>
  </si>
  <si>
    <t>A127904674F</t>
  </si>
  <si>
    <t>A127878758V</t>
  </si>
  <si>
    <t>A127866490V</t>
  </si>
  <si>
    <t>A127840578F</t>
  </si>
  <si>
    <t>A127896798X</t>
  </si>
  <si>
    <t>A127925894X</t>
  </si>
  <si>
    <t>A127927370W</t>
  </si>
  <si>
    <t>A127915366J</t>
  </si>
  <si>
    <t>A127916726V</t>
  </si>
  <si>
    <t>A127849850V</t>
  </si>
  <si>
    <t>A127878762K</t>
  </si>
  <si>
    <t>A127907666K</t>
  </si>
  <si>
    <t>A127936638T</t>
  </si>
  <si>
    <t>A127910654K</t>
  </si>
  <si>
    <t>A127884734R</t>
  </si>
  <si>
    <t>A127899966C</t>
  </si>
  <si>
    <t>A127942590F</t>
  </si>
  <si>
    <t>A127903142X</t>
  </si>
  <si>
    <t>A127918310A</t>
  </si>
  <si>
    <t>A127864946V</t>
  </si>
  <si>
    <t>A127893930T</t>
  </si>
  <si>
    <t>A127922750J</t>
  </si>
  <si>
    <t>A127910658V</t>
  </si>
  <si>
    <t>A127857574K</t>
  </si>
  <si>
    <t>A127927374F</t>
  </si>
  <si>
    <t>A127928970V</t>
  </si>
  <si>
    <t>A127861990X</t>
  </si>
  <si>
    <t>A127877122V</t>
  </si>
  <si>
    <t>A127837598F</t>
  </si>
  <si>
    <t>A127921154V</t>
  </si>
  <si>
    <t>A127881758C</t>
  </si>
  <si>
    <t>A127869506F</t>
  </si>
  <si>
    <t>A127898458R</t>
  </si>
  <si>
    <t>A127899970V</t>
  </si>
  <si>
    <t>A127942594R</t>
  </si>
  <si>
    <t>A127930530F</t>
  </si>
  <si>
    <t>A127890742C</t>
  </si>
  <si>
    <t>A127851314F</t>
  </si>
  <si>
    <t>A127935118V</t>
  </si>
  <si>
    <t>A127936642J</t>
  </si>
  <si>
    <t>A127842106V</t>
  </si>
  <si>
    <t>A127857578V</t>
  </si>
  <si>
    <t>A127913826X</t>
  </si>
  <si>
    <t>A127928974C</t>
  </si>
  <si>
    <t>A127903146J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</si>
</sst>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8"/>
      <color rgb="FF0000FF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8"/>
      <color theme="10"/>
      <name val="Arial"/>
      <family val="2"/>
    </font>
    <font>
      <u/>
      <sz val="8"/>
      <color theme="10"/>
      <name val="Calibri"/>
      <family val="2"/>
      <scheme val="minor"/>
    </font>
    <font>
      <sz val="8"/>
      <color rgb="FFFF0000"/>
      <name val="Arial"/>
      <family val="2"/>
    </font>
    <font>
      <b/>
      <sz val="10"/>
      <name val="Tahoma"/>
      <family val="2"/>
    </font>
    <font>
      <b/>
      <sz val="8"/>
      <name val="Microsoft Sans Serif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7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19" fillId="0" borderId="0"/>
    <xf numFmtId="0" fontId="25" fillId="0" borderId="0">
      <alignment horizontal="left"/>
    </xf>
    <xf numFmtId="0" fontId="15" fillId="0" borderId="0"/>
    <xf numFmtId="0" fontId="28" fillId="0" borderId="0">
      <alignment horizontal="center"/>
    </xf>
    <xf numFmtId="0" fontId="28" fillId="0" borderId="0">
      <alignment horizontal="center" vertical="center" wrapText="1"/>
    </xf>
    <xf numFmtId="0" fontId="11" fillId="0" borderId="0"/>
    <xf numFmtId="0" fontId="13" fillId="0" borderId="0">
      <alignment horizontal="left" vertical="center" wrapText="1"/>
    </xf>
  </cellStyleXfs>
  <cellXfs count="83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/>
    <xf numFmtId="164" fontId="2" fillId="0" borderId="0" xfId="0" applyNumberFormat="1" applyFont="1"/>
    <xf numFmtId="164" fontId="1" fillId="0" borderId="0" xfId="0" applyNumberFormat="1" applyFo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8" fillId="0" borderId="0" xfId="1" applyFont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9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4" fillId="0" borderId="0" xfId="2" applyFont="1" applyAlignment="1">
      <alignment horizontal="left" vertical="center"/>
    </xf>
    <xf numFmtId="0" fontId="15" fillId="0" borderId="0" xfId="3"/>
    <xf numFmtId="0" fontId="16" fillId="0" borderId="0" xfId="4"/>
    <xf numFmtId="0" fontId="17" fillId="0" borderId="0" xfId="4" applyFont="1" applyAlignment="1">
      <alignment horizontal="left"/>
    </xf>
    <xf numFmtId="0" fontId="18" fillId="0" borderId="0" xfId="4" applyFont="1" applyAlignment="1">
      <alignment horizontal="left"/>
    </xf>
    <xf numFmtId="0" fontId="20" fillId="0" borderId="0" xfId="5" applyFont="1" applyAlignment="1">
      <alignment horizontal="center"/>
    </xf>
    <xf numFmtId="0" fontId="21" fillId="0" borderId="0" xfId="4" applyFont="1" applyAlignment="1">
      <alignment horizontal="left"/>
    </xf>
    <xf numFmtId="0" fontId="24" fillId="0" borderId="0" xfId="4" applyFont="1" applyAlignment="1">
      <alignment horizontal="left"/>
    </xf>
    <xf numFmtId="0" fontId="10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4" fillId="3" borderId="0" xfId="2" applyFont="1" applyFill="1" applyAlignment="1">
      <alignment horizontal="left" vertical="center" indent="11"/>
    </xf>
    <xf numFmtId="1" fontId="27" fillId="3" borderId="1" xfId="6" applyNumberFormat="1" applyFont="1" applyFill="1" applyBorder="1" applyAlignment="1">
      <alignment horizontal="center" vertical="center" wrapText="1"/>
    </xf>
    <xf numFmtId="0" fontId="26" fillId="3" borderId="1" xfId="7" applyFont="1" applyFill="1" applyBorder="1" applyAlignment="1">
      <alignment vertical="center"/>
    </xf>
    <xf numFmtId="0" fontId="28" fillId="0" borderId="0" xfId="8">
      <alignment horizontal="center"/>
    </xf>
    <xf numFmtId="17" fontId="29" fillId="0" borderId="0" xfId="9" quotePrefix="1" applyNumberFormat="1" applyFont="1" applyAlignment="1">
      <alignment horizontal="right" wrapText="1"/>
    </xf>
    <xf numFmtId="0" fontId="30" fillId="4" borderId="3" xfId="7" applyFont="1" applyFill="1" applyBorder="1" applyAlignment="1">
      <alignment horizontal="center"/>
    </xf>
    <xf numFmtId="17" fontId="30" fillId="0" borderId="0" xfId="9" quotePrefix="1" applyNumberFormat="1" applyFont="1" applyAlignment="1">
      <alignment wrapText="1"/>
    </xf>
    <xf numFmtId="17" fontId="30" fillId="0" borderId="0" xfId="9" quotePrefix="1" applyNumberFormat="1" applyFont="1" applyAlignment="1">
      <alignment horizontal="center" wrapText="1"/>
    </xf>
    <xf numFmtId="0" fontId="29" fillId="0" borderId="0" xfId="7" applyFont="1" applyAlignment="1">
      <alignment horizontal="center" vertical="center" wrapText="1"/>
    </xf>
    <xf numFmtId="0" fontId="2" fillId="0" borderId="0" xfId="10" applyFont="1" applyAlignment="1">
      <alignment horizontal="center" vertical="center" wrapText="1"/>
    </xf>
    <xf numFmtId="17" fontId="2" fillId="0" borderId="0" xfId="10" applyNumberFormat="1" applyFont="1" applyAlignment="1">
      <alignment horizontal="center" vertical="center" wrapText="1"/>
    </xf>
    <xf numFmtId="0" fontId="13" fillId="0" borderId="0" xfId="3" applyFont="1" applyAlignment="1">
      <alignment horizontal="right"/>
    </xf>
    <xf numFmtId="0" fontId="29" fillId="3" borderId="4" xfId="8" applyFont="1" applyFill="1" applyBorder="1" applyAlignment="1">
      <alignment horizontal="left"/>
    </xf>
    <xf numFmtId="0" fontId="29" fillId="3" borderId="4" xfId="8" applyFont="1" applyFill="1" applyBorder="1">
      <alignment horizontal="center"/>
    </xf>
    <xf numFmtId="0" fontId="31" fillId="3" borderId="4" xfId="1" applyFont="1" applyFill="1" applyBorder="1" applyAlignment="1">
      <alignment horizontal="left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0" fontId="31" fillId="0" borderId="0" xfId="1" applyFont="1" applyAlignment="1">
      <alignment horizontal="left"/>
    </xf>
    <xf numFmtId="0" fontId="29" fillId="0" borderId="0" xfId="11" applyFont="1" applyAlignment="1">
      <alignment horizontal="center" vertical="center"/>
    </xf>
    <xf numFmtId="166" fontId="21" fillId="0" borderId="0" xfId="7" applyNumberFormat="1" applyFont="1" applyAlignment="1">
      <alignment horizontal="right"/>
    </xf>
    <xf numFmtId="166" fontId="32" fillId="0" borderId="0" xfId="1" applyNumberFormat="1" applyFont="1" applyAlignment="1">
      <alignment horizontal="right"/>
    </xf>
    <xf numFmtId="166" fontId="18" fillId="0" borderId="0" xfId="7" applyNumberFormat="1" applyFont="1" applyAlignment="1">
      <alignment horizontal="right"/>
    </xf>
    <xf numFmtId="0" fontId="13" fillId="3" borderId="4" xfId="8" applyFont="1" applyFill="1" applyBorder="1">
      <alignment horizontal="center"/>
    </xf>
    <xf numFmtId="0" fontId="33" fillId="0" borderId="0" xfId="7" applyFont="1" applyAlignment="1">
      <alignment horizontal="left" indent="1"/>
    </xf>
    <xf numFmtId="0" fontId="1" fillId="0" borderId="0" xfId="10" applyFont="1" applyAlignment="1">
      <alignment horizontal="left" indent="5"/>
    </xf>
    <xf numFmtId="0" fontId="1" fillId="0" borderId="0" xfId="10" applyFont="1" applyAlignment="1">
      <alignment horizontal="left" indent="3"/>
    </xf>
    <xf numFmtId="0" fontId="34" fillId="0" borderId="0" xfId="7" applyFont="1"/>
    <xf numFmtId="0" fontId="15" fillId="0" borderId="0" xfId="7"/>
    <xf numFmtId="0" fontId="12" fillId="0" borderId="0" xfId="0" applyFont="1"/>
    <xf numFmtId="3" fontId="33" fillId="0" borderId="0" xfId="7" applyNumberFormat="1" applyFont="1" applyAlignment="1">
      <alignment horizontal="right"/>
    </xf>
    <xf numFmtId="166" fontId="33" fillId="0" borderId="0" xfId="7" applyNumberFormat="1" applyFont="1" applyAlignment="1">
      <alignment horizontal="right"/>
    </xf>
    <xf numFmtId="166" fontId="21" fillId="0" borderId="0" xfId="0" applyNumberFormat="1" applyFont="1"/>
    <xf numFmtId="3" fontId="12" fillId="0" borderId="0" xfId="0" applyNumberFormat="1" applyFont="1"/>
    <xf numFmtId="3" fontId="33" fillId="0" borderId="0" xfId="7" applyNumberFormat="1" applyFont="1" applyAlignment="1">
      <alignment horizontal="left"/>
    </xf>
    <xf numFmtId="0" fontId="29" fillId="0" borderId="0" xfId="7" applyFont="1" applyAlignment="1">
      <alignment vertical="center"/>
    </xf>
    <xf numFmtId="0" fontId="2" fillId="0" borderId="0" xfId="10" applyFont="1" applyAlignment="1">
      <alignment vertical="center" wrapText="1"/>
    </xf>
    <xf numFmtId="0" fontId="35" fillId="0" borderId="0" xfId="8" applyFont="1" applyAlignment="1">
      <alignment horizontal="left"/>
    </xf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2" fillId="0" borderId="2" xfId="4" applyFont="1" applyBorder="1" applyAlignment="1">
      <alignment horizontal="left"/>
    </xf>
    <xf numFmtId="0" fontId="17" fillId="0" borderId="0" xfId="4" applyFont="1" applyAlignment="1">
      <alignment horizontal="left"/>
    </xf>
    <xf numFmtId="0" fontId="20" fillId="0" borderId="0" xfId="5" applyFont="1"/>
    <xf numFmtId="0" fontId="26" fillId="3" borderId="1" xfId="6" applyFont="1" applyFill="1" applyBorder="1" applyAlignment="1">
      <alignment horizontal="left" vertical="center" indent="13"/>
    </xf>
    <xf numFmtId="17" fontId="30" fillId="4" borderId="3" xfId="9" quotePrefix="1" applyNumberFormat="1" applyFont="1" applyFill="1" applyBorder="1" applyAlignment="1">
      <alignment horizontal="center" wrapText="1"/>
    </xf>
    <xf numFmtId="17" fontId="30" fillId="4" borderId="3" xfId="9" quotePrefix="1" applyNumberFormat="1" applyFont="1" applyFill="1" applyBorder="1">
      <alignment horizontal="center" vertical="center" wrapText="1"/>
    </xf>
    <xf numFmtId="0" fontId="6" fillId="3" borderId="0" xfId="0" applyFont="1" applyFill="1" applyAlignment="1">
      <alignment horizontal="left" vertical="top" wrapText="1" indent="11"/>
    </xf>
    <xf numFmtId="0" fontId="2" fillId="0" borderId="0" xfId="10" applyFont="1" applyAlignment="1">
      <alignment horizontal="center" vertical="center" wrapText="1"/>
    </xf>
    <xf numFmtId="0" fontId="29" fillId="0" borderId="0" xfId="7" applyFont="1" applyAlignment="1">
      <alignment horizontal="center" vertical="center" wrapText="1"/>
    </xf>
    <xf numFmtId="0" fontId="29" fillId="0" borderId="0" xfId="7" applyFont="1" applyAlignment="1">
      <alignment horizontal="left" vertical="center" indent="1"/>
    </xf>
    <xf numFmtId="0" fontId="10" fillId="0" borderId="0" xfId="1" applyFont="1"/>
  </cellXfs>
  <cellStyles count="12">
    <cellStyle name="Hyperlink" xfId="1" builtinId="8"/>
    <cellStyle name="Hyperlink 2" xfId="5" xr:uid="{E5182379-9575-439E-A222-9A7E71BBB622}"/>
    <cellStyle name="Normal" xfId="0" builtinId="0"/>
    <cellStyle name="Normal 10" xfId="3" xr:uid="{EF39ABA6-0FDE-4B33-8DB3-48EABB2A0861}"/>
    <cellStyle name="Normal 2" xfId="7" xr:uid="{1DD6F19E-D1C0-4521-A967-E625230751DA}"/>
    <cellStyle name="Normal 2 2 2" xfId="10" xr:uid="{9A8DF99E-C7A1-4682-8B90-4096435D0258}"/>
    <cellStyle name="Normal 2 4" xfId="4" xr:uid="{4476FAAE-57C5-44BA-B68B-991100CA7FA9}"/>
    <cellStyle name="Normal 3 5 4" xfId="2" xr:uid="{A5F05290-CACE-418A-92A4-3376338040E8}"/>
    <cellStyle name="Style1" xfId="6" xr:uid="{F5301693-D4F7-4B13-8D23-3C854DA84FD3}"/>
    <cellStyle name="Style4" xfId="8" xr:uid="{ABB88CC3-DB2B-4C98-AA15-747FE1BF819F}"/>
    <cellStyle name="Style5" xfId="9" xr:uid="{F47377D3-009A-44E2-9E32-B8664C69E0A2}"/>
    <cellStyle name="Style9" xfId="11" xr:uid="{4E05F3CC-5481-4B55-A5CB-169B8155EC42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77115E-61A5-4B5A-B81E-37767966F9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262905-ED9D-4533-B8A3-2FA8590754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participation-job-search-and-mobility-australia-methodology/feb-2024" TargetMode="External"/><Relationship Id="rId3" Type="http://schemas.openxmlformats.org/officeDocument/2006/relationships/hyperlink" Target="mailto:labour.statistics@abs.gov.au" TargetMode="External"/><Relationship Id="rId7" Type="http://schemas.openxmlformats.org/officeDocument/2006/relationships/hyperlink" Target="https://www.abs.gov.au/statistics/labour/jobs/job-mobility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mf/6333.0" TargetMode="External"/><Relationship Id="rId5" Type="http://schemas.openxmlformats.org/officeDocument/2006/relationships/hyperlink" Target="http://www.abs.gov.au/ausstats/abs@.nsf/exnote/6333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bout/contact-us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10CDC-09C6-40B2-8D84-A37466164F3B}">
  <dimension ref="A1:E26"/>
  <sheetViews>
    <sheetView showGridLines="0" tabSelected="1" workbookViewId="0">
      <pane ySplit="7" topLeftCell="A8" activePane="bottomLeft" state="frozen"/>
      <selection activeCell="B6" sqref="B6:L6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11"/>
      <c r="B1" s="11"/>
      <c r="C1" s="11"/>
      <c r="D1" s="11"/>
      <c r="E1" s="11"/>
    </row>
    <row r="2" spans="1:5">
      <c r="A2" s="11"/>
      <c r="B2" s="13" t="s">
        <v>8706</v>
      </c>
      <c r="C2" s="12"/>
      <c r="D2" s="12"/>
      <c r="E2" s="12"/>
    </row>
    <row r="3" spans="1:5" ht="12" customHeight="1">
      <c r="A3" s="11"/>
      <c r="B3" s="12"/>
      <c r="C3" s="12"/>
      <c r="D3" s="12"/>
      <c r="E3" s="12"/>
    </row>
    <row r="4" spans="1:5">
      <c r="A4" s="11"/>
      <c r="B4" s="12"/>
      <c r="C4" s="12"/>
      <c r="D4" s="12"/>
      <c r="E4" s="12"/>
    </row>
    <row r="5" spans="1:5" ht="15.75">
      <c r="A5" s="11"/>
      <c r="B5" s="14" t="s">
        <v>8718</v>
      </c>
      <c r="C5" s="11"/>
      <c r="D5" s="11"/>
      <c r="E5" s="11"/>
    </row>
    <row r="6" spans="1:5" ht="15.75" customHeight="1">
      <c r="A6" s="11"/>
      <c r="B6" s="71" t="s">
        <v>8708</v>
      </c>
      <c r="C6" s="71"/>
      <c r="D6" s="71"/>
      <c r="E6" s="71"/>
    </row>
    <row r="7" spans="1:5" ht="15.75" customHeight="1">
      <c r="A7" s="11"/>
      <c r="B7" s="21" t="s">
        <v>8719</v>
      </c>
      <c r="C7" s="11"/>
      <c r="D7" s="11"/>
      <c r="E7" s="11"/>
    </row>
    <row r="8" spans="1:5">
      <c r="A8" s="22"/>
      <c r="B8" s="22"/>
      <c r="C8" s="22"/>
      <c r="D8" s="11"/>
      <c r="E8" s="11"/>
    </row>
    <row r="9" spans="1:5" ht="15.75">
      <c r="A9" s="23"/>
      <c r="B9" s="24" t="s">
        <v>8720</v>
      </c>
      <c r="C9" s="24"/>
      <c r="D9" s="11"/>
      <c r="E9" s="11"/>
    </row>
    <row r="10" spans="1:5">
      <c r="A10" s="23"/>
      <c r="B10" s="25" t="s">
        <v>8721</v>
      </c>
      <c r="C10" s="23"/>
      <c r="D10" s="11"/>
      <c r="E10" s="11"/>
    </row>
    <row r="11" spans="1:5">
      <c r="A11" s="23"/>
      <c r="B11" s="26">
        <v>6.1</v>
      </c>
      <c r="C11" s="27" t="s">
        <v>8722</v>
      </c>
      <c r="D11" s="11"/>
      <c r="E11" s="11"/>
    </row>
    <row r="12" spans="1:5">
      <c r="A12" s="23"/>
      <c r="B12" s="26" t="s">
        <v>8723</v>
      </c>
      <c r="C12" s="27" t="s">
        <v>8724</v>
      </c>
      <c r="D12" s="11"/>
      <c r="E12" s="11"/>
    </row>
    <row r="13" spans="1:5">
      <c r="A13" s="22"/>
      <c r="B13" s="22"/>
      <c r="C13" s="22"/>
      <c r="D13" s="11"/>
      <c r="E13" s="11"/>
    </row>
    <row r="14" spans="1:5" ht="15.75">
      <c r="A14" s="23"/>
      <c r="B14" s="72"/>
      <c r="C14" s="72"/>
      <c r="D14" s="11"/>
      <c r="E14" s="11"/>
    </row>
    <row r="15" spans="1:5" ht="15.75">
      <c r="A15" s="23"/>
      <c r="B15" s="73" t="s">
        <v>8725</v>
      </c>
      <c r="C15" s="73"/>
      <c r="D15" s="11"/>
      <c r="E15" s="11"/>
    </row>
    <row r="16" spans="1:5">
      <c r="A16" s="22"/>
      <c r="B16" s="22"/>
      <c r="C16" s="22"/>
      <c r="D16" s="11"/>
      <c r="E16" s="11"/>
    </row>
    <row r="17" spans="1:5">
      <c r="A17" s="23"/>
      <c r="B17" s="28" t="s">
        <v>8726</v>
      </c>
      <c r="C17" s="23"/>
      <c r="D17" s="11"/>
      <c r="E17" s="11"/>
    </row>
    <row r="18" spans="1:5">
      <c r="A18" s="23"/>
      <c r="B18" s="74" t="s">
        <v>8727</v>
      </c>
      <c r="C18" s="74"/>
      <c r="D18" s="11"/>
      <c r="E18" s="11"/>
    </row>
    <row r="19" spans="1:5">
      <c r="A19" s="23"/>
      <c r="B19" s="82" t="s">
        <v>8728</v>
      </c>
      <c r="C19" s="82"/>
      <c r="D19" s="11"/>
      <c r="E19" s="11"/>
    </row>
    <row r="20" spans="1:5">
      <c r="A20" s="22"/>
      <c r="B20" s="22"/>
      <c r="C20" s="22"/>
      <c r="D20" s="11"/>
      <c r="E20" s="11"/>
    </row>
    <row r="21" spans="1:5">
      <c r="A21" s="22"/>
      <c r="B21" s="15" t="s">
        <v>8709</v>
      </c>
      <c r="C21" s="11"/>
      <c r="D21" s="11"/>
      <c r="E21" s="11"/>
    </row>
    <row r="22" spans="1:5">
      <c r="A22" s="22"/>
      <c r="B22" s="70" t="s">
        <v>8717</v>
      </c>
      <c r="C22" s="70"/>
      <c r="D22" s="70"/>
      <c r="E22" s="70"/>
    </row>
    <row r="23" spans="1:5">
      <c r="A23" s="22"/>
      <c r="B23" s="70" t="s">
        <v>8716</v>
      </c>
      <c r="C23" s="70"/>
      <c r="D23" s="70"/>
      <c r="E23" s="70"/>
    </row>
    <row r="24" spans="1:5">
      <c r="A24" s="22"/>
      <c r="B24" s="11"/>
      <c r="C24" s="11"/>
      <c r="D24" s="11"/>
      <c r="E24" s="11"/>
    </row>
    <row r="25" spans="1:5">
      <c r="A25" s="22"/>
      <c r="B25" s="22"/>
      <c r="C25" s="22"/>
      <c r="D25" s="11"/>
      <c r="E25" s="11"/>
    </row>
    <row r="26" spans="1:5">
      <c r="A26" s="22"/>
      <c r="B26" s="29" t="str">
        <f ca="1">"© Commonwealth of Australia "&amp;YEAR(TODAY())</f>
        <v>© Commonwealth of Australia 2024</v>
      </c>
      <c r="C26" s="23"/>
      <c r="D26" s="11"/>
      <c r="E26" s="11"/>
    </row>
  </sheetData>
  <mergeCells count="7">
    <mergeCell ref="B23:E23"/>
    <mergeCell ref="B6:E6"/>
    <mergeCell ref="B14:C14"/>
    <mergeCell ref="B15:C15"/>
    <mergeCell ref="B18:C18"/>
    <mergeCell ref="B19:C19"/>
    <mergeCell ref="B22:E22"/>
  </mergeCells>
  <hyperlinks>
    <hyperlink ref="B15" r:id="rId1" xr:uid="{DC27F253-3F27-46EB-86F2-A34000676A72}"/>
    <hyperlink ref="B12" location="Index!A12" display="Index" xr:uid="{BAC8415C-6622-447E-B7D8-B4A436606331}"/>
    <hyperlink ref="B26" r:id="rId2" display="© Commonwealth of Australia 2015" xr:uid="{A33979E6-08ED-4892-961D-1BB7ABFC78DF}"/>
    <hyperlink ref="B23" r:id="rId3" display="or the Labour Surveys Branch at labour.statistics@abs.gov.au." xr:uid="{BF4763FC-C35E-49F6-950B-F9E5D0A844F0}"/>
    <hyperlink ref="B22:E22" r:id="rId4" display="For further information about these and related statistics visit www.abs.gov.au/about/contact-us" xr:uid="{CC59FA55-60A3-486A-8874-2BD3B04B07D1}"/>
    <hyperlink ref="B19" r:id="rId5" display="Explanatory Notes" xr:uid="{98014599-8A5C-411B-B691-121B6F1AA38E}"/>
    <hyperlink ref="B18" r:id="rId6" xr:uid="{7275359C-9E24-4AD5-B452-B0BDDE160406}"/>
    <hyperlink ref="B18:C18" r:id="rId7" display="Summary" xr:uid="{C6EAE4C0-20AE-48C1-980A-0BB6906B3671}"/>
    <hyperlink ref="B19:C19" r:id="rId8" display="Methodology" xr:uid="{9F4923B4-6159-427A-A65D-6389BBBDF257}"/>
    <hyperlink ref="B11" location="'Table 6.1'!C10" display="'Table 6.1'!C10" xr:uid="{33DDF3C3-2E8A-4997-B1AA-3BAFBD6FD608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3012</v>
      </c>
      <c r="C1" s="3" t="s">
        <v>3013</v>
      </c>
      <c r="D1" s="3" t="s">
        <v>3014</v>
      </c>
      <c r="E1" s="3" t="s">
        <v>3015</v>
      </c>
      <c r="F1" s="3" t="s">
        <v>3016</v>
      </c>
      <c r="G1" s="3" t="s">
        <v>3017</v>
      </c>
      <c r="H1" s="3" t="s">
        <v>3018</v>
      </c>
      <c r="I1" s="3" t="s">
        <v>3019</v>
      </c>
      <c r="J1" s="3" t="s">
        <v>3020</v>
      </c>
      <c r="K1" s="3" t="s">
        <v>3021</v>
      </c>
      <c r="L1" s="3" t="s">
        <v>3022</v>
      </c>
      <c r="M1" s="3" t="s">
        <v>3023</v>
      </c>
      <c r="N1" s="3" t="s">
        <v>3024</v>
      </c>
      <c r="O1" s="3" t="s">
        <v>3025</v>
      </c>
      <c r="P1" s="3" t="s">
        <v>3026</v>
      </c>
      <c r="Q1" s="3" t="s">
        <v>3027</v>
      </c>
      <c r="R1" s="3" t="s">
        <v>3028</v>
      </c>
      <c r="S1" s="3" t="s">
        <v>3029</v>
      </c>
      <c r="T1" s="3" t="s">
        <v>3030</v>
      </c>
      <c r="U1" s="3" t="s">
        <v>3031</v>
      </c>
      <c r="V1" s="3" t="s">
        <v>3032</v>
      </c>
      <c r="W1" s="3" t="s">
        <v>3033</v>
      </c>
      <c r="X1" s="3" t="s">
        <v>3034</v>
      </c>
      <c r="Y1" s="3" t="s">
        <v>3035</v>
      </c>
      <c r="Z1" s="3" t="s">
        <v>3036</v>
      </c>
      <c r="AA1" s="3" t="s">
        <v>3037</v>
      </c>
      <c r="AB1" s="3" t="s">
        <v>3038</v>
      </c>
      <c r="AC1" s="3" t="s">
        <v>3039</v>
      </c>
      <c r="AD1" s="3" t="s">
        <v>3040</v>
      </c>
      <c r="AE1" s="3" t="s">
        <v>3041</v>
      </c>
      <c r="AF1" s="3" t="s">
        <v>3042</v>
      </c>
      <c r="AG1" s="3" t="s">
        <v>3043</v>
      </c>
      <c r="AH1" s="3" t="s">
        <v>3044</v>
      </c>
      <c r="AI1" s="3" t="s">
        <v>3045</v>
      </c>
      <c r="AJ1" s="3" t="s">
        <v>3046</v>
      </c>
      <c r="AK1" s="3" t="s">
        <v>3047</v>
      </c>
      <c r="AL1" s="3" t="s">
        <v>3048</v>
      </c>
      <c r="AM1" s="3" t="s">
        <v>3049</v>
      </c>
      <c r="AN1" s="3" t="s">
        <v>3050</v>
      </c>
      <c r="AO1" s="3" t="s">
        <v>3051</v>
      </c>
      <c r="AP1" s="3" t="s">
        <v>3052</v>
      </c>
      <c r="AQ1" s="3" t="s">
        <v>3053</v>
      </c>
      <c r="AR1" s="3" t="s">
        <v>3054</v>
      </c>
      <c r="AS1" s="3" t="s">
        <v>3055</v>
      </c>
      <c r="AT1" s="3" t="s">
        <v>3056</v>
      </c>
      <c r="AU1" s="3" t="s">
        <v>3057</v>
      </c>
      <c r="AV1" s="3" t="s">
        <v>3058</v>
      </c>
      <c r="AW1" s="3" t="s">
        <v>3059</v>
      </c>
      <c r="AX1" s="3" t="s">
        <v>3060</v>
      </c>
      <c r="AY1" s="3" t="s">
        <v>3061</v>
      </c>
      <c r="AZ1" s="3" t="s">
        <v>3062</v>
      </c>
      <c r="BA1" s="3" t="s">
        <v>3063</v>
      </c>
      <c r="BB1" s="3" t="s">
        <v>3064</v>
      </c>
      <c r="BC1" s="3" t="s">
        <v>3065</v>
      </c>
      <c r="BD1" s="3" t="s">
        <v>3066</v>
      </c>
      <c r="BE1" s="3" t="s">
        <v>3067</v>
      </c>
      <c r="BF1" s="3" t="s">
        <v>3068</v>
      </c>
      <c r="BG1" s="3" t="s">
        <v>3069</v>
      </c>
      <c r="BH1" s="3" t="s">
        <v>3070</v>
      </c>
      <c r="BI1" s="3" t="s">
        <v>3071</v>
      </c>
      <c r="BJ1" s="3" t="s">
        <v>3072</v>
      </c>
      <c r="BK1" s="3" t="s">
        <v>3073</v>
      </c>
      <c r="BL1" s="3" t="s">
        <v>3074</v>
      </c>
      <c r="BM1" s="3" t="s">
        <v>3075</v>
      </c>
      <c r="BN1" s="3" t="s">
        <v>3076</v>
      </c>
      <c r="BO1" s="3" t="s">
        <v>3077</v>
      </c>
      <c r="BP1" s="3" t="s">
        <v>3078</v>
      </c>
      <c r="BQ1" s="3" t="s">
        <v>3079</v>
      </c>
      <c r="BR1" s="3" t="s">
        <v>3080</v>
      </c>
      <c r="BS1" s="3" t="s">
        <v>3081</v>
      </c>
      <c r="BT1" s="3" t="s">
        <v>3082</v>
      </c>
      <c r="BU1" s="3" t="s">
        <v>3083</v>
      </c>
      <c r="BV1" s="3" t="s">
        <v>3084</v>
      </c>
      <c r="BW1" s="3" t="s">
        <v>3085</v>
      </c>
      <c r="BX1" s="3" t="s">
        <v>3086</v>
      </c>
      <c r="BY1" s="3" t="s">
        <v>3087</v>
      </c>
      <c r="BZ1" s="3" t="s">
        <v>3088</v>
      </c>
      <c r="CA1" s="3" t="s">
        <v>3089</v>
      </c>
      <c r="CB1" s="3" t="s">
        <v>3090</v>
      </c>
      <c r="CC1" s="3" t="s">
        <v>3091</v>
      </c>
      <c r="CD1" s="3" t="s">
        <v>3092</v>
      </c>
      <c r="CE1" s="3" t="s">
        <v>3093</v>
      </c>
      <c r="CF1" s="3" t="s">
        <v>3094</v>
      </c>
      <c r="CG1" s="3" t="s">
        <v>3095</v>
      </c>
      <c r="CH1" s="3" t="s">
        <v>3096</v>
      </c>
      <c r="CI1" s="3" t="s">
        <v>3097</v>
      </c>
      <c r="CJ1" s="3" t="s">
        <v>3098</v>
      </c>
      <c r="CK1" s="3" t="s">
        <v>3099</v>
      </c>
      <c r="CL1" s="3" t="s">
        <v>3100</v>
      </c>
      <c r="CM1" s="3" t="s">
        <v>3101</v>
      </c>
      <c r="CN1" s="3" t="s">
        <v>3102</v>
      </c>
      <c r="CO1" s="3" t="s">
        <v>3103</v>
      </c>
      <c r="CP1" s="3" t="s">
        <v>3104</v>
      </c>
      <c r="CQ1" s="3" t="s">
        <v>3105</v>
      </c>
      <c r="CR1" s="3" t="s">
        <v>3106</v>
      </c>
      <c r="CS1" s="3" t="s">
        <v>3107</v>
      </c>
      <c r="CT1" s="3" t="s">
        <v>3108</v>
      </c>
      <c r="CU1" s="3" t="s">
        <v>3109</v>
      </c>
      <c r="CV1" s="3" t="s">
        <v>3110</v>
      </c>
      <c r="CW1" s="3" t="s">
        <v>3111</v>
      </c>
      <c r="CX1" s="3" t="s">
        <v>3112</v>
      </c>
      <c r="CY1" s="3" t="s">
        <v>3113</v>
      </c>
      <c r="CZ1" s="3" t="s">
        <v>3114</v>
      </c>
      <c r="DA1" s="3" t="s">
        <v>3115</v>
      </c>
      <c r="DB1" s="3" t="s">
        <v>3116</v>
      </c>
      <c r="DC1" s="3" t="s">
        <v>3117</v>
      </c>
      <c r="DD1" s="3" t="s">
        <v>3118</v>
      </c>
      <c r="DE1" s="3" t="s">
        <v>3119</v>
      </c>
      <c r="DF1" s="3" t="s">
        <v>3120</v>
      </c>
      <c r="DG1" s="3" t="s">
        <v>3121</v>
      </c>
      <c r="DH1" s="3" t="s">
        <v>3122</v>
      </c>
      <c r="DI1" s="3" t="s">
        <v>3123</v>
      </c>
      <c r="DJ1" s="3" t="s">
        <v>3124</v>
      </c>
      <c r="DK1" s="3" t="s">
        <v>3125</v>
      </c>
      <c r="DL1" s="3" t="s">
        <v>3126</v>
      </c>
      <c r="DM1" s="3" t="s">
        <v>3127</v>
      </c>
      <c r="DN1" s="3" t="s">
        <v>3128</v>
      </c>
      <c r="DO1" s="3" t="s">
        <v>3129</v>
      </c>
      <c r="DP1" s="3" t="s">
        <v>3130</v>
      </c>
      <c r="DQ1" s="3" t="s">
        <v>3131</v>
      </c>
      <c r="DR1" s="3" t="s">
        <v>3132</v>
      </c>
      <c r="DS1" s="3" t="s">
        <v>3133</v>
      </c>
      <c r="DT1" s="3" t="s">
        <v>3134</v>
      </c>
      <c r="DU1" s="3" t="s">
        <v>3135</v>
      </c>
      <c r="DV1" s="3" t="s">
        <v>3136</v>
      </c>
      <c r="DW1" s="3" t="s">
        <v>3137</v>
      </c>
      <c r="DX1" s="3" t="s">
        <v>3138</v>
      </c>
      <c r="DY1" s="3" t="s">
        <v>3139</v>
      </c>
      <c r="DZ1" s="3" t="s">
        <v>3140</v>
      </c>
      <c r="EA1" s="3" t="s">
        <v>3141</v>
      </c>
      <c r="EB1" s="3" t="s">
        <v>3142</v>
      </c>
      <c r="EC1" s="3" t="s">
        <v>3143</v>
      </c>
      <c r="ED1" s="3" t="s">
        <v>3144</v>
      </c>
      <c r="EE1" s="3" t="s">
        <v>3145</v>
      </c>
      <c r="EF1" s="3" t="s">
        <v>3146</v>
      </c>
      <c r="EG1" s="3" t="s">
        <v>3147</v>
      </c>
      <c r="EH1" s="3" t="s">
        <v>3148</v>
      </c>
      <c r="EI1" s="3" t="s">
        <v>3149</v>
      </c>
      <c r="EJ1" s="3" t="s">
        <v>3150</v>
      </c>
      <c r="EK1" s="3" t="s">
        <v>3151</v>
      </c>
      <c r="EL1" s="3" t="s">
        <v>3152</v>
      </c>
      <c r="EM1" s="3" t="s">
        <v>3153</v>
      </c>
      <c r="EN1" s="3" t="s">
        <v>3154</v>
      </c>
      <c r="EO1" s="3" t="s">
        <v>3155</v>
      </c>
      <c r="EP1" s="3" t="s">
        <v>3156</v>
      </c>
      <c r="EQ1" s="3" t="s">
        <v>3157</v>
      </c>
      <c r="ER1" s="3" t="s">
        <v>3158</v>
      </c>
      <c r="ES1" s="3" t="s">
        <v>3159</v>
      </c>
      <c r="ET1" s="3" t="s">
        <v>3160</v>
      </c>
      <c r="EU1" s="3" t="s">
        <v>3161</v>
      </c>
      <c r="EV1" s="3" t="s">
        <v>3162</v>
      </c>
      <c r="EW1" s="3" t="s">
        <v>3163</v>
      </c>
      <c r="EX1" s="3" t="s">
        <v>3164</v>
      </c>
      <c r="EY1" s="3" t="s">
        <v>3165</v>
      </c>
      <c r="EZ1" s="3" t="s">
        <v>3166</v>
      </c>
      <c r="FA1" s="3" t="s">
        <v>3167</v>
      </c>
      <c r="FB1" s="3" t="s">
        <v>3168</v>
      </c>
      <c r="FC1" s="3" t="s">
        <v>3169</v>
      </c>
      <c r="FD1" s="3" t="s">
        <v>3170</v>
      </c>
      <c r="FE1" s="3" t="s">
        <v>3171</v>
      </c>
      <c r="FF1" s="3" t="s">
        <v>3172</v>
      </c>
      <c r="FG1" s="3" t="s">
        <v>3173</v>
      </c>
      <c r="FH1" s="3" t="s">
        <v>3174</v>
      </c>
      <c r="FI1" s="3" t="s">
        <v>3175</v>
      </c>
      <c r="FJ1" s="3" t="s">
        <v>3176</v>
      </c>
      <c r="FK1" s="3" t="s">
        <v>3177</v>
      </c>
      <c r="FL1" s="3" t="s">
        <v>3178</v>
      </c>
      <c r="FM1" s="3" t="s">
        <v>3179</v>
      </c>
      <c r="FN1" s="3" t="s">
        <v>3180</v>
      </c>
      <c r="FO1" s="3" t="s">
        <v>3181</v>
      </c>
      <c r="FP1" s="3" t="s">
        <v>3182</v>
      </c>
      <c r="FQ1" s="3" t="s">
        <v>3183</v>
      </c>
      <c r="FR1" s="3" t="s">
        <v>3184</v>
      </c>
      <c r="FS1" s="3" t="s">
        <v>3185</v>
      </c>
      <c r="FT1" s="3" t="s">
        <v>3186</v>
      </c>
      <c r="FU1" s="3" t="s">
        <v>3187</v>
      </c>
      <c r="FV1" s="3" t="s">
        <v>3188</v>
      </c>
      <c r="FW1" s="3" t="s">
        <v>3189</v>
      </c>
      <c r="FX1" s="3" t="s">
        <v>3190</v>
      </c>
      <c r="FY1" s="3" t="s">
        <v>3191</v>
      </c>
      <c r="FZ1" s="3" t="s">
        <v>3192</v>
      </c>
      <c r="GA1" s="3" t="s">
        <v>3193</v>
      </c>
      <c r="GB1" s="3" t="s">
        <v>3194</v>
      </c>
      <c r="GC1" s="3" t="s">
        <v>3195</v>
      </c>
      <c r="GD1" s="3" t="s">
        <v>3196</v>
      </c>
      <c r="GE1" s="3" t="s">
        <v>3197</v>
      </c>
      <c r="GF1" s="3" t="s">
        <v>3198</v>
      </c>
      <c r="GG1" s="3" t="s">
        <v>3199</v>
      </c>
      <c r="GH1" s="3" t="s">
        <v>3200</v>
      </c>
      <c r="GI1" s="3" t="s">
        <v>3201</v>
      </c>
      <c r="GJ1" s="3" t="s">
        <v>3202</v>
      </c>
      <c r="GK1" s="3" t="s">
        <v>3203</v>
      </c>
      <c r="GL1" s="3" t="s">
        <v>3204</v>
      </c>
      <c r="GM1" s="3" t="s">
        <v>3205</v>
      </c>
      <c r="GN1" s="3" t="s">
        <v>3206</v>
      </c>
      <c r="GO1" s="3" t="s">
        <v>3207</v>
      </c>
      <c r="GP1" s="3" t="s">
        <v>3208</v>
      </c>
      <c r="GQ1" s="3" t="s">
        <v>3209</v>
      </c>
      <c r="GR1" s="3" t="s">
        <v>3210</v>
      </c>
      <c r="GS1" s="3" t="s">
        <v>3211</v>
      </c>
      <c r="GT1" s="3" t="s">
        <v>3212</v>
      </c>
      <c r="GU1" s="3" t="s">
        <v>3213</v>
      </c>
      <c r="GV1" s="3" t="s">
        <v>3214</v>
      </c>
      <c r="GW1" s="3" t="s">
        <v>3215</v>
      </c>
      <c r="GX1" s="3" t="s">
        <v>3216</v>
      </c>
      <c r="GY1" s="3" t="s">
        <v>3217</v>
      </c>
      <c r="GZ1" s="3" t="s">
        <v>3218</v>
      </c>
      <c r="HA1" s="3" t="s">
        <v>3219</v>
      </c>
      <c r="HB1" s="3" t="s">
        <v>3220</v>
      </c>
      <c r="HC1" s="3" t="s">
        <v>3221</v>
      </c>
      <c r="HD1" s="3" t="s">
        <v>3222</v>
      </c>
      <c r="HE1" s="3" t="s">
        <v>3223</v>
      </c>
      <c r="HF1" s="3" t="s">
        <v>3224</v>
      </c>
      <c r="HG1" s="3" t="s">
        <v>3225</v>
      </c>
      <c r="HH1" s="3" t="s">
        <v>3226</v>
      </c>
      <c r="HI1" s="3" t="s">
        <v>3227</v>
      </c>
      <c r="HJ1" s="3" t="s">
        <v>3228</v>
      </c>
      <c r="HK1" s="3" t="s">
        <v>3229</v>
      </c>
      <c r="HL1" s="3" t="s">
        <v>3230</v>
      </c>
      <c r="HM1" s="3" t="s">
        <v>3231</v>
      </c>
      <c r="HN1" s="3" t="s">
        <v>3232</v>
      </c>
      <c r="HO1" s="3" t="s">
        <v>3233</v>
      </c>
      <c r="HP1" s="3" t="s">
        <v>3234</v>
      </c>
      <c r="HQ1" s="3" t="s">
        <v>3235</v>
      </c>
      <c r="HR1" s="3" t="s">
        <v>3236</v>
      </c>
      <c r="HS1" s="3" t="s">
        <v>3237</v>
      </c>
      <c r="HT1" s="3" t="s">
        <v>3238</v>
      </c>
      <c r="HU1" s="3" t="s">
        <v>3239</v>
      </c>
      <c r="HV1" s="3" t="s">
        <v>3240</v>
      </c>
      <c r="HW1" s="3" t="s">
        <v>3241</v>
      </c>
      <c r="HX1" s="3" t="s">
        <v>3242</v>
      </c>
      <c r="HY1" s="3" t="s">
        <v>3243</v>
      </c>
      <c r="HZ1" s="3" t="s">
        <v>3244</v>
      </c>
      <c r="IA1" s="3" t="s">
        <v>3245</v>
      </c>
      <c r="IB1" s="3" t="s">
        <v>3246</v>
      </c>
      <c r="IC1" s="3" t="s">
        <v>3247</v>
      </c>
      <c r="ID1" s="3" t="s">
        <v>3248</v>
      </c>
      <c r="IE1" s="3" t="s">
        <v>3249</v>
      </c>
      <c r="IF1" s="3" t="s">
        <v>3250</v>
      </c>
      <c r="IG1" s="3" t="s">
        <v>3251</v>
      </c>
      <c r="IH1" s="3" t="s">
        <v>3252</v>
      </c>
      <c r="II1" s="3" t="s">
        <v>3253</v>
      </c>
      <c r="IJ1" s="3" t="s">
        <v>3254</v>
      </c>
      <c r="IK1" s="3" t="s">
        <v>3255</v>
      </c>
      <c r="IL1" s="3" t="s">
        <v>3256</v>
      </c>
      <c r="IM1" s="3" t="s">
        <v>3257</v>
      </c>
      <c r="IN1" s="3" t="s">
        <v>3258</v>
      </c>
      <c r="IO1" s="3" t="s">
        <v>3259</v>
      </c>
      <c r="IP1" s="3" t="s">
        <v>3260</v>
      </c>
      <c r="IQ1" s="3" t="s">
        <v>3261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3262</v>
      </c>
      <c r="C10" s="8" t="s">
        <v>3263</v>
      </c>
      <c r="D10" s="8" t="s">
        <v>3264</v>
      </c>
      <c r="E10" s="8" t="s">
        <v>3265</v>
      </c>
      <c r="F10" s="8" t="s">
        <v>3266</v>
      </c>
      <c r="G10" s="8" t="s">
        <v>3267</v>
      </c>
      <c r="H10" s="8" t="s">
        <v>3268</v>
      </c>
      <c r="I10" s="8" t="s">
        <v>3269</v>
      </c>
      <c r="J10" s="8" t="s">
        <v>3270</v>
      </c>
      <c r="K10" s="8" t="s">
        <v>3271</v>
      </c>
      <c r="L10" s="8" t="s">
        <v>3272</v>
      </c>
      <c r="M10" s="8" t="s">
        <v>3273</v>
      </c>
      <c r="N10" s="8" t="s">
        <v>3274</v>
      </c>
      <c r="O10" s="8" t="s">
        <v>3275</v>
      </c>
      <c r="P10" s="8" t="s">
        <v>3276</v>
      </c>
      <c r="Q10" s="8" t="s">
        <v>3277</v>
      </c>
      <c r="R10" s="8" t="s">
        <v>3278</v>
      </c>
      <c r="S10" s="8" t="s">
        <v>3279</v>
      </c>
      <c r="T10" s="8" t="s">
        <v>3280</v>
      </c>
      <c r="U10" s="8" t="s">
        <v>3281</v>
      </c>
      <c r="V10" s="8" t="s">
        <v>3282</v>
      </c>
      <c r="W10" s="8" t="s">
        <v>3283</v>
      </c>
      <c r="X10" s="8" t="s">
        <v>3284</v>
      </c>
      <c r="Y10" s="8" t="s">
        <v>3285</v>
      </c>
      <c r="Z10" s="8" t="s">
        <v>3286</v>
      </c>
      <c r="AA10" s="8" t="s">
        <v>3287</v>
      </c>
      <c r="AB10" s="8" t="s">
        <v>3288</v>
      </c>
      <c r="AC10" s="8" t="s">
        <v>3289</v>
      </c>
      <c r="AD10" s="8" t="s">
        <v>3290</v>
      </c>
      <c r="AE10" s="8" t="s">
        <v>3291</v>
      </c>
      <c r="AF10" s="8" t="s">
        <v>3292</v>
      </c>
      <c r="AG10" s="8" t="s">
        <v>3293</v>
      </c>
      <c r="AH10" s="8" t="s">
        <v>3294</v>
      </c>
      <c r="AI10" s="8" t="s">
        <v>3295</v>
      </c>
      <c r="AJ10" s="8" t="s">
        <v>3296</v>
      </c>
      <c r="AK10" s="8" t="s">
        <v>3297</v>
      </c>
      <c r="AL10" s="8" t="s">
        <v>3298</v>
      </c>
      <c r="AM10" s="8" t="s">
        <v>3299</v>
      </c>
      <c r="AN10" s="8" t="s">
        <v>3300</v>
      </c>
      <c r="AO10" s="8" t="s">
        <v>3301</v>
      </c>
      <c r="AP10" s="8" t="s">
        <v>3302</v>
      </c>
      <c r="AQ10" s="8" t="s">
        <v>3303</v>
      </c>
      <c r="AR10" s="8" t="s">
        <v>3304</v>
      </c>
      <c r="AS10" s="8" t="s">
        <v>3305</v>
      </c>
      <c r="AT10" s="8" t="s">
        <v>3306</v>
      </c>
      <c r="AU10" s="8" t="s">
        <v>3307</v>
      </c>
      <c r="AV10" s="8" t="s">
        <v>3308</v>
      </c>
      <c r="AW10" s="8" t="s">
        <v>3309</v>
      </c>
      <c r="AX10" s="8" t="s">
        <v>3310</v>
      </c>
      <c r="AY10" s="8" t="s">
        <v>3311</v>
      </c>
      <c r="AZ10" s="8" t="s">
        <v>3312</v>
      </c>
      <c r="BA10" s="8" t="s">
        <v>3313</v>
      </c>
      <c r="BB10" s="8" t="s">
        <v>3314</v>
      </c>
      <c r="BC10" s="8" t="s">
        <v>3315</v>
      </c>
      <c r="BD10" s="8" t="s">
        <v>3316</v>
      </c>
      <c r="BE10" s="8" t="s">
        <v>3317</v>
      </c>
      <c r="BF10" s="8" t="s">
        <v>3318</v>
      </c>
      <c r="BG10" s="8" t="s">
        <v>3319</v>
      </c>
      <c r="BH10" s="8" t="s">
        <v>3320</v>
      </c>
      <c r="BI10" s="8" t="s">
        <v>3321</v>
      </c>
      <c r="BJ10" s="8" t="s">
        <v>3322</v>
      </c>
      <c r="BK10" s="8" t="s">
        <v>3323</v>
      </c>
      <c r="BL10" s="8" t="s">
        <v>3324</v>
      </c>
      <c r="BM10" s="8" t="s">
        <v>3325</v>
      </c>
      <c r="BN10" s="8" t="s">
        <v>3326</v>
      </c>
      <c r="BO10" s="8" t="s">
        <v>3327</v>
      </c>
      <c r="BP10" s="8" t="s">
        <v>3328</v>
      </c>
      <c r="BQ10" s="8" t="s">
        <v>3329</v>
      </c>
      <c r="BR10" s="8" t="s">
        <v>3330</v>
      </c>
      <c r="BS10" s="8" t="s">
        <v>3331</v>
      </c>
      <c r="BT10" s="8" t="s">
        <v>3332</v>
      </c>
      <c r="BU10" s="8" t="s">
        <v>3333</v>
      </c>
      <c r="BV10" s="8" t="s">
        <v>3334</v>
      </c>
      <c r="BW10" s="8" t="s">
        <v>3335</v>
      </c>
      <c r="BX10" s="8" t="s">
        <v>3336</v>
      </c>
      <c r="BY10" s="8" t="s">
        <v>3337</v>
      </c>
      <c r="BZ10" s="8" t="s">
        <v>3338</v>
      </c>
      <c r="CA10" s="8" t="s">
        <v>3339</v>
      </c>
      <c r="CB10" s="8" t="s">
        <v>3340</v>
      </c>
      <c r="CC10" s="8" t="s">
        <v>3341</v>
      </c>
      <c r="CD10" s="8" t="s">
        <v>3342</v>
      </c>
      <c r="CE10" s="8" t="s">
        <v>3343</v>
      </c>
      <c r="CF10" s="8" t="s">
        <v>3344</v>
      </c>
      <c r="CG10" s="8" t="s">
        <v>3345</v>
      </c>
      <c r="CH10" s="8" t="s">
        <v>3346</v>
      </c>
      <c r="CI10" s="8" t="s">
        <v>3347</v>
      </c>
      <c r="CJ10" s="8" t="s">
        <v>3348</v>
      </c>
      <c r="CK10" s="8" t="s">
        <v>3349</v>
      </c>
      <c r="CL10" s="8" t="s">
        <v>3350</v>
      </c>
      <c r="CM10" s="8" t="s">
        <v>3351</v>
      </c>
      <c r="CN10" s="8" t="s">
        <v>3352</v>
      </c>
      <c r="CO10" s="8" t="s">
        <v>3353</v>
      </c>
      <c r="CP10" s="8" t="s">
        <v>3354</v>
      </c>
      <c r="CQ10" s="8" t="s">
        <v>3355</v>
      </c>
      <c r="CR10" s="8" t="s">
        <v>3356</v>
      </c>
      <c r="CS10" s="8" t="s">
        <v>3357</v>
      </c>
      <c r="CT10" s="8" t="s">
        <v>3358</v>
      </c>
      <c r="CU10" s="8" t="s">
        <v>3359</v>
      </c>
      <c r="CV10" s="8" t="s">
        <v>3360</v>
      </c>
      <c r="CW10" s="8" t="s">
        <v>3361</v>
      </c>
      <c r="CX10" s="8" t="s">
        <v>3362</v>
      </c>
      <c r="CY10" s="8" t="s">
        <v>3363</v>
      </c>
      <c r="CZ10" s="8" t="s">
        <v>3364</v>
      </c>
      <c r="DA10" s="8" t="s">
        <v>3365</v>
      </c>
      <c r="DB10" s="8" t="s">
        <v>3366</v>
      </c>
      <c r="DC10" s="8" t="s">
        <v>3367</v>
      </c>
      <c r="DD10" s="8" t="s">
        <v>3368</v>
      </c>
      <c r="DE10" s="8" t="s">
        <v>3369</v>
      </c>
      <c r="DF10" s="8" t="s">
        <v>3370</v>
      </c>
      <c r="DG10" s="8" t="s">
        <v>3371</v>
      </c>
      <c r="DH10" s="8" t="s">
        <v>3372</v>
      </c>
      <c r="DI10" s="8" t="s">
        <v>3373</v>
      </c>
      <c r="DJ10" s="8" t="s">
        <v>3374</v>
      </c>
      <c r="DK10" s="8" t="s">
        <v>3375</v>
      </c>
      <c r="DL10" s="8" t="s">
        <v>3376</v>
      </c>
      <c r="DM10" s="8" t="s">
        <v>3377</v>
      </c>
      <c r="DN10" s="8" t="s">
        <v>3378</v>
      </c>
      <c r="DO10" s="8" t="s">
        <v>3379</v>
      </c>
      <c r="DP10" s="8" t="s">
        <v>3380</v>
      </c>
      <c r="DQ10" s="8" t="s">
        <v>3381</v>
      </c>
      <c r="DR10" s="8" t="s">
        <v>3382</v>
      </c>
      <c r="DS10" s="8" t="s">
        <v>3383</v>
      </c>
      <c r="DT10" s="8" t="s">
        <v>3384</v>
      </c>
      <c r="DU10" s="8" t="s">
        <v>3385</v>
      </c>
      <c r="DV10" s="8" t="s">
        <v>3386</v>
      </c>
      <c r="DW10" s="8" t="s">
        <v>3387</v>
      </c>
      <c r="DX10" s="8" t="s">
        <v>3388</v>
      </c>
      <c r="DY10" s="8" t="s">
        <v>3389</v>
      </c>
      <c r="DZ10" s="8" t="s">
        <v>3390</v>
      </c>
      <c r="EA10" s="8" t="s">
        <v>3391</v>
      </c>
      <c r="EB10" s="8" t="s">
        <v>3392</v>
      </c>
      <c r="EC10" s="8" t="s">
        <v>3393</v>
      </c>
      <c r="ED10" s="8" t="s">
        <v>3394</v>
      </c>
      <c r="EE10" s="8" t="s">
        <v>3395</v>
      </c>
      <c r="EF10" s="8" t="s">
        <v>3396</v>
      </c>
      <c r="EG10" s="8" t="s">
        <v>3397</v>
      </c>
      <c r="EH10" s="8" t="s">
        <v>3398</v>
      </c>
      <c r="EI10" s="8" t="s">
        <v>3399</v>
      </c>
      <c r="EJ10" s="8" t="s">
        <v>3400</v>
      </c>
      <c r="EK10" s="8" t="s">
        <v>3401</v>
      </c>
      <c r="EL10" s="8" t="s">
        <v>3402</v>
      </c>
      <c r="EM10" s="8" t="s">
        <v>3403</v>
      </c>
      <c r="EN10" s="8" t="s">
        <v>3404</v>
      </c>
      <c r="EO10" s="8" t="s">
        <v>3405</v>
      </c>
      <c r="EP10" s="8" t="s">
        <v>3406</v>
      </c>
      <c r="EQ10" s="8" t="s">
        <v>3407</v>
      </c>
      <c r="ER10" s="8" t="s">
        <v>3408</v>
      </c>
      <c r="ES10" s="8" t="s">
        <v>3409</v>
      </c>
      <c r="ET10" s="8" t="s">
        <v>3410</v>
      </c>
      <c r="EU10" s="8" t="s">
        <v>3411</v>
      </c>
      <c r="EV10" s="8" t="s">
        <v>3412</v>
      </c>
      <c r="EW10" s="8" t="s">
        <v>3413</v>
      </c>
      <c r="EX10" s="8" t="s">
        <v>3414</v>
      </c>
      <c r="EY10" s="8" t="s">
        <v>3415</v>
      </c>
      <c r="EZ10" s="8" t="s">
        <v>3416</v>
      </c>
      <c r="FA10" s="8" t="s">
        <v>3417</v>
      </c>
      <c r="FB10" s="8" t="s">
        <v>3418</v>
      </c>
      <c r="FC10" s="8" t="s">
        <v>3419</v>
      </c>
      <c r="FD10" s="8" t="s">
        <v>3420</v>
      </c>
      <c r="FE10" s="8" t="s">
        <v>3421</v>
      </c>
      <c r="FF10" s="8" t="s">
        <v>3422</v>
      </c>
      <c r="FG10" s="8" t="s">
        <v>3423</v>
      </c>
      <c r="FH10" s="8" t="s">
        <v>3424</v>
      </c>
      <c r="FI10" s="8" t="s">
        <v>3425</v>
      </c>
      <c r="FJ10" s="8" t="s">
        <v>3426</v>
      </c>
      <c r="FK10" s="8" t="s">
        <v>3427</v>
      </c>
      <c r="FL10" s="8" t="s">
        <v>3428</v>
      </c>
      <c r="FM10" s="8" t="s">
        <v>3429</v>
      </c>
      <c r="FN10" s="8" t="s">
        <v>3430</v>
      </c>
      <c r="FO10" s="8" t="s">
        <v>3431</v>
      </c>
      <c r="FP10" s="8" t="s">
        <v>3432</v>
      </c>
      <c r="FQ10" s="8" t="s">
        <v>3433</v>
      </c>
      <c r="FR10" s="8" t="s">
        <v>3434</v>
      </c>
      <c r="FS10" s="8" t="s">
        <v>3435</v>
      </c>
      <c r="FT10" s="8" t="s">
        <v>3436</v>
      </c>
      <c r="FU10" s="8" t="s">
        <v>3437</v>
      </c>
      <c r="FV10" s="8" t="s">
        <v>3438</v>
      </c>
      <c r="FW10" s="8" t="s">
        <v>3439</v>
      </c>
      <c r="FX10" s="8" t="s">
        <v>3440</v>
      </c>
      <c r="FY10" s="8" t="s">
        <v>3441</v>
      </c>
      <c r="FZ10" s="8" t="s">
        <v>3442</v>
      </c>
      <c r="GA10" s="8" t="s">
        <v>3443</v>
      </c>
      <c r="GB10" s="8" t="s">
        <v>3444</v>
      </c>
      <c r="GC10" s="8" t="s">
        <v>3445</v>
      </c>
      <c r="GD10" s="8" t="s">
        <v>3446</v>
      </c>
      <c r="GE10" s="8" t="s">
        <v>3447</v>
      </c>
      <c r="GF10" s="8" t="s">
        <v>3448</v>
      </c>
      <c r="GG10" s="8" t="s">
        <v>3449</v>
      </c>
      <c r="GH10" s="8" t="s">
        <v>3450</v>
      </c>
      <c r="GI10" s="8" t="s">
        <v>3451</v>
      </c>
      <c r="GJ10" s="8" t="s">
        <v>3452</v>
      </c>
      <c r="GK10" s="8" t="s">
        <v>3453</v>
      </c>
      <c r="GL10" s="8" t="s">
        <v>3454</v>
      </c>
      <c r="GM10" s="8" t="s">
        <v>3455</v>
      </c>
      <c r="GN10" s="8" t="s">
        <v>3456</v>
      </c>
      <c r="GO10" s="8" t="s">
        <v>3457</v>
      </c>
      <c r="GP10" s="8" t="s">
        <v>3458</v>
      </c>
      <c r="GQ10" s="8" t="s">
        <v>3459</v>
      </c>
      <c r="GR10" s="8" t="s">
        <v>3460</v>
      </c>
      <c r="GS10" s="8" t="s">
        <v>3461</v>
      </c>
      <c r="GT10" s="8" t="s">
        <v>3462</v>
      </c>
      <c r="GU10" s="8" t="s">
        <v>3463</v>
      </c>
      <c r="GV10" s="8" t="s">
        <v>3464</v>
      </c>
      <c r="GW10" s="8" t="s">
        <v>3465</v>
      </c>
      <c r="GX10" s="8" t="s">
        <v>3466</v>
      </c>
      <c r="GY10" s="8" t="s">
        <v>3467</v>
      </c>
      <c r="GZ10" s="8" t="s">
        <v>3468</v>
      </c>
      <c r="HA10" s="8" t="s">
        <v>3469</v>
      </c>
      <c r="HB10" s="8" t="s">
        <v>3470</v>
      </c>
      <c r="HC10" s="8" t="s">
        <v>3471</v>
      </c>
      <c r="HD10" s="8" t="s">
        <v>3472</v>
      </c>
      <c r="HE10" s="8" t="s">
        <v>3473</v>
      </c>
      <c r="HF10" s="8" t="s">
        <v>3474</v>
      </c>
      <c r="HG10" s="8" t="s">
        <v>3475</v>
      </c>
      <c r="HH10" s="8" t="s">
        <v>3476</v>
      </c>
      <c r="HI10" s="8" t="s">
        <v>3477</v>
      </c>
      <c r="HJ10" s="8" t="s">
        <v>3478</v>
      </c>
      <c r="HK10" s="8" t="s">
        <v>3479</v>
      </c>
      <c r="HL10" s="8" t="s">
        <v>3480</v>
      </c>
      <c r="HM10" s="8" t="s">
        <v>3481</v>
      </c>
      <c r="HN10" s="8" t="s">
        <v>3482</v>
      </c>
      <c r="HO10" s="8" t="s">
        <v>3483</v>
      </c>
      <c r="HP10" s="8" t="s">
        <v>3484</v>
      </c>
      <c r="HQ10" s="8" t="s">
        <v>3485</v>
      </c>
      <c r="HR10" s="8" t="s">
        <v>3486</v>
      </c>
      <c r="HS10" s="8" t="s">
        <v>3487</v>
      </c>
      <c r="HT10" s="8" t="s">
        <v>3488</v>
      </c>
      <c r="HU10" s="8" t="s">
        <v>3489</v>
      </c>
      <c r="HV10" s="8" t="s">
        <v>3490</v>
      </c>
      <c r="HW10" s="8" t="s">
        <v>3491</v>
      </c>
      <c r="HX10" s="8" t="s">
        <v>3492</v>
      </c>
      <c r="HY10" s="8" t="s">
        <v>3493</v>
      </c>
      <c r="HZ10" s="8" t="s">
        <v>3494</v>
      </c>
      <c r="IA10" s="8" t="s">
        <v>3495</v>
      </c>
      <c r="IB10" s="8" t="s">
        <v>3496</v>
      </c>
      <c r="IC10" s="8" t="s">
        <v>3497</v>
      </c>
      <c r="ID10" s="8" t="s">
        <v>3498</v>
      </c>
      <c r="IE10" s="8" t="s">
        <v>3499</v>
      </c>
      <c r="IF10" s="8" t="s">
        <v>3500</v>
      </c>
      <c r="IG10" s="8" t="s">
        <v>3501</v>
      </c>
      <c r="IH10" s="8" t="s">
        <v>3502</v>
      </c>
      <c r="II10" s="8" t="s">
        <v>3503</v>
      </c>
      <c r="IJ10" s="8" t="s">
        <v>3504</v>
      </c>
      <c r="IK10" s="8" t="s">
        <v>3505</v>
      </c>
      <c r="IL10" s="8" t="s">
        <v>3506</v>
      </c>
      <c r="IM10" s="8" t="s">
        <v>3507</v>
      </c>
      <c r="IN10" s="8" t="s">
        <v>3508</v>
      </c>
      <c r="IO10" s="8" t="s">
        <v>3509</v>
      </c>
      <c r="IP10" s="8" t="s">
        <v>3510</v>
      </c>
      <c r="IQ10" s="8" t="s">
        <v>3511</v>
      </c>
    </row>
    <row r="11" spans="1:251">
      <c r="A11" s="10">
        <v>42036</v>
      </c>
      <c r="B11" s="9">
        <v>2</v>
      </c>
      <c r="C11" s="9">
        <v>266.21800000000002</v>
      </c>
      <c r="D11" s="9">
        <v>167.173</v>
      </c>
      <c r="E11" s="9">
        <v>160.06800000000001</v>
      </c>
      <c r="F11" s="9">
        <v>5.1059999999999999</v>
      </c>
      <c r="G11" s="9">
        <v>1.998</v>
      </c>
      <c r="H11" s="9">
        <v>4.6609999999999996</v>
      </c>
      <c r="I11" s="9">
        <v>0.46300000000000002</v>
      </c>
      <c r="J11" s="9">
        <v>1.472</v>
      </c>
      <c r="K11" s="9">
        <v>131.20400000000001</v>
      </c>
      <c r="L11" s="9">
        <v>8.2289999999999992</v>
      </c>
      <c r="M11" s="9">
        <v>9.4469999999999992</v>
      </c>
      <c r="N11" s="9">
        <v>18.292999999999999</v>
      </c>
      <c r="O11" s="9">
        <v>34.524000000000001</v>
      </c>
      <c r="P11" s="9">
        <v>132.649</v>
      </c>
      <c r="Q11" s="9">
        <v>99.046000000000006</v>
      </c>
      <c r="R11" s="9">
        <v>10.507</v>
      </c>
      <c r="S11" s="9">
        <v>294.93599999999998</v>
      </c>
      <c r="T11" s="9">
        <v>426.42500000000001</v>
      </c>
      <c r="U11" s="9">
        <v>401.02499999999998</v>
      </c>
      <c r="V11" s="9">
        <v>28.675000000000001</v>
      </c>
      <c r="W11" s="9">
        <v>23.082999999999998</v>
      </c>
      <c r="X11" s="9">
        <v>10.95</v>
      </c>
      <c r="Y11" s="9">
        <v>12.132999999999999</v>
      </c>
      <c r="Z11" s="9">
        <v>19.13</v>
      </c>
      <c r="AA11" s="9">
        <v>3.9529999999999998</v>
      </c>
      <c r="AB11" s="9">
        <v>18.882000000000001</v>
      </c>
      <c r="AC11" s="9">
        <v>0.73299999999999998</v>
      </c>
      <c r="AD11" s="9">
        <v>3.4689999999999999</v>
      </c>
      <c r="AE11" s="9">
        <v>6.0250000000000004</v>
      </c>
      <c r="AF11" s="9">
        <v>9.9659999999999993</v>
      </c>
      <c r="AG11" s="9">
        <v>7.0919999999999996</v>
      </c>
      <c r="AH11" s="9">
        <v>15.691000000000001</v>
      </c>
      <c r="AI11" s="9">
        <v>7.3920000000000003</v>
      </c>
      <c r="AJ11" s="9">
        <v>5.5910000000000002</v>
      </c>
      <c r="AK11" s="9">
        <v>372.35</v>
      </c>
      <c r="AL11" s="9">
        <v>309.60899999999998</v>
      </c>
      <c r="AM11" s="9">
        <v>297.86399999999998</v>
      </c>
      <c r="AN11" s="9">
        <v>6.5010000000000003</v>
      </c>
      <c r="AO11" s="9">
        <v>5.2439999999999998</v>
      </c>
      <c r="AP11" s="9">
        <v>6.9669999999999996</v>
      </c>
      <c r="AQ11" s="9">
        <v>0</v>
      </c>
      <c r="AR11" s="9">
        <v>4.7779999999999996</v>
      </c>
      <c r="AS11" s="9">
        <v>248.88200000000001</v>
      </c>
      <c r="AT11" s="9">
        <v>20.52</v>
      </c>
      <c r="AU11" s="9">
        <v>13.835000000000001</v>
      </c>
      <c r="AV11" s="9">
        <v>26.372</v>
      </c>
      <c r="AW11" s="9">
        <v>59.264000000000003</v>
      </c>
      <c r="AX11" s="9">
        <v>250.345</v>
      </c>
      <c r="AY11" s="9">
        <v>62.741999999999997</v>
      </c>
      <c r="AZ11" s="9">
        <v>25.4</v>
      </c>
      <c r="BA11" s="9">
        <v>426.42500000000001</v>
      </c>
      <c r="BB11" s="9">
        <v>333.01600000000002</v>
      </c>
      <c r="BC11" s="9">
        <v>314.916</v>
      </c>
      <c r="BD11" s="9">
        <v>37.231000000000002</v>
      </c>
      <c r="BE11" s="9">
        <v>32.719000000000001</v>
      </c>
      <c r="BF11" s="9">
        <v>16.446999999999999</v>
      </c>
      <c r="BG11" s="9">
        <v>16.271999999999998</v>
      </c>
      <c r="BH11" s="9">
        <v>25.251999999999999</v>
      </c>
      <c r="BI11" s="9">
        <v>7.4660000000000002</v>
      </c>
      <c r="BJ11" s="9">
        <v>25.033000000000001</v>
      </c>
      <c r="BK11" s="9">
        <v>3.9369999999999998</v>
      </c>
      <c r="BL11" s="9">
        <v>3.1539999999999999</v>
      </c>
      <c r="BM11" s="9">
        <v>7.2350000000000003</v>
      </c>
      <c r="BN11" s="9">
        <v>10.746</v>
      </c>
      <c r="BO11" s="9">
        <v>14.737</v>
      </c>
      <c r="BP11" s="9">
        <v>19.576000000000001</v>
      </c>
      <c r="BQ11" s="9">
        <v>13.141999999999999</v>
      </c>
      <c r="BR11" s="9">
        <v>4.5119999999999996</v>
      </c>
      <c r="BS11" s="9">
        <v>277.68599999999998</v>
      </c>
      <c r="BT11" s="9">
        <v>217.071</v>
      </c>
      <c r="BU11" s="9">
        <v>210.33699999999999</v>
      </c>
      <c r="BV11" s="9">
        <v>4.1020000000000003</v>
      </c>
      <c r="BW11" s="9">
        <v>2.6320000000000001</v>
      </c>
      <c r="BX11" s="9">
        <v>3.5710000000000002</v>
      </c>
      <c r="BY11" s="9">
        <v>2.052</v>
      </c>
      <c r="BZ11" s="9">
        <v>0.57399999999999995</v>
      </c>
      <c r="CA11" s="9">
        <v>168.97</v>
      </c>
      <c r="CB11" s="9">
        <v>14.49</v>
      </c>
      <c r="CC11" s="9">
        <v>10.125999999999999</v>
      </c>
      <c r="CD11" s="9">
        <v>23.486000000000001</v>
      </c>
      <c r="CE11" s="9">
        <v>25.504999999999999</v>
      </c>
      <c r="CF11" s="9">
        <v>191.56700000000001</v>
      </c>
      <c r="CG11" s="9">
        <v>60.613999999999997</v>
      </c>
      <c r="CH11" s="9">
        <v>18.100000000000001</v>
      </c>
      <c r="CI11" s="9">
        <v>333.01600000000002</v>
      </c>
      <c r="CJ11" s="9">
        <v>216.59100000000001</v>
      </c>
      <c r="CK11" s="9">
        <v>200.49799999999999</v>
      </c>
      <c r="CL11" s="9">
        <v>18.524000000000001</v>
      </c>
      <c r="CM11" s="9">
        <v>14.221</v>
      </c>
      <c r="CN11" s="9">
        <v>5.1139999999999999</v>
      </c>
      <c r="CO11" s="9">
        <v>9.1059999999999999</v>
      </c>
      <c r="CP11" s="9">
        <v>8.7110000000000003</v>
      </c>
      <c r="CQ11" s="9">
        <v>5.51</v>
      </c>
      <c r="CR11" s="9">
        <v>6.4690000000000003</v>
      </c>
      <c r="CS11" s="9">
        <v>4.2389999999999999</v>
      </c>
      <c r="CT11" s="9">
        <v>2.9529999999999998</v>
      </c>
      <c r="CU11" s="9">
        <v>1.8120000000000001</v>
      </c>
      <c r="CV11" s="9">
        <v>6.3659999999999997</v>
      </c>
      <c r="CW11" s="9">
        <v>6.0419999999999998</v>
      </c>
      <c r="CX11" s="9">
        <v>7.1760000000000002</v>
      </c>
      <c r="CY11" s="9">
        <v>7.0449999999999999</v>
      </c>
      <c r="CZ11" s="9">
        <v>4.3029999999999999</v>
      </c>
      <c r="DA11" s="9">
        <v>181.97399999999999</v>
      </c>
      <c r="DB11" s="9">
        <v>163.369</v>
      </c>
      <c r="DC11" s="9">
        <v>158.97</v>
      </c>
      <c r="DD11" s="9">
        <v>2.008</v>
      </c>
      <c r="DE11" s="9">
        <v>2.391</v>
      </c>
      <c r="DF11" s="9">
        <v>3.0630000000000002</v>
      </c>
      <c r="DG11" s="9">
        <v>0.91200000000000003</v>
      </c>
      <c r="DH11" s="9">
        <v>0.42399999999999999</v>
      </c>
      <c r="DI11" s="9">
        <v>106.706</v>
      </c>
      <c r="DJ11" s="9">
        <v>12.195</v>
      </c>
      <c r="DK11" s="9">
        <v>11.236000000000001</v>
      </c>
      <c r="DL11" s="9">
        <v>33.231000000000002</v>
      </c>
      <c r="DM11" s="9">
        <v>18.260000000000002</v>
      </c>
      <c r="DN11" s="9">
        <v>145.108</v>
      </c>
      <c r="DO11" s="9">
        <v>18.606000000000002</v>
      </c>
      <c r="DP11" s="9">
        <v>16.091999999999999</v>
      </c>
      <c r="DQ11" s="9">
        <v>216.59100000000001</v>
      </c>
      <c r="DR11" s="9">
        <v>334.36200000000002</v>
      </c>
      <c r="DS11" s="9">
        <v>316.346</v>
      </c>
      <c r="DT11" s="9">
        <v>27.669</v>
      </c>
      <c r="DU11" s="9">
        <v>22.516999999999999</v>
      </c>
      <c r="DV11" s="9">
        <v>6.508</v>
      </c>
      <c r="DW11" s="9">
        <v>15.48</v>
      </c>
      <c r="DX11" s="9">
        <v>13.432</v>
      </c>
      <c r="DY11" s="9">
        <v>9.0850000000000009</v>
      </c>
      <c r="DZ11" s="9">
        <v>12.662000000000001</v>
      </c>
      <c r="EA11" s="9">
        <v>5.2519999999999998</v>
      </c>
      <c r="EB11" s="9">
        <v>3.8279999999999998</v>
      </c>
      <c r="EC11" s="9">
        <v>6.3170000000000002</v>
      </c>
      <c r="ED11" s="9">
        <v>7.3129999999999997</v>
      </c>
      <c r="EE11" s="9">
        <v>8.8870000000000005</v>
      </c>
      <c r="EF11" s="9">
        <v>13.598000000000001</v>
      </c>
      <c r="EG11" s="9">
        <v>8.92</v>
      </c>
      <c r="EH11" s="9">
        <v>5.1520000000000001</v>
      </c>
      <c r="EI11" s="9">
        <v>288.67700000000002</v>
      </c>
      <c r="EJ11" s="9">
        <v>248.803</v>
      </c>
      <c r="EK11" s="9">
        <v>230.95599999999999</v>
      </c>
      <c r="EL11" s="9">
        <v>10.420999999999999</v>
      </c>
      <c r="EM11" s="9">
        <v>7.4260000000000002</v>
      </c>
      <c r="EN11" s="9">
        <v>9.8629999999999995</v>
      </c>
      <c r="EO11" s="9">
        <v>5.4509999999999996</v>
      </c>
      <c r="EP11" s="9">
        <v>1.9810000000000001</v>
      </c>
      <c r="EQ11" s="9">
        <v>202.86099999999999</v>
      </c>
      <c r="ER11" s="9">
        <v>12.47</v>
      </c>
      <c r="ES11" s="9">
        <v>12.523</v>
      </c>
      <c r="ET11" s="9">
        <v>20.949000000000002</v>
      </c>
      <c r="EU11" s="9">
        <v>40.914000000000001</v>
      </c>
      <c r="EV11" s="9">
        <v>207.88900000000001</v>
      </c>
      <c r="EW11" s="9">
        <v>39.874000000000002</v>
      </c>
      <c r="EX11" s="9">
        <v>18.015999999999998</v>
      </c>
      <c r="EY11" s="9">
        <v>334.36200000000002</v>
      </c>
      <c r="EZ11" s="9">
        <v>194.55600000000001</v>
      </c>
      <c r="FA11" s="9">
        <v>181.221</v>
      </c>
      <c r="FB11" s="9">
        <v>29.777999999999999</v>
      </c>
      <c r="FC11" s="9">
        <v>28.771000000000001</v>
      </c>
      <c r="FD11" s="9">
        <v>7.7220000000000004</v>
      </c>
      <c r="FE11" s="9">
        <v>21.048999999999999</v>
      </c>
      <c r="FF11" s="9">
        <v>15.208</v>
      </c>
      <c r="FG11" s="9">
        <v>13.563000000000001</v>
      </c>
      <c r="FH11" s="9">
        <v>13.689</v>
      </c>
      <c r="FI11" s="9">
        <v>11.395</v>
      </c>
      <c r="FJ11" s="9">
        <v>1.472</v>
      </c>
      <c r="FK11" s="9">
        <v>6.766</v>
      </c>
      <c r="FL11" s="9">
        <v>14.039</v>
      </c>
      <c r="FM11" s="9">
        <v>7.9660000000000002</v>
      </c>
      <c r="FN11" s="9">
        <v>18.13</v>
      </c>
      <c r="FO11" s="9">
        <v>10.641</v>
      </c>
      <c r="FP11" s="9">
        <v>1.0069999999999999</v>
      </c>
      <c r="FQ11" s="9">
        <v>151.44399999999999</v>
      </c>
      <c r="FR11" s="9">
        <v>131.77099999999999</v>
      </c>
      <c r="FS11" s="9">
        <v>128.00899999999999</v>
      </c>
      <c r="FT11" s="9">
        <v>1.101</v>
      </c>
      <c r="FU11" s="9">
        <v>2.66</v>
      </c>
      <c r="FV11" s="9">
        <v>1.0980000000000001</v>
      </c>
      <c r="FW11" s="9">
        <v>2.129</v>
      </c>
      <c r="FX11" s="9">
        <v>0</v>
      </c>
      <c r="FY11" s="9">
        <v>86.563999999999993</v>
      </c>
      <c r="FZ11" s="9">
        <v>7.6539999999999999</v>
      </c>
      <c r="GA11" s="9">
        <v>11.74</v>
      </c>
      <c r="GB11" s="9">
        <v>25.812000000000001</v>
      </c>
      <c r="GC11" s="9">
        <v>21.003</v>
      </c>
      <c r="GD11" s="9">
        <v>110.768</v>
      </c>
      <c r="GE11" s="9">
        <v>19.672999999999998</v>
      </c>
      <c r="GF11" s="9">
        <v>13.334</v>
      </c>
      <c r="GG11" s="9">
        <v>194.55600000000001</v>
      </c>
      <c r="GH11" s="9">
        <v>153.72800000000001</v>
      </c>
      <c r="GI11" s="9">
        <v>142.58600000000001</v>
      </c>
      <c r="GJ11" s="9">
        <v>18.173999999999999</v>
      </c>
      <c r="GK11" s="9">
        <v>16.603000000000002</v>
      </c>
      <c r="GL11" s="9">
        <v>7.8390000000000004</v>
      </c>
      <c r="GM11" s="9">
        <v>8.7639999999999993</v>
      </c>
      <c r="GN11" s="9">
        <v>12.513999999999999</v>
      </c>
      <c r="GO11" s="9">
        <v>4.0890000000000004</v>
      </c>
      <c r="GP11" s="9">
        <v>13.602</v>
      </c>
      <c r="GQ11" s="9">
        <v>2.1909999999999998</v>
      </c>
      <c r="GR11" s="9">
        <v>0.43</v>
      </c>
      <c r="GS11" s="9">
        <v>3.2850000000000001</v>
      </c>
      <c r="GT11" s="9">
        <v>3.8210000000000002</v>
      </c>
      <c r="GU11" s="9">
        <v>9.4969999999999999</v>
      </c>
      <c r="GV11" s="9">
        <v>10.436999999999999</v>
      </c>
      <c r="GW11" s="9">
        <v>6.1660000000000004</v>
      </c>
      <c r="GX11" s="9">
        <v>1.571</v>
      </c>
      <c r="GY11" s="9">
        <v>124.41200000000001</v>
      </c>
      <c r="GZ11" s="9">
        <v>108.291</v>
      </c>
      <c r="HA11" s="9">
        <v>103.19499999999999</v>
      </c>
      <c r="HB11" s="9">
        <v>1.524</v>
      </c>
      <c r="HC11" s="9">
        <v>3.5720000000000001</v>
      </c>
      <c r="HD11" s="9">
        <v>3.7050000000000001</v>
      </c>
      <c r="HE11" s="9">
        <v>1.391</v>
      </c>
      <c r="HF11" s="9">
        <v>0</v>
      </c>
      <c r="HG11" s="9">
        <v>82.432000000000002</v>
      </c>
      <c r="HH11" s="9">
        <v>2.78</v>
      </c>
      <c r="HI11" s="9">
        <v>4.1029999999999998</v>
      </c>
      <c r="HJ11" s="9">
        <v>18.975999999999999</v>
      </c>
      <c r="HK11" s="9">
        <v>11.425000000000001</v>
      </c>
      <c r="HL11" s="9">
        <v>96.866</v>
      </c>
      <c r="HM11" s="9">
        <v>16.120999999999999</v>
      </c>
      <c r="HN11" s="9">
        <v>11.141999999999999</v>
      </c>
      <c r="HO11" s="9">
        <v>153.72800000000001</v>
      </c>
      <c r="HP11" s="9">
        <v>250.214</v>
      </c>
      <c r="HQ11" s="9">
        <v>226.19800000000001</v>
      </c>
      <c r="HR11" s="9">
        <v>27.968</v>
      </c>
      <c r="HS11" s="9">
        <v>23.251999999999999</v>
      </c>
      <c r="HT11" s="9">
        <v>10.035</v>
      </c>
      <c r="HU11" s="9">
        <v>13.217000000000001</v>
      </c>
      <c r="HV11" s="9">
        <v>16.741</v>
      </c>
      <c r="HW11" s="9">
        <v>6.5110000000000001</v>
      </c>
      <c r="HX11" s="9">
        <v>14.984999999999999</v>
      </c>
      <c r="HY11" s="9">
        <v>3.89</v>
      </c>
      <c r="HZ11" s="9">
        <v>0.55800000000000005</v>
      </c>
      <c r="IA11" s="9">
        <v>4.3440000000000003</v>
      </c>
      <c r="IB11" s="9">
        <v>10.162000000000001</v>
      </c>
      <c r="IC11" s="9">
        <v>8.7449999999999992</v>
      </c>
      <c r="ID11" s="9">
        <v>14.814</v>
      </c>
      <c r="IE11" s="9">
        <v>8.4380000000000006</v>
      </c>
      <c r="IF11" s="9">
        <v>4.7169999999999996</v>
      </c>
      <c r="IG11" s="9">
        <v>198.22900000000001</v>
      </c>
      <c r="IH11" s="9">
        <v>170.03100000000001</v>
      </c>
      <c r="II11" s="9">
        <v>163.34399999999999</v>
      </c>
      <c r="IJ11" s="9">
        <v>0.91500000000000004</v>
      </c>
      <c r="IK11" s="9">
        <v>5.7729999999999997</v>
      </c>
      <c r="IL11" s="9">
        <v>1.2889999999999999</v>
      </c>
      <c r="IM11" s="9">
        <v>4.0519999999999996</v>
      </c>
      <c r="IN11" s="9">
        <v>0.32400000000000001</v>
      </c>
      <c r="IO11" s="9">
        <v>123.59</v>
      </c>
      <c r="IP11" s="9">
        <v>9.3879999999999999</v>
      </c>
      <c r="IQ11" s="9">
        <v>6.4539999999999997</v>
      </c>
    </row>
    <row r="12" spans="1:251">
      <c r="A12" s="10">
        <v>42401</v>
      </c>
      <c r="B12" s="9">
        <v>1.171</v>
      </c>
      <c r="C12" s="9">
        <v>250.42400000000001</v>
      </c>
      <c r="D12" s="9">
        <v>155.548</v>
      </c>
      <c r="E12" s="9">
        <v>145.95699999999999</v>
      </c>
      <c r="F12" s="9">
        <v>7.43</v>
      </c>
      <c r="G12" s="9">
        <v>2.161</v>
      </c>
      <c r="H12" s="9">
        <v>5.9370000000000003</v>
      </c>
      <c r="I12" s="9">
        <v>0.47599999999999998</v>
      </c>
      <c r="J12" s="9">
        <v>1.546</v>
      </c>
      <c r="K12" s="9">
        <v>130.68100000000001</v>
      </c>
      <c r="L12" s="9">
        <v>9.0950000000000006</v>
      </c>
      <c r="M12" s="9">
        <v>3.5209999999999999</v>
      </c>
      <c r="N12" s="9">
        <v>12.250999999999999</v>
      </c>
      <c r="O12" s="9">
        <v>31.023</v>
      </c>
      <c r="P12" s="9">
        <v>124.52500000000001</v>
      </c>
      <c r="Q12" s="9">
        <v>94.875</v>
      </c>
      <c r="R12" s="9">
        <v>13.194000000000001</v>
      </c>
      <c r="S12" s="9">
        <v>277.709</v>
      </c>
      <c r="T12" s="9">
        <v>469.553</v>
      </c>
      <c r="U12" s="9">
        <v>447.02600000000001</v>
      </c>
      <c r="V12" s="9">
        <v>37.671999999999997</v>
      </c>
      <c r="W12" s="9">
        <v>30.565000000000001</v>
      </c>
      <c r="X12" s="9">
        <v>16.643000000000001</v>
      </c>
      <c r="Y12" s="9">
        <v>13.922000000000001</v>
      </c>
      <c r="Z12" s="9">
        <v>27.606999999999999</v>
      </c>
      <c r="AA12" s="9">
        <v>2.9580000000000002</v>
      </c>
      <c r="AB12" s="9">
        <v>29.268000000000001</v>
      </c>
      <c r="AC12" s="9">
        <v>0</v>
      </c>
      <c r="AD12" s="9">
        <v>0.67700000000000005</v>
      </c>
      <c r="AE12" s="9">
        <v>9.5239999999999991</v>
      </c>
      <c r="AF12" s="9">
        <v>11.198</v>
      </c>
      <c r="AG12" s="9">
        <v>9.8420000000000005</v>
      </c>
      <c r="AH12" s="9">
        <v>24.263999999999999</v>
      </c>
      <c r="AI12" s="9">
        <v>6.3010000000000002</v>
      </c>
      <c r="AJ12" s="9">
        <v>7.1070000000000002</v>
      </c>
      <c r="AK12" s="9">
        <v>409.35399999999998</v>
      </c>
      <c r="AL12" s="9">
        <v>331.08699999999999</v>
      </c>
      <c r="AM12" s="9">
        <v>317.87099999999998</v>
      </c>
      <c r="AN12" s="9">
        <v>7.9640000000000004</v>
      </c>
      <c r="AO12" s="9">
        <v>5.2530000000000001</v>
      </c>
      <c r="AP12" s="9">
        <v>10.632999999999999</v>
      </c>
      <c r="AQ12" s="9">
        <v>0</v>
      </c>
      <c r="AR12" s="9">
        <v>2.5840000000000001</v>
      </c>
      <c r="AS12" s="9">
        <v>261.238</v>
      </c>
      <c r="AT12" s="9">
        <v>19.576000000000001</v>
      </c>
      <c r="AU12" s="9">
        <v>17.616</v>
      </c>
      <c r="AV12" s="9">
        <v>32.656999999999996</v>
      </c>
      <c r="AW12" s="9">
        <v>64.143000000000001</v>
      </c>
      <c r="AX12" s="9">
        <v>266.94400000000002</v>
      </c>
      <c r="AY12" s="9">
        <v>78.266999999999996</v>
      </c>
      <c r="AZ12" s="9">
        <v>22.527000000000001</v>
      </c>
      <c r="BA12" s="9">
        <v>469.553</v>
      </c>
      <c r="BB12" s="9">
        <v>362.63200000000001</v>
      </c>
      <c r="BC12" s="9">
        <v>342.98700000000002</v>
      </c>
      <c r="BD12" s="9">
        <v>32.728999999999999</v>
      </c>
      <c r="BE12" s="9">
        <v>30.189</v>
      </c>
      <c r="BF12" s="9">
        <v>13.172000000000001</v>
      </c>
      <c r="BG12" s="9">
        <v>17.016999999999999</v>
      </c>
      <c r="BH12" s="9">
        <v>21.076000000000001</v>
      </c>
      <c r="BI12" s="9">
        <v>9.1129999999999995</v>
      </c>
      <c r="BJ12" s="9">
        <v>20.641999999999999</v>
      </c>
      <c r="BK12" s="9">
        <v>2.778</v>
      </c>
      <c r="BL12" s="9">
        <v>5.8659999999999997</v>
      </c>
      <c r="BM12" s="9">
        <v>10.178000000000001</v>
      </c>
      <c r="BN12" s="9">
        <v>8.24</v>
      </c>
      <c r="BO12" s="9">
        <v>11.771000000000001</v>
      </c>
      <c r="BP12" s="9">
        <v>15.816000000000001</v>
      </c>
      <c r="BQ12" s="9">
        <v>14.372999999999999</v>
      </c>
      <c r="BR12" s="9">
        <v>2.5390000000000001</v>
      </c>
      <c r="BS12" s="9">
        <v>310.25900000000001</v>
      </c>
      <c r="BT12" s="9">
        <v>231.376</v>
      </c>
      <c r="BU12" s="9">
        <v>226.767</v>
      </c>
      <c r="BV12" s="9">
        <v>1.4359999999999999</v>
      </c>
      <c r="BW12" s="9">
        <v>3.173</v>
      </c>
      <c r="BX12" s="9">
        <v>1.4359999999999999</v>
      </c>
      <c r="BY12" s="9">
        <v>1.0189999999999999</v>
      </c>
      <c r="BZ12" s="9">
        <v>1.5960000000000001</v>
      </c>
      <c r="CA12" s="9">
        <v>186.45</v>
      </c>
      <c r="CB12" s="9">
        <v>7.2859999999999996</v>
      </c>
      <c r="CC12" s="9">
        <v>10.49</v>
      </c>
      <c r="CD12" s="9">
        <v>27.149000000000001</v>
      </c>
      <c r="CE12" s="9">
        <v>24.907</v>
      </c>
      <c r="CF12" s="9">
        <v>206.46799999999999</v>
      </c>
      <c r="CG12" s="9">
        <v>78.882999999999996</v>
      </c>
      <c r="CH12" s="9">
        <v>19.645</v>
      </c>
      <c r="CI12" s="9">
        <v>362.63200000000001</v>
      </c>
      <c r="CJ12" s="9">
        <v>219.351</v>
      </c>
      <c r="CK12" s="9">
        <v>203.845</v>
      </c>
      <c r="CL12" s="9">
        <v>18.195</v>
      </c>
      <c r="CM12" s="9">
        <v>15.753</v>
      </c>
      <c r="CN12" s="9">
        <v>10.034000000000001</v>
      </c>
      <c r="CO12" s="9">
        <v>5.7190000000000003</v>
      </c>
      <c r="CP12" s="9">
        <v>12.374000000000001</v>
      </c>
      <c r="CQ12" s="9">
        <v>3.379</v>
      </c>
      <c r="CR12" s="9">
        <v>10.38</v>
      </c>
      <c r="CS12" s="9">
        <v>1.625</v>
      </c>
      <c r="CT12" s="9">
        <v>2.8570000000000002</v>
      </c>
      <c r="CU12" s="9">
        <v>2.2200000000000002</v>
      </c>
      <c r="CV12" s="9">
        <v>8.69</v>
      </c>
      <c r="CW12" s="9">
        <v>4.8419999999999996</v>
      </c>
      <c r="CX12" s="9">
        <v>8.6370000000000005</v>
      </c>
      <c r="CY12" s="9">
        <v>7.1159999999999997</v>
      </c>
      <c r="CZ12" s="9">
        <v>2.4420000000000002</v>
      </c>
      <c r="DA12" s="9">
        <v>185.65</v>
      </c>
      <c r="DB12" s="9">
        <v>168.21</v>
      </c>
      <c r="DC12" s="9">
        <v>160.45599999999999</v>
      </c>
      <c r="DD12" s="9">
        <v>4.0289999999999999</v>
      </c>
      <c r="DE12" s="9">
        <v>3.7250000000000001</v>
      </c>
      <c r="DF12" s="9">
        <v>4.3150000000000004</v>
      </c>
      <c r="DG12" s="9">
        <v>2.91</v>
      </c>
      <c r="DH12" s="9">
        <v>0.53</v>
      </c>
      <c r="DI12" s="9">
        <v>122.34099999999999</v>
      </c>
      <c r="DJ12" s="9">
        <v>12.095000000000001</v>
      </c>
      <c r="DK12" s="9">
        <v>15.372</v>
      </c>
      <c r="DL12" s="9">
        <v>18.402000000000001</v>
      </c>
      <c r="DM12" s="9">
        <v>21.884</v>
      </c>
      <c r="DN12" s="9">
        <v>146.327</v>
      </c>
      <c r="DO12" s="9">
        <v>17.440000000000001</v>
      </c>
      <c r="DP12" s="9">
        <v>15.505000000000001</v>
      </c>
      <c r="DQ12" s="9">
        <v>219.351</v>
      </c>
      <c r="DR12" s="9">
        <v>342.76499999999999</v>
      </c>
      <c r="DS12" s="9">
        <v>327.42099999999999</v>
      </c>
      <c r="DT12" s="9">
        <v>22.981999999999999</v>
      </c>
      <c r="DU12" s="9">
        <v>21.187000000000001</v>
      </c>
      <c r="DV12" s="9">
        <v>6.18</v>
      </c>
      <c r="DW12" s="9">
        <v>15.007999999999999</v>
      </c>
      <c r="DX12" s="9">
        <v>14.074</v>
      </c>
      <c r="DY12" s="9">
        <v>7.1139999999999999</v>
      </c>
      <c r="DZ12" s="9">
        <v>12.491</v>
      </c>
      <c r="EA12" s="9">
        <v>5.0119999999999996</v>
      </c>
      <c r="EB12" s="9">
        <v>3.6850000000000001</v>
      </c>
      <c r="EC12" s="9">
        <v>5.2990000000000004</v>
      </c>
      <c r="ED12" s="9">
        <v>5.73</v>
      </c>
      <c r="EE12" s="9">
        <v>10.157999999999999</v>
      </c>
      <c r="EF12" s="9">
        <v>12.215999999999999</v>
      </c>
      <c r="EG12" s="9">
        <v>8.9710000000000001</v>
      </c>
      <c r="EH12" s="9">
        <v>1.794</v>
      </c>
      <c r="EI12" s="9">
        <v>304.44</v>
      </c>
      <c r="EJ12" s="9">
        <v>264.54300000000001</v>
      </c>
      <c r="EK12" s="9">
        <v>246.94900000000001</v>
      </c>
      <c r="EL12" s="9">
        <v>10.097</v>
      </c>
      <c r="EM12" s="9">
        <v>7.4980000000000002</v>
      </c>
      <c r="EN12" s="9">
        <v>6.6429999999999998</v>
      </c>
      <c r="EO12" s="9">
        <v>7.0039999999999996</v>
      </c>
      <c r="EP12" s="9">
        <v>3.9470000000000001</v>
      </c>
      <c r="EQ12" s="9">
        <v>216.25</v>
      </c>
      <c r="ER12" s="9">
        <v>12.72</v>
      </c>
      <c r="ES12" s="9">
        <v>17.128</v>
      </c>
      <c r="ET12" s="9">
        <v>18.445</v>
      </c>
      <c r="EU12" s="9">
        <v>47.301000000000002</v>
      </c>
      <c r="EV12" s="9">
        <v>217.24199999999999</v>
      </c>
      <c r="EW12" s="9">
        <v>39.896999999999998</v>
      </c>
      <c r="EX12" s="9">
        <v>15.343999999999999</v>
      </c>
      <c r="EY12" s="9">
        <v>342.76499999999999</v>
      </c>
      <c r="EZ12" s="9">
        <v>207.453</v>
      </c>
      <c r="FA12" s="9">
        <v>191.34700000000001</v>
      </c>
      <c r="FB12" s="9">
        <v>22.573</v>
      </c>
      <c r="FC12" s="9">
        <v>22.079000000000001</v>
      </c>
      <c r="FD12" s="9">
        <v>10.266999999999999</v>
      </c>
      <c r="FE12" s="9">
        <v>11.811999999999999</v>
      </c>
      <c r="FF12" s="9">
        <v>13.946999999999999</v>
      </c>
      <c r="FG12" s="9">
        <v>8.1319999999999997</v>
      </c>
      <c r="FH12" s="9">
        <v>12.45</v>
      </c>
      <c r="FI12" s="9">
        <v>8.1829999999999998</v>
      </c>
      <c r="FJ12" s="9">
        <v>0</v>
      </c>
      <c r="FK12" s="9">
        <v>7.0590000000000002</v>
      </c>
      <c r="FL12" s="9">
        <v>10.407999999999999</v>
      </c>
      <c r="FM12" s="9">
        <v>4.6120000000000001</v>
      </c>
      <c r="FN12" s="9">
        <v>14.085000000000001</v>
      </c>
      <c r="FO12" s="9">
        <v>7.9950000000000001</v>
      </c>
      <c r="FP12" s="9">
        <v>0.49399999999999999</v>
      </c>
      <c r="FQ12" s="9">
        <v>168.774</v>
      </c>
      <c r="FR12" s="9">
        <v>153.524</v>
      </c>
      <c r="FS12" s="9">
        <v>146.69800000000001</v>
      </c>
      <c r="FT12" s="9">
        <v>2.8010000000000002</v>
      </c>
      <c r="FU12" s="9">
        <v>4.0250000000000004</v>
      </c>
      <c r="FV12" s="9">
        <v>3.5329999999999999</v>
      </c>
      <c r="FW12" s="9">
        <v>2.1709999999999998</v>
      </c>
      <c r="FX12" s="9">
        <v>0.57099999999999995</v>
      </c>
      <c r="FY12" s="9">
        <v>101.416</v>
      </c>
      <c r="FZ12" s="9">
        <v>11.497999999999999</v>
      </c>
      <c r="GA12" s="9">
        <v>10.603999999999999</v>
      </c>
      <c r="GB12" s="9">
        <v>30.006</v>
      </c>
      <c r="GC12" s="9">
        <v>25.263000000000002</v>
      </c>
      <c r="GD12" s="9">
        <v>128.261</v>
      </c>
      <c r="GE12" s="9">
        <v>15.25</v>
      </c>
      <c r="GF12" s="9">
        <v>16.106000000000002</v>
      </c>
      <c r="GG12" s="9">
        <v>207.453</v>
      </c>
      <c r="GH12" s="9">
        <v>147.41499999999999</v>
      </c>
      <c r="GI12" s="9">
        <v>136.16900000000001</v>
      </c>
      <c r="GJ12" s="9">
        <v>11.041</v>
      </c>
      <c r="GK12" s="9">
        <v>10.617000000000001</v>
      </c>
      <c r="GL12" s="9">
        <v>4.9809999999999999</v>
      </c>
      <c r="GM12" s="9">
        <v>5.6360000000000001</v>
      </c>
      <c r="GN12" s="9">
        <v>6.8620000000000001</v>
      </c>
      <c r="GO12" s="9">
        <v>3.7559999999999998</v>
      </c>
      <c r="GP12" s="9">
        <v>6.7759999999999998</v>
      </c>
      <c r="GQ12" s="9">
        <v>2.0030000000000001</v>
      </c>
      <c r="GR12" s="9">
        <v>1.2989999999999999</v>
      </c>
      <c r="GS12" s="9">
        <v>3.302</v>
      </c>
      <c r="GT12" s="9">
        <v>2.6040000000000001</v>
      </c>
      <c r="GU12" s="9">
        <v>4.7119999999999997</v>
      </c>
      <c r="GV12" s="9">
        <v>5.9960000000000004</v>
      </c>
      <c r="GW12" s="9">
        <v>4.6210000000000004</v>
      </c>
      <c r="GX12" s="9">
        <v>0.42399999999999999</v>
      </c>
      <c r="GY12" s="9">
        <v>125.128</v>
      </c>
      <c r="GZ12" s="9">
        <v>111.324</v>
      </c>
      <c r="HA12" s="9">
        <v>107.51900000000001</v>
      </c>
      <c r="HB12" s="9">
        <v>1.417</v>
      </c>
      <c r="HC12" s="9">
        <v>2.3879999999999999</v>
      </c>
      <c r="HD12" s="9">
        <v>1.9850000000000001</v>
      </c>
      <c r="HE12" s="9">
        <v>0.48199999999999998</v>
      </c>
      <c r="HF12" s="9">
        <v>0.91700000000000004</v>
      </c>
      <c r="HG12" s="9">
        <v>88.638000000000005</v>
      </c>
      <c r="HH12" s="9">
        <v>4.3090000000000002</v>
      </c>
      <c r="HI12" s="9">
        <v>6.2089999999999996</v>
      </c>
      <c r="HJ12" s="9">
        <v>12.167999999999999</v>
      </c>
      <c r="HK12" s="9">
        <v>9.8079999999999998</v>
      </c>
      <c r="HL12" s="9">
        <v>101.51600000000001</v>
      </c>
      <c r="HM12" s="9">
        <v>13.804</v>
      </c>
      <c r="HN12" s="9">
        <v>11.244999999999999</v>
      </c>
      <c r="HO12" s="9">
        <v>147.41499999999999</v>
      </c>
      <c r="HP12" s="9">
        <v>219.50200000000001</v>
      </c>
      <c r="HQ12" s="9">
        <v>195.4</v>
      </c>
      <c r="HR12" s="9">
        <v>19.821000000000002</v>
      </c>
      <c r="HS12" s="9">
        <v>18.943999999999999</v>
      </c>
      <c r="HT12" s="9">
        <v>7.2919999999999998</v>
      </c>
      <c r="HU12" s="9">
        <v>11.651</v>
      </c>
      <c r="HV12" s="9">
        <v>10.021000000000001</v>
      </c>
      <c r="HW12" s="9">
        <v>8.923</v>
      </c>
      <c r="HX12" s="9">
        <v>10.942</v>
      </c>
      <c r="HY12" s="9">
        <v>7.4260000000000002</v>
      </c>
      <c r="HZ12" s="9">
        <v>0</v>
      </c>
      <c r="IA12" s="9">
        <v>3.8929999999999998</v>
      </c>
      <c r="IB12" s="9">
        <v>8.6620000000000008</v>
      </c>
      <c r="IC12" s="9">
        <v>6.3890000000000002</v>
      </c>
      <c r="ID12" s="9">
        <v>7.0060000000000002</v>
      </c>
      <c r="IE12" s="9">
        <v>11.938000000000001</v>
      </c>
      <c r="IF12" s="9">
        <v>0.878</v>
      </c>
      <c r="IG12" s="9">
        <v>175.578</v>
      </c>
      <c r="IH12" s="9">
        <v>148.096</v>
      </c>
      <c r="II12" s="9">
        <v>142.47200000000001</v>
      </c>
      <c r="IJ12" s="9">
        <v>1.494</v>
      </c>
      <c r="IK12" s="9">
        <v>4.13</v>
      </c>
      <c r="IL12" s="9">
        <v>1.494</v>
      </c>
      <c r="IM12" s="9">
        <v>1.478</v>
      </c>
      <c r="IN12" s="9">
        <v>0.92700000000000005</v>
      </c>
      <c r="IO12" s="9">
        <v>111.636</v>
      </c>
      <c r="IP12" s="9">
        <v>6.76</v>
      </c>
      <c r="IQ12" s="9">
        <v>8.5190000000000001</v>
      </c>
    </row>
    <row r="13" spans="1:251">
      <c r="A13" s="10">
        <v>42767</v>
      </c>
      <c r="B13" s="9">
        <v>1.395</v>
      </c>
      <c r="C13" s="9">
        <v>239.947</v>
      </c>
      <c r="D13" s="9">
        <v>146.63300000000001</v>
      </c>
      <c r="E13" s="9">
        <v>136.322</v>
      </c>
      <c r="F13" s="9">
        <v>6.5609999999999999</v>
      </c>
      <c r="G13" s="9">
        <v>3.75</v>
      </c>
      <c r="H13" s="9">
        <v>3.456</v>
      </c>
      <c r="I13" s="9">
        <v>0.95</v>
      </c>
      <c r="J13" s="9">
        <v>3.2360000000000002</v>
      </c>
      <c r="K13" s="9">
        <v>121.654</v>
      </c>
      <c r="L13" s="9">
        <v>8.7219999999999995</v>
      </c>
      <c r="M13" s="9">
        <v>6.3129999999999997</v>
      </c>
      <c r="N13" s="9">
        <v>9.9450000000000003</v>
      </c>
      <c r="O13" s="9">
        <v>29.445</v>
      </c>
      <c r="P13" s="9">
        <v>117.188</v>
      </c>
      <c r="Q13" s="9">
        <v>93.313999999999993</v>
      </c>
      <c r="R13" s="9">
        <v>12.807</v>
      </c>
      <c r="S13" s="9">
        <v>269.08800000000002</v>
      </c>
      <c r="T13" s="9">
        <v>462.37299999999999</v>
      </c>
      <c r="U13" s="9">
        <v>436.49799999999999</v>
      </c>
      <c r="V13" s="9">
        <v>28.654</v>
      </c>
      <c r="W13" s="9">
        <v>28.131</v>
      </c>
      <c r="X13" s="9">
        <v>18.800999999999998</v>
      </c>
      <c r="Y13" s="9">
        <v>9.33</v>
      </c>
      <c r="Z13" s="9">
        <v>23.257000000000001</v>
      </c>
      <c r="AA13" s="9">
        <v>4.8730000000000002</v>
      </c>
      <c r="AB13" s="9">
        <v>22.797000000000001</v>
      </c>
      <c r="AC13" s="9">
        <v>0</v>
      </c>
      <c r="AD13" s="9">
        <v>4.8730000000000002</v>
      </c>
      <c r="AE13" s="9">
        <v>11.901999999999999</v>
      </c>
      <c r="AF13" s="9">
        <v>5.8490000000000002</v>
      </c>
      <c r="AG13" s="9">
        <v>10.38</v>
      </c>
      <c r="AH13" s="9">
        <v>19.82</v>
      </c>
      <c r="AI13" s="9">
        <v>8.31</v>
      </c>
      <c r="AJ13" s="9">
        <v>0.52300000000000002</v>
      </c>
      <c r="AK13" s="9">
        <v>407.84399999999999</v>
      </c>
      <c r="AL13" s="9">
        <v>336.738</v>
      </c>
      <c r="AM13" s="9">
        <v>327.154</v>
      </c>
      <c r="AN13" s="9">
        <v>6.2320000000000002</v>
      </c>
      <c r="AO13" s="9">
        <v>3.351</v>
      </c>
      <c r="AP13" s="9">
        <v>8.6660000000000004</v>
      </c>
      <c r="AQ13" s="9">
        <v>0</v>
      </c>
      <c r="AR13" s="9">
        <v>0.91800000000000004</v>
      </c>
      <c r="AS13" s="9">
        <v>270.58699999999999</v>
      </c>
      <c r="AT13" s="9">
        <v>20.577999999999999</v>
      </c>
      <c r="AU13" s="9">
        <v>21.527999999999999</v>
      </c>
      <c r="AV13" s="9">
        <v>24.045999999999999</v>
      </c>
      <c r="AW13" s="9">
        <v>58.039000000000001</v>
      </c>
      <c r="AX13" s="9">
        <v>278.69900000000001</v>
      </c>
      <c r="AY13" s="9">
        <v>71.105999999999995</v>
      </c>
      <c r="AZ13" s="9">
        <v>25.875</v>
      </c>
      <c r="BA13" s="9">
        <v>462.37299999999999</v>
      </c>
      <c r="BB13" s="9">
        <v>322.452</v>
      </c>
      <c r="BC13" s="9">
        <v>304.70699999999999</v>
      </c>
      <c r="BD13" s="9">
        <v>34.085000000000001</v>
      </c>
      <c r="BE13" s="9">
        <v>32.695</v>
      </c>
      <c r="BF13" s="9">
        <v>17.271999999999998</v>
      </c>
      <c r="BG13" s="9">
        <v>15.423</v>
      </c>
      <c r="BH13" s="9">
        <v>28.123999999999999</v>
      </c>
      <c r="BI13" s="9">
        <v>4.5709999999999997</v>
      </c>
      <c r="BJ13" s="9">
        <v>27.635999999999999</v>
      </c>
      <c r="BK13" s="9">
        <v>1.9790000000000001</v>
      </c>
      <c r="BL13" s="9">
        <v>3.08</v>
      </c>
      <c r="BM13" s="9">
        <v>12.2</v>
      </c>
      <c r="BN13" s="9">
        <v>8.891</v>
      </c>
      <c r="BO13" s="9">
        <v>11.603999999999999</v>
      </c>
      <c r="BP13" s="9">
        <v>18.547000000000001</v>
      </c>
      <c r="BQ13" s="9">
        <v>14.148</v>
      </c>
      <c r="BR13" s="9">
        <v>1.39</v>
      </c>
      <c r="BS13" s="9">
        <v>270.62200000000001</v>
      </c>
      <c r="BT13" s="9">
        <v>198.31399999999999</v>
      </c>
      <c r="BU13" s="9">
        <v>192.03</v>
      </c>
      <c r="BV13" s="9">
        <v>4.6840000000000002</v>
      </c>
      <c r="BW13" s="9">
        <v>1.6</v>
      </c>
      <c r="BX13" s="9">
        <v>4.6840000000000002</v>
      </c>
      <c r="BY13" s="9">
        <v>1.6</v>
      </c>
      <c r="BZ13" s="9">
        <v>0</v>
      </c>
      <c r="CA13" s="9">
        <v>159.24100000000001</v>
      </c>
      <c r="CB13" s="9">
        <v>3.05</v>
      </c>
      <c r="CC13" s="9">
        <v>5.5129999999999999</v>
      </c>
      <c r="CD13" s="9">
        <v>30.51</v>
      </c>
      <c r="CE13" s="9">
        <v>22.937000000000001</v>
      </c>
      <c r="CF13" s="9">
        <v>175.37700000000001</v>
      </c>
      <c r="CG13" s="9">
        <v>72.308000000000007</v>
      </c>
      <c r="CH13" s="9">
        <v>17.745000000000001</v>
      </c>
      <c r="CI13" s="9">
        <v>322.452</v>
      </c>
      <c r="CJ13" s="9">
        <v>221.80799999999999</v>
      </c>
      <c r="CK13" s="9">
        <v>201.68700000000001</v>
      </c>
      <c r="CL13" s="9">
        <v>16.048999999999999</v>
      </c>
      <c r="CM13" s="9">
        <v>15.073</v>
      </c>
      <c r="CN13" s="9">
        <v>11.477</v>
      </c>
      <c r="CO13" s="9">
        <v>3.5960000000000001</v>
      </c>
      <c r="CP13" s="9">
        <v>10.343</v>
      </c>
      <c r="CQ13" s="9">
        <v>4.7300000000000004</v>
      </c>
      <c r="CR13" s="9">
        <v>9.4920000000000009</v>
      </c>
      <c r="CS13" s="9">
        <v>3.0960000000000001</v>
      </c>
      <c r="CT13" s="9">
        <v>2.08</v>
      </c>
      <c r="CU13" s="9">
        <v>3.3050000000000002</v>
      </c>
      <c r="CV13" s="9">
        <v>6.7839999999999998</v>
      </c>
      <c r="CW13" s="9">
        <v>4.984</v>
      </c>
      <c r="CX13" s="9">
        <v>10.099</v>
      </c>
      <c r="CY13" s="9">
        <v>4.9740000000000002</v>
      </c>
      <c r="CZ13" s="9">
        <v>0.97699999999999998</v>
      </c>
      <c r="DA13" s="9">
        <v>185.63800000000001</v>
      </c>
      <c r="DB13" s="9">
        <v>166.804</v>
      </c>
      <c r="DC13" s="9">
        <v>162.16800000000001</v>
      </c>
      <c r="DD13" s="9">
        <v>2.4209999999999998</v>
      </c>
      <c r="DE13" s="9">
        <v>2.2160000000000002</v>
      </c>
      <c r="DF13" s="9">
        <v>0.95799999999999996</v>
      </c>
      <c r="DG13" s="9">
        <v>2.8540000000000001</v>
      </c>
      <c r="DH13" s="9">
        <v>0.82499999999999996</v>
      </c>
      <c r="DI13" s="9">
        <v>120.331</v>
      </c>
      <c r="DJ13" s="9">
        <v>14.262</v>
      </c>
      <c r="DK13" s="9">
        <v>11.416</v>
      </c>
      <c r="DL13" s="9">
        <v>20.795000000000002</v>
      </c>
      <c r="DM13" s="9">
        <v>17.321000000000002</v>
      </c>
      <c r="DN13" s="9">
        <v>149.483</v>
      </c>
      <c r="DO13" s="9">
        <v>18.834</v>
      </c>
      <c r="DP13" s="9">
        <v>20.120999999999999</v>
      </c>
      <c r="DQ13" s="9">
        <v>221.80799999999999</v>
      </c>
      <c r="DR13" s="9">
        <v>319.745</v>
      </c>
      <c r="DS13" s="9">
        <v>302.03899999999999</v>
      </c>
      <c r="DT13" s="9">
        <v>24.062000000000001</v>
      </c>
      <c r="DU13" s="9">
        <v>22.629000000000001</v>
      </c>
      <c r="DV13" s="9">
        <v>5.29</v>
      </c>
      <c r="DW13" s="9">
        <v>17.338999999999999</v>
      </c>
      <c r="DX13" s="9">
        <v>15.286</v>
      </c>
      <c r="DY13" s="9">
        <v>7.343</v>
      </c>
      <c r="DZ13" s="9">
        <v>16.298999999999999</v>
      </c>
      <c r="EA13" s="9">
        <v>3.5419999999999998</v>
      </c>
      <c r="EB13" s="9">
        <v>2.1139999999999999</v>
      </c>
      <c r="EC13" s="9">
        <v>6.4580000000000002</v>
      </c>
      <c r="ED13" s="9">
        <v>9.77</v>
      </c>
      <c r="EE13" s="9">
        <v>6.4009999999999998</v>
      </c>
      <c r="EF13" s="9">
        <v>16.303000000000001</v>
      </c>
      <c r="EG13" s="9">
        <v>6.3259999999999996</v>
      </c>
      <c r="EH13" s="9">
        <v>1.4330000000000001</v>
      </c>
      <c r="EI13" s="9">
        <v>277.97699999999998</v>
      </c>
      <c r="EJ13" s="9">
        <v>241.417</v>
      </c>
      <c r="EK13" s="9">
        <v>221.99299999999999</v>
      </c>
      <c r="EL13" s="9">
        <v>11.929</v>
      </c>
      <c r="EM13" s="9">
        <v>7.4950000000000001</v>
      </c>
      <c r="EN13" s="9">
        <v>5.4</v>
      </c>
      <c r="EO13" s="9">
        <v>6.8680000000000003</v>
      </c>
      <c r="EP13" s="9">
        <v>6.7130000000000001</v>
      </c>
      <c r="EQ13" s="9">
        <v>197.821</v>
      </c>
      <c r="ER13" s="9">
        <v>13.497</v>
      </c>
      <c r="ES13" s="9">
        <v>12.712</v>
      </c>
      <c r="ET13" s="9">
        <v>17.387</v>
      </c>
      <c r="EU13" s="9">
        <v>37.619</v>
      </c>
      <c r="EV13" s="9">
        <v>203.798</v>
      </c>
      <c r="EW13" s="9">
        <v>36.56</v>
      </c>
      <c r="EX13" s="9">
        <v>17.706</v>
      </c>
      <c r="EY13" s="9">
        <v>319.745</v>
      </c>
      <c r="EZ13" s="9">
        <v>210.72499999999999</v>
      </c>
      <c r="FA13" s="9">
        <v>196.756</v>
      </c>
      <c r="FB13" s="9">
        <v>19.004999999999999</v>
      </c>
      <c r="FC13" s="9">
        <v>16.135000000000002</v>
      </c>
      <c r="FD13" s="9">
        <v>8.7110000000000003</v>
      </c>
      <c r="FE13" s="9">
        <v>7.4240000000000004</v>
      </c>
      <c r="FF13" s="9">
        <v>9.0329999999999995</v>
      </c>
      <c r="FG13" s="9">
        <v>7.1029999999999998</v>
      </c>
      <c r="FH13" s="9">
        <v>6.8860000000000001</v>
      </c>
      <c r="FI13" s="9">
        <v>8.2650000000000006</v>
      </c>
      <c r="FJ13" s="9">
        <v>0</v>
      </c>
      <c r="FK13" s="9">
        <v>4.9189999999999996</v>
      </c>
      <c r="FL13" s="9">
        <v>8.3719999999999999</v>
      </c>
      <c r="FM13" s="9">
        <v>2.8439999999999999</v>
      </c>
      <c r="FN13" s="9">
        <v>11.53</v>
      </c>
      <c r="FO13" s="9">
        <v>4.6050000000000004</v>
      </c>
      <c r="FP13" s="9">
        <v>2.87</v>
      </c>
      <c r="FQ13" s="9">
        <v>177.751</v>
      </c>
      <c r="FR13" s="9">
        <v>163.90199999999999</v>
      </c>
      <c r="FS13" s="9">
        <v>158.23400000000001</v>
      </c>
      <c r="FT13" s="9">
        <v>3.129</v>
      </c>
      <c r="FU13" s="9">
        <v>2.5390000000000001</v>
      </c>
      <c r="FV13" s="9">
        <v>3.5419999999999998</v>
      </c>
      <c r="FW13" s="9">
        <v>1.147</v>
      </c>
      <c r="FX13" s="9">
        <v>0.97899999999999998</v>
      </c>
      <c r="FY13" s="9">
        <v>116.083</v>
      </c>
      <c r="FZ13" s="9">
        <v>10.198</v>
      </c>
      <c r="GA13" s="9">
        <v>13.207000000000001</v>
      </c>
      <c r="GB13" s="9">
        <v>24.414000000000001</v>
      </c>
      <c r="GC13" s="9">
        <v>19.850999999999999</v>
      </c>
      <c r="GD13" s="9">
        <v>144.05099999999999</v>
      </c>
      <c r="GE13" s="9">
        <v>13.849</v>
      </c>
      <c r="GF13" s="9">
        <v>13.968999999999999</v>
      </c>
      <c r="GG13" s="9">
        <v>210.72499999999999</v>
      </c>
      <c r="GH13" s="9">
        <v>137.62899999999999</v>
      </c>
      <c r="GI13" s="9">
        <v>130.81</v>
      </c>
      <c r="GJ13" s="9">
        <v>18.574999999999999</v>
      </c>
      <c r="GK13" s="9">
        <v>17.986000000000001</v>
      </c>
      <c r="GL13" s="9">
        <v>6.6740000000000004</v>
      </c>
      <c r="GM13" s="9">
        <v>11.311999999999999</v>
      </c>
      <c r="GN13" s="9">
        <v>12.436999999999999</v>
      </c>
      <c r="GO13" s="9">
        <v>5.548</v>
      </c>
      <c r="GP13" s="9">
        <v>13.3</v>
      </c>
      <c r="GQ13" s="9">
        <v>2.3130000000000002</v>
      </c>
      <c r="GR13" s="9">
        <v>1.474</v>
      </c>
      <c r="GS13" s="9">
        <v>5.2279999999999998</v>
      </c>
      <c r="GT13" s="9">
        <v>7.4470000000000001</v>
      </c>
      <c r="GU13" s="9">
        <v>5.3109999999999999</v>
      </c>
      <c r="GV13" s="9">
        <v>8.7859999999999996</v>
      </c>
      <c r="GW13" s="9">
        <v>9.1999999999999993</v>
      </c>
      <c r="GX13" s="9">
        <v>0.59</v>
      </c>
      <c r="GY13" s="9">
        <v>112.235</v>
      </c>
      <c r="GZ13" s="9">
        <v>99.128</v>
      </c>
      <c r="HA13" s="9">
        <v>94.022000000000006</v>
      </c>
      <c r="HB13" s="9">
        <v>0.94799999999999995</v>
      </c>
      <c r="HC13" s="9">
        <v>4.1580000000000004</v>
      </c>
      <c r="HD13" s="9">
        <v>1.927</v>
      </c>
      <c r="HE13" s="9">
        <v>2.7120000000000002</v>
      </c>
      <c r="HF13" s="9">
        <v>0</v>
      </c>
      <c r="HG13" s="9">
        <v>79.106999999999999</v>
      </c>
      <c r="HH13" s="9">
        <v>4.5679999999999996</v>
      </c>
      <c r="HI13" s="9">
        <v>1.8129999999999999</v>
      </c>
      <c r="HJ13" s="9">
        <v>13.638999999999999</v>
      </c>
      <c r="HK13" s="9">
        <v>10.478</v>
      </c>
      <c r="HL13" s="9">
        <v>88.65</v>
      </c>
      <c r="HM13" s="9">
        <v>13.106999999999999</v>
      </c>
      <c r="HN13" s="9">
        <v>6.819</v>
      </c>
      <c r="HO13" s="9">
        <v>137.62899999999999</v>
      </c>
      <c r="HP13" s="9">
        <v>238.405</v>
      </c>
      <c r="HQ13" s="9">
        <v>213.26300000000001</v>
      </c>
      <c r="HR13" s="9">
        <v>26.536999999999999</v>
      </c>
      <c r="HS13" s="9">
        <v>21.635999999999999</v>
      </c>
      <c r="HT13" s="9">
        <v>7.5830000000000002</v>
      </c>
      <c r="HU13" s="9">
        <v>14.053000000000001</v>
      </c>
      <c r="HV13" s="9">
        <v>12.775</v>
      </c>
      <c r="HW13" s="9">
        <v>8.8610000000000007</v>
      </c>
      <c r="HX13" s="9">
        <v>10.757999999999999</v>
      </c>
      <c r="HY13" s="9">
        <v>6.6139999999999999</v>
      </c>
      <c r="HZ13" s="9">
        <v>0.54100000000000004</v>
      </c>
      <c r="IA13" s="9">
        <v>1.014</v>
      </c>
      <c r="IB13" s="9">
        <v>12.076000000000001</v>
      </c>
      <c r="IC13" s="9">
        <v>8.5459999999999994</v>
      </c>
      <c r="ID13" s="9">
        <v>12.978999999999999</v>
      </c>
      <c r="IE13" s="9">
        <v>8.657</v>
      </c>
      <c r="IF13" s="9">
        <v>4.9020000000000001</v>
      </c>
      <c r="IG13" s="9">
        <v>186.726</v>
      </c>
      <c r="IH13" s="9">
        <v>158.93299999999999</v>
      </c>
      <c r="II13" s="9">
        <v>154.268</v>
      </c>
      <c r="IJ13" s="9">
        <v>1.6739999999999999</v>
      </c>
      <c r="IK13" s="9">
        <v>2.9910000000000001</v>
      </c>
      <c r="IL13" s="9">
        <v>1.68</v>
      </c>
      <c r="IM13" s="9">
        <v>2.036</v>
      </c>
      <c r="IN13" s="9">
        <v>0.94899999999999995</v>
      </c>
      <c r="IO13" s="9">
        <v>124.76</v>
      </c>
      <c r="IP13" s="9">
        <v>7.1210000000000004</v>
      </c>
      <c r="IQ13" s="9">
        <v>7.2560000000000002</v>
      </c>
    </row>
    <row r="14" spans="1:251">
      <c r="A14" s="10">
        <v>43132</v>
      </c>
      <c r="B14" s="9">
        <v>1.47</v>
      </c>
      <c r="C14" s="9">
        <v>241.55099999999999</v>
      </c>
      <c r="D14" s="9">
        <v>152.059</v>
      </c>
      <c r="E14" s="9">
        <v>145.05600000000001</v>
      </c>
      <c r="F14" s="9">
        <v>3.5750000000000002</v>
      </c>
      <c r="G14" s="9">
        <v>3.4289999999999998</v>
      </c>
      <c r="H14" s="9">
        <v>3.665</v>
      </c>
      <c r="I14" s="9">
        <v>1.016</v>
      </c>
      <c r="J14" s="9">
        <v>0.92600000000000005</v>
      </c>
      <c r="K14" s="9">
        <v>129.453</v>
      </c>
      <c r="L14" s="9">
        <v>8.0259999999999998</v>
      </c>
      <c r="M14" s="9">
        <v>4.4359999999999999</v>
      </c>
      <c r="N14" s="9">
        <v>10.145</v>
      </c>
      <c r="O14" s="9">
        <v>26.762</v>
      </c>
      <c r="P14" s="9">
        <v>125.298</v>
      </c>
      <c r="Q14" s="9">
        <v>89.492000000000004</v>
      </c>
      <c r="R14" s="9">
        <v>8.2170000000000005</v>
      </c>
      <c r="S14" s="9">
        <v>264.53300000000002</v>
      </c>
      <c r="T14" s="9">
        <v>459.35899999999998</v>
      </c>
      <c r="U14" s="9">
        <v>433.89100000000002</v>
      </c>
      <c r="V14" s="9">
        <v>34.777000000000001</v>
      </c>
      <c r="W14" s="9">
        <v>31.731000000000002</v>
      </c>
      <c r="X14" s="9">
        <v>18.605</v>
      </c>
      <c r="Y14" s="9">
        <v>13.125999999999999</v>
      </c>
      <c r="Z14" s="9">
        <v>25.591999999999999</v>
      </c>
      <c r="AA14" s="9">
        <v>6.1390000000000002</v>
      </c>
      <c r="AB14" s="9">
        <v>25.65</v>
      </c>
      <c r="AC14" s="9">
        <v>1.2430000000000001</v>
      </c>
      <c r="AD14" s="9">
        <v>4.2939999999999996</v>
      </c>
      <c r="AE14" s="9">
        <v>11.148999999999999</v>
      </c>
      <c r="AF14" s="9">
        <v>7.14</v>
      </c>
      <c r="AG14" s="9">
        <v>13.442</v>
      </c>
      <c r="AH14" s="9">
        <v>19.934000000000001</v>
      </c>
      <c r="AI14" s="9">
        <v>11.797000000000001</v>
      </c>
      <c r="AJ14" s="9">
        <v>3.0459999999999998</v>
      </c>
      <c r="AK14" s="9">
        <v>399.11399999999998</v>
      </c>
      <c r="AL14" s="9">
        <v>332.96800000000002</v>
      </c>
      <c r="AM14" s="9">
        <v>317.48099999999999</v>
      </c>
      <c r="AN14" s="9">
        <v>9.5299999999999994</v>
      </c>
      <c r="AO14" s="9">
        <v>5.9580000000000002</v>
      </c>
      <c r="AP14" s="9">
        <v>11.984999999999999</v>
      </c>
      <c r="AQ14" s="9">
        <v>0</v>
      </c>
      <c r="AR14" s="9">
        <v>3.5019999999999998</v>
      </c>
      <c r="AS14" s="9">
        <v>261.32299999999998</v>
      </c>
      <c r="AT14" s="9">
        <v>21.501000000000001</v>
      </c>
      <c r="AU14" s="9">
        <v>21.123000000000001</v>
      </c>
      <c r="AV14" s="9">
        <v>29.021999999999998</v>
      </c>
      <c r="AW14" s="9">
        <v>58.725999999999999</v>
      </c>
      <c r="AX14" s="9">
        <v>274.24200000000002</v>
      </c>
      <c r="AY14" s="9">
        <v>66.146000000000001</v>
      </c>
      <c r="AZ14" s="9">
        <v>25.468</v>
      </c>
      <c r="BA14" s="9">
        <v>459.35899999999998</v>
      </c>
      <c r="BB14" s="9">
        <v>341.524</v>
      </c>
      <c r="BC14" s="9">
        <v>325.90499999999997</v>
      </c>
      <c r="BD14" s="9">
        <v>32.021000000000001</v>
      </c>
      <c r="BE14" s="9">
        <v>30.673999999999999</v>
      </c>
      <c r="BF14" s="9">
        <v>16.187000000000001</v>
      </c>
      <c r="BG14" s="9">
        <v>14.488</v>
      </c>
      <c r="BH14" s="9">
        <v>24.209</v>
      </c>
      <c r="BI14" s="9">
        <v>6.4649999999999999</v>
      </c>
      <c r="BJ14" s="9">
        <v>23.818000000000001</v>
      </c>
      <c r="BK14" s="9">
        <v>1.8029999999999999</v>
      </c>
      <c r="BL14" s="9">
        <v>5.0529999999999999</v>
      </c>
      <c r="BM14" s="9">
        <v>10.180999999999999</v>
      </c>
      <c r="BN14" s="9">
        <v>6.2240000000000002</v>
      </c>
      <c r="BO14" s="9">
        <v>14.269</v>
      </c>
      <c r="BP14" s="9">
        <v>20.149999999999999</v>
      </c>
      <c r="BQ14" s="9">
        <v>10.523999999999999</v>
      </c>
      <c r="BR14" s="9">
        <v>1.347</v>
      </c>
      <c r="BS14" s="9">
        <v>293.88400000000001</v>
      </c>
      <c r="BT14" s="9">
        <v>221.881</v>
      </c>
      <c r="BU14" s="9">
        <v>208.756</v>
      </c>
      <c r="BV14" s="9">
        <v>8.1349999999999998</v>
      </c>
      <c r="BW14" s="9">
        <v>4.99</v>
      </c>
      <c r="BX14" s="9">
        <v>7.21</v>
      </c>
      <c r="BY14" s="9">
        <v>2.3610000000000002</v>
      </c>
      <c r="BZ14" s="9">
        <v>1.893</v>
      </c>
      <c r="CA14" s="9">
        <v>189.07499999999999</v>
      </c>
      <c r="CB14" s="9">
        <v>7.38</v>
      </c>
      <c r="CC14" s="9">
        <v>3.8010000000000002</v>
      </c>
      <c r="CD14" s="9">
        <v>21.625</v>
      </c>
      <c r="CE14" s="9">
        <v>27.998000000000001</v>
      </c>
      <c r="CF14" s="9">
        <v>193.88300000000001</v>
      </c>
      <c r="CG14" s="9">
        <v>72.003</v>
      </c>
      <c r="CH14" s="9">
        <v>15.619</v>
      </c>
      <c r="CI14" s="9">
        <v>341.524</v>
      </c>
      <c r="CJ14" s="9">
        <v>247.303</v>
      </c>
      <c r="CK14" s="9">
        <v>230.31</v>
      </c>
      <c r="CL14" s="9">
        <v>27.988</v>
      </c>
      <c r="CM14" s="9">
        <v>24.167000000000002</v>
      </c>
      <c r="CN14" s="9">
        <v>14.787000000000001</v>
      </c>
      <c r="CO14" s="9">
        <v>9.3800000000000008</v>
      </c>
      <c r="CP14" s="9">
        <v>17.125</v>
      </c>
      <c r="CQ14" s="9">
        <v>7.0419999999999998</v>
      </c>
      <c r="CR14" s="9">
        <v>12.961</v>
      </c>
      <c r="CS14" s="9">
        <v>5.5650000000000004</v>
      </c>
      <c r="CT14" s="9">
        <v>5.149</v>
      </c>
      <c r="CU14" s="9">
        <v>5.2569999999999997</v>
      </c>
      <c r="CV14" s="9">
        <v>10.108000000000001</v>
      </c>
      <c r="CW14" s="9">
        <v>8.8010000000000002</v>
      </c>
      <c r="CX14" s="9">
        <v>13.204000000000001</v>
      </c>
      <c r="CY14" s="9">
        <v>10.962999999999999</v>
      </c>
      <c r="CZ14" s="9">
        <v>3.8210000000000002</v>
      </c>
      <c r="DA14" s="9">
        <v>202.322</v>
      </c>
      <c r="DB14" s="9">
        <v>183.393</v>
      </c>
      <c r="DC14" s="9">
        <v>177.36500000000001</v>
      </c>
      <c r="DD14" s="9">
        <v>2.6059999999999999</v>
      </c>
      <c r="DE14" s="9">
        <v>3.4220000000000002</v>
      </c>
      <c r="DF14" s="9">
        <v>1.226</v>
      </c>
      <c r="DG14" s="9">
        <v>2.556</v>
      </c>
      <c r="DH14" s="9">
        <v>1.9159999999999999</v>
      </c>
      <c r="DI14" s="9">
        <v>132.33799999999999</v>
      </c>
      <c r="DJ14" s="9">
        <v>13.835000000000001</v>
      </c>
      <c r="DK14" s="9">
        <v>8.7219999999999995</v>
      </c>
      <c r="DL14" s="9">
        <v>28.498000000000001</v>
      </c>
      <c r="DM14" s="9">
        <v>21.547999999999998</v>
      </c>
      <c r="DN14" s="9">
        <v>161.845</v>
      </c>
      <c r="DO14" s="9">
        <v>18.93</v>
      </c>
      <c r="DP14" s="9">
        <v>16.992999999999999</v>
      </c>
      <c r="DQ14" s="9">
        <v>247.303</v>
      </c>
      <c r="DR14" s="9">
        <v>324.72500000000002</v>
      </c>
      <c r="DS14" s="9">
        <v>306.88400000000001</v>
      </c>
      <c r="DT14" s="9">
        <v>22.158000000000001</v>
      </c>
      <c r="DU14" s="9">
        <v>18.515000000000001</v>
      </c>
      <c r="DV14" s="9">
        <v>4.5780000000000003</v>
      </c>
      <c r="DW14" s="9">
        <v>13.938000000000001</v>
      </c>
      <c r="DX14" s="9">
        <v>14.321999999999999</v>
      </c>
      <c r="DY14" s="9">
        <v>4.194</v>
      </c>
      <c r="DZ14" s="9">
        <v>11.821</v>
      </c>
      <c r="EA14" s="9">
        <v>4.032</v>
      </c>
      <c r="EB14" s="9">
        <v>2.1520000000000001</v>
      </c>
      <c r="EC14" s="9">
        <v>3.476</v>
      </c>
      <c r="ED14" s="9">
        <v>10.805999999999999</v>
      </c>
      <c r="EE14" s="9">
        <v>4.234</v>
      </c>
      <c r="EF14" s="9">
        <v>12.708</v>
      </c>
      <c r="EG14" s="9">
        <v>5.8070000000000004</v>
      </c>
      <c r="EH14" s="9">
        <v>3.6429999999999998</v>
      </c>
      <c r="EI14" s="9">
        <v>284.726</v>
      </c>
      <c r="EJ14" s="9">
        <v>244.43899999999999</v>
      </c>
      <c r="EK14" s="9">
        <v>227.87</v>
      </c>
      <c r="EL14" s="9">
        <v>11.486000000000001</v>
      </c>
      <c r="EM14" s="9">
        <v>4.5110000000000001</v>
      </c>
      <c r="EN14" s="9">
        <v>8.3379999999999992</v>
      </c>
      <c r="EO14" s="9">
        <v>3.58</v>
      </c>
      <c r="EP14" s="9">
        <v>3.5569999999999999</v>
      </c>
      <c r="EQ14" s="9">
        <v>207.13399999999999</v>
      </c>
      <c r="ER14" s="9">
        <v>15.256</v>
      </c>
      <c r="ES14" s="9">
        <v>7.1239999999999997</v>
      </c>
      <c r="ET14" s="9">
        <v>14.923999999999999</v>
      </c>
      <c r="EU14" s="9">
        <v>35.393000000000001</v>
      </c>
      <c r="EV14" s="9">
        <v>209.04599999999999</v>
      </c>
      <c r="EW14" s="9">
        <v>40.287999999999997</v>
      </c>
      <c r="EX14" s="9">
        <v>17.84</v>
      </c>
      <c r="EY14" s="9">
        <v>324.72500000000002</v>
      </c>
      <c r="EZ14" s="9">
        <v>211.511</v>
      </c>
      <c r="FA14" s="9">
        <v>196.14400000000001</v>
      </c>
      <c r="FB14" s="9">
        <v>17.238</v>
      </c>
      <c r="FC14" s="9">
        <v>16.338000000000001</v>
      </c>
      <c r="FD14" s="9">
        <v>7.1920000000000002</v>
      </c>
      <c r="FE14" s="9">
        <v>9.1460000000000008</v>
      </c>
      <c r="FF14" s="9">
        <v>6.2919999999999998</v>
      </c>
      <c r="FG14" s="9">
        <v>10.045999999999999</v>
      </c>
      <c r="FH14" s="9">
        <v>8.6620000000000008</v>
      </c>
      <c r="FI14" s="9">
        <v>7.6760000000000002</v>
      </c>
      <c r="FJ14" s="9">
        <v>0</v>
      </c>
      <c r="FK14" s="9">
        <v>3.1970000000000001</v>
      </c>
      <c r="FL14" s="9">
        <v>8.3490000000000002</v>
      </c>
      <c r="FM14" s="9">
        <v>4.7919999999999998</v>
      </c>
      <c r="FN14" s="9">
        <v>12.925000000000001</v>
      </c>
      <c r="FO14" s="9">
        <v>3.4129999999999998</v>
      </c>
      <c r="FP14" s="9">
        <v>0.9</v>
      </c>
      <c r="FQ14" s="9">
        <v>178.90600000000001</v>
      </c>
      <c r="FR14" s="9">
        <v>162.898</v>
      </c>
      <c r="FS14" s="9">
        <v>156.822</v>
      </c>
      <c r="FT14" s="9">
        <v>1.3859999999999999</v>
      </c>
      <c r="FU14" s="9">
        <v>4.6900000000000004</v>
      </c>
      <c r="FV14" s="9">
        <v>2.3199999999999998</v>
      </c>
      <c r="FW14" s="9">
        <v>3.35</v>
      </c>
      <c r="FX14" s="9">
        <v>0.40600000000000003</v>
      </c>
      <c r="FY14" s="9">
        <v>113.68600000000001</v>
      </c>
      <c r="FZ14" s="9">
        <v>13.167</v>
      </c>
      <c r="GA14" s="9">
        <v>10.657</v>
      </c>
      <c r="GB14" s="9">
        <v>25.388000000000002</v>
      </c>
      <c r="GC14" s="9">
        <v>23.001999999999999</v>
      </c>
      <c r="GD14" s="9">
        <v>139.89599999999999</v>
      </c>
      <c r="GE14" s="9">
        <v>16.007999999999999</v>
      </c>
      <c r="GF14" s="9">
        <v>15.367000000000001</v>
      </c>
      <c r="GG14" s="9">
        <v>211.511</v>
      </c>
      <c r="GH14" s="9">
        <v>173.953</v>
      </c>
      <c r="GI14" s="9">
        <v>167.04900000000001</v>
      </c>
      <c r="GJ14" s="9">
        <v>15.638</v>
      </c>
      <c r="GK14" s="9">
        <v>14.584</v>
      </c>
      <c r="GL14" s="9">
        <v>6.8810000000000002</v>
      </c>
      <c r="GM14" s="9">
        <v>7.7030000000000003</v>
      </c>
      <c r="GN14" s="9">
        <v>10.978</v>
      </c>
      <c r="GO14" s="9">
        <v>3.6059999999999999</v>
      </c>
      <c r="GP14" s="9">
        <v>12.127000000000001</v>
      </c>
      <c r="GQ14" s="9">
        <v>0.995</v>
      </c>
      <c r="GR14" s="9">
        <v>0.88500000000000001</v>
      </c>
      <c r="GS14" s="9">
        <v>5.0979999999999999</v>
      </c>
      <c r="GT14" s="9">
        <v>3.2309999999999999</v>
      </c>
      <c r="GU14" s="9">
        <v>6.2549999999999999</v>
      </c>
      <c r="GV14" s="9">
        <v>9.4480000000000004</v>
      </c>
      <c r="GW14" s="9">
        <v>5.1360000000000001</v>
      </c>
      <c r="GX14" s="9">
        <v>1.054</v>
      </c>
      <c r="GY14" s="9">
        <v>151.411</v>
      </c>
      <c r="GZ14" s="9">
        <v>136.04900000000001</v>
      </c>
      <c r="HA14" s="9">
        <v>133.91800000000001</v>
      </c>
      <c r="HB14" s="9">
        <v>0.60499999999999998</v>
      </c>
      <c r="HC14" s="9">
        <v>1.526</v>
      </c>
      <c r="HD14" s="9">
        <v>1.526</v>
      </c>
      <c r="HE14" s="9">
        <v>0</v>
      </c>
      <c r="HF14" s="9">
        <v>0</v>
      </c>
      <c r="HG14" s="9">
        <v>109.309</v>
      </c>
      <c r="HH14" s="9">
        <v>3.6509999999999998</v>
      </c>
      <c r="HI14" s="9">
        <v>4.4059999999999997</v>
      </c>
      <c r="HJ14" s="9">
        <v>18.683</v>
      </c>
      <c r="HK14" s="9">
        <v>11.308</v>
      </c>
      <c r="HL14" s="9">
        <v>124.741</v>
      </c>
      <c r="HM14" s="9">
        <v>15.362</v>
      </c>
      <c r="HN14" s="9">
        <v>6.9039999999999999</v>
      </c>
      <c r="HO14" s="9">
        <v>173.953</v>
      </c>
      <c r="HP14" s="9">
        <v>230.96199999999999</v>
      </c>
      <c r="HQ14" s="9">
        <v>207.941</v>
      </c>
      <c r="HR14" s="9">
        <v>24.818999999999999</v>
      </c>
      <c r="HS14" s="9">
        <v>24.27</v>
      </c>
      <c r="HT14" s="9">
        <v>9.1880000000000006</v>
      </c>
      <c r="HU14" s="9">
        <v>15.082000000000001</v>
      </c>
      <c r="HV14" s="9">
        <v>11.726000000000001</v>
      </c>
      <c r="HW14" s="9">
        <v>12.545</v>
      </c>
      <c r="HX14" s="9">
        <v>10.629</v>
      </c>
      <c r="HY14" s="9">
        <v>10.749000000000001</v>
      </c>
      <c r="HZ14" s="9">
        <v>1.0980000000000001</v>
      </c>
      <c r="IA14" s="9">
        <v>6.1559999999999997</v>
      </c>
      <c r="IB14" s="9">
        <v>9.9960000000000004</v>
      </c>
      <c r="IC14" s="9">
        <v>8.1189999999999998</v>
      </c>
      <c r="ID14" s="9">
        <v>15.869</v>
      </c>
      <c r="IE14" s="9">
        <v>8.4019999999999992</v>
      </c>
      <c r="IF14" s="9">
        <v>0.54800000000000004</v>
      </c>
      <c r="IG14" s="9">
        <v>183.12200000000001</v>
      </c>
      <c r="IH14" s="9">
        <v>148.08799999999999</v>
      </c>
      <c r="II14" s="9">
        <v>144.792</v>
      </c>
      <c r="IJ14" s="9">
        <v>2.0139999999999998</v>
      </c>
      <c r="IK14" s="9">
        <v>1.2809999999999999</v>
      </c>
      <c r="IL14" s="9">
        <v>2.0139999999999998</v>
      </c>
      <c r="IM14" s="9">
        <v>1.2809999999999999</v>
      </c>
      <c r="IN14" s="9">
        <v>0</v>
      </c>
      <c r="IO14" s="9">
        <v>113.52200000000001</v>
      </c>
      <c r="IP14" s="9">
        <v>8.6809999999999992</v>
      </c>
      <c r="IQ14" s="9">
        <v>7.7009999999999996</v>
      </c>
    </row>
    <row r="15" spans="1:251">
      <c r="A15" s="10">
        <v>43497</v>
      </c>
      <c r="B15" s="9">
        <v>1.8680000000000001</v>
      </c>
      <c r="C15" s="9">
        <v>240.911</v>
      </c>
      <c r="D15" s="9">
        <v>143.23099999999999</v>
      </c>
      <c r="E15" s="9">
        <v>132.98500000000001</v>
      </c>
      <c r="F15" s="9">
        <v>6.4180000000000001</v>
      </c>
      <c r="G15" s="9">
        <v>3.8290000000000002</v>
      </c>
      <c r="H15" s="9">
        <v>6.7789999999999999</v>
      </c>
      <c r="I15" s="9">
        <v>0.39500000000000002</v>
      </c>
      <c r="J15" s="9">
        <v>3.0720000000000001</v>
      </c>
      <c r="K15" s="9">
        <v>119.871</v>
      </c>
      <c r="L15" s="9">
        <v>5.3220000000000001</v>
      </c>
      <c r="M15" s="9">
        <v>4.9420000000000002</v>
      </c>
      <c r="N15" s="9">
        <v>13.097</v>
      </c>
      <c r="O15" s="9">
        <v>34.915999999999997</v>
      </c>
      <c r="P15" s="9">
        <v>108.315</v>
      </c>
      <c r="Q15" s="9">
        <v>97.68</v>
      </c>
      <c r="R15" s="9">
        <v>5.9770000000000003</v>
      </c>
      <c r="S15" s="9">
        <v>263.42099999999999</v>
      </c>
      <c r="T15" s="9">
        <v>543.524</v>
      </c>
      <c r="U15" s="9">
        <v>523.16800000000001</v>
      </c>
      <c r="V15" s="9">
        <v>41.127000000000002</v>
      </c>
      <c r="W15" s="9">
        <v>35.640999999999998</v>
      </c>
      <c r="X15" s="9">
        <v>19.920999999999999</v>
      </c>
      <c r="Y15" s="9">
        <v>15.72</v>
      </c>
      <c r="Z15" s="9">
        <v>27.959</v>
      </c>
      <c r="AA15" s="9">
        <v>7.6820000000000004</v>
      </c>
      <c r="AB15" s="9">
        <v>28.579000000000001</v>
      </c>
      <c r="AC15" s="9">
        <v>0</v>
      </c>
      <c r="AD15" s="9">
        <v>6.6639999999999997</v>
      </c>
      <c r="AE15" s="9">
        <v>16.670999999999999</v>
      </c>
      <c r="AF15" s="9">
        <v>6.7830000000000004</v>
      </c>
      <c r="AG15" s="9">
        <v>12.186999999999999</v>
      </c>
      <c r="AH15" s="9">
        <v>27.93</v>
      </c>
      <c r="AI15" s="9">
        <v>7.7110000000000003</v>
      </c>
      <c r="AJ15" s="9">
        <v>5.4850000000000003</v>
      </c>
      <c r="AK15" s="9">
        <v>482.041</v>
      </c>
      <c r="AL15" s="9">
        <v>404.11099999999999</v>
      </c>
      <c r="AM15" s="9">
        <v>386.19600000000003</v>
      </c>
      <c r="AN15" s="9">
        <v>10.151999999999999</v>
      </c>
      <c r="AO15" s="9">
        <v>7.7629999999999999</v>
      </c>
      <c r="AP15" s="9">
        <v>10.497</v>
      </c>
      <c r="AQ15" s="9">
        <v>1.329</v>
      </c>
      <c r="AR15" s="9">
        <v>6.0890000000000004</v>
      </c>
      <c r="AS15" s="9">
        <v>327.72699999999998</v>
      </c>
      <c r="AT15" s="9">
        <v>19.504000000000001</v>
      </c>
      <c r="AU15" s="9">
        <v>22.594000000000001</v>
      </c>
      <c r="AV15" s="9">
        <v>34.284999999999997</v>
      </c>
      <c r="AW15" s="9">
        <v>74.498999999999995</v>
      </c>
      <c r="AX15" s="9">
        <v>329.61200000000002</v>
      </c>
      <c r="AY15" s="9">
        <v>77.930000000000007</v>
      </c>
      <c r="AZ15" s="9">
        <v>20.356999999999999</v>
      </c>
      <c r="BA15" s="9">
        <v>543.524</v>
      </c>
      <c r="BB15" s="9">
        <v>347.577</v>
      </c>
      <c r="BC15" s="9">
        <v>327.04500000000002</v>
      </c>
      <c r="BD15" s="9">
        <v>35.411000000000001</v>
      </c>
      <c r="BE15" s="9">
        <v>33.470999999999997</v>
      </c>
      <c r="BF15" s="9">
        <v>11.795999999999999</v>
      </c>
      <c r="BG15" s="9">
        <v>21.675000000000001</v>
      </c>
      <c r="BH15" s="9">
        <v>19.981000000000002</v>
      </c>
      <c r="BI15" s="9">
        <v>13.49</v>
      </c>
      <c r="BJ15" s="9">
        <v>19.506</v>
      </c>
      <c r="BK15" s="9">
        <v>2.2709999999999999</v>
      </c>
      <c r="BL15" s="9">
        <v>11.218999999999999</v>
      </c>
      <c r="BM15" s="9">
        <v>6.4880000000000004</v>
      </c>
      <c r="BN15" s="9">
        <v>13.351000000000001</v>
      </c>
      <c r="BO15" s="9">
        <v>13.632</v>
      </c>
      <c r="BP15" s="9">
        <v>20.574999999999999</v>
      </c>
      <c r="BQ15" s="9">
        <v>12.896000000000001</v>
      </c>
      <c r="BR15" s="9">
        <v>1.94</v>
      </c>
      <c r="BS15" s="9">
        <v>291.63400000000001</v>
      </c>
      <c r="BT15" s="9">
        <v>201.261</v>
      </c>
      <c r="BU15" s="9">
        <v>197.68799999999999</v>
      </c>
      <c r="BV15" s="9">
        <v>0.55700000000000005</v>
      </c>
      <c r="BW15" s="9">
        <v>3.016</v>
      </c>
      <c r="BX15" s="9">
        <v>0.55700000000000005</v>
      </c>
      <c r="BY15" s="9">
        <v>2.5950000000000002</v>
      </c>
      <c r="BZ15" s="9">
        <v>0.42099999999999999</v>
      </c>
      <c r="CA15" s="9">
        <v>167.48099999999999</v>
      </c>
      <c r="CB15" s="9">
        <v>5.1180000000000003</v>
      </c>
      <c r="CC15" s="9">
        <v>5.8920000000000003</v>
      </c>
      <c r="CD15" s="9">
        <v>22.768999999999998</v>
      </c>
      <c r="CE15" s="9">
        <v>22.001999999999999</v>
      </c>
      <c r="CF15" s="9">
        <v>179.25899999999999</v>
      </c>
      <c r="CG15" s="9">
        <v>90.373000000000005</v>
      </c>
      <c r="CH15" s="9">
        <v>20.532</v>
      </c>
      <c r="CI15" s="9">
        <v>347.577</v>
      </c>
      <c r="CJ15" s="9">
        <v>262.08699999999999</v>
      </c>
      <c r="CK15" s="9">
        <v>242.97499999999999</v>
      </c>
      <c r="CL15" s="9">
        <v>29.763000000000002</v>
      </c>
      <c r="CM15" s="9">
        <v>26.977</v>
      </c>
      <c r="CN15" s="9">
        <v>11.426</v>
      </c>
      <c r="CO15" s="9">
        <v>15.551</v>
      </c>
      <c r="CP15" s="9">
        <v>16.419</v>
      </c>
      <c r="CQ15" s="9">
        <v>10.558</v>
      </c>
      <c r="CR15" s="9">
        <v>8.9640000000000004</v>
      </c>
      <c r="CS15" s="9">
        <v>6.07</v>
      </c>
      <c r="CT15" s="9">
        <v>7.8</v>
      </c>
      <c r="CU15" s="9">
        <v>5.2489999999999997</v>
      </c>
      <c r="CV15" s="9">
        <v>11.353999999999999</v>
      </c>
      <c r="CW15" s="9">
        <v>10.372999999999999</v>
      </c>
      <c r="CX15" s="9">
        <v>14.728</v>
      </c>
      <c r="CY15" s="9">
        <v>12.249000000000001</v>
      </c>
      <c r="CZ15" s="9">
        <v>2.786</v>
      </c>
      <c r="DA15" s="9">
        <v>213.21199999999999</v>
      </c>
      <c r="DB15" s="9">
        <v>194.92099999999999</v>
      </c>
      <c r="DC15" s="9">
        <v>189.75899999999999</v>
      </c>
      <c r="DD15" s="9">
        <v>3.234</v>
      </c>
      <c r="DE15" s="9">
        <v>1.9279999999999999</v>
      </c>
      <c r="DF15" s="9">
        <v>2.9830000000000001</v>
      </c>
      <c r="DG15" s="9">
        <v>0.95899999999999996</v>
      </c>
      <c r="DH15" s="9">
        <v>1.22</v>
      </c>
      <c r="DI15" s="9">
        <v>134.81800000000001</v>
      </c>
      <c r="DJ15" s="9">
        <v>12.779</v>
      </c>
      <c r="DK15" s="9">
        <v>17.343</v>
      </c>
      <c r="DL15" s="9">
        <v>29.981999999999999</v>
      </c>
      <c r="DM15" s="9">
        <v>22.353000000000002</v>
      </c>
      <c r="DN15" s="9">
        <v>172.56800000000001</v>
      </c>
      <c r="DO15" s="9">
        <v>18.29</v>
      </c>
      <c r="DP15" s="9">
        <v>19.111999999999998</v>
      </c>
      <c r="DQ15" s="9">
        <v>262.08699999999999</v>
      </c>
      <c r="DR15" s="9">
        <v>317.08100000000002</v>
      </c>
      <c r="DS15" s="9">
        <v>302.22500000000002</v>
      </c>
      <c r="DT15" s="9">
        <v>21.96</v>
      </c>
      <c r="DU15" s="9">
        <v>19.952000000000002</v>
      </c>
      <c r="DV15" s="9">
        <v>8.3149999999999995</v>
      </c>
      <c r="DW15" s="9">
        <v>11.638</v>
      </c>
      <c r="DX15" s="9">
        <v>16.856999999999999</v>
      </c>
      <c r="DY15" s="9">
        <v>3.0950000000000002</v>
      </c>
      <c r="DZ15" s="9">
        <v>12.555999999999999</v>
      </c>
      <c r="EA15" s="9">
        <v>3.7429999999999999</v>
      </c>
      <c r="EB15" s="9">
        <v>3.6539999999999999</v>
      </c>
      <c r="EC15" s="9">
        <v>7.1660000000000004</v>
      </c>
      <c r="ED15" s="9">
        <v>6.8719999999999999</v>
      </c>
      <c r="EE15" s="9">
        <v>5.915</v>
      </c>
      <c r="EF15" s="9">
        <v>13.35</v>
      </c>
      <c r="EG15" s="9">
        <v>6.6029999999999998</v>
      </c>
      <c r="EH15" s="9">
        <v>2.0070000000000001</v>
      </c>
      <c r="EI15" s="9">
        <v>280.26600000000002</v>
      </c>
      <c r="EJ15" s="9">
        <v>239.36799999999999</v>
      </c>
      <c r="EK15" s="9">
        <v>220.137</v>
      </c>
      <c r="EL15" s="9">
        <v>11.304</v>
      </c>
      <c r="EM15" s="9">
        <v>7.9279999999999999</v>
      </c>
      <c r="EN15" s="9">
        <v>5.282</v>
      </c>
      <c r="EO15" s="9">
        <v>6.5990000000000002</v>
      </c>
      <c r="EP15" s="9">
        <v>7.35</v>
      </c>
      <c r="EQ15" s="9">
        <v>193.79599999999999</v>
      </c>
      <c r="ER15" s="9">
        <v>15.962</v>
      </c>
      <c r="ES15" s="9">
        <v>13</v>
      </c>
      <c r="ET15" s="9">
        <v>16.61</v>
      </c>
      <c r="EU15" s="9">
        <v>42.673999999999999</v>
      </c>
      <c r="EV15" s="9">
        <v>196.69399999999999</v>
      </c>
      <c r="EW15" s="9">
        <v>40.896999999999998</v>
      </c>
      <c r="EX15" s="9">
        <v>14.856</v>
      </c>
      <c r="EY15" s="9">
        <v>317.08100000000002</v>
      </c>
      <c r="EZ15" s="9">
        <v>197.37</v>
      </c>
      <c r="FA15" s="9">
        <v>177.18</v>
      </c>
      <c r="FB15" s="9">
        <v>19.829000000000001</v>
      </c>
      <c r="FC15" s="9">
        <v>16.835000000000001</v>
      </c>
      <c r="FD15" s="9">
        <v>5.8449999999999998</v>
      </c>
      <c r="FE15" s="9">
        <v>10.99</v>
      </c>
      <c r="FF15" s="9">
        <v>10.537000000000001</v>
      </c>
      <c r="FG15" s="9">
        <v>6.298</v>
      </c>
      <c r="FH15" s="9">
        <v>9.7249999999999996</v>
      </c>
      <c r="FI15" s="9">
        <v>5.8019999999999996</v>
      </c>
      <c r="FJ15" s="9">
        <v>0.61399999999999999</v>
      </c>
      <c r="FK15" s="9">
        <v>2.5979999999999999</v>
      </c>
      <c r="FL15" s="9">
        <v>6.5049999999999999</v>
      </c>
      <c r="FM15" s="9">
        <v>7.7309999999999999</v>
      </c>
      <c r="FN15" s="9">
        <v>10.736000000000001</v>
      </c>
      <c r="FO15" s="9">
        <v>6.0979999999999999</v>
      </c>
      <c r="FP15" s="9">
        <v>2.9940000000000002</v>
      </c>
      <c r="FQ15" s="9">
        <v>157.35</v>
      </c>
      <c r="FR15" s="9">
        <v>144.66999999999999</v>
      </c>
      <c r="FS15" s="9">
        <v>138.041</v>
      </c>
      <c r="FT15" s="9">
        <v>2.601</v>
      </c>
      <c r="FU15" s="9">
        <v>4.0279999999999996</v>
      </c>
      <c r="FV15" s="9">
        <v>2.738</v>
      </c>
      <c r="FW15" s="9">
        <v>3.37</v>
      </c>
      <c r="FX15" s="9">
        <v>0.52100000000000002</v>
      </c>
      <c r="FY15" s="9">
        <v>100.572</v>
      </c>
      <c r="FZ15" s="9">
        <v>8.7810000000000006</v>
      </c>
      <c r="GA15" s="9">
        <v>6.5529999999999999</v>
      </c>
      <c r="GB15" s="9">
        <v>28.763999999999999</v>
      </c>
      <c r="GC15" s="9">
        <v>18.678999999999998</v>
      </c>
      <c r="GD15" s="9">
        <v>125.991</v>
      </c>
      <c r="GE15" s="9">
        <v>12.68</v>
      </c>
      <c r="GF15" s="9">
        <v>20.190000000000001</v>
      </c>
      <c r="GG15" s="9">
        <v>197.37</v>
      </c>
      <c r="GH15" s="9">
        <v>166.70099999999999</v>
      </c>
      <c r="GI15" s="9">
        <v>155.86500000000001</v>
      </c>
      <c r="GJ15" s="9">
        <v>12.563000000000001</v>
      </c>
      <c r="GK15" s="9">
        <v>11.773</v>
      </c>
      <c r="GL15" s="9">
        <v>4.88</v>
      </c>
      <c r="GM15" s="9">
        <v>6.8929999999999998</v>
      </c>
      <c r="GN15" s="9">
        <v>7.6660000000000004</v>
      </c>
      <c r="GO15" s="9">
        <v>4.1070000000000002</v>
      </c>
      <c r="GP15" s="9">
        <v>8.2669999999999995</v>
      </c>
      <c r="GQ15" s="9">
        <v>2.8959999999999999</v>
      </c>
      <c r="GR15" s="9">
        <v>0.61</v>
      </c>
      <c r="GS15" s="9">
        <v>1.516</v>
      </c>
      <c r="GT15" s="9">
        <v>5.8620000000000001</v>
      </c>
      <c r="GU15" s="9">
        <v>4.3940000000000001</v>
      </c>
      <c r="GV15" s="9">
        <v>7.125</v>
      </c>
      <c r="GW15" s="9">
        <v>4.6470000000000002</v>
      </c>
      <c r="GX15" s="9">
        <v>0.79</v>
      </c>
      <c r="GY15" s="9">
        <v>143.30199999999999</v>
      </c>
      <c r="GZ15" s="9">
        <v>119.193</v>
      </c>
      <c r="HA15" s="9">
        <v>114.875</v>
      </c>
      <c r="HB15" s="9">
        <v>3.1459999999999999</v>
      </c>
      <c r="HC15" s="9">
        <v>1.1719999999999999</v>
      </c>
      <c r="HD15" s="9">
        <v>3.1459999999999999</v>
      </c>
      <c r="HE15" s="9">
        <v>0.54500000000000004</v>
      </c>
      <c r="HF15" s="9">
        <v>0</v>
      </c>
      <c r="HG15" s="9">
        <v>100.77200000000001</v>
      </c>
      <c r="HH15" s="9">
        <v>3.9790000000000001</v>
      </c>
      <c r="HI15" s="9">
        <v>3.9119999999999999</v>
      </c>
      <c r="HJ15" s="9">
        <v>10.53</v>
      </c>
      <c r="HK15" s="9">
        <v>16.773</v>
      </c>
      <c r="HL15" s="9">
        <v>102.419</v>
      </c>
      <c r="HM15" s="9">
        <v>24.109000000000002</v>
      </c>
      <c r="HN15" s="9">
        <v>10.837</v>
      </c>
      <c r="HO15" s="9">
        <v>166.70099999999999</v>
      </c>
      <c r="HP15" s="9">
        <v>223.16</v>
      </c>
      <c r="HQ15" s="9">
        <v>204.09800000000001</v>
      </c>
      <c r="HR15" s="9">
        <v>26.946000000000002</v>
      </c>
      <c r="HS15" s="9">
        <v>24.655000000000001</v>
      </c>
      <c r="HT15" s="9">
        <v>9.7739999999999991</v>
      </c>
      <c r="HU15" s="9">
        <v>14.881</v>
      </c>
      <c r="HV15" s="9">
        <v>15.035</v>
      </c>
      <c r="HW15" s="9">
        <v>9.6199999999999992</v>
      </c>
      <c r="HX15" s="9">
        <v>14.406000000000001</v>
      </c>
      <c r="HY15" s="9">
        <v>9.1920000000000002</v>
      </c>
      <c r="HZ15" s="9">
        <v>0.39</v>
      </c>
      <c r="IA15" s="9">
        <v>6.6630000000000003</v>
      </c>
      <c r="IB15" s="9">
        <v>13.686</v>
      </c>
      <c r="IC15" s="9">
        <v>4.306</v>
      </c>
      <c r="ID15" s="9">
        <v>13.535</v>
      </c>
      <c r="IE15" s="9">
        <v>11.12</v>
      </c>
      <c r="IF15" s="9">
        <v>2.2909999999999999</v>
      </c>
      <c r="IG15" s="9">
        <v>177.15199999999999</v>
      </c>
      <c r="IH15" s="9">
        <v>153.858</v>
      </c>
      <c r="II15" s="9">
        <v>146.864</v>
      </c>
      <c r="IJ15" s="9">
        <v>1.675</v>
      </c>
      <c r="IK15" s="9">
        <v>5.319</v>
      </c>
      <c r="IL15" s="9">
        <v>1.254</v>
      </c>
      <c r="IM15" s="9">
        <v>3.0630000000000002</v>
      </c>
      <c r="IN15" s="9">
        <v>0.60199999999999998</v>
      </c>
      <c r="IO15" s="9">
        <v>120.887</v>
      </c>
      <c r="IP15" s="9">
        <v>6.431</v>
      </c>
      <c r="IQ15" s="9">
        <v>4.4050000000000002</v>
      </c>
    </row>
    <row r="16" spans="1:251">
      <c r="A16" s="10">
        <v>43862</v>
      </c>
      <c r="B16" s="9">
        <v>0</v>
      </c>
      <c r="C16" s="9">
        <v>264.154</v>
      </c>
      <c r="D16" s="9">
        <v>169.03299999999999</v>
      </c>
      <c r="E16" s="9">
        <v>160.08500000000001</v>
      </c>
      <c r="F16" s="9">
        <v>4.1159999999999997</v>
      </c>
      <c r="G16" s="9">
        <v>4.8319999999999999</v>
      </c>
      <c r="H16" s="9">
        <v>5.54</v>
      </c>
      <c r="I16" s="9">
        <v>0.51300000000000001</v>
      </c>
      <c r="J16" s="9">
        <v>2.3759999999999999</v>
      </c>
      <c r="K16" s="9">
        <v>129.536</v>
      </c>
      <c r="L16" s="9">
        <v>9.3539999999999992</v>
      </c>
      <c r="M16" s="9">
        <v>6.8949999999999996</v>
      </c>
      <c r="N16" s="9">
        <v>23.248000000000001</v>
      </c>
      <c r="O16" s="9">
        <v>33.277000000000001</v>
      </c>
      <c r="P16" s="9">
        <v>135.756</v>
      </c>
      <c r="Q16" s="9">
        <v>95.120999999999995</v>
      </c>
      <c r="R16" s="9">
        <v>12.831</v>
      </c>
      <c r="S16" s="9">
        <v>290.2</v>
      </c>
      <c r="T16" s="9">
        <v>518.19399999999996</v>
      </c>
      <c r="U16" s="9">
        <v>492.959</v>
      </c>
      <c r="V16" s="9">
        <v>37.389000000000003</v>
      </c>
      <c r="W16" s="9">
        <v>34.374000000000002</v>
      </c>
      <c r="X16" s="9">
        <v>15.324</v>
      </c>
      <c r="Y16" s="9">
        <v>19.05</v>
      </c>
      <c r="Z16" s="9">
        <v>29.219000000000001</v>
      </c>
      <c r="AA16" s="9">
        <v>5.1559999999999997</v>
      </c>
      <c r="AB16" s="9">
        <v>28.847999999999999</v>
      </c>
      <c r="AC16" s="9">
        <v>0.873</v>
      </c>
      <c r="AD16" s="9">
        <v>4.6529999999999996</v>
      </c>
      <c r="AE16" s="9">
        <v>16.687000000000001</v>
      </c>
      <c r="AF16" s="9">
        <v>7.6920000000000002</v>
      </c>
      <c r="AG16" s="9">
        <v>9.9949999999999992</v>
      </c>
      <c r="AH16" s="9">
        <v>26.748999999999999</v>
      </c>
      <c r="AI16" s="9">
        <v>7.6260000000000003</v>
      </c>
      <c r="AJ16" s="9">
        <v>3.0150000000000001</v>
      </c>
      <c r="AK16" s="9">
        <v>455.56900000000002</v>
      </c>
      <c r="AL16" s="9">
        <v>370.97</v>
      </c>
      <c r="AM16" s="9">
        <v>355.32400000000001</v>
      </c>
      <c r="AN16" s="9">
        <v>9.9909999999999997</v>
      </c>
      <c r="AO16" s="9">
        <v>5.6550000000000002</v>
      </c>
      <c r="AP16" s="9">
        <v>12.48</v>
      </c>
      <c r="AQ16" s="9">
        <v>0</v>
      </c>
      <c r="AR16" s="9">
        <v>3.1659999999999999</v>
      </c>
      <c r="AS16" s="9">
        <v>289.66699999999997</v>
      </c>
      <c r="AT16" s="9">
        <v>23.666</v>
      </c>
      <c r="AU16" s="9">
        <v>17.951000000000001</v>
      </c>
      <c r="AV16" s="9">
        <v>39.686999999999998</v>
      </c>
      <c r="AW16" s="9">
        <v>73.185000000000002</v>
      </c>
      <c r="AX16" s="9">
        <v>297.78500000000003</v>
      </c>
      <c r="AY16" s="9">
        <v>84.599000000000004</v>
      </c>
      <c r="AZ16" s="9">
        <v>25.234999999999999</v>
      </c>
      <c r="BA16" s="9">
        <v>518.19399999999996</v>
      </c>
      <c r="BB16" s="9">
        <v>342.89699999999999</v>
      </c>
      <c r="BC16" s="9">
        <v>325.11399999999998</v>
      </c>
      <c r="BD16" s="9">
        <v>29.204999999999998</v>
      </c>
      <c r="BE16" s="9">
        <v>27.538</v>
      </c>
      <c r="BF16" s="9">
        <v>14.666</v>
      </c>
      <c r="BG16" s="9">
        <v>12.872</v>
      </c>
      <c r="BH16" s="9">
        <v>20.228999999999999</v>
      </c>
      <c r="BI16" s="9">
        <v>7.3090000000000002</v>
      </c>
      <c r="BJ16" s="9">
        <v>18.742999999999999</v>
      </c>
      <c r="BK16" s="9">
        <v>2.347</v>
      </c>
      <c r="BL16" s="9">
        <v>6.4480000000000004</v>
      </c>
      <c r="BM16" s="9">
        <v>9.7439999999999998</v>
      </c>
      <c r="BN16" s="9">
        <v>9.8000000000000007</v>
      </c>
      <c r="BO16" s="9">
        <v>7.9939999999999998</v>
      </c>
      <c r="BP16" s="9">
        <v>16.876999999999999</v>
      </c>
      <c r="BQ16" s="9">
        <v>10.661</v>
      </c>
      <c r="BR16" s="9">
        <v>1.667</v>
      </c>
      <c r="BS16" s="9">
        <v>295.90899999999999</v>
      </c>
      <c r="BT16" s="9">
        <v>219.08799999999999</v>
      </c>
      <c r="BU16" s="9">
        <v>212.738</v>
      </c>
      <c r="BV16" s="9">
        <v>1.637</v>
      </c>
      <c r="BW16" s="9">
        <v>4.7119999999999997</v>
      </c>
      <c r="BX16" s="9">
        <v>2.2810000000000001</v>
      </c>
      <c r="BY16" s="9">
        <v>2.9390000000000001</v>
      </c>
      <c r="BZ16" s="9">
        <v>0.57099999999999995</v>
      </c>
      <c r="CA16" s="9">
        <v>170.411</v>
      </c>
      <c r="CB16" s="9">
        <v>11.141</v>
      </c>
      <c r="CC16" s="9">
        <v>8.1579999999999995</v>
      </c>
      <c r="CD16" s="9">
        <v>29.378</v>
      </c>
      <c r="CE16" s="9">
        <v>34.072000000000003</v>
      </c>
      <c r="CF16" s="9">
        <v>185.01599999999999</v>
      </c>
      <c r="CG16" s="9">
        <v>76.820999999999998</v>
      </c>
      <c r="CH16" s="9">
        <v>17.783000000000001</v>
      </c>
      <c r="CI16" s="9">
        <v>342.89699999999999</v>
      </c>
      <c r="CJ16" s="9">
        <v>264.93099999999998</v>
      </c>
      <c r="CK16" s="9">
        <v>250.90600000000001</v>
      </c>
      <c r="CL16" s="9">
        <v>24.141999999999999</v>
      </c>
      <c r="CM16" s="9">
        <v>21.652999999999999</v>
      </c>
      <c r="CN16" s="9">
        <v>12.302</v>
      </c>
      <c r="CO16" s="9">
        <v>9.3510000000000009</v>
      </c>
      <c r="CP16" s="9">
        <v>11.419</v>
      </c>
      <c r="CQ16" s="9">
        <v>10.234</v>
      </c>
      <c r="CR16" s="9">
        <v>9.9030000000000005</v>
      </c>
      <c r="CS16" s="9">
        <v>4.1040000000000001</v>
      </c>
      <c r="CT16" s="9">
        <v>6.0640000000000001</v>
      </c>
      <c r="CU16" s="9">
        <v>3.5630000000000002</v>
      </c>
      <c r="CV16" s="9">
        <v>8.6519999999999992</v>
      </c>
      <c r="CW16" s="9">
        <v>9.4380000000000006</v>
      </c>
      <c r="CX16" s="9">
        <v>12.73</v>
      </c>
      <c r="CY16" s="9">
        <v>8.923</v>
      </c>
      <c r="CZ16" s="9">
        <v>2.4889999999999999</v>
      </c>
      <c r="DA16" s="9">
        <v>226.76400000000001</v>
      </c>
      <c r="DB16" s="9">
        <v>205.78200000000001</v>
      </c>
      <c r="DC16" s="9">
        <v>200.166</v>
      </c>
      <c r="DD16" s="9">
        <v>2.8580000000000001</v>
      </c>
      <c r="DE16" s="9">
        <v>2.758</v>
      </c>
      <c r="DF16" s="9">
        <v>1.6639999999999999</v>
      </c>
      <c r="DG16" s="9">
        <v>1.393</v>
      </c>
      <c r="DH16" s="9">
        <v>2.5590000000000002</v>
      </c>
      <c r="DI16" s="9">
        <v>144.892</v>
      </c>
      <c r="DJ16" s="9">
        <v>15.244999999999999</v>
      </c>
      <c r="DK16" s="9">
        <v>12.457000000000001</v>
      </c>
      <c r="DL16" s="9">
        <v>33.186999999999998</v>
      </c>
      <c r="DM16" s="9">
        <v>21.67</v>
      </c>
      <c r="DN16" s="9">
        <v>184.11199999999999</v>
      </c>
      <c r="DO16" s="9">
        <v>20.981999999999999</v>
      </c>
      <c r="DP16" s="9">
        <v>14.025</v>
      </c>
      <c r="DQ16" s="9">
        <v>264.93099999999998</v>
      </c>
      <c r="DR16" s="9">
        <v>330.32</v>
      </c>
      <c r="DS16" s="9">
        <v>311.58499999999998</v>
      </c>
      <c r="DT16" s="9">
        <v>24.006</v>
      </c>
      <c r="DU16" s="9">
        <v>22.254999999999999</v>
      </c>
      <c r="DV16" s="9">
        <v>6.2240000000000002</v>
      </c>
      <c r="DW16" s="9">
        <v>16.030999999999999</v>
      </c>
      <c r="DX16" s="9">
        <v>13.667999999999999</v>
      </c>
      <c r="DY16" s="9">
        <v>8.5879999999999992</v>
      </c>
      <c r="DZ16" s="9">
        <v>12.301</v>
      </c>
      <c r="EA16" s="9">
        <v>4.8159999999999998</v>
      </c>
      <c r="EB16" s="9">
        <v>4.3920000000000003</v>
      </c>
      <c r="EC16" s="9">
        <v>6.319</v>
      </c>
      <c r="ED16" s="9">
        <v>8.9120000000000008</v>
      </c>
      <c r="EE16" s="9">
        <v>7.024</v>
      </c>
      <c r="EF16" s="9">
        <v>16.164999999999999</v>
      </c>
      <c r="EG16" s="9">
        <v>6.09</v>
      </c>
      <c r="EH16" s="9">
        <v>1.75</v>
      </c>
      <c r="EI16" s="9">
        <v>287.57900000000001</v>
      </c>
      <c r="EJ16" s="9">
        <v>244.571</v>
      </c>
      <c r="EK16" s="9">
        <v>230.917</v>
      </c>
      <c r="EL16" s="9">
        <v>5.6929999999999996</v>
      </c>
      <c r="EM16" s="9">
        <v>7.96</v>
      </c>
      <c r="EN16" s="9">
        <v>3.802</v>
      </c>
      <c r="EO16" s="9">
        <v>7.96</v>
      </c>
      <c r="EP16" s="9">
        <v>1.891</v>
      </c>
      <c r="EQ16" s="9">
        <v>199.38200000000001</v>
      </c>
      <c r="ER16" s="9">
        <v>8.5009999999999994</v>
      </c>
      <c r="ES16" s="9">
        <v>10.967000000000001</v>
      </c>
      <c r="ET16" s="9">
        <v>25.72</v>
      </c>
      <c r="EU16" s="9">
        <v>34.578000000000003</v>
      </c>
      <c r="EV16" s="9">
        <v>209.99299999999999</v>
      </c>
      <c r="EW16" s="9">
        <v>43.008000000000003</v>
      </c>
      <c r="EX16" s="9">
        <v>18.736000000000001</v>
      </c>
      <c r="EY16" s="9">
        <v>330.32</v>
      </c>
      <c r="EZ16" s="9">
        <v>219.45699999999999</v>
      </c>
      <c r="FA16" s="9">
        <v>205.505</v>
      </c>
      <c r="FB16" s="9">
        <v>24.059000000000001</v>
      </c>
      <c r="FC16" s="9">
        <v>21.398</v>
      </c>
      <c r="FD16" s="9">
        <v>8.3480000000000008</v>
      </c>
      <c r="FE16" s="9">
        <v>13.05</v>
      </c>
      <c r="FF16" s="9">
        <v>10.753</v>
      </c>
      <c r="FG16" s="9">
        <v>10.645</v>
      </c>
      <c r="FH16" s="9">
        <v>11.699</v>
      </c>
      <c r="FI16" s="9">
        <v>6.8639999999999999</v>
      </c>
      <c r="FJ16" s="9">
        <v>2.835</v>
      </c>
      <c r="FK16" s="9">
        <v>5.9249999999999998</v>
      </c>
      <c r="FL16" s="9">
        <v>11.105</v>
      </c>
      <c r="FM16" s="9">
        <v>4.3680000000000003</v>
      </c>
      <c r="FN16" s="9">
        <v>15.760999999999999</v>
      </c>
      <c r="FO16" s="9">
        <v>5.6369999999999996</v>
      </c>
      <c r="FP16" s="9">
        <v>2.661</v>
      </c>
      <c r="FQ16" s="9">
        <v>181.446</v>
      </c>
      <c r="FR16" s="9">
        <v>162.518</v>
      </c>
      <c r="FS16" s="9">
        <v>156.99600000000001</v>
      </c>
      <c r="FT16" s="9">
        <v>2.6640000000000001</v>
      </c>
      <c r="FU16" s="9">
        <v>2.859</v>
      </c>
      <c r="FV16" s="9">
        <v>1.1160000000000001</v>
      </c>
      <c r="FW16" s="9">
        <v>3.8690000000000002</v>
      </c>
      <c r="FX16" s="9">
        <v>0.53700000000000003</v>
      </c>
      <c r="FY16" s="9">
        <v>109.95399999999999</v>
      </c>
      <c r="FZ16" s="9">
        <v>8.1969999999999992</v>
      </c>
      <c r="GA16" s="9">
        <v>8.9359999999999999</v>
      </c>
      <c r="GB16" s="9">
        <v>35.430999999999997</v>
      </c>
      <c r="GC16" s="9">
        <v>17.111000000000001</v>
      </c>
      <c r="GD16" s="9">
        <v>145.40700000000001</v>
      </c>
      <c r="GE16" s="9">
        <v>18.928000000000001</v>
      </c>
      <c r="GF16" s="9">
        <v>13.951000000000001</v>
      </c>
      <c r="GG16" s="9">
        <v>219.45699999999999</v>
      </c>
      <c r="GH16" s="9">
        <v>167.38300000000001</v>
      </c>
      <c r="GI16" s="9">
        <v>158.446</v>
      </c>
      <c r="GJ16" s="9">
        <v>19.16</v>
      </c>
      <c r="GK16" s="9">
        <v>18.594999999999999</v>
      </c>
      <c r="GL16" s="9">
        <v>9.2539999999999996</v>
      </c>
      <c r="GM16" s="9">
        <v>9.3409999999999993</v>
      </c>
      <c r="GN16" s="9">
        <v>14.106</v>
      </c>
      <c r="GO16" s="9">
        <v>4.49</v>
      </c>
      <c r="GP16" s="9">
        <v>13.464</v>
      </c>
      <c r="GQ16" s="9">
        <v>2.2839999999999998</v>
      </c>
      <c r="GR16" s="9">
        <v>1.464</v>
      </c>
      <c r="GS16" s="9">
        <v>7.4169999999999998</v>
      </c>
      <c r="GT16" s="9">
        <v>5.101</v>
      </c>
      <c r="GU16" s="9">
        <v>6.0780000000000003</v>
      </c>
      <c r="GV16" s="9">
        <v>9.1430000000000007</v>
      </c>
      <c r="GW16" s="9">
        <v>9.452</v>
      </c>
      <c r="GX16" s="9">
        <v>0.56499999999999995</v>
      </c>
      <c r="GY16" s="9">
        <v>139.285</v>
      </c>
      <c r="GZ16" s="9">
        <v>114.836</v>
      </c>
      <c r="HA16" s="9">
        <v>111.15900000000001</v>
      </c>
      <c r="HB16" s="9">
        <v>2.4860000000000002</v>
      </c>
      <c r="HC16" s="9">
        <v>1.1910000000000001</v>
      </c>
      <c r="HD16" s="9">
        <v>3.6779999999999999</v>
      </c>
      <c r="HE16" s="9">
        <v>0</v>
      </c>
      <c r="HF16" s="9">
        <v>0</v>
      </c>
      <c r="HG16" s="9">
        <v>88.012</v>
      </c>
      <c r="HH16" s="9">
        <v>4.8609999999999998</v>
      </c>
      <c r="HI16" s="9">
        <v>3.8439999999999999</v>
      </c>
      <c r="HJ16" s="9">
        <v>18.119</v>
      </c>
      <c r="HK16" s="9">
        <v>8.6319999999999997</v>
      </c>
      <c r="HL16" s="9">
        <v>106.20399999999999</v>
      </c>
      <c r="HM16" s="9">
        <v>24.449000000000002</v>
      </c>
      <c r="HN16" s="9">
        <v>8.9369999999999994</v>
      </c>
      <c r="HO16" s="9">
        <v>167.38300000000001</v>
      </c>
      <c r="HP16" s="9">
        <v>238.84399999999999</v>
      </c>
      <c r="HQ16" s="9">
        <v>223.47800000000001</v>
      </c>
      <c r="HR16" s="9">
        <v>18.588999999999999</v>
      </c>
      <c r="HS16" s="9">
        <v>17.366</v>
      </c>
      <c r="HT16" s="9">
        <v>7.9960000000000004</v>
      </c>
      <c r="HU16" s="9">
        <v>9.3699999999999992</v>
      </c>
      <c r="HV16" s="9">
        <v>11.053000000000001</v>
      </c>
      <c r="HW16" s="9">
        <v>6.3129999999999997</v>
      </c>
      <c r="HX16" s="9">
        <v>10.58</v>
      </c>
      <c r="HY16" s="9">
        <v>6.7859999999999996</v>
      </c>
      <c r="HZ16" s="9">
        <v>0</v>
      </c>
      <c r="IA16" s="9">
        <v>5.0510000000000002</v>
      </c>
      <c r="IB16" s="9">
        <v>7.4189999999999996</v>
      </c>
      <c r="IC16" s="9">
        <v>4.8959999999999999</v>
      </c>
      <c r="ID16" s="9">
        <v>12.888999999999999</v>
      </c>
      <c r="IE16" s="9">
        <v>4.4770000000000003</v>
      </c>
      <c r="IF16" s="9">
        <v>1.2230000000000001</v>
      </c>
      <c r="IG16" s="9">
        <v>204.88900000000001</v>
      </c>
      <c r="IH16" s="9">
        <v>171.06399999999999</v>
      </c>
      <c r="II16" s="9">
        <v>165.006</v>
      </c>
      <c r="IJ16" s="9">
        <v>1.004</v>
      </c>
      <c r="IK16" s="9">
        <v>5.0549999999999997</v>
      </c>
      <c r="IL16" s="9">
        <v>1.82</v>
      </c>
      <c r="IM16" s="9">
        <v>2.4049999999999998</v>
      </c>
      <c r="IN16" s="9">
        <v>0.48099999999999998</v>
      </c>
      <c r="IO16" s="9">
        <v>124.137</v>
      </c>
      <c r="IP16" s="9">
        <v>8.0660000000000007</v>
      </c>
      <c r="IQ16" s="9">
        <v>10.792</v>
      </c>
    </row>
    <row r="17" spans="1:251">
      <c r="A17" s="10">
        <v>44228</v>
      </c>
      <c r="B17" s="9">
        <v>0</v>
      </c>
      <c r="C17" s="9">
        <v>278.89699999999999</v>
      </c>
      <c r="D17" s="9">
        <v>169.05</v>
      </c>
      <c r="E17" s="9">
        <v>160.465</v>
      </c>
      <c r="F17" s="9">
        <v>3.3210000000000002</v>
      </c>
      <c r="G17" s="9">
        <v>5.2629999999999999</v>
      </c>
      <c r="H17" s="9">
        <v>2.9660000000000002</v>
      </c>
      <c r="I17" s="9">
        <v>3.2949999999999999</v>
      </c>
      <c r="J17" s="9">
        <v>2.323</v>
      </c>
      <c r="K17" s="9">
        <v>131.65299999999999</v>
      </c>
      <c r="L17" s="9">
        <v>11.537000000000001</v>
      </c>
      <c r="M17" s="9">
        <v>7.09</v>
      </c>
      <c r="N17" s="9">
        <v>18.77</v>
      </c>
      <c r="O17" s="9">
        <v>35.106999999999999</v>
      </c>
      <c r="P17" s="9">
        <v>133.94200000000001</v>
      </c>
      <c r="Q17" s="9">
        <v>109.84699999999999</v>
      </c>
      <c r="R17" s="9">
        <v>5.423</v>
      </c>
      <c r="S17" s="9">
        <v>303.2</v>
      </c>
      <c r="T17" s="9">
        <v>536.23299999999995</v>
      </c>
      <c r="U17" s="9">
        <v>516.35599999999999</v>
      </c>
      <c r="V17" s="9">
        <v>37.210999999999999</v>
      </c>
      <c r="W17" s="9">
        <v>34.442999999999998</v>
      </c>
      <c r="X17" s="9">
        <v>18.321999999999999</v>
      </c>
      <c r="Y17" s="9">
        <v>16.122</v>
      </c>
      <c r="Z17" s="9">
        <v>25.751999999999999</v>
      </c>
      <c r="AA17" s="9">
        <v>8.6910000000000007</v>
      </c>
      <c r="AB17" s="9">
        <v>28.42</v>
      </c>
      <c r="AC17" s="9">
        <v>0</v>
      </c>
      <c r="AD17" s="9">
        <v>6.0229999999999997</v>
      </c>
      <c r="AE17" s="9">
        <v>12.944000000000001</v>
      </c>
      <c r="AF17" s="9">
        <v>11.974</v>
      </c>
      <c r="AG17" s="9">
        <v>9.5239999999999991</v>
      </c>
      <c r="AH17" s="9">
        <v>25.234999999999999</v>
      </c>
      <c r="AI17" s="9">
        <v>9.2080000000000002</v>
      </c>
      <c r="AJ17" s="9">
        <v>2.7679999999999998</v>
      </c>
      <c r="AK17" s="9">
        <v>479.14499999999998</v>
      </c>
      <c r="AL17" s="9">
        <v>399.613</v>
      </c>
      <c r="AM17" s="9">
        <v>376.07600000000002</v>
      </c>
      <c r="AN17" s="9">
        <v>15.557</v>
      </c>
      <c r="AO17" s="9">
        <v>7.98</v>
      </c>
      <c r="AP17" s="9">
        <v>17.623999999999999</v>
      </c>
      <c r="AQ17" s="9">
        <v>1.046</v>
      </c>
      <c r="AR17" s="9">
        <v>4.8659999999999997</v>
      </c>
      <c r="AS17" s="9">
        <v>298.87799999999999</v>
      </c>
      <c r="AT17" s="9">
        <v>29.832000000000001</v>
      </c>
      <c r="AU17" s="9">
        <v>29.282</v>
      </c>
      <c r="AV17" s="9">
        <v>41.621000000000002</v>
      </c>
      <c r="AW17" s="9">
        <v>79.566999999999993</v>
      </c>
      <c r="AX17" s="9">
        <v>320.04599999999999</v>
      </c>
      <c r="AY17" s="9">
        <v>79.531999999999996</v>
      </c>
      <c r="AZ17" s="9">
        <v>19.876999999999999</v>
      </c>
      <c r="BA17" s="9">
        <v>536.23299999999995</v>
      </c>
      <c r="BB17" s="9">
        <v>346.017</v>
      </c>
      <c r="BC17" s="9">
        <v>329.56299999999999</v>
      </c>
      <c r="BD17" s="9">
        <v>31.864000000000001</v>
      </c>
      <c r="BE17" s="9">
        <v>28.196000000000002</v>
      </c>
      <c r="BF17" s="9">
        <v>15.654</v>
      </c>
      <c r="BG17" s="9">
        <v>12.542</v>
      </c>
      <c r="BH17" s="9">
        <v>25.305</v>
      </c>
      <c r="BI17" s="9">
        <v>2.891</v>
      </c>
      <c r="BJ17" s="9">
        <v>24.475000000000001</v>
      </c>
      <c r="BK17" s="9">
        <v>1.161</v>
      </c>
      <c r="BL17" s="9">
        <v>2.56</v>
      </c>
      <c r="BM17" s="9">
        <v>12.202</v>
      </c>
      <c r="BN17" s="9">
        <v>9.0259999999999998</v>
      </c>
      <c r="BO17" s="9">
        <v>6.9669999999999996</v>
      </c>
      <c r="BP17" s="9">
        <v>20.096</v>
      </c>
      <c r="BQ17" s="9">
        <v>8.1</v>
      </c>
      <c r="BR17" s="9">
        <v>3.6680000000000001</v>
      </c>
      <c r="BS17" s="9">
        <v>297.69900000000001</v>
      </c>
      <c r="BT17" s="9">
        <v>213.36199999999999</v>
      </c>
      <c r="BU17" s="9">
        <v>207.41900000000001</v>
      </c>
      <c r="BV17" s="9">
        <v>2.835</v>
      </c>
      <c r="BW17" s="9">
        <v>3.1070000000000002</v>
      </c>
      <c r="BX17" s="9">
        <v>3.5379999999999998</v>
      </c>
      <c r="BY17" s="9">
        <v>0</v>
      </c>
      <c r="BZ17" s="9">
        <v>2.4039999999999999</v>
      </c>
      <c r="CA17" s="9">
        <v>161.22300000000001</v>
      </c>
      <c r="CB17" s="9">
        <v>6.6349999999999998</v>
      </c>
      <c r="CC17" s="9">
        <v>13.286</v>
      </c>
      <c r="CD17" s="9">
        <v>32.219000000000001</v>
      </c>
      <c r="CE17" s="9">
        <v>19.379000000000001</v>
      </c>
      <c r="CF17" s="9">
        <v>193.982</v>
      </c>
      <c r="CG17" s="9">
        <v>84.337000000000003</v>
      </c>
      <c r="CH17" s="9">
        <v>16.454000000000001</v>
      </c>
      <c r="CI17" s="9">
        <v>346.017</v>
      </c>
      <c r="CJ17" s="9">
        <v>254.114</v>
      </c>
      <c r="CK17" s="9">
        <v>233.78700000000001</v>
      </c>
      <c r="CL17" s="9">
        <v>28.018000000000001</v>
      </c>
      <c r="CM17" s="9">
        <v>22.648</v>
      </c>
      <c r="CN17" s="9">
        <v>7.968</v>
      </c>
      <c r="CO17" s="9">
        <v>14.68</v>
      </c>
      <c r="CP17" s="9">
        <v>14.629</v>
      </c>
      <c r="CQ17" s="9">
        <v>8.02</v>
      </c>
      <c r="CR17" s="9">
        <v>14.795</v>
      </c>
      <c r="CS17" s="9">
        <v>3.7519999999999998</v>
      </c>
      <c r="CT17" s="9">
        <v>3.7120000000000002</v>
      </c>
      <c r="CU17" s="9">
        <v>7.11</v>
      </c>
      <c r="CV17" s="9">
        <v>7.8719999999999999</v>
      </c>
      <c r="CW17" s="9">
        <v>7.6660000000000004</v>
      </c>
      <c r="CX17" s="9">
        <v>14.352</v>
      </c>
      <c r="CY17" s="9">
        <v>8.2959999999999994</v>
      </c>
      <c r="CZ17" s="9">
        <v>5.37</v>
      </c>
      <c r="DA17" s="9">
        <v>205.768</v>
      </c>
      <c r="DB17" s="9">
        <v>186.404</v>
      </c>
      <c r="DC17" s="9">
        <v>178.59200000000001</v>
      </c>
      <c r="DD17" s="9">
        <v>3.444</v>
      </c>
      <c r="DE17" s="9">
        <v>4.3689999999999998</v>
      </c>
      <c r="DF17" s="9">
        <v>3.9529999999999998</v>
      </c>
      <c r="DG17" s="9">
        <v>2.71</v>
      </c>
      <c r="DH17" s="9">
        <v>1.1499999999999999</v>
      </c>
      <c r="DI17" s="9">
        <v>121.587</v>
      </c>
      <c r="DJ17" s="9">
        <v>15.205</v>
      </c>
      <c r="DK17" s="9">
        <v>14.009</v>
      </c>
      <c r="DL17" s="9">
        <v>35.603000000000002</v>
      </c>
      <c r="DM17" s="9">
        <v>20.484000000000002</v>
      </c>
      <c r="DN17" s="9">
        <v>165.92</v>
      </c>
      <c r="DO17" s="9">
        <v>19.364000000000001</v>
      </c>
      <c r="DP17" s="9">
        <v>20.327999999999999</v>
      </c>
      <c r="DQ17" s="9">
        <v>254.114</v>
      </c>
      <c r="DR17" s="9">
        <v>327.74200000000002</v>
      </c>
      <c r="DS17" s="9">
        <v>312.98200000000003</v>
      </c>
      <c r="DT17" s="9">
        <v>22.173999999999999</v>
      </c>
      <c r="DU17" s="9">
        <v>20.978999999999999</v>
      </c>
      <c r="DV17" s="9">
        <v>6.2080000000000002</v>
      </c>
      <c r="DW17" s="9">
        <v>14.771000000000001</v>
      </c>
      <c r="DX17" s="9">
        <v>15.063000000000001</v>
      </c>
      <c r="DY17" s="9">
        <v>5.9160000000000004</v>
      </c>
      <c r="DZ17" s="9">
        <v>14.785</v>
      </c>
      <c r="EA17" s="9">
        <v>3.8780000000000001</v>
      </c>
      <c r="EB17" s="9">
        <v>2.3149999999999999</v>
      </c>
      <c r="EC17" s="9">
        <v>4.4340000000000002</v>
      </c>
      <c r="ED17" s="9">
        <v>10.4</v>
      </c>
      <c r="EE17" s="9">
        <v>6.1449999999999996</v>
      </c>
      <c r="EF17" s="9">
        <v>14.413</v>
      </c>
      <c r="EG17" s="9">
        <v>6.5659999999999998</v>
      </c>
      <c r="EH17" s="9">
        <v>1.1950000000000001</v>
      </c>
      <c r="EI17" s="9">
        <v>290.80799999999999</v>
      </c>
      <c r="EJ17" s="9">
        <v>247.19499999999999</v>
      </c>
      <c r="EK17" s="9">
        <v>230.48500000000001</v>
      </c>
      <c r="EL17" s="9">
        <v>9.9109999999999996</v>
      </c>
      <c r="EM17" s="9">
        <v>6.8</v>
      </c>
      <c r="EN17" s="9">
        <v>9.0120000000000005</v>
      </c>
      <c r="EO17" s="9">
        <v>5.0979999999999999</v>
      </c>
      <c r="EP17" s="9">
        <v>2.601</v>
      </c>
      <c r="EQ17" s="9">
        <v>195.25899999999999</v>
      </c>
      <c r="ER17" s="9">
        <v>17.065999999999999</v>
      </c>
      <c r="ES17" s="9">
        <v>12.012</v>
      </c>
      <c r="ET17" s="9">
        <v>22.858000000000001</v>
      </c>
      <c r="EU17" s="9">
        <v>40.57</v>
      </c>
      <c r="EV17" s="9">
        <v>206.625</v>
      </c>
      <c r="EW17" s="9">
        <v>43.613</v>
      </c>
      <c r="EX17" s="9">
        <v>14.76</v>
      </c>
      <c r="EY17" s="9">
        <v>327.74200000000002</v>
      </c>
      <c r="EZ17" s="9">
        <v>210.96799999999999</v>
      </c>
      <c r="FA17" s="9">
        <v>198.59200000000001</v>
      </c>
      <c r="FB17" s="9">
        <v>21.684000000000001</v>
      </c>
      <c r="FC17" s="9">
        <v>21.684000000000001</v>
      </c>
      <c r="FD17" s="9">
        <v>8.6839999999999993</v>
      </c>
      <c r="FE17" s="9">
        <v>13</v>
      </c>
      <c r="FF17" s="9">
        <v>8.6940000000000008</v>
      </c>
      <c r="FG17" s="9">
        <v>12.99</v>
      </c>
      <c r="FH17" s="9">
        <v>11.672000000000001</v>
      </c>
      <c r="FI17" s="9">
        <v>10.012</v>
      </c>
      <c r="FJ17" s="9">
        <v>0</v>
      </c>
      <c r="FK17" s="9">
        <v>4.0449999999999999</v>
      </c>
      <c r="FL17" s="9">
        <v>10.696</v>
      </c>
      <c r="FM17" s="9">
        <v>6.9429999999999996</v>
      </c>
      <c r="FN17" s="9">
        <v>14.101000000000001</v>
      </c>
      <c r="FO17" s="9">
        <v>7.5839999999999996</v>
      </c>
      <c r="FP17" s="9">
        <v>0</v>
      </c>
      <c r="FQ17" s="9">
        <v>176.90799999999999</v>
      </c>
      <c r="FR17" s="9">
        <v>153.92599999999999</v>
      </c>
      <c r="FS17" s="9">
        <v>145.37299999999999</v>
      </c>
      <c r="FT17" s="9">
        <v>4.319</v>
      </c>
      <c r="FU17" s="9">
        <v>4.234</v>
      </c>
      <c r="FV17" s="9">
        <v>3.3809999999999998</v>
      </c>
      <c r="FW17" s="9">
        <v>2.9319999999999999</v>
      </c>
      <c r="FX17" s="9">
        <v>2.2400000000000002</v>
      </c>
      <c r="FY17" s="9">
        <v>101.764</v>
      </c>
      <c r="FZ17" s="9">
        <v>7.8639999999999999</v>
      </c>
      <c r="GA17" s="9">
        <v>13.227</v>
      </c>
      <c r="GB17" s="9">
        <v>31.071000000000002</v>
      </c>
      <c r="GC17" s="9">
        <v>16.524999999999999</v>
      </c>
      <c r="GD17" s="9">
        <v>137.40100000000001</v>
      </c>
      <c r="GE17" s="9">
        <v>22.981999999999999</v>
      </c>
      <c r="GF17" s="9">
        <v>12.375999999999999</v>
      </c>
      <c r="GG17" s="9">
        <v>210.96799999999999</v>
      </c>
      <c r="GH17" s="9">
        <v>174.149</v>
      </c>
      <c r="GI17" s="9">
        <v>163.59200000000001</v>
      </c>
      <c r="GJ17" s="9">
        <v>15.676</v>
      </c>
      <c r="GK17" s="9">
        <v>13.66</v>
      </c>
      <c r="GL17" s="9">
        <v>5.5119999999999996</v>
      </c>
      <c r="GM17" s="9">
        <v>8.1479999999999997</v>
      </c>
      <c r="GN17" s="9">
        <v>8.2070000000000007</v>
      </c>
      <c r="GO17" s="9">
        <v>5.4539999999999997</v>
      </c>
      <c r="GP17" s="9">
        <v>8.9640000000000004</v>
      </c>
      <c r="GQ17" s="9">
        <v>2.8370000000000002</v>
      </c>
      <c r="GR17" s="9">
        <v>1.474</v>
      </c>
      <c r="GS17" s="9">
        <v>3.87</v>
      </c>
      <c r="GT17" s="9">
        <v>4.1539999999999999</v>
      </c>
      <c r="GU17" s="9">
        <v>5.6360000000000001</v>
      </c>
      <c r="GV17" s="9">
        <v>9.0739999999999998</v>
      </c>
      <c r="GW17" s="9">
        <v>4.5860000000000003</v>
      </c>
      <c r="GX17" s="9">
        <v>2.016</v>
      </c>
      <c r="GY17" s="9">
        <v>147.916</v>
      </c>
      <c r="GZ17" s="9">
        <v>131.78200000000001</v>
      </c>
      <c r="HA17" s="9">
        <v>128.678</v>
      </c>
      <c r="HB17" s="9">
        <v>2.5249999999999999</v>
      </c>
      <c r="HC17" s="9">
        <v>0.57899999999999996</v>
      </c>
      <c r="HD17" s="9">
        <v>2.5249999999999999</v>
      </c>
      <c r="HE17" s="9">
        <v>0</v>
      </c>
      <c r="HF17" s="9">
        <v>0.57899999999999996</v>
      </c>
      <c r="HG17" s="9">
        <v>95.475999999999999</v>
      </c>
      <c r="HH17" s="9">
        <v>11.522</v>
      </c>
      <c r="HI17" s="9">
        <v>5.7489999999999997</v>
      </c>
      <c r="HJ17" s="9">
        <v>19.035</v>
      </c>
      <c r="HK17" s="9">
        <v>14.388</v>
      </c>
      <c r="HL17" s="9">
        <v>117.39400000000001</v>
      </c>
      <c r="HM17" s="9">
        <v>16.134</v>
      </c>
      <c r="HN17" s="9">
        <v>10.557</v>
      </c>
      <c r="HO17" s="9">
        <v>174.149</v>
      </c>
      <c r="HP17" s="9">
        <v>217.55799999999999</v>
      </c>
      <c r="HQ17" s="9">
        <v>197.98400000000001</v>
      </c>
      <c r="HR17" s="9">
        <v>18.768000000000001</v>
      </c>
      <c r="HS17" s="9">
        <v>18.308</v>
      </c>
      <c r="HT17" s="9">
        <v>8.6809999999999992</v>
      </c>
      <c r="HU17" s="9">
        <v>9.6270000000000007</v>
      </c>
      <c r="HV17" s="9">
        <v>9.7710000000000008</v>
      </c>
      <c r="HW17" s="9">
        <v>8.5370000000000008</v>
      </c>
      <c r="HX17" s="9">
        <v>12.297000000000001</v>
      </c>
      <c r="HY17" s="9">
        <v>6.0110000000000001</v>
      </c>
      <c r="HZ17" s="9">
        <v>0</v>
      </c>
      <c r="IA17" s="9">
        <v>4.8010000000000002</v>
      </c>
      <c r="IB17" s="9">
        <v>9.8290000000000006</v>
      </c>
      <c r="IC17" s="9">
        <v>3.6779999999999999</v>
      </c>
      <c r="ID17" s="9">
        <v>10.298999999999999</v>
      </c>
      <c r="IE17" s="9">
        <v>8.0079999999999991</v>
      </c>
      <c r="IF17" s="9">
        <v>0.46</v>
      </c>
      <c r="IG17" s="9">
        <v>179.21600000000001</v>
      </c>
      <c r="IH17" s="9">
        <v>149.91800000000001</v>
      </c>
      <c r="II17" s="9">
        <v>144.11500000000001</v>
      </c>
      <c r="IJ17" s="9">
        <v>3.1469999999999998</v>
      </c>
      <c r="IK17" s="9">
        <v>2.6560000000000001</v>
      </c>
      <c r="IL17" s="9">
        <v>3.7</v>
      </c>
      <c r="IM17" s="9">
        <v>1.2230000000000001</v>
      </c>
      <c r="IN17" s="9">
        <v>0.88</v>
      </c>
      <c r="IO17" s="9">
        <v>104.84</v>
      </c>
      <c r="IP17" s="9">
        <v>7.8849999999999998</v>
      </c>
      <c r="IQ17" s="9">
        <v>8.4589999999999996</v>
      </c>
    </row>
    <row r="18" spans="1:251">
      <c r="A18" s="10">
        <v>44593</v>
      </c>
      <c r="B18" s="9">
        <v>1.657</v>
      </c>
      <c r="C18" s="9">
        <v>275.483</v>
      </c>
      <c r="D18" s="9">
        <v>190.87799999999999</v>
      </c>
      <c r="E18" s="9">
        <v>178.18700000000001</v>
      </c>
      <c r="F18" s="9">
        <v>6.7919999999999998</v>
      </c>
      <c r="G18" s="9">
        <v>5.8979999999999997</v>
      </c>
      <c r="H18" s="9">
        <v>7.7359999999999998</v>
      </c>
      <c r="I18" s="9">
        <v>0</v>
      </c>
      <c r="J18" s="9">
        <v>4.0739999999999998</v>
      </c>
      <c r="K18" s="9">
        <v>155.768</v>
      </c>
      <c r="L18" s="9">
        <v>14.507999999999999</v>
      </c>
      <c r="M18" s="9">
        <v>4.6820000000000004</v>
      </c>
      <c r="N18" s="9">
        <v>15.92</v>
      </c>
      <c r="O18" s="9">
        <v>37.866999999999997</v>
      </c>
      <c r="P18" s="9">
        <v>153.011</v>
      </c>
      <c r="Q18" s="9">
        <v>84.605000000000004</v>
      </c>
      <c r="R18" s="9">
        <v>10.85</v>
      </c>
      <c r="S18" s="9">
        <v>309.55900000000003</v>
      </c>
      <c r="T18" s="9">
        <v>591.80100000000004</v>
      </c>
      <c r="U18" s="9">
        <v>570.81600000000003</v>
      </c>
      <c r="V18" s="9">
        <v>46.246000000000002</v>
      </c>
      <c r="W18" s="9">
        <v>42.55</v>
      </c>
      <c r="X18" s="9">
        <v>22.721</v>
      </c>
      <c r="Y18" s="9">
        <v>19.829000000000001</v>
      </c>
      <c r="Z18" s="9">
        <v>35.067999999999998</v>
      </c>
      <c r="AA18" s="9">
        <v>7.4809999999999999</v>
      </c>
      <c r="AB18" s="9">
        <v>37.195</v>
      </c>
      <c r="AC18" s="9">
        <v>0</v>
      </c>
      <c r="AD18" s="9">
        <v>5.3540000000000001</v>
      </c>
      <c r="AE18" s="9">
        <v>15.339</v>
      </c>
      <c r="AF18" s="9">
        <v>13.718999999999999</v>
      </c>
      <c r="AG18" s="9">
        <v>13.492000000000001</v>
      </c>
      <c r="AH18" s="9">
        <v>28.765999999999998</v>
      </c>
      <c r="AI18" s="9">
        <v>13.782999999999999</v>
      </c>
      <c r="AJ18" s="9">
        <v>3.6960000000000002</v>
      </c>
      <c r="AK18" s="9">
        <v>524.57000000000005</v>
      </c>
      <c r="AL18" s="9">
        <v>442.69499999999999</v>
      </c>
      <c r="AM18" s="9">
        <v>419.44</v>
      </c>
      <c r="AN18" s="9">
        <v>20.058</v>
      </c>
      <c r="AO18" s="9">
        <v>3.198</v>
      </c>
      <c r="AP18" s="9">
        <v>21.562999999999999</v>
      </c>
      <c r="AQ18" s="9">
        <v>0</v>
      </c>
      <c r="AR18" s="9">
        <v>1.6919999999999999</v>
      </c>
      <c r="AS18" s="9">
        <v>334.40800000000002</v>
      </c>
      <c r="AT18" s="9">
        <v>33.448999999999998</v>
      </c>
      <c r="AU18" s="9">
        <v>22.995000000000001</v>
      </c>
      <c r="AV18" s="9">
        <v>51.843000000000004</v>
      </c>
      <c r="AW18" s="9">
        <v>97.674000000000007</v>
      </c>
      <c r="AX18" s="9">
        <v>345.02100000000002</v>
      </c>
      <c r="AY18" s="9">
        <v>81.875</v>
      </c>
      <c r="AZ18" s="9">
        <v>20.984999999999999</v>
      </c>
      <c r="BA18" s="9">
        <v>591.80100000000004</v>
      </c>
      <c r="BB18" s="9">
        <v>349.29500000000002</v>
      </c>
      <c r="BC18" s="9">
        <v>336.76400000000001</v>
      </c>
      <c r="BD18" s="9">
        <v>38.844999999999999</v>
      </c>
      <c r="BE18" s="9">
        <v>38.183</v>
      </c>
      <c r="BF18" s="9">
        <v>20.672999999999998</v>
      </c>
      <c r="BG18" s="9">
        <v>17.510000000000002</v>
      </c>
      <c r="BH18" s="9">
        <v>25.544</v>
      </c>
      <c r="BI18" s="9">
        <v>12.638999999999999</v>
      </c>
      <c r="BJ18" s="9">
        <v>25.047999999999998</v>
      </c>
      <c r="BK18" s="9">
        <v>2.2650000000000001</v>
      </c>
      <c r="BL18" s="9">
        <v>10.87</v>
      </c>
      <c r="BM18" s="9">
        <v>16.975000000000001</v>
      </c>
      <c r="BN18" s="9">
        <v>11.829000000000001</v>
      </c>
      <c r="BO18" s="9">
        <v>9.3789999999999996</v>
      </c>
      <c r="BP18" s="9">
        <v>25.125</v>
      </c>
      <c r="BQ18" s="9">
        <v>13.058</v>
      </c>
      <c r="BR18" s="9">
        <v>0.66200000000000003</v>
      </c>
      <c r="BS18" s="9">
        <v>297.91899999999998</v>
      </c>
      <c r="BT18" s="9">
        <v>220.679</v>
      </c>
      <c r="BU18" s="9">
        <v>210.8</v>
      </c>
      <c r="BV18" s="9">
        <v>6.2309999999999999</v>
      </c>
      <c r="BW18" s="9">
        <v>3.6480000000000001</v>
      </c>
      <c r="BX18" s="9">
        <v>4.9530000000000003</v>
      </c>
      <c r="BY18" s="9">
        <v>2.7610000000000001</v>
      </c>
      <c r="BZ18" s="9">
        <v>1.512</v>
      </c>
      <c r="CA18" s="9">
        <v>178.32499999999999</v>
      </c>
      <c r="CB18" s="9">
        <v>6.8380000000000001</v>
      </c>
      <c r="CC18" s="9">
        <v>3.7280000000000002</v>
      </c>
      <c r="CD18" s="9">
        <v>31.788</v>
      </c>
      <c r="CE18" s="9">
        <v>36.408999999999999</v>
      </c>
      <c r="CF18" s="9">
        <v>184.27</v>
      </c>
      <c r="CG18" s="9">
        <v>77.239999999999995</v>
      </c>
      <c r="CH18" s="9">
        <v>12.531000000000001</v>
      </c>
      <c r="CI18" s="9">
        <v>349.29500000000002</v>
      </c>
      <c r="CJ18" s="9">
        <v>276.79399999999998</v>
      </c>
      <c r="CK18" s="9">
        <v>259.69600000000003</v>
      </c>
      <c r="CL18" s="9">
        <v>35.101999999999997</v>
      </c>
      <c r="CM18" s="9">
        <v>31.622</v>
      </c>
      <c r="CN18" s="9">
        <v>14.404999999999999</v>
      </c>
      <c r="CO18" s="9">
        <v>17.216999999999999</v>
      </c>
      <c r="CP18" s="9">
        <v>15.835000000000001</v>
      </c>
      <c r="CQ18" s="9">
        <v>15.787000000000001</v>
      </c>
      <c r="CR18" s="9">
        <v>21.664999999999999</v>
      </c>
      <c r="CS18" s="9">
        <v>5.3360000000000003</v>
      </c>
      <c r="CT18" s="9">
        <v>3.55</v>
      </c>
      <c r="CU18" s="9">
        <v>4.819</v>
      </c>
      <c r="CV18" s="9">
        <v>13.867000000000001</v>
      </c>
      <c r="CW18" s="9">
        <v>12.936</v>
      </c>
      <c r="CX18" s="9">
        <v>20.568999999999999</v>
      </c>
      <c r="CY18" s="9">
        <v>11.053000000000001</v>
      </c>
      <c r="CZ18" s="9">
        <v>3.48</v>
      </c>
      <c r="DA18" s="9">
        <v>224.59399999999999</v>
      </c>
      <c r="DB18" s="9">
        <v>202.64500000000001</v>
      </c>
      <c r="DC18" s="9">
        <v>192.40299999999999</v>
      </c>
      <c r="DD18" s="9">
        <v>4.665</v>
      </c>
      <c r="DE18" s="9">
        <v>4.6909999999999998</v>
      </c>
      <c r="DF18" s="9">
        <v>4.1360000000000001</v>
      </c>
      <c r="DG18" s="9">
        <v>2.782</v>
      </c>
      <c r="DH18" s="9">
        <v>2.4380000000000002</v>
      </c>
      <c r="DI18" s="9">
        <v>136.703</v>
      </c>
      <c r="DJ18" s="9">
        <v>14.595000000000001</v>
      </c>
      <c r="DK18" s="9">
        <v>10.837</v>
      </c>
      <c r="DL18" s="9">
        <v>40.51</v>
      </c>
      <c r="DM18" s="9">
        <v>29.838000000000001</v>
      </c>
      <c r="DN18" s="9">
        <v>172.80699999999999</v>
      </c>
      <c r="DO18" s="9">
        <v>21.949000000000002</v>
      </c>
      <c r="DP18" s="9">
        <v>17.097999999999999</v>
      </c>
      <c r="DQ18" s="9">
        <v>276.79399999999998</v>
      </c>
      <c r="DR18" s="9">
        <v>323.87299999999999</v>
      </c>
      <c r="DS18" s="9">
        <v>313.90300000000002</v>
      </c>
      <c r="DT18" s="9">
        <v>37.695</v>
      </c>
      <c r="DU18" s="9">
        <v>35.725999999999999</v>
      </c>
      <c r="DV18" s="9">
        <v>11.433</v>
      </c>
      <c r="DW18" s="9">
        <v>24.292999999999999</v>
      </c>
      <c r="DX18" s="9">
        <v>25.77</v>
      </c>
      <c r="DY18" s="9">
        <v>9.9559999999999995</v>
      </c>
      <c r="DZ18" s="9">
        <v>23.527000000000001</v>
      </c>
      <c r="EA18" s="9">
        <v>9.3350000000000009</v>
      </c>
      <c r="EB18" s="9">
        <v>2.8639999999999999</v>
      </c>
      <c r="EC18" s="9">
        <v>10.863</v>
      </c>
      <c r="ED18" s="9">
        <v>13.308999999999999</v>
      </c>
      <c r="EE18" s="9">
        <v>11.554</v>
      </c>
      <c r="EF18" s="9">
        <v>26.411000000000001</v>
      </c>
      <c r="EG18" s="9">
        <v>9.3140000000000001</v>
      </c>
      <c r="EH18" s="9">
        <v>1.9690000000000001</v>
      </c>
      <c r="EI18" s="9">
        <v>276.20800000000003</v>
      </c>
      <c r="EJ18" s="9">
        <v>243.774</v>
      </c>
      <c r="EK18" s="9">
        <v>227.22900000000001</v>
      </c>
      <c r="EL18" s="9">
        <v>10.301</v>
      </c>
      <c r="EM18" s="9">
        <v>5.7560000000000002</v>
      </c>
      <c r="EN18" s="9">
        <v>8.5050000000000008</v>
      </c>
      <c r="EO18" s="9">
        <v>5.093</v>
      </c>
      <c r="EP18" s="9">
        <v>1.8540000000000001</v>
      </c>
      <c r="EQ18" s="9">
        <v>200.40700000000001</v>
      </c>
      <c r="ER18" s="9">
        <v>13.04</v>
      </c>
      <c r="ES18" s="9">
        <v>13.585000000000001</v>
      </c>
      <c r="ET18" s="9">
        <v>16.742999999999999</v>
      </c>
      <c r="EU18" s="9">
        <v>35.749000000000002</v>
      </c>
      <c r="EV18" s="9">
        <v>208.02600000000001</v>
      </c>
      <c r="EW18" s="9">
        <v>32.433999999999997</v>
      </c>
      <c r="EX18" s="9">
        <v>9.9700000000000006</v>
      </c>
      <c r="EY18" s="9">
        <v>323.87299999999999</v>
      </c>
      <c r="EZ18" s="9">
        <v>194.70099999999999</v>
      </c>
      <c r="FA18" s="9">
        <v>184.89500000000001</v>
      </c>
      <c r="FB18" s="9">
        <v>23.844999999999999</v>
      </c>
      <c r="FC18" s="9">
        <v>21.286999999999999</v>
      </c>
      <c r="FD18" s="9">
        <v>5.8810000000000002</v>
      </c>
      <c r="FE18" s="9">
        <v>15.404999999999999</v>
      </c>
      <c r="FF18" s="9">
        <v>11.172000000000001</v>
      </c>
      <c r="FG18" s="9">
        <v>10.115</v>
      </c>
      <c r="FH18" s="9">
        <v>12.252000000000001</v>
      </c>
      <c r="FI18" s="9">
        <v>8.1630000000000003</v>
      </c>
      <c r="FJ18" s="9">
        <v>0</v>
      </c>
      <c r="FK18" s="9">
        <v>6.09</v>
      </c>
      <c r="FL18" s="9">
        <v>9.2040000000000006</v>
      </c>
      <c r="FM18" s="9">
        <v>5.9930000000000003</v>
      </c>
      <c r="FN18" s="9">
        <v>12.631</v>
      </c>
      <c r="FO18" s="9">
        <v>8.6560000000000006</v>
      </c>
      <c r="FP18" s="9">
        <v>2.5579999999999998</v>
      </c>
      <c r="FQ18" s="9">
        <v>161.05000000000001</v>
      </c>
      <c r="FR18" s="9">
        <v>136.34200000000001</v>
      </c>
      <c r="FS18" s="9">
        <v>131.471</v>
      </c>
      <c r="FT18" s="9">
        <v>2.4089999999999998</v>
      </c>
      <c r="FU18" s="9">
        <v>2.4630000000000001</v>
      </c>
      <c r="FV18" s="9">
        <v>2.92</v>
      </c>
      <c r="FW18" s="9">
        <v>1.952</v>
      </c>
      <c r="FX18" s="9">
        <v>0</v>
      </c>
      <c r="FY18" s="9">
        <v>88.503</v>
      </c>
      <c r="FZ18" s="9">
        <v>9.2390000000000008</v>
      </c>
      <c r="GA18" s="9">
        <v>11.095000000000001</v>
      </c>
      <c r="GB18" s="9">
        <v>27.506</v>
      </c>
      <c r="GC18" s="9">
        <v>16.492000000000001</v>
      </c>
      <c r="GD18" s="9">
        <v>119.851</v>
      </c>
      <c r="GE18" s="9">
        <v>24.707999999999998</v>
      </c>
      <c r="GF18" s="9">
        <v>9.8059999999999992</v>
      </c>
      <c r="GG18" s="9">
        <v>194.70099999999999</v>
      </c>
      <c r="GH18" s="9">
        <v>162.131</v>
      </c>
      <c r="GI18" s="9">
        <v>154.67699999999999</v>
      </c>
      <c r="GJ18" s="9">
        <v>23.984000000000002</v>
      </c>
      <c r="GK18" s="9">
        <v>22.532</v>
      </c>
      <c r="GL18" s="9">
        <v>8.6359999999999992</v>
      </c>
      <c r="GM18" s="9">
        <v>13.895</v>
      </c>
      <c r="GN18" s="9">
        <v>13.541</v>
      </c>
      <c r="GO18" s="9">
        <v>8.99</v>
      </c>
      <c r="GP18" s="9">
        <v>14.18</v>
      </c>
      <c r="GQ18" s="9">
        <v>4.1520000000000001</v>
      </c>
      <c r="GR18" s="9">
        <v>2.5939999999999999</v>
      </c>
      <c r="GS18" s="9">
        <v>7.867</v>
      </c>
      <c r="GT18" s="9">
        <v>7.5010000000000003</v>
      </c>
      <c r="GU18" s="9">
        <v>7.1639999999999997</v>
      </c>
      <c r="GV18" s="9">
        <v>13.826000000000001</v>
      </c>
      <c r="GW18" s="9">
        <v>8.7059999999999995</v>
      </c>
      <c r="GX18" s="9">
        <v>1.452</v>
      </c>
      <c r="GY18" s="9">
        <v>130.69399999999999</v>
      </c>
      <c r="GZ18" s="9">
        <v>113.297</v>
      </c>
      <c r="HA18" s="9">
        <v>105.358</v>
      </c>
      <c r="HB18" s="9">
        <v>3.54</v>
      </c>
      <c r="HC18" s="9">
        <v>4.399</v>
      </c>
      <c r="HD18" s="9">
        <v>4.1539999999999999</v>
      </c>
      <c r="HE18" s="9">
        <v>3.3180000000000001</v>
      </c>
      <c r="HF18" s="9">
        <v>0.46600000000000003</v>
      </c>
      <c r="HG18" s="9">
        <v>87.46</v>
      </c>
      <c r="HH18" s="9">
        <v>5.7569999999999997</v>
      </c>
      <c r="HI18" s="9">
        <v>5.87</v>
      </c>
      <c r="HJ18" s="9">
        <v>14.21</v>
      </c>
      <c r="HK18" s="9">
        <v>19.024000000000001</v>
      </c>
      <c r="HL18" s="9">
        <v>94.272999999999996</v>
      </c>
      <c r="HM18" s="9">
        <v>17.396999999999998</v>
      </c>
      <c r="HN18" s="9">
        <v>7.4539999999999997</v>
      </c>
      <c r="HO18" s="9">
        <v>162.131</v>
      </c>
      <c r="HP18" s="9">
        <v>218.8</v>
      </c>
      <c r="HQ18" s="9">
        <v>205.66499999999999</v>
      </c>
      <c r="HR18" s="9">
        <v>24.895</v>
      </c>
      <c r="HS18" s="9">
        <v>23.114999999999998</v>
      </c>
      <c r="HT18" s="9">
        <v>7.1779999999999999</v>
      </c>
      <c r="HU18" s="9">
        <v>15.936999999999999</v>
      </c>
      <c r="HV18" s="9">
        <v>10.457000000000001</v>
      </c>
      <c r="HW18" s="9">
        <v>12.657999999999999</v>
      </c>
      <c r="HX18" s="9">
        <v>10.752000000000001</v>
      </c>
      <c r="HY18" s="9">
        <v>10.411</v>
      </c>
      <c r="HZ18" s="9">
        <v>0</v>
      </c>
      <c r="IA18" s="9">
        <v>2.9049999999999998</v>
      </c>
      <c r="IB18" s="9">
        <v>12.02</v>
      </c>
      <c r="IC18" s="9">
        <v>8.1910000000000007</v>
      </c>
      <c r="ID18" s="9">
        <v>15.94</v>
      </c>
      <c r="IE18" s="9">
        <v>7.1760000000000002</v>
      </c>
      <c r="IF18" s="9">
        <v>1.78</v>
      </c>
      <c r="IG18" s="9">
        <v>180.77099999999999</v>
      </c>
      <c r="IH18" s="9">
        <v>152.94999999999999</v>
      </c>
      <c r="II18" s="9">
        <v>143.94800000000001</v>
      </c>
      <c r="IJ18" s="9">
        <v>4.0179999999999998</v>
      </c>
      <c r="IK18" s="9">
        <v>4.984</v>
      </c>
      <c r="IL18" s="9">
        <v>2.718</v>
      </c>
      <c r="IM18" s="9">
        <v>3.722</v>
      </c>
      <c r="IN18" s="9">
        <v>1.31</v>
      </c>
      <c r="IO18" s="9">
        <v>114.178</v>
      </c>
      <c r="IP18" s="9">
        <v>9.3000000000000007</v>
      </c>
      <c r="IQ18" s="9">
        <v>4.4290000000000003</v>
      </c>
    </row>
    <row r="19" spans="1:251">
      <c r="A19" s="10">
        <v>44958</v>
      </c>
      <c r="B19" s="9">
        <v>0.53</v>
      </c>
      <c r="C19" s="9">
        <v>286.05599999999998</v>
      </c>
      <c r="D19" s="9">
        <v>196.946</v>
      </c>
      <c r="E19" s="9">
        <v>177.39099999999999</v>
      </c>
      <c r="F19" s="9">
        <v>13.682</v>
      </c>
      <c r="G19" s="9">
        <v>5.8719999999999999</v>
      </c>
      <c r="H19" s="9">
        <v>13.532999999999999</v>
      </c>
      <c r="I19" s="9">
        <v>0.78100000000000003</v>
      </c>
      <c r="J19" s="9">
        <v>3.7040000000000002</v>
      </c>
      <c r="K19" s="9">
        <v>152.64500000000001</v>
      </c>
      <c r="L19" s="9">
        <v>11.178000000000001</v>
      </c>
      <c r="M19" s="9">
        <v>6.7119999999999997</v>
      </c>
      <c r="N19" s="9">
        <v>26.41</v>
      </c>
      <c r="O19" s="9">
        <v>44.546999999999997</v>
      </c>
      <c r="P19" s="9">
        <v>152.399</v>
      </c>
      <c r="Q19" s="9">
        <v>89.11</v>
      </c>
      <c r="R19" s="9">
        <v>14.853999999999999</v>
      </c>
      <c r="S19" s="9">
        <v>323.89400000000001</v>
      </c>
      <c r="T19" s="9">
        <v>653.83399999999995</v>
      </c>
      <c r="U19" s="9">
        <v>622.01099999999997</v>
      </c>
      <c r="V19" s="9">
        <v>60.01</v>
      </c>
      <c r="W19" s="9">
        <v>53.78</v>
      </c>
      <c r="X19" s="9">
        <v>25.591000000000001</v>
      </c>
      <c r="Y19" s="9">
        <v>28.189</v>
      </c>
      <c r="Z19" s="9">
        <v>45.01</v>
      </c>
      <c r="AA19" s="9">
        <v>8.77</v>
      </c>
      <c r="AB19" s="9">
        <v>47.865000000000002</v>
      </c>
      <c r="AC19" s="9">
        <v>0</v>
      </c>
      <c r="AD19" s="9">
        <v>5.9139999999999997</v>
      </c>
      <c r="AE19" s="9">
        <v>17.648</v>
      </c>
      <c r="AF19" s="9">
        <v>19.920999999999999</v>
      </c>
      <c r="AG19" s="9">
        <v>16.21</v>
      </c>
      <c r="AH19" s="9">
        <v>35.619</v>
      </c>
      <c r="AI19" s="9">
        <v>18.161000000000001</v>
      </c>
      <c r="AJ19" s="9">
        <v>6.23</v>
      </c>
      <c r="AK19" s="9">
        <v>562.00099999999998</v>
      </c>
      <c r="AL19" s="9">
        <v>471.92399999999998</v>
      </c>
      <c r="AM19" s="9">
        <v>440.07299999999998</v>
      </c>
      <c r="AN19" s="9">
        <v>21.021000000000001</v>
      </c>
      <c r="AO19" s="9">
        <v>10.829000000000001</v>
      </c>
      <c r="AP19" s="9">
        <v>24.774000000000001</v>
      </c>
      <c r="AQ19" s="9">
        <v>2.7639999999999998</v>
      </c>
      <c r="AR19" s="9">
        <v>4.3129999999999997</v>
      </c>
      <c r="AS19" s="9">
        <v>352.85300000000001</v>
      </c>
      <c r="AT19" s="9">
        <v>34.808</v>
      </c>
      <c r="AU19" s="9">
        <v>30.324999999999999</v>
      </c>
      <c r="AV19" s="9">
        <v>53.938000000000002</v>
      </c>
      <c r="AW19" s="9">
        <v>116.998</v>
      </c>
      <c r="AX19" s="9">
        <v>354.92500000000001</v>
      </c>
      <c r="AY19" s="9">
        <v>90.076999999999998</v>
      </c>
      <c r="AZ19" s="9">
        <v>31.823</v>
      </c>
      <c r="BA19" s="9">
        <v>653.83399999999995</v>
      </c>
      <c r="BB19" s="9">
        <v>353.88600000000002</v>
      </c>
      <c r="BC19" s="9">
        <v>336.10899999999998</v>
      </c>
      <c r="BD19" s="9">
        <v>36.750999999999998</v>
      </c>
      <c r="BE19" s="9">
        <v>35.359000000000002</v>
      </c>
      <c r="BF19" s="9">
        <v>17.867000000000001</v>
      </c>
      <c r="BG19" s="9">
        <v>16.878</v>
      </c>
      <c r="BH19" s="9">
        <v>28.946999999999999</v>
      </c>
      <c r="BI19" s="9">
        <v>6.4119999999999999</v>
      </c>
      <c r="BJ19" s="9">
        <v>26.864000000000001</v>
      </c>
      <c r="BK19" s="9">
        <v>2.6269999999999998</v>
      </c>
      <c r="BL19" s="9">
        <v>5.2759999999999998</v>
      </c>
      <c r="BM19" s="9">
        <v>14.273999999999999</v>
      </c>
      <c r="BN19" s="9">
        <v>11.379</v>
      </c>
      <c r="BO19" s="9">
        <v>9.7059999999999995</v>
      </c>
      <c r="BP19" s="9">
        <v>25.210999999999999</v>
      </c>
      <c r="BQ19" s="9">
        <v>10.148</v>
      </c>
      <c r="BR19" s="9">
        <v>1.393</v>
      </c>
      <c r="BS19" s="9">
        <v>299.358</v>
      </c>
      <c r="BT19" s="9">
        <v>218.70400000000001</v>
      </c>
      <c r="BU19" s="9">
        <v>210.99199999999999</v>
      </c>
      <c r="BV19" s="9">
        <v>3.5459999999999998</v>
      </c>
      <c r="BW19" s="9">
        <v>4.165</v>
      </c>
      <c r="BX19" s="9">
        <v>2.915</v>
      </c>
      <c r="BY19" s="9">
        <v>2.6429999999999998</v>
      </c>
      <c r="BZ19" s="9">
        <v>0.748</v>
      </c>
      <c r="CA19" s="9">
        <v>167.578</v>
      </c>
      <c r="CB19" s="9">
        <v>6.8650000000000002</v>
      </c>
      <c r="CC19" s="9">
        <v>8.0269999999999992</v>
      </c>
      <c r="CD19" s="9">
        <v>36.232999999999997</v>
      </c>
      <c r="CE19" s="9">
        <v>40.549999999999997</v>
      </c>
      <c r="CF19" s="9">
        <v>178.15299999999999</v>
      </c>
      <c r="CG19" s="9">
        <v>80.653999999999996</v>
      </c>
      <c r="CH19" s="9">
        <v>17.777000000000001</v>
      </c>
      <c r="CI19" s="9">
        <v>353.88600000000002</v>
      </c>
      <c r="CJ19" s="9">
        <v>282.63900000000001</v>
      </c>
      <c r="CK19" s="9">
        <v>253.76599999999999</v>
      </c>
      <c r="CL19" s="9">
        <v>30.847000000000001</v>
      </c>
      <c r="CM19" s="9">
        <v>26.202999999999999</v>
      </c>
      <c r="CN19" s="9">
        <v>17.344000000000001</v>
      </c>
      <c r="CO19" s="9">
        <v>8.2789999999999999</v>
      </c>
      <c r="CP19" s="9">
        <v>19.559999999999999</v>
      </c>
      <c r="CQ19" s="9">
        <v>6.6429999999999998</v>
      </c>
      <c r="CR19" s="9">
        <v>19.661999999999999</v>
      </c>
      <c r="CS19" s="9">
        <v>1.107</v>
      </c>
      <c r="CT19" s="9">
        <v>3.028</v>
      </c>
      <c r="CU19" s="9">
        <v>6.0670000000000002</v>
      </c>
      <c r="CV19" s="9">
        <v>7.3049999999999997</v>
      </c>
      <c r="CW19" s="9">
        <v>12.831</v>
      </c>
      <c r="CX19" s="9">
        <v>18.812000000000001</v>
      </c>
      <c r="CY19" s="9">
        <v>7.391</v>
      </c>
      <c r="CZ19" s="9">
        <v>4.6449999999999996</v>
      </c>
      <c r="DA19" s="9">
        <v>222.91800000000001</v>
      </c>
      <c r="DB19" s="9">
        <v>196.886</v>
      </c>
      <c r="DC19" s="9">
        <v>192.04</v>
      </c>
      <c r="DD19" s="9">
        <v>1.9350000000000001</v>
      </c>
      <c r="DE19" s="9">
        <v>2.91</v>
      </c>
      <c r="DF19" s="9">
        <v>2.8170000000000002</v>
      </c>
      <c r="DG19" s="9">
        <v>2.028</v>
      </c>
      <c r="DH19" s="9">
        <v>0</v>
      </c>
      <c r="DI19" s="9">
        <v>133.44300000000001</v>
      </c>
      <c r="DJ19" s="9">
        <v>15.952999999999999</v>
      </c>
      <c r="DK19" s="9">
        <v>12.866</v>
      </c>
      <c r="DL19" s="9">
        <v>34.624000000000002</v>
      </c>
      <c r="DM19" s="9">
        <v>26.082999999999998</v>
      </c>
      <c r="DN19" s="9">
        <v>170.80199999999999</v>
      </c>
      <c r="DO19" s="9">
        <v>26.033000000000001</v>
      </c>
      <c r="DP19" s="9">
        <v>28.873999999999999</v>
      </c>
      <c r="DQ19" s="9">
        <v>282.63900000000001</v>
      </c>
      <c r="DR19" s="9">
        <v>344.99900000000002</v>
      </c>
      <c r="DS19" s="9">
        <v>325.86</v>
      </c>
      <c r="DT19" s="9">
        <v>33.363</v>
      </c>
      <c r="DU19" s="9">
        <v>32.390999999999998</v>
      </c>
      <c r="DV19" s="9">
        <v>11.69</v>
      </c>
      <c r="DW19" s="9">
        <v>20.701000000000001</v>
      </c>
      <c r="DX19" s="9">
        <v>23.866</v>
      </c>
      <c r="DY19" s="9">
        <v>8.5250000000000004</v>
      </c>
      <c r="DZ19" s="9">
        <v>22.161000000000001</v>
      </c>
      <c r="EA19" s="9">
        <v>9.5990000000000002</v>
      </c>
      <c r="EB19" s="9">
        <v>0.63100000000000001</v>
      </c>
      <c r="EC19" s="9">
        <v>10.15</v>
      </c>
      <c r="ED19" s="9">
        <v>12.148999999999999</v>
      </c>
      <c r="EE19" s="9">
        <v>10.090999999999999</v>
      </c>
      <c r="EF19" s="9">
        <v>24.035</v>
      </c>
      <c r="EG19" s="9">
        <v>8.3559999999999999</v>
      </c>
      <c r="EH19" s="9">
        <v>0.97299999999999998</v>
      </c>
      <c r="EI19" s="9">
        <v>292.49700000000001</v>
      </c>
      <c r="EJ19" s="9">
        <v>259.61799999999999</v>
      </c>
      <c r="EK19" s="9">
        <v>231.15700000000001</v>
      </c>
      <c r="EL19" s="9">
        <v>15.324</v>
      </c>
      <c r="EM19" s="9">
        <v>13.138</v>
      </c>
      <c r="EN19" s="9">
        <v>12.521000000000001</v>
      </c>
      <c r="EO19" s="9">
        <v>11.680999999999999</v>
      </c>
      <c r="EP19" s="9">
        <v>3.6269999999999998</v>
      </c>
      <c r="EQ19" s="9">
        <v>203.245</v>
      </c>
      <c r="ER19" s="9">
        <v>16.286999999999999</v>
      </c>
      <c r="ES19" s="9">
        <v>10.124000000000001</v>
      </c>
      <c r="ET19" s="9">
        <v>29.963000000000001</v>
      </c>
      <c r="EU19" s="9">
        <v>71.346999999999994</v>
      </c>
      <c r="EV19" s="9">
        <v>188.27199999999999</v>
      </c>
      <c r="EW19" s="9">
        <v>32.878</v>
      </c>
      <c r="EX19" s="9">
        <v>19.138999999999999</v>
      </c>
      <c r="EY19" s="9">
        <v>344.99900000000002</v>
      </c>
      <c r="EZ19" s="9">
        <v>200.54</v>
      </c>
      <c r="FA19" s="9">
        <v>185.53700000000001</v>
      </c>
      <c r="FB19" s="9">
        <v>28.652000000000001</v>
      </c>
      <c r="FC19" s="9">
        <v>25.948</v>
      </c>
      <c r="FD19" s="9">
        <v>5.9109999999999996</v>
      </c>
      <c r="FE19" s="9">
        <v>20.036999999999999</v>
      </c>
      <c r="FF19" s="9">
        <v>9.9350000000000005</v>
      </c>
      <c r="FG19" s="9">
        <v>16.013000000000002</v>
      </c>
      <c r="FH19" s="9">
        <v>10.845000000000001</v>
      </c>
      <c r="FI19" s="9">
        <v>13.398</v>
      </c>
      <c r="FJ19" s="9">
        <v>0.504</v>
      </c>
      <c r="FK19" s="9">
        <v>7.8159999999999998</v>
      </c>
      <c r="FL19" s="9">
        <v>10.865</v>
      </c>
      <c r="FM19" s="9">
        <v>7.2670000000000003</v>
      </c>
      <c r="FN19" s="9">
        <v>15.756</v>
      </c>
      <c r="FO19" s="9">
        <v>10.192</v>
      </c>
      <c r="FP19" s="9">
        <v>2.7040000000000002</v>
      </c>
      <c r="FQ19" s="9">
        <v>156.886</v>
      </c>
      <c r="FR19" s="9">
        <v>139.33600000000001</v>
      </c>
      <c r="FS19" s="9">
        <v>129.797</v>
      </c>
      <c r="FT19" s="9">
        <v>2.7109999999999999</v>
      </c>
      <c r="FU19" s="9">
        <v>6.8289999999999997</v>
      </c>
      <c r="FV19" s="9">
        <v>3.4169999999999998</v>
      </c>
      <c r="FW19" s="9">
        <v>5.4080000000000004</v>
      </c>
      <c r="FX19" s="9">
        <v>0.71399999999999997</v>
      </c>
      <c r="FY19" s="9">
        <v>94.707999999999998</v>
      </c>
      <c r="FZ19" s="9">
        <v>10.321999999999999</v>
      </c>
      <c r="GA19" s="9">
        <v>8.1</v>
      </c>
      <c r="GB19" s="9">
        <v>26.206</v>
      </c>
      <c r="GC19" s="9">
        <v>18.542000000000002</v>
      </c>
      <c r="GD19" s="9">
        <v>120.795</v>
      </c>
      <c r="GE19" s="9">
        <v>17.548999999999999</v>
      </c>
      <c r="GF19" s="9">
        <v>15.002000000000001</v>
      </c>
      <c r="GG19" s="9">
        <v>200.54</v>
      </c>
      <c r="GH19" s="9">
        <v>173.36699999999999</v>
      </c>
      <c r="GI19" s="9">
        <v>165.88300000000001</v>
      </c>
      <c r="GJ19" s="9">
        <v>26.757000000000001</v>
      </c>
      <c r="GK19" s="9">
        <v>26.013000000000002</v>
      </c>
      <c r="GL19" s="9">
        <v>9.2200000000000006</v>
      </c>
      <c r="GM19" s="9">
        <v>16.792999999999999</v>
      </c>
      <c r="GN19" s="9">
        <v>18.103000000000002</v>
      </c>
      <c r="GO19" s="9">
        <v>7.9109999999999996</v>
      </c>
      <c r="GP19" s="9">
        <v>17.785</v>
      </c>
      <c r="GQ19" s="9">
        <v>3.5249999999999999</v>
      </c>
      <c r="GR19" s="9">
        <v>3.1629999999999998</v>
      </c>
      <c r="GS19" s="9">
        <v>9.0519999999999996</v>
      </c>
      <c r="GT19" s="9">
        <v>9.8290000000000006</v>
      </c>
      <c r="GU19" s="9">
        <v>7.133</v>
      </c>
      <c r="GV19" s="9">
        <v>17.754999999999999</v>
      </c>
      <c r="GW19" s="9">
        <v>8.2579999999999991</v>
      </c>
      <c r="GX19" s="9">
        <v>0.74399999999999999</v>
      </c>
      <c r="GY19" s="9">
        <v>139.126</v>
      </c>
      <c r="GZ19" s="9">
        <v>118.075</v>
      </c>
      <c r="HA19" s="9">
        <v>111.511</v>
      </c>
      <c r="HB19" s="9">
        <v>2.657</v>
      </c>
      <c r="HC19" s="9">
        <v>3.9079999999999999</v>
      </c>
      <c r="HD19" s="9">
        <v>2.657</v>
      </c>
      <c r="HE19" s="9">
        <v>1.7829999999999999</v>
      </c>
      <c r="HF19" s="9">
        <v>2.125</v>
      </c>
      <c r="HG19" s="9">
        <v>85.933999999999997</v>
      </c>
      <c r="HH19" s="9">
        <v>2.3839999999999999</v>
      </c>
      <c r="HI19" s="9">
        <v>4.9530000000000003</v>
      </c>
      <c r="HJ19" s="9">
        <v>24.805</v>
      </c>
      <c r="HK19" s="9">
        <v>15.808</v>
      </c>
      <c r="HL19" s="9">
        <v>102.267</v>
      </c>
      <c r="HM19" s="9">
        <v>21.050999999999998</v>
      </c>
      <c r="HN19" s="9">
        <v>7.484</v>
      </c>
      <c r="HO19" s="9">
        <v>173.36699999999999</v>
      </c>
      <c r="HP19" s="9">
        <v>250.66900000000001</v>
      </c>
      <c r="HQ19" s="9">
        <v>224.37</v>
      </c>
      <c r="HR19" s="9">
        <v>33.206000000000003</v>
      </c>
      <c r="HS19" s="9">
        <v>31.536000000000001</v>
      </c>
      <c r="HT19" s="9">
        <v>6.7329999999999997</v>
      </c>
      <c r="HU19" s="9">
        <v>24.803000000000001</v>
      </c>
      <c r="HV19" s="9">
        <v>12.183</v>
      </c>
      <c r="HW19" s="9">
        <v>19.353000000000002</v>
      </c>
      <c r="HX19" s="9">
        <v>13.714</v>
      </c>
      <c r="HY19" s="9">
        <v>15.601000000000001</v>
      </c>
      <c r="HZ19" s="9">
        <v>0.56399999999999995</v>
      </c>
      <c r="IA19" s="9">
        <v>9.8059999999999992</v>
      </c>
      <c r="IB19" s="9">
        <v>13.471</v>
      </c>
      <c r="IC19" s="9">
        <v>8.2590000000000003</v>
      </c>
      <c r="ID19" s="9">
        <v>18.923999999999999</v>
      </c>
      <c r="IE19" s="9">
        <v>12.612</v>
      </c>
      <c r="IF19" s="9">
        <v>1.67</v>
      </c>
      <c r="IG19" s="9">
        <v>191.16499999999999</v>
      </c>
      <c r="IH19" s="9">
        <v>154.92599999999999</v>
      </c>
      <c r="II19" s="9">
        <v>147.65700000000001</v>
      </c>
      <c r="IJ19" s="9">
        <v>3.298</v>
      </c>
      <c r="IK19" s="9">
        <v>3.9710000000000001</v>
      </c>
      <c r="IL19" s="9">
        <v>3.9710000000000001</v>
      </c>
      <c r="IM19" s="9">
        <v>2.5979999999999999</v>
      </c>
      <c r="IN19" s="9">
        <v>0</v>
      </c>
      <c r="IO19" s="9">
        <v>104.78100000000001</v>
      </c>
      <c r="IP19" s="9">
        <v>7.34</v>
      </c>
      <c r="IQ19" s="9">
        <v>12.766999999999999</v>
      </c>
    </row>
    <row r="20" spans="1:251">
      <c r="A20" s="10">
        <v>45323</v>
      </c>
      <c r="B20" s="9">
        <v>2.0779999999999998</v>
      </c>
      <c r="C20" s="9">
        <v>312.209</v>
      </c>
      <c r="D20" s="9">
        <v>212.57300000000001</v>
      </c>
      <c r="E20" s="9">
        <v>195.21799999999999</v>
      </c>
      <c r="F20" s="9">
        <v>10.428000000000001</v>
      </c>
      <c r="G20" s="9">
        <v>6.9269999999999996</v>
      </c>
      <c r="H20" s="9">
        <v>11.185</v>
      </c>
      <c r="I20" s="9">
        <v>1.913</v>
      </c>
      <c r="J20" s="9">
        <v>2.8759999999999999</v>
      </c>
      <c r="K20" s="9">
        <v>171.93299999999999</v>
      </c>
      <c r="L20" s="9">
        <v>11.611000000000001</v>
      </c>
      <c r="M20" s="9">
        <v>7.1689999999999996</v>
      </c>
      <c r="N20" s="9">
        <v>21.86</v>
      </c>
      <c r="O20" s="9">
        <v>52.500999999999998</v>
      </c>
      <c r="P20" s="9">
        <v>160.072</v>
      </c>
      <c r="Q20" s="9">
        <v>99.635999999999996</v>
      </c>
      <c r="R20" s="9">
        <v>13.337999999999999</v>
      </c>
      <c r="S20" s="9">
        <v>354.43900000000002</v>
      </c>
      <c r="T20" s="9">
        <v>653.20299999999997</v>
      </c>
      <c r="U20" s="9">
        <v>623.30399999999997</v>
      </c>
      <c r="V20" s="9">
        <v>58.161999999999999</v>
      </c>
      <c r="W20" s="9">
        <v>52.223999999999997</v>
      </c>
      <c r="X20" s="9">
        <v>25.436</v>
      </c>
      <c r="Y20" s="9">
        <v>26.786999999999999</v>
      </c>
      <c r="Z20" s="9">
        <v>39.402000000000001</v>
      </c>
      <c r="AA20" s="9">
        <v>12.821999999999999</v>
      </c>
      <c r="AB20" s="9">
        <v>41.683999999999997</v>
      </c>
      <c r="AC20" s="9">
        <v>0.495</v>
      </c>
      <c r="AD20" s="9">
        <v>10.044</v>
      </c>
      <c r="AE20" s="9">
        <v>20.306999999999999</v>
      </c>
      <c r="AF20" s="9">
        <v>11.638999999999999</v>
      </c>
      <c r="AG20" s="9">
        <v>20.277999999999999</v>
      </c>
      <c r="AH20" s="9">
        <v>40.896999999999998</v>
      </c>
      <c r="AI20" s="9">
        <v>11.327</v>
      </c>
      <c r="AJ20" s="9">
        <v>5.9379999999999997</v>
      </c>
      <c r="AK20" s="9">
        <v>565.14300000000003</v>
      </c>
      <c r="AL20" s="9">
        <v>476.77800000000002</v>
      </c>
      <c r="AM20" s="9">
        <v>451.13900000000001</v>
      </c>
      <c r="AN20" s="9">
        <v>16.954999999999998</v>
      </c>
      <c r="AO20" s="9">
        <v>8.6850000000000005</v>
      </c>
      <c r="AP20" s="9">
        <v>20.247</v>
      </c>
      <c r="AQ20" s="9">
        <v>0.59599999999999997</v>
      </c>
      <c r="AR20" s="9">
        <v>4.2060000000000004</v>
      </c>
      <c r="AS20" s="9">
        <v>359.63400000000001</v>
      </c>
      <c r="AT20" s="9">
        <v>31.896999999999998</v>
      </c>
      <c r="AU20" s="9">
        <v>27.83</v>
      </c>
      <c r="AV20" s="9">
        <v>57.417000000000002</v>
      </c>
      <c r="AW20" s="9">
        <v>93.664000000000001</v>
      </c>
      <c r="AX20" s="9">
        <v>383.11500000000001</v>
      </c>
      <c r="AY20" s="9">
        <v>88.364999999999995</v>
      </c>
      <c r="AZ20" s="9">
        <v>29.898</v>
      </c>
      <c r="BA20" s="9">
        <v>653.20299999999997</v>
      </c>
      <c r="BB20" s="9">
        <v>373.87799999999999</v>
      </c>
      <c r="BC20" s="9">
        <v>352.61900000000003</v>
      </c>
      <c r="BD20" s="9">
        <v>33.859000000000002</v>
      </c>
      <c r="BE20" s="9">
        <v>30.992999999999999</v>
      </c>
      <c r="BF20" s="9">
        <v>18.408999999999999</v>
      </c>
      <c r="BG20" s="9">
        <v>11.956</v>
      </c>
      <c r="BH20" s="9">
        <v>23.878</v>
      </c>
      <c r="BI20" s="9">
        <v>7.1150000000000002</v>
      </c>
      <c r="BJ20" s="9">
        <v>24.209</v>
      </c>
      <c r="BK20" s="9">
        <v>2.048</v>
      </c>
      <c r="BL20" s="9">
        <v>4.01</v>
      </c>
      <c r="BM20" s="9">
        <v>11.879</v>
      </c>
      <c r="BN20" s="9">
        <v>9.2330000000000005</v>
      </c>
      <c r="BO20" s="9">
        <v>9.8800000000000008</v>
      </c>
      <c r="BP20" s="9">
        <v>18.329000000000001</v>
      </c>
      <c r="BQ20" s="9">
        <v>12.664</v>
      </c>
      <c r="BR20" s="9">
        <v>2.8660000000000001</v>
      </c>
      <c r="BS20" s="9">
        <v>318.75900000000001</v>
      </c>
      <c r="BT20" s="9">
        <v>242.56299999999999</v>
      </c>
      <c r="BU20" s="9">
        <v>232.37700000000001</v>
      </c>
      <c r="BV20" s="9">
        <v>6.0030000000000001</v>
      </c>
      <c r="BW20" s="9">
        <v>3.6579999999999999</v>
      </c>
      <c r="BX20" s="9">
        <v>5.907</v>
      </c>
      <c r="BY20" s="9">
        <v>2.6379999999999999</v>
      </c>
      <c r="BZ20" s="9">
        <v>1.1160000000000001</v>
      </c>
      <c r="CA20" s="9">
        <v>198.875</v>
      </c>
      <c r="CB20" s="9">
        <v>8.1419999999999995</v>
      </c>
      <c r="CC20" s="9">
        <v>7.8239999999999998</v>
      </c>
      <c r="CD20" s="9">
        <v>27.722000000000001</v>
      </c>
      <c r="CE20" s="9">
        <v>36.976999999999997</v>
      </c>
      <c r="CF20" s="9">
        <v>205.58600000000001</v>
      </c>
      <c r="CG20" s="9">
        <v>76.195999999999998</v>
      </c>
      <c r="CH20" s="9">
        <v>21.26</v>
      </c>
      <c r="CI20" s="9">
        <v>373.87799999999999</v>
      </c>
      <c r="CJ20" s="9">
        <v>298.28500000000003</v>
      </c>
      <c r="CK20" s="9">
        <v>281.59300000000002</v>
      </c>
      <c r="CL20" s="9">
        <v>31.273</v>
      </c>
      <c r="CM20" s="9">
        <v>26.402000000000001</v>
      </c>
      <c r="CN20" s="9">
        <v>13.568</v>
      </c>
      <c r="CO20" s="9">
        <v>12.834</v>
      </c>
      <c r="CP20" s="9">
        <v>19.773</v>
      </c>
      <c r="CQ20" s="9">
        <v>6.6289999999999996</v>
      </c>
      <c r="CR20" s="9">
        <v>18.309000000000001</v>
      </c>
      <c r="CS20" s="9">
        <v>3.4289999999999998</v>
      </c>
      <c r="CT20" s="9">
        <v>2.0859999999999999</v>
      </c>
      <c r="CU20" s="9">
        <v>3.8</v>
      </c>
      <c r="CV20" s="9">
        <v>9.42</v>
      </c>
      <c r="CW20" s="9">
        <v>13.182</v>
      </c>
      <c r="CX20" s="9">
        <v>17.399000000000001</v>
      </c>
      <c r="CY20" s="9">
        <v>9.0030000000000001</v>
      </c>
      <c r="CZ20" s="9">
        <v>4.8710000000000004</v>
      </c>
      <c r="DA20" s="9">
        <v>250.32</v>
      </c>
      <c r="DB20" s="9">
        <v>221.29</v>
      </c>
      <c r="DC20" s="9">
        <v>216.149</v>
      </c>
      <c r="DD20" s="9">
        <v>1.992</v>
      </c>
      <c r="DE20" s="9">
        <v>3.15</v>
      </c>
      <c r="DF20" s="9">
        <v>1.5629999999999999</v>
      </c>
      <c r="DG20" s="9">
        <v>1.423</v>
      </c>
      <c r="DH20" s="9">
        <v>1.5409999999999999</v>
      </c>
      <c r="DI20" s="9">
        <v>147.255</v>
      </c>
      <c r="DJ20" s="9">
        <v>20.280999999999999</v>
      </c>
      <c r="DK20" s="9">
        <v>13.262</v>
      </c>
      <c r="DL20" s="9">
        <v>40.491</v>
      </c>
      <c r="DM20" s="9">
        <v>25.523</v>
      </c>
      <c r="DN20" s="9">
        <v>195.767</v>
      </c>
      <c r="DO20" s="9">
        <v>29.03</v>
      </c>
      <c r="DP20" s="9">
        <v>16.692</v>
      </c>
      <c r="DQ20" s="9">
        <v>298.28500000000003</v>
      </c>
      <c r="DR20" s="9">
        <v>354.24700000000001</v>
      </c>
      <c r="DS20" s="9">
        <v>329.416</v>
      </c>
      <c r="DT20" s="9">
        <v>32.408000000000001</v>
      </c>
      <c r="DU20" s="9">
        <v>29.727</v>
      </c>
      <c r="DV20" s="9">
        <v>8.8689999999999998</v>
      </c>
      <c r="DW20" s="9">
        <v>20.257000000000001</v>
      </c>
      <c r="DX20" s="9">
        <v>19.71</v>
      </c>
      <c r="DY20" s="9">
        <v>10.016999999999999</v>
      </c>
      <c r="DZ20" s="9">
        <v>20.597000000000001</v>
      </c>
      <c r="EA20" s="9">
        <v>6.0149999999999997</v>
      </c>
      <c r="EB20" s="9">
        <v>2.6269999999999998</v>
      </c>
      <c r="EC20" s="9">
        <v>11.391</v>
      </c>
      <c r="ED20" s="9">
        <v>8.8490000000000002</v>
      </c>
      <c r="EE20" s="9">
        <v>9.4879999999999995</v>
      </c>
      <c r="EF20" s="9">
        <v>22.959</v>
      </c>
      <c r="EG20" s="9">
        <v>6.7679999999999998</v>
      </c>
      <c r="EH20" s="9">
        <v>2.681</v>
      </c>
      <c r="EI20" s="9">
        <v>297.00799999999998</v>
      </c>
      <c r="EJ20" s="9">
        <v>263.34199999999998</v>
      </c>
      <c r="EK20" s="9">
        <v>241.24</v>
      </c>
      <c r="EL20" s="9">
        <v>12.427</v>
      </c>
      <c r="EM20" s="9">
        <v>8.9309999999999992</v>
      </c>
      <c r="EN20" s="9">
        <v>9.65</v>
      </c>
      <c r="EO20" s="9">
        <v>9.1809999999999992</v>
      </c>
      <c r="EP20" s="9">
        <v>2.5270000000000001</v>
      </c>
      <c r="EQ20" s="9">
        <v>208.55</v>
      </c>
      <c r="ER20" s="9">
        <v>16.359000000000002</v>
      </c>
      <c r="ES20" s="9">
        <v>11.843</v>
      </c>
      <c r="ET20" s="9">
        <v>26.591000000000001</v>
      </c>
      <c r="EU20" s="9">
        <v>52.765999999999998</v>
      </c>
      <c r="EV20" s="9">
        <v>210.577</v>
      </c>
      <c r="EW20" s="9">
        <v>33.664999999999999</v>
      </c>
      <c r="EX20" s="9">
        <v>24.831</v>
      </c>
      <c r="EY20" s="9">
        <v>354.24700000000001</v>
      </c>
      <c r="EZ20" s="9">
        <v>222.69800000000001</v>
      </c>
      <c r="FA20" s="9">
        <v>205.09700000000001</v>
      </c>
      <c r="FB20" s="9">
        <v>18.562999999999999</v>
      </c>
      <c r="FC20" s="9">
        <v>17.97</v>
      </c>
      <c r="FD20" s="9">
        <v>6.0910000000000002</v>
      </c>
      <c r="FE20" s="9">
        <v>11.879</v>
      </c>
      <c r="FF20" s="9">
        <v>6.9429999999999996</v>
      </c>
      <c r="FG20" s="9">
        <v>11.026999999999999</v>
      </c>
      <c r="FH20" s="9">
        <v>7.5979999999999999</v>
      </c>
      <c r="FI20" s="9">
        <v>8.1890000000000001</v>
      </c>
      <c r="FJ20" s="9">
        <v>0.52</v>
      </c>
      <c r="FK20" s="9">
        <v>3.5880000000000001</v>
      </c>
      <c r="FL20" s="9">
        <v>8.4290000000000003</v>
      </c>
      <c r="FM20" s="9">
        <v>5.9530000000000003</v>
      </c>
      <c r="FN20" s="9">
        <v>11.012</v>
      </c>
      <c r="FO20" s="9">
        <v>6.9580000000000002</v>
      </c>
      <c r="FP20" s="9">
        <v>0.59299999999999997</v>
      </c>
      <c r="FQ20" s="9">
        <v>186.53399999999999</v>
      </c>
      <c r="FR20" s="9">
        <v>169.16300000000001</v>
      </c>
      <c r="FS20" s="9">
        <v>161.006</v>
      </c>
      <c r="FT20" s="9">
        <v>2.1909999999999998</v>
      </c>
      <c r="FU20" s="9">
        <v>5.9669999999999996</v>
      </c>
      <c r="FV20" s="9">
        <v>2.911</v>
      </c>
      <c r="FW20" s="9">
        <v>3.871</v>
      </c>
      <c r="FX20" s="9">
        <v>1.3759999999999999</v>
      </c>
      <c r="FY20" s="9">
        <v>107.376</v>
      </c>
      <c r="FZ20" s="9">
        <v>10.621</v>
      </c>
      <c r="GA20" s="9">
        <v>11.420999999999999</v>
      </c>
      <c r="GB20" s="9">
        <v>39.744999999999997</v>
      </c>
      <c r="GC20" s="9">
        <v>22.908000000000001</v>
      </c>
      <c r="GD20" s="9">
        <v>146.255</v>
      </c>
      <c r="GE20" s="9">
        <v>17.370999999999999</v>
      </c>
      <c r="GF20" s="9">
        <v>17.600999999999999</v>
      </c>
      <c r="GG20" s="9">
        <v>222.69800000000001</v>
      </c>
      <c r="GH20" s="9">
        <v>170.233</v>
      </c>
      <c r="GI20" s="9">
        <v>161.30099999999999</v>
      </c>
      <c r="GJ20" s="9">
        <v>10.724</v>
      </c>
      <c r="GK20" s="9">
        <v>10.724</v>
      </c>
      <c r="GL20" s="9">
        <v>2.9849999999999999</v>
      </c>
      <c r="GM20" s="9">
        <v>6.7830000000000004</v>
      </c>
      <c r="GN20" s="9">
        <v>6.6609999999999996</v>
      </c>
      <c r="GO20" s="9">
        <v>4.0629999999999997</v>
      </c>
      <c r="GP20" s="9">
        <v>7.37</v>
      </c>
      <c r="GQ20" s="9">
        <v>1.8140000000000001</v>
      </c>
      <c r="GR20" s="9">
        <v>1.54</v>
      </c>
      <c r="GS20" s="9">
        <v>2.8290000000000002</v>
      </c>
      <c r="GT20" s="9">
        <v>1.0489999999999999</v>
      </c>
      <c r="GU20" s="9">
        <v>6.8460000000000001</v>
      </c>
      <c r="GV20" s="9">
        <v>7.0060000000000002</v>
      </c>
      <c r="GW20" s="9">
        <v>3.718</v>
      </c>
      <c r="GX20" s="9">
        <v>0</v>
      </c>
      <c r="GY20" s="9">
        <v>150.577</v>
      </c>
      <c r="GZ20" s="9">
        <v>125.363</v>
      </c>
      <c r="HA20" s="9">
        <v>115.684</v>
      </c>
      <c r="HB20" s="9">
        <v>4.9249999999999998</v>
      </c>
      <c r="HC20" s="9">
        <v>4.7539999999999996</v>
      </c>
      <c r="HD20" s="9">
        <v>6.2460000000000004</v>
      </c>
      <c r="HE20" s="9">
        <v>0</v>
      </c>
      <c r="HF20" s="9">
        <v>1.8</v>
      </c>
      <c r="HG20" s="9">
        <v>89.861999999999995</v>
      </c>
      <c r="HH20" s="9">
        <v>5.1040000000000001</v>
      </c>
      <c r="HI20" s="9">
        <v>5.2830000000000004</v>
      </c>
      <c r="HJ20" s="9">
        <v>25.114000000000001</v>
      </c>
      <c r="HK20" s="9">
        <v>17.957000000000001</v>
      </c>
      <c r="HL20" s="9">
        <v>107.40600000000001</v>
      </c>
      <c r="HM20" s="9">
        <v>25.213999999999999</v>
      </c>
      <c r="HN20" s="9">
        <v>8.9320000000000004</v>
      </c>
      <c r="HO20" s="9">
        <v>170.233</v>
      </c>
      <c r="HP20" s="9">
        <v>255.964</v>
      </c>
      <c r="HQ20" s="9">
        <v>234.56700000000001</v>
      </c>
      <c r="HR20" s="9">
        <v>25.465</v>
      </c>
      <c r="HS20" s="9">
        <v>21.684000000000001</v>
      </c>
      <c r="HT20" s="9">
        <v>8.7309999999999999</v>
      </c>
      <c r="HU20" s="9">
        <v>12.952999999999999</v>
      </c>
      <c r="HV20" s="9">
        <v>9.7379999999999995</v>
      </c>
      <c r="HW20" s="9">
        <v>11.946</v>
      </c>
      <c r="HX20" s="9">
        <v>9.1229999999999993</v>
      </c>
      <c r="HY20" s="9">
        <v>11.920999999999999</v>
      </c>
      <c r="HZ20" s="9">
        <v>0</v>
      </c>
      <c r="IA20" s="9">
        <v>7.7279999999999998</v>
      </c>
      <c r="IB20" s="9">
        <v>7.5380000000000003</v>
      </c>
      <c r="IC20" s="9">
        <v>6.4180000000000001</v>
      </c>
      <c r="ID20" s="9">
        <v>13.352</v>
      </c>
      <c r="IE20" s="9">
        <v>8.3320000000000007</v>
      </c>
      <c r="IF20" s="9">
        <v>3.7810000000000001</v>
      </c>
      <c r="IG20" s="9">
        <v>209.10300000000001</v>
      </c>
      <c r="IH20" s="9">
        <v>168.357</v>
      </c>
      <c r="II20" s="9">
        <v>155.99</v>
      </c>
      <c r="IJ20" s="9">
        <v>4.7569999999999997</v>
      </c>
      <c r="IK20" s="9">
        <v>7.61</v>
      </c>
      <c r="IL20" s="9">
        <v>4.9189999999999996</v>
      </c>
      <c r="IM20" s="9">
        <v>4.9470000000000001</v>
      </c>
      <c r="IN20" s="9">
        <v>0.53700000000000003</v>
      </c>
      <c r="IO20" s="9">
        <v>117.979</v>
      </c>
      <c r="IP20" s="9">
        <v>9.5909999999999993</v>
      </c>
      <c r="IQ20" s="9">
        <v>6.3730000000000002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3512</v>
      </c>
      <c r="C1" s="3" t="s">
        <v>3513</v>
      </c>
      <c r="D1" s="3" t="s">
        <v>3514</v>
      </c>
      <c r="E1" s="3" t="s">
        <v>3515</v>
      </c>
      <c r="F1" s="3" t="s">
        <v>3516</v>
      </c>
      <c r="G1" s="3" t="s">
        <v>3517</v>
      </c>
      <c r="H1" s="3" t="s">
        <v>3518</v>
      </c>
      <c r="I1" s="3" t="s">
        <v>3519</v>
      </c>
      <c r="J1" s="3" t="s">
        <v>3520</v>
      </c>
      <c r="K1" s="3" t="s">
        <v>3521</v>
      </c>
      <c r="L1" s="3" t="s">
        <v>3522</v>
      </c>
      <c r="M1" s="3" t="s">
        <v>3523</v>
      </c>
      <c r="N1" s="3" t="s">
        <v>3524</v>
      </c>
      <c r="O1" s="3" t="s">
        <v>3525</v>
      </c>
      <c r="P1" s="3" t="s">
        <v>3526</v>
      </c>
      <c r="Q1" s="3" t="s">
        <v>3527</v>
      </c>
      <c r="R1" s="3" t="s">
        <v>3528</v>
      </c>
      <c r="S1" s="3" t="s">
        <v>3529</v>
      </c>
      <c r="T1" s="3" t="s">
        <v>3530</v>
      </c>
      <c r="U1" s="3" t="s">
        <v>3531</v>
      </c>
      <c r="V1" s="3" t="s">
        <v>3532</v>
      </c>
      <c r="W1" s="3" t="s">
        <v>3533</v>
      </c>
      <c r="X1" s="3" t="s">
        <v>3534</v>
      </c>
      <c r="Y1" s="3" t="s">
        <v>3535</v>
      </c>
      <c r="Z1" s="3" t="s">
        <v>3536</v>
      </c>
      <c r="AA1" s="3" t="s">
        <v>3537</v>
      </c>
      <c r="AB1" s="3" t="s">
        <v>3538</v>
      </c>
      <c r="AC1" s="3" t="s">
        <v>3539</v>
      </c>
      <c r="AD1" s="3" t="s">
        <v>3540</v>
      </c>
      <c r="AE1" s="3" t="s">
        <v>3541</v>
      </c>
      <c r="AF1" s="3" t="s">
        <v>3542</v>
      </c>
      <c r="AG1" s="3" t="s">
        <v>3543</v>
      </c>
      <c r="AH1" s="3" t="s">
        <v>3544</v>
      </c>
      <c r="AI1" s="3" t="s">
        <v>3545</v>
      </c>
      <c r="AJ1" s="3" t="s">
        <v>3546</v>
      </c>
      <c r="AK1" s="3" t="s">
        <v>3547</v>
      </c>
      <c r="AL1" s="3" t="s">
        <v>3548</v>
      </c>
      <c r="AM1" s="3" t="s">
        <v>3549</v>
      </c>
      <c r="AN1" s="3" t="s">
        <v>3550</v>
      </c>
      <c r="AO1" s="3" t="s">
        <v>3551</v>
      </c>
      <c r="AP1" s="3" t="s">
        <v>3552</v>
      </c>
      <c r="AQ1" s="3" t="s">
        <v>3553</v>
      </c>
      <c r="AR1" s="3" t="s">
        <v>3554</v>
      </c>
      <c r="AS1" s="3" t="s">
        <v>3555</v>
      </c>
      <c r="AT1" s="3" t="s">
        <v>3556</v>
      </c>
      <c r="AU1" s="3" t="s">
        <v>3557</v>
      </c>
      <c r="AV1" s="3" t="s">
        <v>3558</v>
      </c>
      <c r="AW1" s="3" t="s">
        <v>3559</v>
      </c>
      <c r="AX1" s="3" t="s">
        <v>3560</v>
      </c>
      <c r="AY1" s="3" t="s">
        <v>3561</v>
      </c>
      <c r="AZ1" s="3" t="s">
        <v>3562</v>
      </c>
      <c r="BA1" s="3" t="s">
        <v>3563</v>
      </c>
      <c r="BB1" s="3" t="s">
        <v>3564</v>
      </c>
      <c r="BC1" s="3" t="s">
        <v>3565</v>
      </c>
      <c r="BD1" s="3" t="s">
        <v>3566</v>
      </c>
      <c r="BE1" s="3" t="s">
        <v>3567</v>
      </c>
      <c r="BF1" s="3" t="s">
        <v>3568</v>
      </c>
      <c r="BG1" s="3" t="s">
        <v>3569</v>
      </c>
      <c r="BH1" s="3" t="s">
        <v>3570</v>
      </c>
      <c r="BI1" s="3" t="s">
        <v>3571</v>
      </c>
      <c r="BJ1" s="3" t="s">
        <v>3572</v>
      </c>
      <c r="BK1" s="3" t="s">
        <v>3573</v>
      </c>
      <c r="BL1" s="3" t="s">
        <v>3574</v>
      </c>
      <c r="BM1" s="3" t="s">
        <v>3575</v>
      </c>
      <c r="BN1" s="3" t="s">
        <v>3576</v>
      </c>
      <c r="BO1" s="3" t="s">
        <v>3577</v>
      </c>
      <c r="BP1" s="3" t="s">
        <v>3578</v>
      </c>
      <c r="BQ1" s="3" t="s">
        <v>3579</v>
      </c>
      <c r="BR1" s="3" t="s">
        <v>3580</v>
      </c>
      <c r="BS1" s="3" t="s">
        <v>3581</v>
      </c>
      <c r="BT1" s="3" t="s">
        <v>3582</v>
      </c>
      <c r="BU1" s="3" t="s">
        <v>3583</v>
      </c>
      <c r="BV1" s="3" t="s">
        <v>3584</v>
      </c>
      <c r="BW1" s="3" t="s">
        <v>3585</v>
      </c>
      <c r="BX1" s="3" t="s">
        <v>3586</v>
      </c>
      <c r="BY1" s="3" t="s">
        <v>3587</v>
      </c>
      <c r="BZ1" s="3" t="s">
        <v>3588</v>
      </c>
      <c r="CA1" s="3" t="s">
        <v>3589</v>
      </c>
      <c r="CB1" s="3" t="s">
        <v>3590</v>
      </c>
      <c r="CC1" s="3" t="s">
        <v>3591</v>
      </c>
      <c r="CD1" s="3" t="s">
        <v>3592</v>
      </c>
      <c r="CE1" s="3" t="s">
        <v>3593</v>
      </c>
      <c r="CF1" s="3" t="s">
        <v>3594</v>
      </c>
      <c r="CG1" s="3" t="s">
        <v>3595</v>
      </c>
      <c r="CH1" s="3" t="s">
        <v>3596</v>
      </c>
      <c r="CI1" s="3" t="s">
        <v>3597</v>
      </c>
      <c r="CJ1" s="3" t="s">
        <v>3598</v>
      </c>
      <c r="CK1" s="3" t="s">
        <v>3599</v>
      </c>
      <c r="CL1" s="3" t="s">
        <v>3600</v>
      </c>
      <c r="CM1" s="3" t="s">
        <v>3601</v>
      </c>
      <c r="CN1" s="3" t="s">
        <v>3602</v>
      </c>
      <c r="CO1" s="3" t="s">
        <v>3603</v>
      </c>
      <c r="CP1" s="3" t="s">
        <v>3604</v>
      </c>
      <c r="CQ1" s="3" t="s">
        <v>3605</v>
      </c>
      <c r="CR1" s="3" t="s">
        <v>3606</v>
      </c>
      <c r="CS1" s="3" t="s">
        <v>3607</v>
      </c>
      <c r="CT1" s="3" t="s">
        <v>3608</v>
      </c>
      <c r="CU1" s="3" t="s">
        <v>3609</v>
      </c>
      <c r="CV1" s="3" t="s">
        <v>3610</v>
      </c>
      <c r="CW1" s="3" t="s">
        <v>3611</v>
      </c>
      <c r="CX1" s="3" t="s">
        <v>3612</v>
      </c>
      <c r="CY1" s="3" t="s">
        <v>3613</v>
      </c>
      <c r="CZ1" s="3" t="s">
        <v>3614</v>
      </c>
      <c r="DA1" s="3" t="s">
        <v>3615</v>
      </c>
      <c r="DB1" s="3" t="s">
        <v>3616</v>
      </c>
      <c r="DC1" s="3" t="s">
        <v>3617</v>
      </c>
      <c r="DD1" s="3" t="s">
        <v>3618</v>
      </c>
      <c r="DE1" s="3" t="s">
        <v>3619</v>
      </c>
      <c r="DF1" s="3" t="s">
        <v>3620</v>
      </c>
      <c r="DG1" s="3" t="s">
        <v>3621</v>
      </c>
      <c r="DH1" s="3" t="s">
        <v>3622</v>
      </c>
      <c r="DI1" s="3" t="s">
        <v>3623</v>
      </c>
      <c r="DJ1" s="3" t="s">
        <v>3624</v>
      </c>
      <c r="DK1" s="3" t="s">
        <v>3625</v>
      </c>
      <c r="DL1" s="3" t="s">
        <v>3626</v>
      </c>
      <c r="DM1" s="3" t="s">
        <v>3627</v>
      </c>
      <c r="DN1" s="3" t="s">
        <v>3628</v>
      </c>
      <c r="DO1" s="3" t="s">
        <v>3629</v>
      </c>
      <c r="DP1" s="3" t="s">
        <v>3630</v>
      </c>
      <c r="DQ1" s="3" t="s">
        <v>3631</v>
      </c>
      <c r="DR1" s="3" t="s">
        <v>3632</v>
      </c>
      <c r="DS1" s="3" t="s">
        <v>3633</v>
      </c>
      <c r="DT1" s="3" t="s">
        <v>3634</v>
      </c>
      <c r="DU1" s="3" t="s">
        <v>3635</v>
      </c>
      <c r="DV1" s="3" t="s">
        <v>3636</v>
      </c>
      <c r="DW1" s="3" t="s">
        <v>3637</v>
      </c>
      <c r="DX1" s="3" t="s">
        <v>3638</v>
      </c>
      <c r="DY1" s="3" t="s">
        <v>3639</v>
      </c>
      <c r="DZ1" s="3" t="s">
        <v>3640</v>
      </c>
      <c r="EA1" s="3" t="s">
        <v>3641</v>
      </c>
      <c r="EB1" s="3" t="s">
        <v>3642</v>
      </c>
      <c r="EC1" s="3" t="s">
        <v>3643</v>
      </c>
      <c r="ED1" s="3" t="s">
        <v>3644</v>
      </c>
      <c r="EE1" s="3" t="s">
        <v>3645</v>
      </c>
      <c r="EF1" s="3" t="s">
        <v>3646</v>
      </c>
      <c r="EG1" s="3" t="s">
        <v>3647</v>
      </c>
      <c r="EH1" s="3" t="s">
        <v>3648</v>
      </c>
      <c r="EI1" s="3" t="s">
        <v>3649</v>
      </c>
      <c r="EJ1" s="3" t="s">
        <v>3650</v>
      </c>
      <c r="EK1" s="3" t="s">
        <v>3651</v>
      </c>
      <c r="EL1" s="3" t="s">
        <v>3652</v>
      </c>
      <c r="EM1" s="3" t="s">
        <v>3653</v>
      </c>
      <c r="EN1" s="3" t="s">
        <v>3654</v>
      </c>
      <c r="EO1" s="3" t="s">
        <v>3655</v>
      </c>
      <c r="EP1" s="3" t="s">
        <v>3656</v>
      </c>
      <c r="EQ1" s="3" t="s">
        <v>3657</v>
      </c>
      <c r="ER1" s="3" t="s">
        <v>3658</v>
      </c>
      <c r="ES1" s="3" t="s">
        <v>3659</v>
      </c>
      <c r="ET1" s="3" t="s">
        <v>3660</v>
      </c>
      <c r="EU1" s="3" t="s">
        <v>3661</v>
      </c>
      <c r="EV1" s="3" t="s">
        <v>3662</v>
      </c>
      <c r="EW1" s="3" t="s">
        <v>3663</v>
      </c>
      <c r="EX1" s="3" t="s">
        <v>3664</v>
      </c>
      <c r="EY1" s="3" t="s">
        <v>3665</v>
      </c>
      <c r="EZ1" s="3" t="s">
        <v>3666</v>
      </c>
      <c r="FA1" s="3" t="s">
        <v>3667</v>
      </c>
      <c r="FB1" s="3" t="s">
        <v>3668</v>
      </c>
      <c r="FC1" s="3" t="s">
        <v>3669</v>
      </c>
      <c r="FD1" s="3" t="s">
        <v>3670</v>
      </c>
      <c r="FE1" s="3" t="s">
        <v>3671</v>
      </c>
      <c r="FF1" s="3" t="s">
        <v>3672</v>
      </c>
      <c r="FG1" s="3" t="s">
        <v>3673</v>
      </c>
      <c r="FH1" s="3" t="s">
        <v>3674</v>
      </c>
      <c r="FI1" s="3" t="s">
        <v>3675</v>
      </c>
      <c r="FJ1" s="3" t="s">
        <v>3676</v>
      </c>
      <c r="FK1" s="3" t="s">
        <v>3677</v>
      </c>
      <c r="FL1" s="3" t="s">
        <v>3678</v>
      </c>
      <c r="FM1" s="3" t="s">
        <v>3679</v>
      </c>
      <c r="FN1" s="3" t="s">
        <v>3680</v>
      </c>
      <c r="FO1" s="3" t="s">
        <v>3681</v>
      </c>
      <c r="FP1" s="3" t="s">
        <v>3682</v>
      </c>
      <c r="FQ1" s="3" t="s">
        <v>3683</v>
      </c>
      <c r="FR1" s="3" t="s">
        <v>3684</v>
      </c>
      <c r="FS1" s="3" t="s">
        <v>3685</v>
      </c>
      <c r="FT1" s="3" t="s">
        <v>3686</v>
      </c>
      <c r="FU1" s="3" t="s">
        <v>3687</v>
      </c>
      <c r="FV1" s="3" t="s">
        <v>3688</v>
      </c>
      <c r="FW1" s="3" t="s">
        <v>3689</v>
      </c>
      <c r="FX1" s="3" t="s">
        <v>3690</v>
      </c>
      <c r="FY1" s="3" t="s">
        <v>3691</v>
      </c>
      <c r="FZ1" s="3" t="s">
        <v>3692</v>
      </c>
      <c r="GA1" s="3" t="s">
        <v>3693</v>
      </c>
      <c r="GB1" s="3" t="s">
        <v>3694</v>
      </c>
      <c r="GC1" s="3" t="s">
        <v>3695</v>
      </c>
      <c r="GD1" s="3" t="s">
        <v>3696</v>
      </c>
      <c r="GE1" s="3" t="s">
        <v>3697</v>
      </c>
      <c r="GF1" s="3" t="s">
        <v>3698</v>
      </c>
      <c r="GG1" s="3" t="s">
        <v>3699</v>
      </c>
      <c r="GH1" s="3" t="s">
        <v>3700</v>
      </c>
      <c r="GI1" s="3" t="s">
        <v>3701</v>
      </c>
      <c r="GJ1" s="3" t="s">
        <v>3702</v>
      </c>
      <c r="GK1" s="3" t="s">
        <v>3703</v>
      </c>
      <c r="GL1" s="3" t="s">
        <v>3704</v>
      </c>
      <c r="GM1" s="3" t="s">
        <v>3705</v>
      </c>
      <c r="GN1" s="3" t="s">
        <v>3706</v>
      </c>
      <c r="GO1" s="3" t="s">
        <v>3707</v>
      </c>
      <c r="GP1" s="3" t="s">
        <v>3708</v>
      </c>
      <c r="GQ1" s="3" t="s">
        <v>3709</v>
      </c>
      <c r="GR1" s="3" t="s">
        <v>3710</v>
      </c>
      <c r="GS1" s="3" t="s">
        <v>3711</v>
      </c>
      <c r="GT1" s="3" t="s">
        <v>3712</v>
      </c>
      <c r="GU1" s="3" t="s">
        <v>3713</v>
      </c>
      <c r="GV1" s="3" t="s">
        <v>3714</v>
      </c>
      <c r="GW1" s="3" t="s">
        <v>3715</v>
      </c>
      <c r="GX1" s="3" t="s">
        <v>3716</v>
      </c>
      <c r="GY1" s="3" t="s">
        <v>3717</v>
      </c>
      <c r="GZ1" s="3" t="s">
        <v>3718</v>
      </c>
      <c r="HA1" s="3" t="s">
        <v>3719</v>
      </c>
      <c r="HB1" s="3" t="s">
        <v>3720</v>
      </c>
      <c r="HC1" s="3" t="s">
        <v>3721</v>
      </c>
      <c r="HD1" s="3" t="s">
        <v>3722</v>
      </c>
      <c r="HE1" s="3" t="s">
        <v>3723</v>
      </c>
      <c r="HF1" s="3" t="s">
        <v>3724</v>
      </c>
      <c r="HG1" s="3" t="s">
        <v>3725</v>
      </c>
      <c r="HH1" s="3" t="s">
        <v>3726</v>
      </c>
      <c r="HI1" s="3" t="s">
        <v>3727</v>
      </c>
      <c r="HJ1" s="3" t="s">
        <v>3728</v>
      </c>
      <c r="HK1" s="3" t="s">
        <v>3729</v>
      </c>
      <c r="HL1" s="3" t="s">
        <v>3730</v>
      </c>
      <c r="HM1" s="3" t="s">
        <v>3731</v>
      </c>
      <c r="HN1" s="3" t="s">
        <v>3732</v>
      </c>
      <c r="HO1" s="3" t="s">
        <v>3733</v>
      </c>
      <c r="HP1" s="3" t="s">
        <v>3734</v>
      </c>
      <c r="HQ1" s="3" t="s">
        <v>3735</v>
      </c>
      <c r="HR1" s="3" t="s">
        <v>3736</v>
      </c>
      <c r="HS1" s="3" t="s">
        <v>3737</v>
      </c>
      <c r="HT1" s="3" t="s">
        <v>3738</v>
      </c>
      <c r="HU1" s="3" t="s">
        <v>3739</v>
      </c>
      <c r="HV1" s="3" t="s">
        <v>3740</v>
      </c>
      <c r="HW1" s="3" t="s">
        <v>3741</v>
      </c>
      <c r="HX1" s="3" t="s">
        <v>3742</v>
      </c>
      <c r="HY1" s="3" t="s">
        <v>3743</v>
      </c>
      <c r="HZ1" s="3" t="s">
        <v>3744</v>
      </c>
      <c r="IA1" s="3" t="s">
        <v>3745</v>
      </c>
      <c r="IB1" s="3" t="s">
        <v>3746</v>
      </c>
      <c r="IC1" s="3" t="s">
        <v>3747</v>
      </c>
      <c r="ID1" s="3" t="s">
        <v>3748</v>
      </c>
      <c r="IE1" s="3" t="s">
        <v>3749</v>
      </c>
      <c r="IF1" s="3" t="s">
        <v>3750</v>
      </c>
      <c r="IG1" s="3" t="s">
        <v>3751</v>
      </c>
      <c r="IH1" s="3" t="s">
        <v>3752</v>
      </c>
      <c r="II1" s="3" t="s">
        <v>3753</v>
      </c>
      <c r="IJ1" s="3" t="s">
        <v>3754</v>
      </c>
      <c r="IK1" s="3" t="s">
        <v>3755</v>
      </c>
      <c r="IL1" s="3" t="s">
        <v>3756</v>
      </c>
      <c r="IM1" s="3" t="s">
        <v>3757</v>
      </c>
      <c r="IN1" s="3" t="s">
        <v>3758</v>
      </c>
      <c r="IO1" s="3" t="s">
        <v>3759</v>
      </c>
      <c r="IP1" s="3" t="s">
        <v>3760</v>
      </c>
      <c r="IQ1" s="3" t="s">
        <v>3761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3762</v>
      </c>
      <c r="C10" s="8" t="s">
        <v>3763</v>
      </c>
      <c r="D10" s="8" t="s">
        <v>3764</v>
      </c>
      <c r="E10" s="8" t="s">
        <v>3765</v>
      </c>
      <c r="F10" s="8" t="s">
        <v>3766</v>
      </c>
      <c r="G10" s="8" t="s">
        <v>3767</v>
      </c>
      <c r="H10" s="8" t="s">
        <v>3768</v>
      </c>
      <c r="I10" s="8" t="s">
        <v>3769</v>
      </c>
      <c r="J10" s="8" t="s">
        <v>3770</v>
      </c>
      <c r="K10" s="8" t="s">
        <v>3771</v>
      </c>
      <c r="L10" s="8" t="s">
        <v>3772</v>
      </c>
      <c r="M10" s="8" t="s">
        <v>3773</v>
      </c>
      <c r="N10" s="8" t="s">
        <v>3774</v>
      </c>
      <c r="O10" s="8" t="s">
        <v>3775</v>
      </c>
      <c r="P10" s="8" t="s">
        <v>3776</v>
      </c>
      <c r="Q10" s="8" t="s">
        <v>3777</v>
      </c>
      <c r="R10" s="8" t="s">
        <v>3778</v>
      </c>
      <c r="S10" s="8" t="s">
        <v>3779</v>
      </c>
      <c r="T10" s="8" t="s">
        <v>3780</v>
      </c>
      <c r="U10" s="8" t="s">
        <v>3781</v>
      </c>
      <c r="V10" s="8" t="s">
        <v>3782</v>
      </c>
      <c r="W10" s="8" t="s">
        <v>3783</v>
      </c>
      <c r="X10" s="8" t="s">
        <v>3784</v>
      </c>
      <c r="Y10" s="8" t="s">
        <v>3785</v>
      </c>
      <c r="Z10" s="8" t="s">
        <v>3786</v>
      </c>
      <c r="AA10" s="8" t="s">
        <v>3787</v>
      </c>
      <c r="AB10" s="8" t="s">
        <v>3788</v>
      </c>
      <c r="AC10" s="8" t="s">
        <v>3789</v>
      </c>
      <c r="AD10" s="8" t="s">
        <v>3790</v>
      </c>
      <c r="AE10" s="8" t="s">
        <v>3791</v>
      </c>
      <c r="AF10" s="8" t="s">
        <v>3792</v>
      </c>
      <c r="AG10" s="8" t="s">
        <v>3793</v>
      </c>
      <c r="AH10" s="8" t="s">
        <v>3794</v>
      </c>
      <c r="AI10" s="8" t="s">
        <v>3795</v>
      </c>
      <c r="AJ10" s="8" t="s">
        <v>3796</v>
      </c>
      <c r="AK10" s="8" t="s">
        <v>3797</v>
      </c>
      <c r="AL10" s="8" t="s">
        <v>3798</v>
      </c>
      <c r="AM10" s="8" t="s">
        <v>3799</v>
      </c>
      <c r="AN10" s="8" t="s">
        <v>3800</v>
      </c>
      <c r="AO10" s="8" t="s">
        <v>3801</v>
      </c>
      <c r="AP10" s="8" t="s">
        <v>3802</v>
      </c>
      <c r="AQ10" s="8" t="s">
        <v>3803</v>
      </c>
      <c r="AR10" s="8" t="s">
        <v>3804</v>
      </c>
      <c r="AS10" s="8" t="s">
        <v>3805</v>
      </c>
      <c r="AT10" s="8" t="s">
        <v>3806</v>
      </c>
      <c r="AU10" s="8" t="s">
        <v>3807</v>
      </c>
      <c r="AV10" s="8" t="s">
        <v>3808</v>
      </c>
      <c r="AW10" s="8" t="s">
        <v>3809</v>
      </c>
      <c r="AX10" s="8" t="s">
        <v>3810</v>
      </c>
      <c r="AY10" s="8" t="s">
        <v>3811</v>
      </c>
      <c r="AZ10" s="8" t="s">
        <v>3812</v>
      </c>
      <c r="BA10" s="8" t="s">
        <v>3813</v>
      </c>
      <c r="BB10" s="8" t="s">
        <v>3814</v>
      </c>
      <c r="BC10" s="8" t="s">
        <v>3815</v>
      </c>
      <c r="BD10" s="8" t="s">
        <v>3816</v>
      </c>
      <c r="BE10" s="8" t="s">
        <v>3817</v>
      </c>
      <c r="BF10" s="8" t="s">
        <v>3818</v>
      </c>
      <c r="BG10" s="8" t="s">
        <v>3819</v>
      </c>
      <c r="BH10" s="8" t="s">
        <v>3820</v>
      </c>
      <c r="BI10" s="8" t="s">
        <v>3821</v>
      </c>
      <c r="BJ10" s="8" t="s">
        <v>3822</v>
      </c>
      <c r="BK10" s="8" t="s">
        <v>3823</v>
      </c>
      <c r="BL10" s="8" t="s">
        <v>3824</v>
      </c>
      <c r="BM10" s="8" t="s">
        <v>3825</v>
      </c>
      <c r="BN10" s="8" t="s">
        <v>3826</v>
      </c>
      <c r="BO10" s="8" t="s">
        <v>3827</v>
      </c>
      <c r="BP10" s="8" t="s">
        <v>3828</v>
      </c>
      <c r="BQ10" s="8" t="s">
        <v>3829</v>
      </c>
      <c r="BR10" s="8" t="s">
        <v>3830</v>
      </c>
      <c r="BS10" s="8" t="s">
        <v>3831</v>
      </c>
      <c r="BT10" s="8" t="s">
        <v>3832</v>
      </c>
      <c r="BU10" s="8" t="s">
        <v>3833</v>
      </c>
      <c r="BV10" s="8" t="s">
        <v>3834</v>
      </c>
      <c r="BW10" s="8" t="s">
        <v>3835</v>
      </c>
      <c r="BX10" s="8" t="s">
        <v>3836</v>
      </c>
      <c r="BY10" s="8" t="s">
        <v>3837</v>
      </c>
      <c r="BZ10" s="8" t="s">
        <v>3838</v>
      </c>
      <c r="CA10" s="8" t="s">
        <v>3839</v>
      </c>
      <c r="CB10" s="8" t="s">
        <v>3840</v>
      </c>
      <c r="CC10" s="8" t="s">
        <v>3841</v>
      </c>
      <c r="CD10" s="8" t="s">
        <v>3842</v>
      </c>
      <c r="CE10" s="8" t="s">
        <v>3843</v>
      </c>
      <c r="CF10" s="8" t="s">
        <v>3844</v>
      </c>
      <c r="CG10" s="8" t="s">
        <v>3845</v>
      </c>
      <c r="CH10" s="8" t="s">
        <v>3846</v>
      </c>
      <c r="CI10" s="8" t="s">
        <v>3847</v>
      </c>
      <c r="CJ10" s="8" t="s">
        <v>3848</v>
      </c>
      <c r="CK10" s="8" t="s">
        <v>3849</v>
      </c>
      <c r="CL10" s="8" t="s">
        <v>3850</v>
      </c>
      <c r="CM10" s="8" t="s">
        <v>3851</v>
      </c>
      <c r="CN10" s="8" t="s">
        <v>3852</v>
      </c>
      <c r="CO10" s="8" t="s">
        <v>3853</v>
      </c>
      <c r="CP10" s="8" t="s">
        <v>3854</v>
      </c>
      <c r="CQ10" s="8" t="s">
        <v>3855</v>
      </c>
      <c r="CR10" s="8" t="s">
        <v>3856</v>
      </c>
      <c r="CS10" s="8" t="s">
        <v>3857</v>
      </c>
      <c r="CT10" s="8" t="s">
        <v>3858</v>
      </c>
      <c r="CU10" s="8" t="s">
        <v>3859</v>
      </c>
      <c r="CV10" s="8" t="s">
        <v>3860</v>
      </c>
      <c r="CW10" s="8" t="s">
        <v>3861</v>
      </c>
      <c r="CX10" s="8" t="s">
        <v>3862</v>
      </c>
      <c r="CY10" s="8" t="s">
        <v>3863</v>
      </c>
      <c r="CZ10" s="8" t="s">
        <v>3864</v>
      </c>
      <c r="DA10" s="8" t="s">
        <v>3865</v>
      </c>
      <c r="DB10" s="8" t="s">
        <v>3866</v>
      </c>
      <c r="DC10" s="8" t="s">
        <v>3867</v>
      </c>
      <c r="DD10" s="8" t="s">
        <v>3868</v>
      </c>
      <c r="DE10" s="8" t="s">
        <v>3869</v>
      </c>
      <c r="DF10" s="8" t="s">
        <v>3870</v>
      </c>
      <c r="DG10" s="8" t="s">
        <v>3871</v>
      </c>
      <c r="DH10" s="8" t="s">
        <v>3872</v>
      </c>
      <c r="DI10" s="8" t="s">
        <v>3873</v>
      </c>
      <c r="DJ10" s="8" t="s">
        <v>3874</v>
      </c>
      <c r="DK10" s="8" t="s">
        <v>3875</v>
      </c>
      <c r="DL10" s="8" t="s">
        <v>3876</v>
      </c>
      <c r="DM10" s="8" t="s">
        <v>3877</v>
      </c>
      <c r="DN10" s="8" t="s">
        <v>3878</v>
      </c>
      <c r="DO10" s="8" t="s">
        <v>3879</v>
      </c>
      <c r="DP10" s="8" t="s">
        <v>3880</v>
      </c>
      <c r="DQ10" s="8" t="s">
        <v>3881</v>
      </c>
      <c r="DR10" s="8" t="s">
        <v>3882</v>
      </c>
      <c r="DS10" s="8" t="s">
        <v>3883</v>
      </c>
      <c r="DT10" s="8" t="s">
        <v>3884</v>
      </c>
      <c r="DU10" s="8" t="s">
        <v>3885</v>
      </c>
      <c r="DV10" s="8" t="s">
        <v>3886</v>
      </c>
      <c r="DW10" s="8" t="s">
        <v>3887</v>
      </c>
      <c r="DX10" s="8" t="s">
        <v>3888</v>
      </c>
      <c r="DY10" s="8" t="s">
        <v>3889</v>
      </c>
      <c r="DZ10" s="8" t="s">
        <v>3890</v>
      </c>
      <c r="EA10" s="8" t="s">
        <v>3891</v>
      </c>
      <c r="EB10" s="8" t="s">
        <v>3892</v>
      </c>
      <c r="EC10" s="8" t="s">
        <v>3893</v>
      </c>
      <c r="ED10" s="8" t="s">
        <v>3894</v>
      </c>
      <c r="EE10" s="8" t="s">
        <v>3895</v>
      </c>
      <c r="EF10" s="8" t="s">
        <v>3896</v>
      </c>
      <c r="EG10" s="8" t="s">
        <v>3897</v>
      </c>
      <c r="EH10" s="8" t="s">
        <v>3898</v>
      </c>
      <c r="EI10" s="8" t="s">
        <v>3899</v>
      </c>
      <c r="EJ10" s="8" t="s">
        <v>3900</v>
      </c>
      <c r="EK10" s="8" t="s">
        <v>3901</v>
      </c>
      <c r="EL10" s="8" t="s">
        <v>3902</v>
      </c>
      <c r="EM10" s="8" t="s">
        <v>3903</v>
      </c>
      <c r="EN10" s="8" t="s">
        <v>3904</v>
      </c>
      <c r="EO10" s="8" t="s">
        <v>3905</v>
      </c>
      <c r="EP10" s="8" t="s">
        <v>3906</v>
      </c>
      <c r="EQ10" s="8" t="s">
        <v>3907</v>
      </c>
      <c r="ER10" s="8" t="s">
        <v>3908</v>
      </c>
      <c r="ES10" s="8" t="s">
        <v>3909</v>
      </c>
      <c r="ET10" s="8" t="s">
        <v>3910</v>
      </c>
      <c r="EU10" s="8" t="s">
        <v>3911</v>
      </c>
      <c r="EV10" s="8" t="s">
        <v>3912</v>
      </c>
      <c r="EW10" s="8" t="s">
        <v>3913</v>
      </c>
      <c r="EX10" s="8" t="s">
        <v>3914</v>
      </c>
      <c r="EY10" s="8" t="s">
        <v>3915</v>
      </c>
      <c r="EZ10" s="8" t="s">
        <v>3916</v>
      </c>
      <c r="FA10" s="8" t="s">
        <v>3917</v>
      </c>
      <c r="FB10" s="8" t="s">
        <v>3918</v>
      </c>
      <c r="FC10" s="8" t="s">
        <v>3919</v>
      </c>
      <c r="FD10" s="8" t="s">
        <v>3920</v>
      </c>
      <c r="FE10" s="8" t="s">
        <v>3921</v>
      </c>
      <c r="FF10" s="8" t="s">
        <v>3922</v>
      </c>
      <c r="FG10" s="8" t="s">
        <v>3923</v>
      </c>
      <c r="FH10" s="8" t="s">
        <v>3924</v>
      </c>
      <c r="FI10" s="8" t="s">
        <v>3925</v>
      </c>
      <c r="FJ10" s="8" t="s">
        <v>3926</v>
      </c>
      <c r="FK10" s="8" t="s">
        <v>3927</v>
      </c>
      <c r="FL10" s="8" t="s">
        <v>3928</v>
      </c>
      <c r="FM10" s="8" t="s">
        <v>3929</v>
      </c>
      <c r="FN10" s="8" t="s">
        <v>3930</v>
      </c>
      <c r="FO10" s="8" t="s">
        <v>3931</v>
      </c>
      <c r="FP10" s="8" t="s">
        <v>3932</v>
      </c>
      <c r="FQ10" s="8" t="s">
        <v>3933</v>
      </c>
      <c r="FR10" s="8" t="s">
        <v>3934</v>
      </c>
      <c r="FS10" s="8" t="s">
        <v>3935</v>
      </c>
      <c r="FT10" s="8" t="s">
        <v>3936</v>
      </c>
      <c r="FU10" s="8" t="s">
        <v>3937</v>
      </c>
      <c r="FV10" s="8" t="s">
        <v>3938</v>
      </c>
      <c r="FW10" s="8" t="s">
        <v>3939</v>
      </c>
      <c r="FX10" s="8" t="s">
        <v>3940</v>
      </c>
      <c r="FY10" s="8" t="s">
        <v>3941</v>
      </c>
      <c r="FZ10" s="8" t="s">
        <v>3942</v>
      </c>
      <c r="GA10" s="8" t="s">
        <v>3943</v>
      </c>
      <c r="GB10" s="8" t="s">
        <v>3944</v>
      </c>
      <c r="GC10" s="8" t="s">
        <v>3945</v>
      </c>
      <c r="GD10" s="8" t="s">
        <v>3946</v>
      </c>
      <c r="GE10" s="8" t="s">
        <v>3947</v>
      </c>
      <c r="GF10" s="8" t="s">
        <v>3948</v>
      </c>
      <c r="GG10" s="8" t="s">
        <v>3949</v>
      </c>
      <c r="GH10" s="8" t="s">
        <v>3950</v>
      </c>
      <c r="GI10" s="8" t="s">
        <v>3951</v>
      </c>
      <c r="GJ10" s="8" t="s">
        <v>3952</v>
      </c>
      <c r="GK10" s="8" t="s">
        <v>3953</v>
      </c>
      <c r="GL10" s="8" t="s">
        <v>3954</v>
      </c>
      <c r="GM10" s="8" t="s">
        <v>3955</v>
      </c>
      <c r="GN10" s="8" t="s">
        <v>3956</v>
      </c>
      <c r="GO10" s="8" t="s">
        <v>3957</v>
      </c>
      <c r="GP10" s="8" t="s">
        <v>3958</v>
      </c>
      <c r="GQ10" s="8" t="s">
        <v>3959</v>
      </c>
      <c r="GR10" s="8" t="s">
        <v>3960</v>
      </c>
      <c r="GS10" s="8" t="s">
        <v>3961</v>
      </c>
      <c r="GT10" s="8" t="s">
        <v>3962</v>
      </c>
      <c r="GU10" s="8" t="s">
        <v>3963</v>
      </c>
      <c r="GV10" s="8" t="s">
        <v>3964</v>
      </c>
      <c r="GW10" s="8" t="s">
        <v>3965</v>
      </c>
      <c r="GX10" s="8" t="s">
        <v>3966</v>
      </c>
      <c r="GY10" s="8" t="s">
        <v>3967</v>
      </c>
      <c r="GZ10" s="8" t="s">
        <v>3968</v>
      </c>
      <c r="HA10" s="8" t="s">
        <v>3969</v>
      </c>
      <c r="HB10" s="8" t="s">
        <v>3970</v>
      </c>
      <c r="HC10" s="8" t="s">
        <v>3971</v>
      </c>
      <c r="HD10" s="8" t="s">
        <v>3972</v>
      </c>
      <c r="HE10" s="8" t="s">
        <v>3973</v>
      </c>
      <c r="HF10" s="8" t="s">
        <v>3974</v>
      </c>
      <c r="HG10" s="8" t="s">
        <v>3975</v>
      </c>
      <c r="HH10" s="8" t="s">
        <v>3976</v>
      </c>
      <c r="HI10" s="8" t="s">
        <v>3977</v>
      </c>
      <c r="HJ10" s="8" t="s">
        <v>3978</v>
      </c>
      <c r="HK10" s="8" t="s">
        <v>3979</v>
      </c>
      <c r="HL10" s="8" t="s">
        <v>3980</v>
      </c>
      <c r="HM10" s="8" t="s">
        <v>3981</v>
      </c>
      <c r="HN10" s="8" t="s">
        <v>3982</v>
      </c>
      <c r="HO10" s="8" t="s">
        <v>3983</v>
      </c>
      <c r="HP10" s="8" t="s">
        <v>3984</v>
      </c>
      <c r="HQ10" s="8" t="s">
        <v>3985</v>
      </c>
      <c r="HR10" s="8" t="s">
        <v>3986</v>
      </c>
      <c r="HS10" s="8" t="s">
        <v>3987</v>
      </c>
      <c r="HT10" s="8" t="s">
        <v>3988</v>
      </c>
      <c r="HU10" s="8" t="s">
        <v>3989</v>
      </c>
      <c r="HV10" s="8" t="s">
        <v>3990</v>
      </c>
      <c r="HW10" s="8" t="s">
        <v>3991</v>
      </c>
      <c r="HX10" s="8" t="s">
        <v>3992</v>
      </c>
      <c r="HY10" s="8" t="s">
        <v>3993</v>
      </c>
      <c r="HZ10" s="8" t="s">
        <v>3994</v>
      </c>
      <c r="IA10" s="8" t="s">
        <v>3995</v>
      </c>
      <c r="IB10" s="8" t="s">
        <v>3996</v>
      </c>
      <c r="IC10" s="8" t="s">
        <v>3997</v>
      </c>
      <c r="ID10" s="8" t="s">
        <v>3998</v>
      </c>
      <c r="IE10" s="8" t="s">
        <v>3999</v>
      </c>
      <c r="IF10" s="8" t="s">
        <v>4000</v>
      </c>
      <c r="IG10" s="8" t="s">
        <v>4001</v>
      </c>
      <c r="IH10" s="8" t="s">
        <v>4002</v>
      </c>
      <c r="II10" s="8" t="s">
        <v>4003</v>
      </c>
      <c r="IJ10" s="8" t="s">
        <v>4004</v>
      </c>
      <c r="IK10" s="8" t="s">
        <v>4005</v>
      </c>
      <c r="IL10" s="8" t="s">
        <v>4006</v>
      </c>
      <c r="IM10" s="8" t="s">
        <v>4007</v>
      </c>
      <c r="IN10" s="8" t="s">
        <v>4008</v>
      </c>
      <c r="IO10" s="8" t="s">
        <v>4009</v>
      </c>
      <c r="IP10" s="8" t="s">
        <v>4010</v>
      </c>
      <c r="IQ10" s="8" t="s">
        <v>4011</v>
      </c>
    </row>
    <row r="11" spans="1:251">
      <c r="A11" s="10">
        <v>42036</v>
      </c>
      <c r="B11" s="9">
        <v>30.6</v>
      </c>
      <c r="C11" s="9">
        <v>20.042000000000002</v>
      </c>
      <c r="D11" s="9">
        <v>149.99</v>
      </c>
      <c r="E11" s="9">
        <v>28.198</v>
      </c>
      <c r="F11" s="9">
        <v>24.015999999999998</v>
      </c>
      <c r="G11" s="9">
        <v>250.214</v>
      </c>
      <c r="H11" s="9">
        <v>598.88900000000001</v>
      </c>
      <c r="I11" s="9">
        <v>568.16800000000001</v>
      </c>
      <c r="J11" s="9">
        <v>36.253999999999998</v>
      </c>
      <c r="K11" s="9">
        <v>30.209</v>
      </c>
      <c r="L11" s="9">
        <v>12.871</v>
      </c>
      <c r="M11" s="9">
        <v>17.338999999999999</v>
      </c>
      <c r="N11" s="9">
        <v>24.013000000000002</v>
      </c>
      <c r="O11" s="9">
        <v>6.1959999999999997</v>
      </c>
      <c r="P11" s="9">
        <v>25.119</v>
      </c>
      <c r="Q11" s="9">
        <v>0</v>
      </c>
      <c r="R11" s="9">
        <v>5.09</v>
      </c>
      <c r="S11" s="9">
        <v>8.1519999999999992</v>
      </c>
      <c r="T11" s="9">
        <v>12.265000000000001</v>
      </c>
      <c r="U11" s="9">
        <v>9.7929999999999993</v>
      </c>
      <c r="V11" s="9">
        <v>19.873999999999999</v>
      </c>
      <c r="W11" s="9">
        <v>10.335000000000001</v>
      </c>
      <c r="X11" s="9">
        <v>6.0449999999999999</v>
      </c>
      <c r="Y11" s="9">
        <v>531.91399999999999</v>
      </c>
      <c r="Z11" s="9">
        <v>417.06599999999997</v>
      </c>
      <c r="AA11" s="9">
        <v>400.238</v>
      </c>
      <c r="AB11" s="9">
        <v>10.577</v>
      </c>
      <c r="AC11" s="9">
        <v>6.2510000000000003</v>
      </c>
      <c r="AD11" s="9">
        <v>10.597</v>
      </c>
      <c r="AE11" s="9">
        <v>0</v>
      </c>
      <c r="AF11" s="9">
        <v>5.7210000000000001</v>
      </c>
      <c r="AG11" s="9">
        <v>332.78699999999998</v>
      </c>
      <c r="AH11" s="9">
        <v>26.308</v>
      </c>
      <c r="AI11" s="9">
        <v>21.068999999999999</v>
      </c>
      <c r="AJ11" s="9">
        <v>36.902999999999999</v>
      </c>
      <c r="AK11" s="9">
        <v>78.197999999999993</v>
      </c>
      <c r="AL11" s="9">
        <v>338.86900000000003</v>
      </c>
      <c r="AM11" s="9">
        <v>114.848</v>
      </c>
      <c r="AN11" s="9">
        <v>30.721</v>
      </c>
      <c r="AO11" s="9">
        <v>598.88900000000001</v>
      </c>
      <c r="AP11" s="9">
        <v>280.428</v>
      </c>
      <c r="AQ11" s="9">
        <v>266.78300000000002</v>
      </c>
      <c r="AR11" s="9">
        <v>21.853999999999999</v>
      </c>
      <c r="AS11" s="9">
        <v>19.227</v>
      </c>
      <c r="AT11" s="9">
        <v>10.804</v>
      </c>
      <c r="AU11" s="9">
        <v>7.8940000000000001</v>
      </c>
      <c r="AV11" s="9">
        <v>11.827999999999999</v>
      </c>
      <c r="AW11" s="9">
        <v>7.399</v>
      </c>
      <c r="AX11" s="9">
        <v>10.583</v>
      </c>
      <c r="AY11" s="9">
        <v>4.3949999999999996</v>
      </c>
      <c r="AZ11" s="9">
        <v>4.2489999999999997</v>
      </c>
      <c r="BA11" s="9">
        <v>5.819</v>
      </c>
      <c r="BB11" s="9">
        <v>4.9669999999999996</v>
      </c>
      <c r="BC11" s="9">
        <v>8.44</v>
      </c>
      <c r="BD11" s="9">
        <v>14.047000000000001</v>
      </c>
      <c r="BE11" s="9">
        <v>5.18</v>
      </c>
      <c r="BF11" s="9">
        <v>2.6269999999999998</v>
      </c>
      <c r="BG11" s="9">
        <v>244.93</v>
      </c>
      <c r="BH11" s="9">
        <v>177.54300000000001</v>
      </c>
      <c r="BI11" s="9">
        <v>170.75399999999999</v>
      </c>
      <c r="BJ11" s="9">
        <v>3.367</v>
      </c>
      <c r="BK11" s="9">
        <v>3.4209999999999998</v>
      </c>
      <c r="BL11" s="9">
        <v>3.871</v>
      </c>
      <c r="BM11" s="9">
        <v>1.893</v>
      </c>
      <c r="BN11" s="9">
        <v>1.024</v>
      </c>
      <c r="BO11" s="9">
        <v>151.46199999999999</v>
      </c>
      <c r="BP11" s="9">
        <v>7.0460000000000003</v>
      </c>
      <c r="BQ11" s="9">
        <v>7.0309999999999997</v>
      </c>
      <c r="BR11" s="9">
        <v>12.003</v>
      </c>
      <c r="BS11" s="9">
        <v>34.99</v>
      </c>
      <c r="BT11" s="9">
        <v>142.553</v>
      </c>
      <c r="BU11" s="9">
        <v>67.387</v>
      </c>
      <c r="BV11" s="9">
        <v>13.645</v>
      </c>
      <c r="BW11" s="9">
        <v>280.428</v>
      </c>
      <c r="BX11" s="9">
        <v>372.86900000000003</v>
      </c>
      <c r="BY11" s="9">
        <v>352.78800000000001</v>
      </c>
      <c r="BZ11" s="9">
        <v>41.805</v>
      </c>
      <c r="CA11" s="9">
        <v>36.216999999999999</v>
      </c>
      <c r="CB11" s="9">
        <v>16.077000000000002</v>
      </c>
      <c r="CC11" s="9">
        <v>20.140999999999998</v>
      </c>
      <c r="CD11" s="9">
        <v>27.393000000000001</v>
      </c>
      <c r="CE11" s="9">
        <v>8.8239999999999998</v>
      </c>
      <c r="CF11" s="9">
        <v>25.664000000000001</v>
      </c>
      <c r="CG11" s="9">
        <v>3.81</v>
      </c>
      <c r="CH11" s="9">
        <v>6.7430000000000003</v>
      </c>
      <c r="CI11" s="9">
        <v>9.2729999999999997</v>
      </c>
      <c r="CJ11" s="9">
        <v>12.282</v>
      </c>
      <c r="CK11" s="9">
        <v>14.663</v>
      </c>
      <c r="CL11" s="9">
        <v>21.565000000000001</v>
      </c>
      <c r="CM11" s="9">
        <v>14.651999999999999</v>
      </c>
      <c r="CN11" s="9">
        <v>5.5880000000000001</v>
      </c>
      <c r="CO11" s="9">
        <v>310.983</v>
      </c>
      <c r="CP11" s="9">
        <v>235.471</v>
      </c>
      <c r="CQ11" s="9">
        <v>227.84100000000001</v>
      </c>
      <c r="CR11" s="9">
        <v>5.5369999999999999</v>
      </c>
      <c r="CS11" s="9">
        <v>2.093</v>
      </c>
      <c r="CT11" s="9">
        <v>4.024</v>
      </c>
      <c r="CU11" s="9">
        <v>1.5469999999999999</v>
      </c>
      <c r="CV11" s="9">
        <v>2.0590000000000002</v>
      </c>
      <c r="CW11" s="9">
        <v>174.93</v>
      </c>
      <c r="CX11" s="9">
        <v>16.899999999999999</v>
      </c>
      <c r="CY11" s="9">
        <v>12.5</v>
      </c>
      <c r="CZ11" s="9">
        <v>31.14</v>
      </c>
      <c r="DA11" s="9">
        <v>29.198</v>
      </c>
      <c r="DB11" s="9">
        <v>206.273</v>
      </c>
      <c r="DC11" s="9">
        <v>75.512</v>
      </c>
      <c r="DD11" s="9">
        <v>20.081</v>
      </c>
      <c r="DE11" s="9">
        <v>372.86900000000003</v>
      </c>
      <c r="DF11" s="9">
        <v>547.72199999999998</v>
      </c>
      <c r="DG11" s="9">
        <v>508.303</v>
      </c>
      <c r="DH11" s="9">
        <v>56.42</v>
      </c>
      <c r="DI11" s="9">
        <v>47.393000000000001</v>
      </c>
      <c r="DJ11" s="9">
        <v>17.783000000000001</v>
      </c>
      <c r="DK11" s="9">
        <v>29.61</v>
      </c>
      <c r="DL11" s="9">
        <v>32.274999999999999</v>
      </c>
      <c r="DM11" s="9">
        <v>15.118</v>
      </c>
      <c r="DN11" s="9">
        <v>34.052999999999997</v>
      </c>
      <c r="DO11" s="9">
        <v>8.8369999999999997</v>
      </c>
      <c r="DP11" s="9">
        <v>3.1190000000000002</v>
      </c>
      <c r="DQ11" s="9">
        <v>9.2840000000000007</v>
      </c>
      <c r="DR11" s="9">
        <v>15.055999999999999</v>
      </c>
      <c r="DS11" s="9">
        <v>23.052</v>
      </c>
      <c r="DT11" s="9">
        <v>26.667000000000002</v>
      </c>
      <c r="DU11" s="9">
        <v>20.725000000000001</v>
      </c>
      <c r="DV11" s="9">
        <v>9.0269999999999992</v>
      </c>
      <c r="DW11" s="9">
        <v>451.88299999999998</v>
      </c>
      <c r="DX11" s="9">
        <v>402.29399999999998</v>
      </c>
      <c r="DY11" s="9">
        <v>380.565</v>
      </c>
      <c r="DZ11" s="9">
        <v>9.2230000000000008</v>
      </c>
      <c r="EA11" s="9">
        <v>12.506</v>
      </c>
      <c r="EB11" s="9">
        <v>13.462</v>
      </c>
      <c r="EC11" s="9">
        <v>7.8440000000000003</v>
      </c>
      <c r="ED11" s="9">
        <v>0.42399999999999999</v>
      </c>
      <c r="EE11" s="9">
        <v>295.375</v>
      </c>
      <c r="EF11" s="9">
        <v>21.795000000000002</v>
      </c>
      <c r="EG11" s="9">
        <v>20.032</v>
      </c>
      <c r="EH11" s="9">
        <v>65.093000000000004</v>
      </c>
      <c r="EI11" s="9">
        <v>50.170999999999999</v>
      </c>
      <c r="EJ11" s="9">
        <v>352.12299999999999</v>
      </c>
      <c r="EK11" s="9">
        <v>49.588999999999999</v>
      </c>
      <c r="EL11" s="9">
        <v>39.418999999999997</v>
      </c>
      <c r="EM11" s="9">
        <v>547.72199999999998</v>
      </c>
      <c r="EN11" s="9">
        <v>369.18200000000002</v>
      </c>
      <c r="EO11" s="9">
        <v>340.173</v>
      </c>
      <c r="EP11" s="9">
        <v>41.863</v>
      </c>
      <c r="EQ11" s="9">
        <v>37.231999999999999</v>
      </c>
      <c r="ER11" s="9">
        <v>11.725</v>
      </c>
      <c r="ES11" s="9">
        <v>25.507999999999999</v>
      </c>
      <c r="ET11" s="9">
        <v>21.364000000000001</v>
      </c>
      <c r="EU11" s="9">
        <v>15.868</v>
      </c>
      <c r="EV11" s="9">
        <v>19.72</v>
      </c>
      <c r="EW11" s="9">
        <v>15.228999999999999</v>
      </c>
      <c r="EX11" s="9">
        <v>0</v>
      </c>
      <c r="EY11" s="9">
        <v>5.7960000000000003</v>
      </c>
      <c r="EZ11" s="9">
        <v>19.404</v>
      </c>
      <c r="FA11" s="9">
        <v>12.032999999999999</v>
      </c>
      <c r="FB11" s="9">
        <v>24.228999999999999</v>
      </c>
      <c r="FC11" s="9">
        <v>13.004</v>
      </c>
      <c r="FD11" s="9">
        <v>4.6310000000000002</v>
      </c>
      <c r="FE11" s="9">
        <v>298.31</v>
      </c>
      <c r="FF11" s="9">
        <v>263.14299999999997</v>
      </c>
      <c r="FG11" s="9">
        <v>254.33</v>
      </c>
      <c r="FH11" s="9">
        <v>1.9259999999999999</v>
      </c>
      <c r="FI11" s="9">
        <v>6.8869999999999996</v>
      </c>
      <c r="FJ11" s="9">
        <v>2.262</v>
      </c>
      <c r="FK11" s="9">
        <v>5.165</v>
      </c>
      <c r="FL11" s="9">
        <v>0.32400000000000001</v>
      </c>
      <c r="FM11" s="9">
        <v>178.04499999999999</v>
      </c>
      <c r="FN11" s="9">
        <v>14.73</v>
      </c>
      <c r="FO11" s="9">
        <v>18.832999999999998</v>
      </c>
      <c r="FP11" s="9">
        <v>51.534999999999997</v>
      </c>
      <c r="FQ11" s="9">
        <v>33.694000000000003</v>
      </c>
      <c r="FR11" s="9">
        <v>229.45</v>
      </c>
      <c r="FS11" s="9">
        <v>35.165999999999997</v>
      </c>
      <c r="FT11" s="9">
        <v>29.009</v>
      </c>
      <c r="FU11" s="9">
        <v>369.18200000000002</v>
      </c>
      <c r="FV11" s="9">
        <v>293.79399999999998</v>
      </c>
      <c r="FW11" s="9">
        <v>251.81800000000001</v>
      </c>
      <c r="FX11" s="9">
        <v>251.81800000000001</v>
      </c>
      <c r="FY11" s="9">
        <v>20.489000000000001</v>
      </c>
      <c r="FZ11" s="9">
        <v>231.32900000000001</v>
      </c>
      <c r="GA11" s="9">
        <v>41.975999999999999</v>
      </c>
      <c r="GB11" s="9">
        <v>866.74099999999999</v>
      </c>
      <c r="GC11" s="9">
        <v>800.70299999999997</v>
      </c>
      <c r="GD11" s="9">
        <v>129.32</v>
      </c>
      <c r="GE11" s="9">
        <v>51.551000000000002</v>
      </c>
      <c r="GF11" s="9">
        <v>19.623999999999999</v>
      </c>
      <c r="GG11" s="9">
        <v>26.890999999999998</v>
      </c>
      <c r="GH11" s="9">
        <v>29.838999999999999</v>
      </c>
      <c r="GI11" s="9">
        <v>16.675000000000001</v>
      </c>
      <c r="GJ11" s="9">
        <v>30.963000000000001</v>
      </c>
      <c r="GK11" s="9">
        <v>6.9539999999999997</v>
      </c>
      <c r="GL11" s="9">
        <v>6.2439999999999998</v>
      </c>
      <c r="GM11" s="9">
        <v>14.13</v>
      </c>
      <c r="GN11" s="9">
        <v>17.785</v>
      </c>
      <c r="GO11" s="9">
        <v>14.599</v>
      </c>
      <c r="GP11" s="9">
        <v>29.196999999999999</v>
      </c>
      <c r="GQ11" s="9">
        <v>17.318000000000001</v>
      </c>
      <c r="GR11" s="9">
        <v>77.768000000000001</v>
      </c>
      <c r="GS11" s="9">
        <v>671.38300000000004</v>
      </c>
      <c r="GT11" s="9">
        <v>539.01800000000003</v>
      </c>
      <c r="GU11" s="9">
        <v>513.31899999999996</v>
      </c>
      <c r="GV11" s="9">
        <v>12.103</v>
      </c>
      <c r="GW11" s="9">
        <v>13.596</v>
      </c>
      <c r="GX11" s="9">
        <v>11.867000000000001</v>
      </c>
      <c r="GY11" s="9">
        <v>6.1909999999999998</v>
      </c>
      <c r="GZ11" s="9">
        <v>5.6749999999999998</v>
      </c>
      <c r="HA11" s="9">
        <v>417.63499999999999</v>
      </c>
      <c r="HB11" s="9">
        <v>33.238999999999997</v>
      </c>
      <c r="HC11" s="9">
        <v>32.204999999999998</v>
      </c>
      <c r="HD11" s="9">
        <v>55.939</v>
      </c>
      <c r="HE11" s="9">
        <v>80.471999999999994</v>
      </c>
      <c r="HF11" s="9">
        <v>458.54500000000002</v>
      </c>
      <c r="HG11" s="9">
        <v>132.36600000000001</v>
      </c>
      <c r="HH11" s="9">
        <v>66.037000000000006</v>
      </c>
      <c r="HI11" s="9">
        <v>776.524</v>
      </c>
      <c r="HJ11" s="9">
        <v>90.215999999999994</v>
      </c>
      <c r="HK11" s="9">
        <v>108.871</v>
      </c>
      <c r="HL11" s="9">
        <v>105.55800000000001</v>
      </c>
      <c r="HM11" s="9">
        <v>4.5460000000000003</v>
      </c>
      <c r="HN11" s="9">
        <v>4.2729999999999997</v>
      </c>
      <c r="HO11" s="9">
        <v>2.625</v>
      </c>
      <c r="HP11" s="9">
        <v>1.6479999999999999</v>
      </c>
      <c r="HQ11" s="9">
        <v>2.4969999999999999</v>
      </c>
      <c r="HR11" s="9">
        <v>1.776</v>
      </c>
      <c r="HS11" s="9">
        <v>3.169</v>
      </c>
      <c r="HT11" s="9">
        <v>0</v>
      </c>
      <c r="HU11" s="9">
        <v>0.55400000000000005</v>
      </c>
      <c r="HV11" s="9">
        <v>1.389</v>
      </c>
      <c r="HW11" s="9">
        <v>1.0609999999999999</v>
      </c>
      <c r="HX11" s="9">
        <v>1.823</v>
      </c>
      <c r="HY11" s="9">
        <v>3.4180000000000001</v>
      </c>
      <c r="HZ11" s="9">
        <v>0.85499999999999998</v>
      </c>
      <c r="IA11" s="9">
        <v>0.27300000000000002</v>
      </c>
      <c r="IB11" s="9">
        <v>101.012</v>
      </c>
      <c r="IC11" s="9">
        <v>57.44</v>
      </c>
      <c r="ID11" s="9">
        <v>51.911000000000001</v>
      </c>
      <c r="IE11" s="9">
        <v>2.4319999999999999</v>
      </c>
      <c r="IF11" s="9">
        <v>3.097</v>
      </c>
      <c r="IG11" s="9">
        <v>1.7889999999999999</v>
      </c>
      <c r="IH11" s="9">
        <v>0.28899999999999998</v>
      </c>
      <c r="II11" s="9">
        <v>2.0499999999999998</v>
      </c>
      <c r="IJ11" s="9">
        <v>48.192</v>
      </c>
      <c r="IK11" s="9">
        <v>2.5880000000000001</v>
      </c>
      <c r="IL11" s="9">
        <v>2.2000000000000002</v>
      </c>
      <c r="IM11" s="9">
        <v>4.46</v>
      </c>
      <c r="IN11" s="9">
        <v>9.8450000000000006</v>
      </c>
      <c r="IO11" s="9">
        <v>47.594999999999999</v>
      </c>
      <c r="IP11" s="9">
        <v>43.572000000000003</v>
      </c>
      <c r="IQ11" s="9">
        <v>3.3119999999999998</v>
      </c>
    </row>
    <row r="12" spans="1:251">
      <c r="A12" s="10">
        <v>42401</v>
      </c>
      <c r="B12" s="9">
        <v>21.181999999999999</v>
      </c>
      <c r="C12" s="9">
        <v>13.486000000000001</v>
      </c>
      <c r="D12" s="9">
        <v>134.61000000000001</v>
      </c>
      <c r="E12" s="9">
        <v>27.481999999999999</v>
      </c>
      <c r="F12" s="9">
        <v>24.102</v>
      </c>
      <c r="G12" s="9">
        <v>219.50200000000001</v>
      </c>
      <c r="H12" s="9">
        <v>615.24900000000002</v>
      </c>
      <c r="I12" s="9">
        <v>586.29700000000003</v>
      </c>
      <c r="J12" s="9">
        <v>42.558</v>
      </c>
      <c r="K12" s="9">
        <v>36.945999999999998</v>
      </c>
      <c r="L12" s="9">
        <v>18.481999999999999</v>
      </c>
      <c r="M12" s="9">
        <v>18.463999999999999</v>
      </c>
      <c r="N12" s="9">
        <v>31.808</v>
      </c>
      <c r="O12" s="9">
        <v>5.1379999999999999</v>
      </c>
      <c r="P12" s="9">
        <v>33.981000000000002</v>
      </c>
      <c r="Q12" s="9">
        <v>0</v>
      </c>
      <c r="R12" s="9">
        <v>2.3450000000000002</v>
      </c>
      <c r="S12" s="9">
        <v>11.021000000000001</v>
      </c>
      <c r="T12" s="9">
        <v>11.656000000000001</v>
      </c>
      <c r="U12" s="9">
        <v>14.269</v>
      </c>
      <c r="V12" s="9">
        <v>27.684999999999999</v>
      </c>
      <c r="W12" s="9">
        <v>9.2620000000000005</v>
      </c>
      <c r="X12" s="9">
        <v>5.6120000000000001</v>
      </c>
      <c r="Y12" s="9">
        <v>543.73900000000003</v>
      </c>
      <c r="Z12" s="9">
        <v>414.92500000000001</v>
      </c>
      <c r="AA12" s="9">
        <v>397.55</v>
      </c>
      <c r="AB12" s="9">
        <v>10.976000000000001</v>
      </c>
      <c r="AC12" s="9">
        <v>6.399</v>
      </c>
      <c r="AD12" s="9">
        <v>13.843</v>
      </c>
      <c r="AE12" s="9">
        <v>0</v>
      </c>
      <c r="AF12" s="9">
        <v>3.0630000000000002</v>
      </c>
      <c r="AG12" s="9">
        <v>330.86700000000002</v>
      </c>
      <c r="AH12" s="9">
        <v>24.870999999999999</v>
      </c>
      <c r="AI12" s="9">
        <v>18.876999999999999</v>
      </c>
      <c r="AJ12" s="9">
        <v>40.31</v>
      </c>
      <c r="AK12" s="9">
        <v>78.436999999999998</v>
      </c>
      <c r="AL12" s="9">
        <v>336.488</v>
      </c>
      <c r="AM12" s="9">
        <v>128.81399999999999</v>
      </c>
      <c r="AN12" s="9">
        <v>28.951000000000001</v>
      </c>
      <c r="AO12" s="9">
        <v>615.24900000000002</v>
      </c>
      <c r="AP12" s="9">
        <v>292.11099999999999</v>
      </c>
      <c r="AQ12" s="9">
        <v>279.851</v>
      </c>
      <c r="AR12" s="9">
        <v>22.265999999999998</v>
      </c>
      <c r="AS12" s="9">
        <v>18.73</v>
      </c>
      <c r="AT12" s="9">
        <v>7.9539999999999997</v>
      </c>
      <c r="AU12" s="9">
        <v>10.776</v>
      </c>
      <c r="AV12" s="9">
        <v>11.872</v>
      </c>
      <c r="AW12" s="9">
        <v>6.8579999999999997</v>
      </c>
      <c r="AX12" s="9">
        <v>9.6829999999999998</v>
      </c>
      <c r="AY12" s="9">
        <v>3.7320000000000002</v>
      </c>
      <c r="AZ12" s="9">
        <v>5.3150000000000004</v>
      </c>
      <c r="BA12" s="9">
        <v>7.0179999999999998</v>
      </c>
      <c r="BB12" s="9">
        <v>1.0740000000000001</v>
      </c>
      <c r="BC12" s="9">
        <v>10.638</v>
      </c>
      <c r="BD12" s="9">
        <v>11.797000000000001</v>
      </c>
      <c r="BE12" s="9">
        <v>6.9329999999999998</v>
      </c>
      <c r="BF12" s="9">
        <v>3.5350000000000001</v>
      </c>
      <c r="BG12" s="9">
        <v>257.58499999999998</v>
      </c>
      <c r="BH12" s="9">
        <v>198.04900000000001</v>
      </c>
      <c r="BI12" s="9">
        <v>185.24100000000001</v>
      </c>
      <c r="BJ12" s="9">
        <v>7.7039999999999997</v>
      </c>
      <c r="BK12" s="9">
        <v>5.1040000000000001</v>
      </c>
      <c r="BL12" s="9">
        <v>7.2990000000000004</v>
      </c>
      <c r="BM12" s="9">
        <v>0.996</v>
      </c>
      <c r="BN12" s="9">
        <v>3.9020000000000001</v>
      </c>
      <c r="BO12" s="9">
        <v>166.63200000000001</v>
      </c>
      <c r="BP12" s="9">
        <v>5.9740000000000002</v>
      </c>
      <c r="BQ12" s="9">
        <v>9.3279999999999994</v>
      </c>
      <c r="BR12" s="9">
        <v>16.114999999999998</v>
      </c>
      <c r="BS12" s="9">
        <v>34.572000000000003</v>
      </c>
      <c r="BT12" s="9">
        <v>163.47800000000001</v>
      </c>
      <c r="BU12" s="9">
        <v>59.536000000000001</v>
      </c>
      <c r="BV12" s="9">
        <v>12.26</v>
      </c>
      <c r="BW12" s="9">
        <v>292.11099999999999</v>
      </c>
      <c r="BX12" s="9">
        <v>397.89</v>
      </c>
      <c r="BY12" s="9">
        <v>373.99700000000001</v>
      </c>
      <c r="BZ12" s="9">
        <v>30.77</v>
      </c>
      <c r="CA12" s="9">
        <v>29.100999999999999</v>
      </c>
      <c r="CB12" s="9">
        <v>12.795999999999999</v>
      </c>
      <c r="CC12" s="9">
        <v>16.303999999999998</v>
      </c>
      <c r="CD12" s="9">
        <v>19.812999999999999</v>
      </c>
      <c r="CE12" s="9">
        <v>9.2870000000000008</v>
      </c>
      <c r="CF12" s="9">
        <v>18.902999999999999</v>
      </c>
      <c r="CG12" s="9">
        <v>3.7280000000000002</v>
      </c>
      <c r="CH12" s="9">
        <v>6.4690000000000003</v>
      </c>
      <c r="CI12" s="9">
        <v>9.9109999999999996</v>
      </c>
      <c r="CJ12" s="9">
        <v>9.2850000000000001</v>
      </c>
      <c r="CK12" s="9">
        <v>9.9039999999999999</v>
      </c>
      <c r="CL12" s="9">
        <v>14.561999999999999</v>
      </c>
      <c r="CM12" s="9">
        <v>14.538</v>
      </c>
      <c r="CN12" s="9">
        <v>1.669</v>
      </c>
      <c r="CO12" s="9">
        <v>343.22800000000001</v>
      </c>
      <c r="CP12" s="9">
        <v>251.74199999999999</v>
      </c>
      <c r="CQ12" s="9">
        <v>244.75</v>
      </c>
      <c r="CR12" s="9">
        <v>2.4980000000000002</v>
      </c>
      <c r="CS12" s="9">
        <v>4.4939999999999998</v>
      </c>
      <c r="CT12" s="9">
        <v>1.4830000000000001</v>
      </c>
      <c r="CU12" s="9">
        <v>3.3519999999999999</v>
      </c>
      <c r="CV12" s="9">
        <v>2.157</v>
      </c>
      <c r="CW12" s="9">
        <v>201.84700000000001</v>
      </c>
      <c r="CX12" s="9">
        <v>8.2249999999999996</v>
      </c>
      <c r="CY12" s="9">
        <v>15.776</v>
      </c>
      <c r="CZ12" s="9">
        <v>25.893999999999998</v>
      </c>
      <c r="DA12" s="9">
        <v>33.734000000000002</v>
      </c>
      <c r="DB12" s="9">
        <v>218.00700000000001</v>
      </c>
      <c r="DC12" s="9">
        <v>91.486000000000004</v>
      </c>
      <c r="DD12" s="9">
        <v>23.893000000000001</v>
      </c>
      <c r="DE12" s="9">
        <v>397.89</v>
      </c>
      <c r="DF12" s="9">
        <v>537.78800000000001</v>
      </c>
      <c r="DG12" s="9">
        <v>504.59199999999998</v>
      </c>
      <c r="DH12" s="9">
        <v>46.966999999999999</v>
      </c>
      <c r="DI12" s="9">
        <v>41.813000000000002</v>
      </c>
      <c r="DJ12" s="9">
        <v>18.645</v>
      </c>
      <c r="DK12" s="9">
        <v>23.167999999999999</v>
      </c>
      <c r="DL12" s="9">
        <v>28.718</v>
      </c>
      <c r="DM12" s="9">
        <v>13.095000000000001</v>
      </c>
      <c r="DN12" s="9">
        <v>29.766999999999999</v>
      </c>
      <c r="DO12" s="9">
        <v>7.5570000000000004</v>
      </c>
      <c r="DP12" s="9">
        <v>4.4889999999999999</v>
      </c>
      <c r="DQ12" s="9">
        <v>9.4589999999999996</v>
      </c>
      <c r="DR12" s="9">
        <v>17.556000000000001</v>
      </c>
      <c r="DS12" s="9">
        <v>14.798999999999999</v>
      </c>
      <c r="DT12" s="9">
        <v>25.687000000000001</v>
      </c>
      <c r="DU12" s="9">
        <v>16.126000000000001</v>
      </c>
      <c r="DV12" s="9">
        <v>5.1539999999999999</v>
      </c>
      <c r="DW12" s="9">
        <v>457.625</v>
      </c>
      <c r="DX12" s="9">
        <v>411.05799999999999</v>
      </c>
      <c r="DY12" s="9">
        <v>388.55200000000002</v>
      </c>
      <c r="DZ12" s="9">
        <v>11.983000000000001</v>
      </c>
      <c r="EA12" s="9">
        <v>10.523</v>
      </c>
      <c r="EB12" s="9">
        <v>10.081</v>
      </c>
      <c r="EC12" s="9">
        <v>9.3040000000000003</v>
      </c>
      <c r="ED12" s="9">
        <v>2.569</v>
      </c>
      <c r="EE12" s="9">
        <v>317.017</v>
      </c>
      <c r="EF12" s="9">
        <v>26.827999999999999</v>
      </c>
      <c r="EG12" s="9">
        <v>27.02</v>
      </c>
      <c r="EH12" s="9">
        <v>40.192999999999998</v>
      </c>
      <c r="EI12" s="9">
        <v>58.542000000000002</v>
      </c>
      <c r="EJ12" s="9">
        <v>352.51600000000002</v>
      </c>
      <c r="EK12" s="9">
        <v>46.567999999999998</v>
      </c>
      <c r="EL12" s="9">
        <v>33.195999999999998</v>
      </c>
      <c r="EM12" s="9">
        <v>537.78800000000001</v>
      </c>
      <c r="EN12" s="9">
        <v>357.85700000000003</v>
      </c>
      <c r="EO12" s="9">
        <v>320.30900000000003</v>
      </c>
      <c r="EP12" s="9">
        <v>32.634999999999998</v>
      </c>
      <c r="EQ12" s="9">
        <v>31.757999999999999</v>
      </c>
      <c r="ER12" s="9">
        <v>13.282999999999999</v>
      </c>
      <c r="ES12" s="9">
        <v>18.475000000000001</v>
      </c>
      <c r="ET12" s="9">
        <v>18.337</v>
      </c>
      <c r="EU12" s="9">
        <v>13.420999999999999</v>
      </c>
      <c r="EV12" s="9">
        <v>17.259</v>
      </c>
      <c r="EW12" s="9">
        <v>13.052</v>
      </c>
      <c r="EX12" s="9">
        <v>0</v>
      </c>
      <c r="EY12" s="9">
        <v>5.4969999999999999</v>
      </c>
      <c r="EZ12" s="9">
        <v>16.754999999999999</v>
      </c>
      <c r="FA12" s="9">
        <v>9.5050000000000008</v>
      </c>
      <c r="FB12" s="9">
        <v>15.148</v>
      </c>
      <c r="FC12" s="9">
        <v>16.61</v>
      </c>
      <c r="FD12" s="9">
        <v>0.878</v>
      </c>
      <c r="FE12" s="9">
        <v>287.67399999999998</v>
      </c>
      <c r="FF12" s="9">
        <v>258.84699999999998</v>
      </c>
      <c r="FG12" s="9">
        <v>252.12200000000001</v>
      </c>
      <c r="FH12" s="9">
        <v>3.0840000000000001</v>
      </c>
      <c r="FI12" s="9">
        <v>3.64</v>
      </c>
      <c r="FJ12" s="9">
        <v>3.2690000000000001</v>
      </c>
      <c r="FK12" s="9">
        <v>1.8879999999999999</v>
      </c>
      <c r="FL12" s="9">
        <v>0.92700000000000005</v>
      </c>
      <c r="FM12" s="9">
        <v>177.77799999999999</v>
      </c>
      <c r="FN12" s="9">
        <v>16.555</v>
      </c>
      <c r="FO12" s="9">
        <v>16.535</v>
      </c>
      <c r="FP12" s="9">
        <v>47.978000000000002</v>
      </c>
      <c r="FQ12" s="9">
        <v>27.1</v>
      </c>
      <c r="FR12" s="9">
        <v>231.74700000000001</v>
      </c>
      <c r="FS12" s="9">
        <v>28.827000000000002</v>
      </c>
      <c r="FT12" s="9">
        <v>37.548000000000002</v>
      </c>
      <c r="FU12" s="9">
        <v>357.85700000000003</v>
      </c>
      <c r="FV12" s="9">
        <v>302.04399999999998</v>
      </c>
      <c r="FW12" s="9">
        <v>258.49799999999999</v>
      </c>
      <c r="FX12" s="9">
        <v>258.49799999999999</v>
      </c>
      <c r="FY12" s="9">
        <v>16.251999999999999</v>
      </c>
      <c r="FZ12" s="9">
        <v>242.24700000000001</v>
      </c>
      <c r="GA12" s="9">
        <v>43.545999999999999</v>
      </c>
      <c r="GB12" s="9">
        <v>875.12</v>
      </c>
      <c r="GC12" s="9">
        <v>807.58900000000006</v>
      </c>
      <c r="GD12" s="9">
        <v>139.84200000000001</v>
      </c>
      <c r="GE12" s="9">
        <v>59.503999999999998</v>
      </c>
      <c r="GF12" s="9">
        <v>23.048999999999999</v>
      </c>
      <c r="GG12" s="9">
        <v>30.963000000000001</v>
      </c>
      <c r="GH12" s="9">
        <v>33.631999999999998</v>
      </c>
      <c r="GI12" s="9">
        <v>20.38</v>
      </c>
      <c r="GJ12" s="9">
        <v>32.814999999999998</v>
      </c>
      <c r="GK12" s="9">
        <v>10.311</v>
      </c>
      <c r="GL12" s="9">
        <v>10.009</v>
      </c>
      <c r="GM12" s="9">
        <v>15.577</v>
      </c>
      <c r="GN12" s="9">
        <v>19.495999999999999</v>
      </c>
      <c r="GO12" s="9">
        <v>18.939</v>
      </c>
      <c r="GP12" s="9">
        <v>32.899000000000001</v>
      </c>
      <c r="GQ12" s="9">
        <v>21.113</v>
      </c>
      <c r="GR12" s="9">
        <v>80.337000000000003</v>
      </c>
      <c r="GS12" s="9">
        <v>667.74800000000005</v>
      </c>
      <c r="GT12" s="9">
        <v>543.71900000000005</v>
      </c>
      <c r="GU12" s="9">
        <v>519.154</v>
      </c>
      <c r="GV12" s="9">
        <v>13.189</v>
      </c>
      <c r="GW12" s="9">
        <v>11.375999999999999</v>
      </c>
      <c r="GX12" s="9">
        <v>11.664999999999999</v>
      </c>
      <c r="GY12" s="9">
        <v>6.5330000000000004</v>
      </c>
      <c r="GZ12" s="9">
        <v>5.5229999999999997</v>
      </c>
      <c r="HA12" s="9">
        <v>410.57600000000002</v>
      </c>
      <c r="HB12" s="9">
        <v>33.179000000000002</v>
      </c>
      <c r="HC12" s="9">
        <v>28.99</v>
      </c>
      <c r="HD12" s="9">
        <v>70.974000000000004</v>
      </c>
      <c r="HE12" s="9">
        <v>73.355999999999995</v>
      </c>
      <c r="HF12" s="9">
        <v>470.363</v>
      </c>
      <c r="HG12" s="9">
        <v>124.029</v>
      </c>
      <c r="HH12" s="9">
        <v>67.531000000000006</v>
      </c>
      <c r="HI12" s="9">
        <v>776.90200000000004</v>
      </c>
      <c r="HJ12" s="9">
        <v>98.218000000000004</v>
      </c>
      <c r="HK12" s="9">
        <v>99.501000000000005</v>
      </c>
      <c r="HL12" s="9">
        <v>95.480999999999995</v>
      </c>
      <c r="HM12" s="9">
        <v>2.8170000000000002</v>
      </c>
      <c r="HN12" s="9">
        <v>1.968</v>
      </c>
      <c r="HO12" s="9">
        <v>1.456</v>
      </c>
      <c r="HP12" s="9">
        <v>0.51200000000000001</v>
      </c>
      <c r="HQ12" s="9">
        <v>1.1910000000000001</v>
      </c>
      <c r="HR12" s="9">
        <v>0.77700000000000002</v>
      </c>
      <c r="HS12" s="9">
        <v>1.143</v>
      </c>
      <c r="HT12" s="9">
        <v>0.32300000000000001</v>
      </c>
      <c r="HU12" s="9">
        <v>0.26500000000000001</v>
      </c>
      <c r="HV12" s="9">
        <v>0.55900000000000005</v>
      </c>
      <c r="HW12" s="9">
        <v>0</v>
      </c>
      <c r="HX12" s="9">
        <v>1.409</v>
      </c>
      <c r="HY12" s="9">
        <v>1.732</v>
      </c>
      <c r="HZ12" s="9">
        <v>0.23599999999999999</v>
      </c>
      <c r="IA12" s="9">
        <v>0.85</v>
      </c>
      <c r="IB12" s="9">
        <v>92.662999999999997</v>
      </c>
      <c r="IC12" s="9">
        <v>57.265000000000001</v>
      </c>
      <c r="ID12" s="9">
        <v>53.576000000000001</v>
      </c>
      <c r="IE12" s="9">
        <v>2.3570000000000002</v>
      </c>
      <c r="IF12" s="9">
        <v>1.3320000000000001</v>
      </c>
      <c r="IG12" s="9">
        <v>2.5409999999999999</v>
      </c>
      <c r="IH12" s="9">
        <v>0.3</v>
      </c>
      <c r="II12" s="9">
        <v>0.51700000000000002</v>
      </c>
      <c r="IJ12" s="9">
        <v>44.856000000000002</v>
      </c>
      <c r="IK12" s="9">
        <v>3.17</v>
      </c>
      <c r="IL12" s="9">
        <v>1.3740000000000001</v>
      </c>
      <c r="IM12" s="9">
        <v>7.8639999999999999</v>
      </c>
      <c r="IN12" s="9">
        <v>8.6110000000000007</v>
      </c>
      <c r="IO12" s="9">
        <v>48.654000000000003</v>
      </c>
      <c r="IP12" s="9">
        <v>35.398000000000003</v>
      </c>
      <c r="IQ12" s="9">
        <v>4.0199999999999996</v>
      </c>
    </row>
    <row r="13" spans="1:251">
      <c r="A13" s="10">
        <v>42767</v>
      </c>
      <c r="B13" s="9">
        <v>19.795999999999999</v>
      </c>
      <c r="C13" s="9">
        <v>9.1140000000000008</v>
      </c>
      <c r="D13" s="9">
        <v>149.81800000000001</v>
      </c>
      <c r="E13" s="9">
        <v>27.794</v>
      </c>
      <c r="F13" s="9">
        <v>25.140999999999998</v>
      </c>
      <c r="G13" s="9">
        <v>238.405</v>
      </c>
      <c r="H13" s="9">
        <v>606.47500000000002</v>
      </c>
      <c r="I13" s="9">
        <v>572.45899999999995</v>
      </c>
      <c r="J13" s="9">
        <v>34.811999999999998</v>
      </c>
      <c r="K13" s="9">
        <v>33.646999999999998</v>
      </c>
      <c r="L13" s="9">
        <v>21.138999999999999</v>
      </c>
      <c r="M13" s="9">
        <v>12.507999999999999</v>
      </c>
      <c r="N13" s="9">
        <v>26.09</v>
      </c>
      <c r="O13" s="9">
        <v>7.5570000000000004</v>
      </c>
      <c r="P13" s="9">
        <v>27.673999999999999</v>
      </c>
      <c r="Q13" s="9">
        <v>0</v>
      </c>
      <c r="R13" s="9">
        <v>5.9720000000000004</v>
      </c>
      <c r="S13" s="9">
        <v>13.051</v>
      </c>
      <c r="T13" s="9">
        <v>7.3019999999999996</v>
      </c>
      <c r="U13" s="9">
        <v>13.294</v>
      </c>
      <c r="V13" s="9">
        <v>23.965</v>
      </c>
      <c r="W13" s="9">
        <v>9.6820000000000004</v>
      </c>
      <c r="X13" s="9">
        <v>1.165</v>
      </c>
      <c r="Y13" s="9">
        <v>537.64700000000005</v>
      </c>
      <c r="Z13" s="9">
        <v>418.85399999999998</v>
      </c>
      <c r="AA13" s="9">
        <v>404.81299999999999</v>
      </c>
      <c r="AB13" s="9">
        <v>9.5920000000000005</v>
      </c>
      <c r="AC13" s="9">
        <v>4.4489999999999998</v>
      </c>
      <c r="AD13" s="9">
        <v>10.96</v>
      </c>
      <c r="AE13" s="9">
        <v>0</v>
      </c>
      <c r="AF13" s="9">
        <v>3.081</v>
      </c>
      <c r="AG13" s="9">
        <v>336.90300000000002</v>
      </c>
      <c r="AH13" s="9">
        <v>26.446000000000002</v>
      </c>
      <c r="AI13" s="9">
        <v>25.364999999999998</v>
      </c>
      <c r="AJ13" s="9">
        <v>30.140999999999998</v>
      </c>
      <c r="AK13" s="9">
        <v>77.724999999999994</v>
      </c>
      <c r="AL13" s="9">
        <v>341.12900000000002</v>
      </c>
      <c r="AM13" s="9">
        <v>118.79300000000001</v>
      </c>
      <c r="AN13" s="9">
        <v>34.015999999999998</v>
      </c>
      <c r="AO13" s="9">
        <v>606.47500000000002</v>
      </c>
      <c r="AP13" s="9">
        <v>253.40700000000001</v>
      </c>
      <c r="AQ13" s="9">
        <v>240.69300000000001</v>
      </c>
      <c r="AR13" s="9">
        <v>20.556999999999999</v>
      </c>
      <c r="AS13" s="9">
        <v>19.518999999999998</v>
      </c>
      <c r="AT13" s="9">
        <v>8.1359999999999992</v>
      </c>
      <c r="AU13" s="9">
        <v>11.382999999999999</v>
      </c>
      <c r="AV13" s="9">
        <v>12.252000000000001</v>
      </c>
      <c r="AW13" s="9">
        <v>7.2670000000000003</v>
      </c>
      <c r="AX13" s="9">
        <v>10.259</v>
      </c>
      <c r="AY13" s="9">
        <v>2.706</v>
      </c>
      <c r="AZ13" s="9">
        <v>6.5540000000000003</v>
      </c>
      <c r="BA13" s="9">
        <v>8.2919999999999998</v>
      </c>
      <c r="BB13" s="9">
        <v>4.0579999999999998</v>
      </c>
      <c r="BC13" s="9">
        <v>7.17</v>
      </c>
      <c r="BD13" s="9">
        <v>14.869</v>
      </c>
      <c r="BE13" s="9">
        <v>4.6500000000000004</v>
      </c>
      <c r="BF13" s="9">
        <v>1.038</v>
      </c>
      <c r="BG13" s="9">
        <v>220.136</v>
      </c>
      <c r="BH13" s="9">
        <v>166.49299999999999</v>
      </c>
      <c r="BI13" s="9">
        <v>157.548</v>
      </c>
      <c r="BJ13" s="9">
        <v>5.3029999999999999</v>
      </c>
      <c r="BK13" s="9">
        <v>3.6419999999999999</v>
      </c>
      <c r="BL13" s="9">
        <v>2.4820000000000002</v>
      </c>
      <c r="BM13" s="9">
        <v>3.05</v>
      </c>
      <c r="BN13" s="9">
        <v>2.9809999999999999</v>
      </c>
      <c r="BO13" s="9">
        <v>140.22999999999999</v>
      </c>
      <c r="BP13" s="9">
        <v>5.5519999999999996</v>
      </c>
      <c r="BQ13" s="9">
        <v>5.5510000000000002</v>
      </c>
      <c r="BR13" s="9">
        <v>15.16</v>
      </c>
      <c r="BS13" s="9">
        <v>22.530999999999999</v>
      </c>
      <c r="BT13" s="9">
        <v>143.96199999999999</v>
      </c>
      <c r="BU13" s="9">
        <v>53.643000000000001</v>
      </c>
      <c r="BV13" s="9">
        <v>12.714</v>
      </c>
      <c r="BW13" s="9">
        <v>253.40700000000001</v>
      </c>
      <c r="BX13" s="9">
        <v>346.02600000000001</v>
      </c>
      <c r="BY13" s="9">
        <v>326.48399999999998</v>
      </c>
      <c r="BZ13" s="9">
        <v>33.402999999999999</v>
      </c>
      <c r="CA13" s="9">
        <v>30.99</v>
      </c>
      <c r="CB13" s="9">
        <v>18.091000000000001</v>
      </c>
      <c r="CC13" s="9">
        <v>12.898999999999999</v>
      </c>
      <c r="CD13" s="9">
        <v>26.146999999999998</v>
      </c>
      <c r="CE13" s="9">
        <v>4.843</v>
      </c>
      <c r="CF13" s="9">
        <v>24.888999999999999</v>
      </c>
      <c r="CG13" s="9">
        <v>1.645</v>
      </c>
      <c r="CH13" s="9">
        <v>4.4560000000000004</v>
      </c>
      <c r="CI13" s="9">
        <v>10.449</v>
      </c>
      <c r="CJ13" s="9">
        <v>9.4540000000000006</v>
      </c>
      <c r="CK13" s="9">
        <v>11.087</v>
      </c>
      <c r="CL13" s="9">
        <v>16.033999999999999</v>
      </c>
      <c r="CM13" s="9">
        <v>14.956</v>
      </c>
      <c r="CN13" s="9">
        <v>2.4129999999999998</v>
      </c>
      <c r="CO13" s="9">
        <v>293.08100000000002</v>
      </c>
      <c r="CP13" s="9">
        <v>209.172</v>
      </c>
      <c r="CQ13" s="9">
        <v>201.25700000000001</v>
      </c>
      <c r="CR13" s="9">
        <v>6.8559999999999999</v>
      </c>
      <c r="CS13" s="9">
        <v>1.06</v>
      </c>
      <c r="CT13" s="9">
        <v>3.746</v>
      </c>
      <c r="CU13" s="9">
        <v>1.06</v>
      </c>
      <c r="CV13" s="9">
        <v>3.11</v>
      </c>
      <c r="CW13" s="9">
        <v>168.47399999999999</v>
      </c>
      <c r="CX13" s="9">
        <v>4.93</v>
      </c>
      <c r="CY13" s="9">
        <v>7.4749999999999996</v>
      </c>
      <c r="CZ13" s="9">
        <v>28.294</v>
      </c>
      <c r="DA13" s="9">
        <v>24.896999999999998</v>
      </c>
      <c r="DB13" s="9">
        <v>184.27500000000001</v>
      </c>
      <c r="DC13" s="9">
        <v>83.909000000000006</v>
      </c>
      <c r="DD13" s="9">
        <v>19.542000000000002</v>
      </c>
      <c r="DE13" s="9">
        <v>346.02600000000001</v>
      </c>
      <c r="DF13" s="9">
        <v>553.93299999999999</v>
      </c>
      <c r="DG13" s="9">
        <v>514.44600000000003</v>
      </c>
      <c r="DH13" s="9">
        <v>53.871000000000002</v>
      </c>
      <c r="DI13" s="9">
        <v>51.171999999999997</v>
      </c>
      <c r="DJ13" s="9">
        <v>21.408999999999999</v>
      </c>
      <c r="DK13" s="9">
        <v>29.763999999999999</v>
      </c>
      <c r="DL13" s="9">
        <v>33.121000000000002</v>
      </c>
      <c r="DM13" s="9">
        <v>18.052</v>
      </c>
      <c r="DN13" s="9">
        <v>35.844000000000001</v>
      </c>
      <c r="DO13" s="9">
        <v>10.856999999999999</v>
      </c>
      <c r="DP13" s="9">
        <v>3.798</v>
      </c>
      <c r="DQ13" s="9">
        <v>16.109000000000002</v>
      </c>
      <c r="DR13" s="9">
        <v>20.684999999999999</v>
      </c>
      <c r="DS13" s="9">
        <v>14.378</v>
      </c>
      <c r="DT13" s="9">
        <v>32.576000000000001</v>
      </c>
      <c r="DU13" s="9">
        <v>18.597000000000001</v>
      </c>
      <c r="DV13" s="9">
        <v>2.698</v>
      </c>
      <c r="DW13" s="9">
        <v>460.57499999999999</v>
      </c>
      <c r="DX13" s="9">
        <v>413.04300000000001</v>
      </c>
      <c r="DY13" s="9">
        <v>390.358</v>
      </c>
      <c r="DZ13" s="9">
        <v>10.334</v>
      </c>
      <c r="EA13" s="9">
        <v>12.35</v>
      </c>
      <c r="EB13" s="9">
        <v>8.282</v>
      </c>
      <c r="EC13" s="9">
        <v>10.382999999999999</v>
      </c>
      <c r="ED13" s="9">
        <v>3.577</v>
      </c>
      <c r="EE13" s="9">
        <v>326.18400000000003</v>
      </c>
      <c r="EF13" s="9">
        <v>25.826000000000001</v>
      </c>
      <c r="EG13" s="9">
        <v>18.495000000000001</v>
      </c>
      <c r="EH13" s="9">
        <v>42.537999999999997</v>
      </c>
      <c r="EI13" s="9">
        <v>48.613999999999997</v>
      </c>
      <c r="EJ13" s="9">
        <v>364.42899999999997</v>
      </c>
      <c r="EK13" s="9">
        <v>47.533000000000001</v>
      </c>
      <c r="EL13" s="9">
        <v>39.487000000000002</v>
      </c>
      <c r="EM13" s="9">
        <v>553.93299999999999</v>
      </c>
      <c r="EN13" s="9">
        <v>375.08300000000003</v>
      </c>
      <c r="EO13" s="9">
        <v>344.09800000000001</v>
      </c>
      <c r="EP13" s="9">
        <v>33.927</v>
      </c>
      <c r="EQ13" s="9">
        <v>27.978999999999999</v>
      </c>
      <c r="ER13" s="9">
        <v>10.997999999999999</v>
      </c>
      <c r="ES13" s="9">
        <v>16.981000000000002</v>
      </c>
      <c r="ET13" s="9">
        <v>17.006</v>
      </c>
      <c r="EU13" s="9">
        <v>10.973000000000001</v>
      </c>
      <c r="EV13" s="9">
        <v>15.435</v>
      </c>
      <c r="EW13" s="9">
        <v>11.56</v>
      </c>
      <c r="EX13" s="9">
        <v>0</v>
      </c>
      <c r="EY13" s="9">
        <v>2.7559999999999998</v>
      </c>
      <c r="EZ13" s="9">
        <v>18.024999999999999</v>
      </c>
      <c r="FA13" s="9">
        <v>7.1970000000000001</v>
      </c>
      <c r="FB13" s="9">
        <v>16.297000000000001</v>
      </c>
      <c r="FC13" s="9">
        <v>11.682</v>
      </c>
      <c r="FD13" s="9">
        <v>5.9480000000000004</v>
      </c>
      <c r="FE13" s="9">
        <v>310.17099999999999</v>
      </c>
      <c r="FF13" s="9">
        <v>279.01499999999999</v>
      </c>
      <c r="FG13" s="9">
        <v>270.76600000000002</v>
      </c>
      <c r="FH13" s="9">
        <v>3.698</v>
      </c>
      <c r="FI13" s="9">
        <v>4.5510000000000002</v>
      </c>
      <c r="FJ13" s="9">
        <v>3.7050000000000001</v>
      </c>
      <c r="FK13" s="9">
        <v>3.6739999999999999</v>
      </c>
      <c r="FL13" s="9">
        <v>0.87</v>
      </c>
      <c r="FM13" s="9">
        <v>198.059</v>
      </c>
      <c r="FN13" s="9">
        <v>17.5</v>
      </c>
      <c r="FO13" s="9">
        <v>20.981000000000002</v>
      </c>
      <c r="FP13" s="9">
        <v>42.475000000000001</v>
      </c>
      <c r="FQ13" s="9">
        <v>23.587</v>
      </c>
      <c r="FR13" s="9">
        <v>255.428</v>
      </c>
      <c r="FS13" s="9">
        <v>31.157</v>
      </c>
      <c r="FT13" s="9">
        <v>30.984999999999999</v>
      </c>
      <c r="FU13" s="9">
        <v>375.08300000000003</v>
      </c>
      <c r="FV13" s="9">
        <v>326.68700000000001</v>
      </c>
      <c r="FW13" s="9">
        <v>283.42</v>
      </c>
      <c r="FX13" s="9">
        <v>283.42</v>
      </c>
      <c r="FY13" s="9">
        <v>16.613</v>
      </c>
      <c r="FZ13" s="9">
        <v>266.80700000000002</v>
      </c>
      <c r="GA13" s="9">
        <v>43.267000000000003</v>
      </c>
      <c r="GB13" s="9">
        <v>865.29399999999998</v>
      </c>
      <c r="GC13" s="9">
        <v>803.63499999999999</v>
      </c>
      <c r="GD13" s="9">
        <v>119.593</v>
      </c>
      <c r="GE13" s="9">
        <v>48.868000000000002</v>
      </c>
      <c r="GF13" s="9">
        <v>21.693000000000001</v>
      </c>
      <c r="GG13" s="9">
        <v>22.952999999999999</v>
      </c>
      <c r="GH13" s="9">
        <v>30.190999999999999</v>
      </c>
      <c r="GI13" s="9">
        <v>14.456</v>
      </c>
      <c r="GJ13" s="9">
        <v>31.152999999999999</v>
      </c>
      <c r="GK13" s="9">
        <v>3.677</v>
      </c>
      <c r="GL13" s="9">
        <v>7.2039999999999997</v>
      </c>
      <c r="GM13" s="9">
        <v>11.33</v>
      </c>
      <c r="GN13" s="9">
        <v>14.952</v>
      </c>
      <c r="GO13" s="9">
        <v>18.364000000000001</v>
      </c>
      <c r="GP13" s="9">
        <v>26.221</v>
      </c>
      <c r="GQ13" s="9">
        <v>18.425000000000001</v>
      </c>
      <c r="GR13" s="9">
        <v>70.725999999999999</v>
      </c>
      <c r="GS13" s="9">
        <v>684.04200000000003</v>
      </c>
      <c r="GT13" s="9">
        <v>563.53800000000001</v>
      </c>
      <c r="GU13" s="9">
        <v>540.17499999999995</v>
      </c>
      <c r="GV13" s="9">
        <v>12.004</v>
      </c>
      <c r="GW13" s="9">
        <v>11.034000000000001</v>
      </c>
      <c r="GX13" s="9">
        <v>11.436</v>
      </c>
      <c r="GY13" s="9">
        <v>7.2869999999999999</v>
      </c>
      <c r="GZ13" s="9">
        <v>3.7389999999999999</v>
      </c>
      <c r="HA13" s="9">
        <v>428.76499999999999</v>
      </c>
      <c r="HB13" s="9">
        <v>32.07</v>
      </c>
      <c r="HC13" s="9">
        <v>29.934000000000001</v>
      </c>
      <c r="HD13" s="9">
        <v>72.769000000000005</v>
      </c>
      <c r="HE13" s="9">
        <v>66.394000000000005</v>
      </c>
      <c r="HF13" s="9">
        <v>497.14400000000001</v>
      </c>
      <c r="HG13" s="9">
        <v>120.504</v>
      </c>
      <c r="HH13" s="9">
        <v>61.658999999999999</v>
      </c>
      <c r="HI13" s="9">
        <v>780.07500000000005</v>
      </c>
      <c r="HJ13" s="9">
        <v>85.218999999999994</v>
      </c>
      <c r="HK13" s="9">
        <v>98.195999999999998</v>
      </c>
      <c r="HL13" s="9">
        <v>93.096999999999994</v>
      </c>
      <c r="HM13" s="9">
        <v>6.4139999999999997</v>
      </c>
      <c r="HN13" s="9">
        <v>5.5869999999999997</v>
      </c>
      <c r="HO13" s="9">
        <v>2.319</v>
      </c>
      <c r="HP13" s="9">
        <v>3.2679999999999998</v>
      </c>
      <c r="HQ13" s="9">
        <v>3.1709999999999998</v>
      </c>
      <c r="HR13" s="9">
        <v>2.4169999999999998</v>
      </c>
      <c r="HS13" s="9">
        <v>2.6760000000000002</v>
      </c>
      <c r="HT13" s="9">
        <v>0</v>
      </c>
      <c r="HU13" s="9">
        <v>2.2519999999999998</v>
      </c>
      <c r="HV13" s="9">
        <v>0.54700000000000004</v>
      </c>
      <c r="HW13" s="9">
        <v>1.7350000000000001</v>
      </c>
      <c r="HX13" s="9">
        <v>3.306</v>
      </c>
      <c r="HY13" s="9">
        <v>3.8140000000000001</v>
      </c>
      <c r="HZ13" s="9">
        <v>1.7729999999999999</v>
      </c>
      <c r="IA13" s="9">
        <v>0.82699999999999996</v>
      </c>
      <c r="IB13" s="9">
        <v>86.683000000000007</v>
      </c>
      <c r="IC13" s="9">
        <v>54.226999999999997</v>
      </c>
      <c r="ID13" s="9">
        <v>50.564</v>
      </c>
      <c r="IE13" s="9">
        <v>2.5760000000000001</v>
      </c>
      <c r="IF13" s="9">
        <v>1.087</v>
      </c>
      <c r="IG13" s="9">
        <v>2.8540000000000001</v>
      </c>
      <c r="IH13" s="9">
        <v>0.53300000000000003</v>
      </c>
      <c r="II13" s="9">
        <v>0.27600000000000002</v>
      </c>
      <c r="IJ13" s="9">
        <v>44.823999999999998</v>
      </c>
      <c r="IK13" s="9">
        <v>2.641</v>
      </c>
      <c r="IL13" s="9">
        <v>1.3340000000000001</v>
      </c>
      <c r="IM13" s="9">
        <v>5.4290000000000003</v>
      </c>
      <c r="IN13" s="9">
        <v>8.5280000000000005</v>
      </c>
      <c r="IO13" s="9">
        <v>45.7</v>
      </c>
      <c r="IP13" s="9">
        <v>32.456000000000003</v>
      </c>
      <c r="IQ13" s="9">
        <v>5.0990000000000002</v>
      </c>
    </row>
    <row r="14" spans="1:251">
      <c r="A14" s="10">
        <v>43132</v>
      </c>
      <c r="B14" s="9">
        <v>18.183</v>
      </c>
      <c r="C14" s="9">
        <v>13.583</v>
      </c>
      <c r="D14" s="9">
        <v>134.505</v>
      </c>
      <c r="E14" s="9">
        <v>35.033999999999999</v>
      </c>
      <c r="F14" s="9">
        <v>23.021999999999998</v>
      </c>
      <c r="G14" s="9">
        <v>230.96199999999999</v>
      </c>
      <c r="H14" s="9">
        <v>615.40599999999995</v>
      </c>
      <c r="I14" s="9">
        <v>585.90099999999995</v>
      </c>
      <c r="J14" s="9">
        <v>40.140999999999998</v>
      </c>
      <c r="K14" s="9">
        <v>36.527000000000001</v>
      </c>
      <c r="L14" s="9">
        <v>22.210999999999999</v>
      </c>
      <c r="M14" s="9">
        <v>14.317</v>
      </c>
      <c r="N14" s="9">
        <v>27.965</v>
      </c>
      <c r="O14" s="9">
        <v>8.5619999999999994</v>
      </c>
      <c r="P14" s="9">
        <v>31.8</v>
      </c>
      <c r="Q14" s="9">
        <v>0</v>
      </c>
      <c r="R14" s="9">
        <v>4.1840000000000002</v>
      </c>
      <c r="S14" s="9">
        <v>11.973000000000001</v>
      </c>
      <c r="T14" s="9">
        <v>9.4890000000000008</v>
      </c>
      <c r="U14" s="9">
        <v>15.065</v>
      </c>
      <c r="V14" s="9">
        <v>25.045999999999999</v>
      </c>
      <c r="W14" s="9">
        <v>11.481</v>
      </c>
      <c r="X14" s="9">
        <v>3.6139999999999999</v>
      </c>
      <c r="Y14" s="9">
        <v>545.76</v>
      </c>
      <c r="Z14" s="9">
        <v>425.33</v>
      </c>
      <c r="AA14" s="9">
        <v>406.62400000000002</v>
      </c>
      <c r="AB14" s="9">
        <v>11.315</v>
      </c>
      <c r="AC14" s="9">
        <v>7.391</v>
      </c>
      <c r="AD14" s="9">
        <v>14.278</v>
      </c>
      <c r="AE14" s="9">
        <v>0</v>
      </c>
      <c r="AF14" s="9">
        <v>4.4279999999999999</v>
      </c>
      <c r="AG14" s="9">
        <v>340.65699999999998</v>
      </c>
      <c r="AH14" s="9">
        <v>26.571000000000002</v>
      </c>
      <c r="AI14" s="9">
        <v>24.588000000000001</v>
      </c>
      <c r="AJ14" s="9">
        <v>33.514000000000003</v>
      </c>
      <c r="AK14" s="9">
        <v>73.799000000000007</v>
      </c>
      <c r="AL14" s="9">
        <v>351.53100000000001</v>
      </c>
      <c r="AM14" s="9">
        <v>120.43</v>
      </c>
      <c r="AN14" s="9">
        <v>29.504999999999999</v>
      </c>
      <c r="AO14" s="9">
        <v>615.40599999999995</v>
      </c>
      <c r="AP14" s="9">
        <v>283.35700000000003</v>
      </c>
      <c r="AQ14" s="9">
        <v>271.92</v>
      </c>
      <c r="AR14" s="9">
        <v>20.39</v>
      </c>
      <c r="AS14" s="9">
        <v>19.064</v>
      </c>
      <c r="AT14" s="9">
        <v>10.111000000000001</v>
      </c>
      <c r="AU14" s="9">
        <v>8.9529999999999994</v>
      </c>
      <c r="AV14" s="9">
        <v>12.942</v>
      </c>
      <c r="AW14" s="9">
        <v>6.1219999999999999</v>
      </c>
      <c r="AX14" s="9">
        <v>9.1560000000000006</v>
      </c>
      <c r="AY14" s="9">
        <v>1.629</v>
      </c>
      <c r="AZ14" s="9">
        <v>7.7679999999999998</v>
      </c>
      <c r="BA14" s="9">
        <v>5.2389999999999999</v>
      </c>
      <c r="BB14" s="9">
        <v>6.2160000000000002</v>
      </c>
      <c r="BC14" s="9">
        <v>7.609</v>
      </c>
      <c r="BD14" s="9">
        <v>11.781000000000001</v>
      </c>
      <c r="BE14" s="9">
        <v>7.2830000000000004</v>
      </c>
      <c r="BF14" s="9">
        <v>1.3260000000000001</v>
      </c>
      <c r="BG14" s="9">
        <v>251.53</v>
      </c>
      <c r="BH14" s="9">
        <v>200.22399999999999</v>
      </c>
      <c r="BI14" s="9">
        <v>187.31299999999999</v>
      </c>
      <c r="BJ14" s="9">
        <v>6.8460000000000001</v>
      </c>
      <c r="BK14" s="9">
        <v>5.492</v>
      </c>
      <c r="BL14" s="9">
        <v>5.8230000000000004</v>
      </c>
      <c r="BM14" s="9">
        <v>3.0379999999999998</v>
      </c>
      <c r="BN14" s="9">
        <v>3.4780000000000002</v>
      </c>
      <c r="BO14" s="9">
        <v>167.80199999999999</v>
      </c>
      <c r="BP14" s="9">
        <v>11.173</v>
      </c>
      <c r="BQ14" s="9">
        <v>2.92</v>
      </c>
      <c r="BR14" s="9">
        <v>18.327999999999999</v>
      </c>
      <c r="BS14" s="9">
        <v>34.518999999999998</v>
      </c>
      <c r="BT14" s="9">
        <v>165.70500000000001</v>
      </c>
      <c r="BU14" s="9">
        <v>51.305999999999997</v>
      </c>
      <c r="BV14" s="9">
        <v>11.436999999999999</v>
      </c>
      <c r="BW14" s="9">
        <v>283.35700000000003</v>
      </c>
      <c r="BX14" s="9">
        <v>372.13900000000001</v>
      </c>
      <c r="BY14" s="9">
        <v>353.55099999999999</v>
      </c>
      <c r="BZ14" s="9">
        <v>33.642000000000003</v>
      </c>
      <c r="CA14" s="9">
        <v>31.2</v>
      </c>
      <c r="CB14" s="9">
        <v>16.690999999999999</v>
      </c>
      <c r="CC14" s="9">
        <v>14.51</v>
      </c>
      <c r="CD14" s="9">
        <v>24.649000000000001</v>
      </c>
      <c r="CE14" s="9">
        <v>6.5510000000000002</v>
      </c>
      <c r="CF14" s="9">
        <v>21.709</v>
      </c>
      <c r="CG14" s="9">
        <v>3.5129999999999999</v>
      </c>
      <c r="CH14" s="9">
        <v>5.4880000000000004</v>
      </c>
      <c r="CI14" s="9">
        <v>8.3859999999999992</v>
      </c>
      <c r="CJ14" s="9">
        <v>8.84</v>
      </c>
      <c r="CK14" s="9">
        <v>13.974</v>
      </c>
      <c r="CL14" s="9">
        <v>17.106000000000002</v>
      </c>
      <c r="CM14" s="9">
        <v>14.093999999999999</v>
      </c>
      <c r="CN14" s="9">
        <v>2.4420000000000002</v>
      </c>
      <c r="CO14" s="9">
        <v>319.90899999999999</v>
      </c>
      <c r="CP14" s="9">
        <v>231.446</v>
      </c>
      <c r="CQ14" s="9">
        <v>219.09899999999999</v>
      </c>
      <c r="CR14" s="9">
        <v>8.4540000000000006</v>
      </c>
      <c r="CS14" s="9">
        <v>3.8929999999999998</v>
      </c>
      <c r="CT14" s="9">
        <v>6.1390000000000002</v>
      </c>
      <c r="CU14" s="9">
        <v>2.5499999999999998</v>
      </c>
      <c r="CV14" s="9">
        <v>2.6949999999999998</v>
      </c>
      <c r="CW14" s="9">
        <v>195.38300000000001</v>
      </c>
      <c r="CX14" s="9">
        <v>8.8170000000000002</v>
      </c>
      <c r="CY14" s="9">
        <v>5.09</v>
      </c>
      <c r="CZ14" s="9">
        <v>22.155999999999999</v>
      </c>
      <c r="DA14" s="9">
        <v>28.49</v>
      </c>
      <c r="DB14" s="9">
        <v>202.95599999999999</v>
      </c>
      <c r="DC14" s="9">
        <v>88.462999999999994</v>
      </c>
      <c r="DD14" s="9">
        <v>18.588000000000001</v>
      </c>
      <c r="DE14" s="9">
        <v>372.13900000000001</v>
      </c>
      <c r="DF14" s="9">
        <v>586.11900000000003</v>
      </c>
      <c r="DG14" s="9">
        <v>555.11599999999999</v>
      </c>
      <c r="DH14" s="9">
        <v>58.198</v>
      </c>
      <c r="DI14" s="9">
        <v>51.198999999999998</v>
      </c>
      <c r="DJ14" s="9">
        <v>22.651</v>
      </c>
      <c r="DK14" s="9">
        <v>28.547999999999998</v>
      </c>
      <c r="DL14" s="9">
        <v>36.11</v>
      </c>
      <c r="DM14" s="9">
        <v>15.089</v>
      </c>
      <c r="DN14" s="9">
        <v>35.521999999999998</v>
      </c>
      <c r="DO14" s="9">
        <v>10.955</v>
      </c>
      <c r="DP14" s="9">
        <v>4.7229999999999999</v>
      </c>
      <c r="DQ14" s="9">
        <v>13.426</v>
      </c>
      <c r="DR14" s="9">
        <v>19.850000000000001</v>
      </c>
      <c r="DS14" s="9">
        <v>17.922999999999998</v>
      </c>
      <c r="DT14" s="9">
        <v>33.847999999999999</v>
      </c>
      <c r="DU14" s="9">
        <v>17.350999999999999</v>
      </c>
      <c r="DV14" s="9">
        <v>6.9989999999999997</v>
      </c>
      <c r="DW14" s="9">
        <v>496.91800000000001</v>
      </c>
      <c r="DX14" s="9">
        <v>445.40100000000001</v>
      </c>
      <c r="DY14" s="9">
        <v>429.827</v>
      </c>
      <c r="DZ14" s="9">
        <v>8.9049999999999994</v>
      </c>
      <c r="EA14" s="9">
        <v>6.6689999999999996</v>
      </c>
      <c r="EB14" s="9">
        <v>8.1560000000000006</v>
      </c>
      <c r="EC14" s="9">
        <v>4.3630000000000004</v>
      </c>
      <c r="ED14" s="9">
        <v>1.5980000000000001</v>
      </c>
      <c r="EE14" s="9">
        <v>350.98700000000002</v>
      </c>
      <c r="EF14" s="9">
        <v>24.547000000000001</v>
      </c>
      <c r="EG14" s="9">
        <v>17.349</v>
      </c>
      <c r="EH14" s="9">
        <v>52.518999999999998</v>
      </c>
      <c r="EI14" s="9">
        <v>47.984000000000002</v>
      </c>
      <c r="EJ14" s="9">
        <v>397.41699999999997</v>
      </c>
      <c r="EK14" s="9">
        <v>51.517000000000003</v>
      </c>
      <c r="EL14" s="9">
        <v>31.003</v>
      </c>
      <c r="EM14" s="9">
        <v>586.11900000000003</v>
      </c>
      <c r="EN14" s="9">
        <v>375.58100000000002</v>
      </c>
      <c r="EO14" s="9">
        <v>339.017</v>
      </c>
      <c r="EP14" s="9">
        <v>33.665999999999997</v>
      </c>
      <c r="EQ14" s="9">
        <v>32.218000000000004</v>
      </c>
      <c r="ER14" s="9">
        <v>12.212</v>
      </c>
      <c r="ES14" s="9">
        <v>20.006</v>
      </c>
      <c r="ET14" s="9">
        <v>14.814</v>
      </c>
      <c r="EU14" s="9">
        <v>17.404</v>
      </c>
      <c r="EV14" s="9">
        <v>16.251999999999999</v>
      </c>
      <c r="EW14" s="9">
        <v>15.965999999999999</v>
      </c>
      <c r="EX14" s="9">
        <v>0</v>
      </c>
      <c r="EY14" s="9">
        <v>6.3140000000000001</v>
      </c>
      <c r="EZ14" s="9">
        <v>15.297000000000001</v>
      </c>
      <c r="FA14" s="9">
        <v>10.606</v>
      </c>
      <c r="FB14" s="9">
        <v>24.271999999999998</v>
      </c>
      <c r="FC14" s="9">
        <v>7.9459999999999997</v>
      </c>
      <c r="FD14" s="9">
        <v>1.448</v>
      </c>
      <c r="FE14" s="9">
        <v>305.35000000000002</v>
      </c>
      <c r="FF14" s="9">
        <v>265.63900000000001</v>
      </c>
      <c r="FG14" s="9">
        <v>257.55500000000001</v>
      </c>
      <c r="FH14" s="9">
        <v>3.4</v>
      </c>
      <c r="FI14" s="9">
        <v>4.6840000000000002</v>
      </c>
      <c r="FJ14" s="9">
        <v>3.89</v>
      </c>
      <c r="FK14" s="9">
        <v>4.1929999999999996</v>
      </c>
      <c r="FL14" s="9">
        <v>0</v>
      </c>
      <c r="FM14" s="9">
        <v>189.98699999999999</v>
      </c>
      <c r="FN14" s="9">
        <v>19.632999999999999</v>
      </c>
      <c r="FO14" s="9">
        <v>18.024000000000001</v>
      </c>
      <c r="FP14" s="9">
        <v>37.994999999999997</v>
      </c>
      <c r="FQ14" s="9">
        <v>30.164000000000001</v>
      </c>
      <c r="FR14" s="9">
        <v>235.47499999999999</v>
      </c>
      <c r="FS14" s="9">
        <v>39.712000000000003</v>
      </c>
      <c r="FT14" s="9">
        <v>36.564</v>
      </c>
      <c r="FU14" s="9">
        <v>375.58100000000002</v>
      </c>
      <c r="FV14" s="9">
        <v>340.34199999999998</v>
      </c>
      <c r="FW14" s="9">
        <v>285.125</v>
      </c>
      <c r="FX14" s="9">
        <v>285.125</v>
      </c>
      <c r="FY14" s="9">
        <v>21.113</v>
      </c>
      <c r="FZ14" s="9">
        <v>264.012</v>
      </c>
      <c r="GA14" s="9">
        <v>55.216999999999999</v>
      </c>
      <c r="GB14" s="9">
        <v>879.12</v>
      </c>
      <c r="GC14" s="9">
        <v>825.274</v>
      </c>
      <c r="GD14" s="9">
        <v>140.529</v>
      </c>
      <c r="GE14" s="9">
        <v>57.942999999999998</v>
      </c>
      <c r="GF14" s="9">
        <v>22.54</v>
      </c>
      <c r="GG14" s="9">
        <v>29.032</v>
      </c>
      <c r="GH14" s="9">
        <v>35.399000000000001</v>
      </c>
      <c r="GI14" s="9">
        <v>16.172999999999998</v>
      </c>
      <c r="GJ14" s="9">
        <v>33.027999999999999</v>
      </c>
      <c r="GK14" s="9">
        <v>10.516999999999999</v>
      </c>
      <c r="GL14" s="9">
        <v>6.7290000000000001</v>
      </c>
      <c r="GM14" s="9">
        <v>16.315999999999999</v>
      </c>
      <c r="GN14" s="9">
        <v>16.375</v>
      </c>
      <c r="GO14" s="9">
        <v>18.882000000000001</v>
      </c>
      <c r="GP14" s="9">
        <v>32.877000000000002</v>
      </c>
      <c r="GQ14" s="9">
        <v>18.696000000000002</v>
      </c>
      <c r="GR14" s="9">
        <v>82.585999999999999</v>
      </c>
      <c r="GS14" s="9">
        <v>684.745</v>
      </c>
      <c r="GT14" s="9">
        <v>550.38400000000001</v>
      </c>
      <c r="GU14" s="9">
        <v>527.30999999999995</v>
      </c>
      <c r="GV14" s="9">
        <v>10.882</v>
      </c>
      <c r="GW14" s="9">
        <v>11.93</v>
      </c>
      <c r="GX14" s="9">
        <v>12.199</v>
      </c>
      <c r="GY14" s="9">
        <v>6.4050000000000002</v>
      </c>
      <c r="GZ14" s="9">
        <v>3.2080000000000002</v>
      </c>
      <c r="HA14" s="9">
        <v>419.57100000000003</v>
      </c>
      <c r="HB14" s="9">
        <v>24.661000000000001</v>
      </c>
      <c r="HC14" s="9">
        <v>29.542999999999999</v>
      </c>
      <c r="HD14" s="9">
        <v>76.608000000000004</v>
      </c>
      <c r="HE14" s="9">
        <v>65.855000000000004</v>
      </c>
      <c r="HF14" s="9">
        <v>484.529</v>
      </c>
      <c r="HG14" s="9">
        <v>134.36099999999999</v>
      </c>
      <c r="HH14" s="9">
        <v>53.844999999999999</v>
      </c>
      <c r="HI14" s="9">
        <v>783.98199999999997</v>
      </c>
      <c r="HJ14" s="9">
        <v>95.137</v>
      </c>
      <c r="HK14" s="9">
        <v>92.713999999999999</v>
      </c>
      <c r="HL14" s="9">
        <v>89.96</v>
      </c>
      <c r="HM14" s="9">
        <v>5.6420000000000003</v>
      </c>
      <c r="HN14" s="9">
        <v>5.319</v>
      </c>
      <c r="HO14" s="9">
        <v>2.9060000000000001</v>
      </c>
      <c r="HP14" s="9">
        <v>2.4129999999999998</v>
      </c>
      <c r="HQ14" s="9">
        <v>3.1429999999999998</v>
      </c>
      <c r="HR14" s="9">
        <v>2.1749999999999998</v>
      </c>
      <c r="HS14" s="9">
        <v>3.4119999999999999</v>
      </c>
      <c r="HT14" s="9">
        <v>0.28799999999999998</v>
      </c>
      <c r="HU14" s="9">
        <v>1.37</v>
      </c>
      <c r="HV14" s="9">
        <v>1.355</v>
      </c>
      <c r="HW14" s="9">
        <v>1.89</v>
      </c>
      <c r="HX14" s="9">
        <v>2.073</v>
      </c>
      <c r="HY14" s="9">
        <v>4.2679999999999998</v>
      </c>
      <c r="HZ14" s="9">
        <v>1.05</v>
      </c>
      <c r="IA14" s="9">
        <v>0.32300000000000001</v>
      </c>
      <c r="IB14" s="9">
        <v>84.317999999999998</v>
      </c>
      <c r="IC14" s="9">
        <v>44.015999999999998</v>
      </c>
      <c r="ID14" s="9">
        <v>42.436999999999998</v>
      </c>
      <c r="IE14" s="9">
        <v>0.97599999999999998</v>
      </c>
      <c r="IF14" s="9">
        <v>0.60399999999999998</v>
      </c>
      <c r="IG14" s="9">
        <v>1.579</v>
      </c>
      <c r="IH14" s="9">
        <v>0</v>
      </c>
      <c r="II14" s="9">
        <v>0</v>
      </c>
      <c r="IJ14" s="9">
        <v>36.161999999999999</v>
      </c>
      <c r="IK14" s="9">
        <v>1.8939999999999999</v>
      </c>
      <c r="IL14" s="9">
        <v>0.83199999999999996</v>
      </c>
      <c r="IM14" s="9">
        <v>5.1280000000000001</v>
      </c>
      <c r="IN14" s="9">
        <v>6.3959999999999999</v>
      </c>
      <c r="IO14" s="9">
        <v>37.619999999999997</v>
      </c>
      <c r="IP14" s="9">
        <v>40.302</v>
      </c>
      <c r="IQ14" s="9">
        <v>2.7549999999999999</v>
      </c>
    </row>
    <row r="15" spans="1:251">
      <c r="A15" s="10">
        <v>43497</v>
      </c>
      <c r="B15" s="9">
        <v>22.134</v>
      </c>
      <c r="C15" s="9">
        <v>14.558999999999999</v>
      </c>
      <c r="D15" s="9">
        <v>139.29900000000001</v>
      </c>
      <c r="E15" s="9">
        <v>23.294</v>
      </c>
      <c r="F15" s="9">
        <v>19.062000000000001</v>
      </c>
      <c r="G15" s="9">
        <v>223.16</v>
      </c>
      <c r="H15" s="9">
        <v>703.31700000000001</v>
      </c>
      <c r="I15" s="9">
        <v>679.41399999999999</v>
      </c>
      <c r="J15" s="9">
        <v>49.533000000000001</v>
      </c>
      <c r="K15" s="9">
        <v>43.433999999999997</v>
      </c>
      <c r="L15" s="9">
        <v>21.641999999999999</v>
      </c>
      <c r="M15" s="9">
        <v>21.792000000000002</v>
      </c>
      <c r="N15" s="9">
        <v>31.146999999999998</v>
      </c>
      <c r="O15" s="9">
        <v>12.287000000000001</v>
      </c>
      <c r="P15" s="9">
        <v>32.603000000000002</v>
      </c>
      <c r="Q15" s="9">
        <v>0</v>
      </c>
      <c r="R15" s="9">
        <v>10.831</v>
      </c>
      <c r="S15" s="9">
        <v>17.707999999999998</v>
      </c>
      <c r="T15" s="9">
        <v>8.5890000000000004</v>
      </c>
      <c r="U15" s="9">
        <v>17.137</v>
      </c>
      <c r="V15" s="9">
        <v>32.207999999999998</v>
      </c>
      <c r="W15" s="9">
        <v>11.226000000000001</v>
      </c>
      <c r="X15" s="9">
        <v>6.0990000000000002</v>
      </c>
      <c r="Y15" s="9">
        <v>629.88099999999997</v>
      </c>
      <c r="Z15" s="9">
        <v>493.53500000000003</v>
      </c>
      <c r="AA15" s="9">
        <v>468.40800000000002</v>
      </c>
      <c r="AB15" s="9">
        <v>15.151</v>
      </c>
      <c r="AC15" s="9">
        <v>9.9760000000000009</v>
      </c>
      <c r="AD15" s="9">
        <v>15.832000000000001</v>
      </c>
      <c r="AE15" s="9">
        <v>1.329</v>
      </c>
      <c r="AF15" s="9">
        <v>7.9649999999999999</v>
      </c>
      <c r="AG15" s="9">
        <v>401.17599999999999</v>
      </c>
      <c r="AH15" s="9">
        <v>24.431000000000001</v>
      </c>
      <c r="AI15" s="9">
        <v>25.419</v>
      </c>
      <c r="AJ15" s="9">
        <v>42.51</v>
      </c>
      <c r="AK15" s="9">
        <v>94</v>
      </c>
      <c r="AL15" s="9">
        <v>399.536</v>
      </c>
      <c r="AM15" s="9">
        <v>136.345</v>
      </c>
      <c r="AN15" s="9">
        <v>23.902999999999999</v>
      </c>
      <c r="AO15" s="9">
        <v>703.31700000000001</v>
      </c>
      <c r="AP15" s="9">
        <v>265.95800000000003</v>
      </c>
      <c r="AQ15" s="9">
        <v>259.43099999999998</v>
      </c>
      <c r="AR15" s="9">
        <v>19.138000000000002</v>
      </c>
      <c r="AS15" s="9">
        <v>17.364999999999998</v>
      </c>
      <c r="AT15" s="9">
        <v>7.9219999999999997</v>
      </c>
      <c r="AU15" s="9">
        <v>9.4429999999999996</v>
      </c>
      <c r="AV15" s="9">
        <v>10.334</v>
      </c>
      <c r="AW15" s="9">
        <v>7.0309999999999997</v>
      </c>
      <c r="AX15" s="9">
        <v>9.8010000000000002</v>
      </c>
      <c r="AY15" s="9">
        <v>3.101</v>
      </c>
      <c r="AZ15" s="9">
        <v>4.4630000000000001</v>
      </c>
      <c r="BA15" s="9">
        <v>4.8099999999999996</v>
      </c>
      <c r="BB15" s="9">
        <v>3.83</v>
      </c>
      <c r="BC15" s="9">
        <v>8.7260000000000009</v>
      </c>
      <c r="BD15" s="9">
        <v>12.239000000000001</v>
      </c>
      <c r="BE15" s="9">
        <v>5.1260000000000003</v>
      </c>
      <c r="BF15" s="9">
        <v>1.7729999999999999</v>
      </c>
      <c r="BG15" s="9">
        <v>240.29300000000001</v>
      </c>
      <c r="BH15" s="9">
        <v>180.035</v>
      </c>
      <c r="BI15" s="9">
        <v>171.065</v>
      </c>
      <c r="BJ15" s="9">
        <v>5.7480000000000002</v>
      </c>
      <c r="BK15" s="9">
        <v>3.222</v>
      </c>
      <c r="BL15" s="9">
        <v>3.0659999999999998</v>
      </c>
      <c r="BM15" s="9">
        <v>0.97199999999999998</v>
      </c>
      <c r="BN15" s="9">
        <v>4.931</v>
      </c>
      <c r="BO15" s="9">
        <v>150.81299999999999</v>
      </c>
      <c r="BP15" s="9">
        <v>4.0060000000000002</v>
      </c>
      <c r="BQ15" s="9">
        <v>11.26</v>
      </c>
      <c r="BR15" s="9">
        <v>13.956</v>
      </c>
      <c r="BS15" s="9">
        <v>36.554000000000002</v>
      </c>
      <c r="BT15" s="9">
        <v>143.48099999999999</v>
      </c>
      <c r="BU15" s="9">
        <v>60.258000000000003</v>
      </c>
      <c r="BV15" s="9">
        <v>6.5270000000000001</v>
      </c>
      <c r="BW15" s="9">
        <v>265.95800000000003</v>
      </c>
      <c r="BX15" s="9">
        <v>392.18299999999999</v>
      </c>
      <c r="BY15" s="9">
        <v>372.23099999999999</v>
      </c>
      <c r="BZ15" s="9">
        <v>35.555</v>
      </c>
      <c r="CA15" s="9">
        <v>34.195</v>
      </c>
      <c r="CB15" s="9">
        <v>10.654</v>
      </c>
      <c r="CC15" s="9">
        <v>23.541</v>
      </c>
      <c r="CD15" s="9">
        <v>20.904</v>
      </c>
      <c r="CE15" s="9">
        <v>13.291</v>
      </c>
      <c r="CF15" s="9">
        <v>17.100999999999999</v>
      </c>
      <c r="CG15" s="9">
        <v>1.659</v>
      </c>
      <c r="CH15" s="9">
        <v>15.435</v>
      </c>
      <c r="CI15" s="9">
        <v>5.4450000000000003</v>
      </c>
      <c r="CJ15" s="9">
        <v>14.32</v>
      </c>
      <c r="CK15" s="9">
        <v>14.429</v>
      </c>
      <c r="CL15" s="9">
        <v>22.251999999999999</v>
      </c>
      <c r="CM15" s="9">
        <v>11.943</v>
      </c>
      <c r="CN15" s="9">
        <v>1.36</v>
      </c>
      <c r="CO15" s="9">
        <v>336.67599999999999</v>
      </c>
      <c r="CP15" s="9">
        <v>226.50800000000001</v>
      </c>
      <c r="CQ15" s="9">
        <v>219.46199999999999</v>
      </c>
      <c r="CR15" s="9">
        <v>3.0030000000000001</v>
      </c>
      <c r="CS15" s="9">
        <v>4.0430000000000001</v>
      </c>
      <c r="CT15" s="9">
        <v>0.55700000000000005</v>
      </c>
      <c r="CU15" s="9">
        <v>3.6219999999999999</v>
      </c>
      <c r="CV15" s="9">
        <v>2.867</v>
      </c>
      <c r="CW15" s="9">
        <v>183.559</v>
      </c>
      <c r="CX15" s="9">
        <v>7.1379999999999999</v>
      </c>
      <c r="CY15" s="9">
        <v>9.9849999999999994</v>
      </c>
      <c r="CZ15" s="9">
        <v>25.824999999999999</v>
      </c>
      <c r="DA15" s="9">
        <v>32.005000000000003</v>
      </c>
      <c r="DB15" s="9">
        <v>194.50299999999999</v>
      </c>
      <c r="DC15" s="9">
        <v>110.16800000000001</v>
      </c>
      <c r="DD15" s="9">
        <v>19.952000000000002</v>
      </c>
      <c r="DE15" s="9">
        <v>392.18299999999999</v>
      </c>
      <c r="DF15" s="9">
        <v>576.65499999999997</v>
      </c>
      <c r="DG15" s="9">
        <v>534.01800000000003</v>
      </c>
      <c r="DH15" s="9">
        <v>53.110999999999997</v>
      </c>
      <c r="DI15" s="9">
        <v>48.045999999999999</v>
      </c>
      <c r="DJ15" s="9">
        <v>21.105</v>
      </c>
      <c r="DK15" s="9">
        <v>26.940999999999999</v>
      </c>
      <c r="DL15" s="9">
        <v>33.148000000000003</v>
      </c>
      <c r="DM15" s="9">
        <v>14.898</v>
      </c>
      <c r="DN15" s="9">
        <v>29.257000000000001</v>
      </c>
      <c r="DO15" s="9">
        <v>11.746</v>
      </c>
      <c r="DP15" s="9">
        <v>5.7350000000000003</v>
      </c>
      <c r="DQ15" s="9">
        <v>10.823</v>
      </c>
      <c r="DR15" s="9">
        <v>19.181000000000001</v>
      </c>
      <c r="DS15" s="9">
        <v>18.041</v>
      </c>
      <c r="DT15" s="9">
        <v>26.797999999999998</v>
      </c>
      <c r="DU15" s="9">
        <v>21.248000000000001</v>
      </c>
      <c r="DV15" s="9">
        <v>5.0650000000000004</v>
      </c>
      <c r="DW15" s="9">
        <v>480.90699999999998</v>
      </c>
      <c r="DX15" s="9">
        <v>428.73599999999999</v>
      </c>
      <c r="DY15" s="9">
        <v>408.18599999999998</v>
      </c>
      <c r="DZ15" s="9">
        <v>11.356999999999999</v>
      </c>
      <c r="EA15" s="9">
        <v>9.1929999999999996</v>
      </c>
      <c r="EB15" s="9">
        <v>9.1159999999999997</v>
      </c>
      <c r="EC15" s="9">
        <v>7.923</v>
      </c>
      <c r="ED15" s="9">
        <v>3.5110000000000001</v>
      </c>
      <c r="EE15" s="9">
        <v>336.13099999999997</v>
      </c>
      <c r="EF15" s="9">
        <v>26.408000000000001</v>
      </c>
      <c r="EG15" s="9">
        <v>20.747</v>
      </c>
      <c r="EH15" s="9">
        <v>45.451000000000001</v>
      </c>
      <c r="EI15" s="9">
        <v>56.822000000000003</v>
      </c>
      <c r="EJ15" s="9">
        <v>371.91399999999999</v>
      </c>
      <c r="EK15" s="9">
        <v>52.170999999999999</v>
      </c>
      <c r="EL15" s="9">
        <v>42.637</v>
      </c>
      <c r="EM15" s="9">
        <v>576.65499999999997</v>
      </c>
      <c r="EN15" s="9">
        <v>366.94799999999998</v>
      </c>
      <c r="EO15" s="9">
        <v>331.89499999999998</v>
      </c>
      <c r="EP15" s="9">
        <v>41.146999999999998</v>
      </c>
      <c r="EQ15" s="9">
        <v>35.860999999999997</v>
      </c>
      <c r="ER15" s="9">
        <v>13.632999999999999</v>
      </c>
      <c r="ES15" s="9">
        <v>22.228000000000002</v>
      </c>
      <c r="ET15" s="9">
        <v>22.052</v>
      </c>
      <c r="EU15" s="9">
        <v>13.808999999999999</v>
      </c>
      <c r="EV15" s="9">
        <v>21.768999999999998</v>
      </c>
      <c r="EW15" s="9">
        <v>14.092000000000001</v>
      </c>
      <c r="EX15" s="9">
        <v>0</v>
      </c>
      <c r="EY15" s="9">
        <v>7.41</v>
      </c>
      <c r="EZ15" s="9">
        <v>19.902000000000001</v>
      </c>
      <c r="FA15" s="9">
        <v>8.5500000000000007</v>
      </c>
      <c r="FB15" s="9">
        <v>20.585999999999999</v>
      </c>
      <c r="FC15" s="9">
        <v>15.275</v>
      </c>
      <c r="FD15" s="9">
        <v>5.2850000000000001</v>
      </c>
      <c r="FE15" s="9">
        <v>290.74799999999999</v>
      </c>
      <c r="FF15" s="9">
        <v>264.995</v>
      </c>
      <c r="FG15" s="9">
        <v>254.31800000000001</v>
      </c>
      <c r="FH15" s="9">
        <v>2.754</v>
      </c>
      <c r="FI15" s="9">
        <v>7.923</v>
      </c>
      <c r="FJ15" s="9">
        <v>4.6660000000000004</v>
      </c>
      <c r="FK15" s="9">
        <v>5.01</v>
      </c>
      <c r="FL15" s="9">
        <v>0</v>
      </c>
      <c r="FM15" s="9">
        <v>189.518</v>
      </c>
      <c r="FN15" s="9">
        <v>15.895</v>
      </c>
      <c r="FO15" s="9">
        <v>11.228999999999999</v>
      </c>
      <c r="FP15" s="9">
        <v>48.351999999999997</v>
      </c>
      <c r="FQ15" s="9">
        <v>25.376999999999999</v>
      </c>
      <c r="FR15" s="9">
        <v>239.61799999999999</v>
      </c>
      <c r="FS15" s="9">
        <v>25.754000000000001</v>
      </c>
      <c r="FT15" s="9">
        <v>35.054000000000002</v>
      </c>
      <c r="FU15" s="9">
        <v>366.94799999999998</v>
      </c>
      <c r="FV15" s="9">
        <v>313.572</v>
      </c>
      <c r="FW15" s="9">
        <v>264.72000000000003</v>
      </c>
      <c r="FX15" s="9">
        <v>264.72000000000003</v>
      </c>
      <c r="FY15" s="9">
        <v>15.991</v>
      </c>
      <c r="FZ15" s="9">
        <v>248.72900000000001</v>
      </c>
      <c r="GA15" s="9">
        <v>48.851999999999997</v>
      </c>
      <c r="GB15" s="9">
        <v>893.35</v>
      </c>
      <c r="GC15" s="9">
        <v>838.56799999999998</v>
      </c>
      <c r="GD15" s="9">
        <v>140.35499999999999</v>
      </c>
      <c r="GE15" s="9">
        <v>54.83</v>
      </c>
      <c r="GF15" s="9">
        <v>24.838999999999999</v>
      </c>
      <c r="GG15" s="9">
        <v>23.949000000000002</v>
      </c>
      <c r="GH15" s="9">
        <v>34.679000000000002</v>
      </c>
      <c r="GI15" s="9">
        <v>14.061999999999999</v>
      </c>
      <c r="GJ15" s="9">
        <v>31.344000000000001</v>
      </c>
      <c r="GK15" s="9">
        <v>9.4550000000000001</v>
      </c>
      <c r="GL15" s="9">
        <v>7.6669999999999998</v>
      </c>
      <c r="GM15" s="9">
        <v>14.744999999999999</v>
      </c>
      <c r="GN15" s="9">
        <v>16.079999999999998</v>
      </c>
      <c r="GO15" s="9">
        <v>18.512</v>
      </c>
      <c r="GP15" s="9">
        <v>33.453000000000003</v>
      </c>
      <c r="GQ15" s="9">
        <v>15.884</v>
      </c>
      <c r="GR15" s="9">
        <v>85.525000000000006</v>
      </c>
      <c r="GS15" s="9">
        <v>698.21299999999997</v>
      </c>
      <c r="GT15" s="9">
        <v>571.73599999999999</v>
      </c>
      <c r="GU15" s="9">
        <v>545.572</v>
      </c>
      <c r="GV15" s="9">
        <v>13.031000000000001</v>
      </c>
      <c r="GW15" s="9">
        <v>13.132999999999999</v>
      </c>
      <c r="GX15" s="9">
        <v>16.617999999999999</v>
      </c>
      <c r="GY15" s="9">
        <v>5.3239999999999998</v>
      </c>
      <c r="GZ15" s="9">
        <v>3.6549999999999998</v>
      </c>
      <c r="HA15" s="9">
        <v>430.95600000000002</v>
      </c>
      <c r="HB15" s="9">
        <v>32.296999999999997</v>
      </c>
      <c r="HC15" s="9">
        <v>28.646999999999998</v>
      </c>
      <c r="HD15" s="9">
        <v>79.837999999999994</v>
      </c>
      <c r="HE15" s="9">
        <v>75.100999999999999</v>
      </c>
      <c r="HF15" s="9">
        <v>496.63600000000002</v>
      </c>
      <c r="HG15" s="9">
        <v>126.476</v>
      </c>
      <c r="HH15" s="9">
        <v>54.783000000000001</v>
      </c>
      <c r="HI15" s="9">
        <v>796.25</v>
      </c>
      <c r="HJ15" s="9">
        <v>97.1</v>
      </c>
      <c r="HK15" s="9">
        <v>97.2</v>
      </c>
      <c r="HL15" s="9">
        <v>93.08</v>
      </c>
      <c r="HM15" s="9">
        <v>5.0780000000000003</v>
      </c>
      <c r="HN15" s="9">
        <v>4.45</v>
      </c>
      <c r="HO15" s="9">
        <v>1.355</v>
      </c>
      <c r="HP15" s="9">
        <v>3.0950000000000002</v>
      </c>
      <c r="HQ15" s="9">
        <v>1.7889999999999999</v>
      </c>
      <c r="HR15" s="9">
        <v>2.661</v>
      </c>
      <c r="HS15" s="9">
        <v>1.1719999999999999</v>
      </c>
      <c r="HT15" s="9">
        <v>0.64400000000000002</v>
      </c>
      <c r="HU15" s="9">
        <v>2.6339999999999999</v>
      </c>
      <c r="HV15" s="9">
        <v>1.2010000000000001</v>
      </c>
      <c r="HW15" s="9">
        <v>1.5109999999999999</v>
      </c>
      <c r="HX15" s="9">
        <v>1.738</v>
      </c>
      <c r="HY15" s="9">
        <v>3.1960000000000002</v>
      </c>
      <c r="HZ15" s="9">
        <v>1.2529999999999999</v>
      </c>
      <c r="IA15" s="9">
        <v>0.629</v>
      </c>
      <c r="IB15" s="9">
        <v>88.001999999999995</v>
      </c>
      <c r="IC15" s="9">
        <v>50.774000000000001</v>
      </c>
      <c r="ID15" s="9">
        <v>47.143999999999998</v>
      </c>
      <c r="IE15" s="9">
        <v>1.9490000000000001</v>
      </c>
      <c r="IF15" s="9">
        <v>1.681</v>
      </c>
      <c r="IG15" s="9">
        <v>1.964</v>
      </c>
      <c r="IH15" s="9">
        <v>0.20200000000000001</v>
      </c>
      <c r="II15" s="9">
        <v>1.4650000000000001</v>
      </c>
      <c r="IJ15" s="9">
        <v>40.856999999999999</v>
      </c>
      <c r="IK15" s="9">
        <v>2.1110000000000002</v>
      </c>
      <c r="IL15" s="9">
        <v>2.3530000000000002</v>
      </c>
      <c r="IM15" s="9">
        <v>5.4530000000000003</v>
      </c>
      <c r="IN15" s="9">
        <v>10.829000000000001</v>
      </c>
      <c r="IO15" s="9">
        <v>39.945</v>
      </c>
      <c r="IP15" s="9">
        <v>37.228000000000002</v>
      </c>
      <c r="IQ15" s="9">
        <v>4.12</v>
      </c>
    </row>
    <row r="16" spans="1:251">
      <c r="A16" s="10">
        <v>43862</v>
      </c>
      <c r="B16" s="9">
        <v>28.068999999999999</v>
      </c>
      <c r="C16" s="9">
        <v>16.327999999999999</v>
      </c>
      <c r="D16" s="9">
        <v>154.73699999999999</v>
      </c>
      <c r="E16" s="9">
        <v>33.825000000000003</v>
      </c>
      <c r="F16" s="9">
        <v>15.365</v>
      </c>
      <c r="G16" s="9">
        <v>238.84399999999999</v>
      </c>
      <c r="H16" s="9">
        <v>697.42200000000003</v>
      </c>
      <c r="I16" s="9">
        <v>662.35299999999995</v>
      </c>
      <c r="J16" s="9">
        <v>45.161999999999999</v>
      </c>
      <c r="K16" s="9">
        <v>42.146999999999998</v>
      </c>
      <c r="L16" s="9">
        <v>18.148</v>
      </c>
      <c r="M16" s="9">
        <v>24</v>
      </c>
      <c r="N16" s="9">
        <v>33.859000000000002</v>
      </c>
      <c r="O16" s="9">
        <v>8.2880000000000003</v>
      </c>
      <c r="P16" s="9">
        <v>35.244999999999997</v>
      </c>
      <c r="Q16" s="9">
        <v>0</v>
      </c>
      <c r="R16" s="9">
        <v>6.9020000000000001</v>
      </c>
      <c r="S16" s="9">
        <v>18.376000000000001</v>
      </c>
      <c r="T16" s="9">
        <v>9.7200000000000006</v>
      </c>
      <c r="U16" s="9">
        <v>14.052</v>
      </c>
      <c r="V16" s="9">
        <v>32.880000000000003</v>
      </c>
      <c r="W16" s="9">
        <v>9.2669999999999995</v>
      </c>
      <c r="X16" s="9">
        <v>3.0150000000000001</v>
      </c>
      <c r="Y16" s="9">
        <v>617.19100000000003</v>
      </c>
      <c r="Z16" s="9">
        <v>479.72300000000001</v>
      </c>
      <c r="AA16" s="9">
        <v>458.83699999999999</v>
      </c>
      <c r="AB16" s="9">
        <v>11.611000000000001</v>
      </c>
      <c r="AC16" s="9">
        <v>9.2750000000000004</v>
      </c>
      <c r="AD16" s="9">
        <v>16.036999999999999</v>
      </c>
      <c r="AE16" s="9">
        <v>0</v>
      </c>
      <c r="AF16" s="9">
        <v>4.8490000000000002</v>
      </c>
      <c r="AG16" s="9">
        <v>375.41500000000002</v>
      </c>
      <c r="AH16" s="9">
        <v>30.32</v>
      </c>
      <c r="AI16" s="9">
        <v>21.443000000000001</v>
      </c>
      <c r="AJ16" s="9">
        <v>52.545000000000002</v>
      </c>
      <c r="AK16" s="9">
        <v>95.012</v>
      </c>
      <c r="AL16" s="9">
        <v>384.71100000000001</v>
      </c>
      <c r="AM16" s="9">
        <v>137.46799999999999</v>
      </c>
      <c r="AN16" s="9">
        <v>35.069000000000003</v>
      </c>
      <c r="AO16" s="9">
        <v>697.42200000000003</v>
      </c>
      <c r="AP16" s="9">
        <v>312.72500000000002</v>
      </c>
      <c r="AQ16" s="9">
        <v>299.04000000000002</v>
      </c>
      <c r="AR16" s="9">
        <v>23.509</v>
      </c>
      <c r="AS16" s="9">
        <v>21.788</v>
      </c>
      <c r="AT16" s="9">
        <v>9.8659999999999997</v>
      </c>
      <c r="AU16" s="9">
        <v>11.922000000000001</v>
      </c>
      <c r="AV16" s="9">
        <v>15.699</v>
      </c>
      <c r="AW16" s="9">
        <v>6.0890000000000004</v>
      </c>
      <c r="AX16" s="9">
        <v>11.163</v>
      </c>
      <c r="AY16" s="9">
        <v>2.944</v>
      </c>
      <c r="AZ16" s="9">
        <v>7.681</v>
      </c>
      <c r="BA16" s="9">
        <v>7.7889999999999997</v>
      </c>
      <c r="BB16" s="9">
        <v>8.0879999999999992</v>
      </c>
      <c r="BC16" s="9">
        <v>5.9109999999999996</v>
      </c>
      <c r="BD16" s="9">
        <v>16.225999999999999</v>
      </c>
      <c r="BE16" s="9">
        <v>5.5620000000000003</v>
      </c>
      <c r="BF16" s="9">
        <v>1.7210000000000001</v>
      </c>
      <c r="BG16" s="9">
        <v>275.53100000000001</v>
      </c>
      <c r="BH16" s="9">
        <v>209.99199999999999</v>
      </c>
      <c r="BI16" s="9">
        <v>197.88</v>
      </c>
      <c r="BJ16" s="9">
        <v>4.266</v>
      </c>
      <c r="BK16" s="9">
        <v>7.8460000000000001</v>
      </c>
      <c r="BL16" s="9">
        <v>4.6150000000000002</v>
      </c>
      <c r="BM16" s="9">
        <v>5.45</v>
      </c>
      <c r="BN16" s="9">
        <v>2.0459999999999998</v>
      </c>
      <c r="BO16" s="9">
        <v>164.989</v>
      </c>
      <c r="BP16" s="9">
        <v>7.7649999999999997</v>
      </c>
      <c r="BQ16" s="9">
        <v>9.1739999999999995</v>
      </c>
      <c r="BR16" s="9">
        <v>28.065000000000001</v>
      </c>
      <c r="BS16" s="9">
        <v>38.774000000000001</v>
      </c>
      <c r="BT16" s="9">
        <v>171.21799999999999</v>
      </c>
      <c r="BU16" s="9">
        <v>65.539000000000001</v>
      </c>
      <c r="BV16" s="9">
        <v>13.685</v>
      </c>
      <c r="BW16" s="9">
        <v>312.72500000000002</v>
      </c>
      <c r="BX16" s="9">
        <v>372.68599999999998</v>
      </c>
      <c r="BY16" s="9">
        <v>353.30799999999999</v>
      </c>
      <c r="BZ16" s="9">
        <v>28.495999999999999</v>
      </c>
      <c r="CA16" s="9">
        <v>26.83</v>
      </c>
      <c r="CB16" s="9">
        <v>14.714</v>
      </c>
      <c r="CC16" s="9">
        <v>12.115</v>
      </c>
      <c r="CD16" s="9">
        <v>17.195</v>
      </c>
      <c r="CE16" s="9">
        <v>9.6349999999999998</v>
      </c>
      <c r="CF16" s="9">
        <v>14.760999999999999</v>
      </c>
      <c r="CG16" s="9">
        <v>4.3780000000000001</v>
      </c>
      <c r="CH16" s="9">
        <v>7.6909999999999998</v>
      </c>
      <c r="CI16" s="9">
        <v>9.1950000000000003</v>
      </c>
      <c r="CJ16" s="9">
        <v>9.1300000000000008</v>
      </c>
      <c r="CK16" s="9">
        <v>8.5050000000000008</v>
      </c>
      <c r="CL16" s="9">
        <v>15.778</v>
      </c>
      <c r="CM16" s="9">
        <v>11.051</v>
      </c>
      <c r="CN16" s="9">
        <v>1.667</v>
      </c>
      <c r="CO16" s="9">
        <v>324.81099999999998</v>
      </c>
      <c r="CP16" s="9">
        <v>229.46700000000001</v>
      </c>
      <c r="CQ16" s="9">
        <v>223.89500000000001</v>
      </c>
      <c r="CR16" s="9">
        <v>3.48</v>
      </c>
      <c r="CS16" s="9">
        <v>2.0920000000000001</v>
      </c>
      <c r="CT16" s="9">
        <v>1.1080000000000001</v>
      </c>
      <c r="CU16" s="9">
        <v>2.5870000000000002</v>
      </c>
      <c r="CV16" s="9">
        <v>1.877</v>
      </c>
      <c r="CW16" s="9">
        <v>176.798</v>
      </c>
      <c r="CX16" s="9">
        <v>13.08</v>
      </c>
      <c r="CY16" s="9">
        <v>10.342000000000001</v>
      </c>
      <c r="CZ16" s="9">
        <v>29.247</v>
      </c>
      <c r="DA16" s="9">
        <v>31.826000000000001</v>
      </c>
      <c r="DB16" s="9">
        <v>197.64099999999999</v>
      </c>
      <c r="DC16" s="9">
        <v>95.343999999999994</v>
      </c>
      <c r="DD16" s="9">
        <v>19.378</v>
      </c>
      <c r="DE16" s="9">
        <v>372.68599999999998</v>
      </c>
      <c r="DF16" s="9">
        <v>593.48599999999999</v>
      </c>
      <c r="DG16" s="9">
        <v>560.06399999999996</v>
      </c>
      <c r="DH16" s="9">
        <v>57.081000000000003</v>
      </c>
      <c r="DI16" s="9">
        <v>52.747999999999998</v>
      </c>
      <c r="DJ16" s="9">
        <v>22.03</v>
      </c>
      <c r="DK16" s="9">
        <v>30.718</v>
      </c>
      <c r="DL16" s="9">
        <v>32.054000000000002</v>
      </c>
      <c r="DM16" s="9">
        <v>20.693999999999999</v>
      </c>
      <c r="DN16" s="9">
        <v>34.843000000000004</v>
      </c>
      <c r="DO16" s="9">
        <v>9.1270000000000007</v>
      </c>
      <c r="DP16" s="9">
        <v>8.0299999999999994</v>
      </c>
      <c r="DQ16" s="9">
        <v>16.439</v>
      </c>
      <c r="DR16" s="9">
        <v>17.164000000000001</v>
      </c>
      <c r="DS16" s="9">
        <v>19.145</v>
      </c>
      <c r="DT16" s="9">
        <v>32.381999999999998</v>
      </c>
      <c r="DU16" s="9">
        <v>20.366</v>
      </c>
      <c r="DV16" s="9">
        <v>4.3330000000000002</v>
      </c>
      <c r="DW16" s="9">
        <v>502.983</v>
      </c>
      <c r="DX16" s="9">
        <v>441.08300000000003</v>
      </c>
      <c r="DY16" s="9">
        <v>424.88299999999998</v>
      </c>
      <c r="DZ16" s="9">
        <v>7.4249999999999998</v>
      </c>
      <c r="EA16" s="9">
        <v>8.7750000000000004</v>
      </c>
      <c r="EB16" s="9">
        <v>8.5020000000000007</v>
      </c>
      <c r="EC16" s="9">
        <v>5.9059999999999997</v>
      </c>
      <c r="ED16" s="9">
        <v>1.7909999999999999</v>
      </c>
      <c r="EE16" s="9">
        <v>334.40100000000001</v>
      </c>
      <c r="EF16" s="9">
        <v>23.465</v>
      </c>
      <c r="EG16" s="9">
        <v>18.151</v>
      </c>
      <c r="EH16" s="9">
        <v>65.064999999999998</v>
      </c>
      <c r="EI16" s="9">
        <v>43.332000000000001</v>
      </c>
      <c r="EJ16" s="9">
        <v>397.75099999999998</v>
      </c>
      <c r="EK16" s="9">
        <v>61.9</v>
      </c>
      <c r="EL16" s="9">
        <v>33.421999999999997</v>
      </c>
      <c r="EM16" s="9">
        <v>593.48599999999999</v>
      </c>
      <c r="EN16" s="9">
        <v>380.06099999999998</v>
      </c>
      <c r="EO16" s="9">
        <v>355.49299999999999</v>
      </c>
      <c r="EP16" s="9">
        <v>31.893000000000001</v>
      </c>
      <c r="EQ16" s="9">
        <v>29.259</v>
      </c>
      <c r="ER16" s="9">
        <v>11.254</v>
      </c>
      <c r="ES16" s="9">
        <v>18.004999999999999</v>
      </c>
      <c r="ET16" s="9">
        <v>16.64</v>
      </c>
      <c r="EU16" s="9">
        <v>12.619</v>
      </c>
      <c r="EV16" s="9">
        <v>17.632999999999999</v>
      </c>
      <c r="EW16" s="9">
        <v>11.625999999999999</v>
      </c>
      <c r="EX16" s="9">
        <v>0</v>
      </c>
      <c r="EY16" s="9">
        <v>5.5430000000000001</v>
      </c>
      <c r="EZ16" s="9">
        <v>17.192</v>
      </c>
      <c r="FA16" s="9">
        <v>6.5229999999999997</v>
      </c>
      <c r="FB16" s="9">
        <v>20.155999999999999</v>
      </c>
      <c r="FC16" s="9">
        <v>9.1029999999999998</v>
      </c>
      <c r="FD16" s="9">
        <v>2.6349999999999998</v>
      </c>
      <c r="FE16" s="9">
        <v>323.59899999999999</v>
      </c>
      <c r="FF16" s="9">
        <v>286.11799999999999</v>
      </c>
      <c r="FG16" s="9">
        <v>277.84500000000003</v>
      </c>
      <c r="FH16" s="9">
        <v>3.6669999999999998</v>
      </c>
      <c r="FI16" s="9">
        <v>4.6050000000000004</v>
      </c>
      <c r="FJ16" s="9">
        <v>2.12</v>
      </c>
      <c r="FK16" s="9">
        <v>5.1349999999999998</v>
      </c>
      <c r="FL16" s="9">
        <v>1.018</v>
      </c>
      <c r="FM16" s="9">
        <v>194.07400000000001</v>
      </c>
      <c r="FN16" s="9">
        <v>13.843999999999999</v>
      </c>
      <c r="FO16" s="9">
        <v>20.89</v>
      </c>
      <c r="FP16" s="9">
        <v>57.308999999999997</v>
      </c>
      <c r="FQ16" s="9">
        <v>27.48</v>
      </c>
      <c r="FR16" s="9">
        <v>258.637</v>
      </c>
      <c r="FS16" s="9">
        <v>37.481999999999999</v>
      </c>
      <c r="FT16" s="9">
        <v>24.568999999999999</v>
      </c>
      <c r="FU16" s="9">
        <v>380.06099999999998</v>
      </c>
      <c r="FV16" s="9">
        <v>293.67500000000001</v>
      </c>
      <c r="FW16" s="9">
        <v>252.24600000000001</v>
      </c>
      <c r="FX16" s="9">
        <v>252.24600000000001</v>
      </c>
      <c r="FY16" s="9">
        <v>13.521000000000001</v>
      </c>
      <c r="FZ16" s="9">
        <v>238.726</v>
      </c>
      <c r="GA16" s="9">
        <v>41.427999999999997</v>
      </c>
      <c r="GB16" s="9">
        <v>908.65700000000004</v>
      </c>
      <c r="GC16" s="9">
        <v>844.45100000000002</v>
      </c>
      <c r="GD16" s="9">
        <v>151.74100000000001</v>
      </c>
      <c r="GE16" s="9">
        <v>68.587999999999994</v>
      </c>
      <c r="GF16" s="9">
        <v>28.866</v>
      </c>
      <c r="GG16" s="9">
        <v>31.855</v>
      </c>
      <c r="GH16" s="9">
        <v>41.203000000000003</v>
      </c>
      <c r="GI16" s="9">
        <v>19.518000000000001</v>
      </c>
      <c r="GJ16" s="9">
        <v>39.46</v>
      </c>
      <c r="GK16" s="9">
        <v>8.327</v>
      </c>
      <c r="GL16" s="9">
        <v>12.375999999999999</v>
      </c>
      <c r="GM16" s="9">
        <v>22.355</v>
      </c>
      <c r="GN16" s="9">
        <v>21.518999999999998</v>
      </c>
      <c r="GO16" s="9">
        <v>16.847000000000001</v>
      </c>
      <c r="GP16" s="9">
        <v>40.423000000000002</v>
      </c>
      <c r="GQ16" s="9">
        <v>20.297999999999998</v>
      </c>
      <c r="GR16" s="9">
        <v>83.153000000000006</v>
      </c>
      <c r="GS16" s="9">
        <v>692.71</v>
      </c>
      <c r="GT16" s="9">
        <v>565.31600000000003</v>
      </c>
      <c r="GU16" s="9">
        <v>534.60799999999995</v>
      </c>
      <c r="GV16" s="9">
        <v>15.378</v>
      </c>
      <c r="GW16" s="9">
        <v>14.461</v>
      </c>
      <c r="GX16" s="9">
        <v>14.993</v>
      </c>
      <c r="GY16" s="9">
        <v>8.5079999999999991</v>
      </c>
      <c r="GZ16" s="9">
        <v>6.01</v>
      </c>
      <c r="HA16" s="9">
        <v>406.69299999999998</v>
      </c>
      <c r="HB16" s="9">
        <v>36.649000000000001</v>
      </c>
      <c r="HC16" s="9">
        <v>28.658000000000001</v>
      </c>
      <c r="HD16" s="9">
        <v>93.316999999999993</v>
      </c>
      <c r="HE16" s="9">
        <v>84.093000000000004</v>
      </c>
      <c r="HF16" s="9">
        <v>481.22300000000001</v>
      </c>
      <c r="HG16" s="9">
        <v>127.39400000000001</v>
      </c>
      <c r="HH16" s="9">
        <v>64.206000000000003</v>
      </c>
      <c r="HI16" s="9">
        <v>806.61599999999999</v>
      </c>
      <c r="HJ16" s="9">
        <v>102.041</v>
      </c>
      <c r="HK16" s="9">
        <v>100.172</v>
      </c>
      <c r="HL16" s="9">
        <v>97.694999999999993</v>
      </c>
      <c r="HM16" s="9">
        <v>6.4169999999999998</v>
      </c>
      <c r="HN16" s="9">
        <v>6.4169999999999998</v>
      </c>
      <c r="HO16" s="9">
        <v>2.5409999999999999</v>
      </c>
      <c r="HP16" s="9">
        <v>3.8759999999999999</v>
      </c>
      <c r="HQ16" s="9">
        <v>3.7749999999999999</v>
      </c>
      <c r="HR16" s="9">
        <v>2.6419999999999999</v>
      </c>
      <c r="HS16" s="9">
        <v>4.0419999999999998</v>
      </c>
      <c r="HT16" s="9">
        <v>0.223</v>
      </c>
      <c r="HU16" s="9">
        <v>2.1520000000000001</v>
      </c>
      <c r="HV16" s="9">
        <v>2.6890000000000001</v>
      </c>
      <c r="HW16" s="9">
        <v>0.65500000000000003</v>
      </c>
      <c r="HX16" s="9">
        <v>3.073</v>
      </c>
      <c r="HY16" s="9">
        <v>4.5250000000000004</v>
      </c>
      <c r="HZ16" s="9">
        <v>1.8919999999999999</v>
      </c>
      <c r="IA16" s="9">
        <v>0</v>
      </c>
      <c r="IB16" s="9">
        <v>91.278999999999996</v>
      </c>
      <c r="IC16" s="9">
        <v>54.31</v>
      </c>
      <c r="ID16" s="9">
        <v>49.598999999999997</v>
      </c>
      <c r="IE16" s="9">
        <v>2.3460000000000001</v>
      </c>
      <c r="IF16" s="9">
        <v>2.3650000000000002</v>
      </c>
      <c r="IG16" s="9">
        <v>2.88</v>
      </c>
      <c r="IH16" s="9">
        <v>0.52600000000000002</v>
      </c>
      <c r="II16" s="9">
        <v>1.3049999999999999</v>
      </c>
      <c r="IJ16" s="9">
        <v>42.042000000000002</v>
      </c>
      <c r="IK16" s="9">
        <v>2.5249999999999999</v>
      </c>
      <c r="IL16" s="9">
        <v>1.329</v>
      </c>
      <c r="IM16" s="9">
        <v>8.4139999999999997</v>
      </c>
      <c r="IN16" s="9">
        <v>11.266</v>
      </c>
      <c r="IO16" s="9">
        <v>43.043999999999997</v>
      </c>
      <c r="IP16" s="9">
        <v>36.969000000000001</v>
      </c>
      <c r="IQ16" s="9">
        <v>2.476</v>
      </c>
    </row>
    <row r="17" spans="1:251">
      <c r="A17" s="10">
        <v>44228</v>
      </c>
      <c r="B17" s="9">
        <v>28.734000000000002</v>
      </c>
      <c r="C17" s="9">
        <v>12.36</v>
      </c>
      <c r="D17" s="9">
        <v>137.559</v>
      </c>
      <c r="E17" s="9">
        <v>29.297000000000001</v>
      </c>
      <c r="F17" s="9">
        <v>19.574000000000002</v>
      </c>
      <c r="G17" s="9">
        <v>217.55799999999999</v>
      </c>
      <c r="H17" s="9">
        <v>715.096</v>
      </c>
      <c r="I17" s="9">
        <v>693.60599999999999</v>
      </c>
      <c r="J17" s="9">
        <v>46.826999999999998</v>
      </c>
      <c r="K17" s="9">
        <v>44.058999999999997</v>
      </c>
      <c r="L17" s="9">
        <v>22.527999999999999</v>
      </c>
      <c r="M17" s="9">
        <v>21.530999999999999</v>
      </c>
      <c r="N17" s="9">
        <v>31.956</v>
      </c>
      <c r="O17" s="9">
        <v>12.103999999999999</v>
      </c>
      <c r="P17" s="9">
        <v>35.734999999999999</v>
      </c>
      <c r="Q17" s="9">
        <v>0</v>
      </c>
      <c r="R17" s="9">
        <v>8.3249999999999993</v>
      </c>
      <c r="S17" s="9">
        <v>16.597999999999999</v>
      </c>
      <c r="T17" s="9">
        <v>15.102</v>
      </c>
      <c r="U17" s="9">
        <v>12.36</v>
      </c>
      <c r="V17" s="9">
        <v>32.872</v>
      </c>
      <c r="W17" s="9">
        <v>11.186999999999999</v>
      </c>
      <c r="X17" s="9">
        <v>2.7679999999999998</v>
      </c>
      <c r="Y17" s="9">
        <v>646.779</v>
      </c>
      <c r="Z17" s="9">
        <v>506.048</v>
      </c>
      <c r="AA17" s="9">
        <v>476.63200000000001</v>
      </c>
      <c r="AB17" s="9">
        <v>17.827000000000002</v>
      </c>
      <c r="AC17" s="9">
        <v>11.59</v>
      </c>
      <c r="AD17" s="9">
        <v>20.59</v>
      </c>
      <c r="AE17" s="9">
        <v>3.2250000000000001</v>
      </c>
      <c r="AF17" s="9">
        <v>5.601</v>
      </c>
      <c r="AG17" s="9">
        <v>381.94799999999998</v>
      </c>
      <c r="AH17" s="9">
        <v>36.32</v>
      </c>
      <c r="AI17" s="9">
        <v>33.372</v>
      </c>
      <c r="AJ17" s="9">
        <v>54.406999999999996</v>
      </c>
      <c r="AK17" s="9">
        <v>102.813</v>
      </c>
      <c r="AL17" s="9">
        <v>403.23399999999998</v>
      </c>
      <c r="AM17" s="9">
        <v>140.73099999999999</v>
      </c>
      <c r="AN17" s="9">
        <v>21.489000000000001</v>
      </c>
      <c r="AO17" s="9">
        <v>715.096</v>
      </c>
      <c r="AP17" s="9">
        <v>292.32299999999998</v>
      </c>
      <c r="AQ17" s="9">
        <v>283.72000000000003</v>
      </c>
      <c r="AR17" s="9">
        <v>18.521000000000001</v>
      </c>
      <c r="AS17" s="9">
        <v>18.029</v>
      </c>
      <c r="AT17" s="9">
        <v>6.9459999999999997</v>
      </c>
      <c r="AU17" s="9">
        <v>11.083</v>
      </c>
      <c r="AV17" s="9">
        <v>10.302</v>
      </c>
      <c r="AW17" s="9">
        <v>7.7270000000000003</v>
      </c>
      <c r="AX17" s="9">
        <v>9.2750000000000004</v>
      </c>
      <c r="AY17" s="9">
        <v>1.7090000000000001</v>
      </c>
      <c r="AZ17" s="9">
        <v>7.0449999999999999</v>
      </c>
      <c r="BA17" s="9">
        <v>3.3969999999999998</v>
      </c>
      <c r="BB17" s="9">
        <v>4.0999999999999996</v>
      </c>
      <c r="BC17" s="9">
        <v>10.532</v>
      </c>
      <c r="BD17" s="9">
        <v>12.826000000000001</v>
      </c>
      <c r="BE17" s="9">
        <v>5.2030000000000003</v>
      </c>
      <c r="BF17" s="9">
        <v>0.49199999999999999</v>
      </c>
      <c r="BG17" s="9">
        <v>265.19900000000001</v>
      </c>
      <c r="BH17" s="9">
        <v>190.946</v>
      </c>
      <c r="BI17" s="9">
        <v>181.28100000000001</v>
      </c>
      <c r="BJ17" s="9">
        <v>4.9009999999999998</v>
      </c>
      <c r="BK17" s="9">
        <v>4.7640000000000002</v>
      </c>
      <c r="BL17" s="9">
        <v>2.93</v>
      </c>
      <c r="BM17" s="9">
        <v>2.7989999999999999</v>
      </c>
      <c r="BN17" s="9">
        <v>3.9359999999999999</v>
      </c>
      <c r="BO17" s="9">
        <v>143.87</v>
      </c>
      <c r="BP17" s="9">
        <v>13.987</v>
      </c>
      <c r="BQ17" s="9">
        <v>6.806</v>
      </c>
      <c r="BR17" s="9">
        <v>26.282</v>
      </c>
      <c r="BS17" s="9">
        <v>30.280999999999999</v>
      </c>
      <c r="BT17" s="9">
        <v>160.66399999999999</v>
      </c>
      <c r="BU17" s="9">
        <v>74.253</v>
      </c>
      <c r="BV17" s="9">
        <v>8.6029999999999998</v>
      </c>
      <c r="BW17" s="9">
        <v>292.32299999999998</v>
      </c>
      <c r="BX17" s="9">
        <v>386.56299999999999</v>
      </c>
      <c r="BY17" s="9">
        <v>366.62099999999998</v>
      </c>
      <c r="BZ17" s="9">
        <v>36.174999999999997</v>
      </c>
      <c r="CA17" s="9">
        <v>30.917999999999999</v>
      </c>
      <c r="CB17" s="9">
        <v>16.997</v>
      </c>
      <c r="CC17" s="9">
        <v>13.920999999999999</v>
      </c>
      <c r="CD17" s="9">
        <v>26.957000000000001</v>
      </c>
      <c r="CE17" s="9">
        <v>3.96</v>
      </c>
      <c r="CF17" s="9">
        <v>25.632999999999999</v>
      </c>
      <c r="CG17" s="9">
        <v>2.78</v>
      </c>
      <c r="CH17" s="9">
        <v>2.5049999999999999</v>
      </c>
      <c r="CI17" s="9">
        <v>12.752000000000001</v>
      </c>
      <c r="CJ17" s="9">
        <v>9.8089999999999993</v>
      </c>
      <c r="CK17" s="9">
        <v>8.3569999999999993</v>
      </c>
      <c r="CL17" s="9">
        <v>21.73</v>
      </c>
      <c r="CM17" s="9">
        <v>9.1880000000000006</v>
      </c>
      <c r="CN17" s="9">
        <v>5.2569999999999997</v>
      </c>
      <c r="CO17" s="9">
        <v>330.44600000000003</v>
      </c>
      <c r="CP17" s="9">
        <v>230.46600000000001</v>
      </c>
      <c r="CQ17" s="9">
        <v>225.31700000000001</v>
      </c>
      <c r="CR17" s="9">
        <v>2.8679999999999999</v>
      </c>
      <c r="CS17" s="9">
        <v>2.2810000000000001</v>
      </c>
      <c r="CT17" s="9">
        <v>3.5710000000000002</v>
      </c>
      <c r="CU17" s="9">
        <v>0</v>
      </c>
      <c r="CV17" s="9">
        <v>1.5780000000000001</v>
      </c>
      <c r="CW17" s="9">
        <v>174.71199999999999</v>
      </c>
      <c r="CX17" s="9">
        <v>11.044</v>
      </c>
      <c r="CY17" s="9">
        <v>15.503</v>
      </c>
      <c r="CZ17" s="9">
        <v>29.207000000000001</v>
      </c>
      <c r="DA17" s="9">
        <v>22.815999999999999</v>
      </c>
      <c r="DB17" s="9">
        <v>207.65</v>
      </c>
      <c r="DC17" s="9">
        <v>99.98</v>
      </c>
      <c r="DD17" s="9">
        <v>19.942</v>
      </c>
      <c r="DE17" s="9">
        <v>386.56299999999999</v>
      </c>
      <c r="DF17" s="9">
        <v>595.33000000000004</v>
      </c>
      <c r="DG17" s="9">
        <v>557.37599999999998</v>
      </c>
      <c r="DH17" s="9">
        <v>56.255000000000003</v>
      </c>
      <c r="DI17" s="9">
        <v>49.756</v>
      </c>
      <c r="DJ17" s="9">
        <v>16.564</v>
      </c>
      <c r="DK17" s="9">
        <v>33.192</v>
      </c>
      <c r="DL17" s="9">
        <v>30.722000000000001</v>
      </c>
      <c r="DM17" s="9">
        <v>19.033999999999999</v>
      </c>
      <c r="DN17" s="9">
        <v>35.26</v>
      </c>
      <c r="DO17" s="9">
        <v>9.6910000000000007</v>
      </c>
      <c r="DP17" s="9">
        <v>4.8049999999999997</v>
      </c>
      <c r="DQ17" s="9">
        <v>14.042</v>
      </c>
      <c r="DR17" s="9">
        <v>20.844000000000001</v>
      </c>
      <c r="DS17" s="9">
        <v>14.869</v>
      </c>
      <c r="DT17" s="9">
        <v>31.788</v>
      </c>
      <c r="DU17" s="9">
        <v>17.968</v>
      </c>
      <c r="DV17" s="9">
        <v>6.4989999999999997</v>
      </c>
      <c r="DW17" s="9">
        <v>501.12</v>
      </c>
      <c r="DX17" s="9">
        <v>448.15300000000002</v>
      </c>
      <c r="DY17" s="9">
        <v>423.714</v>
      </c>
      <c r="DZ17" s="9">
        <v>13.804</v>
      </c>
      <c r="EA17" s="9">
        <v>10.635</v>
      </c>
      <c r="EB17" s="9">
        <v>14.548999999999999</v>
      </c>
      <c r="EC17" s="9">
        <v>6.6420000000000003</v>
      </c>
      <c r="ED17" s="9">
        <v>3.2480000000000002</v>
      </c>
      <c r="EE17" s="9">
        <v>327.577</v>
      </c>
      <c r="EF17" s="9">
        <v>32.021000000000001</v>
      </c>
      <c r="EG17" s="9">
        <v>25.291</v>
      </c>
      <c r="EH17" s="9">
        <v>63.262999999999998</v>
      </c>
      <c r="EI17" s="9">
        <v>57.954000000000001</v>
      </c>
      <c r="EJ17" s="9">
        <v>390.19900000000001</v>
      </c>
      <c r="EK17" s="9">
        <v>52.966999999999999</v>
      </c>
      <c r="EL17" s="9">
        <v>37.954999999999998</v>
      </c>
      <c r="EM17" s="9">
        <v>595.33000000000004</v>
      </c>
      <c r="EN17" s="9">
        <v>371.46499999999997</v>
      </c>
      <c r="EO17" s="9">
        <v>341.24799999999999</v>
      </c>
      <c r="EP17" s="9">
        <v>34.951999999999998</v>
      </c>
      <c r="EQ17" s="9">
        <v>34.491999999999997</v>
      </c>
      <c r="ER17" s="9">
        <v>14.962</v>
      </c>
      <c r="ES17" s="9">
        <v>19.53</v>
      </c>
      <c r="ET17" s="9">
        <v>17.006</v>
      </c>
      <c r="EU17" s="9">
        <v>17.486000000000001</v>
      </c>
      <c r="EV17" s="9">
        <v>19.984000000000002</v>
      </c>
      <c r="EW17" s="9">
        <v>14.507999999999999</v>
      </c>
      <c r="EX17" s="9">
        <v>0</v>
      </c>
      <c r="EY17" s="9">
        <v>7.7169999999999996</v>
      </c>
      <c r="EZ17" s="9">
        <v>17.721</v>
      </c>
      <c r="FA17" s="9">
        <v>9.0530000000000008</v>
      </c>
      <c r="FB17" s="9">
        <v>21.477</v>
      </c>
      <c r="FC17" s="9">
        <v>13.015000000000001</v>
      </c>
      <c r="FD17" s="9">
        <v>0.46</v>
      </c>
      <c r="FE17" s="9">
        <v>306.29599999999999</v>
      </c>
      <c r="FF17" s="9">
        <v>270.27699999999999</v>
      </c>
      <c r="FG17" s="9">
        <v>259.48599999999999</v>
      </c>
      <c r="FH17" s="9">
        <v>5.66</v>
      </c>
      <c r="FI17" s="9">
        <v>5.1319999999999997</v>
      </c>
      <c r="FJ17" s="9">
        <v>5.0599999999999996</v>
      </c>
      <c r="FK17" s="9">
        <v>3.6379999999999999</v>
      </c>
      <c r="FL17" s="9">
        <v>2.0939999999999999</v>
      </c>
      <c r="FM17" s="9">
        <v>178.20699999999999</v>
      </c>
      <c r="FN17" s="9">
        <v>13.178000000000001</v>
      </c>
      <c r="FO17" s="9">
        <v>22.140999999999998</v>
      </c>
      <c r="FP17" s="9">
        <v>56.750999999999998</v>
      </c>
      <c r="FQ17" s="9">
        <v>23.928000000000001</v>
      </c>
      <c r="FR17" s="9">
        <v>246.34899999999999</v>
      </c>
      <c r="FS17" s="9">
        <v>36.018999999999998</v>
      </c>
      <c r="FT17" s="9">
        <v>30.218</v>
      </c>
      <c r="FU17" s="9">
        <v>371.46499999999997</v>
      </c>
      <c r="FV17" s="9">
        <v>319.33499999999998</v>
      </c>
      <c r="FW17" s="9">
        <v>283.08300000000003</v>
      </c>
      <c r="FX17" s="9">
        <v>283.08300000000003</v>
      </c>
      <c r="FY17" s="9">
        <v>17.977</v>
      </c>
      <c r="FZ17" s="9">
        <v>265.10599999999999</v>
      </c>
      <c r="GA17" s="9">
        <v>36.252000000000002</v>
      </c>
      <c r="GB17" s="9">
        <v>893.37199999999996</v>
      </c>
      <c r="GC17" s="9">
        <v>845.66399999999999</v>
      </c>
      <c r="GD17" s="9">
        <v>125.727</v>
      </c>
      <c r="GE17" s="9">
        <v>57.883000000000003</v>
      </c>
      <c r="GF17" s="9">
        <v>23.263999999999999</v>
      </c>
      <c r="GG17" s="9">
        <v>26.408999999999999</v>
      </c>
      <c r="GH17" s="9">
        <v>35.207000000000001</v>
      </c>
      <c r="GI17" s="9">
        <v>14.263999999999999</v>
      </c>
      <c r="GJ17" s="9">
        <v>37.527000000000001</v>
      </c>
      <c r="GK17" s="9">
        <v>6.266</v>
      </c>
      <c r="GL17" s="9">
        <v>4.7679999999999998</v>
      </c>
      <c r="GM17" s="9">
        <v>14.202999999999999</v>
      </c>
      <c r="GN17" s="9">
        <v>21.510999999999999</v>
      </c>
      <c r="GO17" s="9">
        <v>14.241</v>
      </c>
      <c r="GP17" s="9">
        <v>32.636000000000003</v>
      </c>
      <c r="GQ17" s="9">
        <v>17.318000000000001</v>
      </c>
      <c r="GR17" s="9">
        <v>67.844999999999999</v>
      </c>
      <c r="GS17" s="9">
        <v>719.93700000000001</v>
      </c>
      <c r="GT17" s="9">
        <v>599.92499999999995</v>
      </c>
      <c r="GU17" s="9">
        <v>566.74599999999998</v>
      </c>
      <c r="GV17" s="9">
        <v>19.423999999999999</v>
      </c>
      <c r="GW17" s="9">
        <v>13.484999999999999</v>
      </c>
      <c r="GX17" s="9">
        <v>17.030999999999999</v>
      </c>
      <c r="GY17" s="9">
        <v>8.8109999999999999</v>
      </c>
      <c r="GZ17" s="9">
        <v>6.423</v>
      </c>
      <c r="HA17" s="9">
        <v>435.44099999999997</v>
      </c>
      <c r="HB17" s="9">
        <v>38.567</v>
      </c>
      <c r="HC17" s="9">
        <v>38.703000000000003</v>
      </c>
      <c r="HD17" s="9">
        <v>87.213999999999999</v>
      </c>
      <c r="HE17" s="9">
        <v>83.585999999999999</v>
      </c>
      <c r="HF17" s="9">
        <v>516.34</v>
      </c>
      <c r="HG17" s="9">
        <v>120.012</v>
      </c>
      <c r="HH17" s="9">
        <v>47.707000000000001</v>
      </c>
      <c r="HI17" s="9">
        <v>812.84100000000001</v>
      </c>
      <c r="HJ17" s="9">
        <v>80.531000000000006</v>
      </c>
      <c r="HK17" s="9">
        <v>100.151</v>
      </c>
      <c r="HL17" s="9">
        <v>97.932000000000002</v>
      </c>
      <c r="HM17" s="9">
        <v>4.7569999999999997</v>
      </c>
      <c r="HN17" s="9">
        <v>4.4710000000000001</v>
      </c>
      <c r="HO17" s="9">
        <v>1.56</v>
      </c>
      <c r="HP17" s="9">
        <v>2.911</v>
      </c>
      <c r="HQ17" s="9">
        <v>2.992</v>
      </c>
      <c r="HR17" s="9">
        <v>1.4790000000000001</v>
      </c>
      <c r="HS17" s="9">
        <v>3.4950000000000001</v>
      </c>
      <c r="HT17" s="9">
        <v>0</v>
      </c>
      <c r="HU17" s="9">
        <v>0.97599999999999998</v>
      </c>
      <c r="HV17" s="9">
        <v>1.1439999999999999</v>
      </c>
      <c r="HW17" s="9">
        <v>0.73499999999999999</v>
      </c>
      <c r="HX17" s="9">
        <v>2.5920000000000001</v>
      </c>
      <c r="HY17" s="9">
        <v>3.831</v>
      </c>
      <c r="HZ17" s="9">
        <v>0.64</v>
      </c>
      <c r="IA17" s="9">
        <v>0.28699999999999998</v>
      </c>
      <c r="IB17" s="9">
        <v>93.174000000000007</v>
      </c>
      <c r="IC17" s="9">
        <v>64.200999999999993</v>
      </c>
      <c r="ID17" s="9">
        <v>59.921999999999997</v>
      </c>
      <c r="IE17" s="9">
        <v>2.0619999999999998</v>
      </c>
      <c r="IF17" s="9">
        <v>2.2170000000000001</v>
      </c>
      <c r="IG17" s="9">
        <v>1.369</v>
      </c>
      <c r="IH17" s="9">
        <v>0.77800000000000002</v>
      </c>
      <c r="II17" s="9">
        <v>1.865</v>
      </c>
      <c r="IJ17" s="9">
        <v>47.521999999999998</v>
      </c>
      <c r="IK17" s="9">
        <v>3.85</v>
      </c>
      <c r="IL17" s="9">
        <v>4.3540000000000001</v>
      </c>
      <c r="IM17" s="9">
        <v>8.4749999999999996</v>
      </c>
      <c r="IN17" s="9">
        <v>12.715999999999999</v>
      </c>
      <c r="IO17" s="9">
        <v>51.484999999999999</v>
      </c>
      <c r="IP17" s="9">
        <v>28.972999999999999</v>
      </c>
      <c r="IQ17" s="9">
        <v>2.2189999999999999</v>
      </c>
    </row>
    <row r="18" spans="1:251">
      <c r="A18" s="10">
        <v>44593</v>
      </c>
      <c r="B18" s="9">
        <v>25.042999999999999</v>
      </c>
      <c r="C18" s="9">
        <v>19.204000000000001</v>
      </c>
      <c r="D18" s="9">
        <v>133.745</v>
      </c>
      <c r="E18" s="9">
        <v>27.821000000000002</v>
      </c>
      <c r="F18" s="9">
        <v>13.135</v>
      </c>
      <c r="G18" s="9">
        <v>218.8</v>
      </c>
      <c r="H18" s="9">
        <v>787.79700000000003</v>
      </c>
      <c r="I18" s="9">
        <v>760.83900000000006</v>
      </c>
      <c r="J18" s="9">
        <v>61.756999999999998</v>
      </c>
      <c r="K18" s="9">
        <v>56.9</v>
      </c>
      <c r="L18" s="9">
        <v>28.855</v>
      </c>
      <c r="M18" s="9">
        <v>28.045000000000002</v>
      </c>
      <c r="N18" s="9">
        <v>42.988999999999997</v>
      </c>
      <c r="O18" s="9">
        <v>13.911</v>
      </c>
      <c r="P18" s="9">
        <v>44.658999999999999</v>
      </c>
      <c r="Q18" s="9">
        <v>0</v>
      </c>
      <c r="R18" s="9">
        <v>12.241</v>
      </c>
      <c r="S18" s="9">
        <v>23.427</v>
      </c>
      <c r="T18" s="9">
        <v>17.128</v>
      </c>
      <c r="U18" s="9">
        <v>16.344999999999999</v>
      </c>
      <c r="V18" s="9">
        <v>38.451999999999998</v>
      </c>
      <c r="W18" s="9">
        <v>18.448</v>
      </c>
      <c r="X18" s="9">
        <v>4.8570000000000002</v>
      </c>
      <c r="Y18" s="9">
        <v>699.08199999999999</v>
      </c>
      <c r="Z18" s="9">
        <v>567.279</v>
      </c>
      <c r="AA18" s="9">
        <v>535.03599999999994</v>
      </c>
      <c r="AB18" s="9">
        <v>24.027999999999999</v>
      </c>
      <c r="AC18" s="9">
        <v>8.2159999999999993</v>
      </c>
      <c r="AD18" s="9">
        <v>27.023</v>
      </c>
      <c r="AE18" s="9">
        <v>0</v>
      </c>
      <c r="AF18" s="9">
        <v>5.2210000000000001</v>
      </c>
      <c r="AG18" s="9">
        <v>438.34699999999998</v>
      </c>
      <c r="AH18" s="9">
        <v>41.152000000000001</v>
      </c>
      <c r="AI18" s="9">
        <v>25.835000000000001</v>
      </c>
      <c r="AJ18" s="9">
        <v>61.945</v>
      </c>
      <c r="AK18" s="9">
        <v>121.001</v>
      </c>
      <c r="AL18" s="9">
        <v>446.27800000000002</v>
      </c>
      <c r="AM18" s="9">
        <v>131.803</v>
      </c>
      <c r="AN18" s="9">
        <v>26.957999999999998</v>
      </c>
      <c r="AO18" s="9">
        <v>787.79700000000003</v>
      </c>
      <c r="AP18" s="9">
        <v>308.79000000000002</v>
      </c>
      <c r="AQ18" s="9">
        <v>298.851</v>
      </c>
      <c r="AR18" s="9">
        <v>27.634</v>
      </c>
      <c r="AS18" s="9">
        <v>27.137</v>
      </c>
      <c r="AT18" s="9">
        <v>10.952</v>
      </c>
      <c r="AU18" s="9">
        <v>16.184999999999999</v>
      </c>
      <c r="AV18" s="9">
        <v>15.646000000000001</v>
      </c>
      <c r="AW18" s="9">
        <v>11.49</v>
      </c>
      <c r="AX18" s="9">
        <v>14.849</v>
      </c>
      <c r="AY18" s="9">
        <v>4.5570000000000004</v>
      </c>
      <c r="AZ18" s="9">
        <v>7.73</v>
      </c>
      <c r="BA18" s="9">
        <v>12.01</v>
      </c>
      <c r="BB18" s="9">
        <v>5.5890000000000004</v>
      </c>
      <c r="BC18" s="9">
        <v>9.5380000000000003</v>
      </c>
      <c r="BD18" s="9">
        <v>22.806000000000001</v>
      </c>
      <c r="BE18" s="9">
        <v>4.33</v>
      </c>
      <c r="BF18" s="9">
        <v>0.497</v>
      </c>
      <c r="BG18" s="9">
        <v>271.21699999999998</v>
      </c>
      <c r="BH18" s="9">
        <v>220.42500000000001</v>
      </c>
      <c r="BI18" s="9">
        <v>211.13900000000001</v>
      </c>
      <c r="BJ18" s="9">
        <v>5.7610000000000001</v>
      </c>
      <c r="BK18" s="9">
        <v>3.5249999999999999</v>
      </c>
      <c r="BL18" s="9">
        <v>5.1859999999999999</v>
      </c>
      <c r="BM18" s="9">
        <v>1.4730000000000001</v>
      </c>
      <c r="BN18" s="9">
        <v>2.6269999999999998</v>
      </c>
      <c r="BO18" s="9">
        <v>178.00399999999999</v>
      </c>
      <c r="BP18" s="9">
        <v>8.3740000000000006</v>
      </c>
      <c r="BQ18" s="9">
        <v>7.1879999999999997</v>
      </c>
      <c r="BR18" s="9">
        <v>26.859000000000002</v>
      </c>
      <c r="BS18" s="9">
        <v>38.405000000000001</v>
      </c>
      <c r="BT18" s="9">
        <v>182.01900000000001</v>
      </c>
      <c r="BU18" s="9">
        <v>50.792000000000002</v>
      </c>
      <c r="BV18" s="9">
        <v>9.9390000000000001</v>
      </c>
      <c r="BW18" s="9">
        <v>308.79000000000002</v>
      </c>
      <c r="BX18" s="9">
        <v>383.91300000000001</v>
      </c>
      <c r="BY18" s="9">
        <v>368.06400000000002</v>
      </c>
      <c r="BZ18" s="9">
        <v>34.197000000000003</v>
      </c>
      <c r="CA18" s="9">
        <v>32.177999999999997</v>
      </c>
      <c r="CB18" s="9">
        <v>17.695</v>
      </c>
      <c r="CC18" s="9">
        <v>14.483000000000001</v>
      </c>
      <c r="CD18" s="9">
        <v>20.841999999999999</v>
      </c>
      <c r="CE18" s="9">
        <v>11.336</v>
      </c>
      <c r="CF18" s="9">
        <v>21.408999999999999</v>
      </c>
      <c r="CG18" s="9">
        <v>1.81</v>
      </c>
      <c r="CH18" s="9">
        <v>8.9600000000000009</v>
      </c>
      <c r="CI18" s="9">
        <v>12.863</v>
      </c>
      <c r="CJ18" s="9">
        <v>11.347</v>
      </c>
      <c r="CK18" s="9">
        <v>7.968</v>
      </c>
      <c r="CL18" s="9">
        <v>19.079000000000001</v>
      </c>
      <c r="CM18" s="9">
        <v>13.1</v>
      </c>
      <c r="CN18" s="9">
        <v>2.0190000000000001</v>
      </c>
      <c r="CO18" s="9">
        <v>333.86599999999999</v>
      </c>
      <c r="CP18" s="9">
        <v>228.71299999999999</v>
      </c>
      <c r="CQ18" s="9">
        <v>215.01400000000001</v>
      </c>
      <c r="CR18" s="9">
        <v>8.9930000000000003</v>
      </c>
      <c r="CS18" s="9">
        <v>4.7060000000000004</v>
      </c>
      <c r="CT18" s="9">
        <v>7.3339999999999996</v>
      </c>
      <c r="CU18" s="9">
        <v>4.6769999999999996</v>
      </c>
      <c r="CV18" s="9">
        <v>1.0820000000000001</v>
      </c>
      <c r="CW18" s="9">
        <v>185.559</v>
      </c>
      <c r="CX18" s="9">
        <v>9.7989999999999995</v>
      </c>
      <c r="CY18" s="9">
        <v>4.6429999999999998</v>
      </c>
      <c r="CZ18" s="9">
        <v>28.713000000000001</v>
      </c>
      <c r="DA18" s="9">
        <v>37.715000000000003</v>
      </c>
      <c r="DB18" s="9">
        <v>190.99799999999999</v>
      </c>
      <c r="DC18" s="9">
        <v>105.154</v>
      </c>
      <c r="DD18" s="9">
        <v>15.849</v>
      </c>
      <c r="DE18" s="9">
        <v>383.91300000000001</v>
      </c>
      <c r="DF18" s="9">
        <v>579.05600000000004</v>
      </c>
      <c r="DG18" s="9">
        <v>553.72799999999995</v>
      </c>
      <c r="DH18" s="9">
        <v>84.29</v>
      </c>
      <c r="DI18" s="9">
        <v>77.81</v>
      </c>
      <c r="DJ18" s="9">
        <v>30.312000000000001</v>
      </c>
      <c r="DK18" s="9">
        <v>47.497999999999998</v>
      </c>
      <c r="DL18" s="9">
        <v>46.618000000000002</v>
      </c>
      <c r="DM18" s="9">
        <v>31.192</v>
      </c>
      <c r="DN18" s="9">
        <v>54.713000000000001</v>
      </c>
      <c r="DO18" s="9">
        <v>17.47</v>
      </c>
      <c r="DP18" s="9">
        <v>5.6260000000000003</v>
      </c>
      <c r="DQ18" s="9">
        <v>19.091999999999999</v>
      </c>
      <c r="DR18" s="9">
        <v>30.178000000000001</v>
      </c>
      <c r="DS18" s="9">
        <v>28.54</v>
      </c>
      <c r="DT18" s="9">
        <v>52.073999999999998</v>
      </c>
      <c r="DU18" s="9">
        <v>25.736000000000001</v>
      </c>
      <c r="DV18" s="9">
        <v>6.48</v>
      </c>
      <c r="DW18" s="9">
        <v>469.43799999999999</v>
      </c>
      <c r="DX18" s="9">
        <v>422.80399999999997</v>
      </c>
      <c r="DY18" s="9">
        <v>395.375</v>
      </c>
      <c r="DZ18" s="9">
        <v>13.305999999999999</v>
      </c>
      <c r="EA18" s="9">
        <v>12.749000000000001</v>
      </c>
      <c r="EB18" s="9">
        <v>12.676</v>
      </c>
      <c r="EC18" s="9">
        <v>9.625</v>
      </c>
      <c r="ED18" s="9">
        <v>3.1070000000000002</v>
      </c>
      <c r="EE18" s="9">
        <v>313.93599999999998</v>
      </c>
      <c r="EF18" s="9">
        <v>28.024000000000001</v>
      </c>
      <c r="EG18" s="9">
        <v>23.87</v>
      </c>
      <c r="EH18" s="9">
        <v>56.975999999999999</v>
      </c>
      <c r="EI18" s="9">
        <v>65.376999999999995</v>
      </c>
      <c r="EJ18" s="9">
        <v>357.42700000000002</v>
      </c>
      <c r="EK18" s="9">
        <v>46.634</v>
      </c>
      <c r="EL18" s="9">
        <v>25.327999999999999</v>
      </c>
      <c r="EM18" s="9">
        <v>579.05600000000004</v>
      </c>
      <c r="EN18" s="9">
        <v>346.85199999999998</v>
      </c>
      <c r="EO18" s="9">
        <v>325.51600000000002</v>
      </c>
      <c r="EP18" s="9">
        <v>41.994999999999997</v>
      </c>
      <c r="EQ18" s="9">
        <v>38.593000000000004</v>
      </c>
      <c r="ER18" s="9">
        <v>10.314</v>
      </c>
      <c r="ES18" s="9">
        <v>28.279</v>
      </c>
      <c r="ET18" s="9">
        <v>20.067</v>
      </c>
      <c r="EU18" s="9">
        <v>18.526</v>
      </c>
      <c r="EV18" s="9">
        <v>19.373000000000001</v>
      </c>
      <c r="EW18" s="9">
        <v>17.683</v>
      </c>
      <c r="EX18" s="9">
        <v>0</v>
      </c>
      <c r="EY18" s="9">
        <v>7.4850000000000003</v>
      </c>
      <c r="EZ18" s="9">
        <v>20.096</v>
      </c>
      <c r="FA18" s="9">
        <v>11.012</v>
      </c>
      <c r="FB18" s="9">
        <v>24.657</v>
      </c>
      <c r="FC18" s="9">
        <v>13.936</v>
      </c>
      <c r="FD18" s="9">
        <v>3.4020000000000001</v>
      </c>
      <c r="FE18" s="9">
        <v>283.52</v>
      </c>
      <c r="FF18" s="9">
        <v>252.51900000000001</v>
      </c>
      <c r="FG18" s="9">
        <v>242.285</v>
      </c>
      <c r="FH18" s="9">
        <v>5.274</v>
      </c>
      <c r="FI18" s="9">
        <v>4.96</v>
      </c>
      <c r="FJ18" s="9">
        <v>4.4649999999999999</v>
      </c>
      <c r="FK18" s="9">
        <v>3.8530000000000002</v>
      </c>
      <c r="FL18" s="9">
        <v>1.31</v>
      </c>
      <c r="FM18" s="9">
        <v>170.501</v>
      </c>
      <c r="FN18" s="9">
        <v>17.957999999999998</v>
      </c>
      <c r="FO18" s="9">
        <v>15.685</v>
      </c>
      <c r="FP18" s="9">
        <v>48.375</v>
      </c>
      <c r="FQ18" s="9">
        <v>27.591999999999999</v>
      </c>
      <c r="FR18" s="9">
        <v>224.92699999999999</v>
      </c>
      <c r="FS18" s="9">
        <v>31.001999999999999</v>
      </c>
      <c r="FT18" s="9">
        <v>21.337</v>
      </c>
      <c r="FU18" s="9">
        <v>346.85199999999998</v>
      </c>
      <c r="FV18" s="9">
        <v>375.22</v>
      </c>
      <c r="FW18" s="9">
        <v>334.48200000000003</v>
      </c>
      <c r="FX18" s="9">
        <v>334.48200000000003</v>
      </c>
      <c r="FY18" s="9">
        <v>22.134</v>
      </c>
      <c r="FZ18" s="9">
        <v>312.34800000000001</v>
      </c>
      <c r="GA18" s="9">
        <v>40.738</v>
      </c>
      <c r="GB18" s="9">
        <v>948.95699999999999</v>
      </c>
      <c r="GC18" s="9">
        <v>885.96199999999999</v>
      </c>
      <c r="GD18" s="9">
        <v>179.77199999999999</v>
      </c>
      <c r="GE18" s="9">
        <v>77.024000000000001</v>
      </c>
      <c r="GF18" s="9">
        <v>31.184000000000001</v>
      </c>
      <c r="GG18" s="9">
        <v>39.74</v>
      </c>
      <c r="GH18" s="9">
        <v>47.807000000000002</v>
      </c>
      <c r="GI18" s="9">
        <v>23.117000000000001</v>
      </c>
      <c r="GJ18" s="9">
        <v>52.917000000000002</v>
      </c>
      <c r="GK18" s="9">
        <v>10.569000000000001</v>
      </c>
      <c r="GL18" s="9">
        <v>6.6070000000000002</v>
      </c>
      <c r="GM18" s="9">
        <v>21.164000000000001</v>
      </c>
      <c r="GN18" s="9">
        <v>29.018999999999998</v>
      </c>
      <c r="GO18" s="9">
        <v>20.74</v>
      </c>
      <c r="GP18" s="9">
        <v>47.259</v>
      </c>
      <c r="GQ18" s="9">
        <v>23.664999999999999</v>
      </c>
      <c r="GR18" s="9">
        <v>102.748</v>
      </c>
      <c r="GS18" s="9">
        <v>706.19</v>
      </c>
      <c r="GT18" s="9">
        <v>577.61500000000001</v>
      </c>
      <c r="GU18" s="9">
        <v>544.09400000000005</v>
      </c>
      <c r="GV18" s="9">
        <v>16.46</v>
      </c>
      <c r="GW18" s="9">
        <v>16.768999999999998</v>
      </c>
      <c r="GX18" s="9">
        <v>17.263000000000002</v>
      </c>
      <c r="GY18" s="9">
        <v>10.396000000000001</v>
      </c>
      <c r="GZ18" s="9">
        <v>4.9180000000000001</v>
      </c>
      <c r="HA18" s="9">
        <v>412.84199999999998</v>
      </c>
      <c r="HB18" s="9">
        <v>42.542000000000002</v>
      </c>
      <c r="HC18" s="9">
        <v>34.759</v>
      </c>
      <c r="HD18" s="9">
        <v>87.472999999999999</v>
      </c>
      <c r="HE18" s="9">
        <v>102.136</v>
      </c>
      <c r="HF18" s="9">
        <v>475.48</v>
      </c>
      <c r="HG18" s="9">
        <v>128.57400000000001</v>
      </c>
      <c r="HH18" s="9">
        <v>62.994999999999997</v>
      </c>
      <c r="HI18" s="9">
        <v>832.721</v>
      </c>
      <c r="HJ18" s="9">
        <v>116.236</v>
      </c>
      <c r="HK18" s="9">
        <v>104.119</v>
      </c>
      <c r="HL18" s="9">
        <v>98.962999999999994</v>
      </c>
      <c r="HM18" s="9">
        <v>8.1839999999999993</v>
      </c>
      <c r="HN18" s="9">
        <v>7.609</v>
      </c>
      <c r="HO18" s="9">
        <v>2.5619999999999998</v>
      </c>
      <c r="HP18" s="9">
        <v>5.0469999999999997</v>
      </c>
      <c r="HQ18" s="9">
        <v>4.5369999999999999</v>
      </c>
      <c r="HR18" s="9">
        <v>3.0720000000000001</v>
      </c>
      <c r="HS18" s="9">
        <v>5.6219999999999999</v>
      </c>
      <c r="HT18" s="9">
        <v>0</v>
      </c>
      <c r="HU18" s="9">
        <v>1.986</v>
      </c>
      <c r="HV18" s="9">
        <v>3.2290000000000001</v>
      </c>
      <c r="HW18" s="9">
        <v>1.5609999999999999</v>
      </c>
      <c r="HX18" s="9">
        <v>2.819</v>
      </c>
      <c r="HY18" s="9">
        <v>6.9589999999999996</v>
      </c>
      <c r="HZ18" s="9">
        <v>0.64900000000000002</v>
      </c>
      <c r="IA18" s="9">
        <v>0.57499999999999996</v>
      </c>
      <c r="IB18" s="9">
        <v>90.778000000000006</v>
      </c>
      <c r="IC18" s="9">
        <v>57.656999999999996</v>
      </c>
      <c r="ID18" s="9">
        <v>52.633000000000003</v>
      </c>
      <c r="IE18" s="9">
        <v>2.7669999999999999</v>
      </c>
      <c r="IF18" s="9">
        <v>2.2570000000000001</v>
      </c>
      <c r="IG18" s="9">
        <v>3.6850000000000001</v>
      </c>
      <c r="IH18" s="9">
        <v>0.74299999999999999</v>
      </c>
      <c r="II18" s="9">
        <v>0.59499999999999997</v>
      </c>
      <c r="IJ18" s="9">
        <v>46.228999999999999</v>
      </c>
      <c r="IK18" s="9">
        <v>3.843</v>
      </c>
      <c r="IL18" s="9">
        <v>1.4810000000000001</v>
      </c>
      <c r="IM18" s="9">
        <v>6.1040000000000001</v>
      </c>
      <c r="IN18" s="9">
        <v>13.696999999999999</v>
      </c>
      <c r="IO18" s="9">
        <v>43.96</v>
      </c>
      <c r="IP18" s="9">
        <v>33.121000000000002</v>
      </c>
      <c r="IQ18" s="9">
        <v>5.157</v>
      </c>
    </row>
    <row r="19" spans="1:251">
      <c r="A19" s="10">
        <v>44958</v>
      </c>
      <c r="B19" s="9">
        <v>30.038</v>
      </c>
      <c r="C19" s="9">
        <v>20.71</v>
      </c>
      <c r="D19" s="9">
        <v>134.21600000000001</v>
      </c>
      <c r="E19" s="9">
        <v>36.238</v>
      </c>
      <c r="F19" s="9">
        <v>26.298999999999999</v>
      </c>
      <c r="G19" s="9">
        <v>250.66900000000001</v>
      </c>
      <c r="H19" s="9">
        <v>869.84900000000005</v>
      </c>
      <c r="I19" s="9">
        <v>828.55200000000002</v>
      </c>
      <c r="J19" s="9">
        <v>74.010000000000005</v>
      </c>
      <c r="K19" s="9">
        <v>67.25</v>
      </c>
      <c r="L19" s="9">
        <v>31.292000000000002</v>
      </c>
      <c r="M19" s="9">
        <v>35.957999999999998</v>
      </c>
      <c r="N19" s="9">
        <v>53.334000000000003</v>
      </c>
      <c r="O19" s="9">
        <v>13.916</v>
      </c>
      <c r="P19" s="9">
        <v>59.652000000000001</v>
      </c>
      <c r="Q19" s="9">
        <v>0</v>
      </c>
      <c r="R19" s="9">
        <v>7.5979999999999999</v>
      </c>
      <c r="S19" s="9">
        <v>19.86</v>
      </c>
      <c r="T19" s="9">
        <v>22.608000000000001</v>
      </c>
      <c r="U19" s="9">
        <v>24.783000000000001</v>
      </c>
      <c r="V19" s="9">
        <v>45.438000000000002</v>
      </c>
      <c r="W19" s="9">
        <v>21.812000000000001</v>
      </c>
      <c r="X19" s="9">
        <v>6.76</v>
      </c>
      <c r="Y19" s="9">
        <v>754.54200000000003</v>
      </c>
      <c r="Z19" s="9">
        <v>612.04899999999998</v>
      </c>
      <c r="AA19" s="9">
        <v>565.84500000000003</v>
      </c>
      <c r="AB19" s="9">
        <v>30.747</v>
      </c>
      <c r="AC19" s="9">
        <v>15.457000000000001</v>
      </c>
      <c r="AD19" s="9">
        <v>36.222000000000001</v>
      </c>
      <c r="AE19" s="9">
        <v>2.7639999999999998</v>
      </c>
      <c r="AF19" s="9">
        <v>7.2169999999999996</v>
      </c>
      <c r="AG19" s="9">
        <v>458.80099999999999</v>
      </c>
      <c r="AH19" s="9">
        <v>44.860999999999997</v>
      </c>
      <c r="AI19" s="9">
        <v>34.655000000000001</v>
      </c>
      <c r="AJ19" s="9">
        <v>73.731999999999999</v>
      </c>
      <c r="AK19" s="9">
        <v>146.13999999999999</v>
      </c>
      <c r="AL19" s="9">
        <v>465.90899999999999</v>
      </c>
      <c r="AM19" s="9">
        <v>142.49299999999999</v>
      </c>
      <c r="AN19" s="9">
        <v>41.296999999999997</v>
      </c>
      <c r="AO19" s="9">
        <v>869.84900000000005</v>
      </c>
      <c r="AP19" s="9">
        <v>295.73099999999999</v>
      </c>
      <c r="AQ19" s="9">
        <v>280.55200000000002</v>
      </c>
      <c r="AR19" s="9">
        <v>24.225000000000001</v>
      </c>
      <c r="AS19" s="9">
        <v>23.488</v>
      </c>
      <c r="AT19" s="9">
        <v>10.257999999999999</v>
      </c>
      <c r="AU19" s="9">
        <v>12.65</v>
      </c>
      <c r="AV19" s="9">
        <v>11.997</v>
      </c>
      <c r="AW19" s="9">
        <v>11.492000000000001</v>
      </c>
      <c r="AX19" s="9">
        <v>11.87</v>
      </c>
      <c r="AY19" s="9">
        <v>2.64</v>
      </c>
      <c r="AZ19" s="9">
        <v>8.3870000000000005</v>
      </c>
      <c r="BA19" s="9">
        <v>9.5660000000000007</v>
      </c>
      <c r="BB19" s="9">
        <v>6.6619999999999999</v>
      </c>
      <c r="BC19" s="9">
        <v>7.26</v>
      </c>
      <c r="BD19" s="9">
        <v>15.972</v>
      </c>
      <c r="BE19" s="9">
        <v>7.516</v>
      </c>
      <c r="BF19" s="9">
        <v>0.73699999999999999</v>
      </c>
      <c r="BG19" s="9">
        <v>256.327</v>
      </c>
      <c r="BH19" s="9">
        <v>197.17699999999999</v>
      </c>
      <c r="BI19" s="9">
        <v>187.36699999999999</v>
      </c>
      <c r="BJ19" s="9">
        <v>5.3890000000000002</v>
      </c>
      <c r="BK19" s="9">
        <v>4.4210000000000003</v>
      </c>
      <c r="BL19" s="9">
        <v>4.2560000000000002</v>
      </c>
      <c r="BM19" s="9">
        <v>4.0049999999999999</v>
      </c>
      <c r="BN19" s="9">
        <v>1.548</v>
      </c>
      <c r="BO19" s="9">
        <v>157.04400000000001</v>
      </c>
      <c r="BP19" s="9">
        <v>7.1420000000000003</v>
      </c>
      <c r="BQ19" s="9">
        <v>7.3070000000000004</v>
      </c>
      <c r="BR19" s="9">
        <v>25.683</v>
      </c>
      <c r="BS19" s="9">
        <v>45.661000000000001</v>
      </c>
      <c r="BT19" s="9">
        <v>151.51499999999999</v>
      </c>
      <c r="BU19" s="9">
        <v>59.15</v>
      </c>
      <c r="BV19" s="9">
        <v>15.179</v>
      </c>
      <c r="BW19" s="9">
        <v>295.73099999999999</v>
      </c>
      <c r="BX19" s="9">
        <v>396.517</v>
      </c>
      <c r="BY19" s="9">
        <v>375.90800000000002</v>
      </c>
      <c r="BZ19" s="9">
        <v>34.212000000000003</v>
      </c>
      <c r="CA19" s="9">
        <v>32.82</v>
      </c>
      <c r="CB19" s="9">
        <v>17.768000000000001</v>
      </c>
      <c r="CC19" s="9">
        <v>14.436999999999999</v>
      </c>
      <c r="CD19" s="9">
        <v>26.428999999999998</v>
      </c>
      <c r="CE19" s="9">
        <v>6.391</v>
      </c>
      <c r="CF19" s="9">
        <v>25.274999999999999</v>
      </c>
      <c r="CG19" s="9">
        <v>3.9159999999999999</v>
      </c>
      <c r="CH19" s="9">
        <v>3.629</v>
      </c>
      <c r="CI19" s="9">
        <v>12.513</v>
      </c>
      <c r="CJ19" s="9">
        <v>9.7059999999999995</v>
      </c>
      <c r="CK19" s="9">
        <v>10.601000000000001</v>
      </c>
      <c r="CL19" s="9">
        <v>24.888999999999999</v>
      </c>
      <c r="CM19" s="9">
        <v>7.93</v>
      </c>
      <c r="CN19" s="9">
        <v>1.393</v>
      </c>
      <c r="CO19" s="9">
        <v>341.69600000000003</v>
      </c>
      <c r="CP19" s="9">
        <v>244.613</v>
      </c>
      <c r="CQ19" s="9">
        <v>237.47</v>
      </c>
      <c r="CR19" s="9">
        <v>2.786</v>
      </c>
      <c r="CS19" s="9">
        <v>4.3570000000000002</v>
      </c>
      <c r="CT19" s="9">
        <v>2.786</v>
      </c>
      <c r="CU19" s="9">
        <v>3.609</v>
      </c>
      <c r="CV19" s="9">
        <v>0.748</v>
      </c>
      <c r="CW19" s="9">
        <v>192.31200000000001</v>
      </c>
      <c r="CX19" s="9">
        <v>6.9359999999999999</v>
      </c>
      <c r="CY19" s="9">
        <v>11.475</v>
      </c>
      <c r="CZ19" s="9">
        <v>33.889000000000003</v>
      </c>
      <c r="DA19" s="9">
        <v>44.122</v>
      </c>
      <c r="DB19" s="9">
        <v>200.49</v>
      </c>
      <c r="DC19" s="9">
        <v>97.082999999999998</v>
      </c>
      <c r="DD19" s="9">
        <v>20.609000000000002</v>
      </c>
      <c r="DE19" s="9">
        <v>396.517</v>
      </c>
      <c r="DF19" s="9">
        <v>609.45000000000005</v>
      </c>
      <c r="DG19" s="9">
        <v>567.14499999999998</v>
      </c>
      <c r="DH19" s="9">
        <v>79.593999999999994</v>
      </c>
      <c r="DI19" s="9">
        <v>72.706000000000003</v>
      </c>
      <c r="DJ19" s="9">
        <v>32.238</v>
      </c>
      <c r="DK19" s="9">
        <v>40.468000000000004</v>
      </c>
      <c r="DL19" s="9">
        <v>51.718000000000004</v>
      </c>
      <c r="DM19" s="9">
        <v>20.986999999999998</v>
      </c>
      <c r="DN19" s="9">
        <v>53.698</v>
      </c>
      <c r="DO19" s="9">
        <v>13.106</v>
      </c>
      <c r="DP19" s="9">
        <v>5.0220000000000002</v>
      </c>
      <c r="DQ19" s="9">
        <v>19.178000000000001</v>
      </c>
      <c r="DR19" s="9">
        <v>25.238</v>
      </c>
      <c r="DS19" s="9">
        <v>28.29</v>
      </c>
      <c r="DT19" s="9">
        <v>48.920999999999999</v>
      </c>
      <c r="DU19" s="9">
        <v>23.783999999999999</v>
      </c>
      <c r="DV19" s="9">
        <v>6.8879999999999999</v>
      </c>
      <c r="DW19" s="9">
        <v>487.55099999999999</v>
      </c>
      <c r="DX19" s="9">
        <v>438.98200000000003</v>
      </c>
      <c r="DY19" s="9">
        <v>402.45400000000001</v>
      </c>
      <c r="DZ19" s="9">
        <v>17.416</v>
      </c>
      <c r="EA19" s="9">
        <v>19.111000000000001</v>
      </c>
      <c r="EB19" s="9">
        <v>17.106999999999999</v>
      </c>
      <c r="EC19" s="9">
        <v>13.785</v>
      </c>
      <c r="ED19" s="9">
        <v>5.0030000000000001</v>
      </c>
      <c r="EE19" s="9">
        <v>319.65899999999999</v>
      </c>
      <c r="EF19" s="9">
        <v>27.701000000000001</v>
      </c>
      <c r="EG19" s="9">
        <v>18.8</v>
      </c>
      <c r="EH19" s="9">
        <v>72.822000000000003</v>
      </c>
      <c r="EI19" s="9">
        <v>84.489000000000004</v>
      </c>
      <c r="EJ19" s="9">
        <v>354.49200000000002</v>
      </c>
      <c r="EK19" s="9">
        <v>48.569000000000003</v>
      </c>
      <c r="EL19" s="9">
        <v>42.305</v>
      </c>
      <c r="EM19" s="9">
        <v>609.45000000000005</v>
      </c>
      <c r="EN19" s="9">
        <v>374.39</v>
      </c>
      <c r="EO19" s="9">
        <v>336.62200000000001</v>
      </c>
      <c r="EP19" s="9">
        <v>53.719000000000001</v>
      </c>
      <c r="EQ19" s="9">
        <v>50.61</v>
      </c>
      <c r="ER19" s="9">
        <v>10.446999999999999</v>
      </c>
      <c r="ES19" s="9">
        <v>40.161999999999999</v>
      </c>
      <c r="ET19" s="9">
        <v>20.965</v>
      </c>
      <c r="EU19" s="9">
        <v>29.643999999999998</v>
      </c>
      <c r="EV19" s="9">
        <v>23.119</v>
      </c>
      <c r="EW19" s="9">
        <v>26.838000000000001</v>
      </c>
      <c r="EX19" s="9">
        <v>0</v>
      </c>
      <c r="EY19" s="9">
        <v>15.105</v>
      </c>
      <c r="EZ19" s="9">
        <v>22.693000000000001</v>
      </c>
      <c r="FA19" s="9">
        <v>12.811999999999999</v>
      </c>
      <c r="FB19" s="9">
        <v>29.568000000000001</v>
      </c>
      <c r="FC19" s="9">
        <v>21.042000000000002</v>
      </c>
      <c r="FD19" s="9">
        <v>3.109</v>
      </c>
      <c r="FE19" s="9">
        <v>282.90199999999999</v>
      </c>
      <c r="FF19" s="9">
        <v>241.149</v>
      </c>
      <c r="FG19" s="9">
        <v>230.99100000000001</v>
      </c>
      <c r="FH19" s="9">
        <v>3.9660000000000002</v>
      </c>
      <c r="FI19" s="9">
        <v>6.1920000000000002</v>
      </c>
      <c r="FJ19" s="9">
        <v>3.9209999999999998</v>
      </c>
      <c r="FK19" s="9">
        <v>5.5229999999999997</v>
      </c>
      <c r="FL19" s="9">
        <v>0.71399999999999997</v>
      </c>
      <c r="FM19" s="9">
        <v>155.56299999999999</v>
      </c>
      <c r="FN19" s="9">
        <v>18.018999999999998</v>
      </c>
      <c r="FO19" s="9">
        <v>18.003</v>
      </c>
      <c r="FP19" s="9">
        <v>49.564999999999998</v>
      </c>
      <c r="FQ19" s="9">
        <v>28.92</v>
      </c>
      <c r="FR19" s="9">
        <v>212.22900000000001</v>
      </c>
      <c r="FS19" s="9">
        <v>41.753</v>
      </c>
      <c r="FT19" s="9">
        <v>37.768000000000001</v>
      </c>
      <c r="FU19" s="9">
        <v>374.39</v>
      </c>
      <c r="FV19" s="9">
        <v>370.815</v>
      </c>
      <c r="FW19" s="9">
        <v>318.50200000000001</v>
      </c>
      <c r="FX19" s="9">
        <v>318.50200000000001</v>
      </c>
      <c r="FY19" s="9">
        <v>22.14</v>
      </c>
      <c r="FZ19" s="9">
        <v>296.36200000000002</v>
      </c>
      <c r="GA19" s="9">
        <v>52.314</v>
      </c>
      <c r="GB19" s="9">
        <v>982.56500000000005</v>
      </c>
      <c r="GC19" s="9">
        <v>920.49900000000002</v>
      </c>
      <c r="GD19" s="9">
        <v>183.911</v>
      </c>
      <c r="GE19" s="9">
        <v>81.665000000000006</v>
      </c>
      <c r="GF19" s="9">
        <v>33.112000000000002</v>
      </c>
      <c r="GG19" s="9">
        <v>40.161000000000001</v>
      </c>
      <c r="GH19" s="9">
        <v>49.203000000000003</v>
      </c>
      <c r="GI19" s="9">
        <v>23.763999999999999</v>
      </c>
      <c r="GJ19" s="9">
        <v>50.360999999999997</v>
      </c>
      <c r="GK19" s="9">
        <v>11.615</v>
      </c>
      <c r="GL19" s="9">
        <v>9.484</v>
      </c>
      <c r="GM19" s="9">
        <v>25.087</v>
      </c>
      <c r="GN19" s="9">
        <v>24.347999999999999</v>
      </c>
      <c r="GO19" s="9">
        <v>24.062000000000001</v>
      </c>
      <c r="GP19" s="9">
        <v>46.738</v>
      </c>
      <c r="GQ19" s="9">
        <v>26.757999999999999</v>
      </c>
      <c r="GR19" s="9">
        <v>102.246</v>
      </c>
      <c r="GS19" s="9">
        <v>736.58900000000006</v>
      </c>
      <c r="GT19" s="9">
        <v>602.827</v>
      </c>
      <c r="GU19" s="9">
        <v>560.75099999999998</v>
      </c>
      <c r="GV19" s="9">
        <v>21.648</v>
      </c>
      <c r="GW19" s="9">
        <v>19.239000000000001</v>
      </c>
      <c r="GX19" s="9">
        <v>22.145</v>
      </c>
      <c r="GY19" s="9">
        <v>12.523999999999999</v>
      </c>
      <c r="GZ19" s="9">
        <v>4.4749999999999996</v>
      </c>
      <c r="HA19" s="9">
        <v>447.75900000000001</v>
      </c>
      <c r="HB19" s="9">
        <v>36.055</v>
      </c>
      <c r="HC19" s="9">
        <v>30.26</v>
      </c>
      <c r="HD19" s="9">
        <v>88.753</v>
      </c>
      <c r="HE19" s="9">
        <v>108.01600000000001</v>
      </c>
      <c r="HF19" s="9">
        <v>494.81</v>
      </c>
      <c r="HG19" s="9">
        <v>133.762</v>
      </c>
      <c r="HH19" s="9">
        <v>62.066000000000003</v>
      </c>
      <c r="HI19" s="9">
        <v>866.71299999999997</v>
      </c>
      <c r="HJ19" s="9">
        <v>115.852</v>
      </c>
      <c r="HK19" s="9">
        <v>113.236</v>
      </c>
      <c r="HL19" s="9">
        <v>108.374</v>
      </c>
      <c r="HM19" s="9">
        <v>8.6660000000000004</v>
      </c>
      <c r="HN19" s="9">
        <v>8.0350000000000001</v>
      </c>
      <c r="HO19" s="9">
        <v>2.375</v>
      </c>
      <c r="HP19" s="9">
        <v>5.6589999999999998</v>
      </c>
      <c r="HQ19" s="9">
        <v>4.7380000000000004</v>
      </c>
      <c r="HR19" s="9">
        <v>3.2959999999999998</v>
      </c>
      <c r="HS19" s="9">
        <v>5.7759999999999998</v>
      </c>
      <c r="HT19" s="9">
        <v>0</v>
      </c>
      <c r="HU19" s="9">
        <v>2.258</v>
      </c>
      <c r="HV19" s="9">
        <v>4.4219999999999997</v>
      </c>
      <c r="HW19" s="9">
        <v>1.704</v>
      </c>
      <c r="HX19" s="9">
        <v>1.909</v>
      </c>
      <c r="HY19" s="9">
        <v>5.7560000000000002</v>
      </c>
      <c r="HZ19" s="9">
        <v>2.2789999999999999</v>
      </c>
      <c r="IA19" s="9">
        <v>0.63100000000000001</v>
      </c>
      <c r="IB19" s="9">
        <v>99.707999999999998</v>
      </c>
      <c r="IC19" s="9">
        <v>63.174999999999997</v>
      </c>
      <c r="ID19" s="9">
        <v>54.762999999999998</v>
      </c>
      <c r="IE19" s="9">
        <v>4.2169999999999996</v>
      </c>
      <c r="IF19" s="9">
        <v>3.6520000000000001</v>
      </c>
      <c r="IG19" s="9">
        <v>4.32</v>
      </c>
      <c r="IH19" s="9">
        <v>0.97</v>
      </c>
      <c r="II19" s="9">
        <v>1.1299999999999999</v>
      </c>
      <c r="IJ19" s="9">
        <v>52.345999999999997</v>
      </c>
      <c r="IK19" s="9">
        <v>4.258</v>
      </c>
      <c r="IL19" s="9">
        <v>1.7689999999999999</v>
      </c>
      <c r="IM19" s="9">
        <v>4.8019999999999996</v>
      </c>
      <c r="IN19" s="9">
        <v>16.218</v>
      </c>
      <c r="IO19" s="9">
        <v>46.957000000000001</v>
      </c>
      <c r="IP19" s="9">
        <v>36.533000000000001</v>
      </c>
      <c r="IQ19" s="9">
        <v>4.8620000000000001</v>
      </c>
    </row>
    <row r="20" spans="1:251">
      <c r="A20" s="10">
        <v>45323</v>
      </c>
      <c r="B20" s="9">
        <v>34.414000000000001</v>
      </c>
      <c r="C20" s="9">
        <v>22.68</v>
      </c>
      <c r="D20" s="9">
        <v>145.67699999999999</v>
      </c>
      <c r="E20" s="9">
        <v>40.746000000000002</v>
      </c>
      <c r="F20" s="9">
        <v>21.396999999999998</v>
      </c>
      <c r="G20" s="9">
        <v>255.964</v>
      </c>
      <c r="H20" s="9">
        <v>874.24400000000003</v>
      </c>
      <c r="I20" s="9">
        <v>837.22199999999998</v>
      </c>
      <c r="J20" s="9">
        <v>75.141999999999996</v>
      </c>
      <c r="K20" s="9">
        <v>68.225999999999999</v>
      </c>
      <c r="L20" s="9">
        <v>31.658999999999999</v>
      </c>
      <c r="M20" s="9">
        <v>36.567</v>
      </c>
      <c r="N20" s="9">
        <v>48.915999999999997</v>
      </c>
      <c r="O20" s="9">
        <v>19.309999999999999</v>
      </c>
      <c r="P20" s="9">
        <v>53.334000000000003</v>
      </c>
      <c r="Q20" s="9">
        <v>0</v>
      </c>
      <c r="R20" s="9">
        <v>14.891999999999999</v>
      </c>
      <c r="S20" s="9">
        <v>26.367000000000001</v>
      </c>
      <c r="T20" s="9">
        <v>15.153</v>
      </c>
      <c r="U20" s="9">
        <v>26.707000000000001</v>
      </c>
      <c r="V20" s="9">
        <v>54.015000000000001</v>
      </c>
      <c r="W20" s="9">
        <v>14.211</v>
      </c>
      <c r="X20" s="9">
        <v>6.9169999999999998</v>
      </c>
      <c r="Y20" s="9">
        <v>762.07899999999995</v>
      </c>
      <c r="Z20" s="9">
        <v>616.26</v>
      </c>
      <c r="AA20" s="9">
        <v>578.66899999999998</v>
      </c>
      <c r="AB20" s="9">
        <v>25.495999999999999</v>
      </c>
      <c r="AC20" s="9">
        <v>12.095000000000001</v>
      </c>
      <c r="AD20" s="9">
        <v>30.234000000000002</v>
      </c>
      <c r="AE20" s="9">
        <v>0.59599999999999997</v>
      </c>
      <c r="AF20" s="9">
        <v>6.1710000000000003</v>
      </c>
      <c r="AG20" s="9">
        <v>475.89600000000002</v>
      </c>
      <c r="AH20" s="9">
        <v>39.981000000000002</v>
      </c>
      <c r="AI20" s="9">
        <v>30.199000000000002</v>
      </c>
      <c r="AJ20" s="9">
        <v>70.185000000000002</v>
      </c>
      <c r="AK20" s="9">
        <v>126.16500000000001</v>
      </c>
      <c r="AL20" s="9">
        <v>490.09500000000003</v>
      </c>
      <c r="AM20" s="9">
        <v>145.81899999999999</v>
      </c>
      <c r="AN20" s="9">
        <v>37.023000000000003</v>
      </c>
      <c r="AO20" s="9">
        <v>874.24400000000003</v>
      </c>
      <c r="AP20" s="9">
        <v>352.76299999999998</v>
      </c>
      <c r="AQ20" s="9">
        <v>338.76900000000001</v>
      </c>
      <c r="AR20" s="9">
        <v>29.541</v>
      </c>
      <c r="AS20" s="9">
        <v>27.190999999999999</v>
      </c>
      <c r="AT20" s="9">
        <v>11.612</v>
      </c>
      <c r="AU20" s="9">
        <v>15.579000000000001</v>
      </c>
      <c r="AV20" s="9">
        <v>17.753</v>
      </c>
      <c r="AW20" s="9">
        <v>9.4380000000000006</v>
      </c>
      <c r="AX20" s="9">
        <v>17.273</v>
      </c>
      <c r="AY20" s="9">
        <v>3.794</v>
      </c>
      <c r="AZ20" s="9">
        <v>6.1239999999999997</v>
      </c>
      <c r="BA20" s="9">
        <v>10.763</v>
      </c>
      <c r="BB20" s="9">
        <v>7.1310000000000002</v>
      </c>
      <c r="BC20" s="9">
        <v>9.2959999999999994</v>
      </c>
      <c r="BD20" s="9">
        <v>18.887</v>
      </c>
      <c r="BE20" s="9">
        <v>8.3030000000000008</v>
      </c>
      <c r="BF20" s="9">
        <v>2.351</v>
      </c>
      <c r="BG20" s="9">
        <v>309.22800000000001</v>
      </c>
      <c r="BH20" s="9">
        <v>243.767</v>
      </c>
      <c r="BI20" s="9">
        <v>230.38800000000001</v>
      </c>
      <c r="BJ20" s="9">
        <v>6.66</v>
      </c>
      <c r="BK20" s="9">
        <v>6.194</v>
      </c>
      <c r="BL20" s="9">
        <v>7.2679999999999998</v>
      </c>
      <c r="BM20" s="9">
        <v>3.1259999999999999</v>
      </c>
      <c r="BN20" s="9">
        <v>2.46</v>
      </c>
      <c r="BO20" s="9">
        <v>193.446</v>
      </c>
      <c r="BP20" s="9">
        <v>13.818</v>
      </c>
      <c r="BQ20" s="9">
        <v>9.8569999999999993</v>
      </c>
      <c r="BR20" s="9">
        <v>26.646000000000001</v>
      </c>
      <c r="BS20" s="9">
        <v>50.784999999999997</v>
      </c>
      <c r="BT20" s="9">
        <v>192.982</v>
      </c>
      <c r="BU20" s="9">
        <v>65.459999999999994</v>
      </c>
      <c r="BV20" s="9">
        <v>13.994</v>
      </c>
      <c r="BW20" s="9">
        <v>352.76299999999998</v>
      </c>
      <c r="BX20" s="9">
        <v>397.71800000000002</v>
      </c>
      <c r="BY20" s="9">
        <v>376.45</v>
      </c>
      <c r="BZ20" s="9">
        <v>33.845999999999997</v>
      </c>
      <c r="CA20" s="9">
        <v>30.28</v>
      </c>
      <c r="CB20" s="9">
        <v>17.03</v>
      </c>
      <c r="CC20" s="9">
        <v>12.622</v>
      </c>
      <c r="CD20" s="9">
        <v>23.867000000000001</v>
      </c>
      <c r="CE20" s="9">
        <v>6.4119999999999999</v>
      </c>
      <c r="CF20" s="9">
        <v>24.231000000000002</v>
      </c>
      <c r="CG20" s="9">
        <v>1.99</v>
      </c>
      <c r="CH20" s="9">
        <v>4.0579999999999998</v>
      </c>
      <c r="CI20" s="9">
        <v>11.565</v>
      </c>
      <c r="CJ20" s="9">
        <v>8.0730000000000004</v>
      </c>
      <c r="CK20" s="9">
        <v>10.643000000000001</v>
      </c>
      <c r="CL20" s="9">
        <v>19.734999999999999</v>
      </c>
      <c r="CM20" s="9">
        <v>10.545</v>
      </c>
      <c r="CN20" s="9">
        <v>3.5670000000000002</v>
      </c>
      <c r="CO20" s="9">
        <v>342.60399999999998</v>
      </c>
      <c r="CP20" s="9">
        <v>253.101</v>
      </c>
      <c r="CQ20" s="9">
        <v>246.01</v>
      </c>
      <c r="CR20" s="9">
        <v>3.9249999999999998</v>
      </c>
      <c r="CS20" s="9">
        <v>3.1659999999999999</v>
      </c>
      <c r="CT20" s="9">
        <v>3.222</v>
      </c>
      <c r="CU20" s="9">
        <v>2.7669999999999999</v>
      </c>
      <c r="CV20" s="9">
        <v>1.1020000000000001</v>
      </c>
      <c r="CW20" s="9">
        <v>202.54</v>
      </c>
      <c r="CX20" s="9">
        <v>8.4290000000000003</v>
      </c>
      <c r="CY20" s="9">
        <v>9.5020000000000007</v>
      </c>
      <c r="CZ20" s="9">
        <v>32.630000000000003</v>
      </c>
      <c r="DA20" s="9">
        <v>29.798999999999999</v>
      </c>
      <c r="DB20" s="9">
        <v>223.30199999999999</v>
      </c>
      <c r="DC20" s="9">
        <v>89.501999999999995</v>
      </c>
      <c r="DD20" s="9">
        <v>21.268000000000001</v>
      </c>
      <c r="DE20" s="9">
        <v>397.71800000000002</v>
      </c>
      <c r="DF20" s="9">
        <v>637.09699999999998</v>
      </c>
      <c r="DG20" s="9">
        <v>595.23</v>
      </c>
      <c r="DH20" s="9">
        <v>56.055999999999997</v>
      </c>
      <c r="DI20" s="9">
        <v>49.811999999999998</v>
      </c>
      <c r="DJ20" s="9">
        <v>19.111000000000001</v>
      </c>
      <c r="DK20" s="9">
        <v>29.145</v>
      </c>
      <c r="DL20" s="9">
        <v>32.113</v>
      </c>
      <c r="DM20" s="9">
        <v>17.699000000000002</v>
      </c>
      <c r="DN20" s="9">
        <v>34.951999999999998</v>
      </c>
      <c r="DO20" s="9">
        <v>10.212</v>
      </c>
      <c r="DP20" s="9">
        <v>4.6479999999999997</v>
      </c>
      <c r="DQ20" s="9">
        <v>11</v>
      </c>
      <c r="DR20" s="9">
        <v>16.21</v>
      </c>
      <c r="DS20" s="9">
        <v>22.602</v>
      </c>
      <c r="DT20" s="9">
        <v>34.078000000000003</v>
      </c>
      <c r="DU20" s="9">
        <v>15.734</v>
      </c>
      <c r="DV20" s="9">
        <v>6.2439999999999998</v>
      </c>
      <c r="DW20" s="9">
        <v>539.17399999999998</v>
      </c>
      <c r="DX20" s="9">
        <v>468.84100000000001</v>
      </c>
      <c r="DY20" s="9">
        <v>437.64</v>
      </c>
      <c r="DZ20" s="9">
        <v>15.324</v>
      </c>
      <c r="EA20" s="9">
        <v>15.132999999999999</v>
      </c>
      <c r="EB20" s="9">
        <v>15.563000000000001</v>
      </c>
      <c r="EC20" s="9">
        <v>10.473000000000001</v>
      </c>
      <c r="ED20" s="9">
        <v>3.7410000000000001</v>
      </c>
      <c r="EE20" s="9">
        <v>341.98099999999999</v>
      </c>
      <c r="EF20" s="9">
        <v>28.242999999999999</v>
      </c>
      <c r="EG20" s="9">
        <v>24.306000000000001</v>
      </c>
      <c r="EH20" s="9">
        <v>74.311000000000007</v>
      </c>
      <c r="EI20" s="9">
        <v>76.069000000000003</v>
      </c>
      <c r="EJ20" s="9">
        <v>392.77199999999999</v>
      </c>
      <c r="EK20" s="9">
        <v>70.332999999999998</v>
      </c>
      <c r="EL20" s="9">
        <v>41.866999999999997</v>
      </c>
      <c r="EM20" s="9">
        <v>637.09699999999998</v>
      </c>
      <c r="EN20" s="9">
        <v>393.60899999999998</v>
      </c>
      <c r="EO20" s="9">
        <v>356.17899999999997</v>
      </c>
      <c r="EP20" s="9">
        <v>38.465000000000003</v>
      </c>
      <c r="EQ20" s="9">
        <v>34.734999999999999</v>
      </c>
      <c r="ER20" s="9">
        <v>12.743</v>
      </c>
      <c r="ES20" s="9">
        <v>21.992000000000001</v>
      </c>
      <c r="ET20" s="9">
        <v>15.315</v>
      </c>
      <c r="EU20" s="9">
        <v>19.420000000000002</v>
      </c>
      <c r="EV20" s="9">
        <v>14.553000000000001</v>
      </c>
      <c r="EW20" s="9">
        <v>18.518999999999998</v>
      </c>
      <c r="EX20" s="9">
        <v>0</v>
      </c>
      <c r="EY20" s="9">
        <v>10.112</v>
      </c>
      <c r="EZ20" s="9">
        <v>14.794</v>
      </c>
      <c r="FA20" s="9">
        <v>9.83</v>
      </c>
      <c r="FB20" s="9">
        <v>20.736999999999998</v>
      </c>
      <c r="FC20" s="9">
        <v>13.997999999999999</v>
      </c>
      <c r="FD20" s="9">
        <v>3.73</v>
      </c>
      <c r="FE20" s="9">
        <v>317.71300000000002</v>
      </c>
      <c r="FF20" s="9">
        <v>281.37700000000001</v>
      </c>
      <c r="FG20" s="9">
        <v>264.90199999999999</v>
      </c>
      <c r="FH20" s="9">
        <v>6.8470000000000004</v>
      </c>
      <c r="FI20" s="9">
        <v>9.6280000000000001</v>
      </c>
      <c r="FJ20" s="9">
        <v>6.3410000000000002</v>
      </c>
      <c r="FK20" s="9">
        <v>7.6079999999999997</v>
      </c>
      <c r="FL20" s="9">
        <v>1.9119999999999999</v>
      </c>
      <c r="FM20" s="9">
        <v>179.76499999999999</v>
      </c>
      <c r="FN20" s="9">
        <v>21.335999999999999</v>
      </c>
      <c r="FO20" s="9">
        <v>15.811</v>
      </c>
      <c r="FP20" s="9">
        <v>64.465999999999994</v>
      </c>
      <c r="FQ20" s="9">
        <v>37.713999999999999</v>
      </c>
      <c r="FR20" s="9">
        <v>243.66399999999999</v>
      </c>
      <c r="FS20" s="9">
        <v>36.335999999999999</v>
      </c>
      <c r="FT20" s="9">
        <v>37.43</v>
      </c>
      <c r="FU20" s="9">
        <v>393.60899999999998</v>
      </c>
      <c r="FV20" s="9">
        <v>366.28899999999999</v>
      </c>
      <c r="FW20" s="9">
        <v>311.827</v>
      </c>
      <c r="FX20" s="9">
        <v>311.827</v>
      </c>
      <c r="FY20" s="9">
        <v>24.544</v>
      </c>
      <c r="FZ20" s="9">
        <v>287.28300000000002</v>
      </c>
      <c r="GA20" s="9">
        <v>54.462000000000003</v>
      </c>
      <c r="GB20" s="9">
        <v>994.16899999999998</v>
      </c>
      <c r="GC20" s="9">
        <v>931.24900000000002</v>
      </c>
      <c r="GD20" s="9">
        <v>178.13399999999999</v>
      </c>
      <c r="GE20" s="9">
        <v>74.61</v>
      </c>
      <c r="GF20" s="9">
        <v>28.555</v>
      </c>
      <c r="GG20" s="9">
        <v>37.948999999999998</v>
      </c>
      <c r="GH20" s="9">
        <v>41.814999999999998</v>
      </c>
      <c r="GI20" s="9">
        <v>25.03</v>
      </c>
      <c r="GJ20" s="9">
        <v>42.271000000000001</v>
      </c>
      <c r="GK20" s="9">
        <v>11.997999999999999</v>
      </c>
      <c r="GL20" s="9">
        <v>9.92</v>
      </c>
      <c r="GM20" s="9">
        <v>20.222999999999999</v>
      </c>
      <c r="GN20" s="9">
        <v>25.928000000000001</v>
      </c>
      <c r="GO20" s="9">
        <v>21.273</v>
      </c>
      <c r="GP20" s="9">
        <v>42.180999999999997</v>
      </c>
      <c r="GQ20" s="9">
        <v>25.244</v>
      </c>
      <c r="GR20" s="9">
        <v>103.52500000000001</v>
      </c>
      <c r="GS20" s="9">
        <v>753.11400000000003</v>
      </c>
      <c r="GT20" s="9">
        <v>616.39200000000005</v>
      </c>
      <c r="GU20" s="9">
        <v>581.52700000000004</v>
      </c>
      <c r="GV20" s="9">
        <v>16.149999999999999</v>
      </c>
      <c r="GW20" s="9">
        <v>14.531000000000001</v>
      </c>
      <c r="GX20" s="9">
        <v>18.023</v>
      </c>
      <c r="GY20" s="9">
        <v>6.4249999999999998</v>
      </c>
      <c r="GZ20" s="9">
        <v>5.2789999999999999</v>
      </c>
      <c r="HA20" s="9">
        <v>456.11599999999999</v>
      </c>
      <c r="HB20" s="9">
        <v>29.326000000000001</v>
      </c>
      <c r="HC20" s="9">
        <v>35.987000000000002</v>
      </c>
      <c r="HD20" s="9">
        <v>94.962999999999994</v>
      </c>
      <c r="HE20" s="9">
        <v>97.33</v>
      </c>
      <c r="HF20" s="9">
        <v>519.06299999999999</v>
      </c>
      <c r="HG20" s="9">
        <v>136.72200000000001</v>
      </c>
      <c r="HH20" s="9">
        <v>62.920999999999999</v>
      </c>
      <c r="HI20" s="9">
        <v>881.995</v>
      </c>
      <c r="HJ20" s="9">
        <v>112.17400000000001</v>
      </c>
      <c r="HK20" s="9">
        <v>113.29900000000001</v>
      </c>
      <c r="HL20" s="9">
        <v>107.943</v>
      </c>
      <c r="HM20" s="9">
        <v>7.0410000000000004</v>
      </c>
      <c r="HN20" s="9">
        <v>7.0410000000000004</v>
      </c>
      <c r="HO20" s="9">
        <v>2.5259999999999998</v>
      </c>
      <c r="HP20" s="9">
        <v>4.516</v>
      </c>
      <c r="HQ20" s="9">
        <v>4.0030000000000001</v>
      </c>
      <c r="HR20" s="9">
        <v>3.0390000000000001</v>
      </c>
      <c r="HS20" s="9">
        <v>3.6520000000000001</v>
      </c>
      <c r="HT20" s="9">
        <v>0</v>
      </c>
      <c r="HU20" s="9">
        <v>2.73</v>
      </c>
      <c r="HV20" s="9">
        <v>2.504</v>
      </c>
      <c r="HW20" s="9">
        <v>2.4260000000000002</v>
      </c>
      <c r="HX20" s="9">
        <v>2.1110000000000002</v>
      </c>
      <c r="HY20" s="9">
        <v>5.6970000000000001</v>
      </c>
      <c r="HZ20" s="9">
        <v>1.3440000000000001</v>
      </c>
      <c r="IA20" s="9">
        <v>0</v>
      </c>
      <c r="IB20" s="9">
        <v>100.902</v>
      </c>
      <c r="IC20" s="9">
        <v>62.91</v>
      </c>
      <c r="ID20" s="9">
        <v>59.569000000000003</v>
      </c>
      <c r="IE20" s="9">
        <v>2.7490000000000001</v>
      </c>
      <c r="IF20" s="9">
        <v>0.59299999999999997</v>
      </c>
      <c r="IG20" s="9">
        <v>1.964</v>
      </c>
      <c r="IH20" s="9">
        <v>0.55000000000000004</v>
      </c>
      <c r="II20" s="9">
        <v>0.56000000000000005</v>
      </c>
      <c r="IJ20" s="9">
        <v>52.136000000000003</v>
      </c>
      <c r="IK20" s="9">
        <v>3.887</v>
      </c>
      <c r="IL20" s="9">
        <v>2.6549999999999998</v>
      </c>
      <c r="IM20" s="9">
        <v>4.2320000000000002</v>
      </c>
      <c r="IN20" s="9">
        <v>10.249000000000001</v>
      </c>
      <c r="IO20" s="9">
        <v>52.661999999999999</v>
      </c>
      <c r="IP20" s="9">
        <v>37.991999999999997</v>
      </c>
      <c r="IQ20" s="9">
        <v>5.3559999999999999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4012</v>
      </c>
      <c r="C1" s="3" t="s">
        <v>4013</v>
      </c>
      <c r="D1" s="3" t="s">
        <v>4014</v>
      </c>
      <c r="E1" s="3" t="s">
        <v>4015</v>
      </c>
      <c r="F1" s="3" t="s">
        <v>4016</v>
      </c>
      <c r="G1" s="3" t="s">
        <v>4017</v>
      </c>
      <c r="H1" s="3" t="s">
        <v>4018</v>
      </c>
      <c r="I1" s="3" t="s">
        <v>4019</v>
      </c>
      <c r="J1" s="3" t="s">
        <v>4020</v>
      </c>
      <c r="K1" s="3" t="s">
        <v>4021</v>
      </c>
      <c r="L1" s="3" t="s">
        <v>4022</v>
      </c>
      <c r="M1" s="3" t="s">
        <v>4023</v>
      </c>
      <c r="N1" s="3" t="s">
        <v>4024</v>
      </c>
      <c r="O1" s="3" t="s">
        <v>4025</v>
      </c>
      <c r="P1" s="3" t="s">
        <v>4026</v>
      </c>
      <c r="Q1" s="3" t="s">
        <v>4027</v>
      </c>
      <c r="R1" s="3" t="s">
        <v>4028</v>
      </c>
      <c r="S1" s="3" t="s">
        <v>4029</v>
      </c>
      <c r="T1" s="3" t="s">
        <v>4030</v>
      </c>
      <c r="U1" s="3" t="s">
        <v>4031</v>
      </c>
      <c r="V1" s="3" t="s">
        <v>4032</v>
      </c>
      <c r="W1" s="3" t="s">
        <v>4033</v>
      </c>
      <c r="X1" s="3" t="s">
        <v>4034</v>
      </c>
      <c r="Y1" s="3" t="s">
        <v>4035</v>
      </c>
      <c r="Z1" s="3" t="s">
        <v>4036</v>
      </c>
      <c r="AA1" s="3" t="s">
        <v>4037</v>
      </c>
      <c r="AB1" s="3" t="s">
        <v>4038</v>
      </c>
      <c r="AC1" s="3" t="s">
        <v>4039</v>
      </c>
      <c r="AD1" s="3" t="s">
        <v>4040</v>
      </c>
      <c r="AE1" s="3" t="s">
        <v>4041</v>
      </c>
      <c r="AF1" s="3" t="s">
        <v>4042</v>
      </c>
      <c r="AG1" s="3" t="s">
        <v>4043</v>
      </c>
      <c r="AH1" s="3" t="s">
        <v>4044</v>
      </c>
      <c r="AI1" s="3" t="s">
        <v>4045</v>
      </c>
      <c r="AJ1" s="3" t="s">
        <v>4046</v>
      </c>
      <c r="AK1" s="3" t="s">
        <v>4047</v>
      </c>
      <c r="AL1" s="3" t="s">
        <v>4048</v>
      </c>
      <c r="AM1" s="3" t="s">
        <v>4049</v>
      </c>
      <c r="AN1" s="3" t="s">
        <v>4050</v>
      </c>
      <c r="AO1" s="3" t="s">
        <v>4051</v>
      </c>
      <c r="AP1" s="3" t="s">
        <v>4052</v>
      </c>
      <c r="AQ1" s="3" t="s">
        <v>4053</v>
      </c>
      <c r="AR1" s="3" t="s">
        <v>4054</v>
      </c>
      <c r="AS1" s="3" t="s">
        <v>4055</v>
      </c>
      <c r="AT1" s="3" t="s">
        <v>4056</v>
      </c>
      <c r="AU1" s="3" t="s">
        <v>4057</v>
      </c>
      <c r="AV1" s="3" t="s">
        <v>4058</v>
      </c>
      <c r="AW1" s="3" t="s">
        <v>4059</v>
      </c>
      <c r="AX1" s="3" t="s">
        <v>4060</v>
      </c>
      <c r="AY1" s="3" t="s">
        <v>4061</v>
      </c>
      <c r="AZ1" s="3" t="s">
        <v>4062</v>
      </c>
      <c r="BA1" s="3" t="s">
        <v>4063</v>
      </c>
      <c r="BB1" s="3" t="s">
        <v>4064</v>
      </c>
      <c r="BC1" s="3" t="s">
        <v>4065</v>
      </c>
      <c r="BD1" s="3" t="s">
        <v>4066</v>
      </c>
      <c r="BE1" s="3" t="s">
        <v>4067</v>
      </c>
      <c r="BF1" s="3" t="s">
        <v>4068</v>
      </c>
      <c r="BG1" s="3" t="s">
        <v>4069</v>
      </c>
      <c r="BH1" s="3" t="s">
        <v>4070</v>
      </c>
      <c r="BI1" s="3" t="s">
        <v>4071</v>
      </c>
      <c r="BJ1" s="3" t="s">
        <v>4072</v>
      </c>
      <c r="BK1" s="3" t="s">
        <v>4073</v>
      </c>
      <c r="BL1" s="3" t="s">
        <v>4074</v>
      </c>
      <c r="BM1" s="3" t="s">
        <v>4075</v>
      </c>
      <c r="BN1" s="3" t="s">
        <v>4076</v>
      </c>
      <c r="BO1" s="3" t="s">
        <v>4077</v>
      </c>
      <c r="BP1" s="3" t="s">
        <v>4078</v>
      </c>
      <c r="BQ1" s="3" t="s">
        <v>4079</v>
      </c>
      <c r="BR1" s="3" t="s">
        <v>4080</v>
      </c>
      <c r="BS1" s="3" t="s">
        <v>4081</v>
      </c>
      <c r="BT1" s="3" t="s">
        <v>4082</v>
      </c>
      <c r="BU1" s="3" t="s">
        <v>4083</v>
      </c>
      <c r="BV1" s="3" t="s">
        <v>4084</v>
      </c>
      <c r="BW1" s="3" t="s">
        <v>4085</v>
      </c>
      <c r="BX1" s="3" t="s">
        <v>4086</v>
      </c>
      <c r="BY1" s="3" t="s">
        <v>4087</v>
      </c>
      <c r="BZ1" s="3" t="s">
        <v>4088</v>
      </c>
      <c r="CA1" s="3" t="s">
        <v>4089</v>
      </c>
      <c r="CB1" s="3" t="s">
        <v>4090</v>
      </c>
      <c r="CC1" s="3" t="s">
        <v>4091</v>
      </c>
      <c r="CD1" s="3" t="s">
        <v>4092</v>
      </c>
      <c r="CE1" s="3" t="s">
        <v>4093</v>
      </c>
      <c r="CF1" s="3" t="s">
        <v>4094</v>
      </c>
      <c r="CG1" s="3" t="s">
        <v>4095</v>
      </c>
      <c r="CH1" s="3" t="s">
        <v>4096</v>
      </c>
      <c r="CI1" s="3" t="s">
        <v>4097</v>
      </c>
      <c r="CJ1" s="3" t="s">
        <v>4098</v>
      </c>
      <c r="CK1" s="3" t="s">
        <v>4099</v>
      </c>
      <c r="CL1" s="3" t="s">
        <v>4100</v>
      </c>
      <c r="CM1" s="3" t="s">
        <v>4101</v>
      </c>
      <c r="CN1" s="3" t="s">
        <v>4102</v>
      </c>
      <c r="CO1" s="3" t="s">
        <v>4103</v>
      </c>
      <c r="CP1" s="3" t="s">
        <v>4104</v>
      </c>
      <c r="CQ1" s="3" t="s">
        <v>4105</v>
      </c>
      <c r="CR1" s="3" t="s">
        <v>4106</v>
      </c>
      <c r="CS1" s="3" t="s">
        <v>4107</v>
      </c>
      <c r="CT1" s="3" t="s">
        <v>4108</v>
      </c>
      <c r="CU1" s="3" t="s">
        <v>4109</v>
      </c>
      <c r="CV1" s="3" t="s">
        <v>4110</v>
      </c>
      <c r="CW1" s="3" t="s">
        <v>4111</v>
      </c>
      <c r="CX1" s="3" t="s">
        <v>4112</v>
      </c>
      <c r="CY1" s="3" t="s">
        <v>4113</v>
      </c>
      <c r="CZ1" s="3" t="s">
        <v>4114</v>
      </c>
      <c r="DA1" s="3" t="s">
        <v>4115</v>
      </c>
      <c r="DB1" s="3" t="s">
        <v>4116</v>
      </c>
      <c r="DC1" s="3" t="s">
        <v>4117</v>
      </c>
      <c r="DD1" s="3" t="s">
        <v>4118</v>
      </c>
      <c r="DE1" s="3" t="s">
        <v>4119</v>
      </c>
      <c r="DF1" s="3" t="s">
        <v>4120</v>
      </c>
      <c r="DG1" s="3" t="s">
        <v>4121</v>
      </c>
      <c r="DH1" s="3" t="s">
        <v>4122</v>
      </c>
      <c r="DI1" s="3" t="s">
        <v>4123</v>
      </c>
      <c r="DJ1" s="3" t="s">
        <v>4124</v>
      </c>
      <c r="DK1" s="3" t="s">
        <v>4125</v>
      </c>
      <c r="DL1" s="3" t="s">
        <v>4126</v>
      </c>
      <c r="DM1" s="3" t="s">
        <v>4127</v>
      </c>
      <c r="DN1" s="3" t="s">
        <v>4128</v>
      </c>
      <c r="DO1" s="3" t="s">
        <v>4129</v>
      </c>
      <c r="DP1" s="3" t="s">
        <v>4130</v>
      </c>
      <c r="DQ1" s="3" t="s">
        <v>4131</v>
      </c>
      <c r="DR1" s="3" t="s">
        <v>4132</v>
      </c>
      <c r="DS1" s="3" t="s">
        <v>4133</v>
      </c>
      <c r="DT1" s="3" t="s">
        <v>4134</v>
      </c>
      <c r="DU1" s="3" t="s">
        <v>4135</v>
      </c>
      <c r="DV1" s="3" t="s">
        <v>4136</v>
      </c>
      <c r="DW1" s="3" t="s">
        <v>4137</v>
      </c>
      <c r="DX1" s="3" t="s">
        <v>4138</v>
      </c>
      <c r="DY1" s="3" t="s">
        <v>4139</v>
      </c>
      <c r="DZ1" s="3" t="s">
        <v>4140</v>
      </c>
      <c r="EA1" s="3" t="s">
        <v>4141</v>
      </c>
      <c r="EB1" s="3" t="s">
        <v>4142</v>
      </c>
      <c r="EC1" s="3" t="s">
        <v>4143</v>
      </c>
      <c r="ED1" s="3" t="s">
        <v>4144</v>
      </c>
      <c r="EE1" s="3" t="s">
        <v>4145</v>
      </c>
      <c r="EF1" s="3" t="s">
        <v>4146</v>
      </c>
      <c r="EG1" s="3" t="s">
        <v>4147</v>
      </c>
      <c r="EH1" s="3" t="s">
        <v>4148</v>
      </c>
      <c r="EI1" s="3" t="s">
        <v>4149</v>
      </c>
      <c r="EJ1" s="3" t="s">
        <v>4150</v>
      </c>
      <c r="EK1" s="3" t="s">
        <v>4151</v>
      </c>
      <c r="EL1" s="3" t="s">
        <v>4152</v>
      </c>
      <c r="EM1" s="3" t="s">
        <v>4153</v>
      </c>
      <c r="EN1" s="3" t="s">
        <v>4154</v>
      </c>
      <c r="EO1" s="3" t="s">
        <v>4155</v>
      </c>
      <c r="EP1" s="3" t="s">
        <v>4156</v>
      </c>
      <c r="EQ1" s="3" t="s">
        <v>4157</v>
      </c>
      <c r="ER1" s="3" t="s">
        <v>4158</v>
      </c>
      <c r="ES1" s="3" t="s">
        <v>4159</v>
      </c>
      <c r="ET1" s="3" t="s">
        <v>4160</v>
      </c>
      <c r="EU1" s="3" t="s">
        <v>4161</v>
      </c>
      <c r="EV1" s="3" t="s">
        <v>4162</v>
      </c>
      <c r="EW1" s="3" t="s">
        <v>4163</v>
      </c>
      <c r="EX1" s="3" t="s">
        <v>4164</v>
      </c>
      <c r="EY1" s="3" t="s">
        <v>4165</v>
      </c>
      <c r="EZ1" s="3" t="s">
        <v>4166</v>
      </c>
      <c r="FA1" s="3" t="s">
        <v>4167</v>
      </c>
      <c r="FB1" s="3" t="s">
        <v>4168</v>
      </c>
      <c r="FC1" s="3" t="s">
        <v>4169</v>
      </c>
      <c r="FD1" s="3" t="s">
        <v>4170</v>
      </c>
      <c r="FE1" s="3" t="s">
        <v>4171</v>
      </c>
      <c r="FF1" s="3" t="s">
        <v>4172</v>
      </c>
      <c r="FG1" s="3" t="s">
        <v>4173</v>
      </c>
      <c r="FH1" s="3" t="s">
        <v>4174</v>
      </c>
      <c r="FI1" s="3" t="s">
        <v>4175</v>
      </c>
      <c r="FJ1" s="3" t="s">
        <v>4176</v>
      </c>
      <c r="FK1" s="3" t="s">
        <v>4177</v>
      </c>
      <c r="FL1" s="3" t="s">
        <v>4178</v>
      </c>
      <c r="FM1" s="3" t="s">
        <v>4179</v>
      </c>
      <c r="FN1" s="3" t="s">
        <v>4180</v>
      </c>
      <c r="FO1" s="3" t="s">
        <v>4181</v>
      </c>
      <c r="FP1" s="3" t="s">
        <v>4182</v>
      </c>
      <c r="FQ1" s="3" t="s">
        <v>4183</v>
      </c>
      <c r="FR1" s="3" t="s">
        <v>4184</v>
      </c>
      <c r="FS1" s="3" t="s">
        <v>4185</v>
      </c>
      <c r="FT1" s="3" t="s">
        <v>4186</v>
      </c>
      <c r="FU1" s="3" t="s">
        <v>4187</v>
      </c>
      <c r="FV1" s="3" t="s">
        <v>4188</v>
      </c>
      <c r="FW1" s="3" t="s">
        <v>4189</v>
      </c>
      <c r="FX1" s="3" t="s">
        <v>4190</v>
      </c>
      <c r="FY1" s="3" t="s">
        <v>4191</v>
      </c>
      <c r="FZ1" s="3" t="s">
        <v>4192</v>
      </c>
      <c r="GA1" s="3" t="s">
        <v>4193</v>
      </c>
      <c r="GB1" s="3" t="s">
        <v>4194</v>
      </c>
      <c r="GC1" s="3" t="s">
        <v>4195</v>
      </c>
      <c r="GD1" s="3" t="s">
        <v>4196</v>
      </c>
      <c r="GE1" s="3" t="s">
        <v>4197</v>
      </c>
      <c r="GF1" s="3" t="s">
        <v>4198</v>
      </c>
      <c r="GG1" s="3" t="s">
        <v>4199</v>
      </c>
      <c r="GH1" s="3" t="s">
        <v>4200</v>
      </c>
      <c r="GI1" s="3" t="s">
        <v>4201</v>
      </c>
      <c r="GJ1" s="3" t="s">
        <v>4202</v>
      </c>
      <c r="GK1" s="3" t="s">
        <v>4203</v>
      </c>
      <c r="GL1" s="3" t="s">
        <v>4204</v>
      </c>
      <c r="GM1" s="3" t="s">
        <v>4205</v>
      </c>
      <c r="GN1" s="3" t="s">
        <v>4206</v>
      </c>
      <c r="GO1" s="3" t="s">
        <v>4207</v>
      </c>
      <c r="GP1" s="3" t="s">
        <v>4208</v>
      </c>
      <c r="GQ1" s="3" t="s">
        <v>4209</v>
      </c>
      <c r="GR1" s="3" t="s">
        <v>4210</v>
      </c>
      <c r="GS1" s="3" t="s">
        <v>4211</v>
      </c>
      <c r="GT1" s="3" t="s">
        <v>4212</v>
      </c>
      <c r="GU1" s="3" t="s">
        <v>4213</v>
      </c>
      <c r="GV1" s="3" t="s">
        <v>4214</v>
      </c>
      <c r="GW1" s="3" t="s">
        <v>4215</v>
      </c>
      <c r="GX1" s="3" t="s">
        <v>4216</v>
      </c>
      <c r="GY1" s="3" t="s">
        <v>4217</v>
      </c>
      <c r="GZ1" s="3" t="s">
        <v>4218</v>
      </c>
      <c r="HA1" s="3" t="s">
        <v>4219</v>
      </c>
      <c r="HB1" s="3" t="s">
        <v>4220</v>
      </c>
      <c r="HC1" s="3" t="s">
        <v>4221</v>
      </c>
      <c r="HD1" s="3" t="s">
        <v>4222</v>
      </c>
      <c r="HE1" s="3" t="s">
        <v>4223</v>
      </c>
      <c r="HF1" s="3" t="s">
        <v>4224</v>
      </c>
      <c r="HG1" s="3" t="s">
        <v>4225</v>
      </c>
      <c r="HH1" s="3" t="s">
        <v>4226</v>
      </c>
      <c r="HI1" s="3" t="s">
        <v>4227</v>
      </c>
      <c r="HJ1" s="3" t="s">
        <v>4228</v>
      </c>
      <c r="HK1" s="3" t="s">
        <v>4229</v>
      </c>
      <c r="HL1" s="3" t="s">
        <v>4230</v>
      </c>
      <c r="HM1" s="3" t="s">
        <v>4231</v>
      </c>
      <c r="HN1" s="3" t="s">
        <v>4232</v>
      </c>
      <c r="HO1" s="3" t="s">
        <v>4233</v>
      </c>
      <c r="HP1" s="3" t="s">
        <v>4234</v>
      </c>
      <c r="HQ1" s="3" t="s">
        <v>4235</v>
      </c>
      <c r="HR1" s="3" t="s">
        <v>4236</v>
      </c>
      <c r="HS1" s="3" t="s">
        <v>4237</v>
      </c>
      <c r="HT1" s="3" t="s">
        <v>4238</v>
      </c>
      <c r="HU1" s="3" t="s">
        <v>4239</v>
      </c>
      <c r="HV1" s="3" t="s">
        <v>4240</v>
      </c>
      <c r="HW1" s="3" t="s">
        <v>4241</v>
      </c>
      <c r="HX1" s="3" t="s">
        <v>4242</v>
      </c>
      <c r="HY1" s="3" t="s">
        <v>4243</v>
      </c>
      <c r="HZ1" s="3" t="s">
        <v>4244</v>
      </c>
      <c r="IA1" s="3" t="s">
        <v>4245</v>
      </c>
      <c r="IB1" s="3" t="s">
        <v>4246</v>
      </c>
      <c r="IC1" s="3" t="s">
        <v>4247</v>
      </c>
      <c r="ID1" s="3" t="s">
        <v>4248</v>
      </c>
      <c r="IE1" s="3" t="s">
        <v>4249</v>
      </c>
      <c r="IF1" s="3" t="s">
        <v>4250</v>
      </c>
      <c r="IG1" s="3" t="s">
        <v>4251</v>
      </c>
      <c r="IH1" s="3" t="s">
        <v>4252</v>
      </c>
      <c r="II1" s="3" t="s">
        <v>4253</v>
      </c>
      <c r="IJ1" s="3" t="s">
        <v>4254</v>
      </c>
      <c r="IK1" s="3" t="s">
        <v>4255</v>
      </c>
      <c r="IL1" s="3" t="s">
        <v>4256</v>
      </c>
      <c r="IM1" s="3" t="s">
        <v>4257</v>
      </c>
      <c r="IN1" s="3" t="s">
        <v>4258</v>
      </c>
      <c r="IO1" s="3" t="s">
        <v>4259</v>
      </c>
      <c r="IP1" s="3" t="s">
        <v>4260</v>
      </c>
      <c r="IQ1" s="3" t="s">
        <v>4261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4262</v>
      </c>
      <c r="C10" s="8" t="s">
        <v>4263</v>
      </c>
      <c r="D10" s="8" t="s">
        <v>4264</v>
      </c>
      <c r="E10" s="8" t="s">
        <v>4265</v>
      </c>
      <c r="F10" s="8" t="s">
        <v>4266</v>
      </c>
      <c r="G10" s="8" t="s">
        <v>4267</v>
      </c>
      <c r="H10" s="8" t="s">
        <v>4268</v>
      </c>
      <c r="I10" s="8" t="s">
        <v>4269</v>
      </c>
      <c r="J10" s="8" t="s">
        <v>4270</v>
      </c>
      <c r="K10" s="8" t="s">
        <v>4271</v>
      </c>
      <c r="L10" s="8" t="s">
        <v>4272</v>
      </c>
      <c r="M10" s="8" t="s">
        <v>4273</v>
      </c>
      <c r="N10" s="8" t="s">
        <v>4274</v>
      </c>
      <c r="O10" s="8" t="s">
        <v>4275</v>
      </c>
      <c r="P10" s="8" t="s">
        <v>4276</v>
      </c>
      <c r="Q10" s="8" t="s">
        <v>4277</v>
      </c>
      <c r="R10" s="8" t="s">
        <v>4278</v>
      </c>
      <c r="S10" s="8" t="s">
        <v>4279</v>
      </c>
      <c r="T10" s="8" t="s">
        <v>4280</v>
      </c>
      <c r="U10" s="8" t="s">
        <v>4281</v>
      </c>
      <c r="V10" s="8" t="s">
        <v>4282</v>
      </c>
      <c r="W10" s="8" t="s">
        <v>4283</v>
      </c>
      <c r="X10" s="8" t="s">
        <v>4284</v>
      </c>
      <c r="Y10" s="8" t="s">
        <v>4285</v>
      </c>
      <c r="Z10" s="8" t="s">
        <v>4286</v>
      </c>
      <c r="AA10" s="8" t="s">
        <v>4287</v>
      </c>
      <c r="AB10" s="8" t="s">
        <v>4288</v>
      </c>
      <c r="AC10" s="8" t="s">
        <v>4289</v>
      </c>
      <c r="AD10" s="8" t="s">
        <v>4290</v>
      </c>
      <c r="AE10" s="8" t="s">
        <v>4291</v>
      </c>
      <c r="AF10" s="8" t="s">
        <v>4292</v>
      </c>
      <c r="AG10" s="8" t="s">
        <v>4293</v>
      </c>
      <c r="AH10" s="8" t="s">
        <v>4294</v>
      </c>
      <c r="AI10" s="8" t="s">
        <v>4295</v>
      </c>
      <c r="AJ10" s="8" t="s">
        <v>4296</v>
      </c>
      <c r="AK10" s="8" t="s">
        <v>4297</v>
      </c>
      <c r="AL10" s="8" t="s">
        <v>4298</v>
      </c>
      <c r="AM10" s="8" t="s">
        <v>4299</v>
      </c>
      <c r="AN10" s="8" t="s">
        <v>4300</v>
      </c>
      <c r="AO10" s="8" t="s">
        <v>4301</v>
      </c>
      <c r="AP10" s="8" t="s">
        <v>4302</v>
      </c>
      <c r="AQ10" s="8" t="s">
        <v>4303</v>
      </c>
      <c r="AR10" s="8" t="s">
        <v>4304</v>
      </c>
      <c r="AS10" s="8" t="s">
        <v>4305</v>
      </c>
      <c r="AT10" s="8" t="s">
        <v>4306</v>
      </c>
      <c r="AU10" s="8" t="s">
        <v>4307</v>
      </c>
      <c r="AV10" s="8" t="s">
        <v>4308</v>
      </c>
      <c r="AW10" s="8" t="s">
        <v>4309</v>
      </c>
      <c r="AX10" s="8" t="s">
        <v>4310</v>
      </c>
      <c r="AY10" s="8" t="s">
        <v>4311</v>
      </c>
      <c r="AZ10" s="8" t="s">
        <v>4312</v>
      </c>
      <c r="BA10" s="8" t="s">
        <v>4313</v>
      </c>
      <c r="BB10" s="8" t="s">
        <v>4314</v>
      </c>
      <c r="BC10" s="8" t="s">
        <v>4315</v>
      </c>
      <c r="BD10" s="8" t="s">
        <v>4316</v>
      </c>
      <c r="BE10" s="8" t="s">
        <v>4317</v>
      </c>
      <c r="BF10" s="8" t="s">
        <v>4318</v>
      </c>
      <c r="BG10" s="8" t="s">
        <v>4319</v>
      </c>
      <c r="BH10" s="8" t="s">
        <v>4320</v>
      </c>
      <c r="BI10" s="8" t="s">
        <v>4321</v>
      </c>
      <c r="BJ10" s="8" t="s">
        <v>4322</v>
      </c>
      <c r="BK10" s="8" t="s">
        <v>4323</v>
      </c>
      <c r="BL10" s="8" t="s">
        <v>4324</v>
      </c>
      <c r="BM10" s="8" t="s">
        <v>4325</v>
      </c>
      <c r="BN10" s="8" t="s">
        <v>4326</v>
      </c>
      <c r="BO10" s="8" t="s">
        <v>4327</v>
      </c>
      <c r="BP10" s="8" t="s">
        <v>4328</v>
      </c>
      <c r="BQ10" s="8" t="s">
        <v>4329</v>
      </c>
      <c r="BR10" s="8" t="s">
        <v>4330</v>
      </c>
      <c r="BS10" s="8" t="s">
        <v>4331</v>
      </c>
      <c r="BT10" s="8" t="s">
        <v>4332</v>
      </c>
      <c r="BU10" s="8" t="s">
        <v>4333</v>
      </c>
      <c r="BV10" s="8" t="s">
        <v>4334</v>
      </c>
      <c r="BW10" s="8" t="s">
        <v>4335</v>
      </c>
      <c r="BX10" s="8" t="s">
        <v>4336</v>
      </c>
      <c r="BY10" s="8" t="s">
        <v>4337</v>
      </c>
      <c r="BZ10" s="8" t="s">
        <v>4338</v>
      </c>
      <c r="CA10" s="8" t="s">
        <v>4339</v>
      </c>
      <c r="CB10" s="8" t="s">
        <v>4340</v>
      </c>
      <c r="CC10" s="8" t="s">
        <v>4341</v>
      </c>
      <c r="CD10" s="8" t="s">
        <v>4342</v>
      </c>
      <c r="CE10" s="8" t="s">
        <v>4343</v>
      </c>
      <c r="CF10" s="8" t="s">
        <v>4344</v>
      </c>
      <c r="CG10" s="8" t="s">
        <v>4345</v>
      </c>
      <c r="CH10" s="8" t="s">
        <v>4346</v>
      </c>
      <c r="CI10" s="8" t="s">
        <v>4347</v>
      </c>
      <c r="CJ10" s="8" t="s">
        <v>4348</v>
      </c>
      <c r="CK10" s="8" t="s">
        <v>4349</v>
      </c>
      <c r="CL10" s="8" t="s">
        <v>4350</v>
      </c>
      <c r="CM10" s="8" t="s">
        <v>4351</v>
      </c>
      <c r="CN10" s="8" t="s">
        <v>4352</v>
      </c>
      <c r="CO10" s="8" t="s">
        <v>4353</v>
      </c>
      <c r="CP10" s="8" t="s">
        <v>4354</v>
      </c>
      <c r="CQ10" s="8" t="s">
        <v>4355</v>
      </c>
      <c r="CR10" s="8" t="s">
        <v>4356</v>
      </c>
      <c r="CS10" s="8" t="s">
        <v>4357</v>
      </c>
      <c r="CT10" s="8" t="s">
        <v>4358</v>
      </c>
      <c r="CU10" s="8" t="s">
        <v>4359</v>
      </c>
      <c r="CV10" s="8" t="s">
        <v>4360</v>
      </c>
      <c r="CW10" s="8" t="s">
        <v>4361</v>
      </c>
      <c r="CX10" s="8" t="s">
        <v>4362</v>
      </c>
      <c r="CY10" s="8" t="s">
        <v>4363</v>
      </c>
      <c r="CZ10" s="8" t="s">
        <v>4364</v>
      </c>
      <c r="DA10" s="8" t="s">
        <v>4365</v>
      </c>
      <c r="DB10" s="8" t="s">
        <v>4366</v>
      </c>
      <c r="DC10" s="8" t="s">
        <v>4367</v>
      </c>
      <c r="DD10" s="8" t="s">
        <v>4368</v>
      </c>
      <c r="DE10" s="8" t="s">
        <v>4369</v>
      </c>
      <c r="DF10" s="8" t="s">
        <v>4370</v>
      </c>
      <c r="DG10" s="8" t="s">
        <v>4371</v>
      </c>
      <c r="DH10" s="8" t="s">
        <v>4372</v>
      </c>
      <c r="DI10" s="8" t="s">
        <v>4373</v>
      </c>
      <c r="DJ10" s="8" t="s">
        <v>4374</v>
      </c>
      <c r="DK10" s="8" t="s">
        <v>4375</v>
      </c>
      <c r="DL10" s="8" t="s">
        <v>4376</v>
      </c>
      <c r="DM10" s="8" t="s">
        <v>4377</v>
      </c>
      <c r="DN10" s="8" t="s">
        <v>4378</v>
      </c>
      <c r="DO10" s="8" t="s">
        <v>4379</v>
      </c>
      <c r="DP10" s="8" t="s">
        <v>4380</v>
      </c>
      <c r="DQ10" s="8" t="s">
        <v>4381</v>
      </c>
      <c r="DR10" s="8" t="s">
        <v>4382</v>
      </c>
      <c r="DS10" s="8" t="s">
        <v>4383</v>
      </c>
      <c r="DT10" s="8" t="s">
        <v>4384</v>
      </c>
      <c r="DU10" s="8" t="s">
        <v>4385</v>
      </c>
      <c r="DV10" s="8" t="s">
        <v>4386</v>
      </c>
      <c r="DW10" s="8" t="s">
        <v>4387</v>
      </c>
      <c r="DX10" s="8" t="s">
        <v>4388</v>
      </c>
      <c r="DY10" s="8" t="s">
        <v>4389</v>
      </c>
      <c r="DZ10" s="8" t="s">
        <v>4390</v>
      </c>
      <c r="EA10" s="8" t="s">
        <v>4391</v>
      </c>
      <c r="EB10" s="8" t="s">
        <v>4392</v>
      </c>
      <c r="EC10" s="8" t="s">
        <v>4393</v>
      </c>
      <c r="ED10" s="8" t="s">
        <v>4394</v>
      </c>
      <c r="EE10" s="8" t="s">
        <v>4395</v>
      </c>
      <c r="EF10" s="8" t="s">
        <v>4396</v>
      </c>
      <c r="EG10" s="8" t="s">
        <v>4397</v>
      </c>
      <c r="EH10" s="8" t="s">
        <v>4398</v>
      </c>
      <c r="EI10" s="8" t="s">
        <v>4399</v>
      </c>
      <c r="EJ10" s="8" t="s">
        <v>4400</v>
      </c>
      <c r="EK10" s="8" t="s">
        <v>4401</v>
      </c>
      <c r="EL10" s="8" t="s">
        <v>4402</v>
      </c>
      <c r="EM10" s="8" t="s">
        <v>4403</v>
      </c>
      <c r="EN10" s="8" t="s">
        <v>4404</v>
      </c>
      <c r="EO10" s="8" t="s">
        <v>4405</v>
      </c>
      <c r="EP10" s="8" t="s">
        <v>4406</v>
      </c>
      <c r="EQ10" s="8" t="s">
        <v>4407</v>
      </c>
      <c r="ER10" s="8" t="s">
        <v>4408</v>
      </c>
      <c r="ES10" s="8" t="s">
        <v>4409</v>
      </c>
      <c r="ET10" s="8" t="s">
        <v>4410</v>
      </c>
      <c r="EU10" s="8" t="s">
        <v>4411</v>
      </c>
      <c r="EV10" s="8" t="s">
        <v>4412</v>
      </c>
      <c r="EW10" s="8" t="s">
        <v>4413</v>
      </c>
      <c r="EX10" s="8" t="s">
        <v>4414</v>
      </c>
      <c r="EY10" s="8" t="s">
        <v>4415</v>
      </c>
      <c r="EZ10" s="8" t="s">
        <v>4416</v>
      </c>
      <c r="FA10" s="8" t="s">
        <v>4417</v>
      </c>
      <c r="FB10" s="8" t="s">
        <v>4418</v>
      </c>
      <c r="FC10" s="8" t="s">
        <v>4419</v>
      </c>
      <c r="FD10" s="8" t="s">
        <v>4420</v>
      </c>
      <c r="FE10" s="8" t="s">
        <v>4421</v>
      </c>
      <c r="FF10" s="8" t="s">
        <v>4422</v>
      </c>
      <c r="FG10" s="8" t="s">
        <v>4423</v>
      </c>
      <c r="FH10" s="8" t="s">
        <v>4424</v>
      </c>
      <c r="FI10" s="8" t="s">
        <v>4425</v>
      </c>
      <c r="FJ10" s="8" t="s">
        <v>4426</v>
      </c>
      <c r="FK10" s="8" t="s">
        <v>4427</v>
      </c>
      <c r="FL10" s="8" t="s">
        <v>4428</v>
      </c>
      <c r="FM10" s="8" t="s">
        <v>4429</v>
      </c>
      <c r="FN10" s="8" t="s">
        <v>4430</v>
      </c>
      <c r="FO10" s="8" t="s">
        <v>4431</v>
      </c>
      <c r="FP10" s="8" t="s">
        <v>4432</v>
      </c>
      <c r="FQ10" s="8" t="s">
        <v>4433</v>
      </c>
      <c r="FR10" s="8" t="s">
        <v>4434</v>
      </c>
      <c r="FS10" s="8" t="s">
        <v>4435</v>
      </c>
      <c r="FT10" s="8" t="s">
        <v>4436</v>
      </c>
      <c r="FU10" s="8" t="s">
        <v>4437</v>
      </c>
      <c r="FV10" s="8" t="s">
        <v>4438</v>
      </c>
      <c r="FW10" s="8" t="s">
        <v>4439</v>
      </c>
      <c r="FX10" s="8" t="s">
        <v>4440</v>
      </c>
      <c r="FY10" s="8" t="s">
        <v>4441</v>
      </c>
      <c r="FZ10" s="8" t="s">
        <v>4442</v>
      </c>
      <c r="GA10" s="8" t="s">
        <v>4443</v>
      </c>
      <c r="GB10" s="8" t="s">
        <v>4444</v>
      </c>
      <c r="GC10" s="8" t="s">
        <v>4445</v>
      </c>
      <c r="GD10" s="8" t="s">
        <v>4446</v>
      </c>
      <c r="GE10" s="8" t="s">
        <v>4447</v>
      </c>
      <c r="GF10" s="8" t="s">
        <v>4448</v>
      </c>
      <c r="GG10" s="8" t="s">
        <v>4449</v>
      </c>
      <c r="GH10" s="8" t="s">
        <v>4450</v>
      </c>
      <c r="GI10" s="8" t="s">
        <v>4451</v>
      </c>
      <c r="GJ10" s="8" t="s">
        <v>4452</v>
      </c>
      <c r="GK10" s="8" t="s">
        <v>4453</v>
      </c>
      <c r="GL10" s="8" t="s">
        <v>4454</v>
      </c>
      <c r="GM10" s="8" t="s">
        <v>4455</v>
      </c>
      <c r="GN10" s="8" t="s">
        <v>4456</v>
      </c>
      <c r="GO10" s="8" t="s">
        <v>4457</v>
      </c>
      <c r="GP10" s="8" t="s">
        <v>4458</v>
      </c>
      <c r="GQ10" s="8" t="s">
        <v>4459</v>
      </c>
      <c r="GR10" s="8" t="s">
        <v>4460</v>
      </c>
      <c r="GS10" s="8" t="s">
        <v>4461</v>
      </c>
      <c r="GT10" s="8" t="s">
        <v>4462</v>
      </c>
      <c r="GU10" s="8" t="s">
        <v>4463</v>
      </c>
      <c r="GV10" s="8" t="s">
        <v>4464</v>
      </c>
      <c r="GW10" s="8" t="s">
        <v>4465</v>
      </c>
      <c r="GX10" s="8" t="s">
        <v>4466</v>
      </c>
      <c r="GY10" s="8" t="s">
        <v>4467</v>
      </c>
      <c r="GZ10" s="8" t="s">
        <v>4468</v>
      </c>
      <c r="HA10" s="8" t="s">
        <v>4469</v>
      </c>
      <c r="HB10" s="8" t="s">
        <v>4470</v>
      </c>
      <c r="HC10" s="8" t="s">
        <v>4471</v>
      </c>
      <c r="HD10" s="8" t="s">
        <v>4472</v>
      </c>
      <c r="HE10" s="8" t="s">
        <v>4473</v>
      </c>
      <c r="HF10" s="8" t="s">
        <v>4474</v>
      </c>
      <c r="HG10" s="8" t="s">
        <v>4475</v>
      </c>
      <c r="HH10" s="8" t="s">
        <v>4476</v>
      </c>
      <c r="HI10" s="8" t="s">
        <v>4477</v>
      </c>
      <c r="HJ10" s="8" t="s">
        <v>4478</v>
      </c>
      <c r="HK10" s="8" t="s">
        <v>4479</v>
      </c>
      <c r="HL10" s="8" t="s">
        <v>4480</v>
      </c>
      <c r="HM10" s="8" t="s">
        <v>4481</v>
      </c>
      <c r="HN10" s="8" t="s">
        <v>4482</v>
      </c>
      <c r="HO10" s="8" t="s">
        <v>4483</v>
      </c>
      <c r="HP10" s="8" t="s">
        <v>4484</v>
      </c>
      <c r="HQ10" s="8" t="s">
        <v>4485</v>
      </c>
      <c r="HR10" s="8" t="s">
        <v>4486</v>
      </c>
      <c r="HS10" s="8" t="s">
        <v>4487</v>
      </c>
      <c r="HT10" s="8" t="s">
        <v>4488</v>
      </c>
      <c r="HU10" s="8" t="s">
        <v>4489</v>
      </c>
      <c r="HV10" s="8" t="s">
        <v>4490</v>
      </c>
      <c r="HW10" s="8" t="s">
        <v>4491</v>
      </c>
      <c r="HX10" s="8" t="s">
        <v>4492</v>
      </c>
      <c r="HY10" s="8" t="s">
        <v>4493</v>
      </c>
      <c r="HZ10" s="8" t="s">
        <v>4494</v>
      </c>
      <c r="IA10" s="8" t="s">
        <v>4495</v>
      </c>
      <c r="IB10" s="8" t="s">
        <v>4496</v>
      </c>
      <c r="IC10" s="8" t="s">
        <v>4497</v>
      </c>
      <c r="ID10" s="8" t="s">
        <v>4498</v>
      </c>
      <c r="IE10" s="8" t="s">
        <v>4499</v>
      </c>
      <c r="IF10" s="8" t="s">
        <v>4500</v>
      </c>
      <c r="IG10" s="8" t="s">
        <v>4501</v>
      </c>
      <c r="IH10" s="8" t="s">
        <v>4502</v>
      </c>
      <c r="II10" s="8" t="s">
        <v>4503</v>
      </c>
      <c r="IJ10" s="8" t="s">
        <v>4504</v>
      </c>
      <c r="IK10" s="8" t="s">
        <v>4505</v>
      </c>
      <c r="IL10" s="8" t="s">
        <v>4506</v>
      </c>
      <c r="IM10" s="8" t="s">
        <v>4507</v>
      </c>
      <c r="IN10" s="8" t="s">
        <v>4508</v>
      </c>
      <c r="IO10" s="8" t="s">
        <v>4509</v>
      </c>
      <c r="IP10" s="8" t="s">
        <v>4510</v>
      </c>
      <c r="IQ10" s="8" t="s">
        <v>4511</v>
      </c>
    </row>
    <row r="11" spans="1:251">
      <c r="A11" s="10">
        <v>42036</v>
      </c>
      <c r="B11" s="9">
        <v>108.871</v>
      </c>
      <c r="C11" s="9">
        <v>166.696</v>
      </c>
      <c r="D11" s="9">
        <v>155.964</v>
      </c>
      <c r="E11" s="9">
        <v>12.605</v>
      </c>
      <c r="F11" s="9">
        <v>10.196</v>
      </c>
      <c r="G11" s="9">
        <v>5.415</v>
      </c>
      <c r="H11" s="9">
        <v>4.7809999999999997</v>
      </c>
      <c r="I11" s="9">
        <v>8.609</v>
      </c>
      <c r="J11" s="9">
        <v>1.587</v>
      </c>
      <c r="K11" s="9">
        <v>9.1039999999999992</v>
      </c>
      <c r="L11" s="9">
        <v>0</v>
      </c>
      <c r="M11" s="9">
        <v>1.0920000000000001</v>
      </c>
      <c r="N11" s="9">
        <v>5.0449999999999999</v>
      </c>
      <c r="O11" s="9">
        <v>2.5390000000000001</v>
      </c>
      <c r="P11" s="9">
        <v>2.6120000000000001</v>
      </c>
      <c r="Q11" s="9">
        <v>7.109</v>
      </c>
      <c r="R11" s="9">
        <v>3.0880000000000001</v>
      </c>
      <c r="S11" s="9">
        <v>2.4079999999999999</v>
      </c>
      <c r="T11" s="9">
        <v>143.36000000000001</v>
      </c>
      <c r="U11" s="9">
        <v>119.431</v>
      </c>
      <c r="V11" s="9">
        <v>114.489</v>
      </c>
      <c r="W11" s="9">
        <v>2.2040000000000002</v>
      </c>
      <c r="X11" s="9">
        <v>2.738</v>
      </c>
      <c r="Y11" s="9">
        <v>3.5339999999999998</v>
      </c>
      <c r="Z11" s="9">
        <v>0.32200000000000001</v>
      </c>
      <c r="AA11" s="9">
        <v>0.82299999999999995</v>
      </c>
      <c r="AB11" s="9">
        <v>95.656000000000006</v>
      </c>
      <c r="AC11" s="9">
        <v>9.1379999999999999</v>
      </c>
      <c r="AD11" s="9">
        <v>7.1740000000000004</v>
      </c>
      <c r="AE11" s="9">
        <v>7.4630000000000001</v>
      </c>
      <c r="AF11" s="9">
        <v>21.385000000000002</v>
      </c>
      <c r="AG11" s="9">
        <v>98.046999999999997</v>
      </c>
      <c r="AH11" s="9">
        <v>23.928000000000001</v>
      </c>
      <c r="AI11" s="9">
        <v>10.731999999999999</v>
      </c>
      <c r="AJ11" s="9">
        <v>166.696</v>
      </c>
      <c r="AK11" s="9">
        <v>104.575</v>
      </c>
      <c r="AL11" s="9">
        <v>99.637</v>
      </c>
      <c r="AM11" s="9">
        <v>7.9850000000000003</v>
      </c>
      <c r="AN11" s="9">
        <v>6.5510000000000002</v>
      </c>
      <c r="AO11" s="9">
        <v>2.6429999999999998</v>
      </c>
      <c r="AP11" s="9">
        <v>3.9089999999999998</v>
      </c>
      <c r="AQ11" s="9">
        <v>4.2830000000000004</v>
      </c>
      <c r="AR11" s="9">
        <v>2.2679999999999998</v>
      </c>
      <c r="AS11" s="9">
        <v>3.988</v>
      </c>
      <c r="AT11" s="9">
        <v>0.56499999999999995</v>
      </c>
      <c r="AU11" s="9">
        <v>1.1200000000000001</v>
      </c>
      <c r="AV11" s="9">
        <v>0.91100000000000003</v>
      </c>
      <c r="AW11" s="9">
        <v>3.85</v>
      </c>
      <c r="AX11" s="9">
        <v>1.79</v>
      </c>
      <c r="AY11" s="9">
        <v>4.827</v>
      </c>
      <c r="AZ11" s="9">
        <v>1.724</v>
      </c>
      <c r="BA11" s="9">
        <v>1.4339999999999999</v>
      </c>
      <c r="BB11" s="9">
        <v>91.652000000000001</v>
      </c>
      <c r="BC11" s="9">
        <v>67.688999999999993</v>
      </c>
      <c r="BD11" s="9">
        <v>65.397999999999996</v>
      </c>
      <c r="BE11" s="9">
        <v>1.6</v>
      </c>
      <c r="BF11" s="9">
        <v>0.69099999999999995</v>
      </c>
      <c r="BG11" s="9">
        <v>1.3069999999999999</v>
      </c>
      <c r="BH11" s="9">
        <v>0.56299999999999994</v>
      </c>
      <c r="BI11" s="9">
        <v>0.42</v>
      </c>
      <c r="BJ11" s="9">
        <v>51.652999999999999</v>
      </c>
      <c r="BK11" s="9">
        <v>3.3239999999999998</v>
      </c>
      <c r="BL11" s="9">
        <v>4.3310000000000004</v>
      </c>
      <c r="BM11" s="9">
        <v>8.3810000000000002</v>
      </c>
      <c r="BN11" s="9">
        <v>10.143000000000001</v>
      </c>
      <c r="BO11" s="9">
        <v>57.545999999999999</v>
      </c>
      <c r="BP11" s="9">
        <v>23.963000000000001</v>
      </c>
      <c r="BQ11" s="9">
        <v>4.9379999999999997</v>
      </c>
      <c r="BR11" s="9">
        <v>104.575</v>
      </c>
      <c r="BS11" s="9">
        <v>84.424999999999997</v>
      </c>
      <c r="BT11" s="9">
        <v>78.456999999999994</v>
      </c>
      <c r="BU11" s="9">
        <v>6.57</v>
      </c>
      <c r="BV11" s="9">
        <v>4.6509999999999998</v>
      </c>
      <c r="BW11" s="9">
        <v>2.0150000000000001</v>
      </c>
      <c r="BX11" s="9">
        <v>2.6360000000000001</v>
      </c>
      <c r="BY11" s="9">
        <v>1.716</v>
      </c>
      <c r="BZ11" s="9">
        <v>2.9340000000000002</v>
      </c>
      <c r="CA11" s="9">
        <v>2.044</v>
      </c>
      <c r="CB11" s="9">
        <v>1.2350000000000001</v>
      </c>
      <c r="CC11" s="9">
        <v>1.0569999999999999</v>
      </c>
      <c r="CD11" s="9">
        <v>1.1910000000000001</v>
      </c>
      <c r="CE11" s="9">
        <v>2.0379999999999998</v>
      </c>
      <c r="CF11" s="9">
        <v>1.4219999999999999</v>
      </c>
      <c r="CG11" s="9">
        <v>3.5939999999999999</v>
      </c>
      <c r="CH11" s="9">
        <v>1.056</v>
      </c>
      <c r="CI11" s="9">
        <v>1.92</v>
      </c>
      <c r="CJ11" s="9">
        <v>71.887</v>
      </c>
      <c r="CK11" s="9">
        <v>66.435000000000002</v>
      </c>
      <c r="CL11" s="9">
        <v>63.79</v>
      </c>
      <c r="CM11" s="9">
        <v>1.2010000000000001</v>
      </c>
      <c r="CN11" s="9">
        <v>1.444</v>
      </c>
      <c r="CO11" s="9">
        <v>1.1220000000000001</v>
      </c>
      <c r="CP11" s="9">
        <v>1.1639999999999999</v>
      </c>
      <c r="CQ11" s="9">
        <v>0.36</v>
      </c>
      <c r="CR11" s="9">
        <v>44.167000000000002</v>
      </c>
      <c r="CS11" s="9">
        <v>7.84</v>
      </c>
      <c r="CT11" s="9">
        <v>5.5389999999999997</v>
      </c>
      <c r="CU11" s="9">
        <v>8.8889999999999993</v>
      </c>
      <c r="CV11" s="9">
        <v>9.1839999999999993</v>
      </c>
      <c r="CW11" s="9">
        <v>57.252000000000002</v>
      </c>
      <c r="CX11" s="9">
        <v>5.4509999999999996</v>
      </c>
      <c r="CY11" s="9">
        <v>5.968</v>
      </c>
      <c r="CZ11" s="9">
        <v>84.424999999999997</v>
      </c>
      <c r="DA11" s="9">
        <v>111.191</v>
      </c>
      <c r="DB11" s="9">
        <v>104.447</v>
      </c>
      <c r="DC11" s="9">
        <v>6.2249999999999996</v>
      </c>
      <c r="DD11" s="9">
        <v>5.2450000000000001</v>
      </c>
      <c r="DE11" s="9">
        <v>1.321</v>
      </c>
      <c r="DF11" s="9">
        <v>3.9239999999999999</v>
      </c>
      <c r="DG11" s="9">
        <v>3.59</v>
      </c>
      <c r="DH11" s="9">
        <v>1.6539999999999999</v>
      </c>
      <c r="DI11" s="9">
        <v>2.9580000000000002</v>
      </c>
      <c r="DJ11" s="9">
        <v>1.0620000000000001</v>
      </c>
      <c r="DK11" s="9">
        <v>1.2250000000000001</v>
      </c>
      <c r="DL11" s="9">
        <v>1.794</v>
      </c>
      <c r="DM11" s="9">
        <v>1.9810000000000001</v>
      </c>
      <c r="DN11" s="9">
        <v>1.47</v>
      </c>
      <c r="DO11" s="9">
        <v>3.734</v>
      </c>
      <c r="DP11" s="9">
        <v>1.5109999999999999</v>
      </c>
      <c r="DQ11" s="9">
        <v>0.98099999999999998</v>
      </c>
      <c r="DR11" s="9">
        <v>98.221999999999994</v>
      </c>
      <c r="DS11" s="9">
        <v>84.697999999999993</v>
      </c>
      <c r="DT11" s="9">
        <v>80.44</v>
      </c>
      <c r="DU11" s="9">
        <v>1.7549999999999999</v>
      </c>
      <c r="DV11" s="9">
        <v>2.5030000000000001</v>
      </c>
      <c r="DW11" s="9">
        <v>1.4710000000000001</v>
      </c>
      <c r="DX11" s="9">
        <v>1.35</v>
      </c>
      <c r="DY11" s="9">
        <v>1.1359999999999999</v>
      </c>
      <c r="DZ11" s="9">
        <v>71.150000000000006</v>
      </c>
      <c r="EA11" s="9">
        <v>4.3360000000000003</v>
      </c>
      <c r="EB11" s="9">
        <v>4.4390000000000001</v>
      </c>
      <c r="EC11" s="9">
        <v>4.7729999999999997</v>
      </c>
      <c r="ED11" s="9">
        <v>14.592000000000001</v>
      </c>
      <c r="EE11" s="9">
        <v>70.105999999999995</v>
      </c>
      <c r="EF11" s="9">
        <v>13.523</v>
      </c>
      <c r="EG11" s="9">
        <v>6.7439999999999998</v>
      </c>
      <c r="EH11" s="9">
        <v>111.191</v>
      </c>
      <c r="EI11" s="9">
        <v>71.986000000000004</v>
      </c>
      <c r="EJ11" s="9">
        <v>65.594999999999999</v>
      </c>
      <c r="EK11" s="9">
        <v>6.7539999999999996</v>
      </c>
      <c r="EL11" s="9">
        <v>6.0549999999999997</v>
      </c>
      <c r="EM11" s="9">
        <v>1.151</v>
      </c>
      <c r="EN11" s="9">
        <v>4.9050000000000002</v>
      </c>
      <c r="EO11" s="9">
        <v>2.694</v>
      </c>
      <c r="EP11" s="9">
        <v>3.3610000000000002</v>
      </c>
      <c r="EQ11" s="9">
        <v>2.734</v>
      </c>
      <c r="ER11" s="9">
        <v>2.698</v>
      </c>
      <c r="ES11" s="9">
        <v>0.30599999999999999</v>
      </c>
      <c r="ET11" s="9">
        <v>1.8540000000000001</v>
      </c>
      <c r="EU11" s="9">
        <v>1.524</v>
      </c>
      <c r="EV11" s="9">
        <v>2.677</v>
      </c>
      <c r="EW11" s="9">
        <v>2.4750000000000001</v>
      </c>
      <c r="EX11" s="9">
        <v>3.581</v>
      </c>
      <c r="EY11" s="9">
        <v>0.69899999999999995</v>
      </c>
      <c r="EZ11" s="9">
        <v>58.84</v>
      </c>
      <c r="FA11" s="9">
        <v>52.652999999999999</v>
      </c>
      <c r="FB11" s="9">
        <v>50.268000000000001</v>
      </c>
      <c r="FC11" s="9">
        <v>0.86099999999999999</v>
      </c>
      <c r="FD11" s="9">
        <v>1.524</v>
      </c>
      <c r="FE11" s="9">
        <v>0.59499999999999997</v>
      </c>
      <c r="FF11" s="9">
        <v>1.222</v>
      </c>
      <c r="FG11" s="9">
        <v>0.56799999999999995</v>
      </c>
      <c r="FH11" s="9">
        <v>36.694000000000003</v>
      </c>
      <c r="FI11" s="9">
        <v>3.355</v>
      </c>
      <c r="FJ11" s="9">
        <v>3.129</v>
      </c>
      <c r="FK11" s="9">
        <v>9.4740000000000002</v>
      </c>
      <c r="FL11" s="9">
        <v>5.8920000000000003</v>
      </c>
      <c r="FM11" s="9">
        <v>46.76</v>
      </c>
      <c r="FN11" s="9">
        <v>6.1879999999999997</v>
      </c>
      <c r="FO11" s="9">
        <v>6.391</v>
      </c>
      <c r="FP11" s="9">
        <v>71.986000000000004</v>
      </c>
      <c r="FQ11" s="9">
        <v>51.451999999999998</v>
      </c>
      <c r="FR11" s="9">
        <v>49.805</v>
      </c>
      <c r="FS11" s="9">
        <v>3.2309999999999999</v>
      </c>
      <c r="FT11" s="9">
        <v>2.964</v>
      </c>
      <c r="FU11" s="9">
        <v>1.788</v>
      </c>
      <c r="FV11" s="9">
        <v>1.1759999999999999</v>
      </c>
      <c r="FW11" s="9">
        <v>2.0609999999999999</v>
      </c>
      <c r="FX11" s="9">
        <v>0.90300000000000002</v>
      </c>
      <c r="FY11" s="9">
        <v>2.0609999999999999</v>
      </c>
      <c r="FZ11" s="9">
        <v>0</v>
      </c>
      <c r="GA11" s="9">
        <v>0.60899999999999999</v>
      </c>
      <c r="GB11" s="9">
        <v>1.2589999999999999</v>
      </c>
      <c r="GC11" s="9">
        <v>0.84</v>
      </c>
      <c r="GD11" s="9">
        <v>0.86499999999999999</v>
      </c>
      <c r="GE11" s="9">
        <v>1.5349999999999999</v>
      </c>
      <c r="GF11" s="9">
        <v>1.429</v>
      </c>
      <c r="GG11" s="9">
        <v>0.26700000000000002</v>
      </c>
      <c r="GH11" s="9">
        <v>46.573999999999998</v>
      </c>
      <c r="GI11" s="9">
        <v>40.816000000000003</v>
      </c>
      <c r="GJ11" s="9">
        <v>39.674999999999997</v>
      </c>
      <c r="GK11" s="9">
        <v>0.54200000000000004</v>
      </c>
      <c r="GL11" s="9">
        <v>0.59899999999999998</v>
      </c>
      <c r="GM11" s="9">
        <v>0.54200000000000004</v>
      </c>
      <c r="GN11" s="9">
        <v>0.28100000000000003</v>
      </c>
      <c r="GO11" s="9">
        <v>0.318</v>
      </c>
      <c r="GP11" s="9">
        <v>32.713000000000001</v>
      </c>
      <c r="GQ11" s="9">
        <v>0.77300000000000002</v>
      </c>
      <c r="GR11" s="9">
        <v>2.6850000000000001</v>
      </c>
      <c r="GS11" s="9">
        <v>4.6459999999999999</v>
      </c>
      <c r="GT11" s="9">
        <v>4.2210000000000001</v>
      </c>
      <c r="GU11" s="9">
        <v>36.594999999999999</v>
      </c>
      <c r="GV11" s="9">
        <v>5.758</v>
      </c>
      <c r="GW11" s="9">
        <v>1.647</v>
      </c>
      <c r="GX11" s="9">
        <v>51.451999999999998</v>
      </c>
      <c r="GY11" s="9">
        <v>77.328000000000003</v>
      </c>
      <c r="GZ11" s="9">
        <v>68.028000000000006</v>
      </c>
      <c r="HA11" s="9">
        <v>8.1910000000000007</v>
      </c>
      <c r="HB11" s="9">
        <v>6.5789999999999997</v>
      </c>
      <c r="HC11" s="9">
        <v>2.6669999999999998</v>
      </c>
      <c r="HD11" s="9">
        <v>3.9129999999999998</v>
      </c>
      <c r="HE11" s="9">
        <v>4.3879999999999999</v>
      </c>
      <c r="HF11" s="9">
        <v>2.1909999999999998</v>
      </c>
      <c r="HG11" s="9">
        <v>4.9039999999999999</v>
      </c>
      <c r="HH11" s="9">
        <v>1.393</v>
      </c>
      <c r="HI11" s="9">
        <v>0.28199999999999997</v>
      </c>
      <c r="HJ11" s="9">
        <v>0.68700000000000006</v>
      </c>
      <c r="HK11" s="9">
        <v>3.9510000000000001</v>
      </c>
      <c r="HL11" s="9">
        <v>1.9410000000000001</v>
      </c>
      <c r="HM11" s="9">
        <v>2.5049999999999999</v>
      </c>
      <c r="HN11" s="9">
        <v>4.0739999999999998</v>
      </c>
      <c r="HO11" s="9">
        <v>1.6120000000000001</v>
      </c>
      <c r="HP11" s="9">
        <v>59.837000000000003</v>
      </c>
      <c r="HQ11" s="9">
        <v>49.854999999999997</v>
      </c>
      <c r="HR11" s="9">
        <v>47.347999999999999</v>
      </c>
      <c r="HS11" s="9">
        <v>1.506</v>
      </c>
      <c r="HT11" s="9">
        <v>1</v>
      </c>
      <c r="HU11" s="9">
        <v>1.506</v>
      </c>
      <c r="HV11" s="9">
        <v>1</v>
      </c>
      <c r="HW11" s="9">
        <v>0</v>
      </c>
      <c r="HX11" s="9">
        <v>37.409999999999997</v>
      </c>
      <c r="HY11" s="9">
        <v>1.885</v>
      </c>
      <c r="HZ11" s="9">
        <v>2.7069999999999999</v>
      </c>
      <c r="IA11" s="9">
        <v>7.8520000000000003</v>
      </c>
      <c r="IB11" s="9">
        <v>5.2110000000000003</v>
      </c>
      <c r="IC11" s="9">
        <v>44.643999999999998</v>
      </c>
      <c r="ID11" s="9">
        <v>9.9819999999999993</v>
      </c>
      <c r="IE11" s="9">
        <v>9.3000000000000007</v>
      </c>
      <c r="IF11" s="9">
        <v>77.328000000000003</v>
      </c>
      <c r="IG11" s="9">
        <v>231.899</v>
      </c>
      <c r="IH11" s="9">
        <v>219.70599999999999</v>
      </c>
      <c r="II11" s="9">
        <v>14.069000000000001</v>
      </c>
      <c r="IJ11" s="9">
        <v>11.388</v>
      </c>
      <c r="IK11" s="9">
        <v>6.0670000000000002</v>
      </c>
      <c r="IL11" s="9">
        <v>5.3209999999999997</v>
      </c>
      <c r="IM11" s="9">
        <v>9.1739999999999995</v>
      </c>
      <c r="IN11" s="9">
        <v>2.214</v>
      </c>
      <c r="IO11" s="9">
        <v>10.627000000000001</v>
      </c>
      <c r="IP11" s="9">
        <v>0</v>
      </c>
      <c r="IQ11" s="9">
        <v>0.76100000000000001</v>
      </c>
    </row>
    <row r="12" spans="1:251">
      <c r="A12" s="10">
        <v>42401</v>
      </c>
      <c r="B12" s="9">
        <v>99.501000000000005</v>
      </c>
      <c r="C12" s="9">
        <v>159.084</v>
      </c>
      <c r="D12" s="9">
        <v>151.06100000000001</v>
      </c>
      <c r="E12" s="9">
        <v>14.483000000000001</v>
      </c>
      <c r="F12" s="9">
        <v>12.183999999999999</v>
      </c>
      <c r="G12" s="9">
        <v>6.4089999999999998</v>
      </c>
      <c r="H12" s="9">
        <v>5.7750000000000004</v>
      </c>
      <c r="I12" s="9">
        <v>10.262</v>
      </c>
      <c r="J12" s="9">
        <v>1.9219999999999999</v>
      </c>
      <c r="K12" s="9">
        <v>10.590999999999999</v>
      </c>
      <c r="L12" s="9">
        <v>0</v>
      </c>
      <c r="M12" s="9">
        <v>1.593</v>
      </c>
      <c r="N12" s="9">
        <v>5.2789999999999999</v>
      </c>
      <c r="O12" s="9">
        <v>3.6360000000000001</v>
      </c>
      <c r="P12" s="9">
        <v>3.2690000000000001</v>
      </c>
      <c r="Q12" s="9">
        <v>8.0760000000000005</v>
      </c>
      <c r="R12" s="9">
        <v>4.1079999999999997</v>
      </c>
      <c r="S12" s="9">
        <v>2.2989999999999999</v>
      </c>
      <c r="T12" s="9">
        <v>136.577</v>
      </c>
      <c r="U12" s="9">
        <v>115.59699999999999</v>
      </c>
      <c r="V12" s="9">
        <v>108.65900000000001</v>
      </c>
      <c r="W12" s="9">
        <v>4.8739999999999997</v>
      </c>
      <c r="X12" s="9">
        <v>2.0640000000000001</v>
      </c>
      <c r="Y12" s="9">
        <v>5.4870000000000001</v>
      </c>
      <c r="Z12" s="9">
        <v>0</v>
      </c>
      <c r="AA12" s="9">
        <v>1.4510000000000001</v>
      </c>
      <c r="AB12" s="9">
        <v>94.477999999999994</v>
      </c>
      <c r="AC12" s="9">
        <v>7.2240000000000002</v>
      </c>
      <c r="AD12" s="9">
        <v>5.2009999999999996</v>
      </c>
      <c r="AE12" s="9">
        <v>8.6929999999999996</v>
      </c>
      <c r="AF12" s="9">
        <v>22.797000000000001</v>
      </c>
      <c r="AG12" s="9">
        <v>92.8</v>
      </c>
      <c r="AH12" s="9">
        <v>20.981000000000002</v>
      </c>
      <c r="AI12" s="9">
        <v>8.0239999999999991</v>
      </c>
      <c r="AJ12" s="9">
        <v>159.084</v>
      </c>
      <c r="AK12" s="9">
        <v>113.69</v>
      </c>
      <c r="AL12" s="9">
        <v>107.89</v>
      </c>
      <c r="AM12" s="9">
        <v>8.2430000000000003</v>
      </c>
      <c r="AN12" s="9">
        <v>7.56</v>
      </c>
      <c r="AO12" s="9">
        <v>2.383</v>
      </c>
      <c r="AP12" s="9">
        <v>5.1769999999999996</v>
      </c>
      <c r="AQ12" s="9">
        <v>4.3289999999999997</v>
      </c>
      <c r="AR12" s="9">
        <v>3.23</v>
      </c>
      <c r="AS12" s="9">
        <v>3.6339999999999999</v>
      </c>
      <c r="AT12" s="9">
        <v>1.1879999999999999</v>
      </c>
      <c r="AU12" s="9">
        <v>2.4510000000000001</v>
      </c>
      <c r="AV12" s="9">
        <v>2.0459999999999998</v>
      </c>
      <c r="AW12" s="9">
        <v>2.2029999999999998</v>
      </c>
      <c r="AX12" s="9">
        <v>3.3109999999999999</v>
      </c>
      <c r="AY12" s="9">
        <v>4.2949999999999999</v>
      </c>
      <c r="AZ12" s="9">
        <v>3.2650000000000001</v>
      </c>
      <c r="BA12" s="9">
        <v>0.68300000000000005</v>
      </c>
      <c r="BB12" s="9">
        <v>99.647000000000006</v>
      </c>
      <c r="BC12" s="9">
        <v>70.361999999999995</v>
      </c>
      <c r="BD12" s="9">
        <v>68.828999999999994</v>
      </c>
      <c r="BE12" s="9">
        <v>0.624</v>
      </c>
      <c r="BF12" s="9">
        <v>0.90800000000000003</v>
      </c>
      <c r="BG12" s="9">
        <v>0.29299999999999998</v>
      </c>
      <c r="BH12" s="9">
        <v>0.33100000000000002</v>
      </c>
      <c r="BI12" s="9">
        <v>0.65500000000000003</v>
      </c>
      <c r="BJ12" s="9">
        <v>58.554000000000002</v>
      </c>
      <c r="BK12" s="9">
        <v>1.28</v>
      </c>
      <c r="BL12" s="9">
        <v>3.0230000000000001</v>
      </c>
      <c r="BM12" s="9">
        <v>7.5039999999999996</v>
      </c>
      <c r="BN12" s="9">
        <v>8.798</v>
      </c>
      <c r="BO12" s="9">
        <v>61.564</v>
      </c>
      <c r="BP12" s="9">
        <v>29.286000000000001</v>
      </c>
      <c r="BQ12" s="9">
        <v>5.8</v>
      </c>
      <c r="BR12" s="9">
        <v>113.69</v>
      </c>
      <c r="BS12" s="9">
        <v>87.159000000000006</v>
      </c>
      <c r="BT12" s="9">
        <v>80.323999999999998</v>
      </c>
      <c r="BU12" s="9">
        <v>8.0909999999999993</v>
      </c>
      <c r="BV12" s="9">
        <v>6.8259999999999996</v>
      </c>
      <c r="BW12" s="9">
        <v>3.1890000000000001</v>
      </c>
      <c r="BX12" s="9">
        <v>3.637</v>
      </c>
      <c r="BY12" s="9">
        <v>3.948</v>
      </c>
      <c r="BZ12" s="9">
        <v>2.8780000000000001</v>
      </c>
      <c r="CA12" s="9">
        <v>2.5830000000000002</v>
      </c>
      <c r="CB12" s="9">
        <v>1.825</v>
      </c>
      <c r="CC12" s="9">
        <v>2.4180000000000001</v>
      </c>
      <c r="CD12" s="9">
        <v>1.022</v>
      </c>
      <c r="CE12" s="9">
        <v>3.698</v>
      </c>
      <c r="CF12" s="9">
        <v>2.1059999999999999</v>
      </c>
      <c r="CG12" s="9">
        <v>4.2939999999999996</v>
      </c>
      <c r="CH12" s="9">
        <v>2.532</v>
      </c>
      <c r="CI12" s="9">
        <v>1.266</v>
      </c>
      <c r="CJ12" s="9">
        <v>72.231999999999999</v>
      </c>
      <c r="CK12" s="9">
        <v>66.643000000000001</v>
      </c>
      <c r="CL12" s="9">
        <v>64.394000000000005</v>
      </c>
      <c r="CM12" s="9">
        <v>1.6539999999999999</v>
      </c>
      <c r="CN12" s="9">
        <v>0.59599999999999997</v>
      </c>
      <c r="CO12" s="9">
        <v>0.84899999999999998</v>
      </c>
      <c r="CP12" s="9">
        <v>0.57399999999999995</v>
      </c>
      <c r="CQ12" s="9">
        <v>0.82599999999999996</v>
      </c>
      <c r="CR12" s="9">
        <v>43.741</v>
      </c>
      <c r="CS12" s="9">
        <v>5.0039999999999996</v>
      </c>
      <c r="CT12" s="9">
        <v>6.2</v>
      </c>
      <c r="CU12" s="9">
        <v>11.696999999999999</v>
      </c>
      <c r="CV12" s="9">
        <v>7.5640000000000001</v>
      </c>
      <c r="CW12" s="9">
        <v>59.079000000000001</v>
      </c>
      <c r="CX12" s="9">
        <v>5.5890000000000004</v>
      </c>
      <c r="CY12" s="9">
        <v>6.835</v>
      </c>
      <c r="CZ12" s="9">
        <v>87.159000000000006</v>
      </c>
      <c r="DA12" s="9">
        <v>117.051</v>
      </c>
      <c r="DB12" s="9">
        <v>108.453</v>
      </c>
      <c r="DC12" s="9">
        <v>9.32</v>
      </c>
      <c r="DD12" s="9">
        <v>8.6120000000000001</v>
      </c>
      <c r="DE12" s="9">
        <v>3.302</v>
      </c>
      <c r="DF12" s="9">
        <v>5.3109999999999999</v>
      </c>
      <c r="DG12" s="9">
        <v>5.92</v>
      </c>
      <c r="DH12" s="9">
        <v>2.6920000000000002</v>
      </c>
      <c r="DI12" s="9">
        <v>5.4130000000000003</v>
      </c>
      <c r="DJ12" s="9">
        <v>0.76900000000000002</v>
      </c>
      <c r="DK12" s="9">
        <v>2.4300000000000002</v>
      </c>
      <c r="DL12" s="9">
        <v>2.6259999999999999</v>
      </c>
      <c r="DM12" s="9">
        <v>2.1840000000000002</v>
      </c>
      <c r="DN12" s="9">
        <v>3.8029999999999999</v>
      </c>
      <c r="DO12" s="9">
        <v>5.9969999999999999</v>
      </c>
      <c r="DP12" s="9">
        <v>2.6150000000000002</v>
      </c>
      <c r="DQ12" s="9">
        <v>0.70799999999999996</v>
      </c>
      <c r="DR12" s="9">
        <v>99.132999999999996</v>
      </c>
      <c r="DS12" s="9">
        <v>86.188000000000002</v>
      </c>
      <c r="DT12" s="9">
        <v>81.197999999999993</v>
      </c>
      <c r="DU12" s="9">
        <v>1.74</v>
      </c>
      <c r="DV12" s="9">
        <v>3.2490000000000001</v>
      </c>
      <c r="DW12" s="9">
        <v>1.0329999999999999</v>
      </c>
      <c r="DX12" s="9">
        <v>2.7469999999999999</v>
      </c>
      <c r="DY12" s="9">
        <v>1.21</v>
      </c>
      <c r="DZ12" s="9">
        <v>68.7</v>
      </c>
      <c r="EA12" s="9">
        <v>7.1509999999999998</v>
      </c>
      <c r="EB12" s="9">
        <v>4.5869999999999997</v>
      </c>
      <c r="EC12" s="9">
        <v>5.75</v>
      </c>
      <c r="ED12" s="9">
        <v>10.102</v>
      </c>
      <c r="EE12" s="9">
        <v>76.085999999999999</v>
      </c>
      <c r="EF12" s="9">
        <v>12.945</v>
      </c>
      <c r="EG12" s="9">
        <v>8.5980000000000008</v>
      </c>
      <c r="EH12" s="9">
        <v>117.051</v>
      </c>
      <c r="EI12" s="9">
        <v>78.355000000000004</v>
      </c>
      <c r="EJ12" s="9">
        <v>72.394000000000005</v>
      </c>
      <c r="EK12" s="9">
        <v>8.8369999999999997</v>
      </c>
      <c r="EL12" s="9">
        <v>8.5690000000000008</v>
      </c>
      <c r="EM12" s="9">
        <v>2.7309999999999999</v>
      </c>
      <c r="EN12" s="9">
        <v>5.8380000000000001</v>
      </c>
      <c r="EO12" s="9">
        <v>2.9980000000000002</v>
      </c>
      <c r="EP12" s="9">
        <v>5.5709999999999997</v>
      </c>
      <c r="EQ12" s="9">
        <v>4.0940000000000003</v>
      </c>
      <c r="ER12" s="9">
        <v>3.9529999999999998</v>
      </c>
      <c r="ES12" s="9">
        <v>0.52200000000000002</v>
      </c>
      <c r="ET12" s="9">
        <v>1.49</v>
      </c>
      <c r="EU12" s="9">
        <v>4.766</v>
      </c>
      <c r="EV12" s="9">
        <v>2.3140000000000001</v>
      </c>
      <c r="EW12" s="9">
        <v>4.6680000000000001</v>
      </c>
      <c r="EX12" s="9">
        <v>3.9</v>
      </c>
      <c r="EY12" s="9">
        <v>0.26800000000000002</v>
      </c>
      <c r="EZ12" s="9">
        <v>63.558</v>
      </c>
      <c r="FA12" s="9">
        <v>59.253</v>
      </c>
      <c r="FB12" s="9">
        <v>56.289000000000001</v>
      </c>
      <c r="FC12" s="9">
        <v>1.1519999999999999</v>
      </c>
      <c r="FD12" s="9">
        <v>1.8109999999999999</v>
      </c>
      <c r="FE12" s="9">
        <v>0.39700000000000002</v>
      </c>
      <c r="FF12" s="9">
        <v>1.92</v>
      </c>
      <c r="FG12" s="9">
        <v>0.64600000000000002</v>
      </c>
      <c r="FH12" s="9">
        <v>40.396999999999998</v>
      </c>
      <c r="FI12" s="9">
        <v>5.57</v>
      </c>
      <c r="FJ12" s="9">
        <v>4.2309999999999999</v>
      </c>
      <c r="FK12" s="9">
        <v>9.0549999999999997</v>
      </c>
      <c r="FL12" s="9">
        <v>7.1360000000000001</v>
      </c>
      <c r="FM12" s="9">
        <v>52.116999999999997</v>
      </c>
      <c r="FN12" s="9">
        <v>4.3049999999999997</v>
      </c>
      <c r="FO12" s="9">
        <v>5.9610000000000003</v>
      </c>
      <c r="FP12" s="9">
        <v>78.355000000000004</v>
      </c>
      <c r="FQ12" s="9">
        <v>43.66</v>
      </c>
      <c r="FR12" s="9">
        <v>40.960999999999999</v>
      </c>
      <c r="FS12" s="9">
        <v>4.1909999999999998</v>
      </c>
      <c r="FT12" s="9">
        <v>3.8559999999999999</v>
      </c>
      <c r="FU12" s="9">
        <v>1.669</v>
      </c>
      <c r="FV12" s="9">
        <v>2.1859999999999999</v>
      </c>
      <c r="FW12" s="9">
        <v>2.99</v>
      </c>
      <c r="FX12" s="9">
        <v>0.86499999999999999</v>
      </c>
      <c r="FY12" s="9">
        <v>2.99</v>
      </c>
      <c r="FZ12" s="9">
        <v>0.53600000000000003</v>
      </c>
      <c r="GA12" s="9">
        <v>0.33</v>
      </c>
      <c r="GB12" s="9">
        <v>1.085</v>
      </c>
      <c r="GC12" s="9">
        <v>0.68500000000000005</v>
      </c>
      <c r="GD12" s="9">
        <v>2.085</v>
      </c>
      <c r="GE12" s="9">
        <v>1.8049999999999999</v>
      </c>
      <c r="GF12" s="9">
        <v>2.0499999999999998</v>
      </c>
      <c r="GG12" s="9">
        <v>0.33600000000000002</v>
      </c>
      <c r="GH12" s="9">
        <v>36.770000000000003</v>
      </c>
      <c r="GI12" s="9">
        <v>30.585999999999999</v>
      </c>
      <c r="GJ12" s="9">
        <v>29.823</v>
      </c>
      <c r="GK12" s="9">
        <v>0.26700000000000002</v>
      </c>
      <c r="GL12" s="9">
        <v>0.496</v>
      </c>
      <c r="GM12" s="9">
        <v>0.54500000000000004</v>
      </c>
      <c r="GN12" s="9">
        <v>0</v>
      </c>
      <c r="GO12" s="9">
        <v>0.218</v>
      </c>
      <c r="GP12" s="9">
        <v>21.606999999999999</v>
      </c>
      <c r="GQ12" s="9">
        <v>1.2849999999999999</v>
      </c>
      <c r="GR12" s="9">
        <v>1.1739999999999999</v>
      </c>
      <c r="GS12" s="9">
        <v>6.5209999999999999</v>
      </c>
      <c r="GT12" s="9">
        <v>2.9279999999999999</v>
      </c>
      <c r="GU12" s="9">
        <v>27.658999999999999</v>
      </c>
      <c r="GV12" s="9">
        <v>6.1829999999999998</v>
      </c>
      <c r="GW12" s="9">
        <v>2.6989999999999998</v>
      </c>
      <c r="GX12" s="9">
        <v>43.66</v>
      </c>
      <c r="GY12" s="9">
        <v>78.171999999999997</v>
      </c>
      <c r="GZ12" s="9">
        <v>72.540999999999997</v>
      </c>
      <c r="HA12" s="9">
        <v>5.3739999999999997</v>
      </c>
      <c r="HB12" s="9">
        <v>4.4379999999999997</v>
      </c>
      <c r="HC12" s="9">
        <v>1.911</v>
      </c>
      <c r="HD12" s="9">
        <v>2.5270000000000001</v>
      </c>
      <c r="HE12" s="9">
        <v>1.994</v>
      </c>
      <c r="HF12" s="9">
        <v>2.444</v>
      </c>
      <c r="HG12" s="9">
        <v>2.367</v>
      </c>
      <c r="HH12" s="9">
        <v>1.7170000000000001</v>
      </c>
      <c r="HI12" s="9">
        <v>0</v>
      </c>
      <c r="HJ12" s="9">
        <v>1.472</v>
      </c>
      <c r="HK12" s="9">
        <v>2.3250000000000002</v>
      </c>
      <c r="HL12" s="9">
        <v>0.64100000000000001</v>
      </c>
      <c r="HM12" s="9">
        <v>2.0310000000000001</v>
      </c>
      <c r="HN12" s="9">
        <v>2.4060000000000001</v>
      </c>
      <c r="HO12" s="9">
        <v>0.93600000000000005</v>
      </c>
      <c r="HP12" s="9">
        <v>67.167000000000002</v>
      </c>
      <c r="HQ12" s="9">
        <v>57.825000000000003</v>
      </c>
      <c r="HR12" s="9">
        <v>56.384</v>
      </c>
      <c r="HS12" s="9">
        <v>0.52100000000000002</v>
      </c>
      <c r="HT12" s="9">
        <v>0.92</v>
      </c>
      <c r="HU12" s="9">
        <v>0.52100000000000002</v>
      </c>
      <c r="HV12" s="9">
        <v>0.66</v>
      </c>
      <c r="HW12" s="9">
        <v>0</v>
      </c>
      <c r="HX12" s="9">
        <v>38.243000000000002</v>
      </c>
      <c r="HY12" s="9">
        <v>2.4950000000000001</v>
      </c>
      <c r="HZ12" s="9">
        <v>3.1989999999999998</v>
      </c>
      <c r="IA12" s="9">
        <v>13.888999999999999</v>
      </c>
      <c r="IB12" s="9">
        <v>5.42</v>
      </c>
      <c r="IC12" s="9">
        <v>52.405000000000001</v>
      </c>
      <c r="ID12" s="9">
        <v>9.343</v>
      </c>
      <c r="IE12" s="9">
        <v>5.6310000000000002</v>
      </c>
      <c r="IF12" s="9">
        <v>78.171999999999997</v>
      </c>
      <c r="IG12" s="9">
        <v>215.119</v>
      </c>
      <c r="IH12" s="9">
        <v>205.12299999999999</v>
      </c>
      <c r="II12" s="9">
        <v>15.538</v>
      </c>
      <c r="IJ12" s="9">
        <v>12.723000000000001</v>
      </c>
      <c r="IK12" s="9">
        <v>6.6710000000000003</v>
      </c>
      <c r="IL12" s="9">
        <v>6.0519999999999996</v>
      </c>
      <c r="IM12" s="9">
        <v>10.525</v>
      </c>
      <c r="IN12" s="9">
        <v>2.198</v>
      </c>
      <c r="IO12" s="9">
        <v>11.13</v>
      </c>
      <c r="IP12" s="9">
        <v>0</v>
      </c>
      <c r="IQ12" s="9">
        <v>1.593</v>
      </c>
    </row>
    <row r="13" spans="1:251">
      <c r="A13" s="10">
        <v>42767</v>
      </c>
      <c r="B13" s="9">
        <v>98.195999999999998</v>
      </c>
      <c r="C13" s="9">
        <v>166.03</v>
      </c>
      <c r="D13" s="9">
        <v>158.67400000000001</v>
      </c>
      <c r="E13" s="9">
        <v>8.1579999999999995</v>
      </c>
      <c r="F13" s="9">
        <v>6.8129999999999997</v>
      </c>
      <c r="G13" s="9">
        <v>2.65</v>
      </c>
      <c r="H13" s="9">
        <v>4.1639999999999997</v>
      </c>
      <c r="I13" s="9">
        <v>5.34</v>
      </c>
      <c r="J13" s="9">
        <v>1.4730000000000001</v>
      </c>
      <c r="K13" s="9">
        <v>5.36</v>
      </c>
      <c r="L13" s="9">
        <v>0.255</v>
      </c>
      <c r="M13" s="9">
        <v>1.198</v>
      </c>
      <c r="N13" s="9">
        <v>1.663</v>
      </c>
      <c r="O13" s="9">
        <v>2.4529999999999998</v>
      </c>
      <c r="P13" s="9">
        <v>2.6970000000000001</v>
      </c>
      <c r="Q13" s="9">
        <v>4.6100000000000003</v>
      </c>
      <c r="R13" s="9">
        <v>2.2029999999999998</v>
      </c>
      <c r="S13" s="9">
        <v>1.345</v>
      </c>
      <c r="T13" s="9">
        <v>150.51499999999999</v>
      </c>
      <c r="U13" s="9">
        <v>129.126</v>
      </c>
      <c r="V13" s="9">
        <v>123.75700000000001</v>
      </c>
      <c r="W13" s="9">
        <v>2.57</v>
      </c>
      <c r="X13" s="9">
        <v>2.7989999999999999</v>
      </c>
      <c r="Y13" s="9">
        <v>3.6429999999999998</v>
      </c>
      <c r="Z13" s="9">
        <v>0.28499999999999998</v>
      </c>
      <c r="AA13" s="9">
        <v>1.4410000000000001</v>
      </c>
      <c r="AB13" s="9">
        <v>104.616</v>
      </c>
      <c r="AC13" s="9">
        <v>6.3860000000000001</v>
      </c>
      <c r="AD13" s="9">
        <v>7.0960000000000001</v>
      </c>
      <c r="AE13" s="9">
        <v>11.029</v>
      </c>
      <c r="AF13" s="9">
        <v>17.835000000000001</v>
      </c>
      <c r="AG13" s="9">
        <v>111.291</v>
      </c>
      <c r="AH13" s="9">
        <v>21.388999999999999</v>
      </c>
      <c r="AI13" s="9">
        <v>7.3559999999999999</v>
      </c>
      <c r="AJ13" s="9">
        <v>166.03</v>
      </c>
      <c r="AK13" s="9">
        <v>107.06100000000001</v>
      </c>
      <c r="AL13" s="9">
        <v>101.15600000000001</v>
      </c>
      <c r="AM13" s="9">
        <v>9.4949999999999992</v>
      </c>
      <c r="AN13" s="9">
        <v>8.7919999999999998</v>
      </c>
      <c r="AO13" s="9">
        <v>5.2480000000000002</v>
      </c>
      <c r="AP13" s="9">
        <v>3.544</v>
      </c>
      <c r="AQ13" s="9">
        <v>5.85</v>
      </c>
      <c r="AR13" s="9">
        <v>2.9420000000000002</v>
      </c>
      <c r="AS13" s="9">
        <v>5.56</v>
      </c>
      <c r="AT13" s="9">
        <v>0.89</v>
      </c>
      <c r="AU13" s="9">
        <v>1.7609999999999999</v>
      </c>
      <c r="AV13" s="9">
        <v>1.1779999999999999</v>
      </c>
      <c r="AW13" s="9">
        <v>3.1859999999999999</v>
      </c>
      <c r="AX13" s="9">
        <v>4.4279999999999999</v>
      </c>
      <c r="AY13" s="9">
        <v>4.4720000000000004</v>
      </c>
      <c r="AZ13" s="9">
        <v>4.32</v>
      </c>
      <c r="BA13" s="9">
        <v>0.70299999999999996</v>
      </c>
      <c r="BB13" s="9">
        <v>91.66</v>
      </c>
      <c r="BC13" s="9">
        <v>66.647999999999996</v>
      </c>
      <c r="BD13" s="9">
        <v>64.697999999999993</v>
      </c>
      <c r="BE13" s="9">
        <v>0.871</v>
      </c>
      <c r="BF13" s="9">
        <v>1.079</v>
      </c>
      <c r="BG13" s="9">
        <v>0.60299999999999998</v>
      </c>
      <c r="BH13" s="9">
        <v>1.0389999999999999</v>
      </c>
      <c r="BI13" s="9">
        <v>0.308</v>
      </c>
      <c r="BJ13" s="9">
        <v>53.45</v>
      </c>
      <c r="BK13" s="9">
        <v>3.8290000000000002</v>
      </c>
      <c r="BL13" s="9">
        <v>1.4470000000000001</v>
      </c>
      <c r="BM13" s="9">
        <v>7.9210000000000003</v>
      </c>
      <c r="BN13" s="9">
        <v>6.2270000000000003</v>
      </c>
      <c r="BO13" s="9">
        <v>60.420999999999999</v>
      </c>
      <c r="BP13" s="9">
        <v>25.013000000000002</v>
      </c>
      <c r="BQ13" s="9">
        <v>5.9059999999999997</v>
      </c>
      <c r="BR13" s="9">
        <v>107.06100000000001</v>
      </c>
      <c r="BS13" s="9">
        <v>95.296999999999997</v>
      </c>
      <c r="BT13" s="9">
        <v>88.894000000000005</v>
      </c>
      <c r="BU13" s="9">
        <v>6.5229999999999997</v>
      </c>
      <c r="BV13" s="9">
        <v>5.6760000000000002</v>
      </c>
      <c r="BW13" s="9">
        <v>4.1210000000000004</v>
      </c>
      <c r="BX13" s="9">
        <v>1.556</v>
      </c>
      <c r="BY13" s="9">
        <v>4.2809999999999997</v>
      </c>
      <c r="BZ13" s="9">
        <v>1.395</v>
      </c>
      <c r="CA13" s="9">
        <v>4.4569999999999999</v>
      </c>
      <c r="CB13" s="9">
        <v>0.35299999999999998</v>
      </c>
      <c r="CC13" s="9">
        <v>0.86599999999999999</v>
      </c>
      <c r="CD13" s="9">
        <v>1.1890000000000001</v>
      </c>
      <c r="CE13" s="9">
        <v>2.5409999999999999</v>
      </c>
      <c r="CF13" s="9">
        <v>1.9470000000000001</v>
      </c>
      <c r="CG13" s="9">
        <v>4.157</v>
      </c>
      <c r="CH13" s="9">
        <v>1.5189999999999999</v>
      </c>
      <c r="CI13" s="9">
        <v>0.84599999999999997</v>
      </c>
      <c r="CJ13" s="9">
        <v>82.370999999999995</v>
      </c>
      <c r="CK13" s="9">
        <v>78.09</v>
      </c>
      <c r="CL13" s="9">
        <v>75.521000000000001</v>
      </c>
      <c r="CM13" s="9">
        <v>1.2030000000000001</v>
      </c>
      <c r="CN13" s="9">
        <v>1.3660000000000001</v>
      </c>
      <c r="CO13" s="9">
        <v>1.4770000000000001</v>
      </c>
      <c r="CP13" s="9">
        <v>0.83</v>
      </c>
      <c r="CQ13" s="9">
        <v>0.26200000000000001</v>
      </c>
      <c r="CR13" s="9">
        <v>51.863999999999997</v>
      </c>
      <c r="CS13" s="9">
        <v>6.0830000000000002</v>
      </c>
      <c r="CT13" s="9">
        <v>7.4390000000000001</v>
      </c>
      <c r="CU13" s="9">
        <v>12.704000000000001</v>
      </c>
      <c r="CV13" s="9">
        <v>9.2050000000000001</v>
      </c>
      <c r="CW13" s="9">
        <v>68.885000000000005</v>
      </c>
      <c r="CX13" s="9">
        <v>4.2809999999999997</v>
      </c>
      <c r="CY13" s="9">
        <v>6.4039999999999999</v>
      </c>
      <c r="CZ13" s="9">
        <v>95.296999999999997</v>
      </c>
      <c r="DA13" s="9">
        <v>105.67</v>
      </c>
      <c r="DB13" s="9">
        <v>99.673000000000002</v>
      </c>
      <c r="DC13" s="9">
        <v>5.8780000000000001</v>
      </c>
      <c r="DD13" s="9">
        <v>5.048</v>
      </c>
      <c r="DE13" s="9">
        <v>1.7909999999999999</v>
      </c>
      <c r="DF13" s="9">
        <v>3.2570000000000001</v>
      </c>
      <c r="DG13" s="9">
        <v>3.3690000000000002</v>
      </c>
      <c r="DH13" s="9">
        <v>1.679</v>
      </c>
      <c r="DI13" s="9">
        <v>3.0539999999999998</v>
      </c>
      <c r="DJ13" s="9">
        <v>1.1719999999999999</v>
      </c>
      <c r="DK13" s="9">
        <v>0.53300000000000003</v>
      </c>
      <c r="DL13" s="9">
        <v>1.9</v>
      </c>
      <c r="DM13" s="9">
        <v>1.506</v>
      </c>
      <c r="DN13" s="9">
        <v>1.641</v>
      </c>
      <c r="DO13" s="9">
        <v>3.4649999999999999</v>
      </c>
      <c r="DP13" s="9">
        <v>1.583</v>
      </c>
      <c r="DQ13" s="9">
        <v>0.83</v>
      </c>
      <c r="DR13" s="9">
        <v>93.795000000000002</v>
      </c>
      <c r="DS13" s="9">
        <v>80.036000000000001</v>
      </c>
      <c r="DT13" s="9">
        <v>76.980999999999995</v>
      </c>
      <c r="DU13" s="9">
        <v>1.62</v>
      </c>
      <c r="DV13" s="9">
        <v>1.4359999999999999</v>
      </c>
      <c r="DW13" s="9">
        <v>0.80800000000000005</v>
      </c>
      <c r="DX13" s="9">
        <v>1.41</v>
      </c>
      <c r="DY13" s="9">
        <v>0.83699999999999997</v>
      </c>
      <c r="DZ13" s="9">
        <v>64.613</v>
      </c>
      <c r="EA13" s="9">
        <v>5.3650000000000002</v>
      </c>
      <c r="EB13" s="9">
        <v>3.621</v>
      </c>
      <c r="EC13" s="9">
        <v>6.4370000000000003</v>
      </c>
      <c r="ED13" s="9">
        <v>9.9090000000000007</v>
      </c>
      <c r="EE13" s="9">
        <v>70.126999999999995</v>
      </c>
      <c r="EF13" s="9">
        <v>13.759</v>
      </c>
      <c r="EG13" s="9">
        <v>5.9969999999999999</v>
      </c>
      <c r="EH13" s="9">
        <v>105.67</v>
      </c>
      <c r="EI13" s="9">
        <v>75.206000000000003</v>
      </c>
      <c r="EJ13" s="9">
        <v>70.064999999999998</v>
      </c>
      <c r="EK13" s="9">
        <v>7.242</v>
      </c>
      <c r="EL13" s="9">
        <v>6.4589999999999996</v>
      </c>
      <c r="EM13" s="9">
        <v>3.0630000000000002</v>
      </c>
      <c r="EN13" s="9">
        <v>3.3969999999999998</v>
      </c>
      <c r="EO13" s="9">
        <v>2.98</v>
      </c>
      <c r="EP13" s="9">
        <v>3.4790000000000001</v>
      </c>
      <c r="EQ13" s="9">
        <v>4.8449999999999998</v>
      </c>
      <c r="ER13" s="9">
        <v>0.78</v>
      </c>
      <c r="ES13" s="9">
        <v>0.59399999999999997</v>
      </c>
      <c r="ET13" s="9">
        <v>2.9940000000000002</v>
      </c>
      <c r="EU13" s="9">
        <v>1.403</v>
      </c>
      <c r="EV13" s="9">
        <v>2.0619999999999998</v>
      </c>
      <c r="EW13" s="9">
        <v>3.36</v>
      </c>
      <c r="EX13" s="9">
        <v>3.0990000000000002</v>
      </c>
      <c r="EY13" s="9">
        <v>0.78300000000000003</v>
      </c>
      <c r="EZ13" s="9">
        <v>62.823999999999998</v>
      </c>
      <c r="FA13" s="9">
        <v>58.482999999999997</v>
      </c>
      <c r="FB13" s="9">
        <v>55.542000000000002</v>
      </c>
      <c r="FC13" s="9">
        <v>1.1160000000000001</v>
      </c>
      <c r="FD13" s="9">
        <v>1.825</v>
      </c>
      <c r="FE13" s="9">
        <v>0.57899999999999996</v>
      </c>
      <c r="FF13" s="9">
        <v>2.0670000000000002</v>
      </c>
      <c r="FG13" s="9">
        <v>0.29499999999999998</v>
      </c>
      <c r="FH13" s="9">
        <v>37.726999999999997</v>
      </c>
      <c r="FI13" s="9">
        <v>4.9480000000000004</v>
      </c>
      <c r="FJ13" s="9">
        <v>4.0439999999999996</v>
      </c>
      <c r="FK13" s="9">
        <v>11.763</v>
      </c>
      <c r="FL13" s="9">
        <v>6.1050000000000004</v>
      </c>
      <c r="FM13" s="9">
        <v>52.378999999999998</v>
      </c>
      <c r="FN13" s="9">
        <v>4.34</v>
      </c>
      <c r="FO13" s="9">
        <v>5.141</v>
      </c>
      <c r="FP13" s="9">
        <v>75.206000000000003</v>
      </c>
      <c r="FQ13" s="9">
        <v>46.063000000000002</v>
      </c>
      <c r="FR13" s="9">
        <v>43.414000000000001</v>
      </c>
      <c r="FS13" s="9">
        <v>2.86</v>
      </c>
      <c r="FT13" s="9">
        <v>2.86</v>
      </c>
      <c r="FU13" s="9">
        <v>1.1870000000000001</v>
      </c>
      <c r="FV13" s="9">
        <v>1.673</v>
      </c>
      <c r="FW13" s="9">
        <v>2.86</v>
      </c>
      <c r="FX13" s="9">
        <v>0</v>
      </c>
      <c r="FY13" s="9">
        <v>2.86</v>
      </c>
      <c r="FZ13" s="9">
        <v>0</v>
      </c>
      <c r="GA13" s="9">
        <v>0</v>
      </c>
      <c r="GB13" s="9">
        <v>0.58899999999999997</v>
      </c>
      <c r="GC13" s="9">
        <v>0.83299999999999996</v>
      </c>
      <c r="GD13" s="9">
        <v>1.4379999999999999</v>
      </c>
      <c r="GE13" s="9">
        <v>1.3440000000000001</v>
      </c>
      <c r="GF13" s="9">
        <v>1.516</v>
      </c>
      <c r="GG13" s="9">
        <v>0</v>
      </c>
      <c r="GH13" s="9">
        <v>40.554000000000002</v>
      </c>
      <c r="GI13" s="9">
        <v>35.164999999999999</v>
      </c>
      <c r="GJ13" s="9">
        <v>33.709000000000003</v>
      </c>
      <c r="GK13" s="9">
        <v>0.58799999999999997</v>
      </c>
      <c r="GL13" s="9">
        <v>0.86799999999999999</v>
      </c>
      <c r="GM13" s="9">
        <v>0.307</v>
      </c>
      <c r="GN13" s="9">
        <v>0.54900000000000004</v>
      </c>
      <c r="GO13" s="9">
        <v>0.31900000000000001</v>
      </c>
      <c r="GP13" s="9">
        <v>28.302</v>
      </c>
      <c r="GQ13" s="9">
        <v>0.50800000000000001</v>
      </c>
      <c r="GR13" s="9">
        <v>1.2110000000000001</v>
      </c>
      <c r="GS13" s="9">
        <v>5.1440000000000001</v>
      </c>
      <c r="GT13" s="9">
        <v>2.3540000000000001</v>
      </c>
      <c r="GU13" s="9">
        <v>32.81</v>
      </c>
      <c r="GV13" s="9">
        <v>5.3890000000000002</v>
      </c>
      <c r="GW13" s="9">
        <v>2.6480000000000001</v>
      </c>
      <c r="GX13" s="9">
        <v>46.063000000000002</v>
      </c>
      <c r="GY13" s="9">
        <v>85.632999999999996</v>
      </c>
      <c r="GZ13" s="9">
        <v>78.927000000000007</v>
      </c>
      <c r="HA13" s="9">
        <v>3.9079999999999999</v>
      </c>
      <c r="HB13" s="9">
        <v>3.41</v>
      </c>
      <c r="HC13" s="9">
        <v>1.3149999999999999</v>
      </c>
      <c r="HD13" s="9">
        <v>2.0960000000000001</v>
      </c>
      <c r="HE13" s="9">
        <v>2.34</v>
      </c>
      <c r="HF13" s="9">
        <v>1.07</v>
      </c>
      <c r="HG13" s="9">
        <v>2.34</v>
      </c>
      <c r="HH13" s="9">
        <v>0.22600000000000001</v>
      </c>
      <c r="HI13" s="9">
        <v>0</v>
      </c>
      <c r="HJ13" s="9">
        <v>1.27</v>
      </c>
      <c r="HK13" s="9">
        <v>1.296</v>
      </c>
      <c r="HL13" s="9">
        <v>0.84399999999999997</v>
      </c>
      <c r="HM13" s="9">
        <v>0.999</v>
      </c>
      <c r="HN13" s="9">
        <v>2.411</v>
      </c>
      <c r="HO13" s="9">
        <v>0.497</v>
      </c>
      <c r="HP13" s="9">
        <v>75.02</v>
      </c>
      <c r="HQ13" s="9">
        <v>61.143000000000001</v>
      </c>
      <c r="HR13" s="9">
        <v>59.404000000000003</v>
      </c>
      <c r="HS13" s="9">
        <v>1.165</v>
      </c>
      <c r="HT13" s="9">
        <v>0.57499999999999996</v>
      </c>
      <c r="HU13" s="9">
        <v>1.165</v>
      </c>
      <c r="HV13" s="9">
        <v>0.57499999999999996</v>
      </c>
      <c r="HW13" s="9">
        <v>0</v>
      </c>
      <c r="HX13" s="9">
        <v>43.073999999999998</v>
      </c>
      <c r="HY13" s="9">
        <v>2.3079999999999998</v>
      </c>
      <c r="HZ13" s="9">
        <v>3.7429999999999999</v>
      </c>
      <c r="IA13" s="9">
        <v>12.018000000000001</v>
      </c>
      <c r="IB13" s="9">
        <v>5.907</v>
      </c>
      <c r="IC13" s="9">
        <v>55.235999999999997</v>
      </c>
      <c r="ID13" s="9">
        <v>13.877000000000001</v>
      </c>
      <c r="IE13" s="9">
        <v>6.7060000000000004</v>
      </c>
      <c r="IF13" s="9">
        <v>85.632999999999996</v>
      </c>
      <c r="IG13" s="9">
        <v>222.94399999999999</v>
      </c>
      <c r="IH13" s="9">
        <v>213.363</v>
      </c>
      <c r="II13" s="9">
        <v>10.685</v>
      </c>
      <c r="IJ13" s="9">
        <v>9.1150000000000002</v>
      </c>
      <c r="IK13" s="9">
        <v>3.077</v>
      </c>
      <c r="IL13" s="9">
        <v>6.0380000000000003</v>
      </c>
      <c r="IM13" s="9">
        <v>5.95</v>
      </c>
      <c r="IN13" s="9">
        <v>3.1659999999999999</v>
      </c>
      <c r="IO13" s="9">
        <v>6.1520000000000001</v>
      </c>
      <c r="IP13" s="9">
        <v>0</v>
      </c>
      <c r="IQ13" s="9">
        <v>2.964</v>
      </c>
    </row>
    <row r="14" spans="1:251">
      <c r="A14" s="10">
        <v>43132</v>
      </c>
      <c r="B14" s="9">
        <v>92.713999999999999</v>
      </c>
      <c r="C14" s="9">
        <v>179.21100000000001</v>
      </c>
      <c r="D14" s="9">
        <v>169.779</v>
      </c>
      <c r="E14" s="9">
        <v>11.548</v>
      </c>
      <c r="F14" s="9">
        <v>9.8130000000000006</v>
      </c>
      <c r="G14" s="9">
        <v>5.2249999999999996</v>
      </c>
      <c r="H14" s="9">
        <v>4.5880000000000001</v>
      </c>
      <c r="I14" s="9">
        <v>8.9689999999999994</v>
      </c>
      <c r="J14" s="9">
        <v>0.84399999999999997</v>
      </c>
      <c r="K14" s="9">
        <v>8.9689999999999994</v>
      </c>
      <c r="L14" s="9">
        <v>0</v>
      </c>
      <c r="M14" s="9">
        <v>0.84399999999999997</v>
      </c>
      <c r="N14" s="9">
        <v>3.7229999999999999</v>
      </c>
      <c r="O14" s="9">
        <v>1.621</v>
      </c>
      <c r="P14" s="9">
        <v>4.468</v>
      </c>
      <c r="Q14" s="9">
        <v>8.0890000000000004</v>
      </c>
      <c r="R14" s="9">
        <v>1.724</v>
      </c>
      <c r="S14" s="9">
        <v>1.7350000000000001</v>
      </c>
      <c r="T14" s="9">
        <v>158.23099999999999</v>
      </c>
      <c r="U14" s="9">
        <v>136.18899999999999</v>
      </c>
      <c r="V14" s="9">
        <v>131.839</v>
      </c>
      <c r="W14" s="9">
        <v>1.798</v>
      </c>
      <c r="X14" s="9">
        <v>2.552</v>
      </c>
      <c r="Y14" s="9">
        <v>2.9340000000000002</v>
      </c>
      <c r="Z14" s="9">
        <v>0.27900000000000003</v>
      </c>
      <c r="AA14" s="9">
        <v>1.137</v>
      </c>
      <c r="AB14" s="9">
        <v>111.254</v>
      </c>
      <c r="AC14" s="9">
        <v>5.35</v>
      </c>
      <c r="AD14" s="9">
        <v>6.5609999999999999</v>
      </c>
      <c r="AE14" s="9">
        <v>13.025</v>
      </c>
      <c r="AF14" s="9">
        <v>17.199000000000002</v>
      </c>
      <c r="AG14" s="9">
        <v>118.99</v>
      </c>
      <c r="AH14" s="9">
        <v>22.042000000000002</v>
      </c>
      <c r="AI14" s="9">
        <v>9.4320000000000004</v>
      </c>
      <c r="AJ14" s="9">
        <v>179.21100000000001</v>
      </c>
      <c r="AK14" s="9">
        <v>105.898</v>
      </c>
      <c r="AL14" s="9">
        <v>101.881</v>
      </c>
      <c r="AM14" s="9">
        <v>7.4219999999999997</v>
      </c>
      <c r="AN14" s="9">
        <v>6.9169999999999998</v>
      </c>
      <c r="AO14" s="9">
        <v>4.8090000000000002</v>
      </c>
      <c r="AP14" s="9">
        <v>2.1070000000000002</v>
      </c>
      <c r="AQ14" s="9">
        <v>5.5709999999999997</v>
      </c>
      <c r="AR14" s="9">
        <v>1.3460000000000001</v>
      </c>
      <c r="AS14" s="9">
        <v>5.2910000000000004</v>
      </c>
      <c r="AT14" s="9">
        <v>1.1140000000000001</v>
      </c>
      <c r="AU14" s="9">
        <v>0.51200000000000001</v>
      </c>
      <c r="AV14" s="9">
        <v>2.8260000000000001</v>
      </c>
      <c r="AW14" s="9">
        <v>1.448</v>
      </c>
      <c r="AX14" s="9">
        <v>2.6429999999999998</v>
      </c>
      <c r="AY14" s="9">
        <v>2.3010000000000002</v>
      </c>
      <c r="AZ14" s="9">
        <v>4.6159999999999997</v>
      </c>
      <c r="BA14" s="9">
        <v>0.50600000000000001</v>
      </c>
      <c r="BB14" s="9">
        <v>94.457999999999998</v>
      </c>
      <c r="BC14" s="9">
        <v>63.805</v>
      </c>
      <c r="BD14" s="9">
        <v>61.61</v>
      </c>
      <c r="BE14" s="9">
        <v>1.3160000000000001</v>
      </c>
      <c r="BF14" s="9">
        <v>0.879</v>
      </c>
      <c r="BG14" s="9">
        <v>1.3160000000000001</v>
      </c>
      <c r="BH14" s="9">
        <v>0.51500000000000001</v>
      </c>
      <c r="BI14" s="9">
        <v>0.36399999999999999</v>
      </c>
      <c r="BJ14" s="9">
        <v>48.512</v>
      </c>
      <c r="BK14" s="9">
        <v>1.6080000000000001</v>
      </c>
      <c r="BL14" s="9">
        <v>2.9420000000000002</v>
      </c>
      <c r="BM14" s="9">
        <v>10.743</v>
      </c>
      <c r="BN14" s="9">
        <v>6.7679999999999998</v>
      </c>
      <c r="BO14" s="9">
        <v>57.036999999999999</v>
      </c>
      <c r="BP14" s="9">
        <v>30.652999999999999</v>
      </c>
      <c r="BQ14" s="9">
        <v>4.0179999999999998</v>
      </c>
      <c r="BR14" s="9">
        <v>105.898</v>
      </c>
      <c r="BS14" s="9">
        <v>98.331999999999994</v>
      </c>
      <c r="BT14" s="9">
        <v>91.367000000000004</v>
      </c>
      <c r="BU14" s="9">
        <v>7.87</v>
      </c>
      <c r="BV14" s="9">
        <v>6.7439999999999998</v>
      </c>
      <c r="BW14" s="9">
        <v>2.4510000000000001</v>
      </c>
      <c r="BX14" s="9">
        <v>4.2939999999999996</v>
      </c>
      <c r="BY14" s="9">
        <v>4.4969999999999999</v>
      </c>
      <c r="BZ14" s="9">
        <v>2.2469999999999999</v>
      </c>
      <c r="CA14" s="9">
        <v>2.63</v>
      </c>
      <c r="CB14" s="9">
        <v>1.675</v>
      </c>
      <c r="CC14" s="9">
        <v>2.4390000000000001</v>
      </c>
      <c r="CD14" s="9">
        <v>1.3420000000000001</v>
      </c>
      <c r="CE14" s="9">
        <v>3.6930000000000001</v>
      </c>
      <c r="CF14" s="9">
        <v>1.71</v>
      </c>
      <c r="CG14" s="9">
        <v>4.5620000000000003</v>
      </c>
      <c r="CH14" s="9">
        <v>2.1819999999999999</v>
      </c>
      <c r="CI14" s="9">
        <v>1.1259999999999999</v>
      </c>
      <c r="CJ14" s="9">
        <v>83.495999999999995</v>
      </c>
      <c r="CK14" s="9">
        <v>77.352000000000004</v>
      </c>
      <c r="CL14" s="9">
        <v>72.891000000000005</v>
      </c>
      <c r="CM14" s="9">
        <v>3.157</v>
      </c>
      <c r="CN14" s="9">
        <v>1.304</v>
      </c>
      <c r="CO14" s="9">
        <v>1.9930000000000001</v>
      </c>
      <c r="CP14" s="9">
        <v>1.2529999999999999</v>
      </c>
      <c r="CQ14" s="9">
        <v>0.54300000000000004</v>
      </c>
      <c r="CR14" s="9">
        <v>55.893999999999998</v>
      </c>
      <c r="CS14" s="9">
        <v>4.3529999999999998</v>
      </c>
      <c r="CT14" s="9">
        <v>6.569</v>
      </c>
      <c r="CU14" s="9">
        <v>10.537000000000001</v>
      </c>
      <c r="CV14" s="9">
        <v>9.7240000000000002</v>
      </c>
      <c r="CW14" s="9">
        <v>67.629000000000005</v>
      </c>
      <c r="CX14" s="9">
        <v>6.1440000000000001</v>
      </c>
      <c r="CY14" s="9">
        <v>6.9649999999999999</v>
      </c>
      <c r="CZ14" s="9">
        <v>98.331999999999994</v>
      </c>
      <c r="DA14" s="9">
        <v>107.93600000000001</v>
      </c>
      <c r="DB14" s="9">
        <v>102.352</v>
      </c>
      <c r="DC14" s="9">
        <v>7.35</v>
      </c>
      <c r="DD14" s="9">
        <v>6.52</v>
      </c>
      <c r="DE14" s="9">
        <v>2.1259999999999999</v>
      </c>
      <c r="DF14" s="9">
        <v>4.3940000000000001</v>
      </c>
      <c r="DG14" s="9">
        <v>4.4480000000000004</v>
      </c>
      <c r="DH14" s="9">
        <v>2.0720000000000001</v>
      </c>
      <c r="DI14" s="9">
        <v>3.419</v>
      </c>
      <c r="DJ14" s="9">
        <v>1.1499999999999999</v>
      </c>
      <c r="DK14" s="9">
        <v>1.5640000000000001</v>
      </c>
      <c r="DL14" s="9">
        <v>1.738</v>
      </c>
      <c r="DM14" s="9">
        <v>1.758</v>
      </c>
      <c r="DN14" s="9">
        <v>3.024</v>
      </c>
      <c r="DO14" s="9">
        <v>4.0890000000000004</v>
      </c>
      <c r="DP14" s="9">
        <v>2.431</v>
      </c>
      <c r="DQ14" s="9">
        <v>0.83</v>
      </c>
      <c r="DR14" s="9">
        <v>95.001999999999995</v>
      </c>
      <c r="DS14" s="9">
        <v>82.12</v>
      </c>
      <c r="DT14" s="9">
        <v>77.466999999999999</v>
      </c>
      <c r="DU14" s="9">
        <v>1.5169999999999999</v>
      </c>
      <c r="DV14" s="9">
        <v>3.1360000000000001</v>
      </c>
      <c r="DW14" s="9">
        <v>2.3260000000000001</v>
      </c>
      <c r="DX14" s="9">
        <v>2.0819999999999999</v>
      </c>
      <c r="DY14" s="9">
        <v>0.245</v>
      </c>
      <c r="DZ14" s="9">
        <v>68.126000000000005</v>
      </c>
      <c r="EA14" s="9">
        <v>3.5649999999999999</v>
      </c>
      <c r="EB14" s="9">
        <v>3.69</v>
      </c>
      <c r="EC14" s="9">
        <v>6.7389999999999999</v>
      </c>
      <c r="ED14" s="9">
        <v>11.125</v>
      </c>
      <c r="EE14" s="9">
        <v>70.995000000000005</v>
      </c>
      <c r="EF14" s="9">
        <v>12.882</v>
      </c>
      <c r="EG14" s="9">
        <v>5.5839999999999996</v>
      </c>
      <c r="EH14" s="9">
        <v>107.93600000000001</v>
      </c>
      <c r="EI14" s="9">
        <v>64.41</v>
      </c>
      <c r="EJ14" s="9">
        <v>61.292999999999999</v>
      </c>
      <c r="EK14" s="9">
        <v>8.6180000000000003</v>
      </c>
      <c r="EL14" s="9">
        <v>7.431</v>
      </c>
      <c r="EM14" s="9">
        <v>1.722</v>
      </c>
      <c r="EN14" s="9">
        <v>5.7089999999999996</v>
      </c>
      <c r="EO14" s="9">
        <v>3.331</v>
      </c>
      <c r="EP14" s="9">
        <v>4.101</v>
      </c>
      <c r="EQ14" s="9">
        <v>3.89</v>
      </c>
      <c r="ER14" s="9">
        <v>3.5409999999999999</v>
      </c>
      <c r="ES14" s="9">
        <v>0</v>
      </c>
      <c r="ET14" s="9">
        <v>1.673</v>
      </c>
      <c r="EU14" s="9">
        <v>3.7130000000000001</v>
      </c>
      <c r="EV14" s="9">
        <v>2.0459999999999998</v>
      </c>
      <c r="EW14" s="9">
        <v>4.62</v>
      </c>
      <c r="EX14" s="9">
        <v>2.8119999999999998</v>
      </c>
      <c r="EY14" s="9">
        <v>1.1870000000000001</v>
      </c>
      <c r="EZ14" s="9">
        <v>52.673999999999999</v>
      </c>
      <c r="FA14" s="9">
        <v>48.719000000000001</v>
      </c>
      <c r="FB14" s="9">
        <v>47.899000000000001</v>
      </c>
      <c r="FC14" s="9">
        <v>0.51600000000000001</v>
      </c>
      <c r="FD14" s="9">
        <v>0.30399999999999999</v>
      </c>
      <c r="FE14" s="9">
        <v>0.51600000000000001</v>
      </c>
      <c r="FF14" s="9">
        <v>0.30399999999999999</v>
      </c>
      <c r="FG14" s="9">
        <v>0</v>
      </c>
      <c r="FH14" s="9">
        <v>31.751000000000001</v>
      </c>
      <c r="FI14" s="9">
        <v>2.9209999999999998</v>
      </c>
      <c r="FJ14" s="9">
        <v>4.5709999999999997</v>
      </c>
      <c r="FK14" s="9">
        <v>9.4760000000000009</v>
      </c>
      <c r="FL14" s="9">
        <v>4.6159999999999997</v>
      </c>
      <c r="FM14" s="9">
        <v>44.103000000000002</v>
      </c>
      <c r="FN14" s="9">
        <v>3.9550000000000001</v>
      </c>
      <c r="FO14" s="9">
        <v>3.117</v>
      </c>
      <c r="FP14" s="9">
        <v>64.41</v>
      </c>
      <c r="FQ14" s="9">
        <v>44.332999999999998</v>
      </c>
      <c r="FR14" s="9">
        <v>40.610999999999997</v>
      </c>
      <c r="FS14" s="9">
        <v>2.1779999999999999</v>
      </c>
      <c r="FT14" s="9">
        <v>2.1779999999999999</v>
      </c>
      <c r="FU14" s="9">
        <v>0.27900000000000003</v>
      </c>
      <c r="FV14" s="9">
        <v>1.899</v>
      </c>
      <c r="FW14" s="9">
        <v>2.1779999999999999</v>
      </c>
      <c r="FX14" s="9">
        <v>0</v>
      </c>
      <c r="FY14" s="9">
        <v>2.1779999999999999</v>
      </c>
      <c r="FZ14" s="9">
        <v>0</v>
      </c>
      <c r="GA14" s="9">
        <v>0</v>
      </c>
      <c r="GB14" s="9">
        <v>1.41</v>
      </c>
      <c r="GC14" s="9">
        <v>0</v>
      </c>
      <c r="GD14" s="9">
        <v>0.76800000000000002</v>
      </c>
      <c r="GE14" s="9">
        <v>1.7110000000000001</v>
      </c>
      <c r="GF14" s="9">
        <v>0.46600000000000003</v>
      </c>
      <c r="GG14" s="9">
        <v>0</v>
      </c>
      <c r="GH14" s="9">
        <v>38.433</v>
      </c>
      <c r="GI14" s="9">
        <v>32.753</v>
      </c>
      <c r="GJ14" s="9">
        <v>31.225000000000001</v>
      </c>
      <c r="GK14" s="9">
        <v>0.36099999999999999</v>
      </c>
      <c r="GL14" s="9">
        <v>1.167</v>
      </c>
      <c r="GM14" s="9">
        <v>0.621</v>
      </c>
      <c r="GN14" s="9">
        <v>0.628</v>
      </c>
      <c r="GO14" s="9">
        <v>0.27900000000000003</v>
      </c>
      <c r="GP14" s="9">
        <v>24.021000000000001</v>
      </c>
      <c r="GQ14" s="9">
        <v>1.5209999999999999</v>
      </c>
      <c r="GR14" s="9">
        <v>1.5760000000000001</v>
      </c>
      <c r="GS14" s="9">
        <v>5.6340000000000003</v>
      </c>
      <c r="GT14" s="9">
        <v>3.371</v>
      </c>
      <c r="GU14" s="9">
        <v>29.382000000000001</v>
      </c>
      <c r="GV14" s="9">
        <v>5.681</v>
      </c>
      <c r="GW14" s="9">
        <v>3.722</v>
      </c>
      <c r="GX14" s="9">
        <v>44.332999999999998</v>
      </c>
      <c r="GY14" s="9">
        <v>90.581999999999994</v>
      </c>
      <c r="GZ14" s="9">
        <v>85.138000000000005</v>
      </c>
      <c r="HA14" s="9">
        <v>7.2690000000000001</v>
      </c>
      <c r="HB14" s="9">
        <v>6.6509999999999998</v>
      </c>
      <c r="HC14" s="9">
        <v>3.0219999999999998</v>
      </c>
      <c r="HD14" s="9">
        <v>3.629</v>
      </c>
      <c r="HE14" s="9">
        <v>3.262</v>
      </c>
      <c r="HF14" s="9">
        <v>3.3889999999999998</v>
      </c>
      <c r="HG14" s="9">
        <v>3.2389999999999999</v>
      </c>
      <c r="HH14" s="9">
        <v>2.7490000000000001</v>
      </c>
      <c r="HI14" s="9">
        <v>0</v>
      </c>
      <c r="HJ14" s="9">
        <v>2.2490000000000001</v>
      </c>
      <c r="HK14" s="9">
        <v>2.2509999999999999</v>
      </c>
      <c r="HL14" s="9">
        <v>2.1509999999999998</v>
      </c>
      <c r="HM14" s="9">
        <v>3.2360000000000002</v>
      </c>
      <c r="HN14" s="9">
        <v>3.415</v>
      </c>
      <c r="HO14" s="9">
        <v>0.61799999999999999</v>
      </c>
      <c r="HP14" s="9">
        <v>77.869</v>
      </c>
      <c r="HQ14" s="9">
        <v>65.165999999999997</v>
      </c>
      <c r="HR14" s="9">
        <v>61.942999999999998</v>
      </c>
      <c r="HS14" s="9">
        <v>1.2390000000000001</v>
      </c>
      <c r="HT14" s="9">
        <v>1.984</v>
      </c>
      <c r="HU14" s="9">
        <v>0.91300000000000003</v>
      </c>
      <c r="HV14" s="9">
        <v>1.3440000000000001</v>
      </c>
      <c r="HW14" s="9">
        <v>0.64</v>
      </c>
      <c r="HX14" s="9">
        <v>43.588999999999999</v>
      </c>
      <c r="HY14" s="9">
        <v>3.4489999999999998</v>
      </c>
      <c r="HZ14" s="9">
        <v>2.802</v>
      </c>
      <c r="IA14" s="9">
        <v>15.327</v>
      </c>
      <c r="IB14" s="9">
        <v>6.657</v>
      </c>
      <c r="IC14" s="9">
        <v>58.51</v>
      </c>
      <c r="ID14" s="9">
        <v>12.702999999999999</v>
      </c>
      <c r="IE14" s="9">
        <v>5.444</v>
      </c>
      <c r="IF14" s="9">
        <v>90.581999999999994</v>
      </c>
      <c r="IG14" s="9">
        <v>240.042</v>
      </c>
      <c r="IH14" s="9">
        <v>229.185</v>
      </c>
      <c r="II14" s="9">
        <v>14.416</v>
      </c>
      <c r="IJ14" s="9">
        <v>12.680999999999999</v>
      </c>
      <c r="IK14" s="9">
        <v>6.5039999999999996</v>
      </c>
      <c r="IL14" s="9">
        <v>6.1769999999999996</v>
      </c>
      <c r="IM14" s="9">
        <v>10.756</v>
      </c>
      <c r="IN14" s="9">
        <v>1.925</v>
      </c>
      <c r="IO14" s="9">
        <v>11.023999999999999</v>
      </c>
      <c r="IP14" s="9">
        <v>0</v>
      </c>
      <c r="IQ14" s="9">
        <v>1.657</v>
      </c>
    </row>
    <row r="15" spans="1:251">
      <c r="A15" s="10">
        <v>43497</v>
      </c>
      <c r="B15" s="9">
        <v>97.2</v>
      </c>
      <c r="C15" s="9">
        <v>163.703</v>
      </c>
      <c r="D15" s="9">
        <v>157.18100000000001</v>
      </c>
      <c r="E15" s="9">
        <v>13.513999999999999</v>
      </c>
      <c r="F15" s="9">
        <v>11.56</v>
      </c>
      <c r="G15" s="9">
        <v>7.87</v>
      </c>
      <c r="H15" s="9">
        <v>3.403</v>
      </c>
      <c r="I15" s="9">
        <v>9.8350000000000009</v>
      </c>
      <c r="J15" s="9">
        <v>1.7250000000000001</v>
      </c>
      <c r="K15" s="9">
        <v>10.083</v>
      </c>
      <c r="L15" s="9">
        <v>0</v>
      </c>
      <c r="M15" s="9">
        <v>1.4770000000000001</v>
      </c>
      <c r="N15" s="9">
        <v>4.6580000000000004</v>
      </c>
      <c r="O15" s="9">
        <v>2.8029999999999999</v>
      </c>
      <c r="P15" s="9">
        <v>4.0999999999999996</v>
      </c>
      <c r="Q15" s="9">
        <v>9.1280000000000001</v>
      </c>
      <c r="R15" s="9">
        <v>2.4319999999999999</v>
      </c>
      <c r="S15" s="9">
        <v>1.954</v>
      </c>
      <c r="T15" s="9">
        <v>143.666</v>
      </c>
      <c r="U15" s="9">
        <v>122.047</v>
      </c>
      <c r="V15" s="9">
        <v>116.812</v>
      </c>
      <c r="W15" s="9">
        <v>2.0960000000000001</v>
      </c>
      <c r="X15" s="9">
        <v>3.1389999999999998</v>
      </c>
      <c r="Y15" s="9">
        <v>3.266</v>
      </c>
      <c r="Z15" s="9">
        <v>0.60499999999999998</v>
      </c>
      <c r="AA15" s="9">
        <v>1.3640000000000001</v>
      </c>
      <c r="AB15" s="9">
        <v>95.147999999999996</v>
      </c>
      <c r="AC15" s="9">
        <v>7.6</v>
      </c>
      <c r="AD15" s="9">
        <v>6.67</v>
      </c>
      <c r="AE15" s="9">
        <v>12.63</v>
      </c>
      <c r="AF15" s="9">
        <v>19.977</v>
      </c>
      <c r="AG15" s="9">
        <v>102.071</v>
      </c>
      <c r="AH15" s="9">
        <v>21.619</v>
      </c>
      <c r="AI15" s="9">
        <v>6.5229999999999997</v>
      </c>
      <c r="AJ15" s="9">
        <v>163.703</v>
      </c>
      <c r="AK15" s="9">
        <v>116.108</v>
      </c>
      <c r="AL15" s="9">
        <v>111.929</v>
      </c>
      <c r="AM15" s="9">
        <v>9.1820000000000004</v>
      </c>
      <c r="AN15" s="9">
        <v>8.3480000000000008</v>
      </c>
      <c r="AO15" s="9">
        <v>6.3440000000000003</v>
      </c>
      <c r="AP15" s="9">
        <v>2.0049999999999999</v>
      </c>
      <c r="AQ15" s="9">
        <v>7.8769999999999998</v>
      </c>
      <c r="AR15" s="9">
        <v>0.47199999999999998</v>
      </c>
      <c r="AS15" s="9">
        <v>6.9169999999999998</v>
      </c>
      <c r="AT15" s="9">
        <v>0.96</v>
      </c>
      <c r="AU15" s="9">
        <v>0.47199999999999998</v>
      </c>
      <c r="AV15" s="9">
        <v>2.8570000000000002</v>
      </c>
      <c r="AW15" s="9">
        <v>1.4850000000000001</v>
      </c>
      <c r="AX15" s="9">
        <v>4.0060000000000002</v>
      </c>
      <c r="AY15" s="9">
        <v>4.2759999999999998</v>
      </c>
      <c r="AZ15" s="9">
        <v>4.0720000000000001</v>
      </c>
      <c r="BA15" s="9">
        <v>0.83299999999999996</v>
      </c>
      <c r="BB15" s="9">
        <v>102.748</v>
      </c>
      <c r="BC15" s="9">
        <v>76.438999999999993</v>
      </c>
      <c r="BD15" s="9">
        <v>74.516999999999996</v>
      </c>
      <c r="BE15" s="9">
        <v>0.91100000000000003</v>
      </c>
      <c r="BF15" s="9">
        <v>1.0109999999999999</v>
      </c>
      <c r="BG15" s="9">
        <v>1.4179999999999999</v>
      </c>
      <c r="BH15" s="9">
        <v>0.23799999999999999</v>
      </c>
      <c r="BI15" s="9">
        <v>0.26500000000000001</v>
      </c>
      <c r="BJ15" s="9">
        <v>60.383000000000003</v>
      </c>
      <c r="BK15" s="9">
        <v>2.99</v>
      </c>
      <c r="BL15" s="9">
        <v>3.2450000000000001</v>
      </c>
      <c r="BM15" s="9">
        <v>9.8209999999999997</v>
      </c>
      <c r="BN15" s="9">
        <v>9.1809999999999992</v>
      </c>
      <c r="BO15" s="9">
        <v>67.259</v>
      </c>
      <c r="BP15" s="9">
        <v>26.308</v>
      </c>
      <c r="BQ15" s="9">
        <v>4.1790000000000003</v>
      </c>
      <c r="BR15" s="9">
        <v>116.108</v>
      </c>
      <c r="BS15" s="9">
        <v>90.287000000000006</v>
      </c>
      <c r="BT15" s="9">
        <v>85.194999999999993</v>
      </c>
      <c r="BU15" s="9">
        <v>6.9429999999999996</v>
      </c>
      <c r="BV15" s="9">
        <v>4.6180000000000003</v>
      </c>
      <c r="BW15" s="9">
        <v>2.6789999999999998</v>
      </c>
      <c r="BX15" s="9">
        <v>1.9390000000000001</v>
      </c>
      <c r="BY15" s="9">
        <v>3.3490000000000002</v>
      </c>
      <c r="BZ15" s="9">
        <v>1.27</v>
      </c>
      <c r="CA15" s="9">
        <v>2.5920000000000001</v>
      </c>
      <c r="CB15" s="9">
        <v>0.46200000000000002</v>
      </c>
      <c r="CC15" s="9">
        <v>1.288</v>
      </c>
      <c r="CD15" s="9">
        <v>0.27600000000000002</v>
      </c>
      <c r="CE15" s="9">
        <v>1.8919999999999999</v>
      </c>
      <c r="CF15" s="9">
        <v>2.4510000000000001</v>
      </c>
      <c r="CG15" s="9">
        <v>1.615</v>
      </c>
      <c r="CH15" s="9">
        <v>3.0030000000000001</v>
      </c>
      <c r="CI15" s="9">
        <v>2.3250000000000002</v>
      </c>
      <c r="CJ15" s="9">
        <v>78.251999999999995</v>
      </c>
      <c r="CK15" s="9">
        <v>71.852000000000004</v>
      </c>
      <c r="CL15" s="9">
        <v>69.337999999999994</v>
      </c>
      <c r="CM15" s="9">
        <v>1.9690000000000001</v>
      </c>
      <c r="CN15" s="9">
        <v>0.54600000000000004</v>
      </c>
      <c r="CO15" s="9">
        <v>1.1200000000000001</v>
      </c>
      <c r="CP15" s="9">
        <v>1.1220000000000001</v>
      </c>
      <c r="CQ15" s="9">
        <v>0.27200000000000002</v>
      </c>
      <c r="CR15" s="9">
        <v>47.28</v>
      </c>
      <c r="CS15" s="9">
        <v>3.8090000000000002</v>
      </c>
      <c r="CT15" s="9">
        <v>5.8330000000000002</v>
      </c>
      <c r="CU15" s="9">
        <v>14.930999999999999</v>
      </c>
      <c r="CV15" s="9">
        <v>6.0890000000000004</v>
      </c>
      <c r="CW15" s="9">
        <v>65.763999999999996</v>
      </c>
      <c r="CX15" s="9">
        <v>6.4</v>
      </c>
      <c r="CY15" s="9">
        <v>5.0919999999999996</v>
      </c>
      <c r="CZ15" s="9">
        <v>90.287000000000006</v>
      </c>
      <c r="DA15" s="9">
        <v>111.346</v>
      </c>
      <c r="DB15" s="9">
        <v>105.321</v>
      </c>
      <c r="DC15" s="9">
        <v>9.6690000000000005</v>
      </c>
      <c r="DD15" s="9">
        <v>8.07</v>
      </c>
      <c r="DE15" s="9">
        <v>1.8440000000000001</v>
      </c>
      <c r="DF15" s="9">
        <v>6.2249999999999996</v>
      </c>
      <c r="DG15" s="9">
        <v>5.0750000000000002</v>
      </c>
      <c r="DH15" s="9">
        <v>2.9950000000000001</v>
      </c>
      <c r="DI15" s="9">
        <v>3.92</v>
      </c>
      <c r="DJ15" s="9">
        <v>2.3540000000000001</v>
      </c>
      <c r="DK15" s="9">
        <v>1.796</v>
      </c>
      <c r="DL15" s="9">
        <v>3.6509999999999998</v>
      </c>
      <c r="DM15" s="9">
        <v>1.782</v>
      </c>
      <c r="DN15" s="9">
        <v>2.637</v>
      </c>
      <c r="DO15" s="9">
        <v>6.5780000000000003</v>
      </c>
      <c r="DP15" s="9">
        <v>1.492</v>
      </c>
      <c r="DQ15" s="9">
        <v>1.6</v>
      </c>
      <c r="DR15" s="9">
        <v>95.652000000000001</v>
      </c>
      <c r="DS15" s="9">
        <v>82.606999999999999</v>
      </c>
      <c r="DT15" s="9">
        <v>77.391999999999996</v>
      </c>
      <c r="DU15" s="9">
        <v>2.726</v>
      </c>
      <c r="DV15" s="9">
        <v>2.4889999999999999</v>
      </c>
      <c r="DW15" s="9">
        <v>2.9580000000000002</v>
      </c>
      <c r="DX15" s="9">
        <v>1.7529999999999999</v>
      </c>
      <c r="DY15" s="9">
        <v>0.28799999999999998</v>
      </c>
      <c r="DZ15" s="9">
        <v>67.418999999999997</v>
      </c>
      <c r="EA15" s="9">
        <v>6.3659999999999997</v>
      </c>
      <c r="EB15" s="9">
        <v>3.87</v>
      </c>
      <c r="EC15" s="9">
        <v>4.952</v>
      </c>
      <c r="ED15" s="9">
        <v>10.382</v>
      </c>
      <c r="EE15" s="9">
        <v>72.224999999999994</v>
      </c>
      <c r="EF15" s="9">
        <v>13.045</v>
      </c>
      <c r="EG15" s="9">
        <v>6.0250000000000004</v>
      </c>
      <c r="EH15" s="9">
        <v>111.346</v>
      </c>
      <c r="EI15" s="9">
        <v>72.004999999999995</v>
      </c>
      <c r="EJ15" s="9">
        <v>67.402000000000001</v>
      </c>
      <c r="EK15" s="9">
        <v>4.5289999999999999</v>
      </c>
      <c r="EL15" s="9">
        <v>4.3310000000000004</v>
      </c>
      <c r="EM15" s="9">
        <v>1.7769999999999999</v>
      </c>
      <c r="EN15" s="9">
        <v>2.5539999999999998</v>
      </c>
      <c r="EO15" s="9">
        <v>2.343</v>
      </c>
      <c r="EP15" s="9">
        <v>1.9890000000000001</v>
      </c>
      <c r="EQ15" s="9">
        <v>2.6160000000000001</v>
      </c>
      <c r="ER15" s="9">
        <v>1.7150000000000001</v>
      </c>
      <c r="ES15" s="9">
        <v>0</v>
      </c>
      <c r="ET15" s="9">
        <v>0.85399999999999998</v>
      </c>
      <c r="EU15" s="9">
        <v>2.94</v>
      </c>
      <c r="EV15" s="9">
        <v>0.53700000000000003</v>
      </c>
      <c r="EW15" s="9">
        <v>2.3319999999999999</v>
      </c>
      <c r="EX15" s="9">
        <v>1.9990000000000001</v>
      </c>
      <c r="EY15" s="9">
        <v>0.19800000000000001</v>
      </c>
      <c r="EZ15" s="9">
        <v>62.872999999999998</v>
      </c>
      <c r="FA15" s="9">
        <v>58.295999999999999</v>
      </c>
      <c r="FB15" s="9">
        <v>55.881</v>
      </c>
      <c r="FC15" s="9">
        <v>0.27400000000000002</v>
      </c>
      <c r="FD15" s="9">
        <v>2.141</v>
      </c>
      <c r="FE15" s="9">
        <v>1.8540000000000001</v>
      </c>
      <c r="FF15" s="9">
        <v>0.56100000000000005</v>
      </c>
      <c r="FG15" s="9">
        <v>0</v>
      </c>
      <c r="FH15" s="9">
        <v>42.026000000000003</v>
      </c>
      <c r="FI15" s="9">
        <v>3.3820000000000001</v>
      </c>
      <c r="FJ15" s="9">
        <v>1.08</v>
      </c>
      <c r="FK15" s="9">
        <v>11.808</v>
      </c>
      <c r="FL15" s="9">
        <v>8.2560000000000002</v>
      </c>
      <c r="FM15" s="9">
        <v>50.040999999999997</v>
      </c>
      <c r="FN15" s="9">
        <v>4.577</v>
      </c>
      <c r="FO15" s="9">
        <v>4.6029999999999998</v>
      </c>
      <c r="FP15" s="9">
        <v>72.004999999999995</v>
      </c>
      <c r="FQ15" s="9">
        <v>58.969000000000001</v>
      </c>
      <c r="FR15" s="9">
        <v>55.743000000000002</v>
      </c>
      <c r="FS15" s="9">
        <v>2.9630000000000001</v>
      </c>
      <c r="FT15" s="9">
        <v>2.6379999999999999</v>
      </c>
      <c r="FU15" s="9">
        <v>0.76700000000000002</v>
      </c>
      <c r="FV15" s="9">
        <v>1.871</v>
      </c>
      <c r="FW15" s="9">
        <v>2.081</v>
      </c>
      <c r="FX15" s="9">
        <v>0.55700000000000005</v>
      </c>
      <c r="FY15" s="9">
        <v>2.081</v>
      </c>
      <c r="FZ15" s="9">
        <v>0.55700000000000005</v>
      </c>
      <c r="GA15" s="9">
        <v>0</v>
      </c>
      <c r="GB15" s="9">
        <v>0.26800000000000002</v>
      </c>
      <c r="GC15" s="9">
        <v>0.83799999999999997</v>
      </c>
      <c r="GD15" s="9">
        <v>1.532</v>
      </c>
      <c r="GE15" s="9">
        <v>1.8089999999999999</v>
      </c>
      <c r="GF15" s="9">
        <v>0.82799999999999996</v>
      </c>
      <c r="GG15" s="9">
        <v>0.32500000000000001</v>
      </c>
      <c r="GH15" s="9">
        <v>52.78</v>
      </c>
      <c r="GI15" s="9">
        <v>48.023000000000003</v>
      </c>
      <c r="GJ15" s="9">
        <v>45.304000000000002</v>
      </c>
      <c r="GK15" s="9">
        <v>2.4500000000000002</v>
      </c>
      <c r="GL15" s="9">
        <v>0.26900000000000002</v>
      </c>
      <c r="GM15" s="9">
        <v>2.7189999999999999</v>
      </c>
      <c r="GN15" s="9">
        <v>0</v>
      </c>
      <c r="GO15" s="9">
        <v>0</v>
      </c>
      <c r="GP15" s="9">
        <v>35.843000000000004</v>
      </c>
      <c r="GQ15" s="9">
        <v>2.4729999999999999</v>
      </c>
      <c r="GR15" s="9">
        <v>2.8290000000000002</v>
      </c>
      <c r="GS15" s="9">
        <v>6.8780000000000001</v>
      </c>
      <c r="GT15" s="9">
        <v>5.6870000000000003</v>
      </c>
      <c r="GU15" s="9">
        <v>42.335999999999999</v>
      </c>
      <c r="GV15" s="9">
        <v>4.7569999999999997</v>
      </c>
      <c r="GW15" s="9">
        <v>3.226</v>
      </c>
      <c r="GX15" s="9">
        <v>58.969000000000001</v>
      </c>
      <c r="GY15" s="9">
        <v>85.456000000000003</v>
      </c>
      <c r="GZ15" s="9">
        <v>79.563000000000002</v>
      </c>
      <c r="HA15" s="9">
        <v>5.3230000000000004</v>
      </c>
      <c r="HB15" s="9">
        <v>4.726</v>
      </c>
      <c r="HC15" s="9">
        <v>2.2029999999999998</v>
      </c>
      <c r="HD15" s="9">
        <v>2.5219999999999998</v>
      </c>
      <c r="HE15" s="9">
        <v>2.331</v>
      </c>
      <c r="HF15" s="9">
        <v>2.395</v>
      </c>
      <c r="HG15" s="9">
        <v>1.962</v>
      </c>
      <c r="HH15" s="9">
        <v>2.7629999999999999</v>
      </c>
      <c r="HI15" s="9">
        <v>0</v>
      </c>
      <c r="HJ15" s="9">
        <v>0.64600000000000002</v>
      </c>
      <c r="HK15" s="9">
        <v>2.83</v>
      </c>
      <c r="HL15" s="9">
        <v>1.25</v>
      </c>
      <c r="HM15" s="9">
        <v>3.9220000000000002</v>
      </c>
      <c r="HN15" s="9">
        <v>0.80400000000000005</v>
      </c>
      <c r="HO15" s="9">
        <v>0.59699999999999998</v>
      </c>
      <c r="HP15" s="9">
        <v>74.239999999999995</v>
      </c>
      <c r="HQ15" s="9">
        <v>61.697000000000003</v>
      </c>
      <c r="HR15" s="9">
        <v>59.185000000000002</v>
      </c>
      <c r="HS15" s="9">
        <v>0.65700000000000003</v>
      </c>
      <c r="HT15" s="9">
        <v>1.855</v>
      </c>
      <c r="HU15" s="9">
        <v>1.319</v>
      </c>
      <c r="HV15" s="9">
        <v>0.84199999999999997</v>
      </c>
      <c r="HW15" s="9">
        <v>0</v>
      </c>
      <c r="HX15" s="9">
        <v>42</v>
      </c>
      <c r="HY15" s="9">
        <v>3.5670000000000002</v>
      </c>
      <c r="HZ15" s="9">
        <v>2.7669999999999999</v>
      </c>
      <c r="IA15" s="9">
        <v>13.364000000000001</v>
      </c>
      <c r="IB15" s="9">
        <v>4.7009999999999996</v>
      </c>
      <c r="IC15" s="9">
        <v>56.996000000000002</v>
      </c>
      <c r="ID15" s="9">
        <v>12.542</v>
      </c>
      <c r="IE15" s="9">
        <v>5.8929999999999998</v>
      </c>
      <c r="IF15" s="9">
        <v>85.456000000000003</v>
      </c>
      <c r="IG15" s="9">
        <v>220.15899999999999</v>
      </c>
      <c r="IH15" s="9">
        <v>213.36699999999999</v>
      </c>
      <c r="II15" s="9">
        <v>15.93</v>
      </c>
      <c r="IJ15" s="9">
        <v>13.667</v>
      </c>
      <c r="IK15" s="9">
        <v>8.68</v>
      </c>
      <c r="IL15" s="9">
        <v>4.7</v>
      </c>
      <c r="IM15" s="9">
        <v>10.691000000000001</v>
      </c>
      <c r="IN15" s="9">
        <v>2.976</v>
      </c>
      <c r="IO15" s="9">
        <v>10.965999999999999</v>
      </c>
      <c r="IP15" s="9">
        <v>0</v>
      </c>
      <c r="IQ15" s="9">
        <v>2.7010000000000001</v>
      </c>
    </row>
    <row r="16" spans="1:251">
      <c r="A16" s="10">
        <v>43862</v>
      </c>
      <c r="B16" s="9">
        <v>100.172</v>
      </c>
      <c r="C16" s="9">
        <v>172.898</v>
      </c>
      <c r="D16" s="9">
        <v>162.78899999999999</v>
      </c>
      <c r="E16" s="9">
        <v>12.297000000000001</v>
      </c>
      <c r="F16" s="9">
        <v>9.8490000000000002</v>
      </c>
      <c r="G16" s="9">
        <v>5.3979999999999997</v>
      </c>
      <c r="H16" s="9">
        <v>4.4509999999999996</v>
      </c>
      <c r="I16" s="9">
        <v>6.774</v>
      </c>
      <c r="J16" s="9">
        <v>3.0760000000000001</v>
      </c>
      <c r="K16" s="9">
        <v>7.3719999999999999</v>
      </c>
      <c r="L16" s="9">
        <v>0</v>
      </c>
      <c r="M16" s="9">
        <v>2.4769999999999999</v>
      </c>
      <c r="N16" s="9">
        <v>4.7699999999999996</v>
      </c>
      <c r="O16" s="9">
        <v>2.8769999999999998</v>
      </c>
      <c r="P16" s="9">
        <v>2.202</v>
      </c>
      <c r="Q16" s="9">
        <v>8.0990000000000002</v>
      </c>
      <c r="R16" s="9">
        <v>1.75</v>
      </c>
      <c r="S16" s="9">
        <v>2.4470000000000001</v>
      </c>
      <c r="T16" s="9">
        <v>150.49199999999999</v>
      </c>
      <c r="U16" s="9">
        <v>128.76499999999999</v>
      </c>
      <c r="V16" s="9">
        <v>120.819</v>
      </c>
      <c r="W16" s="9">
        <v>5.1260000000000003</v>
      </c>
      <c r="X16" s="9">
        <v>2.5470000000000002</v>
      </c>
      <c r="Y16" s="9">
        <v>5.9580000000000002</v>
      </c>
      <c r="Z16" s="9">
        <v>0</v>
      </c>
      <c r="AA16" s="9">
        <v>1.716</v>
      </c>
      <c r="AB16" s="9">
        <v>97.45</v>
      </c>
      <c r="AC16" s="9">
        <v>10.811999999999999</v>
      </c>
      <c r="AD16" s="9">
        <v>8.4420000000000002</v>
      </c>
      <c r="AE16" s="9">
        <v>12.06</v>
      </c>
      <c r="AF16" s="9">
        <v>25.617999999999999</v>
      </c>
      <c r="AG16" s="9">
        <v>103.14700000000001</v>
      </c>
      <c r="AH16" s="9">
        <v>21.728000000000002</v>
      </c>
      <c r="AI16" s="9">
        <v>10.109</v>
      </c>
      <c r="AJ16" s="9">
        <v>172.898</v>
      </c>
      <c r="AK16" s="9">
        <v>120.47</v>
      </c>
      <c r="AL16" s="9">
        <v>115.937</v>
      </c>
      <c r="AM16" s="9">
        <v>11.702</v>
      </c>
      <c r="AN16" s="9">
        <v>10.706</v>
      </c>
      <c r="AO16" s="9">
        <v>6.1340000000000003</v>
      </c>
      <c r="AP16" s="9">
        <v>4.5720000000000001</v>
      </c>
      <c r="AQ16" s="9">
        <v>8.3870000000000005</v>
      </c>
      <c r="AR16" s="9">
        <v>2.319</v>
      </c>
      <c r="AS16" s="9">
        <v>8.0690000000000008</v>
      </c>
      <c r="AT16" s="9">
        <v>0.55000000000000004</v>
      </c>
      <c r="AU16" s="9">
        <v>2.0870000000000002</v>
      </c>
      <c r="AV16" s="9">
        <v>2.9359999999999999</v>
      </c>
      <c r="AW16" s="9">
        <v>4.3390000000000004</v>
      </c>
      <c r="AX16" s="9">
        <v>3.431</v>
      </c>
      <c r="AY16" s="9">
        <v>5.9059999999999997</v>
      </c>
      <c r="AZ16" s="9">
        <v>4.8</v>
      </c>
      <c r="BA16" s="9">
        <v>0.996</v>
      </c>
      <c r="BB16" s="9">
        <v>104.235</v>
      </c>
      <c r="BC16" s="9">
        <v>73.185000000000002</v>
      </c>
      <c r="BD16" s="9">
        <v>70.594999999999999</v>
      </c>
      <c r="BE16" s="9">
        <v>1.752</v>
      </c>
      <c r="BF16" s="9">
        <v>0.83699999999999997</v>
      </c>
      <c r="BG16" s="9">
        <v>1.47</v>
      </c>
      <c r="BH16" s="9">
        <v>0.875</v>
      </c>
      <c r="BI16" s="9">
        <v>0.24399999999999999</v>
      </c>
      <c r="BJ16" s="9">
        <v>54.587000000000003</v>
      </c>
      <c r="BK16" s="9">
        <v>4.3150000000000004</v>
      </c>
      <c r="BL16" s="9">
        <v>1.629</v>
      </c>
      <c r="BM16" s="9">
        <v>12.654</v>
      </c>
      <c r="BN16" s="9">
        <v>6.867</v>
      </c>
      <c r="BO16" s="9">
        <v>66.317999999999998</v>
      </c>
      <c r="BP16" s="9">
        <v>31.05</v>
      </c>
      <c r="BQ16" s="9">
        <v>4.5339999999999998</v>
      </c>
      <c r="BR16" s="9">
        <v>120.47</v>
      </c>
      <c r="BS16" s="9">
        <v>90.272000000000006</v>
      </c>
      <c r="BT16" s="9">
        <v>83.662999999999997</v>
      </c>
      <c r="BU16" s="9">
        <v>9.782</v>
      </c>
      <c r="BV16" s="9">
        <v>8.99</v>
      </c>
      <c r="BW16" s="9">
        <v>5.1230000000000002</v>
      </c>
      <c r="BX16" s="9">
        <v>3.867</v>
      </c>
      <c r="BY16" s="9">
        <v>6.4420000000000002</v>
      </c>
      <c r="BZ16" s="9">
        <v>2.548</v>
      </c>
      <c r="CA16" s="9">
        <v>4.8710000000000004</v>
      </c>
      <c r="CB16" s="9">
        <v>1.298</v>
      </c>
      <c r="CC16" s="9">
        <v>2.5489999999999999</v>
      </c>
      <c r="CD16" s="9">
        <v>1.897</v>
      </c>
      <c r="CE16" s="9">
        <v>4.3760000000000003</v>
      </c>
      <c r="CF16" s="9">
        <v>2.7170000000000001</v>
      </c>
      <c r="CG16" s="9">
        <v>5.1269999999999998</v>
      </c>
      <c r="CH16" s="9">
        <v>3.8620000000000001</v>
      </c>
      <c r="CI16" s="9">
        <v>0.79200000000000004</v>
      </c>
      <c r="CJ16" s="9">
        <v>73.881</v>
      </c>
      <c r="CK16" s="9">
        <v>68.006</v>
      </c>
      <c r="CL16" s="9">
        <v>65.027000000000001</v>
      </c>
      <c r="CM16" s="9">
        <v>2.6970000000000001</v>
      </c>
      <c r="CN16" s="9">
        <v>0.28199999999999997</v>
      </c>
      <c r="CO16" s="9">
        <v>1.7529999999999999</v>
      </c>
      <c r="CP16" s="9">
        <v>0.55500000000000005</v>
      </c>
      <c r="CQ16" s="9">
        <v>0.67100000000000004</v>
      </c>
      <c r="CR16" s="9">
        <v>39.561999999999998</v>
      </c>
      <c r="CS16" s="9">
        <v>5.5839999999999996</v>
      </c>
      <c r="CT16" s="9">
        <v>6.2670000000000003</v>
      </c>
      <c r="CU16" s="9">
        <v>16.593</v>
      </c>
      <c r="CV16" s="9">
        <v>9.1489999999999991</v>
      </c>
      <c r="CW16" s="9">
        <v>58.856999999999999</v>
      </c>
      <c r="CX16" s="9">
        <v>5.875</v>
      </c>
      <c r="CY16" s="9">
        <v>6.609</v>
      </c>
      <c r="CZ16" s="9">
        <v>90.272000000000006</v>
      </c>
      <c r="DA16" s="9">
        <v>102.935</v>
      </c>
      <c r="DB16" s="9">
        <v>96.01</v>
      </c>
      <c r="DC16" s="9">
        <v>8.1229999999999993</v>
      </c>
      <c r="DD16" s="9">
        <v>7.4770000000000003</v>
      </c>
      <c r="DE16" s="9">
        <v>2.6219999999999999</v>
      </c>
      <c r="DF16" s="9">
        <v>4.8540000000000001</v>
      </c>
      <c r="DG16" s="9">
        <v>5.3410000000000002</v>
      </c>
      <c r="DH16" s="9">
        <v>2.1360000000000001</v>
      </c>
      <c r="DI16" s="9">
        <v>4.7969999999999997</v>
      </c>
      <c r="DJ16" s="9">
        <v>0.8</v>
      </c>
      <c r="DK16" s="9">
        <v>1.879</v>
      </c>
      <c r="DL16" s="9">
        <v>3.3079999999999998</v>
      </c>
      <c r="DM16" s="9">
        <v>2.6539999999999999</v>
      </c>
      <c r="DN16" s="9">
        <v>1.514</v>
      </c>
      <c r="DO16" s="9">
        <v>5.46</v>
      </c>
      <c r="DP16" s="9">
        <v>2.0169999999999999</v>
      </c>
      <c r="DQ16" s="9">
        <v>0.64600000000000002</v>
      </c>
      <c r="DR16" s="9">
        <v>87.887</v>
      </c>
      <c r="DS16" s="9">
        <v>76.382000000000005</v>
      </c>
      <c r="DT16" s="9">
        <v>70.489000000000004</v>
      </c>
      <c r="DU16" s="9">
        <v>2.8620000000000001</v>
      </c>
      <c r="DV16" s="9">
        <v>3.03</v>
      </c>
      <c r="DW16" s="9">
        <v>2.0939999999999999</v>
      </c>
      <c r="DX16" s="9">
        <v>2.4700000000000002</v>
      </c>
      <c r="DY16" s="9">
        <v>1.329</v>
      </c>
      <c r="DZ16" s="9">
        <v>64.92</v>
      </c>
      <c r="EA16" s="9">
        <v>4.2619999999999996</v>
      </c>
      <c r="EB16" s="9">
        <v>3.2949999999999999</v>
      </c>
      <c r="EC16" s="9">
        <v>3.9049999999999998</v>
      </c>
      <c r="ED16" s="9">
        <v>13.859</v>
      </c>
      <c r="EE16" s="9">
        <v>62.523000000000003</v>
      </c>
      <c r="EF16" s="9">
        <v>11.505000000000001</v>
      </c>
      <c r="EG16" s="9">
        <v>6.9249999999999998</v>
      </c>
      <c r="EH16" s="9">
        <v>102.935</v>
      </c>
      <c r="EI16" s="9">
        <v>77.988</v>
      </c>
      <c r="EJ16" s="9">
        <v>73.134</v>
      </c>
      <c r="EK16" s="9">
        <v>6.968</v>
      </c>
      <c r="EL16" s="9">
        <v>6.343</v>
      </c>
      <c r="EM16" s="9">
        <v>3.0630000000000002</v>
      </c>
      <c r="EN16" s="9">
        <v>3.28</v>
      </c>
      <c r="EO16" s="9">
        <v>3.13</v>
      </c>
      <c r="EP16" s="9">
        <v>3.2130000000000001</v>
      </c>
      <c r="EQ16" s="9">
        <v>3.552</v>
      </c>
      <c r="ER16" s="9">
        <v>2.5179999999999998</v>
      </c>
      <c r="ES16" s="9">
        <v>0.27300000000000002</v>
      </c>
      <c r="ET16" s="9">
        <v>2.5419999999999998</v>
      </c>
      <c r="EU16" s="9">
        <v>3.5289999999999999</v>
      </c>
      <c r="EV16" s="9">
        <v>0.27300000000000002</v>
      </c>
      <c r="EW16" s="9">
        <v>4.0549999999999997</v>
      </c>
      <c r="EX16" s="9">
        <v>2.2879999999999998</v>
      </c>
      <c r="EY16" s="9">
        <v>0.625</v>
      </c>
      <c r="EZ16" s="9">
        <v>66.167000000000002</v>
      </c>
      <c r="FA16" s="9">
        <v>60.276000000000003</v>
      </c>
      <c r="FB16" s="9">
        <v>58.152999999999999</v>
      </c>
      <c r="FC16" s="9">
        <v>0.26700000000000002</v>
      </c>
      <c r="FD16" s="9">
        <v>1.8560000000000001</v>
      </c>
      <c r="FE16" s="9">
        <v>0.26700000000000002</v>
      </c>
      <c r="FF16" s="9">
        <v>1.8560000000000001</v>
      </c>
      <c r="FG16" s="9">
        <v>0</v>
      </c>
      <c r="FH16" s="9">
        <v>37.954000000000001</v>
      </c>
      <c r="FI16" s="9">
        <v>4.3810000000000002</v>
      </c>
      <c r="FJ16" s="9">
        <v>2.7650000000000001</v>
      </c>
      <c r="FK16" s="9">
        <v>15.175000000000001</v>
      </c>
      <c r="FL16" s="9">
        <v>8.016</v>
      </c>
      <c r="FM16" s="9">
        <v>52.26</v>
      </c>
      <c r="FN16" s="9">
        <v>5.891</v>
      </c>
      <c r="FO16" s="9">
        <v>4.8540000000000001</v>
      </c>
      <c r="FP16" s="9">
        <v>77.988</v>
      </c>
      <c r="FQ16" s="9">
        <v>46.677999999999997</v>
      </c>
      <c r="FR16" s="9">
        <v>44.313000000000002</v>
      </c>
      <c r="FS16" s="9">
        <v>2.9279999999999999</v>
      </c>
      <c r="FT16" s="9">
        <v>2.6150000000000002</v>
      </c>
      <c r="FU16" s="9">
        <v>1.3839999999999999</v>
      </c>
      <c r="FV16" s="9">
        <v>1.2310000000000001</v>
      </c>
      <c r="FW16" s="9">
        <v>2.0009999999999999</v>
      </c>
      <c r="FX16" s="9">
        <v>0.61399999999999999</v>
      </c>
      <c r="FY16" s="9">
        <v>1.7150000000000001</v>
      </c>
      <c r="FZ16" s="9">
        <v>0.28999999999999998</v>
      </c>
      <c r="GA16" s="9">
        <v>0.32400000000000001</v>
      </c>
      <c r="GB16" s="9">
        <v>0.84299999999999997</v>
      </c>
      <c r="GC16" s="9">
        <v>0.32300000000000001</v>
      </c>
      <c r="GD16" s="9">
        <v>1.45</v>
      </c>
      <c r="GE16" s="9">
        <v>2.056</v>
      </c>
      <c r="GF16" s="9">
        <v>0.55900000000000005</v>
      </c>
      <c r="GG16" s="9">
        <v>0.313</v>
      </c>
      <c r="GH16" s="9">
        <v>41.384999999999998</v>
      </c>
      <c r="GI16" s="9">
        <v>35.329000000000001</v>
      </c>
      <c r="GJ16" s="9">
        <v>33.698</v>
      </c>
      <c r="GK16" s="9">
        <v>0.32700000000000001</v>
      </c>
      <c r="GL16" s="9">
        <v>1.304</v>
      </c>
      <c r="GM16" s="9">
        <v>0.57099999999999995</v>
      </c>
      <c r="GN16" s="9">
        <v>0.312</v>
      </c>
      <c r="GO16" s="9">
        <v>0.42099999999999999</v>
      </c>
      <c r="GP16" s="9">
        <v>25.324999999999999</v>
      </c>
      <c r="GQ16" s="9">
        <v>2.1920000000000002</v>
      </c>
      <c r="GR16" s="9">
        <v>0.86599999999999999</v>
      </c>
      <c r="GS16" s="9">
        <v>6.9470000000000001</v>
      </c>
      <c r="GT16" s="9">
        <v>3.0179999999999998</v>
      </c>
      <c r="GU16" s="9">
        <v>32.311</v>
      </c>
      <c r="GV16" s="9">
        <v>6.056</v>
      </c>
      <c r="GW16" s="9">
        <v>2.3650000000000002</v>
      </c>
      <c r="GX16" s="9">
        <v>46.677999999999997</v>
      </c>
      <c r="GY16" s="9">
        <v>94.917000000000002</v>
      </c>
      <c r="GZ16" s="9">
        <v>86.625</v>
      </c>
      <c r="HA16" s="9">
        <v>9.5269999999999992</v>
      </c>
      <c r="HB16" s="9">
        <v>8.3249999999999993</v>
      </c>
      <c r="HC16" s="9">
        <v>2.601</v>
      </c>
      <c r="HD16" s="9">
        <v>5.7240000000000002</v>
      </c>
      <c r="HE16" s="9">
        <v>5.3540000000000001</v>
      </c>
      <c r="HF16" s="9">
        <v>2.9710000000000001</v>
      </c>
      <c r="HG16" s="9">
        <v>5.0410000000000004</v>
      </c>
      <c r="HH16" s="9">
        <v>2.6480000000000001</v>
      </c>
      <c r="HI16" s="9">
        <v>0.63600000000000001</v>
      </c>
      <c r="HJ16" s="9">
        <v>3.37</v>
      </c>
      <c r="HK16" s="9">
        <v>2.766</v>
      </c>
      <c r="HL16" s="9">
        <v>2.1890000000000001</v>
      </c>
      <c r="HM16" s="9">
        <v>5.1950000000000003</v>
      </c>
      <c r="HN16" s="9">
        <v>3.13</v>
      </c>
      <c r="HO16" s="9">
        <v>1.202</v>
      </c>
      <c r="HP16" s="9">
        <v>77.099000000000004</v>
      </c>
      <c r="HQ16" s="9">
        <v>68.777000000000001</v>
      </c>
      <c r="HR16" s="9">
        <v>66.228999999999999</v>
      </c>
      <c r="HS16" s="9">
        <v>0</v>
      </c>
      <c r="HT16" s="9">
        <v>2.238</v>
      </c>
      <c r="HU16" s="9">
        <v>0</v>
      </c>
      <c r="HV16" s="9">
        <v>1.9139999999999999</v>
      </c>
      <c r="HW16" s="9">
        <v>0.32400000000000001</v>
      </c>
      <c r="HX16" s="9">
        <v>44.851999999999997</v>
      </c>
      <c r="HY16" s="9">
        <v>2.5779999999999998</v>
      </c>
      <c r="HZ16" s="9">
        <v>3.7770000000000001</v>
      </c>
      <c r="IA16" s="9">
        <v>17.57</v>
      </c>
      <c r="IB16" s="9">
        <v>6.3</v>
      </c>
      <c r="IC16" s="9">
        <v>62.476999999999997</v>
      </c>
      <c r="ID16" s="9">
        <v>8.3219999999999992</v>
      </c>
      <c r="IE16" s="9">
        <v>8.2919999999999998</v>
      </c>
      <c r="IF16" s="9">
        <v>94.917000000000002</v>
      </c>
      <c r="IG16" s="9">
        <v>239.12700000000001</v>
      </c>
      <c r="IH16" s="9">
        <v>227.393</v>
      </c>
      <c r="II16" s="9">
        <v>16.52</v>
      </c>
      <c r="IJ16" s="9">
        <v>14.073</v>
      </c>
      <c r="IK16" s="9">
        <v>6.9980000000000002</v>
      </c>
      <c r="IL16" s="9">
        <v>7.0750000000000002</v>
      </c>
      <c r="IM16" s="9">
        <v>9.8800000000000008</v>
      </c>
      <c r="IN16" s="9">
        <v>4.1929999999999996</v>
      </c>
      <c r="IO16" s="9">
        <v>10.455</v>
      </c>
      <c r="IP16" s="9">
        <v>0</v>
      </c>
      <c r="IQ16" s="9">
        <v>3.6179999999999999</v>
      </c>
    </row>
    <row r="17" spans="1:251">
      <c r="A17" s="10">
        <v>44228</v>
      </c>
      <c r="B17" s="9">
        <v>100.151</v>
      </c>
      <c r="C17" s="9">
        <v>197.15299999999999</v>
      </c>
      <c r="D17" s="9">
        <v>189.566</v>
      </c>
      <c r="E17" s="9">
        <v>11.744999999999999</v>
      </c>
      <c r="F17" s="9">
        <v>9.8130000000000006</v>
      </c>
      <c r="G17" s="9">
        <v>6.1059999999999999</v>
      </c>
      <c r="H17" s="9">
        <v>3.7069999999999999</v>
      </c>
      <c r="I17" s="9">
        <v>7.9370000000000003</v>
      </c>
      <c r="J17" s="9">
        <v>1.8759999999999999</v>
      </c>
      <c r="K17" s="9">
        <v>8.6229999999999993</v>
      </c>
      <c r="L17" s="9">
        <v>0</v>
      </c>
      <c r="M17" s="9">
        <v>1.19</v>
      </c>
      <c r="N17" s="9">
        <v>3.266</v>
      </c>
      <c r="O17" s="9">
        <v>3.7810000000000001</v>
      </c>
      <c r="P17" s="9">
        <v>2.766</v>
      </c>
      <c r="Q17" s="9">
        <v>6.1070000000000002</v>
      </c>
      <c r="R17" s="9">
        <v>3.706</v>
      </c>
      <c r="S17" s="9">
        <v>1.9319999999999999</v>
      </c>
      <c r="T17" s="9">
        <v>177.821</v>
      </c>
      <c r="U17" s="9">
        <v>152.53</v>
      </c>
      <c r="V17" s="9">
        <v>145.601</v>
      </c>
      <c r="W17" s="9">
        <v>5.3419999999999996</v>
      </c>
      <c r="X17" s="9">
        <v>1.587</v>
      </c>
      <c r="Y17" s="9">
        <v>5.6050000000000004</v>
      </c>
      <c r="Z17" s="9">
        <v>0</v>
      </c>
      <c r="AA17" s="9">
        <v>1.3240000000000001</v>
      </c>
      <c r="AB17" s="9">
        <v>112.58799999999999</v>
      </c>
      <c r="AC17" s="9">
        <v>9.2460000000000004</v>
      </c>
      <c r="AD17" s="9">
        <v>9.4260000000000002</v>
      </c>
      <c r="AE17" s="9">
        <v>21.27</v>
      </c>
      <c r="AF17" s="9">
        <v>21.649000000000001</v>
      </c>
      <c r="AG17" s="9">
        <v>130.881</v>
      </c>
      <c r="AH17" s="9">
        <v>25.291</v>
      </c>
      <c r="AI17" s="9">
        <v>7.5860000000000003</v>
      </c>
      <c r="AJ17" s="9">
        <v>197.15299999999999</v>
      </c>
      <c r="AK17" s="9">
        <v>114.515</v>
      </c>
      <c r="AL17" s="9">
        <v>110.07599999999999</v>
      </c>
      <c r="AM17" s="9">
        <v>9.3569999999999993</v>
      </c>
      <c r="AN17" s="9">
        <v>9.125</v>
      </c>
      <c r="AO17" s="9">
        <v>5.351</v>
      </c>
      <c r="AP17" s="9">
        <v>3.774</v>
      </c>
      <c r="AQ17" s="9">
        <v>7.9219999999999997</v>
      </c>
      <c r="AR17" s="9">
        <v>1.2030000000000001</v>
      </c>
      <c r="AS17" s="9">
        <v>8.2040000000000006</v>
      </c>
      <c r="AT17" s="9">
        <v>0</v>
      </c>
      <c r="AU17" s="9">
        <v>0.92200000000000004</v>
      </c>
      <c r="AV17" s="9">
        <v>3.9289999999999998</v>
      </c>
      <c r="AW17" s="9">
        <v>3.2080000000000002</v>
      </c>
      <c r="AX17" s="9">
        <v>1.988</v>
      </c>
      <c r="AY17" s="9">
        <v>4.5339999999999998</v>
      </c>
      <c r="AZ17" s="9">
        <v>4.5910000000000002</v>
      </c>
      <c r="BA17" s="9">
        <v>0.23100000000000001</v>
      </c>
      <c r="BB17" s="9">
        <v>100.72</v>
      </c>
      <c r="BC17" s="9">
        <v>72.853999999999999</v>
      </c>
      <c r="BD17" s="9">
        <v>70.944999999999993</v>
      </c>
      <c r="BE17" s="9">
        <v>0.55400000000000005</v>
      </c>
      <c r="BF17" s="9">
        <v>1.355</v>
      </c>
      <c r="BG17" s="9">
        <v>0.55400000000000005</v>
      </c>
      <c r="BH17" s="9">
        <v>1.1439999999999999</v>
      </c>
      <c r="BI17" s="9">
        <v>0.21099999999999999</v>
      </c>
      <c r="BJ17" s="9">
        <v>54.418999999999997</v>
      </c>
      <c r="BK17" s="9">
        <v>4.008</v>
      </c>
      <c r="BL17" s="9">
        <v>3.6850000000000001</v>
      </c>
      <c r="BM17" s="9">
        <v>10.742000000000001</v>
      </c>
      <c r="BN17" s="9">
        <v>7.9160000000000004</v>
      </c>
      <c r="BO17" s="9">
        <v>64.938000000000002</v>
      </c>
      <c r="BP17" s="9">
        <v>27.866</v>
      </c>
      <c r="BQ17" s="9">
        <v>4.4390000000000001</v>
      </c>
      <c r="BR17" s="9">
        <v>114.515</v>
      </c>
      <c r="BS17" s="9">
        <v>92.123999999999995</v>
      </c>
      <c r="BT17" s="9">
        <v>87.763999999999996</v>
      </c>
      <c r="BU17" s="9">
        <v>9.2379999999999995</v>
      </c>
      <c r="BV17" s="9">
        <v>8.4009999999999998</v>
      </c>
      <c r="BW17" s="9">
        <v>3.9020000000000001</v>
      </c>
      <c r="BX17" s="9">
        <v>4.4989999999999997</v>
      </c>
      <c r="BY17" s="9">
        <v>5.657</v>
      </c>
      <c r="BZ17" s="9">
        <v>2.7450000000000001</v>
      </c>
      <c r="CA17" s="9">
        <v>5.0759999999999996</v>
      </c>
      <c r="CB17" s="9">
        <v>1.621</v>
      </c>
      <c r="CC17" s="9">
        <v>0.79300000000000004</v>
      </c>
      <c r="CD17" s="9">
        <v>1.532</v>
      </c>
      <c r="CE17" s="9">
        <v>6.3819999999999997</v>
      </c>
      <c r="CF17" s="9">
        <v>0.48799999999999999</v>
      </c>
      <c r="CG17" s="9">
        <v>7.173</v>
      </c>
      <c r="CH17" s="9">
        <v>1.2290000000000001</v>
      </c>
      <c r="CI17" s="9">
        <v>0.83699999999999997</v>
      </c>
      <c r="CJ17" s="9">
        <v>78.525999999999996</v>
      </c>
      <c r="CK17" s="9">
        <v>72.385999999999996</v>
      </c>
      <c r="CL17" s="9">
        <v>66.804000000000002</v>
      </c>
      <c r="CM17" s="9">
        <v>3.4159999999999999</v>
      </c>
      <c r="CN17" s="9">
        <v>2.1659999999999999</v>
      </c>
      <c r="CO17" s="9">
        <v>3.105</v>
      </c>
      <c r="CP17" s="9">
        <v>1.7370000000000001</v>
      </c>
      <c r="CQ17" s="9">
        <v>0.74</v>
      </c>
      <c r="CR17" s="9">
        <v>51.192999999999998</v>
      </c>
      <c r="CS17" s="9">
        <v>4.38</v>
      </c>
      <c r="CT17" s="9">
        <v>6.875</v>
      </c>
      <c r="CU17" s="9">
        <v>9.9390000000000001</v>
      </c>
      <c r="CV17" s="9">
        <v>12.284000000000001</v>
      </c>
      <c r="CW17" s="9">
        <v>60.103000000000002</v>
      </c>
      <c r="CX17" s="9">
        <v>6.1390000000000002</v>
      </c>
      <c r="CY17" s="9">
        <v>4.3609999999999998</v>
      </c>
      <c r="CZ17" s="9">
        <v>92.123999999999995</v>
      </c>
      <c r="DA17" s="9">
        <v>105.562</v>
      </c>
      <c r="DB17" s="9">
        <v>101.21899999999999</v>
      </c>
      <c r="DC17" s="9">
        <v>4.8879999999999999</v>
      </c>
      <c r="DD17" s="9">
        <v>4.5919999999999996</v>
      </c>
      <c r="DE17" s="9">
        <v>1.5880000000000001</v>
      </c>
      <c r="DF17" s="9">
        <v>3.004</v>
      </c>
      <c r="DG17" s="9">
        <v>3.569</v>
      </c>
      <c r="DH17" s="9">
        <v>1.0229999999999999</v>
      </c>
      <c r="DI17" s="9">
        <v>3.8250000000000002</v>
      </c>
      <c r="DJ17" s="9">
        <v>0.76700000000000002</v>
      </c>
      <c r="DK17" s="9">
        <v>0</v>
      </c>
      <c r="DL17" s="9">
        <v>1.171</v>
      </c>
      <c r="DM17" s="9">
        <v>1.804</v>
      </c>
      <c r="DN17" s="9">
        <v>1.6160000000000001</v>
      </c>
      <c r="DO17" s="9">
        <v>3.01</v>
      </c>
      <c r="DP17" s="9">
        <v>1.5820000000000001</v>
      </c>
      <c r="DQ17" s="9">
        <v>0.29499999999999998</v>
      </c>
      <c r="DR17" s="9">
        <v>96.331000000000003</v>
      </c>
      <c r="DS17" s="9">
        <v>85.019000000000005</v>
      </c>
      <c r="DT17" s="9">
        <v>78.72</v>
      </c>
      <c r="DU17" s="9">
        <v>4.258</v>
      </c>
      <c r="DV17" s="9">
        <v>2.04</v>
      </c>
      <c r="DW17" s="9">
        <v>2.8450000000000002</v>
      </c>
      <c r="DX17" s="9">
        <v>2.3959999999999999</v>
      </c>
      <c r="DY17" s="9">
        <v>1.0569999999999999</v>
      </c>
      <c r="DZ17" s="9">
        <v>66.513999999999996</v>
      </c>
      <c r="EA17" s="9">
        <v>5.6050000000000004</v>
      </c>
      <c r="EB17" s="9">
        <v>5.9370000000000003</v>
      </c>
      <c r="EC17" s="9">
        <v>6.9630000000000001</v>
      </c>
      <c r="ED17" s="9">
        <v>11.473000000000001</v>
      </c>
      <c r="EE17" s="9">
        <v>73.546000000000006</v>
      </c>
      <c r="EF17" s="9">
        <v>11.313000000000001</v>
      </c>
      <c r="EG17" s="9">
        <v>4.343</v>
      </c>
      <c r="EH17" s="9">
        <v>105.562</v>
      </c>
      <c r="EI17" s="9">
        <v>74.350999999999999</v>
      </c>
      <c r="EJ17" s="9">
        <v>71.242000000000004</v>
      </c>
      <c r="EK17" s="9">
        <v>5.1340000000000003</v>
      </c>
      <c r="EL17" s="9">
        <v>4.5410000000000004</v>
      </c>
      <c r="EM17" s="9">
        <v>1.5529999999999999</v>
      </c>
      <c r="EN17" s="9">
        <v>2.988</v>
      </c>
      <c r="EO17" s="9">
        <v>2.7570000000000001</v>
      </c>
      <c r="EP17" s="9">
        <v>1.784</v>
      </c>
      <c r="EQ17" s="9">
        <v>2.722</v>
      </c>
      <c r="ER17" s="9">
        <v>1.278</v>
      </c>
      <c r="ES17" s="9">
        <v>0.54100000000000004</v>
      </c>
      <c r="ET17" s="9">
        <v>1.0780000000000001</v>
      </c>
      <c r="EU17" s="9">
        <v>2.1309999999999998</v>
      </c>
      <c r="EV17" s="9">
        <v>1.3320000000000001</v>
      </c>
      <c r="EW17" s="9">
        <v>2.87</v>
      </c>
      <c r="EX17" s="9">
        <v>1.671</v>
      </c>
      <c r="EY17" s="9">
        <v>0.59299999999999997</v>
      </c>
      <c r="EZ17" s="9">
        <v>66.106999999999999</v>
      </c>
      <c r="FA17" s="9">
        <v>60.747</v>
      </c>
      <c r="FB17" s="9">
        <v>57.454999999999998</v>
      </c>
      <c r="FC17" s="9">
        <v>1.361</v>
      </c>
      <c r="FD17" s="9">
        <v>1.6619999999999999</v>
      </c>
      <c r="FE17" s="9">
        <v>1.5</v>
      </c>
      <c r="FF17" s="9">
        <v>1.2769999999999999</v>
      </c>
      <c r="FG17" s="9">
        <v>0.246</v>
      </c>
      <c r="FH17" s="9">
        <v>39.515999999999998</v>
      </c>
      <c r="FI17" s="9">
        <v>6.4669999999999996</v>
      </c>
      <c r="FJ17" s="9">
        <v>3.0670000000000002</v>
      </c>
      <c r="FK17" s="9">
        <v>11.696</v>
      </c>
      <c r="FL17" s="9">
        <v>7.5430000000000001</v>
      </c>
      <c r="FM17" s="9">
        <v>53.204000000000001</v>
      </c>
      <c r="FN17" s="9">
        <v>5.3609999999999998</v>
      </c>
      <c r="FO17" s="9">
        <v>3.11</v>
      </c>
      <c r="FP17" s="9">
        <v>74.350999999999999</v>
      </c>
      <c r="FQ17" s="9">
        <v>48.078000000000003</v>
      </c>
      <c r="FR17" s="9">
        <v>44.478000000000002</v>
      </c>
      <c r="FS17" s="9">
        <v>3.2879999999999998</v>
      </c>
      <c r="FT17" s="9">
        <v>2.9809999999999999</v>
      </c>
      <c r="FU17" s="9">
        <v>1.897</v>
      </c>
      <c r="FV17" s="9">
        <v>1.085</v>
      </c>
      <c r="FW17" s="9">
        <v>2.331</v>
      </c>
      <c r="FX17" s="9">
        <v>0.65</v>
      </c>
      <c r="FY17" s="9">
        <v>2.331</v>
      </c>
      <c r="FZ17" s="9">
        <v>0.30299999999999999</v>
      </c>
      <c r="GA17" s="9">
        <v>0.34699999999999998</v>
      </c>
      <c r="GB17" s="9">
        <v>0.56599999999999995</v>
      </c>
      <c r="GC17" s="9">
        <v>1.82</v>
      </c>
      <c r="GD17" s="9">
        <v>0.59599999999999997</v>
      </c>
      <c r="GE17" s="9">
        <v>2.3759999999999999</v>
      </c>
      <c r="GF17" s="9">
        <v>0.60499999999999998</v>
      </c>
      <c r="GG17" s="9">
        <v>0.30599999999999999</v>
      </c>
      <c r="GH17" s="9">
        <v>41.19</v>
      </c>
      <c r="GI17" s="9">
        <v>37.091999999999999</v>
      </c>
      <c r="GJ17" s="9">
        <v>34.01</v>
      </c>
      <c r="GK17" s="9">
        <v>1.732</v>
      </c>
      <c r="GL17" s="9">
        <v>1.35</v>
      </c>
      <c r="GM17" s="9">
        <v>1.3540000000000001</v>
      </c>
      <c r="GN17" s="9">
        <v>0.96899999999999997</v>
      </c>
      <c r="GO17" s="9">
        <v>0.38100000000000001</v>
      </c>
      <c r="GP17" s="9">
        <v>24.922000000000001</v>
      </c>
      <c r="GQ17" s="9">
        <v>1.605</v>
      </c>
      <c r="GR17" s="9">
        <v>2.29</v>
      </c>
      <c r="GS17" s="9">
        <v>8.2750000000000004</v>
      </c>
      <c r="GT17" s="9">
        <v>4.9580000000000002</v>
      </c>
      <c r="GU17" s="9">
        <v>32.134</v>
      </c>
      <c r="GV17" s="9">
        <v>4.0979999999999999</v>
      </c>
      <c r="GW17" s="9">
        <v>3.6</v>
      </c>
      <c r="GX17" s="9">
        <v>48.078000000000003</v>
      </c>
      <c r="GY17" s="9">
        <v>79.826999999999998</v>
      </c>
      <c r="GZ17" s="9">
        <v>72.144999999999996</v>
      </c>
      <c r="HA17" s="9">
        <v>6.6740000000000004</v>
      </c>
      <c r="HB17" s="9">
        <v>5.5469999999999997</v>
      </c>
      <c r="HC17" s="9">
        <v>1.3069999999999999</v>
      </c>
      <c r="HD17" s="9">
        <v>4.24</v>
      </c>
      <c r="HE17" s="9">
        <v>2.0430000000000001</v>
      </c>
      <c r="HF17" s="9">
        <v>3.504</v>
      </c>
      <c r="HG17" s="9">
        <v>3.2509999999999999</v>
      </c>
      <c r="HH17" s="9">
        <v>2.2959999999999998</v>
      </c>
      <c r="HI17" s="9">
        <v>0</v>
      </c>
      <c r="HJ17" s="9">
        <v>1.2350000000000001</v>
      </c>
      <c r="HK17" s="9">
        <v>1.45</v>
      </c>
      <c r="HL17" s="9">
        <v>2.8620000000000001</v>
      </c>
      <c r="HM17" s="9">
        <v>2.5350000000000001</v>
      </c>
      <c r="HN17" s="9">
        <v>3.012</v>
      </c>
      <c r="HO17" s="9">
        <v>1.1279999999999999</v>
      </c>
      <c r="HP17" s="9">
        <v>65.471000000000004</v>
      </c>
      <c r="HQ17" s="9">
        <v>54.499000000000002</v>
      </c>
      <c r="HR17" s="9">
        <v>53.289000000000001</v>
      </c>
      <c r="HS17" s="9">
        <v>0.69899999999999995</v>
      </c>
      <c r="HT17" s="9">
        <v>0.51100000000000001</v>
      </c>
      <c r="HU17" s="9">
        <v>0.69899999999999995</v>
      </c>
      <c r="HV17" s="9">
        <v>0.51100000000000001</v>
      </c>
      <c r="HW17" s="9">
        <v>0</v>
      </c>
      <c r="HX17" s="9">
        <v>38.43</v>
      </c>
      <c r="HY17" s="9">
        <v>3.407</v>
      </c>
      <c r="HZ17" s="9">
        <v>2.8090000000000002</v>
      </c>
      <c r="IA17" s="9">
        <v>9.8539999999999992</v>
      </c>
      <c r="IB17" s="9">
        <v>4.4489999999999998</v>
      </c>
      <c r="IC17" s="9">
        <v>50.048999999999999</v>
      </c>
      <c r="ID17" s="9">
        <v>10.972</v>
      </c>
      <c r="IE17" s="9">
        <v>7.6820000000000004</v>
      </c>
      <c r="IF17" s="9">
        <v>79.826999999999998</v>
      </c>
      <c r="IG17" s="9">
        <v>261.39400000000001</v>
      </c>
      <c r="IH17" s="9">
        <v>252.203</v>
      </c>
      <c r="II17" s="9">
        <v>14.443</v>
      </c>
      <c r="IJ17" s="9">
        <v>12.224</v>
      </c>
      <c r="IK17" s="9">
        <v>6.77</v>
      </c>
      <c r="IL17" s="9">
        <v>5.4550000000000001</v>
      </c>
      <c r="IM17" s="9">
        <v>9.3729999999999993</v>
      </c>
      <c r="IN17" s="9">
        <v>2.8519999999999999</v>
      </c>
      <c r="IO17" s="9">
        <v>10.266</v>
      </c>
      <c r="IP17" s="9">
        <v>0</v>
      </c>
      <c r="IQ17" s="9">
        <v>1.958</v>
      </c>
    </row>
    <row r="18" spans="1:251">
      <c r="A18" s="10">
        <v>44593</v>
      </c>
      <c r="B18" s="9">
        <v>104.119</v>
      </c>
      <c r="C18" s="9">
        <v>198.20500000000001</v>
      </c>
      <c r="D18" s="9">
        <v>190.65899999999999</v>
      </c>
      <c r="E18" s="9">
        <v>17.693000000000001</v>
      </c>
      <c r="F18" s="9">
        <v>14.977</v>
      </c>
      <c r="G18" s="9">
        <v>7.93</v>
      </c>
      <c r="H18" s="9">
        <v>7.0460000000000003</v>
      </c>
      <c r="I18" s="9">
        <v>11.076000000000001</v>
      </c>
      <c r="J18" s="9">
        <v>3.9</v>
      </c>
      <c r="K18" s="9">
        <v>13.007999999999999</v>
      </c>
      <c r="L18" s="9">
        <v>0.25600000000000001</v>
      </c>
      <c r="M18" s="9">
        <v>1.712</v>
      </c>
      <c r="N18" s="9">
        <v>6.9790000000000001</v>
      </c>
      <c r="O18" s="9">
        <v>4.3390000000000004</v>
      </c>
      <c r="P18" s="9">
        <v>3.6589999999999998</v>
      </c>
      <c r="Q18" s="9">
        <v>11.538</v>
      </c>
      <c r="R18" s="9">
        <v>3.4380000000000002</v>
      </c>
      <c r="S18" s="9">
        <v>2.7160000000000002</v>
      </c>
      <c r="T18" s="9">
        <v>172.96600000000001</v>
      </c>
      <c r="U18" s="9">
        <v>145.84200000000001</v>
      </c>
      <c r="V18" s="9">
        <v>138.489</v>
      </c>
      <c r="W18" s="9">
        <v>4.1929999999999996</v>
      </c>
      <c r="X18" s="9">
        <v>2.867</v>
      </c>
      <c r="Y18" s="9">
        <v>4.8239999999999998</v>
      </c>
      <c r="Z18" s="9">
        <v>0</v>
      </c>
      <c r="AA18" s="9">
        <v>2.2360000000000002</v>
      </c>
      <c r="AB18" s="9">
        <v>108.78</v>
      </c>
      <c r="AC18" s="9">
        <v>10.925000000000001</v>
      </c>
      <c r="AD18" s="9">
        <v>8.4760000000000009</v>
      </c>
      <c r="AE18" s="9">
        <v>17.661999999999999</v>
      </c>
      <c r="AF18" s="9">
        <v>30.771999999999998</v>
      </c>
      <c r="AG18" s="9">
        <v>115.07</v>
      </c>
      <c r="AH18" s="9">
        <v>27.123000000000001</v>
      </c>
      <c r="AI18" s="9">
        <v>7.5469999999999997</v>
      </c>
      <c r="AJ18" s="9">
        <v>198.20500000000001</v>
      </c>
      <c r="AK18" s="9">
        <v>115</v>
      </c>
      <c r="AL18" s="9">
        <v>111.098</v>
      </c>
      <c r="AM18" s="9">
        <v>8.7579999999999991</v>
      </c>
      <c r="AN18" s="9">
        <v>8.1310000000000002</v>
      </c>
      <c r="AO18" s="9">
        <v>3.9169999999999998</v>
      </c>
      <c r="AP18" s="9">
        <v>4.2140000000000004</v>
      </c>
      <c r="AQ18" s="9">
        <v>6.8860000000000001</v>
      </c>
      <c r="AR18" s="9">
        <v>1.2450000000000001</v>
      </c>
      <c r="AS18" s="9">
        <v>6.2169999999999996</v>
      </c>
      <c r="AT18" s="9">
        <v>0.32700000000000001</v>
      </c>
      <c r="AU18" s="9">
        <v>1.2450000000000001</v>
      </c>
      <c r="AV18" s="9">
        <v>2.3149999999999999</v>
      </c>
      <c r="AW18" s="9">
        <v>2.109</v>
      </c>
      <c r="AX18" s="9">
        <v>3.7069999999999999</v>
      </c>
      <c r="AY18" s="9">
        <v>5.2610000000000001</v>
      </c>
      <c r="AZ18" s="9">
        <v>2.871</v>
      </c>
      <c r="BA18" s="9">
        <v>0.627</v>
      </c>
      <c r="BB18" s="9">
        <v>102.34</v>
      </c>
      <c r="BC18" s="9">
        <v>73.563000000000002</v>
      </c>
      <c r="BD18" s="9">
        <v>71.215999999999994</v>
      </c>
      <c r="BE18" s="9">
        <v>0.88300000000000001</v>
      </c>
      <c r="BF18" s="9">
        <v>1.4650000000000001</v>
      </c>
      <c r="BG18" s="9">
        <v>0.88300000000000001</v>
      </c>
      <c r="BH18" s="9">
        <v>0.88800000000000001</v>
      </c>
      <c r="BI18" s="9">
        <v>0.57599999999999996</v>
      </c>
      <c r="BJ18" s="9">
        <v>55.795000000000002</v>
      </c>
      <c r="BK18" s="9">
        <v>3.7349999999999999</v>
      </c>
      <c r="BL18" s="9">
        <v>4.16</v>
      </c>
      <c r="BM18" s="9">
        <v>9.8729999999999993</v>
      </c>
      <c r="BN18" s="9">
        <v>9.4009999999999998</v>
      </c>
      <c r="BO18" s="9">
        <v>64.162000000000006</v>
      </c>
      <c r="BP18" s="9">
        <v>28.777000000000001</v>
      </c>
      <c r="BQ18" s="9">
        <v>3.9020000000000001</v>
      </c>
      <c r="BR18" s="9">
        <v>115</v>
      </c>
      <c r="BS18" s="9">
        <v>101.83199999999999</v>
      </c>
      <c r="BT18" s="9">
        <v>93.22</v>
      </c>
      <c r="BU18" s="9">
        <v>10.364000000000001</v>
      </c>
      <c r="BV18" s="9">
        <v>9.4779999999999998</v>
      </c>
      <c r="BW18" s="9">
        <v>5.7080000000000002</v>
      </c>
      <c r="BX18" s="9">
        <v>3.7690000000000001</v>
      </c>
      <c r="BY18" s="9">
        <v>7.2279999999999998</v>
      </c>
      <c r="BZ18" s="9">
        <v>2.25</v>
      </c>
      <c r="CA18" s="9">
        <v>7.22</v>
      </c>
      <c r="CB18" s="9">
        <v>1.5920000000000001</v>
      </c>
      <c r="CC18" s="9">
        <v>0.46400000000000002</v>
      </c>
      <c r="CD18" s="9">
        <v>1.907</v>
      </c>
      <c r="CE18" s="9">
        <v>5.4889999999999999</v>
      </c>
      <c r="CF18" s="9">
        <v>2.081</v>
      </c>
      <c r="CG18" s="9">
        <v>6.11</v>
      </c>
      <c r="CH18" s="9">
        <v>3.3679999999999999</v>
      </c>
      <c r="CI18" s="9">
        <v>0.88600000000000001</v>
      </c>
      <c r="CJ18" s="9">
        <v>82.855999999999995</v>
      </c>
      <c r="CK18" s="9">
        <v>76.222999999999999</v>
      </c>
      <c r="CL18" s="9">
        <v>70.912000000000006</v>
      </c>
      <c r="CM18" s="9">
        <v>2.3969999999999998</v>
      </c>
      <c r="CN18" s="9">
        <v>2.9140000000000001</v>
      </c>
      <c r="CO18" s="9">
        <v>2.9990000000000001</v>
      </c>
      <c r="CP18" s="9">
        <v>2.3119999999999998</v>
      </c>
      <c r="CQ18" s="9">
        <v>0</v>
      </c>
      <c r="CR18" s="9">
        <v>47.831000000000003</v>
      </c>
      <c r="CS18" s="9">
        <v>8.766</v>
      </c>
      <c r="CT18" s="9">
        <v>7.3259999999999996</v>
      </c>
      <c r="CU18" s="9">
        <v>12.301</v>
      </c>
      <c r="CV18" s="9">
        <v>14.475</v>
      </c>
      <c r="CW18" s="9">
        <v>61.747999999999998</v>
      </c>
      <c r="CX18" s="9">
        <v>6.633</v>
      </c>
      <c r="CY18" s="9">
        <v>8.6120000000000001</v>
      </c>
      <c r="CZ18" s="9">
        <v>101.83199999999999</v>
      </c>
      <c r="DA18" s="9">
        <v>99.703999999999994</v>
      </c>
      <c r="DB18" s="9">
        <v>95.801000000000002</v>
      </c>
      <c r="DC18" s="9">
        <v>10.864000000000001</v>
      </c>
      <c r="DD18" s="9">
        <v>9.6489999999999991</v>
      </c>
      <c r="DE18" s="9">
        <v>3.887</v>
      </c>
      <c r="DF18" s="9">
        <v>5.7619999999999996</v>
      </c>
      <c r="DG18" s="9">
        <v>6.7759999999999998</v>
      </c>
      <c r="DH18" s="9">
        <v>2.8730000000000002</v>
      </c>
      <c r="DI18" s="9">
        <v>7.407</v>
      </c>
      <c r="DJ18" s="9">
        <v>2.036</v>
      </c>
      <c r="DK18" s="9">
        <v>0.20599999999999999</v>
      </c>
      <c r="DL18" s="9">
        <v>3.7759999999999998</v>
      </c>
      <c r="DM18" s="9">
        <v>2.4289999999999998</v>
      </c>
      <c r="DN18" s="9">
        <v>3.4449999999999998</v>
      </c>
      <c r="DO18" s="9">
        <v>6.1310000000000002</v>
      </c>
      <c r="DP18" s="9">
        <v>3.5179999999999998</v>
      </c>
      <c r="DQ18" s="9">
        <v>1.2150000000000001</v>
      </c>
      <c r="DR18" s="9">
        <v>84.936999999999998</v>
      </c>
      <c r="DS18" s="9">
        <v>76.727000000000004</v>
      </c>
      <c r="DT18" s="9">
        <v>70.569999999999993</v>
      </c>
      <c r="DU18" s="9">
        <v>2.9260000000000002</v>
      </c>
      <c r="DV18" s="9">
        <v>3.2309999999999999</v>
      </c>
      <c r="DW18" s="9">
        <v>2.7029999999999998</v>
      </c>
      <c r="DX18" s="9">
        <v>2.9260000000000002</v>
      </c>
      <c r="DY18" s="9">
        <v>0.52900000000000003</v>
      </c>
      <c r="DZ18" s="9">
        <v>59.853000000000002</v>
      </c>
      <c r="EA18" s="9">
        <v>4.5979999999999999</v>
      </c>
      <c r="EB18" s="9">
        <v>4.1280000000000001</v>
      </c>
      <c r="EC18" s="9">
        <v>8.1489999999999991</v>
      </c>
      <c r="ED18" s="9">
        <v>15.877000000000001</v>
      </c>
      <c r="EE18" s="9">
        <v>60.85</v>
      </c>
      <c r="EF18" s="9">
        <v>8.2100000000000009</v>
      </c>
      <c r="EG18" s="9">
        <v>3.9039999999999999</v>
      </c>
      <c r="EH18" s="9">
        <v>99.703999999999994</v>
      </c>
      <c r="EI18" s="9">
        <v>68.498000000000005</v>
      </c>
      <c r="EJ18" s="9">
        <v>62.125</v>
      </c>
      <c r="EK18" s="9">
        <v>7.859</v>
      </c>
      <c r="EL18" s="9">
        <v>7.2220000000000004</v>
      </c>
      <c r="EM18" s="9">
        <v>2.4420000000000002</v>
      </c>
      <c r="EN18" s="9">
        <v>4.7789999999999999</v>
      </c>
      <c r="EO18" s="9">
        <v>2.802</v>
      </c>
      <c r="EP18" s="9">
        <v>4.42</v>
      </c>
      <c r="EQ18" s="9">
        <v>3.6040000000000001</v>
      </c>
      <c r="ER18" s="9">
        <v>3.2010000000000001</v>
      </c>
      <c r="ES18" s="9">
        <v>0.41699999999999998</v>
      </c>
      <c r="ET18" s="9">
        <v>0.31900000000000001</v>
      </c>
      <c r="EU18" s="9">
        <v>5.3840000000000003</v>
      </c>
      <c r="EV18" s="9">
        <v>1.5189999999999999</v>
      </c>
      <c r="EW18" s="9">
        <v>3.4660000000000002</v>
      </c>
      <c r="EX18" s="9">
        <v>3.7559999999999998</v>
      </c>
      <c r="EY18" s="9">
        <v>0.63700000000000001</v>
      </c>
      <c r="EZ18" s="9">
        <v>54.265999999999998</v>
      </c>
      <c r="FA18" s="9">
        <v>48.6</v>
      </c>
      <c r="FB18" s="9">
        <v>45.962000000000003</v>
      </c>
      <c r="FC18" s="9">
        <v>1.22</v>
      </c>
      <c r="FD18" s="9">
        <v>1.4179999999999999</v>
      </c>
      <c r="FE18" s="9">
        <v>0.747</v>
      </c>
      <c r="FF18" s="9">
        <v>0.91</v>
      </c>
      <c r="FG18" s="9">
        <v>0.98199999999999998</v>
      </c>
      <c r="FH18" s="9">
        <v>29.106000000000002</v>
      </c>
      <c r="FI18" s="9">
        <v>6.9109999999999996</v>
      </c>
      <c r="FJ18" s="9">
        <v>3.952</v>
      </c>
      <c r="FK18" s="9">
        <v>8.6319999999999997</v>
      </c>
      <c r="FL18" s="9">
        <v>7.6050000000000004</v>
      </c>
      <c r="FM18" s="9">
        <v>40.994999999999997</v>
      </c>
      <c r="FN18" s="9">
        <v>5.6660000000000004</v>
      </c>
      <c r="FO18" s="9">
        <v>6.3730000000000002</v>
      </c>
      <c r="FP18" s="9">
        <v>68.498000000000005</v>
      </c>
      <c r="FQ18" s="9">
        <v>54.792000000000002</v>
      </c>
      <c r="FR18" s="9">
        <v>50.387999999999998</v>
      </c>
      <c r="FS18" s="9">
        <v>5.8639999999999999</v>
      </c>
      <c r="FT18" s="9">
        <v>5.7119999999999997</v>
      </c>
      <c r="FU18" s="9">
        <v>1.7509999999999999</v>
      </c>
      <c r="FV18" s="9">
        <v>3.9609999999999999</v>
      </c>
      <c r="FW18" s="9">
        <v>3.548</v>
      </c>
      <c r="FX18" s="9">
        <v>2.1640000000000001</v>
      </c>
      <c r="FY18" s="9">
        <v>4.8099999999999996</v>
      </c>
      <c r="FZ18" s="9">
        <v>0.57599999999999996</v>
      </c>
      <c r="GA18" s="9">
        <v>0.32700000000000001</v>
      </c>
      <c r="GB18" s="9">
        <v>1.474</v>
      </c>
      <c r="GC18" s="9">
        <v>1.8759999999999999</v>
      </c>
      <c r="GD18" s="9">
        <v>2.3620000000000001</v>
      </c>
      <c r="GE18" s="9">
        <v>2.8620000000000001</v>
      </c>
      <c r="GF18" s="9">
        <v>2.85</v>
      </c>
      <c r="GG18" s="9">
        <v>0.151</v>
      </c>
      <c r="GH18" s="9">
        <v>44.524000000000001</v>
      </c>
      <c r="GI18" s="9">
        <v>40.292000000000002</v>
      </c>
      <c r="GJ18" s="9">
        <v>38.972000000000001</v>
      </c>
      <c r="GK18" s="9">
        <v>0.628</v>
      </c>
      <c r="GL18" s="9">
        <v>0.69299999999999995</v>
      </c>
      <c r="GM18" s="9">
        <v>0.33500000000000002</v>
      </c>
      <c r="GN18" s="9">
        <v>0.69299999999999995</v>
      </c>
      <c r="GO18" s="9">
        <v>0</v>
      </c>
      <c r="GP18" s="9">
        <v>27.670999999999999</v>
      </c>
      <c r="GQ18" s="9">
        <v>2.12</v>
      </c>
      <c r="GR18" s="9">
        <v>1.931</v>
      </c>
      <c r="GS18" s="9">
        <v>8.5709999999999997</v>
      </c>
      <c r="GT18" s="9">
        <v>3.573</v>
      </c>
      <c r="GU18" s="9">
        <v>36.72</v>
      </c>
      <c r="GV18" s="9">
        <v>4.2320000000000002</v>
      </c>
      <c r="GW18" s="9">
        <v>4.4039999999999999</v>
      </c>
      <c r="GX18" s="9">
        <v>54.792000000000002</v>
      </c>
      <c r="GY18" s="9">
        <v>90.570999999999998</v>
      </c>
      <c r="GZ18" s="9">
        <v>83.266000000000005</v>
      </c>
      <c r="HA18" s="9">
        <v>9.7430000000000003</v>
      </c>
      <c r="HB18" s="9">
        <v>8.1460000000000008</v>
      </c>
      <c r="HC18" s="9">
        <v>2.9860000000000002</v>
      </c>
      <c r="HD18" s="9">
        <v>5.16</v>
      </c>
      <c r="HE18" s="9">
        <v>4.9539999999999997</v>
      </c>
      <c r="HF18" s="9">
        <v>3.1930000000000001</v>
      </c>
      <c r="HG18" s="9">
        <v>5.0289999999999999</v>
      </c>
      <c r="HH18" s="9">
        <v>2.5819999999999999</v>
      </c>
      <c r="HI18" s="9">
        <v>0.249</v>
      </c>
      <c r="HJ18" s="9">
        <v>1.165</v>
      </c>
      <c r="HK18" s="9">
        <v>5.8330000000000002</v>
      </c>
      <c r="HL18" s="9">
        <v>1.1479999999999999</v>
      </c>
      <c r="HM18" s="9">
        <v>4.9320000000000004</v>
      </c>
      <c r="HN18" s="9">
        <v>3.2149999999999999</v>
      </c>
      <c r="HO18" s="9">
        <v>1.597</v>
      </c>
      <c r="HP18" s="9">
        <v>73.522999999999996</v>
      </c>
      <c r="HQ18" s="9">
        <v>58.71</v>
      </c>
      <c r="HR18" s="9">
        <v>55.34</v>
      </c>
      <c r="HS18" s="9">
        <v>1.446</v>
      </c>
      <c r="HT18" s="9">
        <v>1.9239999999999999</v>
      </c>
      <c r="HU18" s="9">
        <v>1.0880000000000001</v>
      </c>
      <c r="HV18" s="9">
        <v>1.9239999999999999</v>
      </c>
      <c r="HW18" s="9">
        <v>0</v>
      </c>
      <c r="HX18" s="9">
        <v>37.578000000000003</v>
      </c>
      <c r="HY18" s="9">
        <v>1.6439999999999999</v>
      </c>
      <c r="HZ18" s="9">
        <v>3.306</v>
      </c>
      <c r="IA18" s="9">
        <v>16.181000000000001</v>
      </c>
      <c r="IB18" s="9">
        <v>6.7359999999999998</v>
      </c>
      <c r="IC18" s="9">
        <v>51.973999999999997</v>
      </c>
      <c r="ID18" s="9">
        <v>14.813000000000001</v>
      </c>
      <c r="IE18" s="9">
        <v>7.3049999999999997</v>
      </c>
      <c r="IF18" s="9">
        <v>90.570999999999998</v>
      </c>
      <c r="IG18" s="9">
        <v>262.53399999999999</v>
      </c>
      <c r="IH18" s="9">
        <v>251.559</v>
      </c>
      <c r="II18" s="9">
        <v>22.984999999999999</v>
      </c>
      <c r="IJ18" s="9">
        <v>20.026</v>
      </c>
      <c r="IK18" s="9">
        <v>9.2949999999999999</v>
      </c>
      <c r="IL18" s="9">
        <v>10.731999999999999</v>
      </c>
      <c r="IM18" s="9">
        <v>15.007999999999999</v>
      </c>
      <c r="IN18" s="9">
        <v>5.0179999999999998</v>
      </c>
      <c r="IO18" s="9">
        <v>17.396000000000001</v>
      </c>
      <c r="IP18" s="9">
        <v>0</v>
      </c>
      <c r="IQ18" s="9">
        <v>2.63</v>
      </c>
    </row>
    <row r="19" spans="1:251">
      <c r="A19" s="10">
        <v>44958</v>
      </c>
      <c r="B19" s="9">
        <v>113.236</v>
      </c>
      <c r="C19" s="9">
        <v>208.102</v>
      </c>
      <c r="D19" s="9">
        <v>197.267</v>
      </c>
      <c r="E19" s="9">
        <v>19.303000000000001</v>
      </c>
      <c r="F19" s="9">
        <v>17.513000000000002</v>
      </c>
      <c r="G19" s="9">
        <v>9.8030000000000008</v>
      </c>
      <c r="H19" s="9">
        <v>7.71</v>
      </c>
      <c r="I19" s="9">
        <v>14.25</v>
      </c>
      <c r="J19" s="9">
        <v>3.262</v>
      </c>
      <c r="K19" s="9">
        <v>14.843</v>
      </c>
      <c r="L19" s="9">
        <v>0</v>
      </c>
      <c r="M19" s="9">
        <v>2.3109999999999999</v>
      </c>
      <c r="N19" s="9">
        <v>8.8019999999999996</v>
      </c>
      <c r="O19" s="9">
        <v>4.1440000000000001</v>
      </c>
      <c r="P19" s="9">
        <v>4.5659999999999998</v>
      </c>
      <c r="Q19" s="9">
        <v>13.289</v>
      </c>
      <c r="R19" s="9">
        <v>4.2229999999999999</v>
      </c>
      <c r="S19" s="9">
        <v>1.79</v>
      </c>
      <c r="T19" s="9">
        <v>177.964</v>
      </c>
      <c r="U19" s="9">
        <v>151.374</v>
      </c>
      <c r="V19" s="9">
        <v>141.42400000000001</v>
      </c>
      <c r="W19" s="9">
        <v>7.1109999999999998</v>
      </c>
      <c r="X19" s="9">
        <v>2.5710000000000002</v>
      </c>
      <c r="Y19" s="9">
        <v>7.7350000000000003</v>
      </c>
      <c r="Z19" s="9">
        <v>0.39600000000000002</v>
      </c>
      <c r="AA19" s="9">
        <v>1.5509999999999999</v>
      </c>
      <c r="AB19" s="9">
        <v>117.85299999999999</v>
      </c>
      <c r="AC19" s="9">
        <v>11.760999999999999</v>
      </c>
      <c r="AD19" s="9">
        <v>6.6749999999999998</v>
      </c>
      <c r="AE19" s="9">
        <v>15.085000000000001</v>
      </c>
      <c r="AF19" s="9">
        <v>33.728000000000002</v>
      </c>
      <c r="AG19" s="9">
        <v>117.645</v>
      </c>
      <c r="AH19" s="9">
        <v>26.59</v>
      </c>
      <c r="AI19" s="9">
        <v>10.835000000000001</v>
      </c>
      <c r="AJ19" s="9">
        <v>208.102</v>
      </c>
      <c r="AK19" s="9">
        <v>109.19</v>
      </c>
      <c r="AL19" s="9">
        <v>106.226</v>
      </c>
      <c r="AM19" s="9">
        <v>10.847</v>
      </c>
      <c r="AN19" s="9">
        <v>9.9629999999999992</v>
      </c>
      <c r="AO19" s="9">
        <v>4.2679999999999998</v>
      </c>
      <c r="AP19" s="9">
        <v>5.6950000000000003</v>
      </c>
      <c r="AQ19" s="9">
        <v>7.4359999999999999</v>
      </c>
      <c r="AR19" s="9">
        <v>2.5270000000000001</v>
      </c>
      <c r="AS19" s="9">
        <v>7.7320000000000002</v>
      </c>
      <c r="AT19" s="9">
        <v>1.0189999999999999</v>
      </c>
      <c r="AU19" s="9">
        <v>1.212</v>
      </c>
      <c r="AV19" s="9">
        <v>3.76</v>
      </c>
      <c r="AW19" s="9">
        <v>4.0979999999999999</v>
      </c>
      <c r="AX19" s="9">
        <v>2.1040000000000001</v>
      </c>
      <c r="AY19" s="9">
        <v>4.6120000000000001</v>
      </c>
      <c r="AZ19" s="9">
        <v>5.351</v>
      </c>
      <c r="BA19" s="9">
        <v>0.88400000000000001</v>
      </c>
      <c r="BB19" s="9">
        <v>95.379000000000005</v>
      </c>
      <c r="BC19" s="9">
        <v>67.804000000000002</v>
      </c>
      <c r="BD19" s="9">
        <v>65.212000000000003</v>
      </c>
      <c r="BE19" s="9">
        <v>1.046</v>
      </c>
      <c r="BF19" s="9">
        <v>1.546</v>
      </c>
      <c r="BG19" s="9">
        <v>0.86099999999999999</v>
      </c>
      <c r="BH19" s="9">
        <v>1.3919999999999999</v>
      </c>
      <c r="BI19" s="9">
        <v>0.33900000000000002</v>
      </c>
      <c r="BJ19" s="9">
        <v>52.619</v>
      </c>
      <c r="BK19" s="9">
        <v>2.7879999999999998</v>
      </c>
      <c r="BL19" s="9">
        <v>1.7090000000000001</v>
      </c>
      <c r="BM19" s="9">
        <v>10.686999999999999</v>
      </c>
      <c r="BN19" s="9">
        <v>9.8450000000000006</v>
      </c>
      <c r="BO19" s="9">
        <v>57.959000000000003</v>
      </c>
      <c r="BP19" s="9">
        <v>27.574999999999999</v>
      </c>
      <c r="BQ19" s="9">
        <v>2.964</v>
      </c>
      <c r="BR19" s="9">
        <v>109.19</v>
      </c>
      <c r="BS19" s="9">
        <v>109.28700000000001</v>
      </c>
      <c r="BT19" s="9">
        <v>102.01</v>
      </c>
      <c r="BU19" s="9">
        <v>14.204000000000001</v>
      </c>
      <c r="BV19" s="9">
        <v>12.452</v>
      </c>
      <c r="BW19" s="9">
        <v>7.516</v>
      </c>
      <c r="BX19" s="9">
        <v>4.9359999999999999</v>
      </c>
      <c r="BY19" s="9">
        <v>8.8030000000000008</v>
      </c>
      <c r="BZ19" s="9">
        <v>3.6480000000000001</v>
      </c>
      <c r="CA19" s="9">
        <v>8.5410000000000004</v>
      </c>
      <c r="CB19" s="9">
        <v>2.2309999999999999</v>
      </c>
      <c r="CC19" s="9">
        <v>1.68</v>
      </c>
      <c r="CD19" s="9">
        <v>1.0549999999999999</v>
      </c>
      <c r="CE19" s="9">
        <v>3.9889999999999999</v>
      </c>
      <c r="CF19" s="9">
        <v>7.4080000000000004</v>
      </c>
      <c r="CG19" s="9">
        <v>6.2149999999999999</v>
      </c>
      <c r="CH19" s="9">
        <v>6.2370000000000001</v>
      </c>
      <c r="CI19" s="9">
        <v>1.7529999999999999</v>
      </c>
      <c r="CJ19" s="9">
        <v>87.805999999999997</v>
      </c>
      <c r="CK19" s="9">
        <v>80.094999999999999</v>
      </c>
      <c r="CL19" s="9">
        <v>75.254999999999995</v>
      </c>
      <c r="CM19" s="9">
        <v>2.7210000000000001</v>
      </c>
      <c r="CN19" s="9">
        <v>2.12</v>
      </c>
      <c r="CO19" s="9">
        <v>2.4329999999999998</v>
      </c>
      <c r="CP19" s="9">
        <v>1.843</v>
      </c>
      <c r="CQ19" s="9">
        <v>0.56399999999999995</v>
      </c>
      <c r="CR19" s="9">
        <v>51.524000000000001</v>
      </c>
      <c r="CS19" s="9">
        <v>5.3230000000000004</v>
      </c>
      <c r="CT19" s="9">
        <v>7.2050000000000001</v>
      </c>
      <c r="CU19" s="9">
        <v>16.044</v>
      </c>
      <c r="CV19" s="9">
        <v>9.7850000000000001</v>
      </c>
      <c r="CW19" s="9">
        <v>70.31</v>
      </c>
      <c r="CX19" s="9">
        <v>7.7110000000000003</v>
      </c>
      <c r="CY19" s="9">
        <v>7.2770000000000001</v>
      </c>
      <c r="CZ19" s="9">
        <v>109.28700000000001</v>
      </c>
      <c r="DA19" s="9">
        <v>115.349</v>
      </c>
      <c r="DB19" s="9">
        <v>110.17</v>
      </c>
      <c r="DC19" s="9">
        <v>9.7840000000000007</v>
      </c>
      <c r="DD19" s="9">
        <v>7.6509999999999998</v>
      </c>
      <c r="DE19" s="9">
        <v>2.5870000000000002</v>
      </c>
      <c r="DF19" s="9">
        <v>4.84</v>
      </c>
      <c r="DG19" s="9">
        <v>5.3879999999999999</v>
      </c>
      <c r="DH19" s="9">
        <v>2.2629999999999999</v>
      </c>
      <c r="DI19" s="9">
        <v>4.9169999999999998</v>
      </c>
      <c r="DJ19" s="9">
        <v>1.72</v>
      </c>
      <c r="DK19" s="9">
        <v>1.014</v>
      </c>
      <c r="DL19" s="9">
        <v>2.4</v>
      </c>
      <c r="DM19" s="9">
        <v>2.1339999999999999</v>
      </c>
      <c r="DN19" s="9">
        <v>3.117</v>
      </c>
      <c r="DO19" s="9">
        <v>5.7880000000000003</v>
      </c>
      <c r="DP19" s="9">
        <v>1.863</v>
      </c>
      <c r="DQ19" s="9">
        <v>2.133</v>
      </c>
      <c r="DR19" s="9">
        <v>100.386</v>
      </c>
      <c r="DS19" s="9">
        <v>90.885999999999996</v>
      </c>
      <c r="DT19" s="9">
        <v>82.600999999999999</v>
      </c>
      <c r="DU19" s="9">
        <v>3.254</v>
      </c>
      <c r="DV19" s="9">
        <v>5.032</v>
      </c>
      <c r="DW19" s="9">
        <v>3.2749999999999999</v>
      </c>
      <c r="DX19" s="9">
        <v>4.7249999999999996</v>
      </c>
      <c r="DY19" s="9">
        <v>0.28499999999999998</v>
      </c>
      <c r="DZ19" s="9">
        <v>72.046000000000006</v>
      </c>
      <c r="EA19" s="9">
        <v>4.593</v>
      </c>
      <c r="EB19" s="9">
        <v>3.7189999999999999</v>
      </c>
      <c r="EC19" s="9">
        <v>10.528</v>
      </c>
      <c r="ED19" s="9">
        <v>21.454000000000001</v>
      </c>
      <c r="EE19" s="9">
        <v>69.432000000000002</v>
      </c>
      <c r="EF19" s="9">
        <v>9.5</v>
      </c>
      <c r="EG19" s="9">
        <v>5.1779999999999999</v>
      </c>
      <c r="EH19" s="9">
        <v>115.349</v>
      </c>
      <c r="EI19" s="9">
        <v>68.861999999999995</v>
      </c>
      <c r="EJ19" s="9">
        <v>63.529000000000003</v>
      </c>
      <c r="EK19" s="9">
        <v>6.1879999999999997</v>
      </c>
      <c r="EL19" s="9">
        <v>5.8449999999999998</v>
      </c>
      <c r="EM19" s="9">
        <v>1.6990000000000001</v>
      </c>
      <c r="EN19" s="9">
        <v>4.1459999999999999</v>
      </c>
      <c r="EO19" s="9">
        <v>2.5979999999999999</v>
      </c>
      <c r="EP19" s="9">
        <v>3.246</v>
      </c>
      <c r="EQ19" s="9">
        <v>2.2320000000000002</v>
      </c>
      <c r="ER19" s="9">
        <v>3.2909999999999999</v>
      </c>
      <c r="ES19" s="9">
        <v>0.32200000000000001</v>
      </c>
      <c r="ET19" s="9">
        <v>2.637</v>
      </c>
      <c r="EU19" s="9">
        <v>2.3290000000000002</v>
      </c>
      <c r="EV19" s="9">
        <v>0.879</v>
      </c>
      <c r="EW19" s="9">
        <v>4.3369999999999997</v>
      </c>
      <c r="EX19" s="9">
        <v>1.508</v>
      </c>
      <c r="EY19" s="9">
        <v>0.34300000000000003</v>
      </c>
      <c r="EZ19" s="9">
        <v>57.341999999999999</v>
      </c>
      <c r="FA19" s="9">
        <v>53.033000000000001</v>
      </c>
      <c r="FB19" s="9">
        <v>49.155999999999999</v>
      </c>
      <c r="FC19" s="9">
        <v>1.579</v>
      </c>
      <c r="FD19" s="9">
        <v>2.298</v>
      </c>
      <c r="FE19" s="9">
        <v>1.8009999999999999</v>
      </c>
      <c r="FF19" s="9">
        <v>1.7829999999999999</v>
      </c>
      <c r="FG19" s="9">
        <v>0</v>
      </c>
      <c r="FH19" s="9">
        <v>32.15</v>
      </c>
      <c r="FI19" s="9">
        <v>2.8069999999999999</v>
      </c>
      <c r="FJ19" s="9">
        <v>3.5449999999999999</v>
      </c>
      <c r="FK19" s="9">
        <v>14.532</v>
      </c>
      <c r="FL19" s="9">
        <v>7.1269999999999998</v>
      </c>
      <c r="FM19" s="9">
        <v>45.906999999999996</v>
      </c>
      <c r="FN19" s="9">
        <v>4.3079999999999998</v>
      </c>
      <c r="FO19" s="9">
        <v>5.3319999999999999</v>
      </c>
      <c r="FP19" s="9">
        <v>68.861999999999995</v>
      </c>
      <c r="FQ19" s="9">
        <v>52.926000000000002</v>
      </c>
      <c r="FR19" s="9">
        <v>51.75</v>
      </c>
      <c r="FS19" s="9">
        <v>5.024</v>
      </c>
      <c r="FT19" s="9">
        <v>4.6669999999999998</v>
      </c>
      <c r="FU19" s="9">
        <v>2.048</v>
      </c>
      <c r="FV19" s="9">
        <v>2.6190000000000002</v>
      </c>
      <c r="FW19" s="9">
        <v>2.5249999999999999</v>
      </c>
      <c r="FX19" s="9">
        <v>2.1429999999999998</v>
      </c>
      <c r="FY19" s="9">
        <v>3.484</v>
      </c>
      <c r="FZ19" s="9">
        <v>0.32800000000000001</v>
      </c>
      <c r="GA19" s="9">
        <v>0</v>
      </c>
      <c r="GB19" s="9">
        <v>0.66100000000000003</v>
      </c>
      <c r="GC19" s="9">
        <v>1.534</v>
      </c>
      <c r="GD19" s="9">
        <v>2.472</v>
      </c>
      <c r="GE19" s="9">
        <v>1.5860000000000001</v>
      </c>
      <c r="GF19" s="9">
        <v>3.081</v>
      </c>
      <c r="GG19" s="9">
        <v>0.35699999999999998</v>
      </c>
      <c r="GH19" s="9">
        <v>46.725999999999999</v>
      </c>
      <c r="GI19" s="9">
        <v>39.35</v>
      </c>
      <c r="GJ19" s="9">
        <v>38.106999999999999</v>
      </c>
      <c r="GK19" s="9">
        <v>0.63700000000000001</v>
      </c>
      <c r="GL19" s="9">
        <v>0.60499999999999998</v>
      </c>
      <c r="GM19" s="9">
        <v>0.63700000000000001</v>
      </c>
      <c r="GN19" s="9">
        <v>0</v>
      </c>
      <c r="GO19" s="9">
        <v>0.60499999999999998</v>
      </c>
      <c r="GP19" s="9">
        <v>29.423999999999999</v>
      </c>
      <c r="GQ19" s="9">
        <v>1.518</v>
      </c>
      <c r="GR19" s="9">
        <v>1.3460000000000001</v>
      </c>
      <c r="GS19" s="9">
        <v>7.0620000000000003</v>
      </c>
      <c r="GT19" s="9">
        <v>4.3570000000000002</v>
      </c>
      <c r="GU19" s="9">
        <v>34.993000000000002</v>
      </c>
      <c r="GV19" s="9">
        <v>7.3760000000000003</v>
      </c>
      <c r="GW19" s="9">
        <v>1.1759999999999999</v>
      </c>
      <c r="GX19" s="9">
        <v>52.926000000000002</v>
      </c>
      <c r="GY19" s="9">
        <v>87.814999999999998</v>
      </c>
      <c r="GZ19" s="9">
        <v>78.796000000000006</v>
      </c>
      <c r="HA19" s="9">
        <v>8.2560000000000002</v>
      </c>
      <c r="HB19" s="9">
        <v>6.8419999999999996</v>
      </c>
      <c r="HC19" s="9">
        <v>2.5089999999999999</v>
      </c>
      <c r="HD19" s="9">
        <v>4.3330000000000002</v>
      </c>
      <c r="HE19" s="9">
        <v>3.4630000000000001</v>
      </c>
      <c r="HF19" s="9">
        <v>3.3780000000000001</v>
      </c>
      <c r="HG19" s="9">
        <v>2.835</v>
      </c>
      <c r="HH19" s="9">
        <v>3.0259999999999998</v>
      </c>
      <c r="HI19" s="9">
        <v>0.68700000000000006</v>
      </c>
      <c r="HJ19" s="9">
        <v>1.349</v>
      </c>
      <c r="HK19" s="9">
        <v>3.8860000000000001</v>
      </c>
      <c r="HL19" s="9">
        <v>1.607</v>
      </c>
      <c r="HM19" s="9">
        <v>4.8490000000000002</v>
      </c>
      <c r="HN19" s="9">
        <v>1.9930000000000001</v>
      </c>
      <c r="HO19" s="9">
        <v>1.4139999999999999</v>
      </c>
      <c r="HP19" s="9">
        <v>70.540000000000006</v>
      </c>
      <c r="HQ19" s="9">
        <v>56.371000000000002</v>
      </c>
      <c r="HR19" s="9">
        <v>54.231999999999999</v>
      </c>
      <c r="HS19" s="9">
        <v>0.72399999999999998</v>
      </c>
      <c r="HT19" s="9">
        <v>1.415</v>
      </c>
      <c r="HU19" s="9">
        <v>0.72399999999999998</v>
      </c>
      <c r="HV19" s="9">
        <v>1.415</v>
      </c>
      <c r="HW19" s="9">
        <v>0</v>
      </c>
      <c r="HX19" s="9">
        <v>39.798000000000002</v>
      </c>
      <c r="HY19" s="9">
        <v>3.008</v>
      </c>
      <c r="HZ19" s="9">
        <v>3.9329999999999998</v>
      </c>
      <c r="IA19" s="9">
        <v>9.6319999999999997</v>
      </c>
      <c r="IB19" s="9">
        <v>4.7629999999999999</v>
      </c>
      <c r="IC19" s="9">
        <v>51.607999999999997</v>
      </c>
      <c r="ID19" s="9">
        <v>14.169</v>
      </c>
      <c r="IE19" s="9">
        <v>9.0190000000000001</v>
      </c>
      <c r="IF19" s="9">
        <v>87.814999999999998</v>
      </c>
      <c r="IG19" s="9">
        <v>282.80799999999999</v>
      </c>
      <c r="IH19" s="9">
        <v>268.86500000000001</v>
      </c>
      <c r="II19" s="9">
        <v>24.268999999999998</v>
      </c>
      <c r="IJ19" s="9">
        <v>21.847000000000001</v>
      </c>
      <c r="IK19" s="9">
        <v>10.263</v>
      </c>
      <c r="IL19" s="9">
        <v>11.584</v>
      </c>
      <c r="IM19" s="9">
        <v>16.891999999999999</v>
      </c>
      <c r="IN19" s="9">
        <v>4.9550000000000001</v>
      </c>
      <c r="IO19" s="9">
        <v>18.248000000000001</v>
      </c>
      <c r="IP19" s="9">
        <v>0</v>
      </c>
      <c r="IQ19" s="9">
        <v>3.2410000000000001</v>
      </c>
    </row>
    <row r="20" spans="1:251">
      <c r="A20" s="10">
        <v>45323</v>
      </c>
      <c r="B20" s="9">
        <v>113.29900000000001</v>
      </c>
      <c r="C20" s="9">
        <v>205.81100000000001</v>
      </c>
      <c r="D20" s="9">
        <v>195.64500000000001</v>
      </c>
      <c r="E20" s="9">
        <v>16.238</v>
      </c>
      <c r="F20" s="9">
        <v>14.541</v>
      </c>
      <c r="G20" s="9">
        <v>7.1379999999999999</v>
      </c>
      <c r="H20" s="9">
        <v>7.4029999999999996</v>
      </c>
      <c r="I20" s="9">
        <v>10.849</v>
      </c>
      <c r="J20" s="9">
        <v>3.6920000000000002</v>
      </c>
      <c r="K20" s="9">
        <v>11.488</v>
      </c>
      <c r="L20" s="9">
        <v>0</v>
      </c>
      <c r="M20" s="9">
        <v>2.7839999999999998</v>
      </c>
      <c r="N20" s="9">
        <v>4.6680000000000001</v>
      </c>
      <c r="O20" s="9">
        <v>4.2300000000000004</v>
      </c>
      <c r="P20" s="9">
        <v>5.6429999999999998</v>
      </c>
      <c r="Q20" s="9">
        <v>9.7279999999999998</v>
      </c>
      <c r="R20" s="9">
        <v>4.8129999999999997</v>
      </c>
      <c r="S20" s="9">
        <v>1.6970000000000001</v>
      </c>
      <c r="T20" s="9">
        <v>179.40700000000001</v>
      </c>
      <c r="U20" s="9">
        <v>155.70500000000001</v>
      </c>
      <c r="V20" s="9">
        <v>146.88399999999999</v>
      </c>
      <c r="W20" s="9">
        <v>4.9020000000000001</v>
      </c>
      <c r="X20" s="9">
        <v>3.6080000000000001</v>
      </c>
      <c r="Y20" s="9">
        <v>6.7119999999999997</v>
      </c>
      <c r="Z20" s="9">
        <v>0.378</v>
      </c>
      <c r="AA20" s="9">
        <v>1.42</v>
      </c>
      <c r="AB20" s="9">
        <v>119.967</v>
      </c>
      <c r="AC20" s="9">
        <v>7.4749999999999996</v>
      </c>
      <c r="AD20" s="9">
        <v>9.4489999999999998</v>
      </c>
      <c r="AE20" s="9">
        <v>18.812999999999999</v>
      </c>
      <c r="AF20" s="9">
        <v>30.948</v>
      </c>
      <c r="AG20" s="9">
        <v>124.756</v>
      </c>
      <c r="AH20" s="9">
        <v>23.702000000000002</v>
      </c>
      <c r="AI20" s="9">
        <v>10.166</v>
      </c>
      <c r="AJ20" s="9">
        <v>205.81100000000001</v>
      </c>
      <c r="AK20" s="9">
        <v>126.792</v>
      </c>
      <c r="AL20" s="9">
        <v>121.652</v>
      </c>
      <c r="AM20" s="9">
        <v>11.055</v>
      </c>
      <c r="AN20" s="9">
        <v>10.151999999999999</v>
      </c>
      <c r="AO20" s="9">
        <v>4.3380000000000001</v>
      </c>
      <c r="AP20" s="9">
        <v>5.8140000000000001</v>
      </c>
      <c r="AQ20" s="9">
        <v>7.0289999999999999</v>
      </c>
      <c r="AR20" s="9">
        <v>3.1219999999999999</v>
      </c>
      <c r="AS20" s="9">
        <v>7.3789999999999996</v>
      </c>
      <c r="AT20" s="9">
        <v>0.28399999999999997</v>
      </c>
      <c r="AU20" s="9">
        <v>2.1160000000000001</v>
      </c>
      <c r="AV20" s="9">
        <v>3.5840000000000001</v>
      </c>
      <c r="AW20" s="9">
        <v>3.8530000000000002</v>
      </c>
      <c r="AX20" s="9">
        <v>2.714</v>
      </c>
      <c r="AY20" s="9">
        <v>6.0910000000000002</v>
      </c>
      <c r="AZ20" s="9">
        <v>4.0609999999999999</v>
      </c>
      <c r="BA20" s="9">
        <v>0.90400000000000003</v>
      </c>
      <c r="BB20" s="9">
        <v>110.596</v>
      </c>
      <c r="BC20" s="9">
        <v>81.849999999999994</v>
      </c>
      <c r="BD20" s="9">
        <v>78.441000000000003</v>
      </c>
      <c r="BE20" s="9">
        <v>0.98199999999999998</v>
      </c>
      <c r="BF20" s="9">
        <v>2.427</v>
      </c>
      <c r="BG20" s="9">
        <v>1.6679999999999999</v>
      </c>
      <c r="BH20" s="9">
        <v>0.437</v>
      </c>
      <c r="BI20" s="9">
        <v>1.304</v>
      </c>
      <c r="BJ20" s="9">
        <v>65.367000000000004</v>
      </c>
      <c r="BK20" s="9">
        <v>2.7010000000000001</v>
      </c>
      <c r="BL20" s="9">
        <v>3.2989999999999999</v>
      </c>
      <c r="BM20" s="9">
        <v>10.483000000000001</v>
      </c>
      <c r="BN20" s="9">
        <v>11.991</v>
      </c>
      <c r="BO20" s="9">
        <v>69.858999999999995</v>
      </c>
      <c r="BP20" s="9">
        <v>28.745999999999999</v>
      </c>
      <c r="BQ20" s="9">
        <v>5.14</v>
      </c>
      <c r="BR20" s="9">
        <v>126.792</v>
      </c>
      <c r="BS20" s="9">
        <v>102.97799999999999</v>
      </c>
      <c r="BT20" s="9">
        <v>96.105999999999995</v>
      </c>
      <c r="BU20" s="9">
        <v>8.673</v>
      </c>
      <c r="BV20" s="9">
        <v>7.36</v>
      </c>
      <c r="BW20" s="9">
        <v>4.5670000000000002</v>
      </c>
      <c r="BX20" s="9">
        <v>2.794</v>
      </c>
      <c r="BY20" s="9">
        <v>4.8170000000000002</v>
      </c>
      <c r="BZ20" s="9">
        <v>2.5430000000000001</v>
      </c>
      <c r="CA20" s="9">
        <v>4.9269999999999996</v>
      </c>
      <c r="CB20" s="9">
        <v>1.8440000000000001</v>
      </c>
      <c r="CC20" s="9">
        <v>0.59</v>
      </c>
      <c r="CD20" s="9">
        <v>1.64</v>
      </c>
      <c r="CE20" s="9">
        <v>3.1320000000000001</v>
      </c>
      <c r="CF20" s="9">
        <v>2.5880000000000001</v>
      </c>
      <c r="CG20" s="9">
        <v>3.9470000000000001</v>
      </c>
      <c r="CH20" s="9">
        <v>3.4140000000000001</v>
      </c>
      <c r="CI20" s="9">
        <v>1.3129999999999999</v>
      </c>
      <c r="CJ20" s="9">
        <v>87.433000000000007</v>
      </c>
      <c r="CK20" s="9">
        <v>78.463999999999999</v>
      </c>
      <c r="CL20" s="9">
        <v>75.082999999999998</v>
      </c>
      <c r="CM20" s="9">
        <v>1.8380000000000001</v>
      </c>
      <c r="CN20" s="9">
        <v>1.5429999999999999</v>
      </c>
      <c r="CO20" s="9">
        <v>1.7829999999999999</v>
      </c>
      <c r="CP20" s="9">
        <v>0.31</v>
      </c>
      <c r="CQ20" s="9">
        <v>0.90200000000000002</v>
      </c>
      <c r="CR20" s="9">
        <v>51.892000000000003</v>
      </c>
      <c r="CS20" s="9">
        <v>5.7249999999999996</v>
      </c>
      <c r="CT20" s="9">
        <v>5.7169999999999996</v>
      </c>
      <c r="CU20" s="9">
        <v>15.13</v>
      </c>
      <c r="CV20" s="9">
        <v>12.348000000000001</v>
      </c>
      <c r="CW20" s="9">
        <v>66.116</v>
      </c>
      <c r="CX20" s="9">
        <v>8.9689999999999994</v>
      </c>
      <c r="CY20" s="9">
        <v>6.8719999999999999</v>
      </c>
      <c r="CZ20" s="9">
        <v>102.97799999999999</v>
      </c>
      <c r="DA20" s="9">
        <v>119.063</v>
      </c>
      <c r="DB20" s="9">
        <v>110.77800000000001</v>
      </c>
      <c r="DC20" s="9">
        <v>10.622999999999999</v>
      </c>
      <c r="DD20" s="9">
        <v>9.8190000000000008</v>
      </c>
      <c r="DE20" s="9">
        <v>2.7839999999999998</v>
      </c>
      <c r="DF20" s="9">
        <v>7.0350000000000001</v>
      </c>
      <c r="DG20" s="9">
        <v>5.4790000000000001</v>
      </c>
      <c r="DH20" s="9">
        <v>4.3410000000000002</v>
      </c>
      <c r="DI20" s="9">
        <v>4.9770000000000003</v>
      </c>
      <c r="DJ20" s="9">
        <v>2.8180000000000001</v>
      </c>
      <c r="DK20" s="9">
        <v>0.96599999999999997</v>
      </c>
      <c r="DL20" s="9">
        <v>3.1890000000000001</v>
      </c>
      <c r="DM20" s="9">
        <v>3.5059999999999998</v>
      </c>
      <c r="DN20" s="9">
        <v>3.1240000000000001</v>
      </c>
      <c r="DO20" s="9">
        <v>6.4169999999999998</v>
      </c>
      <c r="DP20" s="9">
        <v>3.4020000000000001</v>
      </c>
      <c r="DQ20" s="9">
        <v>0.80300000000000005</v>
      </c>
      <c r="DR20" s="9">
        <v>100.155</v>
      </c>
      <c r="DS20" s="9">
        <v>88.031999999999996</v>
      </c>
      <c r="DT20" s="9">
        <v>81.876999999999995</v>
      </c>
      <c r="DU20" s="9">
        <v>1.976</v>
      </c>
      <c r="DV20" s="9">
        <v>4.1790000000000003</v>
      </c>
      <c r="DW20" s="9">
        <v>2.1389999999999998</v>
      </c>
      <c r="DX20" s="9">
        <v>2.6219999999999999</v>
      </c>
      <c r="DY20" s="9">
        <v>1.093</v>
      </c>
      <c r="DZ20" s="9">
        <v>68.644999999999996</v>
      </c>
      <c r="EA20" s="9">
        <v>3.6760000000000002</v>
      </c>
      <c r="EB20" s="9">
        <v>4.0679999999999996</v>
      </c>
      <c r="EC20" s="9">
        <v>11.641999999999999</v>
      </c>
      <c r="ED20" s="9">
        <v>13.776</v>
      </c>
      <c r="EE20" s="9">
        <v>74.256</v>
      </c>
      <c r="EF20" s="9">
        <v>12.122999999999999</v>
      </c>
      <c r="EG20" s="9">
        <v>8.2850000000000001</v>
      </c>
      <c r="EH20" s="9">
        <v>119.063</v>
      </c>
      <c r="EI20" s="9">
        <v>73.515000000000001</v>
      </c>
      <c r="EJ20" s="9">
        <v>70.572999999999993</v>
      </c>
      <c r="EK20" s="9">
        <v>8.1419999999999995</v>
      </c>
      <c r="EL20" s="9">
        <v>7.556</v>
      </c>
      <c r="EM20" s="9">
        <v>3.1440000000000001</v>
      </c>
      <c r="EN20" s="9">
        <v>3.8220000000000001</v>
      </c>
      <c r="EO20" s="9">
        <v>3.8450000000000002</v>
      </c>
      <c r="EP20" s="9">
        <v>3.7120000000000002</v>
      </c>
      <c r="EQ20" s="9">
        <v>3.3</v>
      </c>
      <c r="ER20" s="9">
        <v>3.8119999999999998</v>
      </c>
      <c r="ES20" s="9">
        <v>0.44500000000000001</v>
      </c>
      <c r="ET20" s="9">
        <v>1.887</v>
      </c>
      <c r="EU20" s="9">
        <v>2.8889999999999998</v>
      </c>
      <c r="EV20" s="9">
        <v>2.78</v>
      </c>
      <c r="EW20" s="9">
        <v>4.3140000000000001</v>
      </c>
      <c r="EX20" s="9">
        <v>3.2429999999999999</v>
      </c>
      <c r="EY20" s="9">
        <v>0.58599999999999997</v>
      </c>
      <c r="EZ20" s="9">
        <v>62.43</v>
      </c>
      <c r="FA20" s="9">
        <v>57.683</v>
      </c>
      <c r="FB20" s="9">
        <v>54.92</v>
      </c>
      <c r="FC20" s="9">
        <v>1.5960000000000001</v>
      </c>
      <c r="FD20" s="9">
        <v>0.84699999999999998</v>
      </c>
      <c r="FE20" s="9">
        <v>1.675</v>
      </c>
      <c r="FF20" s="9">
        <v>0.76800000000000002</v>
      </c>
      <c r="FG20" s="9">
        <v>0</v>
      </c>
      <c r="FH20" s="9">
        <v>34.726999999999997</v>
      </c>
      <c r="FI20" s="9">
        <v>2.5249999999999999</v>
      </c>
      <c r="FJ20" s="9">
        <v>5.4080000000000004</v>
      </c>
      <c r="FK20" s="9">
        <v>15.023</v>
      </c>
      <c r="FL20" s="9">
        <v>6.5869999999999997</v>
      </c>
      <c r="FM20" s="9">
        <v>51.097000000000001</v>
      </c>
      <c r="FN20" s="9">
        <v>4.7469999999999999</v>
      </c>
      <c r="FO20" s="9">
        <v>2.9430000000000001</v>
      </c>
      <c r="FP20" s="9">
        <v>73.515000000000001</v>
      </c>
      <c r="FQ20" s="9">
        <v>51.158999999999999</v>
      </c>
      <c r="FR20" s="9">
        <v>47.561</v>
      </c>
      <c r="FS20" s="9">
        <v>5.2889999999999997</v>
      </c>
      <c r="FT20" s="9">
        <v>3.1779999999999999</v>
      </c>
      <c r="FU20" s="9">
        <v>2.1120000000000001</v>
      </c>
      <c r="FV20" s="9">
        <v>1.0660000000000001</v>
      </c>
      <c r="FW20" s="9">
        <v>1.95</v>
      </c>
      <c r="FX20" s="9">
        <v>1.2290000000000001</v>
      </c>
      <c r="FY20" s="9">
        <v>1.95</v>
      </c>
      <c r="FZ20" s="9">
        <v>0.94</v>
      </c>
      <c r="GA20" s="9">
        <v>0.28899999999999998</v>
      </c>
      <c r="GB20" s="9">
        <v>0.86599999999999999</v>
      </c>
      <c r="GC20" s="9">
        <v>1.496</v>
      </c>
      <c r="GD20" s="9">
        <v>0.81599999999999995</v>
      </c>
      <c r="GE20" s="9">
        <v>1.827</v>
      </c>
      <c r="GF20" s="9">
        <v>1.351</v>
      </c>
      <c r="GG20" s="9">
        <v>2.11</v>
      </c>
      <c r="GH20" s="9">
        <v>42.273000000000003</v>
      </c>
      <c r="GI20" s="9">
        <v>37.256</v>
      </c>
      <c r="GJ20" s="9">
        <v>36.670999999999999</v>
      </c>
      <c r="GK20" s="9">
        <v>0.58499999999999996</v>
      </c>
      <c r="GL20" s="9">
        <v>0</v>
      </c>
      <c r="GM20" s="9">
        <v>0.58499999999999996</v>
      </c>
      <c r="GN20" s="9">
        <v>0</v>
      </c>
      <c r="GO20" s="9">
        <v>0</v>
      </c>
      <c r="GP20" s="9">
        <v>28.625</v>
      </c>
      <c r="GQ20" s="9">
        <v>0</v>
      </c>
      <c r="GR20" s="9">
        <v>2.6619999999999999</v>
      </c>
      <c r="GS20" s="9">
        <v>5.968</v>
      </c>
      <c r="GT20" s="9">
        <v>2.5070000000000001</v>
      </c>
      <c r="GU20" s="9">
        <v>34.749000000000002</v>
      </c>
      <c r="GV20" s="9">
        <v>5.016</v>
      </c>
      <c r="GW20" s="9">
        <v>3.5979999999999999</v>
      </c>
      <c r="GX20" s="9">
        <v>51.158999999999999</v>
      </c>
      <c r="GY20" s="9">
        <v>82.772999999999996</v>
      </c>
      <c r="GZ20" s="9">
        <v>74.875</v>
      </c>
      <c r="HA20" s="9">
        <v>8.8019999999999996</v>
      </c>
      <c r="HB20" s="9">
        <v>7.1970000000000001</v>
      </c>
      <c r="HC20" s="9">
        <v>1.9470000000000001</v>
      </c>
      <c r="HD20" s="9">
        <v>5.25</v>
      </c>
      <c r="HE20" s="9">
        <v>3.8439999999999999</v>
      </c>
      <c r="HF20" s="9">
        <v>3.3530000000000002</v>
      </c>
      <c r="HG20" s="9">
        <v>4.5979999999999999</v>
      </c>
      <c r="HH20" s="9">
        <v>2.3010000000000002</v>
      </c>
      <c r="HI20" s="9">
        <v>0</v>
      </c>
      <c r="HJ20" s="9">
        <v>1.885</v>
      </c>
      <c r="HK20" s="9">
        <v>3.8159999999999998</v>
      </c>
      <c r="HL20" s="9">
        <v>1.496</v>
      </c>
      <c r="HM20" s="9">
        <v>4.16</v>
      </c>
      <c r="HN20" s="9">
        <v>3.0369999999999999</v>
      </c>
      <c r="HO20" s="9">
        <v>1.605</v>
      </c>
      <c r="HP20" s="9">
        <v>66.072999999999993</v>
      </c>
      <c r="HQ20" s="9">
        <v>50.646999999999998</v>
      </c>
      <c r="HR20" s="9">
        <v>48.082000000000001</v>
      </c>
      <c r="HS20" s="9">
        <v>1.2310000000000001</v>
      </c>
      <c r="HT20" s="9">
        <v>1.333</v>
      </c>
      <c r="HU20" s="9">
        <v>1.496</v>
      </c>
      <c r="HV20" s="9">
        <v>1.069</v>
      </c>
      <c r="HW20" s="9">
        <v>0</v>
      </c>
      <c r="HX20" s="9">
        <v>32.244999999999997</v>
      </c>
      <c r="HY20" s="9">
        <v>3.0649999999999999</v>
      </c>
      <c r="HZ20" s="9">
        <v>2.3559999999999999</v>
      </c>
      <c r="IA20" s="9">
        <v>12.981</v>
      </c>
      <c r="IB20" s="9">
        <v>5.6109999999999998</v>
      </c>
      <c r="IC20" s="9">
        <v>45.036000000000001</v>
      </c>
      <c r="ID20" s="9">
        <v>15.426</v>
      </c>
      <c r="IE20" s="9">
        <v>7.8970000000000002</v>
      </c>
      <c r="IF20" s="9">
        <v>82.772999999999996</v>
      </c>
      <c r="IG20" s="9">
        <v>281.59199999999998</v>
      </c>
      <c r="IH20" s="9">
        <v>268.15199999999999</v>
      </c>
      <c r="II20" s="9">
        <v>20.007999999999999</v>
      </c>
      <c r="IJ20" s="9">
        <v>18.311</v>
      </c>
      <c r="IK20" s="9">
        <v>8.9309999999999992</v>
      </c>
      <c r="IL20" s="9">
        <v>9.3810000000000002</v>
      </c>
      <c r="IM20" s="9">
        <v>13.446999999999999</v>
      </c>
      <c r="IN20" s="9">
        <v>4.8639999999999999</v>
      </c>
      <c r="IO20" s="9">
        <v>14.087</v>
      </c>
      <c r="IP20" s="9">
        <v>0</v>
      </c>
      <c r="IQ20" s="9">
        <v>3.956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4512</v>
      </c>
      <c r="C1" s="3" t="s">
        <v>4513</v>
      </c>
      <c r="D1" s="3" t="s">
        <v>4514</v>
      </c>
      <c r="E1" s="3" t="s">
        <v>4515</v>
      </c>
      <c r="F1" s="3" t="s">
        <v>4516</v>
      </c>
      <c r="G1" s="3" t="s">
        <v>4517</v>
      </c>
      <c r="H1" s="3" t="s">
        <v>4518</v>
      </c>
      <c r="I1" s="3" t="s">
        <v>4519</v>
      </c>
      <c r="J1" s="3" t="s">
        <v>4520</v>
      </c>
      <c r="K1" s="3" t="s">
        <v>4521</v>
      </c>
      <c r="L1" s="3" t="s">
        <v>4522</v>
      </c>
      <c r="M1" s="3" t="s">
        <v>4523</v>
      </c>
      <c r="N1" s="3" t="s">
        <v>4524</v>
      </c>
      <c r="O1" s="3" t="s">
        <v>4525</v>
      </c>
      <c r="P1" s="3" t="s">
        <v>4526</v>
      </c>
      <c r="Q1" s="3" t="s">
        <v>4527</v>
      </c>
      <c r="R1" s="3" t="s">
        <v>4528</v>
      </c>
      <c r="S1" s="3" t="s">
        <v>4529</v>
      </c>
      <c r="T1" s="3" t="s">
        <v>4530</v>
      </c>
      <c r="U1" s="3" t="s">
        <v>4531</v>
      </c>
      <c r="V1" s="3" t="s">
        <v>4532</v>
      </c>
      <c r="W1" s="3" t="s">
        <v>4533</v>
      </c>
      <c r="X1" s="3" t="s">
        <v>4534</v>
      </c>
      <c r="Y1" s="3" t="s">
        <v>4535</v>
      </c>
      <c r="Z1" s="3" t="s">
        <v>4536</v>
      </c>
      <c r="AA1" s="3" t="s">
        <v>4537</v>
      </c>
      <c r="AB1" s="3" t="s">
        <v>4538</v>
      </c>
      <c r="AC1" s="3" t="s">
        <v>4539</v>
      </c>
      <c r="AD1" s="3" t="s">
        <v>4540</v>
      </c>
      <c r="AE1" s="3" t="s">
        <v>4541</v>
      </c>
      <c r="AF1" s="3" t="s">
        <v>4542</v>
      </c>
      <c r="AG1" s="3" t="s">
        <v>4543</v>
      </c>
      <c r="AH1" s="3" t="s">
        <v>4544</v>
      </c>
      <c r="AI1" s="3" t="s">
        <v>4545</v>
      </c>
      <c r="AJ1" s="3" t="s">
        <v>4546</v>
      </c>
      <c r="AK1" s="3" t="s">
        <v>4547</v>
      </c>
      <c r="AL1" s="3" t="s">
        <v>4548</v>
      </c>
      <c r="AM1" s="3" t="s">
        <v>4549</v>
      </c>
      <c r="AN1" s="3" t="s">
        <v>4550</v>
      </c>
      <c r="AO1" s="3" t="s">
        <v>4551</v>
      </c>
      <c r="AP1" s="3" t="s">
        <v>4552</v>
      </c>
      <c r="AQ1" s="3" t="s">
        <v>4553</v>
      </c>
      <c r="AR1" s="3" t="s">
        <v>4554</v>
      </c>
      <c r="AS1" s="3" t="s">
        <v>4555</v>
      </c>
      <c r="AT1" s="3" t="s">
        <v>4556</v>
      </c>
      <c r="AU1" s="3" t="s">
        <v>4557</v>
      </c>
      <c r="AV1" s="3" t="s">
        <v>4558</v>
      </c>
      <c r="AW1" s="3" t="s">
        <v>4559</v>
      </c>
      <c r="AX1" s="3" t="s">
        <v>4560</v>
      </c>
      <c r="AY1" s="3" t="s">
        <v>4561</v>
      </c>
      <c r="AZ1" s="3" t="s">
        <v>4562</v>
      </c>
      <c r="BA1" s="3" t="s">
        <v>4563</v>
      </c>
      <c r="BB1" s="3" t="s">
        <v>4564</v>
      </c>
      <c r="BC1" s="3" t="s">
        <v>4565</v>
      </c>
      <c r="BD1" s="3" t="s">
        <v>4566</v>
      </c>
      <c r="BE1" s="3" t="s">
        <v>4567</v>
      </c>
      <c r="BF1" s="3" t="s">
        <v>4568</v>
      </c>
      <c r="BG1" s="3" t="s">
        <v>4569</v>
      </c>
      <c r="BH1" s="3" t="s">
        <v>4570</v>
      </c>
      <c r="BI1" s="3" t="s">
        <v>4571</v>
      </c>
      <c r="BJ1" s="3" t="s">
        <v>4572</v>
      </c>
      <c r="BK1" s="3" t="s">
        <v>4573</v>
      </c>
      <c r="BL1" s="3" t="s">
        <v>4574</v>
      </c>
      <c r="BM1" s="3" t="s">
        <v>4575</v>
      </c>
      <c r="BN1" s="3" t="s">
        <v>4576</v>
      </c>
      <c r="BO1" s="3" t="s">
        <v>4577</v>
      </c>
      <c r="BP1" s="3" t="s">
        <v>4578</v>
      </c>
      <c r="BQ1" s="3" t="s">
        <v>4579</v>
      </c>
      <c r="BR1" s="3" t="s">
        <v>4580</v>
      </c>
      <c r="BS1" s="3" t="s">
        <v>4581</v>
      </c>
      <c r="BT1" s="3" t="s">
        <v>4582</v>
      </c>
      <c r="BU1" s="3" t="s">
        <v>4583</v>
      </c>
      <c r="BV1" s="3" t="s">
        <v>4584</v>
      </c>
      <c r="BW1" s="3" t="s">
        <v>4585</v>
      </c>
      <c r="BX1" s="3" t="s">
        <v>4586</v>
      </c>
      <c r="BY1" s="3" t="s">
        <v>4587</v>
      </c>
      <c r="BZ1" s="3" t="s">
        <v>4588</v>
      </c>
      <c r="CA1" s="3" t="s">
        <v>4589</v>
      </c>
      <c r="CB1" s="3" t="s">
        <v>4590</v>
      </c>
      <c r="CC1" s="3" t="s">
        <v>4591</v>
      </c>
      <c r="CD1" s="3" t="s">
        <v>4592</v>
      </c>
      <c r="CE1" s="3" t="s">
        <v>4593</v>
      </c>
      <c r="CF1" s="3" t="s">
        <v>4594</v>
      </c>
      <c r="CG1" s="3" t="s">
        <v>4595</v>
      </c>
      <c r="CH1" s="3" t="s">
        <v>4596</v>
      </c>
      <c r="CI1" s="3" t="s">
        <v>4597</v>
      </c>
      <c r="CJ1" s="3" t="s">
        <v>4598</v>
      </c>
      <c r="CK1" s="3" t="s">
        <v>4599</v>
      </c>
      <c r="CL1" s="3" t="s">
        <v>4600</v>
      </c>
      <c r="CM1" s="3" t="s">
        <v>4601</v>
      </c>
      <c r="CN1" s="3" t="s">
        <v>4602</v>
      </c>
      <c r="CO1" s="3" t="s">
        <v>4603</v>
      </c>
      <c r="CP1" s="3" t="s">
        <v>4604</v>
      </c>
      <c r="CQ1" s="3" t="s">
        <v>4605</v>
      </c>
      <c r="CR1" s="3" t="s">
        <v>4606</v>
      </c>
      <c r="CS1" s="3" t="s">
        <v>4607</v>
      </c>
      <c r="CT1" s="3" t="s">
        <v>4608</v>
      </c>
      <c r="CU1" s="3" t="s">
        <v>4609</v>
      </c>
      <c r="CV1" s="3" t="s">
        <v>4610</v>
      </c>
      <c r="CW1" s="3" t="s">
        <v>4611</v>
      </c>
      <c r="CX1" s="3" t="s">
        <v>4612</v>
      </c>
      <c r="CY1" s="3" t="s">
        <v>4613</v>
      </c>
      <c r="CZ1" s="3" t="s">
        <v>4614</v>
      </c>
      <c r="DA1" s="3" t="s">
        <v>4615</v>
      </c>
      <c r="DB1" s="3" t="s">
        <v>4616</v>
      </c>
      <c r="DC1" s="3" t="s">
        <v>4617</v>
      </c>
      <c r="DD1" s="3" t="s">
        <v>4618</v>
      </c>
      <c r="DE1" s="3" t="s">
        <v>4619</v>
      </c>
      <c r="DF1" s="3" t="s">
        <v>4620</v>
      </c>
      <c r="DG1" s="3" t="s">
        <v>4621</v>
      </c>
      <c r="DH1" s="3" t="s">
        <v>4622</v>
      </c>
      <c r="DI1" s="3" t="s">
        <v>4623</v>
      </c>
      <c r="DJ1" s="3" t="s">
        <v>4624</v>
      </c>
      <c r="DK1" s="3" t="s">
        <v>4625</v>
      </c>
      <c r="DL1" s="3" t="s">
        <v>4626</v>
      </c>
      <c r="DM1" s="3" t="s">
        <v>4627</v>
      </c>
      <c r="DN1" s="3" t="s">
        <v>4628</v>
      </c>
      <c r="DO1" s="3" t="s">
        <v>4629</v>
      </c>
      <c r="DP1" s="3" t="s">
        <v>4630</v>
      </c>
      <c r="DQ1" s="3" t="s">
        <v>4631</v>
      </c>
      <c r="DR1" s="3" t="s">
        <v>4632</v>
      </c>
      <c r="DS1" s="3" t="s">
        <v>4633</v>
      </c>
      <c r="DT1" s="3" t="s">
        <v>4634</v>
      </c>
      <c r="DU1" s="3" t="s">
        <v>4635</v>
      </c>
      <c r="DV1" s="3" t="s">
        <v>4636</v>
      </c>
      <c r="DW1" s="3" t="s">
        <v>4637</v>
      </c>
      <c r="DX1" s="3" t="s">
        <v>4638</v>
      </c>
      <c r="DY1" s="3" t="s">
        <v>4639</v>
      </c>
      <c r="DZ1" s="3" t="s">
        <v>4640</v>
      </c>
      <c r="EA1" s="3" t="s">
        <v>4641</v>
      </c>
      <c r="EB1" s="3" t="s">
        <v>4642</v>
      </c>
      <c r="EC1" s="3" t="s">
        <v>4643</v>
      </c>
      <c r="ED1" s="3" t="s">
        <v>4644</v>
      </c>
      <c r="EE1" s="3" t="s">
        <v>4645</v>
      </c>
      <c r="EF1" s="3" t="s">
        <v>4646</v>
      </c>
      <c r="EG1" s="3" t="s">
        <v>4647</v>
      </c>
      <c r="EH1" s="3" t="s">
        <v>4648</v>
      </c>
      <c r="EI1" s="3" t="s">
        <v>4649</v>
      </c>
      <c r="EJ1" s="3" t="s">
        <v>4650</v>
      </c>
      <c r="EK1" s="3" t="s">
        <v>4651</v>
      </c>
      <c r="EL1" s="3" t="s">
        <v>4652</v>
      </c>
      <c r="EM1" s="3" t="s">
        <v>4653</v>
      </c>
      <c r="EN1" s="3" t="s">
        <v>4654</v>
      </c>
      <c r="EO1" s="3" t="s">
        <v>4655</v>
      </c>
      <c r="EP1" s="3" t="s">
        <v>4656</v>
      </c>
      <c r="EQ1" s="3" t="s">
        <v>4657</v>
      </c>
      <c r="ER1" s="3" t="s">
        <v>4658</v>
      </c>
      <c r="ES1" s="3" t="s">
        <v>4659</v>
      </c>
      <c r="ET1" s="3" t="s">
        <v>4660</v>
      </c>
      <c r="EU1" s="3" t="s">
        <v>4661</v>
      </c>
      <c r="EV1" s="3" t="s">
        <v>4662</v>
      </c>
      <c r="EW1" s="3" t="s">
        <v>4663</v>
      </c>
      <c r="EX1" s="3" t="s">
        <v>4664</v>
      </c>
      <c r="EY1" s="3" t="s">
        <v>4665</v>
      </c>
      <c r="EZ1" s="3" t="s">
        <v>4666</v>
      </c>
      <c r="FA1" s="3" t="s">
        <v>4667</v>
      </c>
      <c r="FB1" s="3" t="s">
        <v>4668</v>
      </c>
      <c r="FC1" s="3" t="s">
        <v>4669</v>
      </c>
      <c r="FD1" s="3" t="s">
        <v>4670</v>
      </c>
      <c r="FE1" s="3" t="s">
        <v>4671</v>
      </c>
      <c r="FF1" s="3" t="s">
        <v>4672</v>
      </c>
      <c r="FG1" s="3" t="s">
        <v>4673</v>
      </c>
      <c r="FH1" s="3" t="s">
        <v>4674</v>
      </c>
      <c r="FI1" s="3" t="s">
        <v>4675</v>
      </c>
      <c r="FJ1" s="3" t="s">
        <v>4676</v>
      </c>
      <c r="FK1" s="3" t="s">
        <v>4677</v>
      </c>
      <c r="FL1" s="3" t="s">
        <v>4678</v>
      </c>
      <c r="FM1" s="3" t="s">
        <v>4679</v>
      </c>
      <c r="FN1" s="3" t="s">
        <v>4680</v>
      </c>
      <c r="FO1" s="3" t="s">
        <v>4681</v>
      </c>
      <c r="FP1" s="3" t="s">
        <v>4682</v>
      </c>
      <c r="FQ1" s="3" t="s">
        <v>4683</v>
      </c>
      <c r="FR1" s="3" t="s">
        <v>4684</v>
      </c>
      <c r="FS1" s="3" t="s">
        <v>4685</v>
      </c>
      <c r="FT1" s="3" t="s">
        <v>4686</v>
      </c>
      <c r="FU1" s="3" t="s">
        <v>4687</v>
      </c>
      <c r="FV1" s="3" t="s">
        <v>4688</v>
      </c>
      <c r="FW1" s="3" t="s">
        <v>4689</v>
      </c>
      <c r="FX1" s="3" t="s">
        <v>4690</v>
      </c>
      <c r="FY1" s="3" t="s">
        <v>4691</v>
      </c>
      <c r="FZ1" s="3" t="s">
        <v>4692</v>
      </c>
      <c r="GA1" s="3" t="s">
        <v>4693</v>
      </c>
      <c r="GB1" s="3" t="s">
        <v>4694</v>
      </c>
      <c r="GC1" s="3" t="s">
        <v>4695</v>
      </c>
      <c r="GD1" s="3" t="s">
        <v>4696</v>
      </c>
      <c r="GE1" s="3" t="s">
        <v>4697</v>
      </c>
      <c r="GF1" s="3" t="s">
        <v>4698</v>
      </c>
      <c r="GG1" s="3" t="s">
        <v>4699</v>
      </c>
      <c r="GH1" s="3" t="s">
        <v>4700</v>
      </c>
      <c r="GI1" s="3" t="s">
        <v>4701</v>
      </c>
      <c r="GJ1" s="3" t="s">
        <v>4702</v>
      </c>
      <c r="GK1" s="3" t="s">
        <v>4703</v>
      </c>
      <c r="GL1" s="3" t="s">
        <v>4704</v>
      </c>
      <c r="GM1" s="3" t="s">
        <v>4705</v>
      </c>
      <c r="GN1" s="3" t="s">
        <v>4706</v>
      </c>
      <c r="GO1" s="3" t="s">
        <v>4707</v>
      </c>
      <c r="GP1" s="3" t="s">
        <v>4708</v>
      </c>
      <c r="GQ1" s="3" t="s">
        <v>4709</v>
      </c>
      <c r="GR1" s="3" t="s">
        <v>4710</v>
      </c>
      <c r="GS1" s="3" t="s">
        <v>4711</v>
      </c>
      <c r="GT1" s="3" t="s">
        <v>4712</v>
      </c>
      <c r="GU1" s="3" t="s">
        <v>4713</v>
      </c>
      <c r="GV1" s="3" t="s">
        <v>4714</v>
      </c>
      <c r="GW1" s="3" t="s">
        <v>4715</v>
      </c>
      <c r="GX1" s="3" t="s">
        <v>4716</v>
      </c>
      <c r="GY1" s="3" t="s">
        <v>4717</v>
      </c>
      <c r="GZ1" s="3" t="s">
        <v>4718</v>
      </c>
      <c r="HA1" s="3" t="s">
        <v>4719</v>
      </c>
      <c r="HB1" s="3" t="s">
        <v>4720</v>
      </c>
      <c r="HC1" s="3" t="s">
        <v>4721</v>
      </c>
      <c r="HD1" s="3" t="s">
        <v>4722</v>
      </c>
      <c r="HE1" s="3" t="s">
        <v>4723</v>
      </c>
      <c r="HF1" s="3" t="s">
        <v>4724</v>
      </c>
      <c r="HG1" s="3" t="s">
        <v>4725</v>
      </c>
      <c r="HH1" s="3" t="s">
        <v>4726</v>
      </c>
      <c r="HI1" s="3" t="s">
        <v>4727</v>
      </c>
      <c r="HJ1" s="3" t="s">
        <v>4728</v>
      </c>
      <c r="HK1" s="3" t="s">
        <v>4729</v>
      </c>
      <c r="HL1" s="3" t="s">
        <v>4730</v>
      </c>
      <c r="HM1" s="3" t="s">
        <v>4731</v>
      </c>
      <c r="HN1" s="3" t="s">
        <v>4732</v>
      </c>
      <c r="HO1" s="3" t="s">
        <v>4733</v>
      </c>
      <c r="HP1" s="3" t="s">
        <v>4734</v>
      </c>
      <c r="HQ1" s="3" t="s">
        <v>4735</v>
      </c>
      <c r="HR1" s="3" t="s">
        <v>4736</v>
      </c>
      <c r="HS1" s="3" t="s">
        <v>4737</v>
      </c>
      <c r="HT1" s="3" t="s">
        <v>4738</v>
      </c>
      <c r="HU1" s="3" t="s">
        <v>4739</v>
      </c>
      <c r="HV1" s="3" t="s">
        <v>4740</v>
      </c>
      <c r="HW1" s="3" t="s">
        <v>4741</v>
      </c>
      <c r="HX1" s="3" t="s">
        <v>4742</v>
      </c>
      <c r="HY1" s="3" t="s">
        <v>4743</v>
      </c>
      <c r="HZ1" s="3" t="s">
        <v>4744</v>
      </c>
      <c r="IA1" s="3" t="s">
        <v>4745</v>
      </c>
      <c r="IB1" s="3" t="s">
        <v>4746</v>
      </c>
      <c r="IC1" s="3" t="s">
        <v>4747</v>
      </c>
      <c r="ID1" s="3" t="s">
        <v>4748</v>
      </c>
      <c r="IE1" s="3" t="s">
        <v>4749</v>
      </c>
      <c r="IF1" s="3" t="s">
        <v>4750</v>
      </c>
      <c r="IG1" s="3" t="s">
        <v>4751</v>
      </c>
      <c r="IH1" s="3" t="s">
        <v>4752</v>
      </c>
      <c r="II1" s="3" t="s">
        <v>4753</v>
      </c>
      <c r="IJ1" s="3" t="s">
        <v>4754</v>
      </c>
      <c r="IK1" s="3" t="s">
        <v>4755</v>
      </c>
      <c r="IL1" s="3" t="s">
        <v>4756</v>
      </c>
      <c r="IM1" s="3" t="s">
        <v>4757</v>
      </c>
      <c r="IN1" s="3" t="s">
        <v>4758</v>
      </c>
      <c r="IO1" s="3" t="s">
        <v>4759</v>
      </c>
      <c r="IP1" s="3" t="s">
        <v>4760</v>
      </c>
      <c r="IQ1" s="3" t="s">
        <v>4761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4762</v>
      </c>
      <c r="C10" s="8" t="s">
        <v>4763</v>
      </c>
      <c r="D10" s="8" t="s">
        <v>4764</v>
      </c>
      <c r="E10" s="8" t="s">
        <v>4765</v>
      </c>
      <c r="F10" s="8" t="s">
        <v>4766</v>
      </c>
      <c r="G10" s="8" t="s">
        <v>4767</v>
      </c>
      <c r="H10" s="8" t="s">
        <v>4768</v>
      </c>
      <c r="I10" s="8" t="s">
        <v>4769</v>
      </c>
      <c r="J10" s="8" t="s">
        <v>4770</v>
      </c>
      <c r="K10" s="8" t="s">
        <v>4771</v>
      </c>
      <c r="L10" s="8" t="s">
        <v>4772</v>
      </c>
      <c r="M10" s="8" t="s">
        <v>4773</v>
      </c>
      <c r="N10" s="8" t="s">
        <v>4774</v>
      </c>
      <c r="O10" s="8" t="s">
        <v>4775</v>
      </c>
      <c r="P10" s="8" t="s">
        <v>4776</v>
      </c>
      <c r="Q10" s="8" t="s">
        <v>4777</v>
      </c>
      <c r="R10" s="8" t="s">
        <v>4778</v>
      </c>
      <c r="S10" s="8" t="s">
        <v>4779</v>
      </c>
      <c r="T10" s="8" t="s">
        <v>4780</v>
      </c>
      <c r="U10" s="8" t="s">
        <v>4781</v>
      </c>
      <c r="V10" s="8" t="s">
        <v>4782</v>
      </c>
      <c r="W10" s="8" t="s">
        <v>4783</v>
      </c>
      <c r="X10" s="8" t="s">
        <v>4784</v>
      </c>
      <c r="Y10" s="8" t="s">
        <v>4785</v>
      </c>
      <c r="Z10" s="8" t="s">
        <v>4786</v>
      </c>
      <c r="AA10" s="8" t="s">
        <v>4787</v>
      </c>
      <c r="AB10" s="8" t="s">
        <v>4788</v>
      </c>
      <c r="AC10" s="8" t="s">
        <v>4789</v>
      </c>
      <c r="AD10" s="8" t="s">
        <v>4790</v>
      </c>
      <c r="AE10" s="8" t="s">
        <v>4791</v>
      </c>
      <c r="AF10" s="8" t="s">
        <v>4792</v>
      </c>
      <c r="AG10" s="8" t="s">
        <v>4793</v>
      </c>
      <c r="AH10" s="8" t="s">
        <v>4794</v>
      </c>
      <c r="AI10" s="8" t="s">
        <v>4795</v>
      </c>
      <c r="AJ10" s="8" t="s">
        <v>4796</v>
      </c>
      <c r="AK10" s="8" t="s">
        <v>4797</v>
      </c>
      <c r="AL10" s="8" t="s">
        <v>4798</v>
      </c>
      <c r="AM10" s="8" t="s">
        <v>4799</v>
      </c>
      <c r="AN10" s="8" t="s">
        <v>4800</v>
      </c>
      <c r="AO10" s="8" t="s">
        <v>4801</v>
      </c>
      <c r="AP10" s="8" t="s">
        <v>4802</v>
      </c>
      <c r="AQ10" s="8" t="s">
        <v>4803</v>
      </c>
      <c r="AR10" s="8" t="s">
        <v>4804</v>
      </c>
      <c r="AS10" s="8" t="s">
        <v>4805</v>
      </c>
      <c r="AT10" s="8" t="s">
        <v>4806</v>
      </c>
      <c r="AU10" s="8" t="s">
        <v>4807</v>
      </c>
      <c r="AV10" s="8" t="s">
        <v>4808</v>
      </c>
      <c r="AW10" s="8" t="s">
        <v>4809</v>
      </c>
      <c r="AX10" s="8" t="s">
        <v>4810</v>
      </c>
      <c r="AY10" s="8" t="s">
        <v>4811</v>
      </c>
      <c r="AZ10" s="8" t="s">
        <v>4812</v>
      </c>
      <c r="BA10" s="8" t="s">
        <v>4813</v>
      </c>
      <c r="BB10" s="8" t="s">
        <v>4814</v>
      </c>
      <c r="BC10" s="8" t="s">
        <v>4815</v>
      </c>
      <c r="BD10" s="8" t="s">
        <v>4816</v>
      </c>
      <c r="BE10" s="8" t="s">
        <v>4817</v>
      </c>
      <c r="BF10" s="8" t="s">
        <v>4818</v>
      </c>
      <c r="BG10" s="8" t="s">
        <v>4819</v>
      </c>
      <c r="BH10" s="8" t="s">
        <v>4820</v>
      </c>
      <c r="BI10" s="8" t="s">
        <v>4821</v>
      </c>
      <c r="BJ10" s="8" t="s">
        <v>4822</v>
      </c>
      <c r="BK10" s="8" t="s">
        <v>4823</v>
      </c>
      <c r="BL10" s="8" t="s">
        <v>4824</v>
      </c>
      <c r="BM10" s="8" t="s">
        <v>4825</v>
      </c>
      <c r="BN10" s="8" t="s">
        <v>4826</v>
      </c>
      <c r="BO10" s="8" t="s">
        <v>4827</v>
      </c>
      <c r="BP10" s="8" t="s">
        <v>4828</v>
      </c>
      <c r="BQ10" s="8" t="s">
        <v>4829</v>
      </c>
      <c r="BR10" s="8" t="s">
        <v>4830</v>
      </c>
      <c r="BS10" s="8" t="s">
        <v>4831</v>
      </c>
      <c r="BT10" s="8" t="s">
        <v>4832</v>
      </c>
      <c r="BU10" s="8" t="s">
        <v>4833</v>
      </c>
      <c r="BV10" s="8" t="s">
        <v>4834</v>
      </c>
      <c r="BW10" s="8" t="s">
        <v>4835</v>
      </c>
      <c r="BX10" s="8" t="s">
        <v>4836</v>
      </c>
      <c r="BY10" s="8" t="s">
        <v>4837</v>
      </c>
      <c r="BZ10" s="8" t="s">
        <v>4838</v>
      </c>
      <c r="CA10" s="8" t="s">
        <v>4839</v>
      </c>
      <c r="CB10" s="8" t="s">
        <v>4840</v>
      </c>
      <c r="CC10" s="8" t="s">
        <v>4841</v>
      </c>
      <c r="CD10" s="8" t="s">
        <v>4842</v>
      </c>
      <c r="CE10" s="8" t="s">
        <v>4843</v>
      </c>
      <c r="CF10" s="8" t="s">
        <v>4844</v>
      </c>
      <c r="CG10" s="8" t="s">
        <v>4845</v>
      </c>
      <c r="CH10" s="8" t="s">
        <v>4846</v>
      </c>
      <c r="CI10" s="8" t="s">
        <v>4847</v>
      </c>
      <c r="CJ10" s="8" t="s">
        <v>4848</v>
      </c>
      <c r="CK10" s="8" t="s">
        <v>4849</v>
      </c>
      <c r="CL10" s="8" t="s">
        <v>4850</v>
      </c>
      <c r="CM10" s="8" t="s">
        <v>4851</v>
      </c>
      <c r="CN10" s="8" t="s">
        <v>4852</v>
      </c>
      <c r="CO10" s="8" t="s">
        <v>4853</v>
      </c>
      <c r="CP10" s="8" t="s">
        <v>4854</v>
      </c>
      <c r="CQ10" s="8" t="s">
        <v>4855</v>
      </c>
      <c r="CR10" s="8" t="s">
        <v>4856</v>
      </c>
      <c r="CS10" s="8" t="s">
        <v>4857</v>
      </c>
      <c r="CT10" s="8" t="s">
        <v>4858</v>
      </c>
      <c r="CU10" s="8" t="s">
        <v>4859</v>
      </c>
      <c r="CV10" s="8" t="s">
        <v>4860</v>
      </c>
      <c r="CW10" s="8" t="s">
        <v>4861</v>
      </c>
      <c r="CX10" s="8" t="s">
        <v>4862</v>
      </c>
      <c r="CY10" s="8" t="s">
        <v>4863</v>
      </c>
      <c r="CZ10" s="8" t="s">
        <v>4864</v>
      </c>
      <c r="DA10" s="8" t="s">
        <v>4865</v>
      </c>
      <c r="DB10" s="8" t="s">
        <v>4866</v>
      </c>
      <c r="DC10" s="8" t="s">
        <v>4867</v>
      </c>
      <c r="DD10" s="8" t="s">
        <v>4868</v>
      </c>
      <c r="DE10" s="8" t="s">
        <v>4869</v>
      </c>
      <c r="DF10" s="8" t="s">
        <v>4870</v>
      </c>
      <c r="DG10" s="8" t="s">
        <v>4871</v>
      </c>
      <c r="DH10" s="8" t="s">
        <v>4872</v>
      </c>
      <c r="DI10" s="8" t="s">
        <v>4873</v>
      </c>
      <c r="DJ10" s="8" t="s">
        <v>4874</v>
      </c>
      <c r="DK10" s="8" t="s">
        <v>4875</v>
      </c>
      <c r="DL10" s="8" t="s">
        <v>4876</v>
      </c>
      <c r="DM10" s="8" t="s">
        <v>4877</v>
      </c>
      <c r="DN10" s="8" t="s">
        <v>4878</v>
      </c>
      <c r="DO10" s="8" t="s">
        <v>4879</v>
      </c>
      <c r="DP10" s="8" t="s">
        <v>4880</v>
      </c>
      <c r="DQ10" s="8" t="s">
        <v>4881</v>
      </c>
      <c r="DR10" s="8" t="s">
        <v>4882</v>
      </c>
      <c r="DS10" s="8" t="s">
        <v>4883</v>
      </c>
      <c r="DT10" s="8" t="s">
        <v>4884</v>
      </c>
      <c r="DU10" s="8" t="s">
        <v>4885</v>
      </c>
      <c r="DV10" s="8" t="s">
        <v>4886</v>
      </c>
      <c r="DW10" s="8" t="s">
        <v>4887</v>
      </c>
      <c r="DX10" s="8" t="s">
        <v>4888</v>
      </c>
      <c r="DY10" s="8" t="s">
        <v>4889</v>
      </c>
      <c r="DZ10" s="8" t="s">
        <v>4890</v>
      </c>
      <c r="EA10" s="8" t="s">
        <v>4891</v>
      </c>
      <c r="EB10" s="8" t="s">
        <v>4892</v>
      </c>
      <c r="EC10" s="8" t="s">
        <v>4893</v>
      </c>
      <c r="ED10" s="8" t="s">
        <v>4894</v>
      </c>
      <c r="EE10" s="8" t="s">
        <v>4895</v>
      </c>
      <c r="EF10" s="8" t="s">
        <v>4896</v>
      </c>
      <c r="EG10" s="8" t="s">
        <v>4897</v>
      </c>
      <c r="EH10" s="8" t="s">
        <v>4898</v>
      </c>
      <c r="EI10" s="8" t="s">
        <v>4899</v>
      </c>
      <c r="EJ10" s="8" t="s">
        <v>4900</v>
      </c>
      <c r="EK10" s="8" t="s">
        <v>4901</v>
      </c>
      <c r="EL10" s="8" t="s">
        <v>4902</v>
      </c>
      <c r="EM10" s="8" t="s">
        <v>4903</v>
      </c>
      <c r="EN10" s="8" t="s">
        <v>4904</v>
      </c>
      <c r="EO10" s="8" t="s">
        <v>4905</v>
      </c>
      <c r="EP10" s="8" t="s">
        <v>4906</v>
      </c>
      <c r="EQ10" s="8" t="s">
        <v>4907</v>
      </c>
      <c r="ER10" s="8" t="s">
        <v>4908</v>
      </c>
      <c r="ES10" s="8" t="s">
        <v>4909</v>
      </c>
      <c r="ET10" s="8" t="s">
        <v>4910</v>
      </c>
      <c r="EU10" s="8" t="s">
        <v>4911</v>
      </c>
      <c r="EV10" s="8" t="s">
        <v>4912</v>
      </c>
      <c r="EW10" s="8" t="s">
        <v>4913</v>
      </c>
      <c r="EX10" s="8" t="s">
        <v>4914</v>
      </c>
      <c r="EY10" s="8" t="s">
        <v>4915</v>
      </c>
      <c r="EZ10" s="8" t="s">
        <v>4916</v>
      </c>
      <c r="FA10" s="8" t="s">
        <v>4917</v>
      </c>
      <c r="FB10" s="8" t="s">
        <v>4918</v>
      </c>
      <c r="FC10" s="8" t="s">
        <v>4919</v>
      </c>
      <c r="FD10" s="8" t="s">
        <v>4920</v>
      </c>
      <c r="FE10" s="8" t="s">
        <v>4921</v>
      </c>
      <c r="FF10" s="8" t="s">
        <v>4922</v>
      </c>
      <c r="FG10" s="8" t="s">
        <v>4923</v>
      </c>
      <c r="FH10" s="8" t="s">
        <v>4924</v>
      </c>
      <c r="FI10" s="8" t="s">
        <v>4925</v>
      </c>
      <c r="FJ10" s="8" t="s">
        <v>4926</v>
      </c>
      <c r="FK10" s="8" t="s">
        <v>4927</v>
      </c>
      <c r="FL10" s="8" t="s">
        <v>4928</v>
      </c>
      <c r="FM10" s="8" t="s">
        <v>4929</v>
      </c>
      <c r="FN10" s="8" t="s">
        <v>4930</v>
      </c>
      <c r="FO10" s="8" t="s">
        <v>4931</v>
      </c>
      <c r="FP10" s="8" t="s">
        <v>4932</v>
      </c>
      <c r="FQ10" s="8" t="s">
        <v>4933</v>
      </c>
      <c r="FR10" s="8" t="s">
        <v>4934</v>
      </c>
      <c r="FS10" s="8" t="s">
        <v>4935</v>
      </c>
      <c r="FT10" s="8" t="s">
        <v>4936</v>
      </c>
      <c r="FU10" s="8" t="s">
        <v>4937</v>
      </c>
      <c r="FV10" s="8" t="s">
        <v>4938</v>
      </c>
      <c r="FW10" s="8" t="s">
        <v>4939</v>
      </c>
      <c r="FX10" s="8" t="s">
        <v>4940</v>
      </c>
      <c r="FY10" s="8" t="s">
        <v>4941</v>
      </c>
      <c r="FZ10" s="8" t="s">
        <v>4942</v>
      </c>
      <c r="GA10" s="8" t="s">
        <v>4943</v>
      </c>
      <c r="GB10" s="8" t="s">
        <v>4944</v>
      </c>
      <c r="GC10" s="8" t="s">
        <v>4945</v>
      </c>
      <c r="GD10" s="8" t="s">
        <v>4946</v>
      </c>
      <c r="GE10" s="8" t="s">
        <v>4947</v>
      </c>
      <c r="GF10" s="8" t="s">
        <v>4948</v>
      </c>
      <c r="GG10" s="8" t="s">
        <v>4949</v>
      </c>
      <c r="GH10" s="8" t="s">
        <v>4950</v>
      </c>
      <c r="GI10" s="8" t="s">
        <v>4951</v>
      </c>
      <c r="GJ10" s="8" t="s">
        <v>4952</v>
      </c>
      <c r="GK10" s="8" t="s">
        <v>4953</v>
      </c>
      <c r="GL10" s="8" t="s">
        <v>4954</v>
      </c>
      <c r="GM10" s="8" t="s">
        <v>4955</v>
      </c>
      <c r="GN10" s="8" t="s">
        <v>4956</v>
      </c>
      <c r="GO10" s="8" t="s">
        <v>4957</v>
      </c>
      <c r="GP10" s="8" t="s">
        <v>4958</v>
      </c>
      <c r="GQ10" s="8" t="s">
        <v>4959</v>
      </c>
      <c r="GR10" s="8" t="s">
        <v>4960</v>
      </c>
      <c r="GS10" s="8" t="s">
        <v>4961</v>
      </c>
      <c r="GT10" s="8" t="s">
        <v>4962</v>
      </c>
      <c r="GU10" s="8" t="s">
        <v>4963</v>
      </c>
      <c r="GV10" s="8" t="s">
        <v>4964</v>
      </c>
      <c r="GW10" s="8" t="s">
        <v>4965</v>
      </c>
      <c r="GX10" s="8" t="s">
        <v>4966</v>
      </c>
      <c r="GY10" s="8" t="s">
        <v>4967</v>
      </c>
      <c r="GZ10" s="8" t="s">
        <v>4968</v>
      </c>
      <c r="HA10" s="8" t="s">
        <v>4969</v>
      </c>
      <c r="HB10" s="8" t="s">
        <v>4970</v>
      </c>
      <c r="HC10" s="8" t="s">
        <v>4971</v>
      </c>
      <c r="HD10" s="8" t="s">
        <v>4972</v>
      </c>
      <c r="HE10" s="8" t="s">
        <v>4973</v>
      </c>
      <c r="HF10" s="8" t="s">
        <v>4974</v>
      </c>
      <c r="HG10" s="8" t="s">
        <v>4975</v>
      </c>
      <c r="HH10" s="8" t="s">
        <v>4976</v>
      </c>
      <c r="HI10" s="8" t="s">
        <v>4977</v>
      </c>
      <c r="HJ10" s="8" t="s">
        <v>4978</v>
      </c>
      <c r="HK10" s="8" t="s">
        <v>4979</v>
      </c>
      <c r="HL10" s="8" t="s">
        <v>4980</v>
      </c>
      <c r="HM10" s="8" t="s">
        <v>4981</v>
      </c>
      <c r="HN10" s="8" t="s">
        <v>4982</v>
      </c>
      <c r="HO10" s="8" t="s">
        <v>4983</v>
      </c>
      <c r="HP10" s="8" t="s">
        <v>4984</v>
      </c>
      <c r="HQ10" s="8" t="s">
        <v>4985</v>
      </c>
      <c r="HR10" s="8" t="s">
        <v>4986</v>
      </c>
      <c r="HS10" s="8" t="s">
        <v>4987</v>
      </c>
      <c r="HT10" s="8" t="s">
        <v>4988</v>
      </c>
      <c r="HU10" s="8" t="s">
        <v>4989</v>
      </c>
      <c r="HV10" s="8" t="s">
        <v>4990</v>
      </c>
      <c r="HW10" s="8" t="s">
        <v>4991</v>
      </c>
      <c r="HX10" s="8" t="s">
        <v>4992</v>
      </c>
      <c r="HY10" s="8" t="s">
        <v>4993</v>
      </c>
      <c r="HZ10" s="8" t="s">
        <v>4994</v>
      </c>
      <c r="IA10" s="8" t="s">
        <v>4995</v>
      </c>
      <c r="IB10" s="8" t="s">
        <v>4996</v>
      </c>
      <c r="IC10" s="8" t="s">
        <v>4997</v>
      </c>
      <c r="ID10" s="8" t="s">
        <v>4998</v>
      </c>
      <c r="IE10" s="8" t="s">
        <v>4999</v>
      </c>
      <c r="IF10" s="8" t="s">
        <v>5000</v>
      </c>
      <c r="IG10" s="8" t="s">
        <v>5001</v>
      </c>
      <c r="IH10" s="8" t="s">
        <v>5002</v>
      </c>
      <c r="II10" s="8" t="s">
        <v>5003</v>
      </c>
      <c r="IJ10" s="8" t="s">
        <v>5004</v>
      </c>
      <c r="IK10" s="8" t="s">
        <v>5005</v>
      </c>
      <c r="IL10" s="8" t="s">
        <v>5006</v>
      </c>
      <c r="IM10" s="8" t="s">
        <v>5007</v>
      </c>
      <c r="IN10" s="8" t="s">
        <v>5008</v>
      </c>
      <c r="IO10" s="8" t="s">
        <v>5009</v>
      </c>
      <c r="IP10" s="8" t="s">
        <v>5010</v>
      </c>
      <c r="IQ10" s="8" t="s">
        <v>5011</v>
      </c>
    </row>
    <row r="11" spans="1:251">
      <c r="A11" s="10">
        <v>42036</v>
      </c>
      <c r="B11" s="9">
        <v>5.3440000000000003</v>
      </c>
      <c r="C11" s="9">
        <v>2.468</v>
      </c>
      <c r="D11" s="9">
        <v>3.5750000000000002</v>
      </c>
      <c r="E11" s="9">
        <v>8.6310000000000002</v>
      </c>
      <c r="F11" s="9">
        <v>2.7570000000000001</v>
      </c>
      <c r="G11" s="9">
        <v>2.681</v>
      </c>
      <c r="H11" s="9">
        <v>205.637</v>
      </c>
      <c r="I11" s="9">
        <v>151.892</v>
      </c>
      <c r="J11" s="9">
        <v>143.679</v>
      </c>
      <c r="K11" s="9">
        <v>4.069</v>
      </c>
      <c r="L11" s="9">
        <v>4.1429999999999998</v>
      </c>
      <c r="M11" s="9">
        <v>5.0439999999999996</v>
      </c>
      <c r="N11" s="9">
        <v>0.32200000000000001</v>
      </c>
      <c r="O11" s="9">
        <v>2.2730000000000001</v>
      </c>
      <c r="P11" s="9">
        <v>122.009</v>
      </c>
      <c r="Q11" s="9">
        <v>10.904</v>
      </c>
      <c r="R11" s="9">
        <v>8.2579999999999991</v>
      </c>
      <c r="S11" s="9">
        <v>10.72</v>
      </c>
      <c r="T11" s="9">
        <v>26.693999999999999</v>
      </c>
      <c r="U11" s="9">
        <v>125.19799999999999</v>
      </c>
      <c r="V11" s="9">
        <v>53.746000000000002</v>
      </c>
      <c r="W11" s="9">
        <v>12.192</v>
      </c>
      <c r="X11" s="9">
        <v>231.899</v>
      </c>
      <c r="Y11" s="9">
        <v>108.46299999999999</v>
      </c>
      <c r="Z11" s="9">
        <v>102.197</v>
      </c>
      <c r="AA11" s="9">
        <v>8.4290000000000003</v>
      </c>
      <c r="AB11" s="9">
        <v>6.9870000000000001</v>
      </c>
      <c r="AC11" s="9">
        <v>3.4409999999999998</v>
      </c>
      <c r="AD11" s="9">
        <v>3.5449999999999999</v>
      </c>
      <c r="AE11" s="9">
        <v>3.8570000000000002</v>
      </c>
      <c r="AF11" s="9">
        <v>3.129</v>
      </c>
      <c r="AG11" s="9">
        <v>4.4109999999999996</v>
      </c>
      <c r="AH11" s="9">
        <v>1.339</v>
      </c>
      <c r="AI11" s="9">
        <v>1.2370000000000001</v>
      </c>
      <c r="AJ11" s="9">
        <v>2.6850000000000001</v>
      </c>
      <c r="AK11" s="9">
        <v>2.2000000000000002</v>
      </c>
      <c r="AL11" s="9">
        <v>2.1019999999999999</v>
      </c>
      <c r="AM11" s="9">
        <v>5.17</v>
      </c>
      <c r="AN11" s="9">
        <v>1.8169999999999999</v>
      </c>
      <c r="AO11" s="9">
        <v>1.4419999999999999</v>
      </c>
      <c r="AP11" s="9">
        <v>93.769000000000005</v>
      </c>
      <c r="AQ11" s="9">
        <v>74.751999999999995</v>
      </c>
      <c r="AR11" s="9">
        <v>72.242000000000004</v>
      </c>
      <c r="AS11" s="9">
        <v>0.82699999999999996</v>
      </c>
      <c r="AT11" s="9">
        <v>1.6830000000000001</v>
      </c>
      <c r="AU11" s="9">
        <v>0.80900000000000005</v>
      </c>
      <c r="AV11" s="9">
        <v>0.81299999999999994</v>
      </c>
      <c r="AW11" s="9">
        <v>0.88800000000000001</v>
      </c>
      <c r="AX11" s="9">
        <v>60.829000000000001</v>
      </c>
      <c r="AY11" s="9">
        <v>5.1310000000000002</v>
      </c>
      <c r="AZ11" s="9">
        <v>4.3550000000000004</v>
      </c>
      <c r="BA11" s="9">
        <v>4.4370000000000003</v>
      </c>
      <c r="BB11" s="9">
        <v>13.138999999999999</v>
      </c>
      <c r="BC11" s="9">
        <v>61.613999999999997</v>
      </c>
      <c r="BD11" s="9">
        <v>19.015999999999998</v>
      </c>
      <c r="BE11" s="9">
        <v>6.2649999999999997</v>
      </c>
      <c r="BF11" s="9">
        <v>108.46299999999999</v>
      </c>
      <c r="BG11" s="9">
        <v>117.327</v>
      </c>
      <c r="BH11" s="9">
        <v>112.068</v>
      </c>
      <c r="BI11" s="9">
        <v>6.806</v>
      </c>
      <c r="BJ11" s="9">
        <v>6.2489999999999997</v>
      </c>
      <c r="BK11" s="9">
        <v>2.6320000000000001</v>
      </c>
      <c r="BL11" s="9">
        <v>3.617</v>
      </c>
      <c r="BM11" s="9">
        <v>4.5460000000000003</v>
      </c>
      <c r="BN11" s="9">
        <v>1.7030000000000001</v>
      </c>
      <c r="BO11" s="9">
        <v>3.43</v>
      </c>
      <c r="BP11" s="9">
        <v>0.58299999999999996</v>
      </c>
      <c r="BQ11" s="9">
        <v>2.2360000000000002</v>
      </c>
      <c r="BR11" s="9">
        <v>0.93500000000000005</v>
      </c>
      <c r="BS11" s="9">
        <v>3.87</v>
      </c>
      <c r="BT11" s="9">
        <v>1.444</v>
      </c>
      <c r="BU11" s="9">
        <v>3.5750000000000002</v>
      </c>
      <c r="BV11" s="9">
        <v>2.6739999999999999</v>
      </c>
      <c r="BW11" s="9">
        <v>0.55700000000000005</v>
      </c>
      <c r="BX11" s="9">
        <v>105.262</v>
      </c>
      <c r="BY11" s="9">
        <v>76.046999999999997</v>
      </c>
      <c r="BZ11" s="9">
        <v>72.783000000000001</v>
      </c>
      <c r="CA11" s="9">
        <v>2.113</v>
      </c>
      <c r="CB11" s="9">
        <v>1.1519999999999999</v>
      </c>
      <c r="CC11" s="9">
        <v>1.0369999999999999</v>
      </c>
      <c r="CD11" s="9">
        <v>1.542</v>
      </c>
      <c r="CE11" s="9">
        <v>0.68600000000000005</v>
      </c>
      <c r="CF11" s="9">
        <v>56.908000000000001</v>
      </c>
      <c r="CG11" s="9">
        <v>4.5860000000000003</v>
      </c>
      <c r="CH11" s="9">
        <v>4.68</v>
      </c>
      <c r="CI11" s="9">
        <v>9.8729999999999993</v>
      </c>
      <c r="CJ11" s="9">
        <v>11.225</v>
      </c>
      <c r="CK11" s="9">
        <v>64.822000000000003</v>
      </c>
      <c r="CL11" s="9">
        <v>29.215</v>
      </c>
      <c r="CM11" s="9">
        <v>5.2590000000000003</v>
      </c>
      <c r="CN11" s="9">
        <v>117.327</v>
      </c>
      <c r="CO11" s="9">
        <v>180.66800000000001</v>
      </c>
      <c r="CP11" s="9">
        <v>170.47800000000001</v>
      </c>
      <c r="CQ11" s="9">
        <v>11.861000000000001</v>
      </c>
      <c r="CR11" s="9">
        <v>8.8000000000000007</v>
      </c>
      <c r="CS11" s="9">
        <v>3.4609999999999999</v>
      </c>
      <c r="CT11" s="9">
        <v>5.3390000000000004</v>
      </c>
      <c r="CU11" s="9">
        <v>5.5339999999999998</v>
      </c>
      <c r="CV11" s="9">
        <v>3.266</v>
      </c>
      <c r="CW11" s="9">
        <v>5.61</v>
      </c>
      <c r="CX11" s="9">
        <v>0.88600000000000001</v>
      </c>
      <c r="CY11" s="9">
        <v>2.0110000000000001</v>
      </c>
      <c r="CZ11" s="9">
        <v>2.39</v>
      </c>
      <c r="DA11" s="9">
        <v>3.4489999999999998</v>
      </c>
      <c r="DB11" s="9">
        <v>2.9609999999999999</v>
      </c>
      <c r="DC11" s="9">
        <v>5.4130000000000003</v>
      </c>
      <c r="DD11" s="9">
        <v>3.387</v>
      </c>
      <c r="DE11" s="9">
        <v>3.0609999999999999</v>
      </c>
      <c r="DF11" s="9">
        <v>158.61699999999999</v>
      </c>
      <c r="DG11" s="9">
        <v>141.80600000000001</v>
      </c>
      <c r="DH11" s="9">
        <v>134.80799999999999</v>
      </c>
      <c r="DI11" s="9">
        <v>3.2639999999999998</v>
      </c>
      <c r="DJ11" s="9">
        <v>3.734</v>
      </c>
      <c r="DK11" s="9">
        <v>3.1480000000000001</v>
      </c>
      <c r="DL11" s="9">
        <v>1.722</v>
      </c>
      <c r="DM11" s="9">
        <v>1.8280000000000001</v>
      </c>
      <c r="DN11" s="9">
        <v>110.785</v>
      </c>
      <c r="DO11" s="9">
        <v>7.9329999999999998</v>
      </c>
      <c r="DP11" s="9">
        <v>9.0549999999999997</v>
      </c>
      <c r="DQ11" s="9">
        <v>14.032999999999999</v>
      </c>
      <c r="DR11" s="9">
        <v>19.795000000000002</v>
      </c>
      <c r="DS11" s="9">
        <v>122.012</v>
      </c>
      <c r="DT11" s="9">
        <v>16.809999999999999</v>
      </c>
      <c r="DU11" s="9">
        <v>10.19</v>
      </c>
      <c r="DV11" s="9">
        <v>180.66800000000001</v>
      </c>
      <c r="DW11" s="9">
        <v>126.99</v>
      </c>
      <c r="DX11" s="9">
        <v>112.94499999999999</v>
      </c>
      <c r="DY11" s="9">
        <v>13.2</v>
      </c>
      <c r="DZ11" s="9">
        <v>11.349</v>
      </c>
      <c r="EA11" s="9">
        <v>3.7269999999999999</v>
      </c>
      <c r="EB11" s="9">
        <v>7.6219999999999999</v>
      </c>
      <c r="EC11" s="9">
        <v>6.1470000000000002</v>
      </c>
      <c r="ED11" s="9">
        <v>5.202</v>
      </c>
      <c r="EE11" s="9">
        <v>6.8849999999999998</v>
      </c>
      <c r="EF11" s="9">
        <v>4.1459999999999999</v>
      </c>
      <c r="EG11" s="9">
        <v>0</v>
      </c>
      <c r="EH11" s="9">
        <v>2.2160000000000002</v>
      </c>
      <c r="EI11" s="9">
        <v>5.1980000000000004</v>
      </c>
      <c r="EJ11" s="9">
        <v>3.9350000000000001</v>
      </c>
      <c r="EK11" s="9">
        <v>5.2350000000000003</v>
      </c>
      <c r="EL11" s="9">
        <v>6.1139999999999999</v>
      </c>
      <c r="EM11" s="9">
        <v>1.851</v>
      </c>
      <c r="EN11" s="9">
        <v>99.745000000000005</v>
      </c>
      <c r="EO11" s="9">
        <v>87.465000000000003</v>
      </c>
      <c r="EP11" s="9">
        <v>83.843999999999994</v>
      </c>
      <c r="EQ11" s="9">
        <v>1.829</v>
      </c>
      <c r="ER11" s="9">
        <v>1.7909999999999999</v>
      </c>
      <c r="ES11" s="9">
        <v>1.829</v>
      </c>
      <c r="ET11" s="9">
        <v>1.7909999999999999</v>
      </c>
      <c r="EU11" s="9">
        <v>0</v>
      </c>
      <c r="EV11" s="9">
        <v>61.042000000000002</v>
      </c>
      <c r="EW11" s="9">
        <v>4.6849999999999996</v>
      </c>
      <c r="EX11" s="9">
        <v>5.5860000000000003</v>
      </c>
      <c r="EY11" s="9">
        <v>16.152000000000001</v>
      </c>
      <c r="EZ11" s="9">
        <v>7.9489999999999998</v>
      </c>
      <c r="FA11" s="9">
        <v>79.516000000000005</v>
      </c>
      <c r="FB11" s="9">
        <v>12.28</v>
      </c>
      <c r="FC11" s="9">
        <v>14.045999999999999</v>
      </c>
      <c r="FD11" s="9">
        <v>126.99</v>
      </c>
      <c r="FE11" s="9">
        <v>90.215999999999994</v>
      </c>
      <c r="FF11" s="9">
        <v>73.212999999999994</v>
      </c>
      <c r="FG11" s="9">
        <v>73.212999999999994</v>
      </c>
      <c r="FH11" s="9">
        <v>5.0369999999999999</v>
      </c>
      <c r="FI11" s="9">
        <v>68.176000000000002</v>
      </c>
      <c r="FJ11" s="9">
        <v>17.004000000000001</v>
      </c>
      <c r="FK11" s="9">
        <v>1438.367</v>
      </c>
      <c r="FL11" s="9">
        <v>1322.5329999999999</v>
      </c>
      <c r="FM11" s="9">
        <v>263.86799999999999</v>
      </c>
      <c r="FN11" s="9">
        <v>121.015</v>
      </c>
      <c r="FO11" s="9">
        <v>44.811999999999998</v>
      </c>
      <c r="FP11" s="9">
        <v>64.960999999999999</v>
      </c>
      <c r="FQ11" s="9">
        <v>70.539000000000001</v>
      </c>
      <c r="FR11" s="9">
        <v>39.234000000000002</v>
      </c>
      <c r="FS11" s="9">
        <v>67.590999999999994</v>
      </c>
      <c r="FT11" s="9">
        <v>14.471</v>
      </c>
      <c r="FU11" s="9">
        <v>21.524999999999999</v>
      </c>
      <c r="FV11" s="9">
        <v>29.452999999999999</v>
      </c>
      <c r="FW11" s="9">
        <v>44.231000000000002</v>
      </c>
      <c r="FX11" s="9">
        <v>36.088999999999999</v>
      </c>
      <c r="FY11" s="9">
        <v>70.233000000000004</v>
      </c>
      <c r="FZ11" s="9">
        <v>39.54</v>
      </c>
      <c r="GA11" s="9">
        <v>142.85300000000001</v>
      </c>
      <c r="GB11" s="9">
        <v>1058.665</v>
      </c>
      <c r="GC11" s="9">
        <v>860.68799999999999</v>
      </c>
      <c r="GD11" s="9">
        <v>812.09199999999998</v>
      </c>
      <c r="GE11" s="9">
        <v>23.332000000000001</v>
      </c>
      <c r="GF11" s="9">
        <v>25.263999999999999</v>
      </c>
      <c r="GG11" s="9">
        <v>21.742999999999999</v>
      </c>
      <c r="GH11" s="9">
        <v>11.279</v>
      </c>
      <c r="GI11" s="9">
        <v>11.132999999999999</v>
      </c>
      <c r="GJ11" s="9">
        <v>648.38</v>
      </c>
      <c r="GK11" s="9">
        <v>43.112000000000002</v>
      </c>
      <c r="GL11" s="9">
        <v>50.649000000000001</v>
      </c>
      <c r="GM11" s="9">
        <v>118.547</v>
      </c>
      <c r="GN11" s="9">
        <v>156.524</v>
      </c>
      <c r="GO11" s="9">
        <v>704.16300000000001</v>
      </c>
      <c r="GP11" s="9">
        <v>197.977</v>
      </c>
      <c r="GQ11" s="9">
        <v>115.834</v>
      </c>
      <c r="GR11" s="9">
        <v>1269.722</v>
      </c>
      <c r="GS11" s="9">
        <v>168.64500000000001</v>
      </c>
      <c r="GT11" s="9">
        <v>166.447</v>
      </c>
      <c r="GU11" s="9">
        <v>158.85400000000001</v>
      </c>
      <c r="GV11" s="9">
        <v>16.178000000000001</v>
      </c>
      <c r="GW11" s="9">
        <v>15.837</v>
      </c>
      <c r="GX11" s="9">
        <v>7.5529999999999999</v>
      </c>
      <c r="GY11" s="9">
        <v>8.2829999999999995</v>
      </c>
      <c r="GZ11" s="9">
        <v>9.4139999999999997</v>
      </c>
      <c r="HA11" s="9">
        <v>6.423</v>
      </c>
      <c r="HB11" s="9">
        <v>9.3170000000000002</v>
      </c>
      <c r="HC11" s="9">
        <v>0</v>
      </c>
      <c r="HD11" s="9">
        <v>4.7389999999999999</v>
      </c>
      <c r="HE11" s="9">
        <v>4.827</v>
      </c>
      <c r="HF11" s="9">
        <v>8.0380000000000003</v>
      </c>
      <c r="HG11" s="9">
        <v>2.9710000000000001</v>
      </c>
      <c r="HH11" s="9">
        <v>11.128</v>
      </c>
      <c r="HI11" s="9">
        <v>4.7080000000000002</v>
      </c>
      <c r="HJ11" s="9">
        <v>0.34200000000000003</v>
      </c>
      <c r="HK11" s="9">
        <v>142.67599999999999</v>
      </c>
      <c r="HL11" s="9">
        <v>86.403999999999996</v>
      </c>
      <c r="HM11" s="9">
        <v>75.683000000000007</v>
      </c>
      <c r="HN11" s="9">
        <v>5.335</v>
      </c>
      <c r="HO11" s="9">
        <v>5.3860000000000001</v>
      </c>
      <c r="HP11" s="9">
        <v>3.589</v>
      </c>
      <c r="HQ11" s="9">
        <v>0.54400000000000004</v>
      </c>
      <c r="HR11" s="9">
        <v>4.9409999999999998</v>
      </c>
      <c r="HS11" s="9">
        <v>69.593000000000004</v>
      </c>
      <c r="HT11" s="9">
        <v>7.649</v>
      </c>
      <c r="HU11" s="9">
        <v>2.69</v>
      </c>
      <c r="HV11" s="9">
        <v>6.4710000000000001</v>
      </c>
      <c r="HW11" s="9">
        <v>24.437999999999999</v>
      </c>
      <c r="HX11" s="9">
        <v>61.965000000000003</v>
      </c>
      <c r="HY11" s="9">
        <v>56.271999999999998</v>
      </c>
      <c r="HZ11" s="9">
        <v>7.593</v>
      </c>
      <c r="IA11" s="9">
        <v>166.447</v>
      </c>
      <c r="IB11" s="9">
        <v>276.29500000000002</v>
      </c>
      <c r="IC11" s="9">
        <v>258.25200000000001</v>
      </c>
      <c r="ID11" s="9">
        <v>22.934999999999999</v>
      </c>
      <c r="IE11" s="9">
        <v>22.084</v>
      </c>
      <c r="IF11" s="9">
        <v>9.5030000000000001</v>
      </c>
      <c r="IG11" s="9">
        <v>12.582000000000001</v>
      </c>
      <c r="IH11" s="9">
        <v>16.355</v>
      </c>
      <c r="II11" s="9">
        <v>5.73</v>
      </c>
      <c r="IJ11" s="9">
        <v>17.561</v>
      </c>
      <c r="IK11" s="9">
        <v>0</v>
      </c>
      <c r="IL11" s="9">
        <v>4.524</v>
      </c>
      <c r="IM11" s="9">
        <v>6.7190000000000003</v>
      </c>
      <c r="IN11" s="9">
        <v>5.6349999999999998</v>
      </c>
      <c r="IO11" s="9">
        <v>9.73</v>
      </c>
      <c r="IP11" s="9">
        <v>13.577999999999999</v>
      </c>
      <c r="IQ11" s="9">
        <v>8.5060000000000002</v>
      </c>
    </row>
    <row r="12" spans="1:251">
      <c r="A12" s="10">
        <v>42401</v>
      </c>
      <c r="B12" s="9">
        <v>5.5419999999999998</v>
      </c>
      <c r="C12" s="9">
        <v>3.6360000000000001</v>
      </c>
      <c r="D12" s="9">
        <v>3.5449999999999999</v>
      </c>
      <c r="E12" s="9">
        <v>8.6150000000000002</v>
      </c>
      <c r="F12" s="9">
        <v>4.1079999999999997</v>
      </c>
      <c r="G12" s="9">
        <v>2.8149999999999999</v>
      </c>
      <c r="H12" s="9">
        <v>189.584</v>
      </c>
      <c r="I12" s="9">
        <v>148.95400000000001</v>
      </c>
      <c r="J12" s="9">
        <v>139.81299999999999</v>
      </c>
      <c r="K12" s="9">
        <v>6.3330000000000002</v>
      </c>
      <c r="L12" s="9">
        <v>2.8069999999999999</v>
      </c>
      <c r="M12" s="9">
        <v>7.43</v>
      </c>
      <c r="N12" s="9">
        <v>0</v>
      </c>
      <c r="O12" s="9">
        <v>1.7110000000000001</v>
      </c>
      <c r="P12" s="9">
        <v>120.59099999999999</v>
      </c>
      <c r="Q12" s="9">
        <v>9.6630000000000003</v>
      </c>
      <c r="R12" s="9">
        <v>6.0659999999999998</v>
      </c>
      <c r="S12" s="9">
        <v>12.634</v>
      </c>
      <c r="T12" s="9">
        <v>28.085999999999999</v>
      </c>
      <c r="U12" s="9">
        <v>120.86799999999999</v>
      </c>
      <c r="V12" s="9">
        <v>40.631</v>
      </c>
      <c r="W12" s="9">
        <v>9.9960000000000004</v>
      </c>
      <c r="X12" s="9">
        <v>215.119</v>
      </c>
      <c r="Y12" s="9">
        <v>101.759</v>
      </c>
      <c r="Z12" s="9">
        <v>96.435000000000002</v>
      </c>
      <c r="AA12" s="9">
        <v>6.74</v>
      </c>
      <c r="AB12" s="9">
        <v>6.407</v>
      </c>
      <c r="AC12" s="9">
        <v>4.2149999999999999</v>
      </c>
      <c r="AD12" s="9">
        <v>2.1920000000000002</v>
      </c>
      <c r="AE12" s="9">
        <v>4.1230000000000002</v>
      </c>
      <c r="AF12" s="9">
        <v>2.2839999999999998</v>
      </c>
      <c r="AG12" s="9">
        <v>3.1339999999999999</v>
      </c>
      <c r="AH12" s="9">
        <v>0.88</v>
      </c>
      <c r="AI12" s="9">
        <v>2.3929999999999998</v>
      </c>
      <c r="AJ12" s="9">
        <v>1.8029999999999999</v>
      </c>
      <c r="AK12" s="9">
        <v>2.2050000000000001</v>
      </c>
      <c r="AL12" s="9">
        <v>2.3980000000000001</v>
      </c>
      <c r="AM12" s="9">
        <v>4.0940000000000003</v>
      </c>
      <c r="AN12" s="9">
        <v>2.3130000000000002</v>
      </c>
      <c r="AO12" s="9">
        <v>0.33300000000000002</v>
      </c>
      <c r="AP12" s="9">
        <v>89.694999999999993</v>
      </c>
      <c r="AQ12" s="9">
        <v>69.47</v>
      </c>
      <c r="AR12" s="9">
        <v>65.911000000000001</v>
      </c>
      <c r="AS12" s="9">
        <v>1.456</v>
      </c>
      <c r="AT12" s="9">
        <v>2.1030000000000002</v>
      </c>
      <c r="AU12" s="9">
        <v>1.458</v>
      </c>
      <c r="AV12" s="9">
        <v>1.5</v>
      </c>
      <c r="AW12" s="9">
        <v>0.6</v>
      </c>
      <c r="AX12" s="9">
        <v>56.594000000000001</v>
      </c>
      <c r="AY12" s="9">
        <v>2.528</v>
      </c>
      <c r="AZ12" s="9">
        <v>3.3650000000000002</v>
      </c>
      <c r="BA12" s="9">
        <v>6.9829999999999997</v>
      </c>
      <c r="BB12" s="9">
        <v>11.003</v>
      </c>
      <c r="BC12" s="9">
        <v>58.466999999999999</v>
      </c>
      <c r="BD12" s="9">
        <v>20.225000000000001</v>
      </c>
      <c r="BE12" s="9">
        <v>5.3239999999999998</v>
      </c>
      <c r="BF12" s="9">
        <v>101.759</v>
      </c>
      <c r="BG12" s="9">
        <v>133.49299999999999</v>
      </c>
      <c r="BH12" s="9">
        <v>125.544</v>
      </c>
      <c r="BI12" s="9">
        <v>10.596</v>
      </c>
      <c r="BJ12" s="9">
        <v>9.5500000000000007</v>
      </c>
      <c r="BK12" s="9">
        <v>2.6349999999999998</v>
      </c>
      <c r="BL12" s="9">
        <v>6.9139999999999997</v>
      </c>
      <c r="BM12" s="9">
        <v>5.0030000000000001</v>
      </c>
      <c r="BN12" s="9">
        <v>4.5469999999999997</v>
      </c>
      <c r="BO12" s="9">
        <v>3.472</v>
      </c>
      <c r="BP12" s="9">
        <v>1.8580000000000001</v>
      </c>
      <c r="BQ12" s="9">
        <v>4.22</v>
      </c>
      <c r="BR12" s="9">
        <v>2.4119999999999999</v>
      </c>
      <c r="BS12" s="9">
        <v>3.004</v>
      </c>
      <c r="BT12" s="9">
        <v>4.133</v>
      </c>
      <c r="BU12" s="9">
        <v>5.6379999999999999</v>
      </c>
      <c r="BV12" s="9">
        <v>3.911</v>
      </c>
      <c r="BW12" s="9">
        <v>1.0469999999999999</v>
      </c>
      <c r="BX12" s="9">
        <v>114.947</v>
      </c>
      <c r="BY12" s="9">
        <v>80.394000000000005</v>
      </c>
      <c r="BZ12" s="9">
        <v>77.731999999999999</v>
      </c>
      <c r="CA12" s="9">
        <v>1.6990000000000001</v>
      </c>
      <c r="CB12" s="9">
        <v>0.96299999999999997</v>
      </c>
      <c r="CC12" s="9">
        <v>0.29299999999999998</v>
      </c>
      <c r="CD12" s="9">
        <v>0.63900000000000001</v>
      </c>
      <c r="CE12" s="9">
        <v>1.73</v>
      </c>
      <c r="CF12" s="9">
        <v>65.238</v>
      </c>
      <c r="CG12" s="9">
        <v>4.1390000000000002</v>
      </c>
      <c r="CH12" s="9">
        <v>3.3039999999999998</v>
      </c>
      <c r="CI12" s="9">
        <v>7.7130000000000001</v>
      </c>
      <c r="CJ12" s="9">
        <v>9.5</v>
      </c>
      <c r="CK12" s="9">
        <v>70.894000000000005</v>
      </c>
      <c r="CL12" s="9">
        <v>34.552999999999997</v>
      </c>
      <c r="CM12" s="9">
        <v>7.9489999999999998</v>
      </c>
      <c r="CN12" s="9">
        <v>133.49299999999999</v>
      </c>
      <c r="CO12" s="9">
        <v>185.245</v>
      </c>
      <c r="CP12" s="9">
        <v>171.755</v>
      </c>
      <c r="CQ12" s="9">
        <v>16.423999999999999</v>
      </c>
      <c r="CR12" s="9">
        <v>14.843999999999999</v>
      </c>
      <c r="CS12" s="9">
        <v>5.3520000000000003</v>
      </c>
      <c r="CT12" s="9">
        <v>9.4920000000000009</v>
      </c>
      <c r="CU12" s="9">
        <v>9.4469999999999992</v>
      </c>
      <c r="CV12" s="9">
        <v>5.3970000000000002</v>
      </c>
      <c r="CW12" s="9">
        <v>9.4350000000000005</v>
      </c>
      <c r="CX12" s="9">
        <v>3.6059999999999999</v>
      </c>
      <c r="CY12" s="9">
        <v>1.8029999999999999</v>
      </c>
      <c r="CZ12" s="9">
        <v>4.0129999999999999</v>
      </c>
      <c r="DA12" s="9">
        <v>4.1619999999999999</v>
      </c>
      <c r="DB12" s="9">
        <v>6.6689999999999996</v>
      </c>
      <c r="DC12" s="9">
        <v>8.8460000000000001</v>
      </c>
      <c r="DD12" s="9">
        <v>5.9980000000000002</v>
      </c>
      <c r="DE12" s="9">
        <v>1.58</v>
      </c>
      <c r="DF12" s="9">
        <v>155.33000000000001</v>
      </c>
      <c r="DG12" s="9">
        <v>139.61000000000001</v>
      </c>
      <c r="DH12" s="9">
        <v>134.42599999999999</v>
      </c>
      <c r="DI12" s="9">
        <v>1.7829999999999999</v>
      </c>
      <c r="DJ12" s="9">
        <v>3.4009999999999998</v>
      </c>
      <c r="DK12" s="9">
        <v>1.2749999999999999</v>
      </c>
      <c r="DL12" s="9">
        <v>3.073</v>
      </c>
      <c r="DM12" s="9">
        <v>0.83599999999999997</v>
      </c>
      <c r="DN12" s="9">
        <v>99.325000000000003</v>
      </c>
      <c r="DO12" s="9">
        <v>10.79</v>
      </c>
      <c r="DP12" s="9">
        <v>9.3239999999999998</v>
      </c>
      <c r="DQ12" s="9">
        <v>20.170000000000002</v>
      </c>
      <c r="DR12" s="9">
        <v>14.654999999999999</v>
      </c>
      <c r="DS12" s="9">
        <v>124.955</v>
      </c>
      <c r="DT12" s="9">
        <v>15.72</v>
      </c>
      <c r="DU12" s="9">
        <v>13.491</v>
      </c>
      <c r="DV12" s="9">
        <v>185.245</v>
      </c>
      <c r="DW12" s="9">
        <v>131.298</v>
      </c>
      <c r="DX12" s="9">
        <v>120.733</v>
      </c>
      <c r="DY12" s="9">
        <v>11.18</v>
      </c>
      <c r="DZ12" s="9">
        <v>9.6120000000000001</v>
      </c>
      <c r="EA12" s="9">
        <v>4.1760000000000002</v>
      </c>
      <c r="EB12" s="9">
        <v>5.4359999999999999</v>
      </c>
      <c r="EC12" s="9">
        <v>4.5350000000000001</v>
      </c>
      <c r="ED12" s="9">
        <v>5.077</v>
      </c>
      <c r="EE12" s="9">
        <v>5.6440000000000001</v>
      </c>
      <c r="EF12" s="9">
        <v>3.968</v>
      </c>
      <c r="EG12" s="9">
        <v>0</v>
      </c>
      <c r="EH12" s="9">
        <v>1.806</v>
      </c>
      <c r="EI12" s="9">
        <v>5.8479999999999999</v>
      </c>
      <c r="EJ12" s="9">
        <v>1.9570000000000001</v>
      </c>
      <c r="EK12" s="9">
        <v>5.4189999999999996</v>
      </c>
      <c r="EL12" s="9">
        <v>4.1929999999999996</v>
      </c>
      <c r="EM12" s="9">
        <v>1.5680000000000001</v>
      </c>
      <c r="EN12" s="9">
        <v>109.553</v>
      </c>
      <c r="EO12" s="9">
        <v>99.91</v>
      </c>
      <c r="EP12" s="9">
        <v>96.733999999999995</v>
      </c>
      <c r="EQ12" s="9">
        <v>1.9179999999999999</v>
      </c>
      <c r="ER12" s="9">
        <v>1.2569999999999999</v>
      </c>
      <c r="ES12" s="9">
        <v>1.208</v>
      </c>
      <c r="ET12" s="9">
        <v>1.321</v>
      </c>
      <c r="EU12" s="9">
        <v>0.64600000000000002</v>
      </c>
      <c r="EV12" s="9">
        <v>65.56</v>
      </c>
      <c r="EW12" s="9">
        <v>6.0590000000000002</v>
      </c>
      <c r="EX12" s="9">
        <v>6.6849999999999996</v>
      </c>
      <c r="EY12" s="9">
        <v>21.606000000000002</v>
      </c>
      <c r="EZ12" s="9">
        <v>9.2669999999999995</v>
      </c>
      <c r="FA12" s="9">
        <v>90.641999999999996</v>
      </c>
      <c r="FB12" s="9">
        <v>9.6440000000000001</v>
      </c>
      <c r="FC12" s="9">
        <v>10.565</v>
      </c>
      <c r="FD12" s="9">
        <v>131.298</v>
      </c>
      <c r="FE12" s="9">
        <v>98.218000000000004</v>
      </c>
      <c r="FF12" s="9">
        <v>78.484999999999999</v>
      </c>
      <c r="FG12" s="9">
        <v>78.484999999999999</v>
      </c>
      <c r="FH12" s="9">
        <v>5.492</v>
      </c>
      <c r="FI12" s="9">
        <v>72.992999999999995</v>
      </c>
      <c r="FJ12" s="9">
        <v>19.733000000000001</v>
      </c>
      <c r="FK12" s="9">
        <v>1418.712</v>
      </c>
      <c r="FL12" s="9">
        <v>1315.925</v>
      </c>
      <c r="FM12" s="9">
        <v>232.84899999999999</v>
      </c>
      <c r="FN12" s="9">
        <v>109.10599999999999</v>
      </c>
      <c r="FO12" s="9">
        <v>44.683999999999997</v>
      </c>
      <c r="FP12" s="9">
        <v>55.076999999999998</v>
      </c>
      <c r="FQ12" s="9">
        <v>62.779000000000003</v>
      </c>
      <c r="FR12" s="9">
        <v>36.545000000000002</v>
      </c>
      <c r="FS12" s="9">
        <v>62.155999999999999</v>
      </c>
      <c r="FT12" s="9">
        <v>16.754999999999999</v>
      </c>
      <c r="FU12" s="9">
        <v>15.214</v>
      </c>
      <c r="FV12" s="9">
        <v>28.474</v>
      </c>
      <c r="FW12" s="9">
        <v>32.515999999999998</v>
      </c>
      <c r="FX12" s="9">
        <v>38.771000000000001</v>
      </c>
      <c r="FY12" s="9">
        <v>63.884</v>
      </c>
      <c r="FZ12" s="9">
        <v>35.875999999999998</v>
      </c>
      <c r="GA12" s="9">
        <v>123.744</v>
      </c>
      <c r="GB12" s="9">
        <v>1083.076</v>
      </c>
      <c r="GC12" s="9">
        <v>883.63699999999994</v>
      </c>
      <c r="GD12" s="9">
        <v>846.56500000000005</v>
      </c>
      <c r="GE12" s="9">
        <v>18.727</v>
      </c>
      <c r="GF12" s="9">
        <v>18.344000000000001</v>
      </c>
      <c r="GG12" s="9">
        <v>18.963999999999999</v>
      </c>
      <c r="GH12" s="9">
        <v>9.2769999999999992</v>
      </c>
      <c r="GI12" s="9">
        <v>6.1920000000000002</v>
      </c>
      <c r="GJ12" s="9">
        <v>675.99300000000005</v>
      </c>
      <c r="GK12" s="9">
        <v>45.792000000000002</v>
      </c>
      <c r="GL12" s="9">
        <v>56.392000000000003</v>
      </c>
      <c r="GM12" s="9">
        <v>105.46</v>
      </c>
      <c r="GN12" s="9">
        <v>140.35900000000001</v>
      </c>
      <c r="GO12" s="9">
        <v>743.27700000000004</v>
      </c>
      <c r="GP12" s="9">
        <v>199.43899999999999</v>
      </c>
      <c r="GQ12" s="9">
        <v>102.786</v>
      </c>
      <c r="GR12" s="9">
        <v>1266.4000000000001</v>
      </c>
      <c r="GS12" s="9">
        <v>152.31200000000001</v>
      </c>
      <c r="GT12" s="9">
        <v>158.33600000000001</v>
      </c>
      <c r="GU12" s="9">
        <v>151.31899999999999</v>
      </c>
      <c r="GV12" s="9">
        <v>9.9320000000000004</v>
      </c>
      <c r="GW12" s="9">
        <v>9.3379999999999992</v>
      </c>
      <c r="GX12" s="9">
        <v>2.411</v>
      </c>
      <c r="GY12" s="9">
        <v>6.9279999999999999</v>
      </c>
      <c r="GZ12" s="9">
        <v>4.7969999999999997</v>
      </c>
      <c r="HA12" s="9">
        <v>4.5419999999999998</v>
      </c>
      <c r="HB12" s="9">
        <v>5.359</v>
      </c>
      <c r="HC12" s="9">
        <v>0</v>
      </c>
      <c r="HD12" s="9">
        <v>2.665</v>
      </c>
      <c r="HE12" s="9">
        <v>1.6830000000000001</v>
      </c>
      <c r="HF12" s="9">
        <v>3.5990000000000002</v>
      </c>
      <c r="HG12" s="9">
        <v>4.0570000000000004</v>
      </c>
      <c r="HH12" s="9">
        <v>6.4180000000000001</v>
      </c>
      <c r="HI12" s="9">
        <v>2.92</v>
      </c>
      <c r="HJ12" s="9">
        <v>0.59299999999999997</v>
      </c>
      <c r="HK12" s="9">
        <v>141.38800000000001</v>
      </c>
      <c r="HL12" s="9">
        <v>86.135000000000005</v>
      </c>
      <c r="HM12" s="9">
        <v>81.906000000000006</v>
      </c>
      <c r="HN12" s="9">
        <v>1.9530000000000001</v>
      </c>
      <c r="HO12" s="9">
        <v>2.2770000000000001</v>
      </c>
      <c r="HP12" s="9">
        <v>1.8859999999999999</v>
      </c>
      <c r="HQ12" s="9">
        <v>0.46</v>
      </c>
      <c r="HR12" s="9">
        <v>1.2649999999999999</v>
      </c>
      <c r="HS12" s="9">
        <v>70.128</v>
      </c>
      <c r="HT12" s="9">
        <v>3.2170000000000001</v>
      </c>
      <c r="HU12" s="9">
        <v>3.7879999999999998</v>
      </c>
      <c r="HV12" s="9">
        <v>9.0030000000000001</v>
      </c>
      <c r="HW12" s="9">
        <v>13.702</v>
      </c>
      <c r="HX12" s="9">
        <v>72.433999999999997</v>
      </c>
      <c r="HY12" s="9">
        <v>55.252000000000002</v>
      </c>
      <c r="HZ12" s="9">
        <v>7.0170000000000003</v>
      </c>
      <c r="IA12" s="9">
        <v>158.33600000000001</v>
      </c>
      <c r="IB12" s="9">
        <v>273.30799999999999</v>
      </c>
      <c r="IC12" s="9">
        <v>258.315</v>
      </c>
      <c r="ID12" s="9">
        <v>19.664999999999999</v>
      </c>
      <c r="IE12" s="9">
        <v>16.933</v>
      </c>
      <c r="IF12" s="9">
        <v>11.821</v>
      </c>
      <c r="IG12" s="9">
        <v>5.1120000000000001</v>
      </c>
      <c r="IH12" s="9">
        <v>11.85</v>
      </c>
      <c r="II12" s="9">
        <v>5.0830000000000002</v>
      </c>
      <c r="IJ12" s="9">
        <v>13.592000000000001</v>
      </c>
      <c r="IK12" s="9">
        <v>0</v>
      </c>
      <c r="IL12" s="9">
        <v>3.3410000000000002</v>
      </c>
      <c r="IM12" s="9">
        <v>6.8929999999999998</v>
      </c>
      <c r="IN12" s="9">
        <v>2.754</v>
      </c>
      <c r="IO12" s="9">
        <v>7.2859999999999996</v>
      </c>
      <c r="IP12" s="9">
        <v>12.423999999999999</v>
      </c>
      <c r="IQ12" s="9">
        <v>4.5090000000000003</v>
      </c>
    </row>
    <row r="13" spans="1:251">
      <c r="A13" s="10">
        <v>42767</v>
      </c>
      <c r="B13" s="9">
        <v>1.8680000000000001</v>
      </c>
      <c r="C13" s="9">
        <v>3.3330000000000002</v>
      </c>
      <c r="D13" s="9">
        <v>3.9140000000000001</v>
      </c>
      <c r="E13" s="9">
        <v>6.1050000000000004</v>
      </c>
      <c r="F13" s="9">
        <v>3.01</v>
      </c>
      <c r="G13" s="9">
        <v>1.569</v>
      </c>
      <c r="H13" s="9">
        <v>202.679</v>
      </c>
      <c r="I13" s="9">
        <v>164.02799999999999</v>
      </c>
      <c r="J13" s="9">
        <v>156.38499999999999</v>
      </c>
      <c r="K13" s="9">
        <v>4.2910000000000004</v>
      </c>
      <c r="L13" s="9">
        <v>3.351</v>
      </c>
      <c r="M13" s="9">
        <v>5.6420000000000003</v>
      </c>
      <c r="N13" s="9">
        <v>0.55900000000000005</v>
      </c>
      <c r="O13" s="9">
        <v>1.4410000000000001</v>
      </c>
      <c r="P13" s="9">
        <v>133.04499999999999</v>
      </c>
      <c r="Q13" s="9">
        <v>8.1649999999999991</v>
      </c>
      <c r="R13" s="9">
        <v>8.43</v>
      </c>
      <c r="S13" s="9">
        <v>14.388</v>
      </c>
      <c r="T13" s="9">
        <v>22.39</v>
      </c>
      <c r="U13" s="9">
        <v>141.637</v>
      </c>
      <c r="V13" s="9">
        <v>38.651000000000003</v>
      </c>
      <c r="W13" s="9">
        <v>9.5809999999999995</v>
      </c>
      <c r="X13" s="9">
        <v>222.94399999999999</v>
      </c>
      <c r="Y13" s="9">
        <v>95.875</v>
      </c>
      <c r="Z13" s="9">
        <v>90.611000000000004</v>
      </c>
      <c r="AA13" s="9">
        <v>5.2709999999999999</v>
      </c>
      <c r="AB13" s="9">
        <v>4.7300000000000004</v>
      </c>
      <c r="AC13" s="9">
        <v>2.2570000000000001</v>
      </c>
      <c r="AD13" s="9">
        <v>2.4729999999999999</v>
      </c>
      <c r="AE13" s="9">
        <v>3.1880000000000002</v>
      </c>
      <c r="AF13" s="9">
        <v>1.542</v>
      </c>
      <c r="AG13" s="9">
        <v>2.9329999999999998</v>
      </c>
      <c r="AH13" s="9">
        <v>0.80200000000000005</v>
      </c>
      <c r="AI13" s="9">
        <v>0.995</v>
      </c>
      <c r="AJ13" s="9">
        <v>0.34100000000000003</v>
      </c>
      <c r="AK13" s="9">
        <v>1.1459999999999999</v>
      </c>
      <c r="AL13" s="9">
        <v>3.242</v>
      </c>
      <c r="AM13" s="9">
        <v>3.2309999999999999</v>
      </c>
      <c r="AN13" s="9">
        <v>1.498</v>
      </c>
      <c r="AO13" s="9">
        <v>0.54100000000000004</v>
      </c>
      <c r="AP13" s="9">
        <v>85.338999999999999</v>
      </c>
      <c r="AQ13" s="9">
        <v>64.808999999999997</v>
      </c>
      <c r="AR13" s="9">
        <v>61.034999999999997</v>
      </c>
      <c r="AS13" s="9">
        <v>1.6950000000000001</v>
      </c>
      <c r="AT13" s="9">
        <v>2.0790000000000002</v>
      </c>
      <c r="AU13" s="9">
        <v>1.7130000000000001</v>
      </c>
      <c r="AV13" s="9">
        <v>1.236</v>
      </c>
      <c r="AW13" s="9">
        <v>0.82499999999999996</v>
      </c>
      <c r="AX13" s="9">
        <v>52.475999999999999</v>
      </c>
      <c r="AY13" s="9">
        <v>3.363</v>
      </c>
      <c r="AZ13" s="9">
        <v>3.738</v>
      </c>
      <c r="BA13" s="9">
        <v>5.2320000000000002</v>
      </c>
      <c r="BB13" s="9">
        <v>10.494</v>
      </c>
      <c r="BC13" s="9">
        <v>54.314999999999998</v>
      </c>
      <c r="BD13" s="9">
        <v>20.53</v>
      </c>
      <c r="BE13" s="9">
        <v>5.2649999999999997</v>
      </c>
      <c r="BF13" s="9">
        <v>95.875</v>
      </c>
      <c r="BG13" s="9">
        <v>125.389</v>
      </c>
      <c r="BH13" s="9">
        <v>119.247</v>
      </c>
      <c r="BI13" s="9">
        <v>9.6859999999999999</v>
      </c>
      <c r="BJ13" s="9">
        <v>8.766</v>
      </c>
      <c r="BK13" s="9">
        <v>4.7220000000000004</v>
      </c>
      <c r="BL13" s="9">
        <v>4.0439999999999996</v>
      </c>
      <c r="BM13" s="9">
        <v>5.93</v>
      </c>
      <c r="BN13" s="9">
        <v>2.8359999999999999</v>
      </c>
      <c r="BO13" s="9">
        <v>5.165</v>
      </c>
      <c r="BP13" s="9">
        <v>0.89</v>
      </c>
      <c r="BQ13" s="9">
        <v>2.7120000000000002</v>
      </c>
      <c r="BR13" s="9">
        <v>1.278</v>
      </c>
      <c r="BS13" s="9">
        <v>2.605</v>
      </c>
      <c r="BT13" s="9">
        <v>4.883</v>
      </c>
      <c r="BU13" s="9">
        <v>4.6399999999999997</v>
      </c>
      <c r="BV13" s="9">
        <v>4.1269999999999998</v>
      </c>
      <c r="BW13" s="9">
        <v>0.92</v>
      </c>
      <c r="BX13" s="9">
        <v>109.56100000000001</v>
      </c>
      <c r="BY13" s="9">
        <v>79.266000000000005</v>
      </c>
      <c r="BZ13" s="9">
        <v>77.546999999999997</v>
      </c>
      <c r="CA13" s="9">
        <v>1.4139999999999999</v>
      </c>
      <c r="CB13" s="9">
        <v>0.30399999999999999</v>
      </c>
      <c r="CC13" s="9">
        <v>0.60299999999999998</v>
      </c>
      <c r="CD13" s="9">
        <v>0.57199999999999995</v>
      </c>
      <c r="CE13" s="9">
        <v>0.54300000000000004</v>
      </c>
      <c r="CF13" s="9">
        <v>60.52</v>
      </c>
      <c r="CG13" s="9">
        <v>4.258</v>
      </c>
      <c r="CH13" s="9">
        <v>2.9980000000000002</v>
      </c>
      <c r="CI13" s="9">
        <v>11.49</v>
      </c>
      <c r="CJ13" s="9">
        <v>8.1839999999999993</v>
      </c>
      <c r="CK13" s="9">
        <v>71.081000000000003</v>
      </c>
      <c r="CL13" s="9">
        <v>30.295000000000002</v>
      </c>
      <c r="CM13" s="9">
        <v>6.1420000000000003</v>
      </c>
      <c r="CN13" s="9">
        <v>125.389</v>
      </c>
      <c r="CO13" s="9">
        <v>186.386</v>
      </c>
      <c r="CP13" s="9">
        <v>174.995</v>
      </c>
      <c r="CQ13" s="9">
        <v>13.412000000000001</v>
      </c>
      <c r="CR13" s="9">
        <v>12.192</v>
      </c>
      <c r="CS13" s="9">
        <v>6.26</v>
      </c>
      <c r="CT13" s="9">
        <v>5.9320000000000004</v>
      </c>
      <c r="CU13" s="9">
        <v>9.6530000000000005</v>
      </c>
      <c r="CV13" s="9">
        <v>2.5379999999999998</v>
      </c>
      <c r="CW13" s="9">
        <v>9.9890000000000008</v>
      </c>
      <c r="CX13" s="9">
        <v>1.669</v>
      </c>
      <c r="CY13" s="9">
        <v>0.53400000000000003</v>
      </c>
      <c r="CZ13" s="9">
        <v>3.2879999999999998</v>
      </c>
      <c r="DA13" s="9">
        <v>5.0880000000000001</v>
      </c>
      <c r="DB13" s="9">
        <v>3.8159999999999998</v>
      </c>
      <c r="DC13" s="9">
        <v>7.9109999999999996</v>
      </c>
      <c r="DD13" s="9">
        <v>4.2809999999999997</v>
      </c>
      <c r="DE13" s="9">
        <v>1.22</v>
      </c>
      <c r="DF13" s="9">
        <v>161.583</v>
      </c>
      <c r="DG13" s="9">
        <v>146.46299999999999</v>
      </c>
      <c r="DH13" s="9">
        <v>141.18</v>
      </c>
      <c r="DI13" s="9">
        <v>2.04</v>
      </c>
      <c r="DJ13" s="9">
        <v>3.2429999999999999</v>
      </c>
      <c r="DK13" s="9">
        <v>2.0230000000000001</v>
      </c>
      <c r="DL13" s="9">
        <v>2.33</v>
      </c>
      <c r="DM13" s="9">
        <v>0.93</v>
      </c>
      <c r="DN13" s="9">
        <v>108.843</v>
      </c>
      <c r="DO13" s="9">
        <v>9.6829999999999998</v>
      </c>
      <c r="DP13" s="9">
        <v>8.0649999999999995</v>
      </c>
      <c r="DQ13" s="9">
        <v>19.870999999999999</v>
      </c>
      <c r="DR13" s="9">
        <v>14.868</v>
      </c>
      <c r="DS13" s="9">
        <v>131.595</v>
      </c>
      <c r="DT13" s="9">
        <v>15.12</v>
      </c>
      <c r="DU13" s="9">
        <v>11.391</v>
      </c>
      <c r="DV13" s="9">
        <v>186.386</v>
      </c>
      <c r="DW13" s="9">
        <v>140.27699999999999</v>
      </c>
      <c r="DX13" s="9">
        <v>128.953</v>
      </c>
      <c r="DY13" s="9">
        <v>8.51</v>
      </c>
      <c r="DZ13" s="9">
        <v>7.23</v>
      </c>
      <c r="EA13" s="9">
        <v>3.956</v>
      </c>
      <c r="EB13" s="9">
        <v>3.274</v>
      </c>
      <c r="EC13" s="9">
        <v>4.758</v>
      </c>
      <c r="ED13" s="9">
        <v>2.472</v>
      </c>
      <c r="EE13" s="9">
        <v>6.915</v>
      </c>
      <c r="EF13" s="9">
        <v>0.316</v>
      </c>
      <c r="EG13" s="9">
        <v>0</v>
      </c>
      <c r="EH13" s="9">
        <v>4.024</v>
      </c>
      <c r="EI13" s="9">
        <v>2.202</v>
      </c>
      <c r="EJ13" s="9">
        <v>1.004</v>
      </c>
      <c r="EK13" s="9">
        <v>3.093</v>
      </c>
      <c r="EL13" s="9">
        <v>4.1369999999999996</v>
      </c>
      <c r="EM13" s="9">
        <v>1.28</v>
      </c>
      <c r="EN13" s="9">
        <v>120.443</v>
      </c>
      <c r="EO13" s="9">
        <v>105.316</v>
      </c>
      <c r="EP13" s="9">
        <v>101.551</v>
      </c>
      <c r="EQ13" s="9">
        <v>1.7070000000000001</v>
      </c>
      <c r="ER13" s="9">
        <v>2.0579999999999998</v>
      </c>
      <c r="ES13" s="9">
        <v>1.175</v>
      </c>
      <c r="ET13" s="9">
        <v>2.59</v>
      </c>
      <c r="EU13" s="9">
        <v>0</v>
      </c>
      <c r="EV13" s="9">
        <v>70.828999999999994</v>
      </c>
      <c r="EW13" s="9">
        <v>6.32</v>
      </c>
      <c r="EX13" s="9">
        <v>6.7039999999999997</v>
      </c>
      <c r="EY13" s="9">
        <v>21.463000000000001</v>
      </c>
      <c r="EZ13" s="9">
        <v>9.8529999999999998</v>
      </c>
      <c r="FA13" s="9">
        <v>95.463999999999999</v>
      </c>
      <c r="FB13" s="9">
        <v>15.125999999999999</v>
      </c>
      <c r="FC13" s="9">
        <v>11.324</v>
      </c>
      <c r="FD13" s="9">
        <v>140.27699999999999</v>
      </c>
      <c r="FE13" s="9">
        <v>85.218999999999994</v>
      </c>
      <c r="FF13" s="9">
        <v>69.114999999999995</v>
      </c>
      <c r="FG13" s="9">
        <v>69.114999999999995</v>
      </c>
      <c r="FH13" s="9">
        <v>4.2210000000000001</v>
      </c>
      <c r="FI13" s="9">
        <v>64.894000000000005</v>
      </c>
      <c r="FJ13" s="9">
        <v>16.103000000000002</v>
      </c>
      <c r="FK13" s="9">
        <v>1361.519</v>
      </c>
      <c r="FL13" s="9">
        <v>1248.6369999999999</v>
      </c>
      <c r="FM13" s="9">
        <v>208.054</v>
      </c>
      <c r="FN13" s="9">
        <v>91.445999999999998</v>
      </c>
      <c r="FO13" s="9">
        <v>31.437999999999999</v>
      </c>
      <c r="FP13" s="9">
        <v>52.231999999999999</v>
      </c>
      <c r="FQ13" s="9">
        <v>56.750999999999998</v>
      </c>
      <c r="FR13" s="9">
        <v>26.92</v>
      </c>
      <c r="FS13" s="9">
        <v>48.137999999999998</v>
      </c>
      <c r="FT13" s="9">
        <v>19.433</v>
      </c>
      <c r="FU13" s="9">
        <v>13.311</v>
      </c>
      <c r="FV13" s="9">
        <v>25.257999999999999</v>
      </c>
      <c r="FW13" s="9">
        <v>30.207999999999998</v>
      </c>
      <c r="FX13" s="9">
        <v>28.204999999999998</v>
      </c>
      <c r="FY13" s="9">
        <v>51.441000000000003</v>
      </c>
      <c r="FZ13" s="9">
        <v>32.229999999999997</v>
      </c>
      <c r="GA13" s="9">
        <v>116.608</v>
      </c>
      <c r="GB13" s="9">
        <v>1040.5830000000001</v>
      </c>
      <c r="GC13" s="9">
        <v>833.78</v>
      </c>
      <c r="GD13" s="9">
        <v>797.51400000000001</v>
      </c>
      <c r="GE13" s="9">
        <v>18.475999999999999</v>
      </c>
      <c r="GF13" s="9">
        <v>16.928999999999998</v>
      </c>
      <c r="GG13" s="9">
        <v>17.974</v>
      </c>
      <c r="GH13" s="9">
        <v>7.2839999999999998</v>
      </c>
      <c r="GI13" s="9">
        <v>8.0990000000000002</v>
      </c>
      <c r="GJ13" s="9">
        <v>644.40099999999995</v>
      </c>
      <c r="GK13" s="9">
        <v>42.072000000000003</v>
      </c>
      <c r="GL13" s="9">
        <v>52.679000000000002</v>
      </c>
      <c r="GM13" s="9">
        <v>94.628</v>
      </c>
      <c r="GN13" s="9">
        <v>122.123</v>
      </c>
      <c r="GO13" s="9">
        <v>711.65700000000004</v>
      </c>
      <c r="GP13" s="9">
        <v>206.803</v>
      </c>
      <c r="GQ13" s="9">
        <v>112.88200000000001</v>
      </c>
      <c r="GR13" s="9">
        <v>1215.172</v>
      </c>
      <c r="GS13" s="9">
        <v>146.34700000000001</v>
      </c>
      <c r="GT13" s="9">
        <v>146.87100000000001</v>
      </c>
      <c r="GU13" s="9">
        <v>137.78800000000001</v>
      </c>
      <c r="GV13" s="9">
        <v>6.0529999999999999</v>
      </c>
      <c r="GW13" s="9">
        <v>6.0529999999999999</v>
      </c>
      <c r="GX13" s="9">
        <v>1.4339999999999999</v>
      </c>
      <c r="GY13" s="9">
        <v>4.62</v>
      </c>
      <c r="GZ13" s="9">
        <v>4.3390000000000004</v>
      </c>
      <c r="HA13" s="9">
        <v>1.714</v>
      </c>
      <c r="HB13" s="9">
        <v>4.5090000000000003</v>
      </c>
      <c r="HC13" s="9">
        <v>0</v>
      </c>
      <c r="HD13" s="9">
        <v>1.0960000000000001</v>
      </c>
      <c r="HE13" s="9">
        <v>3.0369999999999999</v>
      </c>
      <c r="HF13" s="9">
        <v>1.1559999999999999</v>
      </c>
      <c r="HG13" s="9">
        <v>1.86</v>
      </c>
      <c r="HH13" s="9">
        <v>3.948</v>
      </c>
      <c r="HI13" s="9">
        <v>2.105</v>
      </c>
      <c r="HJ13" s="9">
        <v>0</v>
      </c>
      <c r="HK13" s="9">
        <v>131.73500000000001</v>
      </c>
      <c r="HL13" s="9">
        <v>82.543000000000006</v>
      </c>
      <c r="HM13" s="9">
        <v>78.147000000000006</v>
      </c>
      <c r="HN13" s="9">
        <v>2.1259999999999999</v>
      </c>
      <c r="HO13" s="9">
        <v>2.27</v>
      </c>
      <c r="HP13" s="9">
        <v>2.1259999999999999</v>
      </c>
      <c r="HQ13" s="9">
        <v>0.60499999999999998</v>
      </c>
      <c r="HR13" s="9">
        <v>1.665</v>
      </c>
      <c r="HS13" s="9">
        <v>64.593999999999994</v>
      </c>
      <c r="HT13" s="9">
        <v>3.4790000000000001</v>
      </c>
      <c r="HU13" s="9">
        <v>6.2329999999999997</v>
      </c>
      <c r="HV13" s="9">
        <v>8.2370000000000001</v>
      </c>
      <c r="HW13" s="9">
        <v>13.026999999999999</v>
      </c>
      <c r="HX13" s="9">
        <v>69.516999999999996</v>
      </c>
      <c r="HY13" s="9">
        <v>49.192</v>
      </c>
      <c r="HZ13" s="9">
        <v>9.0830000000000002</v>
      </c>
      <c r="IA13" s="9">
        <v>146.87100000000001</v>
      </c>
      <c r="IB13" s="9">
        <v>269.43900000000002</v>
      </c>
      <c r="IC13" s="9">
        <v>250.029</v>
      </c>
      <c r="ID13" s="9">
        <v>16.95</v>
      </c>
      <c r="IE13" s="9">
        <v>15.863</v>
      </c>
      <c r="IF13" s="9">
        <v>7.6230000000000002</v>
      </c>
      <c r="IG13" s="9">
        <v>8.24</v>
      </c>
      <c r="IH13" s="9">
        <v>13.215</v>
      </c>
      <c r="II13" s="9">
        <v>2.6480000000000001</v>
      </c>
      <c r="IJ13" s="9">
        <v>14.068</v>
      </c>
      <c r="IK13" s="9">
        <v>0</v>
      </c>
      <c r="IL13" s="9">
        <v>1.2330000000000001</v>
      </c>
      <c r="IM13" s="9">
        <v>6.2329999999999997</v>
      </c>
      <c r="IN13" s="9">
        <v>4.8220000000000001</v>
      </c>
      <c r="IO13" s="9">
        <v>4.8079999999999998</v>
      </c>
      <c r="IP13" s="9">
        <v>11.106</v>
      </c>
      <c r="IQ13" s="9">
        <v>4.7569999999999997</v>
      </c>
    </row>
    <row r="14" spans="1:251">
      <c r="A14" s="10">
        <v>43132</v>
      </c>
      <c r="B14" s="9">
        <v>3.9980000000000002</v>
      </c>
      <c r="C14" s="9">
        <v>2.9889999999999999</v>
      </c>
      <c r="D14" s="9">
        <v>5.694</v>
      </c>
      <c r="E14" s="9">
        <v>10.151</v>
      </c>
      <c r="F14" s="9">
        <v>2.5299999999999998</v>
      </c>
      <c r="G14" s="9">
        <v>1.7350000000000001</v>
      </c>
      <c r="H14" s="9">
        <v>214.76900000000001</v>
      </c>
      <c r="I14" s="9">
        <v>166.066</v>
      </c>
      <c r="J14" s="9">
        <v>160.45099999999999</v>
      </c>
      <c r="K14" s="9">
        <v>2.774</v>
      </c>
      <c r="L14" s="9">
        <v>2.8410000000000002</v>
      </c>
      <c r="M14" s="9">
        <v>4.1989999999999998</v>
      </c>
      <c r="N14" s="9">
        <v>0.27900000000000003</v>
      </c>
      <c r="O14" s="9">
        <v>1.137</v>
      </c>
      <c r="P14" s="9">
        <v>135.25800000000001</v>
      </c>
      <c r="Q14" s="9">
        <v>6.7130000000000001</v>
      </c>
      <c r="R14" s="9">
        <v>7.1289999999999996</v>
      </c>
      <c r="S14" s="9">
        <v>16.966000000000001</v>
      </c>
      <c r="T14" s="9">
        <v>20.425000000000001</v>
      </c>
      <c r="U14" s="9">
        <v>145.64099999999999</v>
      </c>
      <c r="V14" s="9">
        <v>48.703000000000003</v>
      </c>
      <c r="W14" s="9">
        <v>10.856</v>
      </c>
      <c r="X14" s="9">
        <v>240.042</v>
      </c>
      <c r="Y14" s="9">
        <v>91.21</v>
      </c>
      <c r="Z14" s="9">
        <v>88.153000000000006</v>
      </c>
      <c r="AA14" s="9">
        <v>5.4020000000000001</v>
      </c>
      <c r="AB14" s="9">
        <v>4.774</v>
      </c>
      <c r="AC14" s="9">
        <v>2.8130000000000002</v>
      </c>
      <c r="AD14" s="9">
        <v>1.96</v>
      </c>
      <c r="AE14" s="9">
        <v>3.66</v>
      </c>
      <c r="AF14" s="9">
        <v>1.113</v>
      </c>
      <c r="AG14" s="9">
        <v>3.3450000000000002</v>
      </c>
      <c r="AH14" s="9">
        <v>0.55600000000000005</v>
      </c>
      <c r="AI14" s="9">
        <v>0.873</v>
      </c>
      <c r="AJ14" s="9">
        <v>2.141</v>
      </c>
      <c r="AK14" s="9">
        <v>1.383</v>
      </c>
      <c r="AL14" s="9">
        <v>1.2490000000000001</v>
      </c>
      <c r="AM14" s="9">
        <v>4.194</v>
      </c>
      <c r="AN14" s="9">
        <v>0.57999999999999996</v>
      </c>
      <c r="AO14" s="9">
        <v>0.628</v>
      </c>
      <c r="AP14" s="9">
        <v>82.751000000000005</v>
      </c>
      <c r="AQ14" s="9">
        <v>63.005000000000003</v>
      </c>
      <c r="AR14" s="9">
        <v>59.561</v>
      </c>
      <c r="AS14" s="9">
        <v>1.17</v>
      </c>
      <c r="AT14" s="9">
        <v>2.274</v>
      </c>
      <c r="AU14" s="9">
        <v>1.7529999999999999</v>
      </c>
      <c r="AV14" s="9">
        <v>1.6910000000000001</v>
      </c>
      <c r="AW14" s="9">
        <v>0</v>
      </c>
      <c r="AX14" s="9">
        <v>52.783999999999999</v>
      </c>
      <c r="AY14" s="9">
        <v>1.911</v>
      </c>
      <c r="AZ14" s="9">
        <v>2.3919999999999999</v>
      </c>
      <c r="BA14" s="9">
        <v>5.9180000000000001</v>
      </c>
      <c r="BB14" s="9">
        <v>10.58</v>
      </c>
      <c r="BC14" s="9">
        <v>52.424999999999997</v>
      </c>
      <c r="BD14" s="9">
        <v>19.745999999999999</v>
      </c>
      <c r="BE14" s="9">
        <v>3.0569999999999999</v>
      </c>
      <c r="BF14" s="9">
        <v>91.21</v>
      </c>
      <c r="BG14" s="9">
        <v>120.854</v>
      </c>
      <c r="BH14" s="9">
        <v>116.039</v>
      </c>
      <c r="BI14" s="9">
        <v>10.257</v>
      </c>
      <c r="BJ14" s="9">
        <v>10.055999999999999</v>
      </c>
      <c r="BK14" s="9">
        <v>5.3129999999999997</v>
      </c>
      <c r="BL14" s="9">
        <v>4.7430000000000003</v>
      </c>
      <c r="BM14" s="9">
        <v>8.0169999999999995</v>
      </c>
      <c r="BN14" s="9">
        <v>2.0390000000000001</v>
      </c>
      <c r="BO14" s="9">
        <v>5.3369999999999997</v>
      </c>
      <c r="BP14" s="9">
        <v>1.464</v>
      </c>
      <c r="BQ14" s="9">
        <v>3.2549999999999999</v>
      </c>
      <c r="BR14" s="9">
        <v>3.1179999999999999</v>
      </c>
      <c r="BS14" s="9">
        <v>4.0179999999999998</v>
      </c>
      <c r="BT14" s="9">
        <v>2.919</v>
      </c>
      <c r="BU14" s="9">
        <v>3.2949999999999999</v>
      </c>
      <c r="BV14" s="9">
        <v>6.76</v>
      </c>
      <c r="BW14" s="9">
        <v>0.20100000000000001</v>
      </c>
      <c r="BX14" s="9">
        <v>105.783</v>
      </c>
      <c r="BY14" s="9">
        <v>70.956000000000003</v>
      </c>
      <c r="BZ14" s="9">
        <v>68.418000000000006</v>
      </c>
      <c r="CA14" s="9">
        <v>1.0069999999999999</v>
      </c>
      <c r="CB14" s="9">
        <v>1.5309999999999999</v>
      </c>
      <c r="CC14" s="9">
        <v>1.0069999999999999</v>
      </c>
      <c r="CD14" s="9">
        <v>0.90700000000000003</v>
      </c>
      <c r="CE14" s="9">
        <v>0.625</v>
      </c>
      <c r="CF14" s="9">
        <v>53.243000000000002</v>
      </c>
      <c r="CG14" s="9">
        <v>1.484</v>
      </c>
      <c r="CH14" s="9">
        <v>4.6159999999999997</v>
      </c>
      <c r="CI14" s="9">
        <v>11.613</v>
      </c>
      <c r="CJ14" s="9">
        <v>7.3730000000000002</v>
      </c>
      <c r="CK14" s="9">
        <v>63.582999999999998</v>
      </c>
      <c r="CL14" s="9">
        <v>34.826999999999998</v>
      </c>
      <c r="CM14" s="9">
        <v>4.8150000000000004</v>
      </c>
      <c r="CN14" s="9">
        <v>120.854</v>
      </c>
      <c r="CO14" s="9">
        <v>186.35499999999999</v>
      </c>
      <c r="CP14" s="9">
        <v>172.15700000000001</v>
      </c>
      <c r="CQ14" s="9">
        <v>12.624000000000001</v>
      </c>
      <c r="CR14" s="9">
        <v>10.667999999999999</v>
      </c>
      <c r="CS14" s="9">
        <v>3.7610000000000001</v>
      </c>
      <c r="CT14" s="9">
        <v>6.907</v>
      </c>
      <c r="CU14" s="9">
        <v>6.3520000000000003</v>
      </c>
      <c r="CV14" s="9">
        <v>4.3170000000000002</v>
      </c>
      <c r="CW14" s="9">
        <v>7.15</v>
      </c>
      <c r="CX14" s="9">
        <v>2.1850000000000001</v>
      </c>
      <c r="CY14" s="9">
        <v>0.94599999999999995</v>
      </c>
      <c r="CZ14" s="9">
        <v>3.7160000000000002</v>
      </c>
      <c r="DA14" s="9">
        <v>1.5029999999999999</v>
      </c>
      <c r="DB14" s="9">
        <v>5.4489999999999998</v>
      </c>
      <c r="DC14" s="9">
        <v>7.2249999999999996</v>
      </c>
      <c r="DD14" s="9">
        <v>3.444</v>
      </c>
      <c r="DE14" s="9">
        <v>1.956</v>
      </c>
      <c r="DF14" s="9">
        <v>159.53299999999999</v>
      </c>
      <c r="DG14" s="9">
        <v>140.86500000000001</v>
      </c>
      <c r="DH14" s="9">
        <v>134.69300000000001</v>
      </c>
      <c r="DI14" s="9">
        <v>3.4289999999999998</v>
      </c>
      <c r="DJ14" s="9">
        <v>2.7429999999999999</v>
      </c>
      <c r="DK14" s="9">
        <v>4.0720000000000001</v>
      </c>
      <c r="DL14" s="9">
        <v>1.294</v>
      </c>
      <c r="DM14" s="9">
        <v>0.80600000000000005</v>
      </c>
      <c r="DN14" s="9">
        <v>106.63</v>
      </c>
      <c r="DO14" s="9">
        <v>7.2249999999999996</v>
      </c>
      <c r="DP14" s="9">
        <v>8.798</v>
      </c>
      <c r="DQ14" s="9">
        <v>18.212</v>
      </c>
      <c r="DR14" s="9">
        <v>15.176</v>
      </c>
      <c r="DS14" s="9">
        <v>125.68899999999999</v>
      </c>
      <c r="DT14" s="9">
        <v>18.667999999999999</v>
      </c>
      <c r="DU14" s="9">
        <v>14.198</v>
      </c>
      <c r="DV14" s="9">
        <v>186.35499999999999</v>
      </c>
      <c r="DW14" s="9">
        <v>137.321</v>
      </c>
      <c r="DX14" s="9">
        <v>129.703</v>
      </c>
      <c r="DY14" s="9">
        <v>14.287000000000001</v>
      </c>
      <c r="DZ14" s="9">
        <v>12.483000000000001</v>
      </c>
      <c r="EA14" s="9">
        <v>3.9</v>
      </c>
      <c r="EB14" s="9">
        <v>8.5830000000000002</v>
      </c>
      <c r="EC14" s="9">
        <v>6.2789999999999999</v>
      </c>
      <c r="ED14" s="9">
        <v>6.2039999999999997</v>
      </c>
      <c r="EE14" s="9">
        <v>6.17</v>
      </c>
      <c r="EF14" s="9">
        <v>6.3120000000000003</v>
      </c>
      <c r="EG14" s="9">
        <v>0</v>
      </c>
      <c r="EH14" s="9">
        <v>3.3420000000000001</v>
      </c>
      <c r="EI14" s="9">
        <v>5.8179999999999996</v>
      </c>
      <c r="EJ14" s="9">
        <v>3.3220000000000001</v>
      </c>
      <c r="EK14" s="9">
        <v>7.4279999999999999</v>
      </c>
      <c r="EL14" s="9">
        <v>5.0549999999999997</v>
      </c>
      <c r="EM14" s="9">
        <v>1.8049999999999999</v>
      </c>
      <c r="EN14" s="9">
        <v>115.416</v>
      </c>
      <c r="EO14" s="9">
        <v>103.276</v>
      </c>
      <c r="EP14" s="9">
        <v>99.302000000000007</v>
      </c>
      <c r="EQ14" s="9">
        <v>1.83</v>
      </c>
      <c r="ER14" s="9">
        <v>2.145</v>
      </c>
      <c r="ES14" s="9">
        <v>1.169</v>
      </c>
      <c r="ET14" s="9">
        <v>2.2349999999999999</v>
      </c>
      <c r="EU14" s="9">
        <v>0.245</v>
      </c>
      <c r="EV14" s="9">
        <v>66.959999999999994</v>
      </c>
      <c r="EW14" s="9">
        <v>6.7510000000000003</v>
      </c>
      <c r="EX14" s="9">
        <v>6.609</v>
      </c>
      <c r="EY14" s="9">
        <v>22.957000000000001</v>
      </c>
      <c r="EZ14" s="9">
        <v>10.853</v>
      </c>
      <c r="FA14" s="9">
        <v>92.424000000000007</v>
      </c>
      <c r="FB14" s="9">
        <v>12.138999999999999</v>
      </c>
      <c r="FC14" s="9">
        <v>7.6189999999999998</v>
      </c>
      <c r="FD14" s="9">
        <v>137.321</v>
      </c>
      <c r="FE14" s="9">
        <v>95.137</v>
      </c>
      <c r="FF14" s="9">
        <v>82.328000000000003</v>
      </c>
      <c r="FG14" s="9">
        <v>82.328000000000003</v>
      </c>
      <c r="FH14" s="9">
        <v>6.3710000000000004</v>
      </c>
      <c r="FI14" s="9">
        <v>75.957999999999998</v>
      </c>
      <c r="FJ14" s="9">
        <v>12.808999999999999</v>
      </c>
      <c r="FK14" s="9">
        <v>1373.7750000000001</v>
      </c>
      <c r="FL14" s="9">
        <v>1275.6510000000001</v>
      </c>
      <c r="FM14" s="9">
        <v>229.101</v>
      </c>
      <c r="FN14" s="9">
        <v>93.790999999999997</v>
      </c>
      <c r="FO14" s="9">
        <v>33.082000000000001</v>
      </c>
      <c r="FP14" s="9">
        <v>49.06</v>
      </c>
      <c r="FQ14" s="9">
        <v>49.719000000000001</v>
      </c>
      <c r="FR14" s="9">
        <v>32.421999999999997</v>
      </c>
      <c r="FS14" s="9">
        <v>52.151000000000003</v>
      </c>
      <c r="FT14" s="9">
        <v>14.326000000000001</v>
      </c>
      <c r="FU14" s="9">
        <v>14.425000000000001</v>
      </c>
      <c r="FV14" s="9">
        <v>25.187999999999999</v>
      </c>
      <c r="FW14" s="9">
        <v>26.937999999999999</v>
      </c>
      <c r="FX14" s="9">
        <v>30.015000000000001</v>
      </c>
      <c r="FY14" s="9">
        <v>56.734999999999999</v>
      </c>
      <c r="FZ14" s="9">
        <v>25.407</v>
      </c>
      <c r="GA14" s="9">
        <v>135.31</v>
      </c>
      <c r="GB14" s="9">
        <v>1046.55</v>
      </c>
      <c r="GC14" s="9">
        <v>843.51199999999994</v>
      </c>
      <c r="GD14" s="9">
        <v>799.904</v>
      </c>
      <c r="GE14" s="9">
        <v>23.341999999999999</v>
      </c>
      <c r="GF14" s="9">
        <v>19.126000000000001</v>
      </c>
      <c r="GG14" s="9">
        <v>23.268999999999998</v>
      </c>
      <c r="GH14" s="9">
        <v>12.528</v>
      </c>
      <c r="GI14" s="9">
        <v>4.7300000000000004</v>
      </c>
      <c r="GJ14" s="9">
        <v>639.47699999999998</v>
      </c>
      <c r="GK14" s="9">
        <v>43.121000000000002</v>
      </c>
      <c r="GL14" s="9">
        <v>49.204000000000001</v>
      </c>
      <c r="GM14" s="9">
        <v>111.71</v>
      </c>
      <c r="GN14" s="9">
        <v>120.94499999999999</v>
      </c>
      <c r="GO14" s="9">
        <v>722.56700000000001</v>
      </c>
      <c r="GP14" s="9">
        <v>203.03899999999999</v>
      </c>
      <c r="GQ14" s="9">
        <v>98.123999999999995</v>
      </c>
      <c r="GR14" s="9">
        <v>1211.145</v>
      </c>
      <c r="GS14" s="9">
        <v>162.63</v>
      </c>
      <c r="GT14" s="9">
        <v>140.44999999999999</v>
      </c>
      <c r="GU14" s="9">
        <v>135.274</v>
      </c>
      <c r="GV14" s="9">
        <v>7.4550000000000001</v>
      </c>
      <c r="GW14" s="9">
        <v>7.4550000000000001</v>
      </c>
      <c r="GX14" s="9">
        <v>2.972</v>
      </c>
      <c r="GY14" s="9">
        <v>4.4829999999999997</v>
      </c>
      <c r="GZ14" s="9">
        <v>2.5619999999999998</v>
      </c>
      <c r="HA14" s="9">
        <v>4.8929999999999998</v>
      </c>
      <c r="HB14" s="9">
        <v>3.7949999999999999</v>
      </c>
      <c r="HC14" s="9">
        <v>0.42199999999999999</v>
      </c>
      <c r="HD14" s="9">
        <v>3.238</v>
      </c>
      <c r="HE14" s="9">
        <v>2.8250000000000002</v>
      </c>
      <c r="HF14" s="9">
        <v>2.1579999999999999</v>
      </c>
      <c r="HG14" s="9">
        <v>2.4729999999999999</v>
      </c>
      <c r="HH14" s="9">
        <v>4.1429999999999998</v>
      </c>
      <c r="HI14" s="9">
        <v>3.3119999999999998</v>
      </c>
      <c r="HJ14" s="9">
        <v>0</v>
      </c>
      <c r="HK14" s="9">
        <v>127.819</v>
      </c>
      <c r="HL14" s="9">
        <v>78.259</v>
      </c>
      <c r="HM14" s="9">
        <v>72.751999999999995</v>
      </c>
      <c r="HN14" s="9">
        <v>3.161</v>
      </c>
      <c r="HO14" s="9">
        <v>2.3450000000000002</v>
      </c>
      <c r="HP14" s="9">
        <v>3.1640000000000001</v>
      </c>
      <c r="HQ14" s="9">
        <v>0.84799999999999998</v>
      </c>
      <c r="HR14" s="9">
        <v>0.59099999999999997</v>
      </c>
      <c r="HS14" s="9">
        <v>67.486999999999995</v>
      </c>
      <c r="HT14" s="9">
        <v>3.03</v>
      </c>
      <c r="HU14" s="9">
        <v>2.1539999999999999</v>
      </c>
      <c r="HV14" s="9">
        <v>5.5880000000000001</v>
      </c>
      <c r="HW14" s="9">
        <v>16.109000000000002</v>
      </c>
      <c r="HX14" s="9">
        <v>62.15</v>
      </c>
      <c r="HY14" s="9">
        <v>49.56</v>
      </c>
      <c r="HZ14" s="9">
        <v>5.1760000000000002</v>
      </c>
      <c r="IA14" s="9">
        <v>140.44999999999999</v>
      </c>
      <c r="IB14" s="9">
        <v>287.61700000000002</v>
      </c>
      <c r="IC14" s="9">
        <v>277.38299999999998</v>
      </c>
      <c r="ID14" s="9">
        <v>19.917000000000002</v>
      </c>
      <c r="IE14" s="9">
        <v>18.123000000000001</v>
      </c>
      <c r="IF14" s="9">
        <v>10.849</v>
      </c>
      <c r="IG14" s="9">
        <v>7.274</v>
      </c>
      <c r="IH14" s="9">
        <v>14.39</v>
      </c>
      <c r="II14" s="9">
        <v>3.7330000000000001</v>
      </c>
      <c r="IJ14" s="9">
        <v>14.772</v>
      </c>
      <c r="IK14" s="9">
        <v>0</v>
      </c>
      <c r="IL14" s="9">
        <v>3.351</v>
      </c>
      <c r="IM14" s="9">
        <v>7.4459999999999997</v>
      </c>
      <c r="IN14" s="9">
        <v>3.6859999999999999</v>
      </c>
      <c r="IO14" s="9">
        <v>6.9909999999999997</v>
      </c>
      <c r="IP14" s="9">
        <v>12.897</v>
      </c>
      <c r="IQ14" s="9">
        <v>5.226</v>
      </c>
    </row>
    <row r="15" spans="1:251">
      <c r="A15" s="10">
        <v>43497</v>
      </c>
      <c r="B15" s="9">
        <v>5.2450000000000001</v>
      </c>
      <c r="C15" s="9">
        <v>4.0039999999999996</v>
      </c>
      <c r="D15" s="9">
        <v>4.4180000000000001</v>
      </c>
      <c r="E15" s="9">
        <v>10.635</v>
      </c>
      <c r="F15" s="9">
        <v>3.032</v>
      </c>
      <c r="G15" s="9">
        <v>2.2629999999999999</v>
      </c>
      <c r="H15" s="9">
        <v>197.43700000000001</v>
      </c>
      <c r="I15" s="9">
        <v>155.84800000000001</v>
      </c>
      <c r="J15" s="9">
        <v>148.08000000000001</v>
      </c>
      <c r="K15" s="9">
        <v>4.0449999999999999</v>
      </c>
      <c r="L15" s="9">
        <v>3.7229999999999999</v>
      </c>
      <c r="M15" s="9">
        <v>4.9539999999999997</v>
      </c>
      <c r="N15" s="9">
        <v>0.60499999999999998</v>
      </c>
      <c r="O15" s="9">
        <v>2.2090000000000001</v>
      </c>
      <c r="P15" s="9">
        <v>121.56399999999999</v>
      </c>
      <c r="Q15" s="9">
        <v>9.7100000000000009</v>
      </c>
      <c r="R15" s="9">
        <v>8.4030000000000005</v>
      </c>
      <c r="S15" s="9">
        <v>16.170000000000002</v>
      </c>
      <c r="T15" s="9">
        <v>27.948</v>
      </c>
      <c r="U15" s="9">
        <v>127.9</v>
      </c>
      <c r="V15" s="9">
        <v>41.588999999999999</v>
      </c>
      <c r="W15" s="9">
        <v>6.7930000000000001</v>
      </c>
      <c r="X15" s="9">
        <v>220.15899999999999</v>
      </c>
      <c r="Y15" s="9">
        <v>102.28700000000001</v>
      </c>
      <c r="Z15" s="9">
        <v>96.427999999999997</v>
      </c>
      <c r="AA15" s="9">
        <v>7.5</v>
      </c>
      <c r="AB15" s="9">
        <v>6.6150000000000002</v>
      </c>
      <c r="AC15" s="9">
        <v>3.5019999999999998</v>
      </c>
      <c r="AD15" s="9">
        <v>3.1139999999999999</v>
      </c>
      <c r="AE15" s="9">
        <v>4.4359999999999999</v>
      </c>
      <c r="AF15" s="9">
        <v>2.1789999999999998</v>
      </c>
      <c r="AG15" s="9">
        <v>3.1920000000000002</v>
      </c>
      <c r="AH15" s="9">
        <v>0.92400000000000004</v>
      </c>
      <c r="AI15" s="9">
        <v>2.5</v>
      </c>
      <c r="AJ15" s="9">
        <v>2.7890000000000001</v>
      </c>
      <c r="AK15" s="9">
        <v>1.151</v>
      </c>
      <c r="AL15" s="9">
        <v>2.6749999999999998</v>
      </c>
      <c r="AM15" s="9">
        <v>4.6680000000000001</v>
      </c>
      <c r="AN15" s="9">
        <v>1.9470000000000001</v>
      </c>
      <c r="AO15" s="9">
        <v>0.88500000000000001</v>
      </c>
      <c r="AP15" s="9">
        <v>88.927999999999997</v>
      </c>
      <c r="AQ15" s="9">
        <v>64.977000000000004</v>
      </c>
      <c r="AR15" s="9">
        <v>61.749000000000002</v>
      </c>
      <c r="AS15" s="9">
        <v>0.52300000000000002</v>
      </c>
      <c r="AT15" s="9">
        <v>2.7050000000000001</v>
      </c>
      <c r="AU15" s="9">
        <v>0.8</v>
      </c>
      <c r="AV15" s="9">
        <v>1.254</v>
      </c>
      <c r="AW15" s="9">
        <v>1.1739999999999999</v>
      </c>
      <c r="AX15" s="9">
        <v>53.567999999999998</v>
      </c>
      <c r="AY15" s="9">
        <v>3.976</v>
      </c>
      <c r="AZ15" s="9">
        <v>2.4660000000000002</v>
      </c>
      <c r="BA15" s="9">
        <v>4.9669999999999996</v>
      </c>
      <c r="BB15" s="9">
        <v>9.673</v>
      </c>
      <c r="BC15" s="9">
        <v>55.304000000000002</v>
      </c>
      <c r="BD15" s="9">
        <v>23.95</v>
      </c>
      <c r="BE15" s="9">
        <v>5.859</v>
      </c>
      <c r="BF15" s="9">
        <v>102.28700000000001</v>
      </c>
      <c r="BG15" s="9">
        <v>129.56700000000001</v>
      </c>
      <c r="BH15" s="9">
        <v>123.46899999999999</v>
      </c>
      <c r="BI15" s="9">
        <v>9.6760000000000002</v>
      </c>
      <c r="BJ15" s="9">
        <v>7.6509999999999998</v>
      </c>
      <c r="BK15" s="9">
        <v>5.6619999999999999</v>
      </c>
      <c r="BL15" s="9">
        <v>1.988</v>
      </c>
      <c r="BM15" s="9">
        <v>7.1269999999999998</v>
      </c>
      <c r="BN15" s="9">
        <v>0.52400000000000002</v>
      </c>
      <c r="BO15" s="9">
        <v>5.7480000000000002</v>
      </c>
      <c r="BP15" s="9">
        <v>0.96</v>
      </c>
      <c r="BQ15" s="9">
        <v>0.94399999999999995</v>
      </c>
      <c r="BR15" s="9">
        <v>2.3620000000000001</v>
      </c>
      <c r="BS15" s="9">
        <v>1.9359999999999999</v>
      </c>
      <c r="BT15" s="9">
        <v>3.3530000000000002</v>
      </c>
      <c r="BU15" s="9">
        <v>3.6930000000000001</v>
      </c>
      <c r="BV15" s="9">
        <v>3.9569999999999999</v>
      </c>
      <c r="BW15" s="9">
        <v>2.0249999999999999</v>
      </c>
      <c r="BX15" s="9">
        <v>113.794</v>
      </c>
      <c r="BY15" s="9">
        <v>82.899000000000001</v>
      </c>
      <c r="BZ15" s="9">
        <v>80.933999999999997</v>
      </c>
      <c r="CA15" s="9">
        <v>1.4570000000000001</v>
      </c>
      <c r="CB15" s="9">
        <v>0.50800000000000001</v>
      </c>
      <c r="CC15" s="9">
        <v>1.6930000000000001</v>
      </c>
      <c r="CD15" s="9">
        <v>0</v>
      </c>
      <c r="CE15" s="9">
        <v>0.27200000000000002</v>
      </c>
      <c r="CF15" s="9">
        <v>62.692</v>
      </c>
      <c r="CG15" s="9">
        <v>3.8279999999999998</v>
      </c>
      <c r="CH15" s="9">
        <v>3.8690000000000002</v>
      </c>
      <c r="CI15" s="9">
        <v>12.51</v>
      </c>
      <c r="CJ15" s="9">
        <v>9.0359999999999996</v>
      </c>
      <c r="CK15" s="9">
        <v>73.863</v>
      </c>
      <c r="CL15" s="9">
        <v>30.895</v>
      </c>
      <c r="CM15" s="9">
        <v>6.0979999999999999</v>
      </c>
      <c r="CN15" s="9">
        <v>129.56700000000001</v>
      </c>
      <c r="CO15" s="9">
        <v>201.39699999999999</v>
      </c>
      <c r="CP15" s="9">
        <v>192.274</v>
      </c>
      <c r="CQ15" s="9">
        <v>14.528</v>
      </c>
      <c r="CR15" s="9">
        <v>12.036</v>
      </c>
      <c r="CS15" s="9">
        <v>4.1440000000000001</v>
      </c>
      <c r="CT15" s="9">
        <v>7.8920000000000003</v>
      </c>
      <c r="CU15" s="9">
        <v>8.3469999999999995</v>
      </c>
      <c r="CV15" s="9">
        <v>3.6890000000000001</v>
      </c>
      <c r="CW15" s="9">
        <v>7.125</v>
      </c>
      <c r="CX15" s="9">
        <v>3.3879999999999999</v>
      </c>
      <c r="CY15" s="9">
        <v>1.522</v>
      </c>
      <c r="CZ15" s="9">
        <v>2.5049999999999999</v>
      </c>
      <c r="DA15" s="9">
        <v>3.8109999999999999</v>
      </c>
      <c r="DB15" s="9">
        <v>5.72</v>
      </c>
      <c r="DC15" s="9">
        <v>7.8360000000000003</v>
      </c>
      <c r="DD15" s="9">
        <v>4.1989999999999998</v>
      </c>
      <c r="DE15" s="9">
        <v>2.4929999999999999</v>
      </c>
      <c r="DF15" s="9">
        <v>177.745</v>
      </c>
      <c r="DG15" s="9">
        <v>161.35300000000001</v>
      </c>
      <c r="DH15" s="9">
        <v>151.821</v>
      </c>
      <c r="DI15" s="9">
        <v>6.4450000000000003</v>
      </c>
      <c r="DJ15" s="9">
        <v>3.0870000000000002</v>
      </c>
      <c r="DK15" s="9">
        <v>6.9820000000000002</v>
      </c>
      <c r="DL15" s="9">
        <v>2.3340000000000001</v>
      </c>
      <c r="DM15" s="9">
        <v>0</v>
      </c>
      <c r="DN15" s="9">
        <v>121.947</v>
      </c>
      <c r="DO15" s="9">
        <v>7.5640000000000001</v>
      </c>
      <c r="DP15" s="9">
        <v>10.372999999999999</v>
      </c>
      <c r="DQ15" s="9">
        <v>21.47</v>
      </c>
      <c r="DR15" s="9">
        <v>19.382999999999999</v>
      </c>
      <c r="DS15" s="9">
        <v>141.97</v>
      </c>
      <c r="DT15" s="9">
        <v>16.391999999999999</v>
      </c>
      <c r="DU15" s="9">
        <v>9.1229999999999993</v>
      </c>
      <c r="DV15" s="9">
        <v>201.39699999999999</v>
      </c>
      <c r="DW15" s="9">
        <v>136.16499999999999</v>
      </c>
      <c r="DX15" s="9">
        <v>125.818</v>
      </c>
      <c r="DY15" s="9">
        <v>9.2919999999999998</v>
      </c>
      <c r="DZ15" s="9">
        <v>8.4969999999999999</v>
      </c>
      <c r="EA15" s="9">
        <v>2.851</v>
      </c>
      <c r="EB15" s="9">
        <v>5.6459999999999999</v>
      </c>
      <c r="EC15" s="9">
        <v>4.0780000000000003</v>
      </c>
      <c r="ED15" s="9">
        <v>4.4189999999999996</v>
      </c>
      <c r="EE15" s="9">
        <v>4.3140000000000001</v>
      </c>
      <c r="EF15" s="9">
        <v>4.1829999999999998</v>
      </c>
      <c r="EG15" s="9">
        <v>0</v>
      </c>
      <c r="EH15" s="9">
        <v>1.2350000000000001</v>
      </c>
      <c r="EI15" s="9">
        <v>5.1779999999999999</v>
      </c>
      <c r="EJ15" s="9">
        <v>2.0840000000000001</v>
      </c>
      <c r="EK15" s="9">
        <v>6.024</v>
      </c>
      <c r="EL15" s="9">
        <v>2.4729999999999999</v>
      </c>
      <c r="EM15" s="9">
        <v>0.79500000000000004</v>
      </c>
      <c r="EN15" s="9">
        <v>116.526</v>
      </c>
      <c r="EO15" s="9">
        <v>103.699</v>
      </c>
      <c r="EP15" s="9">
        <v>100.65900000000001</v>
      </c>
      <c r="EQ15" s="9">
        <v>0.28000000000000003</v>
      </c>
      <c r="ER15" s="9">
        <v>2.76</v>
      </c>
      <c r="ES15" s="9">
        <v>1.91</v>
      </c>
      <c r="ET15" s="9">
        <v>1.1299999999999999</v>
      </c>
      <c r="EU15" s="9">
        <v>0</v>
      </c>
      <c r="EV15" s="9">
        <v>69.183999999999997</v>
      </c>
      <c r="EW15" s="9">
        <v>7.2190000000000003</v>
      </c>
      <c r="EX15" s="9">
        <v>3.3370000000000002</v>
      </c>
      <c r="EY15" s="9">
        <v>23.959</v>
      </c>
      <c r="EZ15" s="9">
        <v>8.4290000000000003</v>
      </c>
      <c r="FA15" s="9">
        <v>95.269000000000005</v>
      </c>
      <c r="FB15" s="9">
        <v>12.827</v>
      </c>
      <c r="FC15" s="9">
        <v>10.347</v>
      </c>
      <c r="FD15" s="9">
        <v>136.16499999999999</v>
      </c>
      <c r="FE15" s="9">
        <v>97.1</v>
      </c>
      <c r="FF15" s="9">
        <v>82.557000000000002</v>
      </c>
      <c r="FG15" s="9">
        <v>82.557000000000002</v>
      </c>
      <c r="FH15" s="9">
        <v>5.4930000000000003</v>
      </c>
      <c r="FI15" s="9">
        <v>77.063999999999993</v>
      </c>
      <c r="FJ15" s="9">
        <v>14.542999999999999</v>
      </c>
      <c r="FK15" s="9">
        <v>1399.2719999999999</v>
      </c>
      <c r="FL15" s="9">
        <v>1297.5409999999999</v>
      </c>
      <c r="FM15" s="9">
        <v>240.459</v>
      </c>
      <c r="FN15" s="9">
        <v>114.60899999999999</v>
      </c>
      <c r="FO15" s="9">
        <v>43.948</v>
      </c>
      <c r="FP15" s="9">
        <v>60.598999999999997</v>
      </c>
      <c r="FQ15" s="9">
        <v>72.742000000000004</v>
      </c>
      <c r="FR15" s="9">
        <v>31.806000000000001</v>
      </c>
      <c r="FS15" s="9">
        <v>72.122</v>
      </c>
      <c r="FT15" s="9">
        <v>15.266999999999999</v>
      </c>
      <c r="FU15" s="9">
        <v>15.364000000000001</v>
      </c>
      <c r="FV15" s="9">
        <v>30.94</v>
      </c>
      <c r="FW15" s="9">
        <v>35.192</v>
      </c>
      <c r="FX15" s="9">
        <v>38.414999999999999</v>
      </c>
      <c r="FY15" s="9">
        <v>66.438999999999993</v>
      </c>
      <c r="FZ15" s="9">
        <v>38.107999999999997</v>
      </c>
      <c r="GA15" s="9">
        <v>125.85</v>
      </c>
      <c r="GB15" s="9">
        <v>1057.0820000000001</v>
      </c>
      <c r="GC15" s="9">
        <v>856.61400000000003</v>
      </c>
      <c r="GD15" s="9">
        <v>823.08900000000006</v>
      </c>
      <c r="GE15" s="9">
        <v>15.583</v>
      </c>
      <c r="GF15" s="9">
        <v>17.943000000000001</v>
      </c>
      <c r="GG15" s="9">
        <v>14.851000000000001</v>
      </c>
      <c r="GH15" s="9">
        <v>9.782</v>
      </c>
      <c r="GI15" s="9">
        <v>8.0489999999999995</v>
      </c>
      <c r="GJ15" s="9">
        <v>668.66</v>
      </c>
      <c r="GK15" s="9">
        <v>41.973999999999997</v>
      </c>
      <c r="GL15" s="9">
        <v>46.747999999999998</v>
      </c>
      <c r="GM15" s="9">
        <v>99.230999999999995</v>
      </c>
      <c r="GN15" s="9">
        <v>117.645</v>
      </c>
      <c r="GO15" s="9">
        <v>738.96900000000005</v>
      </c>
      <c r="GP15" s="9">
        <v>200.46799999999999</v>
      </c>
      <c r="GQ15" s="9">
        <v>101.73099999999999</v>
      </c>
      <c r="GR15" s="9">
        <v>1249.8320000000001</v>
      </c>
      <c r="GS15" s="9">
        <v>149.44</v>
      </c>
      <c r="GT15" s="9">
        <v>145.649</v>
      </c>
      <c r="GU15" s="9">
        <v>140.791</v>
      </c>
      <c r="GV15" s="9">
        <v>9.9269999999999996</v>
      </c>
      <c r="GW15" s="9">
        <v>9.6110000000000007</v>
      </c>
      <c r="GX15" s="9">
        <v>3.55</v>
      </c>
      <c r="GY15" s="9">
        <v>6.06</v>
      </c>
      <c r="GZ15" s="9">
        <v>5.9530000000000003</v>
      </c>
      <c r="HA15" s="9">
        <v>3.6579999999999999</v>
      </c>
      <c r="HB15" s="9">
        <v>7.0839999999999996</v>
      </c>
      <c r="HC15" s="9">
        <v>0.48199999999999998</v>
      </c>
      <c r="HD15" s="9">
        <v>2.0449999999999999</v>
      </c>
      <c r="HE15" s="9">
        <v>3.6859999999999999</v>
      </c>
      <c r="HF15" s="9">
        <v>0.69599999999999995</v>
      </c>
      <c r="HG15" s="9">
        <v>5.2290000000000001</v>
      </c>
      <c r="HH15" s="9">
        <v>6.4539999999999997</v>
      </c>
      <c r="HI15" s="9">
        <v>3.1560000000000001</v>
      </c>
      <c r="HJ15" s="9">
        <v>0.316</v>
      </c>
      <c r="HK15" s="9">
        <v>130.864</v>
      </c>
      <c r="HL15" s="9">
        <v>83.483999999999995</v>
      </c>
      <c r="HM15" s="9">
        <v>79.867999999999995</v>
      </c>
      <c r="HN15" s="9">
        <v>1.5740000000000001</v>
      </c>
      <c r="HO15" s="9">
        <v>2.0419999999999998</v>
      </c>
      <c r="HP15" s="9">
        <v>2.444</v>
      </c>
      <c r="HQ15" s="9">
        <v>0.38600000000000001</v>
      </c>
      <c r="HR15" s="9">
        <v>0.78600000000000003</v>
      </c>
      <c r="HS15" s="9">
        <v>65.238</v>
      </c>
      <c r="HT15" s="9">
        <v>2.6419999999999999</v>
      </c>
      <c r="HU15" s="9">
        <v>5.2869999999999999</v>
      </c>
      <c r="HV15" s="9">
        <v>10.317</v>
      </c>
      <c r="HW15" s="9">
        <v>14.404</v>
      </c>
      <c r="HX15" s="9">
        <v>69.081000000000003</v>
      </c>
      <c r="HY15" s="9">
        <v>47.38</v>
      </c>
      <c r="HZ15" s="9">
        <v>4.8579999999999997</v>
      </c>
      <c r="IA15" s="9">
        <v>145.649</v>
      </c>
      <c r="IB15" s="9">
        <v>284.49900000000002</v>
      </c>
      <c r="IC15" s="9">
        <v>268.46199999999999</v>
      </c>
      <c r="ID15" s="9">
        <v>24.579000000000001</v>
      </c>
      <c r="IE15" s="9">
        <v>21.876999999999999</v>
      </c>
      <c r="IF15" s="9">
        <v>13.613</v>
      </c>
      <c r="IG15" s="9">
        <v>8.2650000000000006</v>
      </c>
      <c r="IH15" s="9">
        <v>18.010000000000002</v>
      </c>
      <c r="II15" s="9">
        <v>3.8679999999999999</v>
      </c>
      <c r="IJ15" s="9">
        <v>18.564</v>
      </c>
      <c r="IK15" s="9">
        <v>0.48099999999999998</v>
      </c>
      <c r="IL15" s="9">
        <v>2.831</v>
      </c>
      <c r="IM15" s="9">
        <v>5.617</v>
      </c>
      <c r="IN15" s="9">
        <v>6.1420000000000003</v>
      </c>
      <c r="IO15" s="9">
        <v>10.119</v>
      </c>
      <c r="IP15" s="9">
        <v>17.315000000000001</v>
      </c>
      <c r="IQ15" s="9">
        <v>4.5629999999999997</v>
      </c>
    </row>
    <row r="16" spans="1:251">
      <c r="A16" s="10">
        <v>43862</v>
      </c>
      <c r="B16" s="9">
        <v>6.8129999999999997</v>
      </c>
      <c r="C16" s="9">
        <v>3.1619999999999999</v>
      </c>
      <c r="D16" s="9">
        <v>4.0970000000000004</v>
      </c>
      <c r="E16" s="9">
        <v>11.443</v>
      </c>
      <c r="F16" s="9">
        <v>2.629</v>
      </c>
      <c r="G16" s="9">
        <v>2.4470000000000001</v>
      </c>
      <c r="H16" s="9">
        <v>210.87299999999999</v>
      </c>
      <c r="I16" s="9">
        <v>167.03399999999999</v>
      </c>
      <c r="J16" s="9">
        <v>156.24100000000001</v>
      </c>
      <c r="K16" s="9">
        <v>6.4349999999999996</v>
      </c>
      <c r="L16" s="9">
        <v>4.085</v>
      </c>
      <c r="M16" s="9">
        <v>8.0519999999999996</v>
      </c>
      <c r="N16" s="9">
        <v>0</v>
      </c>
      <c r="O16" s="9">
        <v>2.468</v>
      </c>
      <c r="P16" s="9">
        <v>127.65</v>
      </c>
      <c r="Q16" s="9">
        <v>12.746</v>
      </c>
      <c r="R16" s="9">
        <v>9.1530000000000005</v>
      </c>
      <c r="S16" s="9">
        <v>17.484000000000002</v>
      </c>
      <c r="T16" s="9">
        <v>33.317999999999998</v>
      </c>
      <c r="U16" s="9">
        <v>133.715</v>
      </c>
      <c r="V16" s="9">
        <v>43.84</v>
      </c>
      <c r="W16" s="9">
        <v>11.733000000000001</v>
      </c>
      <c r="X16" s="9">
        <v>239.12700000000001</v>
      </c>
      <c r="Y16" s="9">
        <v>95.143000000000001</v>
      </c>
      <c r="Z16" s="9">
        <v>92.010999999999996</v>
      </c>
      <c r="AA16" s="9">
        <v>8.4320000000000004</v>
      </c>
      <c r="AB16" s="9">
        <v>7.5529999999999999</v>
      </c>
      <c r="AC16" s="9">
        <v>3.6389999999999998</v>
      </c>
      <c r="AD16" s="9">
        <v>3.9140000000000001</v>
      </c>
      <c r="AE16" s="9">
        <v>4.9660000000000002</v>
      </c>
      <c r="AF16" s="9">
        <v>2.5870000000000002</v>
      </c>
      <c r="AG16" s="9">
        <v>3.9710000000000001</v>
      </c>
      <c r="AH16" s="9">
        <v>0.223</v>
      </c>
      <c r="AI16" s="9">
        <v>3.359</v>
      </c>
      <c r="AJ16" s="9">
        <v>2.056</v>
      </c>
      <c r="AK16" s="9">
        <v>2.0760000000000001</v>
      </c>
      <c r="AL16" s="9">
        <v>3.4220000000000002</v>
      </c>
      <c r="AM16" s="9">
        <v>3.859</v>
      </c>
      <c r="AN16" s="9">
        <v>3.694</v>
      </c>
      <c r="AO16" s="9">
        <v>0.879</v>
      </c>
      <c r="AP16" s="9">
        <v>83.578000000000003</v>
      </c>
      <c r="AQ16" s="9">
        <v>63.244</v>
      </c>
      <c r="AR16" s="9">
        <v>58.186</v>
      </c>
      <c r="AS16" s="9">
        <v>2.855</v>
      </c>
      <c r="AT16" s="9">
        <v>2.2029999999999998</v>
      </c>
      <c r="AU16" s="9">
        <v>2.6040000000000001</v>
      </c>
      <c r="AV16" s="9">
        <v>1.3759999999999999</v>
      </c>
      <c r="AW16" s="9">
        <v>1.0780000000000001</v>
      </c>
      <c r="AX16" s="9">
        <v>47.656999999999996</v>
      </c>
      <c r="AY16" s="9">
        <v>3.2719999999999998</v>
      </c>
      <c r="AZ16" s="9">
        <v>2.5089999999999999</v>
      </c>
      <c r="BA16" s="9">
        <v>9.8070000000000004</v>
      </c>
      <c r="BB16" s="9">
        <v>12.234</v>
      </c>
      <c r="BC16" s="9">
        <v>51.01</v>
      </c>
      <c r="BD16" s="9">
        <v>20.334</v>
      </c>
      <c r="BE16" s="9">
        <v>3.133</v>
      </c>
      <c r="BF16" s="9">
        <v>95.143000000000001</v>
      </c>
      <c r="BG16" s="9">
        <v>130.37</v>
      </c>
      <c r="BH16" s="9">
        <v>124.474</v>
      </c>
      <c r="BI16" s="9">
        <v>12.041</v>
      </c>
      <c r="BJ16" s="9">
        <v>11.723000000000001</v>
      </c>
      <c r="BK16" s="9">
        <v>7.3730000000000002</v>
      </c>
      <c r="BL16" s="9">
        <v>4.3499999999999996</v>
      </c>
      <c r="BM16" s="9">
        <v>9.6709999999999994</v>
      </c>
      <c r="BN16" s="9">
        <v>2.052</v>
      </c>
      <c r="BO16" s="9">
        <v>8.0030000000000001</v>
      </c>
      <c r="BP16" s="9">
        <v>0.82099999999999995</v>
      </c>
      <c r="BQ16" s="9">
        <v>2.899</v>
      </c>
      <c r="BR16" s="9">
        <v>4.7789999999999999</v>
      </c>
      <c r="BS16" s="9">
        <v>4.1189999999999998</v>
      </c>
      <c r="BT16" s="9">
        <v>2.8250000000000002</v>
      </c>
      <c r="BU16" s="9">
        <v>7.2809999999999997</v>
      </c>
      <c r="BV16" s="9">
        <v>4.4420000000000002</v>
      </c>
      <c r="BW16" s="9">
        <v>0.317</v>
      </c>
      <c r="BX16" s="9">
        <v>112.43300000000001</v>
      </c>
      <c r="BY16" s="9">
        <v>75.131</v>
      </c>
      <c r="BZ16" s="9">
        <v>72.616</v>
      </c>
      <c r="CA16" s="9">
        <v>2.2719999999999998</v>
      </c>
      <c r="CB16" s="9">
        <v>0.24299999999999999</v>
      </c>
      <c r="CC16" s="9">
        <v>1.4059999999999999</v>
      </c>
      <c r="CD16" s="9">
        <v>0.24299999999999999</v>
      </c>
      <c r="CE16" s="9">
        <v>0.86599999999999999</v>
      </c>
      <c r="CF16" s="9">
        <v>55.476999999999997</v>
      </c>
      <c r="CG16" s="9">
        <v>3.4329999999999998</v>
      </c>
      <c r="CH16" s="9">
        <v>1.6180000000000001</v>
      </c>
      <c r="CI16" s="9">
        <v>14.602</v>
      </c>
      <c r="CJ16" s="9">
        <v>7.8929999999999998</v>
      </c>
      <c r="CK16" s="9">
        <v>67.236999999999995</v>
      </c>
      <c r="CL16" s="9">
        <v>37.302999999999997</v>
      </c>
      <c r="CM16" s="9">
        <v>5.8959999999999999</v>
      </c>
      <c r="CN16" s="9">
        <v>130.37</v>
      </c>
      <c r="CO16" s="9">
        <v>192.643</v>
      </c>
      <c r="CP16" s="9">
        <v>179.40899999999999</v>
      </c>
      <c r="CQ16" s="9">
        <v>16.91</v>
      </c>
      <c r="CR16" s="9">
        <v>15.358000000000001</v>
      </c>
      <c r="CS16" s="9">
        <v>6.12</v>
      </c>
      <c r="CT16" s="9">
        <v>9.2390000000000008</v>
      </c>
      <c r="CU16" s="9">
        <v>9.8309999999999995</v>
      </c>
      <c r="CV16" s="9">
        <v>5.5270000000000001</v>
      </c>
      <c r="CW16" s="9">
        <v>10.414</v>
      </c>
      <c r="CX16" s="9">
        <v>2.444</v>
      </c>
      <c r="CY16" s="9">
        <v>2.5</v>
      </c>
      <c r="CZ16" s="9">
        <v>4.0469999999999997</v>
      </c>
      <c r="DA16" s="9">
        <v>6.891</v>
      </c>
      <c r="DB16" s="9">
        <v>4.42</v>
      </c>
      <c r="DC16" s="9">
        <v>9.9529999999999994</v>
      </c>
      <c r="DD16" s="9">
        <v>5.4050000000000002</v>
      </c>
      <c r="DE16" s="9">
        <v>1.552</v>
      </c>
      <c r="DF16" s="9">
        <v>162.5</v>
      </c>
      <c r="DG16" s="9">
        <v>148.07900000000001</v>
      </c>
      <c r="DH16" s="9">
        <v>140.13999999999999</v>
      </c>
      <c r="DI16" s="9">
        <v>3.222</v>
      </c>
      <c r="DJ16" s="9">
        <v>4.7169999999999996</v>
      </c>
      <c r="DK16" s="9">
        <v>2.665</v>
      </c>
      <c r="DL16" s="9">
        <v>4.0010000000000003</v>
      </c>
      <c r="DM16" s="9">
        <v>1.2729999999999999</v>
      </c>
      <c r="DN16" s="9">
        <v>106.209</v>
      </c>
      <c r="DO16" s="9">
        <v>10.797000000000001</v>
      </c>
      <c r="DP16" s="9">
        <v>9.1289999999999996</v>
      </c>
      <c r="DQ16" s="9">
        <v>21.943999999999999</v>
      </c>
      <c r="DR16" s="9">
        <v>18.297000000000001</v>
      </c>
      <c r="DS16" s="9">
        <v>129.78200000000001</v>
      </c>
      <c r="DT16" s="9">
        <v>14.420999999999999</v>
      </c>
      <c r="DU16" s="9">
        <v>13.234</v>
      </c>
      <c r="DV16" s="9">
        <v>192.643</v>
      </c>
      <c r="DW16" s="9">
        <v>146.215</v>
      </c>
      <c r="DX16" s="9">
        <v>134.60300000000001</v>
      </c>
      <c r="DY16" s="9">
        <v>13.282</v>
      </c>
      <c r="DZ16" s="9">
        <v>11.456</v>
      </c>
      <c r="EA16" s="9">
        <v>4.452</v>
      </c>
      <c r="EB16" s="9">
        <v>7.0039999999999996</v>
      </c>
      <c r="EC16" s="9">
        <v>6.2969999999999997</v>
      </c>
      <c r="ED16" s="9">
        <v>5.1589999999999998</v>
      </c>
      <c r="EE16" s="9">
        <v>6.617</v>
      </c>
      <c r="EF16" s="9">
        <v>4.8390000000000004</v>
      </c>
      <c r="EG16" s="9">
        <v>0</v>
      </c>
      <c r="EH16" s="9">
        <v>4.375</v>
      </c>
      <c r="EI16" s="9">
        <v>5.27</v>
      </c>
      <c r="EJ16" s="9">
        <v>1.8109999999999999</v>
      </c>
      <c r="EK16" s="9">
        <v>7.3280000000000003</v>
      </c>
      <c r="EL16" s="9">
        <v>4.1280000000000001</v>
      </c>
      <c r="EM16" s="9">
        <v>1.8260000000000001</v>
      </c>
      <c r="EN16" s="9">
        <v>121.32</v>
      </c>
      <c r="EO16" s="9">
        <v>109.824</v>
      </c>
      <c r="EP16" s="9">
        <v>106.033</v>
      </c>
      <c r="EQ16" s="9">
        <v>0.26700000000000002</v>
      </c>
      <c r="ER16" s="9">
        <v>3.2130000000000001</v>
      </c>
      <c r="ES16" s="9">
        <v>0.26700000000000002</v>
      </c>
      <c r="ET16" s="9">
        <v>2.8889999999999998</v>
      </c>
      <c r="EU16" s="9">
        <v>0.32400000000000001</v>
      </c>
      <c r="EV16" s="9">
        <v>68.64</v>
      </c>
      <c r="EW16" s="9">
        <v>6.4009999999999998</v>
      </c>
      <c r="EX16" s="9">
        <v>5.9610000000000003</v>
      </c>
      <c r="EY16" s="9">
        <v>28.821000000000002</v>
      </c>
      <c r="EZ16" s="9">
        <v>12.023999999999999</v>
      </c>
      <c r="FA16" s="9">
        <v>97.8</v>
      </c>
      <c r="FB16" s="9">
        <v>11.497</v>
      </c>
      <c r="FC16" s="9">
        <v>11.613</v>
      </c>
      <c r="FD16" s="9">
        <v>146.215</v>
      </c>
      <c r="FE16" s="9">
        <v>102.041</v>
      </c>
      <c r="FF16" s="9">
        <v>83.998000000000005</v>
      </c>
      <c r="FG16" s="9">
        <v>83.998000000000005</v>
      </c>
      <c r="FH16" s="9">
        <v>7.867</v>
      </c>
      <c r="FI16" s="9">
        <v>76.131</v>
      </c>
      <c r="FJ16" s="9">
        <v>18.042999999999999</v>
      </c>
      <c r="FK16" s="9">
        <v>1428.087</v>
      </c>
      <c r="FL16" s="9">
        <v>1335.37</v>
      </c>
      <c r="FM16" s="9">
        <v>249.35499999999999</v>
      </c>
      <c r="FN16" s="9">
        <v>106.83799999999999</v>
      </c>
      <c r="FO16" s="9">
        <v>44.902999999999999</v>
      </c>
      <c r="FP16" s="9">
        <v>53.262</v>
      </c>
      <c r="FQ16" s="9">
        <v>63.874000000000002</v>
      </c>
      <c r="FR16" s="9">
        <v>33.869999999999997</v>
      </c>
      <c r="FS16" s="9">
        <v>63.451999999999998</v>
      </c>
      <c r="FT16" s="9">
        <v>16.114000000000001</v>
      </c>
      <c r="FU16" s="9">
        <v>17.690999999999999</v>
      </c>
      <c r="FV16" s="9">
        <v>28.690999999999999</v>
      </c>
      <c r="FW16" s="9">
        <v>36.405999999999999</v>
      </c>
      <c r="FX16" s="9">
        <v>33.067999999999998</v>
      </c>
      <c r="FY16" s="9">
        <v>63.658000000000001</v>
      </c>
      <c r="FZ16" s="9">
        <v>34.506</v>
      </c>
      <c r="GA16" s="9">
        <v>142.51599999999999</v>
      </c>
      <c r="GB16" s="9">
        <v>1086.0150000000001</v>
      </c>
      <c r="GC16" s="9">
        <v>896.09199999999998</v>
      </c>
      <c r="GD16" s="9">
        <v>847.21699999999998</v>
      </c>
      <c r="GE16" s="9">
        <v>23.53</v>
      </c>
      <c r="GF16" s="9">
        <v>25.344000000000001</v>
      </c>
      <c r="GG16" s="9">
        <v>22.606999999999999</v>
      </c>
      <c r="GH16" s="9">
        <v>16.132000000000001</v>
      </c>
      <c r="GI16" s="9">
        <v>9.7759999999999998</v>
      </c>
      <c r="GJ16" s="9">
        <v>665.90899999999999</v>
      </c>
      <c r="GK16" s="9">
        <v>51.61</v>
      </c>
      <c r="GL16" s="9">
        <v>51.345999999999997</v>
      </c>
      <c r="GM16" s="9">
        <v>127.227</v>
      </c>
      <c r="GN16" s="9">
        <v>133.953</v>
      </c>
      <c r="GO16" s="9">
        <v>762.13800000000003</v>
      </c>
      <c r="GP16" s="9">
        <v>189.923</v>
      </c>
      <c r="GQ16" s="9">
        <v>92.716999999999999</v>
      </c>
      <c r="GR16" s="9">
        <v>1267.308</v>
      </c>
      <c r="GS16" s="9">
        <v>160.77799999999999</v>
      </c>
      <c r="GT16" s="9">
        <v>144.16200000000001</v>
      </c>
      <c r="GU16" s="9">
        <v>137.887</v>
      </c>
      <c r="GV16" s="9">
        <v>11.305999999999999</v>
      </c>
      <c r="GW16" s="9">
        <v>10.782</v>
      </c>
      <c r="GX16" s="9">
        <v>2.988</v>
      </c>
      <c r="GY16" s="9">
        <v>7.7939999999999996</v>
      </c>
      <c r="GZ16" s="9">
        <v>4.8940000000000001</v>
      </c>
      <c r="HA16" s="9">
        <v>5.8879999999999999</v>
      </c>
      <c r="HB16" s="9">
        <v>5.28</v>
      </c>
      <c r="HC16" s="9">
        <v>0.47899999999999998</v>
      </c>
      <c r="HD16" s="9">
        <v>5.0229999999999997</v>
      </c>
      <c r="HE16" s="9">
        <v>4.4089999999999998</v>
      </c>
      <c r="HF16" s="9">
        <v>1.4330000000000001</v>
      </c>
      <c r="HG16" s="9">
        <v>4.9400000000000004</v>
      </c>
      <c r="HH16" s="9">
        <v>7.0510000000000002</v>
      </c>
      <c r="HI16" s="9">
        <v>3.7320000000000002</v>
      </c>
      <c r="HJ16" s="9">
        <v>0.52400000000000002</v>
      </c>
      <c r="HK16" s="9">
        <v>126.58199999999999</v>
      </c>
      <c r="HL16" s="9">
        <v>84.665000000000006</v>
      </c>
      <c r="HM16" s="9">
        <v>79.475999999999999</v>
      </c>
      <c r="HN16" s="9">
        <v>2.2749999999999999</v>
      </c>
      <c r="HO16" s="9">
        <v>2.9140000000000001</v>
      </c>
      <c r="HP16" s="9">
        <v>2.4089999999999998</v>
      </c>
      <c r="HQ16" s="9">
        <v>0.74</v>
      </c>
      <c r="HR16" s="9">
        <v>2.04</v>
      </c>
      <c r="HS16" s="9">
        <v>68.545000000000002</v>
      </c>
      <c r="HT16" s="9">
        <v>6.0990000000000002</v>
      </c>
      <c r="HU16" s="9">
        <v>3.254</v>
      </c>
      <c r="HV16" s="9">
        <v>6.7670000000000003</v>
      </c>
      <c r="HW16" s="9">
        <v>18.512</v>
      </c>
      <c r="HX16" s="9">
        <v>66.153000000000006</v>
      </c>
      <c r="HY16" s="9">
        <v>41.917000000000002</v>
      </c>
      <c r="HZ16" s="9">
        <v>6.274</v>
      </c>
      <c r="IA16" s="9">
        <v>144.16200000000001</v>
      </c>
      <c r="IB16" s="9">
        <v>291.27999999999997</v>
      </c>
      <c r="IC16" s="9">
        <v>280.21499999999997</v>
      </c>
      <c r="ID16" s="9">
        <v>22.306999999999999</v>
      </c>
      <c r="IE16" s="9">
        <v>20.507000000000001</v>
      </c>
      <c r="IF16" s="9">
        <v>11.689</v>
      </c>
      <c r="IG16" s="9">
        <v>8.8179999999999996</v>
      </c>
      <c r="IH16" s="9">
        <v>17.445</v>
      </c>
      <c r="II16" s="9">
        <v>3.0619999999999998</v>
      </c>
      <c r="IJ16" s="9">
        <v>16.960999999999999</v>
      </c>
      <c r="IK16" s="9">
        <v>0.86699999999999999</v>
      </c>
      <c r="IL16" s="9">
        <v>2.68</v>
      </c>
      <c r="IM16" s="9">
        <v>9.8919999999999995</v>
      </c>
      <c r="IN16" s="9">
        <v>5.2590000000000003</v>
      </c>
      <c r="IO16" s="9">
        <v>5.3559999999999999</v>
      </c>
      <c r="IP16" s="9">
        <v>14.638</v>
      </c>
      <c r="IQ16" s="9">
        <v>5.87</v>
      </c>
    </row>
    <row r="17" spans="1:251">
      <c r="A17" s="10">
        <v>44228</v>
      </c>
      <c r="B17" s="9">
        <v>3.722</v>
      </c>
      <c r="C17" s="9">
        <v>3.964</v>
      </c>
      <c r="D17" s="9">
        <v>4.5380000000000003</v>
      </c>
      <c r="E17" s="9">
        <v>8.0860000000000003</v>
      </c>
      <c r="F17" s="9">
        <v>4.1390000000000002</v>
      </c>
      <c r="G17" s="9">
        <v>2.2189999999999999</v>
      </c>
      <c r="H17" s="9">
        <v>237.76</v>
      </c>
      <c r="I17" s="9">
        <v>196.309</v>
      </c>
      <c r="J17" s="9">
        <v>185.84200000000001</v>
      </c>
      <c r="K17" s="9">
        <v>7.665</v>
      </c>
      <c r="L17" s="9">
        <v>2.8029999999999999</v>
      </c>
      <c r="M17" s="9">
        <v>6.9740000000000002</v>
      </c>
      <c r="N17" s="9">
        <v>0.53</v>
      </c>
      <c r="O17" s="9">
        <v>2.6970000000000001</v>
      </c>
      <c r="P17" s="9">
        <v>145.85599999999999</v>
      </c>
      <c r="Q17" s="9">
        <v>11.53</v>
      </c>
      <c r="R17" s="9">
        <v>11.943</v>
      </c>
      <c r="S17" s="9">
        <v>26.981000000000002</v>
      </c>
      <c r="T17" s="9">
        <v>30.408999999999999</v>
      </c>
      <c r="U17" s="9">
        <v>165.9</v>
      </c>
      <c r="V17" s="9">
        <v>41.451000000000001</v>
      </c>
      <c r="W17" s="9">
        <v>9.1910000000000007</v>
      </c>
      <c r="X17" s="9">
        <v>261.39400000000001</v>
      </c>
      <c r="Y17" s="9">
        <v>99.644000000000005</v>
      </c>
      <c r="Z17" s="9">
        <v>96.941999999999993</v>
      </c>
      <c r="AA17" s="9">
        <v>6.8680000000000003</v>
      </c>
      <c r="AB17" s="9">
        <v>6.3689999999999998</v>
      </c>
      <c r="AC17" s="9">
        <v>3.202</v>
      </c>
      <c r="AD17" s="9">
        <v>3.1680000000000001</v>
      </c>
      <c r="AE17" s="9">
        <v>5.1360000000000001</v>
      </c>
      <c r="AF17" s="9">
        <v>1.234</v>
      </c>
      <c r="AG17" s="9">
        <v>5.431</v>
      </c>
      <c r="AH17" s="9">
        <v>0.47799999999999998</v>
      </c>
      <c r="AI17" s="9">
        <v>0.46100000000000002</v>
      </c>
      <c r="AJ17" s="9">
        <v>1.6419999999999999</v>
      </c>
      <c r="AK17" s="9">
        <v>2.669</v>
      </c>
      <c r="AL17" s="9">
        <v>2.0579999999999998</v>
      </c>
      <c r="AM17" s="9">
        <v>4.266</v>
      </c>
      <c r="AN17" s="9">
        <v>2.1040000000000001</v>
      </c>
      <c r="AO17" s="9">
        <v>0.499</v>
      </c>
      <c r="AP17" s="9">
        <v>90.073999999999998</v>
      </c>
      <c r="AQ17" s="9">
        <v>72.507000000000005</v>
      </c>
      <c r="AR17" s="9">
        <v>67.569000000000003</v>
      </c>
      <c r="AS17" s="9">
        <v>1.748</v>
      </c>
      <c r="AT17" s="9">
        <v>3.19</v>
      </c>
      <c r="AU17" s="9">
        <v>1.502</v>
      </c>
      <c r="AV17" s="9">
        <v>1.907</v>
      </c>
      <c r="AW17" s="9">
        <v>1.53</v>
      </c>
      <c r="AX17" s="9">
        <v>54.637999999999998</v>
      </c>
      <c r="AY17" s="9">
        <v>4.2919999999999998</v>
      </c>
      <c r="AZ17" s="9">
        <v>5.4939999999999998</v>
      </c>
      <c r="BA17" s="9">
        <v>8.0830000000000002</v>
      </c>
      <c r="BB17" s="9">
        <v>11.734</v>
      </c>
      <c r="BC17" s="9">
        <v>60.771999999999998</v>
      </c>
      <c r="BD17" s="9">
        <v>17.567</v>
      </c>
      <c r="BE17" s="9">
        <v>2.702</v>
      </c>
      <c r="BF17" s="9">
        <v>99.644000000000005</v>
      </c>
      <c r="BG17" s="9">
        <v>127.751</v>
      </c>
      <c r="BH17" s="9">
        <v>122.867</v>
      </c>
      <c r="BI17" s="9">
        <v>7.4720000000000004</v>
      </c>
      <c r="BJ17" s="9">
        <v>7.4720000000000004</v>
      </c>
      <c r="BK17" s="9">
        <v>4.4009999999999998</v>
      </c>
      <c r="BL17" s="9">
        <v>3.07</v>
      </c>
      <c r="BM17" s="9">
        <v>5.976</v>
      </c>
      <c r="BN17" s="9">
        <v>1.496</v>
      </c>
      <c r="BO17" s="9">
        <v>5.976</v>
      </c>
      <c r="BP17" s="9">
        <v>0.57899999999999996</v>
      </c>
      <c r="BQ17" s="9">
        <v>0.91700000000000004</v>
      </c>
      <c r="BR17" s="9">
        <v>3.948</v>
      </c>
      <c r="BS17" s="9">
        <v>2.0510000000000002</v>
      </c>
      <c r="BT17" s="9">
        <v>1.4730000000000001</v>
      </c>
      <c r="BU17" s="9">
        <v>3.6760000000000002</v>
      </c>
      <c r="BV17" s="9">
        <v>3.7959999999999998</v>
      </c>
      <c r="BW17" s="9">
        <v>0</v>
      </c>
      <c r="BX17" s="9">
        <v>115.396</v>
      </c>
      <c r="BY17" s="9">
        <v>80.548000000000002</v>
      </c>
      <c r="BZ17" s="9">
        <v>78.081999999999994</v>
      </c>
      <c r="CA17" s="9">
        <v>1.37</v>
      </c>
      <c r="CB17" s="9">
        <v>1.0960000000000001</v>
      </c>
      <c r="CC17" s="9">
        <v>1.37</v>
      </c>
      <c r="CD17" s="9">
        <v>0.88500000000000001</v>
      </c>
      <c r="CE17" s="9">
        <v>0.21099999999999999</v>
      </c>
      <c r="CF17" s="9">
        <v>61.892000000000003</v>
      </c>
      <c r="CG17" s="9">
        <v>4.21</v>
      </c>
      <c r="CH17" s="9">
        <v>3.9289999999999998</v>
      </c>
      <c r="CI17" s="9">
        <v>10.516999999999999</v>
      </c>
      <c r="CJ17" s="9">
        <v>8.9169999999999998</v>
      </c>
      <c r="CK17" s="9">
        <v>71.631</v>
      </c>
      <c r="CL17" s="9">
        <v>34.847999999999999</v>
      </c>
      <c r="CM17" s="9">
        <v>4.8840000000000003</v>
      </c>
      <c r="CN17" s="9">
        <v>127.751</v>
      </c>
      <c r="CO17" s="9">
        <v>179.33199999999999</v>
      </c>
      <c r="CP17" s="9">
        <v>169.505</v>
      </c>
      <c r="CQ17" s="9">
        <v>14.342000000000001</v>
      </c>
      <c r="CR17" s="9">
        <v>12.842000000000001</v>
      </c>
      <c r="CS17" s="9">
        <v>5.76</v>
      </c>
      <c r="CT17" s="9">
        <v>7.0810000000000004</v>
      </c>
      <c r="CU17" s="9">
        <v>10.029999999999999</v>
      </c>
      <c r="CV17" s="9">
        <v>2.8109999999999999</v>
      </c>
      <c r="CW17" s="9">
        <v>9.7739999999999991</v>
      </c>
      <c r="CX17" s="9">
        <v>1.635</v>
      </c>
      <c r="CY17" s="9">
        <v>1.4319999999999999</v>
      </c>
      <c r="CZ17" s="9">
        <v>2.8050000000000002</v>
      </c>
      <c r="DA17" s="9">
        <v>8.3160000000000007</v>
      </c>
      <c r="DB17" s="9">
        <v>1.7210000000000001</v>
      </c>
      <c r="DC17" s="9">
        <v>10.147</v>
      </c>
      <c r="DD17" s="9">
        <v>2.694</v>
      </c>
      <c r="DE17" s="9">
        <v>1.5</v>
      </c>
      <c r="DF17" s="9">
        <v>155.16300000000001</v>
      </c>
      <c r="DG17" s="9">
        <v>142.994</v>
      </c>
      <c r="DH17" s="9">
        <v>133.71600000000001</v>
      </c>
      <c r="DI17" s="9">
        <v>5.9340000000000002</v>
      </c>
      <c r="DJ17" s="9">
        <v>3.3439999999999999</v>
      </c>
      <c r="DK17" s="9">
        <v>4.7160000000000002</v>
      </c>
      <c r="DL17" s="9">
        <v>3.7010000000000001</v>
      </c>
      <c r="DM17" s="9">
        <v>0.86</v>
      </c>
      <c r="DN17" s="9">
        <v>99.784999999999997</v>
      </c>
      <c r="DO17" s="9">
        <v>9.782</v>
      </c>
      <c r="DP17" s="9">
        <v>11.734</v>
      </c>
      <c r="DQ17" s="9">
        <v>21.693000000000001</v>
      </c>
      <c r="DR17" s="9">
        <v>21.602</v>
      </c>
      <c r="DS17" s="9">
        <v>121.392</v>
      </c>
      <c r="DT17" s="9">
        <v>12.169</v>
      </c>
      <c r="DU17" s="9">
        <v>9.827</v>
      </c>
      <c r="DV17" s="9">
        <v>179.33199999999999</v>
      </c>
      <c r="DW17" s="9">
        <v>139.78700000000001</v>
      </c>
      <c r="DX17" s="9">
        <v>129.583</v>
      </c>
      <c r="DY17" s="9">
        <v>11.045999999999999</v>
      </c>
      <c r="DZ17" s="9">
        <v>9.6539999999999999</v>
      </c>
      <c r="EA17" s="9">
        <v>2.6019999999999999</v>
      </c>
      <c r="EB17" s="9">
        <v>7.0510000000000002</v>
      </c>
      <c r="EC17" s="9">
        <v>4.1639999999999997</v>
      </c>
      <c r="ED17" s="9">
        <v>5.4889999999999999</v>
      </c>
      <c r="EE17" s="9">
        <v>6.08</v>
      </c>
      <c r="EF17" s="9">
        <v>3.5739999999999998</v>
      </c>
      <c r="EG17" s="9">
        <v>0</v>
      </c>
      <c r="EH17" s="9">
        <v>1.5009999999999999</v>
      </c>
      <c r="EI17" s="9">
        <v>3.702</v>
      </c>
      <c r="EJ17" s="9">
        <v>4.4509999999999996</v>
      </c>
      <c r="EK17" s="9">
        <v>5.35</v>
      </c>
      <c r="EL17" s="9">
        <v>4.3040000000000003</v>
      </c>
      <c r="EM17" s="9">
        <v>1.3919999999999999</v>
      </c>
      <c r="EN17" s="9">
        <v>118.53700000000001</v>
      </c>
      <c r="EO17" s="9">
        <v>104.56</v>
      </c>
      <c r="EP17" s="9">
        <v>99.507000000000005</v>
      </c>
      <c r="EQ17" s="9">
        <v>2.3290000000000002</v>
      </c>
      <c r="ER17" s="9">
        <v>2.4550000000000001</v>
      </c>
      <c r="ES17" s="9">
        <v>2.468</v>
      </c>
      <c r="ET17" s="9">
        <v>1.788</v>
      </c>
      <c r="EU17" s="9">
        <v>0.52800000000000002</v>
      </c>
      <c r="EV17" s="9">
        <v>70.522999999999996</v>
      </c>
      <c r="EW17" s="9">
        <v>8.7539999999999996</v>
      </c>
      <c r="EX17" s="9">
        <v>5.343</v>
      </c>
      <c r="EY17" s="9">
        <v>19.940000000000001</v>
      </c>
      <c r="EZ17" s="9">
        <v>9.9469999999999992</v>
      </c>
      <c r="FA17" s="9">
        <v>94.613</v>
      </c>
      <c r="FB17" s="9">
        <v>13.977</v>
      </c>
      <c r="FC17" s="9">
        <v>10.204000000000001</v>
      </c>
      <c r="FD17" s="9">
        <v>139.78700000000001</v>
      </c>
      <c r="FE17" s="9">
        <v>80.531000000000006</v>
      </c>
      <c r="FF17" s="9">
        <v>70.162999999999997</v>
      </c>
      <c r="FG17" s="9">
        <v>70.162999999999997</v>
      </c>
      <c r="FH17" s="9">
        <v>7.9290000000000003</v>
      </c>
      <c r="FI17" s="9">
        <v>62.234999999999999</v>
      </c>
      <c r="FJ17" s="9">
        <v>10.368</v>
      </c>
      <c r="FK17" s="9">
        <v>1447.6659999999999</v>
      </c>
      <c r="FL17" s="9">
        <v>1336.819</v>
      </c>
      <c r="FM17" s="9">
        <v>256.12299999999999</v>
      </c>
      <c r="FN17" s="9">
        <v>121.399</v>
      </c>
      <c r="FO17" s="9">
        <v>46.857999999999997</v>
      </c>
      <c r="FP17" s="9">
        <v>62.817999999999998</v>
      </c>
      <c r="FQ17" s="9">
        <v>73.494</v>
      </c>
      <c r="FR17" s="9">
        <v>36.667999999999999</v>
      </c>
      <c r="FS17" s="9">
        <v>72.122</v>
      </c>
      <c r="FT17" s="9">
        <v>17.869</v>
      </c>
      <c r="FU17" s="9">
        <v>18.817</v>
      </c>
      <c r="FV17" s="9">
        <v>30.922000000000001</v>
      </c>
      <c r="FW17" s="9">
        <v>41.067</v>
      </c>
      <c r="FX17" s="9">
        <v>38.881999999999998</v>
      </c>
      <c r="FY17" s="9">
        <v>76.242999999999995</v>
      </c>
      <c r="FZ17" s="9">
        <v>34.627000000000002</v>
      </c>
      <c r="GA17" s="9">
        <v>134.72399999999999</v>
      </c>
      <c r="GB17" s="9">
        <v>1080.6959999999999</v>
      </c>
      <c r="GC17" s="9">
        <v>884.13099999999997</v>
      </c>
      <c r="GD17" s="9">
        <v>836.50800000000004</v>
      </c>
      <c r="GE17" s="9">
        <v>21.998999999999999</v>
      </c>
      <c r="GF17" s="9">
        <v>23.849</v>
      </c>
      <c r="GG17" s="9">
        <v>22.802</v>
      </c>
      <c r="GH17" s="9">
        <v>14.81</v>
      </c>
      <c r="GI17" s="9">
        <v>8.2360000000000007</v>
      </c>
      <c r="GJ17" s="9">
        <v>646.23400000000004</v>
      </c>
      <c r="GK17" s="9">
        <v>63.151000000000003</v>
      </c>
      <c r="GL17" s="9">
        <v>58.273000000000003</v>
      </c>
      <c r="GM17" s="9">
        <v>116.473</v>
      </c>
      <c r="GN17" s="9">
        <v>153.65299999999999</v>
      </c>
      <c r="GO17" s="9">
        <v>730.47799999999995</v>
      </c>
      <c r="GP17" s="9">
        <v>196.565</v>
      </c>
      <c r="GQ17" s="9">
        <v>110.846</v>
      </c>
      <c r="GR17" s="9">
        <v>1283.7829999999999</v>
      </c>
      <c r="GS17" s="9">
        <v>163.88300000000001</v>
      </c>
      <c r="GT17" s="9">
        <v>151.13999999999999</v>
      </c>
      <c r="GU17" s="9">
        <v>142.143</v>
      </c>
      <c r="GV17" s="9">
        <v>10.041</v>
      </c>
      <c r="GW17" s="9">
        <v>9.2959999999999994</v>
      </c>
      <c r="GX17" s="9">
        <v>5.3289999999999997</v>
      </c>
      <c r="GY17" s="9">
        <v>3.4809999999999999</v>
      </c>
      <c r="GZ17" s="9">
        <v>4.718</v>
      </c>
      <c r="HA17" s="9">
        <v>4.5789999999999997</v>
      </c>
      <c r="HB17" s="9">
        <v>4.577</v>
      </c>
      <c r="HC17" s="9">
        <v>0.81699999999999995</v>
      </c>
      <c r="HD17" s="9">
        <v>3.4159999999999999</v>
      </c>
      <c r="HE17" s="9">
        <v>3.15</v>
      </c>
      <c r="HF17" s="9">
        <v>3.0430000000000001</v>
      </c>
      <c r="HG17" s="9">
        <v>3.1040000000000001</v>
      </c>
      <c r="HH17" s="9">
        <v>8.1989999999999998</v>
      </c>
      <c r="HI17" s="9">
        <v>1.097</v>
      </c>
      <c r="HJ17" s="9">
        <v>0.745</v>
      </c>
      <c r="HK17" s="9">
        <v>132.101</v>
      </c>
      <c r="HL17" s="9">
        <v>83.167000000000002</v>
      </c>
      <c r="HM17" s="9">
        <v>80.045000000000002</v>
      </c>
      <c r="HN17" s="9">
        <v>0.68</v>
      </c>
      <c r="HO17" s="9">
        <v>2.4430000000000001</v>
      </c>
      <c r="HP17" s="9">
        <v>1.429</v>
      </c>
      <c r="HQ17" s="9">
        <v>0</v>
      </c>
      <c r="HR17" s="9">
        <v>1.6930000000000001</v>
      </c>
      <c r="HS17" s="9">
        <v>66.915000000000006</v>
      </c>
      <c r="HT17" s="9">
        <v>6.4779999999999998</v>
      </c>
      <c r="HU17" s="9">
        <v>3.3479999999999999</v>
      </c>
      <c r="HV17" s="9">
        <v>6.4260000000000002</v>
      </c>
      <c r="HW17" s="9">
        <v>16.268999999999998</v>
      </c>
      <c r="HX17" s="9">
        <v>66.897999999999996</v>
      </c>
      <c r="HY17" s="9">
        <v>48.933999999999997</v>
      </c>
      <c r="HZ17" s="9">
        <v>8.9969999999999999</v>
      </c>
      <c r="IA17" s="9">
        <v>151.13999999999999</v>
      </c>
      <c r="IB17" s="9">
        <v>296.67200000000003</v>
      </c>
      <c r="IC17" s="9">
        <v>274.798</v>
      </c>
      <c r="ID17" s="9">
        <v>19.817</v>
      </c>
      <c r="IE17" s="9">
        <v>18.091999999999999</v>
      </c>
      <c r="IF17" s="9">
        <v>8.3849999999999998</v>
      </c>
      <c r="IG17" s="9">
        <v>9.7070000000000007</v>
      </c>
      <c r="IH17" s="9">
        <v>14.499000000000001</v>
      </c>
      <c r="II17" s="9">
        <v>3.5939999999999999</v>
      </c>
      <c r="IJ17" s="9">
        <v>15.042</v>
      </c>
      <c r="IK17" s="9">
        <v>0</v>
      </c>
      <c r="IL17" s="9">
        <v>3.05</v>
      </c>
      <c r="IM17" s="9">
        <v>6.3579999999999997</v>
      </c>
      <c r="IN17" s="9">
        <v>6.5830000000000002</v>
      </c>
      <c r="IO17" s="9">
        <v>5.1509999999999998</v>
      </c>
      <c r="IP17" s="9">
        <v>10.32</v>
      </c>
      <c r="IQ17" s="9">
        <v>7.7729999999999997</v>
      </c>
    </row>
    <row r="18" spans="1:251">
      <c r="A18" s="10">
        <v>44593</v>
      </c>
      <c r="B18" s="9">
        <v>9.8800000000000008</v>
      </c>
      <c r="C18" s="9">
        <v>4.5019999999999998</v>
      </c>
      <c r="D18" s="9">
        <v>5.6449999999999996</v>
      </c>
      <c r="E18" s="9">
        <v>16.248999999999999</v>
      </c>
      <c r="F18" s="9">
        <v>3.778</v>
      </c>
      <c r="G18" s="9">
        <v>2.9580000000000002</v>
      </c>
      <c r="H18" s="9">
        <v>228.57400000000001</v>
      </c>
      <c r="I18" s="9">
        <v>183.36500000000001</v>
      </c>
      <c r="J18" s="9">
        <v>172.83600000000001</v>
      </c>
      <c r="K18" s="9">
        <v>6.02</v>
      </c>
      <c r="L18" s="9">
        <v>4.2160000000000002</v>
      </c>
      <c r="M18" s="9">
        <v>7.3019999999999996</v>
      </c>
      <c r="N18" s="9">
        <v>0.74299999999999999</v>
      </c>
      <c r="O18" s="9">
        <v>2.1909999999999998</v>
      </c>
      <c r="P18" s="9">
        <v>138.64099999999999</v>
      </c>
      <c r="Q18" s="9">
        <v>14.14</v>
      </c>
      <c r="R18" s="9">
        <v>9.3219999999999992</v>
      </c>
      <c r="S18" s="9">
        <v>21.263000000000002</v>
      </c>
      <c r="T18" s="9">
        <v>39.209000000000003</v>
      </c>
      <c r="U18" s="9">
        <v>144.15700000000001</v>
      </c>
      <c r="V18" s="9">
        <v>45.209000000000003</v>
      </c>
      <c r="W18" s="9">
        <v>10.975</v>
      </c>
      <c r="X18" s="9">
        <v>262.53399999999999</v>
      </c>
      <c r="Y18" s="9">
        <v>109.30500000000001</v>
      </c>
      <c r="Z18" s="9">
        <v>104.691</v>
      </c>
      <c r="AA18" s="9">
        <v>7.556</v>
      </c>
      <c r="AB18" s="9">
        <v>6.5579999999999998</v>
      </c>
      <c r="AC18" s="9">
        <v>3.18</v>
      </c>
      <c r="AD18" s="9">
        <v>3.3769999999999998</v>
      </c>
      <c r="AE18" s="9">
        <v>4.6040000000000001</v>
      </c>
      <c r="AF18" s="9">
        <v>1.954</v>
      </c>
      <c r="AG18" s="9">
        <v>5.2329999999999997</v>
      </c>
      <c r="AH18" s="9">
        <v>0.25600000000000001</v>
      </c>
      <c r="AI18" s="9">
        <v>1.069</v>
      </c>
      <c r="AJ18" s="9">
        <v>1.0229999999999999</v>
      </c>
      <c r="AK18" s="9">
        <v>2.9969999999999999</v>
      </c>
      <c r="AL18" s="9">
        <v>2.5369999999999999</v>
      </c>
      <c r="AM18" s="9">
        <v>5.2789999999999999</v>
      </c>
      <c r="AN18" s="9">
        <v>1.2789999999999999</v>
      </c>
      <c r="AO18" s="9">
        <v>0.998</v>
      </c>
      <c r="AP18" s="9">
        <v>97.135000000000005</v>
      </c>
      <c r="AQ18" s="9">
        <v>73.477999999999994</v>
      </c>
      <c r="AR18" s="9">
        <v>67.817999999999998</v>
      </c>
      <c r="AS18" s="9">
        <v>2.3420000000000001</v>
      </c>
      <c r="AT18" s="9">
        <v>3.3180000000000001</v>
      </c>
      <c r="AU18" s="9">
        <v>2.609</v>
      </c>
      <c r="AV18" s="9">
        <v>1.806</v>
      </c>
      <c r="AW18" s="9">
        <v>1.2450000000000001</v>
      </c>
      <c r="AX18" s="9">
        <v>56.929000000000002</v>
      </c>
      <c r="AY18" s="9">
        <v>4.7539999999999996</v>
      </c>
      <c r="AZ18" s="9">
        <v>3.36</v>
      </c>
      <c r="BA18" s="9">
        <v>8.4359999999999999</v>
      </c>
      <c r="BB18" s="9">
        <v>15.49</v>
      </c>
      <c r="BC18" s="9">
        <v>57.988</v>
      </c>
      <c r="BD18" s="9">
        <v>23.657</v>
      </c>
      <c r="BE18" s="9">
        <v>4.6139999999999999</v>
      </c>
      <c r="BF18" s="9">
        <v>109.30500000000001</v>
      </c>
      <c r="BG18" s="9">
        <v>119.18600000000001</v>
      </c>
      <c r="BH18" s="9">
        <v>113.979</v>
      </c>
      <c r="BI18" s="9">
        <v>7.875</v>
      </c>
      <c r="BJ18" s="9">
        <v>6.9939999999999998</v>
      </c>
      <c r="BK18" s="9">
        <v>3.4159999999999999</v>
      </c>
      <c r="BL18" s="9">
        <v>3.5779999999999998</v>
      </c>
      <c r="BM18" s="9">
        <v>4.7590000000000003</v>
      </c>
      <c r="BN18" s="9">
        <v>2.2349999999999999</v>
      </c>
      <c r="BO18" s="9">
        <v>4.4320000000000004</v>
      </c>
      <c r="BP18" s="9">
        <v>1.3169999999999999</v>
      </c>
      <c r="BQ18" s="9">
        <v>1.2450000000000001</v>
      </c>
      <c r="BR18" s="9">
        <v>2.6840000000000002</v>
      </c>
      <c r="BS18" s="9">
        <v>2.0960000000000001</v>
      </c>
      <c r="BT18" s="9">
        <v>2.214</v>
      </c>
      <c r="BU18" s="9">
        <v>4.4290000000000003</v>
      </c>
      <c r="BV18" s="9">
        <v>2.5649999999999999</v>
      </c>
      <c r="BW18" s="9">
        <v>0.88100000000000001</v>
      </c>
      <c r="BX18" s="9">
        <v>106.104</v>
      </c>
      <c r="BY18" s="9">
        <v>75.594999999999999</v>
      </c>
      <c r="BZ18" s="9">
        <v>72.921000000000006</v>
      </c>
      <c r="CA18" s="9">
        <v>1.829</v>
      </c>
      <c r="CB18" s="9">
        <v>0.84499999999999997</v>
      </c>
      <c r="CC18" s="9">
        <v>1.6060000000000001</v>
      </c>
      <c r="CD18" s="9">
        <v>0.56699999999999995</v>
      </c>
      <c r="CE18" s="9">
        <v>0.5</v>
      </c>
      <c r="CF18" s="9">
        <v>57.856000000000002</v>
      </c>
      <c r="CG18" s="9">
        <v>2.7869999999999999</v>
      </c>
      <c r="CH18" s="9">
        <v>5.5529999999999999</v>
      </c>
      <c r="CI18" s="9">
        <v>9.3989999999999991</v>
      </c>
      <c r="CJ18" s="9">
        <v>10.587</v>
      </c>
      <c r="CK18" s="9">
        <v>65.007999999999996</v>
      </c>
      <c r="CL18" s="9">
        <v>30.507999999999999</v>
      </c>
      <c r="CM18" s="9">
        <v>5.2069999999999999</v>
      </c>
      <c r="CN18" s="9">
        <v>119.18600000000001</v>
      </c>
      <c r="CO18" s="9">
        <v>199.18299999999999</v>
      </c>
      <c r="CP18" s="9">
        <v>185.6</v>
      </c>
      <c r="CQ18" s="9">
        <v>24.757000000000001</v>
      </c>
      <c r="CR18" s="9">
        <v>23.423999999999999</v>
      </c>
      <c r="CS18" s="9">
        <v>10.897</v>
      </c>
      <c r="CT18" s="9">
        <v>12.526999999999999</v>
      </c>
      <c r="CU18" s="9">
        <v>16.37</v>
      </c>
      <c r="CV18" s="9">
        <v>7.0540000000000003</v>
      </c>
      <c r="CW18" s="9">
        <v>18.178000000000001</v>
      </c>
      <c r="CX18" s="9">
        <v>3.5830000000000002</v>
      </c>
      <c r="CY18" s="9">
        <v>1.663</v>
      </c>
      <c r="CZ18" s="9">
        <v>6.3780000000000001</v>
      </c>
      <c r="DA18" s="9">
        <v>8.6120000000000001</v>
      </c>
      <c r="DB18" s="9">
        <v>8.4339999999999993</v>
      </c>
      <c r="DC18" s="9">
        <v>14.284000000000001</v>
      </c>
      <c r="DD18" s="9">
        <v>9.141</v>
      </c>
      <c r="DE18" s="9">
        <v>1.333</v>
      </c>
      <c r="DF18" s="9">
        <v>160.84399999999999</v>
      </c>
      <c r="DG18" s="9">
        <v>146.84299999999999</v>
      </c>
      <c r="DH18" s="9">
        <v>137.98099999999999</v>
      </c>
      <c r="DI18" s="9">
        <v>3.2250000000000001</v>
      </c>
      <c r="DJ18" s="9">
        <v>5.6369999999999996</v>
      </c>
      <c r="DK18" s="9">
        <v>3.827</v>
      </c>
      <c r="DL18" s="9">
        <v>4.7469999999999999</v>
      </c>
      <c r="DM18" s="9">
        <v>0.28799999999999998</v>
      </c>
      <c r="DN18" s="9">
        <v>99.087999999999994</v>
      </c>
      <c r="DO18" s="9">
        <v>14.081</v>
      </c>
      <c r="DP18" s="9">
        <v>10.433999999999999</v>
      </c>
      <c r="DQ18" s="9">
        <v>23.24</v>
      </c>
      <c r="DR18" s="9">
        <v>22.535</v>
      </c>
      <c r="DS18" s="9">
        <v>124.309</v>
      </c>
      <c r="DT18" s="9">
        <v>14.000999999999999</v>
      </c>
      <c r="DU18" s="9">
        <v>13.583</v>
      </c>
      <c r="DV18" s="9">
        <v>199.18299999999999</v>
      </c>
      <c r="DW18" s="9">
        <v>133.15600000000001</v>
      </c>
      <c r="DX18" s="9">
        <v>121.991</v>
      </c>
      <c r="DY18" s="9">
        <v>15.324999999999999</v>
      </c>
      <c r="DZ18" s="9">
        <v>13.090999999999999</v>
      </c>
      <c r="EA18" s="9">
        <v>4.0549999999999997</v>
      </c>
      <c r="EB18" s="9">
        <v>9.0370000000000008</v>
      </c>
      <c r="EC18" s="9">
        <v>6.4390000000000001</v>
      </c>
      <c r="ED18" s="9">
        <v>6.6529999999999996</v>
      </c>
      <c r="EE18" s="9">
        <v>7.6779999999999999</v>
      </c>
      <c r="EF18" s="9">
        <v>5.4130000000000003</v>
      </c>
      <c r="EG18" s="9">
        <v>0</v>
      </c>
      <c r="EH18" s="9">
        <v>0.85699999999999998</v>
      </c>
      <c r="EI18" s="9">
        <v>10.324</v>
      </c>
      <c r="EJ18" s="9">
        <v>1.91</v>
      </c>
      <c r="EK18" s="9">
        <v>6.391</v>
      </c>
      <c r="EL18" s="9">
        <v>6.7</v>
      </c>
      <c r="EM18" s="9">
        <v>2.234</v>
      </c>
      <c r="EN18" s="9">
        <v>106.666</v>
      </c>
      <c r="EO18" s="9">
        <v>92.694999999999993</v>
      </c>
      <c r="EP18" s="9">
        <v>87.55</v>
      </c>
      <c r="EQ18" s="9">
        <v>2.3919999999999999</v>
      </c>
      <c r="ER18" s="9">
        <v>2.7530000000000001</v>
      </c>
      <c r="ES18" s="9">
        <v>1.919</v>
      </c>
      <c r="ET18" s="9">
        <v>2.532</v>
      </c>
      <c r="EU18" s="9">
        <v>0.69399999999999995</v>
      </c>
      <c r="EV18" s="9">
        <v>56.860999999999997</v>
      </c>
      <c r="EW18" s="9">
        <v>6.78</v>
      </c>
      <c r="EX18" s="9">
        <v>6.09</v>
      </c>
      <c r="EY18" s="9">
        <v>22.965</v>
      </c>
      <c r="EZ18" s="9">
        <v>13.363</v>
      </c>
      <c r="FA18" s="9">
        <v>79.331999999999994</v>
      </c>
      <c r="FB18" s="9">
        <v>13.971</v>
      </c>
      <c r="FC18" s="9">
        <v>11.164</v>
      </c>
      <c r="FD18" s="9">
        <v>133.15600000000001</v>
      </c>
      <c r="FE18" s="9">
        <v>116.236</v>
      </c>
      <c r="FF18" s="9">
        <v>100.443</v>
      </c>
      <c r="FG18" s="9">
        <v>100.443</v>
      </c>
      <c r="FH18" s="9">
        <v>6.1</v>
      </c>
      <c r="FI18" s="9">
        <v>94.343000000000004</v>
      </c>
      <c r="FJ18" s="9">
        <v>15.792</v>
      </c>
      <c r="FK18" s="9">
        <v>1535.6579999999999</v>
      </c>
      <c r="FL18" s="9">
        <v>1432.5360000000001</v>
      </c>
      <c r="FM18" s="9">
        <v>309.19900000000001</v>
      </c>
      <c r="FN18" s="9">
        <v>162.08500000000001</v>
      </c>
      <c r="FO18" s="9">
        <v>61.889000000000003</v>
      </c>
      <c r="FP18" s="9">
        <v>80.605999999999995</v>
      </c>
      <c r="FQ18" s="9">
        <v>94.531000000000006</v>
      </c>
      <c r="FR18" s="9">
        <v>47.963999999999999</v>
      </c>
      <c r="FS18" s="9">
        <v>97.269000000000005</v>
      </c>
      <c r="FT18" s="9">
        <v>25.303999999999998</v>
      </c>
      <c r="FU18" s="9">
        <v>18.686</v>
      </c>
      <c r="FV18" s="9">
        <v>38.137</v>
      </c>
      <c r="FW18" s="9">
        <v>53.884</v>
      </c>
      <c r="FX18" s="9">
        <v>51.345999999999997</v>
      </c>
      <c r="FY18" s="9">
        <v>97.677000000000007</v>
      </c>
      <c r="FZ18" s="9">
        <v>45.69</v>
      </c>
      <c r="GA18" s="9">
        <v>147.114</v>
      </c>
      <c r="GB18" s="9">
        <v>1123.337</v>
      </c>
      <c r="GC18" s="9">
        <v>914.15300000000002</v>
      </c>
      <c r="GD18" s="9">
        <v>854.36</v>
      </c>
      <c r="GE18" s="9">
        <v>31.881</v>
      </c>
      <c r="GF18" s="9">
        <v>27.378</v>
      </c>
      <c r="GG18" s="9">
        <v>29.111000000000001</v>
      </c>
      <c r="GH18" s="9">
        <v>17.088999999999999</v>
      </c>
      <c r="GI18" s="9">
        <v>11.22</v>
      </c>
      <c r="GJ18" s="9">
        <v>670.28899999999999</v>
      </c>
      <c r="GK18" s="9">
        <v>65.301000000000002</v>
      </c>
      <c r="GL18" s="9">
        <v>55.853000000000002</v>
      </c>
      <c r="GM18" s="9">
        <v>122.71</v>
      </c>
      <c r="GN18" s="9">
        <v>163.32300000000001</v>
      </c>
      <c r="GO18" s="9">
        <v>750.83100000000002</v>
      </c>
      <c r="GP18" s="9">
        <v>209.18299999999999</v>
      </c>
      <c r="GQ18" s="9">
        <v>103.122</v>
      </c>
      <c r="GR18" s="9">
        <v>1347.723</v>
      </c>
      <c r="GS18" s="9">
        <v>187.934</v>
      </c>
      <c r="GT18" s="9">
        <v>164.874</v>
      </c>
      <c r="GU18" s="9">
        <v>160.04900000000001</v>
      </c>
      <c r="GV18" s="9">
        <v>11.622</v>
      </c>
      <c r="GW18" s="9">
        <v>10.739000000000001</v>
      </c>
      <c r="GX18" s="9">
        <v>4.2149999999999999</v>
      </c>
      <c r="GY18" s="9">
        <v>6.5250000000000004</v>
      </c>
      <c r="GZ18" s="9">
        <v>4.2430000000000003</v>
      </c>
      <c r="HA18" s="9">
        <v>6.4969999999999999</v>
      </c>
      <c r="HB18" s="9">
        <v>6.4779999999999998</v>
      </c>
      <c r="HC18" s="9">
        <v>0</v>
      </c>
      <c r="HD18" s="9">
        <v>4.2610000000000001</v>
      </c>
      <c r="HE18" s="9">
        <v>3.7959999999999998</v>
      </c>
      <c r="HF18" s="9">
        <v>2.1309999999999998</v>
      </c>
      <c r="HG18" s="9">
        <v>4.8129999999999997</v>
      </c>
      <c r="HH18" s="9">
        <v>7.1280000000000001</v>
      </c>
      <c r="HI18" s="9">
        <v>3.6110000000000002</v>
      </c>
      <c r="HJ18" s="9">
        <v>0.88300000000000001</v>
      </c>
      <c r="HK18" s="9">
        <v>148.42699999999999</v>
      </c>
      <c r="HL18" s="9">
        <v>102.62</v>
      </c>
      <c r="HM18" s="9">
        <v>97.247</v>
      </c>
      <c r="HN18" s="9">
        <v>2.9870000000000001</v>
      </c>
      <c r="HO18" s="9">
        <v>2.3860000000000001</v>
      </c>
      <c r="HP18" s="9">
        <v>2.4060000000000001</v>
      </c>
      <c r="HQ18" s="9">
        <v>0.35199999999999998</v>
      </c>
      <c r="HR18" s="9">
        <v>2.6160000000000001</v>
      </c>
      <c r="HS18" s="9">
        <v>79.831000000000003</v>
      </c>
      <c r="HT18" s="9">
        <v>8.17</v>
      </c>
      <c r="HU18" s="9">
        <v>3.9929999999999999</v>
      </c>
      <c r="HV18" s="9">
        <v>10.625999999999999</v>
      </c>
      <c r="HW18" s="9">
        <v>22.059000000000001</v>
      </c>
      <c r="HX18" s="9">
        <v>80.561000000000007</v>
      </c>
      <c r="HY18" s="9">
        <v>45.807000000000002</v>
      </c>
      <c r="HZ18" s="9">
        <v>4.8250000000000002</v>
      </c>
      <c r="IA18" s="9">
        <v>164.874</v>
      </c>
      <c r="IB18" s="9">
        <v>318.73599999999999</v>
      </c>
      <c r="IC18" s="9">
        <v>306.44099999999997</v>
      </c>
      <c r="ID18" s="9">
        <v>29.431000000000001</v>
      </c>
      <c r="IE18" s="9">
        <v>28.686</v>
      </c>
      <c r="IF18" s="9">
        <v>11.612</v>
      </c>
      <c r="IG18" s="9">
        <v>17.074000000000002</v>
      </c>
      <c r="IH18" s="9">
        <v>25.06</v>
      </c>
      <c r="II18" s="9">
        <v>3.6259999999999999</v>
      </c>
      <c r="IJ18" s="9">
        <v>25.91</v>
      </c>
      <c r="IK18" s="9">
        <v>0</v>
      </c>
      <c r="IL18" s="9">
        <v>2.7759999999999998</v>
      </c>
      <c r="IM18" s="9">
        <v>9.9380000000000006</v>
      </c>
      <c r="IN18" s="9">
        <v>10.722</v>
      </c>
      <c r="IO18" s="9">
        <v>8.0259999999999998</v>
      </c>
      <c r="IP18" s="9">
        <v>21.193999999999999</v>
      </c>
      <c r="IQ18" s="9">
        <v>7.492</v>
      </c>
    </row>
    <row r="19" spans="1:251">
      <c r="A19" s="10">
        <v>44958</v>
      </c>
      <c r="B19" s="9">
        <v>10.573</v>
      </c>
      <c r="C19" s="9">
        <v>5.5519999999999996</v>
      </c>
      <c r="D19" s="9">
        <v>5.7220000000000004</v>
      </c>
      <c r="E19" s="9">
        <v>16.068000000000001</v>
      </c>
      <c r="F19" s="9">
        <v>5.78</v>
      </c>
      <c r="G19" s="9">
        <v>2.4220000000000002</v>
      </c>
      <c r="H19" s="9">
        <v>244.596</v>
      </c>
      <c r="I19" s="9">
        <v>194.63499999999999</v>
      </c>
      <c r="J19" s="9">
        <v>179.12</v>
      </c>
      <c r="K19" s="9">
        <v>10.331</v>
      </c>
      <c r="L19" s="9">
        <v>4.7039999999999997</v>
      </c>
      <c r="M19" s="9">
        <v>11.76</v>
      </c>
      <c r="N19" s="9">
        <v>0.66400000000000003</v>
      </c>
      <c r="O19" s="9">
        <v>2.3570000000000002</v>
      </c>
      <c r="P19" s="9">
        <v>153.20400000000001</v>
      </c>
      <c r="Q19" s="9">
        <v>15.157999999999999</v>
      </c>
      <c r="R19" s="9">
        <v>7.5650000000000004</v>
      </c>
      <c r="S19" s="9">
        <v>18.707999999999998</v>
      </c>
      <c r="T19" s="9">
        <v>45.305999999999997</v>
      </c>
      <c r="U19" s="9">
        <v>149.32900000000001</v>
      </c>
      <c r="V19" s="9">
        <v>49.960999999999999</v>
      </c>
      <c r="W19" s="9">
        <v>13.943</v>
      </c>
      <c r="X19" s="9">
        <v>282.80799999999999</v>
      </c>
      <c r="Y19" s="9">
        <v>111.857</v>
      </c>
      <c r="Z19" s="9">
        <v>106.92100000000001</v>
      </c>
      <c r="AA19" s="9">
        <v>9.75</v>
      </c>
      <c r="AB19" s="9">
        <v>8.7780000000000005</v>
      </c>
      <c r="AC19" s="9">
        <v>4.7160000000000002</v>
      </c>
      <c r="AD19" s="9">
        <v>4.0609999999999999</v>
      </c>
      <c r="AE19" s="9">
        <v>5.367</v>
      </c>
      <c r="AF19" s="9">
        <v>3.411</v>
      </c>
      <c r="AG19" s="9">
        <v>5.2119999999999997</v>
      </c>
      <c r="AH19" s="9">
        <v>1.1919999999999999</v>
      </c>
      <c r="AI19" s="9">
        <v>2.3730000000000002</v>
      </c>
      <c r="AJ19" s="9">
        <v>3.5790000000000002</v>
      </c>
      <c r="AK19" s="9">
        <v>1.819</v>
      </c>
      <c r="AL19" s="9">
        <v>3.38</v>
      </c>
      <c r="AM19" s="9">
        <v>6.1310000000000002</v>
      </c>
      <c r="AN19" s="9">
        <v>2.6469999999999998</v>
      </c>
      <c r="AO19" s="9">
        <v>0.97299999999999998</v>
      </c>
      <c r="AP19" s="9">
        <v>97.17</v>
      </c>
      <c r="AQ19" s="9">
        <v>79.927000000000007</v>
      </c>
      <c r="AR19" s="9">
        <v>74.039000000000001</v>
      </c>
      <c r="AS19" s="9">
        <v>2.1739999999999999</v>
      </c>
      <c r="AT19" s="9">
        <v>3.3839999999999999</v>
      </c>
      <c r="AU19" s="9">
        <v>2.3519999999999999</v>
      </c>
      <c r="AV19" s="9">
        <v>2.5419999999999998</v>
      </c>
      <c r="AW19" s="9">
        <v>0.66300000000000003</v>
      </c>
      <c r="AX19" s="9">
        <v>64.600999999999999</v>
      </c>
      <c r="AY19" s="9">
        <v>4.6269999999999998</v>
      </c>
      <c r="AZ19" s="9">
        <v>3.0419999999999998</v>
      </c>
      <c r="BA19" s="9">
        <v>7.657</v>
      </c>
      <c r="BB19" s="9">
        <v>17.087</v>
      </c>
      <c r="BC19" s="9">
        <v>62.84</v>
      </c>
      <c r="BD19" s="9">
        <v>17.244</v>
      </c>
      <c r="BE19" s="9">
        <v>4.9359999999999999</v>
      </c>
      <c r="BF19" s="9">
        <v>111.857</v>
      </c>
      <c r="BG19" s="9">
        <v>118.774</v>
      </c>
      <c r="BH19" s="9">
        <v>114.761</v>
      </c>
      <c r="BI19" s="9">
        <v>11.553000000000001</v>
      </c>
      <c r="BJ19" s="9">
        <v>11.003</v>
      </c>
      <c r="BK19" s="9">
        <v>4.3209999999999997</v>
      </c>
      <c r="BL19" s="9">
        <v>6.681</v>
      </c>
      <c r="BM19" s="9">
        <v>8.3780000000000001</v>
      </c>
      <c r="BN19" s="9">
        <v>2.6240000000000001</v>
      </c>
      <c r="BO19" s="9">
        <v>8.0470000000000006</v>
      </c>
      <c r="BP19" s="9">
        <v>0.78700000000000003</v>
      </c>
      <c r="BQ19" s="9">
        <v>2.169</v>
      </c>
      <c r="BR19" s="9">
        <v>4.1769999999999996</v>
      </c>
      <c r="BS19" s="9">
        <v>4.5780000000000003</v>
      </c>
      <c r="BT19" s="9">
        <v>2.2480000000000002</v>
      </c>
      <c r="BU19" s="9">
        <v>6.1950000000000003</v>
      </c>
      <c r="BV19" s="9">
        <v>4.8079999999999998</v>
      </c>
      <c r="BW19" s="9">
        <v>0.55000000000000004</v>
      </c>
      <c r="BX19" s="9">
        <v>103.208</v>
      </c>
      <c r="BY19" s="9">
        <v>71.37</v>
      </c>
      <c r="BZ19" s="9">
        <v>67.622</v>
      </c>
      <c r="CA19" s="9">
        <v>1.5109999999999999</v>
      </c>
      <c r="CB19" s="9">
        <v>2.2370000000000001</v>
      </c>
      <c r="CC19" s="9">
        <v>0.63700000000000001</v>
      </c>
      <c r="CD19" s="9">
        <v>2.2530000000000001</v>
      </c>
      <c r="CE19" s="9">
        <v>0.56399999999999995</v>
      </c>
      <c r="CF19" s="9">
        <v>54.148000000000003</v>
      </c>
      <c r="CG19" s="9">
        <v>3.1619999999999999</v>
      </c>
      <c r="CH19" s="9">
        <v>2.0150000000000001</v>
      </c>
      <c r="CI19" s="9">
        <v>12.045999999999999</v>
      </c>
      <c r="CJ19" s="9">
        <v>12.615</v>
      </c>
      <c r="CK19" s="9">
        <v>58.755000000000003</v>
      </c>
      <c r="CL19" s="9">
        <v>31.838000000000001</v>
      </c>
      <c r="CM19" s="9">
        <v>4.0129999999999999</v>
      </c>
      <c r="CN19" s="9">
        <v>118.774</v>
      </c>
      <c r="CO19" s="9">
        <v>205.251</v>
      </c>
      <c r="CP19" s="9">
        <v>196.30799999999999</v>
      </c>
      <c r="CQ19" s="9">
        <v>21.995000000000001</v>
      </c>
      <c r="CR19" s="9">
        <v>18.390999999999998</v>
      </c>
      <c r="CS19" s="9">
        <v>8.8369999999999997</v>
      </c>
      <c r="CT19" s="9">
        <v>9.33</v>
      </c>
      <c r="CU19" s="9">
        <v>12.898</v>
      </c>
      <c r="CV19" s="9">
        <v>5.4930000000000003</v>
      </c>
      <c r="CW19" s="9">
        <v>13.824</v>
      </c>
      <c r="CX19" s="9">
        <v>2.8650000000000002</v>
      </c>
      <c r="CY19" s="9">
        <v>1.7010000000000001</v>
      </c>
      <c r="CZ19" s="9">
        <v>2.9790000000000001</v>
      </c>
      <c r="DA19" s="9">
        <v>6.0590000000000002</v>
      </c>
      <c r="DB19" s="9">
        <v>9.3529999999999998</v>
      </c>
      <c r="DC19" s="9">
        <v>8.907</v>
      </c>
      <c r="DD19" s="9">
        <v>9.4830000000000005</v>
      </c>
      <c r="DE19" s="9">
        <v>3.6040000000000001</v>
      </c>
      <c r="DF19" s="9">
        <v>174.31299999999999</v>
      </c>
      <c r="DG19" s="9">
        <v>154.96700000000001</v>
      </c>
      <c r="DH19" s="9">
        <v>144.89699999999999</v>
      </c>
      <c r="DI19" s="9">
        <v>5.6340000000000003</v>
      </c>
      <c r="DJ19" s="9">
        <v>4.4359999999999999</v>
      </c>
      <c r="DK19" s="9">
        <v>4.8819999999999997</v>
      </c>
      <c r="DL19" s="9">
        <v>4.298</v>
      </c>
      <c r="DM19" s="9">
        <v>0.89100000000000001</v>
      </c>
      <c r="DN19" s="9">
        <v>113.8</v>
      </c>
      <c r="DO19" s="9">
        <v>7.6159999999999997</v>
      </c>
      <c r="DP19" s="9">
        <v>8.9120000000000008</v>
      </c>
      <c r="DQ19" s="9">
        <v>24.638999999999999</v>
      </c>
      <c r="DR19" s="9">
        <v>21.100999999999999</v>
      </c>
      <c r="DS19" s="9">
        <v>133.86500000000001</v>
      </c>
      <c r="DT19" s="9">
        <v>19.346</v>
      </c>
      <c r="DU19" s="9">
        <v>8.9429999999999996</v>
      </c>
      <c r="DV19" s="9">
        <v>205.251</v>
      </c>
      <c r="DW19" s="9">
        <v>138.95500000000001</v>
      </c>
      <c r="DX19" s="9">
        <v>125.39</v>
      </c>
      <c r="DY19" s="9">
        <v>13.249000000000001</v>
      </c>
      <c r="DZ19" s="9">
        <v>11.8</v>
      </c>
      <c r="EA19" s="9">
        <v>4.1449999999999996</v>
      </c>
      <c r="EB19" s="9">
        <v>7.6539999999999999</v>
      </c>
      <c r="EC19" s="9">
        <v>5.3739999999999997</v>
      </c>
      <c r="ED19" s="9">
        <v>6.4260000000000002</v>
      </c>
      <c r="EE19" s="9">
        <v>5.0289999999999999</v>
      </c>
      <c r="EF19" s="9">
        <v>6.77</v>
      </c>
      <c r="EG19" s="9">
        <v>0</v>
      </c>
      <c r="EH19" s="9">
        <v>3.4849999999999999</v>
      </c>
      <c r="EI19" s="9">
        <v>5.6</v>
      </c>
      <c r="EJ19" s="9">
        <v>2.7149999999999999</v>
      </c>
      <c r="EK19" s="9">
        <v>8.59</v>
      </c>
      <c r="EL19" s="9">
        <v>3.21</v>
      </c>
      <c r="EM19" s="9">
        <v>1.4490000000000001</v>
      </c>
      <c r="EN19" s="9">
        <v>112.14100000000001</v>
      </c>
      <c r="EO19" s="9">
        <v>97.308000000000007</v>
      </c>
      <c r="EP19" s="9">
        <v>92.385999999999996</v>
      </c>
      <c r="EQ19" s="9">
        <v>1.639</v>
      </c>
      <c r="ER19" s="9">
        <v>3.2829999999999999</v>
      </c>
      <c r="ES19" s="9">
        <v>2.1549999999999998</v>
      </c>
      <c r="ET19" s="9">
        <v>2.7669999999999999</v>
      </c>
      <c r="EU19" s="9">
        <v>0</v>
      </c>
      <c r="EV19" s="9">
        <v>58.832999999999998</v>
      </c>
      <c r="EW19" s="9">
        <v>5.492</v>
      </c>
      <c r="EX19" s="9">
        <v>8.3680000000000003</v>
      </c>
      <c r="EY19" s="9">
        <v>24.616</v>
      </c>
      <c r="EZ19" s="9">
        <v>9.9719999999999995</v>
      </c>
      <c r="FA19" s="9">
        <v>87.335999999999999</v>
      </c>
      <c r="FB19" s="9">
        <v>14.833</v>
      </c>
      <c r="FC19" s="9">
        <v>13.565</v>
      </c>
      <c r="FD19" s="9">
        <v>138.95500000000001</v>
      </c>
      <c r="FE19" s="9">
        <v>115.852</v>
      </c>
      <c r="FF19" s="9">
        <v>101.108</v>
      </c>
      <c r="FG19" s="9">
        <v>101.108</v>
      </c>
      <c r="FH19" s="9">
        <v>8.1690000000000005</v>
      </c>
      <c r="FI19" s="9">
        <v>92.938999999999993</v>
      </c>
      <c r="FJ19" s="9">
        <v>14.744</v>
      </c>
      <c r="FK19" s="9">
        <v>1583.577</v>
      </c>
      <c r="FL19" s="9">
        <v>1471.4390000000001</v>
      </c>
      <c r="FM19" s="9">
        <v>317.596</v>
      </c>
      <c r="FN19" s="9">
        <v>147.095</v>
      </c>
      <c r="FO19" s="9">
        <v>54.743000000000002</v>
      </c>
      <c r="FP19" s="9">
        <v>74.141999999999996</v>
      </c>
      <c r="FQ19" s="9">
        <v>81.158000000000001</v>
      </c>
      <c r="FR19" s="9">
        <v>46.905999999999999</v>
      </c>
      <c r="FS19" s="9">
        <v>79.992000000000004</v>
      </c>
      <c r="FT19" s="9">
        <v>26.265999999999998</v>
      </c>
      <c r="FU19" s="9">
        <v>17.132000000000001</v>
      </c>
      <c r="FV19" s="9">
        <v>46.252000000000002</v>
      </c>
      <c r="FW19" s="9">
        <v>39.479999999999997</v>
      </c>
      <c r="FX19" s="9">
        <v>43.579000000000001</v>
      </c>
      <c r="FY19" s="9">
        <v>93.453999999999994</v>
      </c>
      <c r="FZ19" s="9">
        <v>35.857999999999997</v>
      </c>
      <c r="GA19" s="9">
        <v>170.501</v>
      </c>
      <c r="GB19" s="9">
        <v>1153.8420000000001</v>
      </c>
      <c r="GC19" s="9">
        <v>948.91600000000005</v>
      </c>
      <c r="GD19" s="9">
        <v>891.33699999999999</v>
      </c>
      <c r="GE19" s="9">
        <v>28.11</v>
      </c>
      <c r="GF19" s="9">
        <v>29.081</v>
      </c>
      <c r="GG19" s="9">
        <v>29.036000000000001</v>
      </c>
      <c r="GH19" s="9">
        <v>18.024999999999999</v>
      </c>
      <c r="GI19" s="9">
        <v>6.3019999999999996</v>
      </c>
      <c r="GJ19" s="9">
        <v>698.51199999999994</v>
      </c>
      <c r="GK19" s="9">
        <v>51.896000000000001</v>
      </c>
      <c r="GL19" s="9">
        <v>46.524999999999999</v>
      </c>
      <c r="GM19" s="9">
        <v>151.983</v>
      </c>
      <c r="GN19" s="9">
        <v>164.65899999999999</v>
      </c>
      <c r="GO19" s="9">
        <v>784.25699999999995</v>
      </c>
      <c r="GP19" s="9">
        <v>204.92599999999999</v>
      </c>
      <c r="GQ19" s="9">
        <v>112.139</v>
      </c>
      <c r="GR19" s="9">
        <v>1378.1610000000001</v>
      </c>
      <c r="GS19" s="9">
        <v>205.416</v>
      </c>
      <c r="GT19" s="9">
        <v>161.078</v>
      </c>
      <c r="GU19" s="9">
        <v>154.435</v>
      </c>
      <c r="GV19" s="9">
        <v>12.125</v>
      </c>
      <c r="GW19" s="9">
        <v>11.497999999999999</v>
      </c>
      <c r="GX19" s="9">
        <v>4.1879999999999997</v>
      </c>
      <c r="GY19" s="9">
        <v>7.31</v>
      </c>
      <c r="GZ19" s="9">
        <v>6.1219999999999999</v>
      </c>
      <c r="HA19" s="9">
        <v>5.3760000000000003</v>
      </c>
      <c r="HB19" s="9">
        <v>6.15</v>
      </c>
      <c r="HC19" s="9">
        <v>0.82899999999999996</v>
      </c>
      <c r="HD19" s="9">
        <v>3.7240000000000002</v>
      </c>
      <c r="HE19" s="9">
        <v>4.8029999999999999</v>
      </c>
      <c r="HF19" s="9">
        <v>2.81</v>
      </c>
      <c r="HG19" s="9">
        <v>3.8849999999999998</v>
      </c>
      <c r="HH19" s="9">
        <v>9.0820000000000007</v>
      </c>
      <c r="HI19" s="9">
        <v>2.4169999999999998</v>
      </c>
      <c r="HJ19" s="9">
        <v>0.627</v>
      </c>
      <c r="HK19" s="9">
        <v>142.31</v>
      </c>
      <c r="HL19" s="9">
        <v>100.589</v>
      </c>
      <c r="HM19" s="9">
        <v>97.352000000000004</v>
      </c>
      <c r="HN19" s="9">
        <v>1.2310000000000001</v>
      </c>
      <c r="HO19" s="9">
        <v>2.0059999999999998</v>
      </c>
      <c r="HP19" s="9">
        <v>1.659</v>
      </c>
      <c r="HQ19" s="9">
        <v>0.26800000000000002</v>
      </c>
      <c r="HR19" s="9">
        <v>0.90500000000000003</v>
      </c>
      <c r="HS19" s="9">
        <v>77.698999999999998</v>
      </c>
      <c r="HT19" s="9">
        <v>4.7140000000000004</v>
      </c>
      <c r="HU19" s="9">
        <v>5.5389999999999997</v>
      </c>
      <c r="HV19" s="9">
        <v>12.638</v>
      </c>
      <c r="HW19" s="9">
        <v>17.327000000000002</v>
      </c>
      <c r="HX19" s="9">
        <v>83.263000000000005</v>
      </c>
      <c r="HY19" s="9">
        <v>41.72</v>
      </c>
      <c r="HZ19" s="9">
        <v>6.6429999999999998</v>
      </c>
      <c r="IA19" s="9">
        <v>161.078</v>
      </c>
      <c r="IB19" s="9">
        <v>335.755</v>
      </c>
      <c r="IC19" s="9">
        <v>317.75599999999997</v>
      </c>
      <c r="ID19" s="9">
        <v>29.021000000000001</v>
      </c>
      <c r="IE19" s="9">
        <v>26.501999999999999</v>
      </c>
      <c r="IF19" s="9">
        <v>15.413</v>
      </c>
      <c r="IG19" s="9">
        <v>11.089</v>
      </c>
      <c r="IH19" s="9">
        <v>21.731000000000002</v>
      </c>
      <c r="II19" s="9">
        <v>4.7709999999999999</v>
      </c>
      <c r="IJ19" s="9">
        <v>23.428000000000001</v>
      </c>
      <c r="IK19" s="9">
        <v>0</v>
      </c>
      <c r="IL19" s="9">
        <v>3.0739999999999998</v>
      </c>
      <c r="IM19" s="9">
        <v>12.967000000000001</v>
      </c>
      <c r="IN19" s="9">
        <v>6.32</v>
      </c>
      <c r="IO19" s="9">
        <v>7.2149999999999999</v>
      </c>
      <c r="IP19" s="9">
        <v>22.302</v>
      </c>
      <c r="IQ19" s="9">
        <v>4.2</v>
      </c>
    </row>
    <row r="20" spans="1:251">
      <c r="A20" s="10">
        <v>45323</v>
      </c>
      <c r="B20" s="9">
        <v>5.75</v>
      </c>
      <c r="C20" s="9">
        <v>5.6239999999999997</v>
      </c>
      <c r="D20" s="9">
        <v>6.9379999999999997</v>
      </c>
      <c r="E20" s="9">
        <v>12.914</v>
      </c>
      <c r="F20" s="9">
        <v>5.3970000000000002</v>
      </c>
      <c r="G20" s="9">
        <v>1.6970000000000001</v>
      </c>
      <c r="H20" s="9">
        <v>248.14400000000001</v>
      </c>
      <c r="I20" s="9">
        <v>200.08600000000001</v>
      </c>
      <c r="J20" s="9">
        <v>189.19300000000001</v>
      </c>
      <c r="K20" s="9">
        <v>6.6340000000000003</v>
      </c>
      <c r="L20" s="9">
        <v>3.9489999999999998</v>
      </c>
      <c r="M20" s="9">
        <v>8.2100000000000009</v>
      </c>
      <c r="N20" s="9">
        <v>0.378</v>
      </c>
      <c r="O20" s="9">
        <v>1.728</v>
      </c>
      <c r="P20" s="9">
        <v>158.49199999999999</v>
      </c>
      <c r="Q20" s="9">
        <v>9.218</v>
      </c>
      <c r="R20" s="9">
        <v>11.577999999999999</v>
      </c>
      <c r="S20" s="9">
        <v>20.797999999999998</v>
      </c>
      <c r="T20" s="9">
        <v>36.752000000000002</v>
      </c>
      <c r="U20" s="9">
        <v>163.333</v>
      </c>
      <c r="V20" s="9">
        <v>48.058</v>
      </c>
      <c r="W20" s="9">
        <v>13.44</v>
      </c>
      <c r="X20" s="9">
        <v>281.59199999999998</v>
      </c>
      <c r="Y20" s="9">
        <v>116.244</v>
      </c>
      <c r="Z20" s="9">
        <v>110.117</v>
      </c>
      <c r="AA20" s="9">
        <v>9.9990000000000006</v>
      </c>
      <c r="AB20" s="9">
        <v>9.6419999999999995</v>
      </c>
      <c r="AC20" s="9">
        <v>4.0949999999999998</v>
      </c>
      <c r="AD20" s="9">
        <v>5.5469999999999997</v>
      </c>
      <c r="AE20" s="9">
        <v>6.14</v>
      </c>
      <c r="AF20" s="9">
        <v>3.5019999999999998</v>
      </c>
      <c r="AG20" s="9">
        <v>5.8230000000000004</v>
      </c>
      <c r="AH20" s="9">
        <v>1.3740000000000001</v>
      </c>
      <c r="AI20" s="9">
        <v>2.4449999999999998</v>
      </c>
      <c r="AJ20" s="9">
        <v>4.5650000000000004</v>
      </c>
      <c r="AK20" s="9">
        <v>2.0070000000000001</v>
      </c>
      <c r="AL20" s="9">
        <v>3.07</v>
      </c>
      <c r="AM20" s="9">
        <v>6.4020000000000001</v>
      </c>
      <c r="AN20" s="9">
        <v>3.24</v>
      </c>
      <c r="AO20" s="9">
        <v>0.35699999999999998</v>
      </c>
      <c r="AP20" s="9">
        <v>100.11799999999999</v>
      </c>
      <c r="AQ20" s="9">
        <v>78.262</v>
      </c>
      <c r="AR20" s="9">
        <v>72.622</v>
      </c>
      <c r="AS20" s="9">
        <v>3.3340000000000001</v>
      </c>
      <c r="AT20" s="9">
        <v>2.306</v>
      </c>
      <c r="AU20" s="9">
        <v>3.2440000000000002</v>
      </c>
      <c r="AV20" s="9">
        <v>1.3540000000000001</v>
      </c>
      <c r="AW20" s="9">
        <v>1.0429999999999999</v>
      </c>
      <c r="AX20" s="9">
        <v>61.442999999999998</v>
      </c>
      <c r="AY20" s="9">
        <v>5.5259999999999998</v>
      </c>
      <c r="AZ20" s="9">
        <v>2.6160000000000001</v>
      </c>
      <c r="BA20" s="9">
        <v>8.6769999999999996</v>
      </c>
      <c r="BB20" s="9">
        <v>14.922000000000001</v>
      </c>
      <c r="BC20" s="9">
        <v>63.34</v>
      </c>
      <c r="BD20" s="9">
        <v>21.856000000000002</v>
      </c>
      <c r="BE20" s="9">
        <v>6.1260000000000003</v>
      </c>
      <c r="BF20" s="9">
        <v>116.244</v>
      </c>
      <c r="BG20" s="9">
        <v>123.93600000000001</v>
      </c>
      <c r="BH20" s="9">
        <v>118.82</v>
      </c>
      <c r="BI20" s="9">
        <v>9.2840000000000007</v>
      </c>
      <c r="BJ20" s="9">
        <v>8.7370000000000001</v>
      </c>
      <c r="BK20" s="9">
        <v>3.871</v>
      </c>
      <c r="BL20" s="9">
        <v>4.867</v>
      </c>
      <c r="BM20" s="9">
        <v>5.2320000000000002</v>
      </c>
      <c r="BN20" s="9">
        <v>3.5049999999999999</v>
      </c>
      <c r="BO20" s="9">
        <v>5.2549999999999999</v>
      </c>
      <c r="BP20" s="9">
        <v>0.59599999999999997</v>
      </c>
      <c r="BQ20" s="9">
        <v>2.5139999999999998</v>
      </c>
      <c r="BR20" s="9">
        <v>2.786</v>
      </c>
      <c r="BS20" s="9">
        <v>3.512</v>
      </c>
      <c r="BT20" s="9">
        <v>2.4390000000000001</v>
      </c>
      <c r="BU20" s="9">
        <v>4.6059999999999999</v>
      </c>
      <c r="BV20" s="9">
        <v>4.1310000000000002</v>
      </c>
      <c r="BW20" s="9">
        <v>0.54700000000000004</v>
      </c>
      <c r="BX20" s="9">
        <v>109.536</v>
      </c>
      <c r="BY20" s="9">
        <v>78.676000000000002</v>
      </c>
      <c r="BZ20" s="9">
        <v>76.188000000000002</v>
      </c>
      <c r="CA20" s="9">
        <v>0.747</v>
      </c>
      <c r="CB20" s="9">
        <v>1.7410000000000001</v>
      </c>
      <c r="CC20" s="9">
        <v>0.747</v>
      </c>
      <c r="CD20" s="9">
        <v>0.437</v>
      </c>
      <c r="CE20" s="9">
        <v>1.304</v>
      </c>
      <c r="CF20" s="9">
        <v>62.548999999999999</v>
      </c>
      <c r="CG20" s="9">
        <v>2.9489999999999998</v>
      </c>
      <c r="CH20" s="9">
        <v>2.9620000000000002</v>
      </c>
      <c r="CI20" s="9">
        <v>10.215999999999999</v>
      </c>
      <c r="CJ20" s="9">
        <v>10.183999999999999</v>
      </c>
      <c r="CK20" s="9">
        <v>68.492000000000004</v>
      </c>
      <c r="CL20" s="9">
        <v>30.859000000000002</v>
      </c>
      <c r="CM20" s="9">
        <v>5.1159999999999997</v>
      </c>
      <c r="CN20" s="9">
        <v>123.93600000000001</v>
      </c>
      <c r="CO20" s="9">
        <v>208.74100000000001</v>
      </c>
      <c r="CP20" s="9">
        <v>195.35599999999999</v>
      </c>
      <c r="CQ20" s="9">
        <v>20.39</v>
      </c>
      <c r="CR20" s="9">
        <v>15.577999999999999</v>
      </c>
      <c r="CS20" s="9">
        <v>6.79</v>
      </c>
      <c r="CT20" s="9">
        <v>8.5150000000000006</v>
      </c>
      <c r="CU20" s="9">
        <v>9.8140000000000001</v>
      </c>
      <c r="CV20" s="9">
        <v>5.7640000000000002</v>
      </c>
      <c r="CW20" s="9">
        <v>10.317</v>
      </c>
      <c r="CX20" s="9">
        <v>4.2560000000000002</v>
      </c>
      <c r="CY20" s="9">
        <v>1.0049999999999999</v>
      </c>
      <c r="CZ20" s="9">
        <v>2.782</v>
      </c>
      <c r="DA20" s="9">
        <v>7.1710000000000003</v>
      </c>
      <c r="DB20" s="9">
        <v>5.625</v>
      </c>
      <c r="DC20" s="9">
        <v>9.9619999999999997</v>
      </c>
      <c r="DD20" s="9">
        <v>5.6159999999999997</v>
      </c>
      <c r="DE20" s="9">
        <v>4.8120000000000003</v>
      </c>
      <c r="DF20" s="9">
        <v>174.965</v>
      </c>
      <c r="DG20" s="9">
        <v>157.19900000000001</v>
      </c>
      <c r="DH20" s="9">
        <v>150.41900000000001</v>
      </c>
      <c r="DI20" s="9">
        <v>3.0670000000000002</v>
      </c>
      <c r="DJ20" s="9">
        <v>3.714</v>
      </c>
      <c r="DK20" s="9">
        <v>3.0609999999999999</v>
      </c>
      <c r="DL20" s="9">
        <v>2.1280000000000001</v>
      </c>
      <c r="DM20" s="9">
        <v>1.2050000000000001</v>
      </c>
      <c r="DN20" s="9">
        <v>111.57299999999999</v>
      </c>
      <c r="DO20" s="9">
        <v>5.7560000000000002</v>
      </c>
      <c r="DP20" s="9">
        <v>12.114000000000001</v>
      </c>
      <c r="DQ20" s="9">
        <v>27.756</v>
      </c>
      <c r="DR20" s="9">
        <v>21.2</v>
      </c>
      <c r="DS20" s="9">
        <v>135.999</v>
      </c>
      <c r="DT20" s="9">
        <v>17.765999999999998</v>
      </c>
      <c r="DU20" s="9">
        <v>13.385</v>
      </c>
      <c r="DV20" s="9">
        <v>208.74100000000001</v>
      </c>
      <c r="DW20" s="9">
        <v>134.863</v>
      </c>
      <c r="DX20" s="9">
        <v>124.512</v>
      </c>
      <c r="DY20" s="9">
        <v>14.167</v>
      </c>
      <c r="DZ20" s="9">
        <v>12.561</v>
      </c>
      <c r="EA20" s="9">
        <v>3.5129999999999999</v>
      </c>
      <c r="EB20" s="9">
        <v>8.7319999999999993</v>
      </c>
      <c r="EC20" s="9">
        <v>6.194</v>
      </c>
      <c r="ED20" s="9">
        <v>6.367</v>
      </c>
      <c r="EE20" s="9">
        <v>6.7889999999999997</v>
      </c>
      <c r="EF20" s="9">
        <v>5.7729999999999997</v>
      </c>
      <c r="EG20" s="9">
        <v>0</v>
      </c>
      <c r="EH20" s="9">
        <v>2.9359999999999999</v>
      </c>
      <c r="EI20" s="9">
        <v>6.4240000000000004</v>
      </c>
      <c r="EJ20" s="9">
        <v>3.2010000000000001</v>
      </c>
      <c r="EK20" s="9">
        <v>6.282</v>
      </c>
      <c r="EL20" s="9">
        <v>6.2789999999999999</v>
      </c>
      <c r="EM20" s="9">
        <v>1.605</v>
      </c>
      <c r="EN20" s="9">
        <v>110.346</v>
      </c>
      <c r="EO20" s="9">
        <v>93.662999999999997</v>
      </c>
      <c r="EP20" s="9">
        <v>89.01</v>
      </c>
      <c r="EQ20" s="9">
        <v>2.077</v>
      </c>
      <c r="ER20" s="9">
        <v>2.2559999999999998</v>
      </c>
      <c r="ES20" s="9">
        <v>2.496</v>
      </c>
      <c r="ET20" s="9">
        <v>1.837</v>
      </c>
      <c r="EU20" s="9">
        <v>0</v>
      </c>
      <c r="EV20" s="9">
        <v>56.22</v>
      </c>
      <c r="EW20" s="9">
        <v>5.266</v>
      </c>
      <c r="EX20" s="9">
        <v>5.93</v>
      </c>
      <c r="EY20" s="9">
        <v>26.247</v>
      </c>
      <c r="EZ20" s="9">
        <v>10.391999999999999</v>
      </c>
      <c r="FA20" s="9">
        <v>83.271000000000001</v>
      </c>
      <c r="FB20" s="9">
        <v>16.681999999999999</v>
      </c>
      <c r="FC20" s="9">
        <v>10.351000000000001</v>
      </c>
      <c r="FD20" s="9">
        <v>134.863</v>
      </c>
      <c r="FE20" s="9">
        <v>112.17400000000001</v>
      </c>
      <c r="FF20" s="9">
        <v>101.292</v>
      </c>
      <c r="FG20" s="9">
        <v>101.292</v>
      </c>
      <c r="FH20" s="9">
        <v>7.1859999999999999</v>
      </c>
      <c r="FI20" s="9">
        <v>94.106999999999999</v>
      </c>
      <c r="FJ20" s="9">
        <v>10.882</v>
      </c>
      <c r="FK20" s="9">
        <v>1643.3420000000001</v>
      </c>
      <c r="FL20" s="9">
        <v>1531.1880000000001</v>
      </c>
      <c r="FM20" s="9">
        <v>297.762</v>
      </c>
      <c r="FN20" s="9">
        <v>132.61000000000001</v>
      </c>
      <c r="FO20" s="9">
        <v>49.515999999999998</v>
      </c>
      <c r="FP20" s="9">
        <v>68.519000000000005</v>
      </c>
      <c r="FQ20" s="9">
        <v>79.305000000000007</v>
      </c>
      <c r="FR20" s="9">
        <v>38.555999999999997</v>
      </c>
      <c r="FS20" s="9">
        <v>83.363</v>
      </c>
      <c r="FT20" s="9">
        <v>20.388999999999999</v>
      </c>
      <c r="FU20" s="9">
        <v>10.379</v>
      </c>
      <c r="FV20" s="9">
        <v>35.085000000000001</v>
      </c>
      <c r="FW20" s="9">
        <v>41.475000000000001</v>
      </c>
      <c r="FX20" s="9">
        <v>44.162999999999997</v>
      </c>
      <c r="FY20" s="9">
        <v>83.807000000000002</v>
      </c>
      <c r="FZ20" s="9">
        <v>36.914999999999999</v>
      </c>
      <c r="GA20" s="9">
        <v>165.15199999999999</v>
      </c>
      <c r="GB20" s="9">
        <v>1233.4259999999999</v>
      </c>
      <c r="GC20" s="9">
        <v>1025.354</v>
      </c>
      <c r="GD20" s="9">
        <v>972.423</v>
      </c>
      <c r="GE20" s="9">
        <v>28.213000000000001</v>
      </c>
      <c r="GF20" s="9">
        <v>19.719000000000001</v>
      </c>
      <c r="GG20" s="9">
        <v>26.248000000000001</v>
      </c>
      <c r="GH20" s="9">
        <v>16.637</v>
      </c>
      <c r="GI20" s="9">
        <v>4.16</v>
      </c>
      <c r="GJ20" s="9">
        <v>794.63800000000003</v>
      </c>
      <c r="GK20" s="9">
        <v>46.494</v>
      </c>
      <c r="GL20" s="9">
        <v>47.68</v>
      </c>
      <c r="GM20" s="9">
        <v>136.54300000000001</v>
      </c>
      <c r="GN20" s="9">
        <v>166.083</v>
      </c>
      <c r="GO20" s="9">
        <v>859.27099999999996</v>
      </c>
      <c r="GP20" s="9">
        <v>208.072</v>
      </c>
      <c r="GQ20" s="9">
        <v>112.154</v>
      </c>
      <c r="GR20" s="9">
        <v>1454.856</v>
      </c>
      <c r="GS20" s="9">
        <v>188.48599999999999</v>
      </c>
      <c r="GT20" s="9">
        <v>165.642</v>
      </c>
      <c r="GU20" s="9">
        <v>159.36099999999999</v>
      </c>
      <c r="GV20" s="9">
        <v>9.2970000000000006</v>
      </c>
      <c r="GW20" s="9">
        <v>7.9779999999999998</v>
      </c>
      <c r="GX20" s="9">
        <v>3.2010000000000001</v>
      </c>
      <c r="GY20" s="9">
        <v>4.7770000000000001</v>
      </c>
      <c r="GZ20" s="9">
        <v>4.7460000000000004</v>
      </c>
      <c r="HA20" s="9">
        <v>3.2320000000000002</v>
      </c>
      <c r="HB20" s="9">
        <v>6.4740000000000002</v>
      </c>
      <c r="HC20" s="9">
        <v>0.63900000000000001</v>
      </c>
      <c r="HD20" s="9">
        <v>0.86499999999999999</v>
      </c>
      <c r="HE20" s="9">
        <v>2.41</v>
      </c>
      <c r="HF20" s="9">
        <v>1.7909999999999999</v>
      </c>
      <c r="HG20" s="9">
        <v>3.7770000000000001</v>
      </c>
      <c r="HH20" s="9">
        <v>7.3</v>
      </c>
      <c r="HI20" s="9">
        <v>0.67800000000000005</v>
      </c>
      <c r="HJ20" s="9">
        <v>1.319</v>
      </c>
      <c r="HK20" s="9">
        <v>150.06399999999999</v>
      </c>
      <c r="HL20" s="9">
        <v>103.871</v>
      </c>
      <c r="HM20" s="9">
        <v>97.695999999999998</v>
      </c>
      <c r="HN20" s="9">
        <v>3.22</v>
      </c>
      <c r="HO20" s="9">
        <v>2.5819999999999999</v>
      </c>
      <c r="HP20" s="9">
        <v>4.6420000000000003</v>
      </c>
      <c r="HQ20" s="9">
        <v>0.72899999999999998</v>
      </c>
      <c r="HR20" s="9">
        <v>0.43099999999999999</v>
      </c>
      <c r="HS20" s="9">
        <v>80.491</v>
      </c>
      <c r="HT20" s="9">
        <v>6.38</v>
      </c>
      <c r="HU20" s="9">
        <v>1.72</v>
      </c>
      <c r="HV20" s="9">
        <v>15.281000000000001</v>
      </c>
      <c r="HW20" s="9">
        <v>22.265000000000001</v>
      </c>
      <c r="HX20" s="9">
        <v>81.605000000000004</v>
      </c>
      <c r="HY20" s="9">
        <v>46.194000000000003</v>
      </c>
      <c r="HZ20" s="9">
        <v>6.2809999999999997</v>
      </c>
      <c r="IA20" s="9">
        <v>165.642</v>
      </c>
      <c r="IB20" s="9">
        <v>364.65600000000001</v>
      </c>
      <c r="IC20" s="9">
        <v>348.928</v>
      </c>
      <c r="ID20" s="9">
        <v>30.173999999999999</v>
      </c>
      <c r="IE20" s="9">
        <v>23.954999999999998</v>
      </c>
      <c r="IF20" s="9">
        <v>10.175000000000001</v>
      </c>
      <c r="IG20" s="9">
        <v>13.779</v>
      </c>
      <c r="IH20" s="9">
        <v>19.513999999999999</v>
      </c>
      <c r="II20" s="9">
        <v>4.4400000000000004</v>
      </c>
      <c r="IJ20" s="9">
        <v>22.027000000000001</v>
      </c>
      <c r="IK20" s="9">
        <v>0</v>
      </c>
      <c r="IL20" s="9">
        <v>1.927</v>
      </c>
      <c r="IM20" s="9">
        <v>9.1370000000000005</v>
      </c>
      <c r="IN20" s="9">
        <v>8.2579999999999991</v>
      </c>
      <c r="IO20" s="9">
        <v>6.56</v>
      </c>
      <c r="IP20" s="9">
        <v>19.350999999999999</v>
      </c>
      <c r="IQ20" s="9">
        <v>4.6040000000000001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5012</v>
      </c>
      <c r="C1" s="3" t="s">
        <v>5013</v>
      </c>
      <c r="D1" s="3" t="s">
        <v>5014</v>
      </c>
      <c r="E1" s="3" t="s">
        <v>5015</v>
      </c>
      <c r="F1" s="3" t="s">
        <v>5016</v>
      </c>
      <c r="G1" s="3" t="s">
        <v>5017</v>
      </c>
      <c r="H1" s="3" t="s">
        <v>5018</v>
      </c>
      <c r="I1" s="3" t="s">
        <v>5019</v>
      </c>
      <c r="J1" s="3" t="s">
        <v>5020</v>
      </c>
      <c r="K1" s="3" t="s">
        <v>5021</v>
      </c>
      <c r="L1" s="3" t="s">
        <v>5022</v>
      </c>
      <c r="M1" s="3" t="s">
        <v>5023</v>
      </c>
      <c r="N1" s="3" t="s">
        <v>5024</v>
      </c>
      <c r="O1" s="3" t="s">
        <v>5025</v>
      </c>
      <c r="P1" s="3" t="s">
        <v>5026</v>
      </c>
      <c r="Q1" s="3" t="s">
        <v>5027</v>
      </c>
      <c r="R1" s="3" t="s">
        <v>5028</v>
      </c>
      <c r="S1" s="3" t="s">
        <v>5029</v>
      </c>
      <c r="T1" s="3" t="s">
        <v>5030</v>
      </c>
      <c r="U1" s="3" t="s">
        <v>5031</v>
      </c>
      <c r="V1" s="3" t="s">
        <v>5032</v>
      </c>
      <c r="W1" s="3" t="s">
        <v>5033</v>
      </c>
      <c r="X1" s="3" t="s">
        <v>5034</v>
      </c>
      <c r="Y1" s="3" t="s">
        <v>5035</v>
      </c>
      <c r="Z1" s="3" t="s">
        <v>5036</v>
      </c>
      <c r="AA1" s="3" t="s">
        <v>5037</v>
      </c>
      <c r="AB1" s="3" t="s">
        <v>5038</v>
      </c>
      <c r="AC1" s="3" t="s">
        <v>5039</v>
      </c>
      <c r="AD1" s="3" t="s">
        <v>5040</v>
      </c>
      <c r="AE1" s="3" t="s">
        <v>5041</v>
      </c>
      <c r="AF1" s="3" t="s">
        <v>5042</v>
      </c>
      <c r="AG1" s="3" t="s">
        <v>5043</v>
      </c>
      <c r="AH1" s="3" t="s">
        <v>5044</v>
      </c>
      <c r="AI1" s="3" t="s">
        <v>5045</v>
      </c>
      <c r="AJ1" s="3" t="s">
        <v>5046</v>
      </c>
      <c r="AK1" s="3" t="s">
        <v>5047</v>
      </c>
      <c r="AL1" s="3" t="s">
        <v>5048</v>
      </c>
      <c r="AM1" s="3" t="s">
        <v>5049</v>
      </c>
      <c r="AN1" s="3" t="s">
        <v>5050</v>
      </c>
      <c r="AO1" s="3" t="s">
        <v>5051</v>
      </c>
      <c r="AP1" s="3" t="s">
        <v>5052</v>
      </c>
      <c r="AQ1" s="3" t="s">
        <v>5053</v>
      </c>
      <c r="AR1" s="3" t="s">
        <v>5054</v>
      </c>
      <c r="AS1" s="3" t="s">
        <v>5055</v>
      </c>
      <c r="AT1" s="3" t="s">
        <v>5056</v>
      </c>
      <c r="AU1" s="3" t="s">
        <v>5057</v>
      </c>
      <c r="AV1" s="3" t="s">
        <v>5058</v>
      </c>
      <c r="AW1" s="3" t="s">
        <v>5059</v>
      </c>
      <c r="AX1" s="3" t="s">
        <v>5060</v>
      </c>
      <c r="AY1" s="3" t="s">
        <v>5061</v>
      </c>
      <c r="AZ1" s="3" t="s">
        <v>5062</v>
      </c>
      <c r="BA1" s="3" t="s">
        <v>5063</v>
      </c>
      <c r="BB1" s="3" t="s">
        <v>5064</v>
      </c>
      <c r="BC1" s="3" t="s">
        <v>5065</v>
      </c>
      <c r="BD1" s="3" t="s">
        <v>5066</v>
      </c>
      <c r="BE1" s="3" t="s">
        <v>5067</v>
      </c>
      <c r="BF1" s="3" t="s">
        <v>5068</v>
      </c>
      <c r="BG1" s="3" t="s">
        <v>5069</v>
      </c>
      <c r="BH1" s="3" t="s">
        <v>5070</v>
      </c>
      <c r="BI1" s="3" t="s">
        <v>5071</v>
      </c>
      <c r="BJ1" s="3" t="s">
        <v>5072</v>
      </c>
      <c r="BK1" s="3" t="s">
        <v>5073</v>
      </c>
      <c r="BL1" s="3" t="s">
        <v>5074</v>
      </c>
      <c r="BM1" s="3" t="s">
        <v>5075</v>
      </c>
      <c r="BN1" s="3" t="s">
        <v>5076</v>
      </c>
      <c r="BO1" s="3" t="s">
        <v>5077</v>
      </c>
      <c r="BP1" s="3" t="s">
        <v>5078</v>
      </c>
      <c r="BQ1" s="3" t="s">
        <v>5079</v>
      </c>
      <c r="BR1" s="3" t="s">
        <v>5080</v>
      </c>
      <c r="BS1" s="3" t="s">
        <v>5081</v>
      </c>
      <c r="BT1" s="3" t="s">
        <v>5082</v>
      </c>
      <c r="BU1" s="3" t="s">
        <v>5083</v>
      </c>
      <c r="BV1" s="3" t="s">
        <v>5084</v>
      </c>
      <c r="BW1" s="3" t="s">
        <v>5085</v>
      </c>
      <c r="BX1" s="3" t="s">
        <v>5086</v>
      </c>
      <c r="BY1" s="3" t="s">
        <v>5087</v>
      </c>
      <c r="BZ1" s="3" t="s">
        <v>5088</v>
      </c>
      <c r="CA1" s="3" t="s">
        <v>5089</v>
      </c>
      <c r="CB1" s="3" t="s">
        <v>5090</v>
      </c>
      <c r="CC1" s="3" t="s">
        <v>5091</v>
      </c>
      <c r="CD1" s="3" t="s">
        <v>5092</v>
      </c>
      <c r="CE1" s="3" t="s">
        <v>5093</v>
      </c>
      <c r="CF1" s="3" t="s">
        <v>5094</v>
      </c>
      <c r="CG1" s="3" t="s">
        <v>5095</v>
      </c>
      <c r="CH1" s="3" t="s">
        <v>5096</v>
      </c>
      <c r="CI1" s="3" t="s">
        <v>5097</v>
      </c>
      <c r="CJ1" s="3" t="s">
        <v>5098</v>
      </c>
      <c r="CK1" s="3" t="s">
        <v>5099</v>
      </c>
      <c r="CL1" s="3" t="s">
        <v>5100</v>
      </c>
      <c r="CM1" s="3" t="s">
        <v>5101</v>
      </c>
      <c r="CN1" s="3" t="s">
        <v>5102</v>
      </c>
      <c r="CO1" s="3" t="s">
        <v>5103</v>
      </c>
      <c r="CP1" s="3" t="s">
        <v>5104</v>
      </c>
      <c r="CQ1" s="3" t="s">
        <v>5105</v>
      </c>
      <c r="CR1" s="3" t="s">
        <v>5106</v>
      </c>
      <c r="CS1" s="3" t="s">
        <v>5107</v>
      </c>
      <c r="CT1" s="3" t="s">
        <v>5108</v>
      </c>
      <c r="CU1" s="3" t="s">
        <v>5109</v>
      </c>
      <c r="CV1" s="3" t="s">
        <v>5110</v>
      </c>
      <c r="CW1" s="3" t="s">
        <v>5111</v>
      </c>
      <c r="CX1" s="3" t="s">
        <v>5112</v>
      </c>
      <c r="CY1" s="3" t="s">
        <v>5113</v>
      </c>
      <c r="CZ1" s="3" t="s">
        <v>5114</v>
      </c>
      <c r="DA1" s="3" t="s">
        <v>5115</v>
      </c>
      <c r="DB1" s="3" t="s">
        <v>5116</v>
      </c>
      <c r="DC1" s="3" t="s">
        <v>5117</v>
      </c>
      <c r="DD1" s="3" t="s">
        <v>5118</v>
      </c>
      <c r="DE1" s="3" t="s">
        <v>5119</v>
      </c>
      <c r="DF1" s="3" t="s">
        <v>5120</v>
      </c>
      <c r="DG1" s="3" t="s">
        <v>5121</v>
      </c>
      <c r="DH1" s="3" t="s">
        <v>5122</v>
      </c>
      <c r="DI1" s="3" t="s">
        <v>5123</v>
      </c>
      <c r="DJ1" s="3" t="s">
        <v>5124</v>
      </c>
      <c r="DK1" s="3" t="s">
        <v>5125</v>
      </c>
      <c r="DL1" s="3" t="s">
        <v>5126</v>
      </c>
      <c r="DM1" s="3" t="s">
        <v>5127</v>
      </c>
      <c r="DN1" s="3" t="s">
        <v>5128</v>
      </c>
      <c r="DO1" s="3" t="s">
        <v>5129</v>
      </c>
      <c r="DP1" s="3" t="s">
        <v>5130</v>
      </c>
      <c r="DQ1" s="3" t="s">
        <v>5131</v>
      </c>
      <c r="DR1" s="3" t="s">
        <v>5132</v>
      </c>
      <c r="DS1" s="3" t="s">
        <v>5133</v>
      </c>
      <c r="DT1" s="3" t="s">
        <v>5134</v>
      </c>
      <c r="DU1" s="3" t="s">
        <v>5135</v>
      </c>
      <c r="DV1" s="3" t="s">
        <v>5136</v>
      </c>
      <c r="DW1" s="3" t="s">
        <v>5137</v>
      </c>
      <c r="DX1" s="3" t="s">
        <v>5138</v>
      </c>
      <c r="DY1" s="3" t="s">
        <v>5139</v>
      </c>
      <c r="DZ1" s="3" t="s">
        <v>5140</v>
      </c>
      <c r="EA1" s="3" t="s">
        <v>5141</v>
      </c>
      <c r="EB1" s="3" t="s">
        <v>5142</v>
      </c>
      <c r="EC1" s="3" t="s">
        <v>5143</v>
      </c>
      <c r="ED1" s="3" t="s">
        <v>5144</v>
      </c>
      <c r="EE1" s="3" t="s">
        <v>5145</v>
      </c>
      <c r="EF1" s="3" t="s">
        <v>5146</v>
      </c>
      <c r="EG1" s="3" t="s">
        <v>5147</v>
      </c>
      <c r="EH1" s="3" t="s">
        <v>5148</v>
      </c>
      <c r="EI1" s="3" t="s">
        <v>5149</v>
      </c>
      <c r="EJ1" s="3" t="s">
        <v>5150</v>
      </c>
      <c r="EK1" s="3" t="s">
        <v>5151</v>
      </c>
      <c r="EL1" s="3" t="s">
        <v>5152</v>
      </c>
      <c r="EM1" s="3" t="s">
        <v>5153</v>
      </c>
      <c r="EN1" s="3" t="s">
        <v>5154</v>
      </c>
      <c r="EO1" s="3" t="s">
        <v>5155</v>
      </c>
      <c r="EP1" s="3" t="s">
        <v>5156</v>
      </c>
      <c r="EQ1" s="3" t="s">
        <v>5157</v>
      </c>
      <c r="ER1" s="3" t="s">
        <v>5158</v>
      </c>
      <c r="ES1" s="3" t="s">
        <v>5159</v>
      </c>
      <c r="ET1" s="3" t="s">
        <v>5160</v>
      </c>
      <c r="EU1" s="3" t="s">
        <v>5161</v>
      </c>
      <c r="EV1" s="3" t="s">
        <v>5162</v>
      </c>
      <c r="EW1" s="3" t="s">
        <v>5163</v>
      </c>
      <c r="EX1" s="3" t="s">
        <v>5164</v>
      </c>
      <c r="EY1" s="3" t="s">
        <v>5165</v>
      </c>
      <c r="EZ1" s="3" t="s">
        <v>5166</v>
      </c>
      <c r="FA1" s="3" t="s">
        <v>5167</v>
      </c>
      <c r="FB1" s="3" t="s">
        <v>5168</v>
      </c>
      <c r="FC1" s="3" t="s">
        <v>5169</v>
      </c>
      <c r="FD1" s="3" t="s">
        <v>5170</v>
      </c>
      <c r="FE1" s="3" t="s">
        <v>5171</v>
      </c>
      <c r="FF1" s="3" t="s">
        <v>5172</v>
      </c>
      <c r="FG1" s="3" t="s">
        <v>5173</v>
      </c>
      <c r="FH1" s="3" t="s">
        <v>5174</v>
      </c>
      <c r="FI1" s="3" t="s">
        <v>5175</v>
      </c>
      <c r="FJ1" s="3" t="s">
        <v>5176</v>
      </c>
      <c r="FK1" s="3" t="s">
        <v>5177</v>
      </c>
      <c r="FL1" s="3" t="s">
        <v>5178</v>
      </c>
      <c r="FM1" s="3" t="s">
        <v>5179</v>
      </c>
      <c r="FN1" s="3" t="s">
        <v>5180</v>
      </c>
      <c r="FO1" s="3" t="s">
        <v>5181</v>
      </c>
      <c r="FP1" s="3" t="s">
        <v>5182</v>
      </c>
      <c r="FQ1" s="3" t="s">
        <v>5183</v>
      </c>
      <c r="FR1" s="3" t="s">
        <v>5184</v>
      </c>
      <c r="FS1" s="3" t="s">
        <v>5185</v>
      </c>
      <c r="FT1" s="3" t="s">
        <v>5186</v>
      </c>
      <c r="FU1" s="3" t="s">
        <v>5187</v>
      </c>
      <c r="FV1" s="3" t="s">
        <v>5188</v>
      </c>
      <c r="FW1" s="3" t="s">
        <v>5189</v>
      </c>
      <c r="FX1" s="3" t="s">
        <v>5190</v>
      </c>
      <c r="FY1" s="3" t="s">
        <v>5191</v>
      </c>
      <c r="FZ1" s="3" t="s">
        <v>5192</v>
      </c>
      <c r="GA1" s="3" t="s">
        <v>5193</v>
      </c>
      <c r="GB1" s="3" t="s">
        <v>5194</v>
      </c>
      <c r="GC1" s="3" t="s">
        <v>5195</v>
      </c>
      <c r="GD1" s="3" t="s">
        <v>5196</v>
      </c>
      <c r="GE1" s="3" t="s">
        <v>5197</v>
      </c>
      <c r="GF1" s="3" t="s">
        <v>5198</v>
      </c>
      <c r="GG1" s="3" t="s">
        <v>5199</v>
      </c>
      <c r="GH1" s="3" t="s">
        <v>5200</v>
      </c>
      <c r="GI1" s="3" t="s">
        <v>5201</v>
      </c>
      <c r="GJ1" s="3" t="s">
        <v>5202</v>
      </c>
      <c r="GK1" s="3" t="s">
        <v>5203</v>
      </c>
      <c r="GL1" s="3" t="s">
        <v>5204</v>
      </c>
      <c r="GM1" s="3" t="s">
        <v>5205</v>
      </c>
      <c r="GN1" s="3" t="s">
        <v>5206</v>
      </c>
      <c r="GO1" s="3" t="s">
        <v>5207</v>
      </c>
      <c r="GP1" s="3" t="s">
        <v>5208</v>
      </c>
      <c r="GQ1" s="3" t="s">
        <v>5209</v>
      </c>
      <c r="GR1" s="3" t="s">
        <v>5210</v>
      </c>
      <c r="GS1" s="3" t="s">
        <v>5211</v>
      </c>
      <c r="GT1" s="3" t="s">
        <v>5212</v>
      </c>
      <c r="GU1" s="3" t="s">
        <v>5213</v>
      </c>
      <c r="GV1" s="3" t="s">
        <v>5214</v>
      </c>
      <c r="GW1" s="3" t="s">
        <v>5215</v>
      </c>
      <c r="GX1" s="3" t="s">
        <v>5216</v>
      </c>
      <c r="GY1" s="3" t="s">
        <v>5217</v>
      </c>
      <c r="GZ1" s="3" t="s">
        <v>5218</v>
      </c>
      <c r="HA1" s="3" t="s">
        <v>5219</v>
      </c>
      <c r="HB1" s="3" t="s">
        <v>5220</v>
      </c>
      <c r="HC1" s="3" t="s">
        <v>5221</v>
      </c>
      <c r="HD1" s="3" t="s">
        <v>5222</v>
      </c>
      <c r="HE1" s="3" t="s">
        <v>5223</v>
      </c>
      <c r="HF1" s="3" t="s">
        <v>5224</v>
      </c>
      <c r="HG1" s="3" t="s">
        <v>5225</v>
      </c>
      <c r="HH1" s="3" t="s">
        <v>5226</v>
      </c>
      <c r="HI1" s="3" t="s">
        <v>5227</v>
      </c>
      <c r="HJ1" s="3" t="s">
        <v>5228</v>
      </c>
      <c r="HK1" s="3" t="s">
        <v>5229</v>
      </c>
      <c r="HL1" s="3" t="s">
        <v>5230</v>
      </c>
      <c r="HM1" s="3" t="s">
        <v>5231</v>
      </c>
      <c r="HN1" s="3" t="s">
        <v>5232</v>
      </c>
      <c r="HO1" s="3" t="s">
        <v>5233</v>
      </c>
      <c r="HP1" s="3" t="s">
        <v>5234</v>
      </c>
      <c r="HQ1" s="3" t="s">
        <v>5235</v>
      </c>
      <c r="HR1" s="3" t="s">
        <v>5236</v>
      </c>
      <c r="HS1" s="3" t="s">
        <v>5237</v>
      </c>
      <c r="HT1" s="3" t="s">
        <v>5238</v>
      </c>
      <c r="HU1" s="3" t="s">
        <v>5239</v>
      </c>
      <c r="HV1" s="3" t="s">
        <v>5240</v>
      </c>
      <c r="HW1" s="3" t="s">
        <v>5241</v>
      </c>
      <c r="HX1" s="3" t="s">
        <v>5242</v>
      </c>
      <c r="HY1" s="3" t="s">
        <v>5243</v>
      </c>
      <c r="HZ1" s="3" t="s">
        <v>5244</v>
      </c>
      <c r="IA1" s="3" t="s">
        <v>5245</v>
      </c>
      <c r="IB1" s="3" t="s">
        <v>5246</v>
      </c>
      <c r="IC1" s="3" t="s">
        <v>5247</v>
      </c>
      <c r="ID1" s="3" t="s">
        <v>5248</v>
      </c>
      <c r="IE1" s="3" t="s">
        <v>5249</v>
      </c>
      <c r="IF1" s="3" t="s">
        <v>5250</v>
      </c>
      <c r="IG1" s="3" t="s">
        <v>5251</v>
      </c>
      <c r="IH1" s="3" t="s">
        <v>5252</v>
      </c>
      <c r="II1" s="3" t="s">
        <v>5253</v>
      </c>
      <c r="IJ1" s="3" t="s">
        <v>5254</v>
      </c>
      <c r="IK1" s="3" t="s">
        <v>5255</v>
      </c>
      <c r="IL1" s="3" t="s">
        <v>5256</v>
      </c>
      <c r="IM1" s="3" t="s">
        <v>5257</v>
      </c>
      <c r="IN1" s="3" t="s">
        <v>5258</v>
      </c>
      <c r="IO1" s="3" t="s">
        <v>5259</v>
      </c>
      <c r="IP1" s="3" t="s">
        <v>5260</v>
      </c>
      <c r="IQ1" s="3" t="s">
        <v>5261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5262</v>
      </c>
      <c r="C10" s="8" t="s">
        <v>5263</v>
      </c>
      <c r="D10" s="8" t="s">
        <v>5264</v>
      </c>
      <c r="E10" s="8" t="s">
        <v>5265</v>
      </c>
      <c r="F10" s="8" t="s">
        <v>5266</v>
      </c>
      <c r="G10" s="8" t="s">
        <v>5267</v>
      </c>
      <c r="H10" s="8" t="s">
        <v>5268</v>
      </c>
      <c r="I10" s="8" t="s">
        <v>5269</v>
      </c>
      <c r="J10" s="8" t="s">
        <v>5270</v>
      </c>
      <c r="K10" s="8" t="s">
        <v>5271</v>
      </c>
      <c r="L10" s="8" t="s">
        <v>5272</v>
      </c>
      <c r="M10" s="8" t="s">
        <v>5273</v>
      </c>
      <c r="N10" s="8" t="s">
        <v>5274</v>
      </c>
      <c r="O10" s="8" t="s">
        <v>5275</v>
      </c>
      <c r="P10" s="8" t="s">
        <v>5276</v>
      </c>
      <c r="Q10" s="8" t="s">
        <v>5277</v>
      </c>
      <c r="R10" s="8" t="s">
        <v>5278</v>
      </c>
      <c r="S10" s="8" t="s">
        <v>5279</v>
      </c>
      <c r="T10" s="8" t="s">
        <v>5280</v>
      </c>
      <c r="U10" s="8" t="s">
        <v>5281</v>
      </c>
      <c r="V10" s="8" t="s">
        <v>5282</v>
      </c>
      <c r="W10" s="8" t="s">
        <v>5283</v>
      </c>
      <c r="X10" s="8" t="s">
        <v>5284</v>
      </c>
      <c r="Y10" s="8" t="s">
        <v>5285</v>
      </c>
      <c r="Z10" s="8" t="s">
        <v>5286</v>
      </c>
      <c r="AA10" s="8" t="s">
        <v>5287</v>
      </c>
      <c r="AB10" s="8" t="s">
        <v>5288</v>
      </c>
      <c r="AC10" s="8" t="s">
        <v>5289</v>
      </c>
      <c r="AD10" s="8" t="s">
        <v>5290</v>
      </c>
      <c r="AE10" s="8" t="s">
        <v>5291</v>
      </c>
      <c r="AF10" s="8" t="s">
        <v>5292</v>
      </c>
      <c r="AG10" s="8" t="s">
        <v>5293</v>
      </c>
      <c r="AH10" s="8" t="s">
        <v>5294</v>
      </c>
      <c r="AI10" s="8" t="s">
        <v>5295</v>
      </c>
      <c r="AJ10" s="8" t="s">
        <v>5296</v>
      </c>
      <c r="AK10" s="8" t="s">
        <v>5297</v>
      </c>
      <c r="AL10" s="8" t="s">
        <v>5298</v>
      </c>
      <c r="AM10" s="8" t="s">
        <v>5299</v>
      </c>
      <c r="AN10" s="8" t="s">
        <v>5300</v>
      </c>
      <c r="AO10" s="8" t="s">
        <v>5301</v>
      </c>
      <c r="AP10" s="8" t="s">
        <v>5302</v>
      </c>
      <c r="AQ10" s="8" t="s">
        <v>5303</v>
      </c>
      <c r="AR10" s="8" t="s">
        <v>5304</v>
      </c>
      <c r="AS10" s="8" t="s">
        <v>5305</v>
      </c>
      <c r="AT10" s="8" t="s">
        <v>5306</v>
      </c>
      <c r="AU10" s="8" t="s">
        <v>5307</v>
      </c>
      <c r="AV10" s="8" t="s">
        <v>5308</v>
      </c>
      <c r="AW10" s="8" t="s">
        <v>5309</v>
      </c>
      <c r="AX10" s="8" t="s">
        <v>5310</v>
      </c>
      <c r="AY10" s="8" t="s">
        <v>5311</v>
      </c>
      <c r="AZ10" s="8" t="s">
        <v>5312</v>
      </c>
      <c r="BA10" s="8" t="s">
        <v>5313</v>
      </c>
      <c r="BB10" s="8" t="s">
        <v>5314</v>
      </c>
      <c r="BC10" s="8" t="s">
        <v>5315</v>
      </c>
      <c r="BD10" s="8" t="s">
        <v>5316</v>
      </c>
      <c r="BE10" s="8" t="s">
        <v>5317</v>
      </c>
      <c r="BF10" s="8" t="s">
        <v>5318</v>
      </c>
      <c r="BG10" s="8" t="s">
        <v>5319</v>
      </c>
      <c r="BH10" s="8" t="s">
        <v>5320</v>
      </c>
      <c r="BI10" s="8" t="s">
        <v>5321</v>
      </c>
      <c r="BJ10" s="8" t="s">
        <v>5322</v>
      </c>
      <c r="BK10" s="8" t="s">
        <v>5323</v>
      </c>
      <c r="BL10" s="8" t="s">
        <v>5324</v>
      </c>
      <c r="BM10" s="8" t="s">
        <v>5325</v>
      </c>
      <c r="BN10" s="8" t="s">
        <v>5326</v>
      </c>
      <c r="BO10" s="8" t="s">
        <v>5327</v>
      </c>
      <c r="BP10" s="8" t="s">
        <v>5328</v>
      </c>
      <c r="BQ10" s="8" t="s">
        <v>5329</v>
      </c>
      <c r="BR10" s="8" t="s">
        <v>5330</v>
      </c>
      <c r="BS10" s="8" t="s">
        <v>5331</v>
      </c>
      <c r="BT10" s="8" t="s">
        <v>5332</v>
      </c>
      <c r="BU10" s="8" t="s">
        <v>5333</v>
      </c>
      <c r="BV10" s="8" t="s">
        <v>5334</v>
      </c>
      <c r="BW10" s="8" t="s">
        <v>5335</v>
      </c>
      <c r="BX10" s="8" t="s">
        <v>5336</v>
      </c>
      <c r="BY10" s="8" t="s">
        <v>5337</v>
      </c>
      <c r="BZ10" s="8" t="s">
        <v>5338</v>
      </c>
      <c r="CA10" s="8" t="s">
        <v>5339</v>
      </c>
      <c r="CB10" s="8" t="s">
        <v>5340</v>
      </c>
      <c r="CC10" s="8" t="s">
        <v>5341</v>
      </c>
      <c r="CD10" s="8" t="s">
        <v>5342</v>
      </c>
      <c r="CE10" s="8" t="s">
        <v>5343</v>
      </c>
      <c r="CF10" s="8" t="s">
        <v>5344</v>
      </c>
      <c r="CG10" s="8" t="s">
        <v>5345</v>
      </c>
      <c r="CH10" s="8" t="s">
        <v>5346</v>
      </c>
      <c r="CI10" s="8" t="s">
        <v>5347</v>
      </c>
      <c r="CJ10" s="8" t="s">
        <v>5348</v>
      </c>
      <c r="CK10" s="8" t="s">
        <v>5349</v>
      </c>
      <c r="CL10" s="8" t="s">
        <v>5350</v>
      </c>
      <c r="CM10" s="8" t="s">
        <v>5351</v>
      </c>
      <c r="CN10" s="8" t="s">
        <v>5352</v>
      </c>
      <c r="CO10" s="8" t="s">
        <v>5353</v>
      </c>
      <c r="CP10" s="8" t="s">
        <v>5354</v>
      </c>
      <c r="CQ10" s="8" t="s">
        <v>5355</v>
      </c>
      <c r="CR10" s="8" t="s">
        <v>5356</v>
      </c>
      <c r="CS10" s="8" t="s">
        <v>5357</v>
      </c>
      <c r="CT10" s="8" t="s">
        <v>5358</v>
      </c>
      <c r="CU10" s="8" t="s">
        <v>5359</v>
      </c>
      <c r="CV10" s="8" t="s">
        <v>5360</v>
      </c>
      <c r="CW10" s="8" t="s">
        <v>5361</v>
      </c>
      <c r="CX10" s="8" t="s">
        <v>5362</v>
      </c>
      <c r="CY10" s="8" t="s">
        <v>5363</v>
      </c>
      <c r="CZ10" s="8" t="s">
        <v>5364</v>
      </c>
      <c r="DA10" s="8" t="s">
        <v>5365</v>
      </c>
      <c r="DB10" s="8" t="s">
        <v>5366</v>
      </c>
      <c r="DC10" s="8" t="s">
        <v>5367</v>
      </c>
      <c r="DD10" s="8" t="s">
        <v>5368</v>
      </c>
      <c r="DE10" s="8" t="s">
        <v>5369</v>
      </c>
      <c r="DF10" s="8" t="s">
        <v>5370</v>
      </c>
      <c r="DG10" s="8" t="s">
        <v>5371</v>
      </c>
      <c r="DH10" s="8" t="s">
        <v>5372</v>
      </c>
      <c r="DI10" s="8" t="s">
        <v>5373</v>
      </c>
      <c r="DJ10" s="8" t="s">
        <v>5374</v>
      </c>
      <c r="DK10" s="8" t="s">
        <v>5375</v>
      </c>
      <c r="DL10" s="8" t="s">
        <v>5376</v>
      </c>
      <c r="DM10" s="8" t="s">
        <v>5377</v>
      </c>
      <c r="DN10" s="8" t="s">
        <v>5378</v>
      </c>
      <c r="DO10" s="8" t="s">
        <v>5379</v>
      </c>
      <c r="DP10" s="8" t="s">
        <v>5380</v>
      </c>
      <c r="DQ10" s="8" t="s">
        <v>5381</v>
      </c>
      <c r="DR10" s="8" t="s">
        <v>5382</v>
      </c>
      <c r="DS10" s="8" t="s">
        <v>5383</v>
      </c>
      <c r="DT10" s="8" t="s">
        <v>5384</v>
      </c>
      <c r="DU10" s="8" t="s">
        <v>5385</v>
      </c>
      <c r="DV10" s="8" t="s">
        <v>5386</v>
      </c>
      <c r="DW10" s="8" t="s">
        <v>5387</v>
      </c>
      <c r="DX10" s="8" t="s">
        <v>5388</v>
      </c>
      <c r="DY10" s="8" t="s">
        <v>5389</v>
      </c>
      <c r="DZ10" s="8" t="s">
        <v>5390</v>
      </c>
      <c r="EA10" s="8" t="s">
        <v>5391</v>
      </c>
      <c r="EB10" s="8" t="s">
        <v>5392</v>
      </c>
      <c r="EC10" s="8" t="s">
        <v>5393</v>
      </c>
      <c r="ED10" s="8" t="s">
        <v>5394</v>
      </c>
      <c r="EE10" s="8" t="s">
        <v>5395</v>
      </c>
      <c r="EF10" s="8" t="s">
        <v>5396</v>
      </c>
      <c r="EG10" s="8" t="s">
        <v>5397</v>
      </c>
      <c r="EH10" s="8" t="s">
        <v>5398</v>
      </c>
      <c r="EI10" s="8" t="s">
        <v>5399</v>
      </c>
      <c r="EJ10" s="8" t="s">
        <v>5400</v>
      </c>
      <c r="EK10" s="8" t="s">
        <v>5401</v>
      </c>
      <c r="EL10" s="8" t="s">
        <v>5402</v>
      </c>
      <c r="EM10" s="8" t="s">
        <v>5403</v>
      </c>
      <c r="EN10" s="8" t="s">
        <v>5404</v>
      </c>
      <c r="EO10" s="8" t="s">
        <v>5405</v>
      </c>
      <c r="EP10" s="8" t="s">
        <v>5406</v>
      </c>
      <c r="EQ10" s="8" t="s">
        <v>5407</v>
      </c>
      <c r="ER10" s="8" t="s">
        <v>5408</v>
      </c>
      <c r="ES10" s="8" t="s">
        <v>5409</v>
      </c>
      <c r="ET10" s="8" t="s">
        <v>5410</v>
      </c>
      <c r="EU10" s="8" t="s">
        <v>5411</v>
      </c>
      <c r="EV10" s="8" t="s">
        <v>5412</v>
      </c>
      <c r="EW10" s="8" t="s">
        <v>5413</v>
      </c>
      <c r="EX10" s="8" t="s">
        <v>5414</v>
      </c>
      <c r="EY10" s="8" t="s">
        <v>5415</v>
      </c>
      <c r="EZ10" s="8" t="s">
        <v>5416</v>
      </c>
      <c r="FA10" s="8" t="s">
        <v>5417</v>
      </c>
      <c r="FB10" s="8" t="s">
        <v>5418</v>
      </c>
      <c r="FC10" s="8" t="s">
        <v>5419</v>
      </c>
      <c r="FD10" s="8" t="s">
        <v>5420</v>
      </c>
      <c r="FE10" s="8" t="s">
        <v>5421</v>
      </c>
      <c r="FF10" s="8" t="s">
        <v>5422</v>
      </c>
      <c r="FG10" s="8" t="s">
        <v>5423</v>
      </c>
      <c r="FH10" s="8" t="s">
        <v>5424</v>
      </c>
      <c r="FI10" s="8" t="s">
        <v>5425</v>
      </c>
      <c r="FJ10" s="8" t="s">
        <v>5426</v>
      </c>
      <c r="FK10" s="8" t="s">
        <v>5427</v>
      </c>
      <c r="FL10" s="8" t="s">
        <v>5428</v>
      </c>
      <c r="FM10" s="8" t="s">
        <v>5429</v>
      </c>
      <c r="FN10" s="8" t="s">
        <v>5430</v>
      </c>
      <c r="FO10" s="8" t="s">
        <v>5431</v>
      </c>
      <c r="FP10" s="8" t="s">
        <v>5432</v>
      </c>
      <c r="FQ10" s="8" t="s">
        <v>5433</v>
      </c>
      <c r="FR10" s="8" t="s">
        <v>5434</v>
      </c>
      <c r="FS10" s="8" t="s">
        <v>5435</v>
      </c>
      <c r="FT10" s="8" t="s">
        <v>5436</v>
      </c>
      <c r="FU10" s="8" t="s">
        <v>5437</v>
      </c>
      <c r="FV10" s="8" t="s">
        <v>5438</v>
      </c>
      <c r="FW10" s="8" t="s">
        <v>5439</v>
      </c>
      <c r="FX10" s="8" t="s">
        <v>5440</v>
      </c>
      <c r="FY10" s="8" t="s">
        <v>5441</v>
      </c>
      <c r="FZ10" s="8" t="s">
        <v>5442</v>
      </c>
      <c r="GA10" s="8" t="s">
        <v>5443</v>
      </c>
      <c r="GB10" s="8" t="s">
        <v>5444</v>
      </c>
      <c r="GC10" s="8" t="s">
        <v>5445</v>
      </c>
      <c r="GD10" s="8" t="s">
        <v>5446</v>
      </c>
      <c r="GE10" s="8" t="s">
        <v>5447</v>
      </c>
      <c r="GF10" s="8" t="s">
        <v>5448</v>
      </c>
      <c r="GG10" s="8" t="s">
        <v>5449</v>
      </c>
      <c r="GH10" s="8" t="s">
        <v>5450</v>
      </c>
      <c r="GI10" s="8" t="s">
        <v>5451</v>
      </c>
      <c r="GJ10" s="8" t="s">
        <v>5452</v>
      </c>
      <c r="GK10" s="8" t="s">
        <v>5453</v>
      </c>
      <c r="GL10" s="8" t="s">
        <v>5454</v>
      </c>
      <c r="GM10" s="8" t="s">
        <v>5455</v>
      </c>
      <c r="GN10" s="8" t="s">
        <v>5456</v>
      </c>
      <c r="GO10" s="8" t="s">
        <v>5457</v>
      </c>
      <c r="GP10" s="8" t="s">
        <v>5458</v>
      </c>
      <c r="GQ10" s="8" t="s">
        <v>5459</v>
      </c>
      <c r="GR10" s="8" t="s">
        <v>5460</v>
      </c>
      <c r="GS10" s="8" t="s">
        <v>5461</v>
      </c>
      <c r="GT10" s="8" t="s">
        <v>5462</v>
      </c>
      <c r="GU10" s="8" t="s">
        <v>5463</v>
      </c>
      <c r="GV10" s="8" t="s">
        <v>5464</v>
      </c>
      <c r="GW10" s="8" t="s">
        <v>5465</v>
      </c>
      <c r="GX10" s="8" t="s">
        <v>5466</v>
      </c>
      <c r="GY10" s="8" t="s">
        <v>5467</v>
      </c>
      <c r="GZ10" s="8" t="s">
        <v>5468</v>
      </c>
      <c r="HA10" s="8" t="s">
        <v>5469</v>
      </c>
      <c r="HB10" s="8" t="s">
        <v>5470</v>
      </c>
      <c r="HC10" s="8" t="s">
        <v>5471</v>
      </c>
      <c r="HD10" s="8" t="s">
        <v>5472</v>
      </c>
      <c r="HE10" s="8" t="s">
        <v>5473</v>
      </c>
      <c r="HF10" s="8" t="s">
        <v>5474</v>
      </c>
      <c r="HG10" s="8" t="s">
        <v>5475</v>
      </c>
      <c r="HH10" s="8" t="s">
        <v>5476</v>
      </c>
      <c r="HI10" s="8" t="s">
        <v>5477</v>
      </c>
      <c r="HJ10" s="8" t="s">
        <v>5478</v>
      </c>
      <c r="HK10" s="8" t="s">
        <v>5479</v>
      </c>
      <c r="HL10" s="8" t="s">
        <v>5480</v>
      </c>
      <c r="HM10" s="8" t="s">
        <v>5481</v>
      </c>
      <c r="HN10" s="8" t="s">
        <v>5482</v>
      </c>
      <c r="HO10" s="8" t="s">
        <v>5483</v>
      </c>
      <c r="HP10" s="8" t="s">
        <v>5484</v>
      </c>
      <c r="HQ10" s="8" t="s">
        <v>5485</v>
      </c>
      <c r="HR10" s="8" t="s">
        <v>5486</v>
      </c>
      <c r="HS10" s="8" t="s">
        <v>5487</v>
      </c>
      <c r="HT10" s="8" t="s">
        <v>5488</v>
      </c>
      <c r="HU10" s="8" t="s">
        <v>5489</v>
      </c>
      <c r="HV10" s="8" t="s">
        <v>5490</v>
      </c>
      <c r="HW10" s="8" t="s">
        <v>5491</v>
      </c>
      <c r="HX10" s="8" t="s">
        <v>5492</v>
      </c>
      <c r="HY10" s="8" t="s">
        <v>5493</v>
      </c>
      <c r="HZ10" s="8" t="s">
        <v>5494</v>
      </c>
      <c r="IA10" s="8" t="s">
        <v>5495</v>
      </c>
      <c r="IB10" s="8" t="s">
        <v>5496</v>
      </c>
      <c r="IC10" s="8" t="s">
        <v>5497</v>
      </c>
      <c r="ID10" s="8" t="s">
        <v>5498</v>
      </c>
      <c r="IE10" s="8" t="s">
        <v>5499</v>
      </c>
      <c r="IF10" s="8" t="s">
        <v>5500</v>
      </c>
      <c r="IG10" s="8" t="s">
        <v>5501</v>
      </c>
      <c r="IH10" s="8" t="s">
        <v>5502</v>
      </c>
      <c r="II10" s="8" t="s">
        <v>5503</v>
      </c>
      <c r="IJ10" s="8" t="s">
        <v>5504</v>
      </c>
      <c r="IK10" s="8" t="s">
        <v>5505</v>
      </c>
      <c r="IL10" s="8" t="s">
        <v>5506</v>
      </c>
      <c r="IM10" s="8" t="s">
        <v>5507</v>
      </c>
      <c r="IN10" s="8" t="s">
        <v>5508</v>
      </c>
      <c r="IO10" s="8" t="s">
        <v>5509</v>
      </c>
      <c r="IP10" s="8" t="s">
        <v>5510</v>
      </c>
      <c r="IQ10" s="8" t="s">
        <v>5511</v>
      </c>
    </row>
    <row r="11" spans="1:251">
      <c r="A11" s="10">
        <v>42036</v>
      </c>
      <c r="B11" s="9">
        <v>0.85099999999999998</v>
      </c>
      <c r="C11" s="9">
        <v>235.31700000000001</v>
      </c>
      <c r="D11" s="9">
        <v>196.45500000000001</v>
      </c>
      <c r="E11" s="9">
        <v>186.58699999999999</v>
      </c>
      <c r="F11" s="9">
        <v>5.3390000000000004</v>
      </c>
      <c r="G11" s="9">
        <v>4.5289999999999999</v>
      </c>
      <c r="H11" s="9">
        <v>7.5149999999999997</v>
      </c>
      <c r="I11" s="9">
        <v>0</v>
      </c>
      <c r="J11" s="9">
        <v>1.992</v>
      </c>
      <c r="K11" s="9">
        <v>151.64099999999999</v>
      </c>
      <c r="L11" s="9">
        <v>8.4120000000000008</v>
      </c>
      <c r="M11" s="9">
        <v>11.564</v>
      </c>
      <c r="N11" s="9">
        <v>24.838000000000001</v>
      </c>
      <c r="O11" s="9">
        <v>42.134</v>
      </c>
      <c r="P11" s="9">
        <v>154.321</v>
      </c>
      <c r="Q11" s="9">
        <v>38.862000000000002</v>
      </c>
      <c r="R11" s="9">
        <v>18.042999999999999</v>
      </c>
      <c r="S11" s="9">
        <v>276.29500000000002</v>
      </c>
      <c r="T11" s="9">
        <v>226.98099999999999</v>
      </c>
      <c r="U11" s="9">
        <v>214.13200000000001</v>
      </c>
      <c r="V11" s="9">
        <v>24.548999999999999</v>
      </c>
      <c r="W11" s="9">
        <v>23.283999999999999</v>
      </c>
      <c r="X11" s="9">
        <v>9.3960000000000008</v>
      </c>
      <c r="Y11" s="9">
        <v>13.888</v>
      </c>
      <c r="Z11" s="9">
        <v>16.411999999999999</v>
      </c>
      <c r="AA11" s="9">
        <v>6.8710000000000004</v>
      </c>
      <c r="AB11" s="9">
        <v>16.989000000000001</v>
      </c>
      <c r="AC11" s="9">
        <v>0.46100000000000002</v>
      </c>
      <c r="AD11" s="9">
        <v>5.1289999999999996</v>
      </c>
      <c r="AE11" s="9">
        <v>7.27</v>
      </c>
      <c r="AF11" s="9">
        <v>8.5540000000000003</v>
      </c>
      <c r="AG11" s="9">
        <v>7.4589999999999996</v>
      </c>
      <c r="AH11" s="9">
        <v>16.478999999999999</v>
      </c>
      <c r="AI11" s="9">
        <v>6.8040000000000003</v>
      </c>
      <c r="AJ11" s="9">
        <v>1.2649999999999999</v>
      </c>
      <c r="AK11" s="9">
        <v>189.584</v>
      </c>
      <c r="AL11" s="9">
        <v>141.41</v>
      </c>
      <c r="AM11" s="9">
        <v>138.94</v>
      </c>
      <c r="AN11" s="9">
        <v>1.976</v>
      </c>
      <c r="AO11" s="9">
        <v>0.49399999999999999</v>
      </c>
      <c r="AP11" s="9">
        <v>1.1639999999999999</v>
      </c>
      <c r="AQ11" s="9">
        <v>0</v>
      </c>
      <c r="AR11" s="9">
        <v>0</v>
      </c>
      <c r="AS11" s="9">
        <v>120.429</v>
      </c>
      <c r="AT11" s="9">
        <v>2.1349999999999998</v>
      </c>
      <c r="AU11" s="9">
        <v>7.0629999999999997</v>
      </c>
      <c r="AV11" s="9">
        <v>11.782999999999999</v>
      </c>
      <c r="AW11" s="9">
        <v>22.379000000000001</v>
      </c>
      <c r="AX11" s="9">
        <v>119.03100000000001</v>
      </c>
      <c r="AY11" s="9">
        <v>48.173999999999999</v>
      </c>
      <c r="AZ11" s="9">
        <v>12.848000000000001</v>
      </c>
      <c r="BA11" s="9">
        <v>226.98099999999999</v>
      </c>
      <c r="BB11" s="9">
        <v>117.523</v>
      </c>
      <c r="BC11" s="9">
        <v>107.773</v>
      </c>
      <c r="BD11" s="9">
        <v>13.227</v>
      </c>
      <c r="BE11" s="9">
        <v>10.214</v>
      </c>
      <c r="BF11" s="9">
        <v>3.2549999999999999</v>
      </c>
      <c r="BG11" s="9">
        <v>6.9589999999999996</v>
      </c>
      <c r="BH11" s="9">
        <v>5.069</v>
      </c>
      <c r="BI11" s="9">
        <v>5.1449999999999996</v>
      </c>
      <c r="BJ11" s="9">
        <v>1.7789999999999999</v>
      </c>
      <c r="BK11" s="9">
        <v>2.085</v>
      </c>
      <c r="BL11" s="9">
        <v>5.3289999999999997</v>
      </c>
      <c r="BM11" s="9">
        <v>0.68400000000000005</v>
      </c>
      <c r="BN11" s="9">
        <v>6.4249999999999998</v>
      </c>
      <c r="BO11" s="9">
        <v>3.105</v>
      </c>
      <c r="BP11" s="9">
        <v>3.6619999999999999</v>
      </c>
      <c r="BQ11" s="9">
        <v>6.5529999999999999</v>
      </c>
      <c r="BR11" s="9">
        <v>3.012</v>
      </c>
      <c r="BS11" s="9">
        <v>94.546999999999997</v>
      </c>
      <c r="BT11" s="9">
        <v>88.320999999999998</v>
      </c>
      <c r="BU11" s="9">
        <v>82.724999999999994</v>
      </c>
      <c r="BV11" s="9">
        <v>2.5059999999999998</v>
      </c>
      <c r="BW11" s="9">
        <v>3.09</v>
      </c>
      <c r="BX11" s="9">
        <v>2.15</v>
      </c>
      <c r="BY11" s="9">
        <v>2.1880000000000002</v>
      </c>
      <c r="BZ11" s="9">
        <v>0.90200000000000002</v>
      </c>
      <c r="CA11" s="9">
        <v>55.445</v>
      </c>
      <c r="CB11" s="9">
        <v>6.7969999999999997</v>
      </c>
      <c r="CC11" s="9">
        <v>7.5119999999999996</v>
      </c>
      <c r="CD11" s="9">
        <v>18.567</v>
      </c>
      <c r="CE11" s="9">
        <v>11.757</v>
      </c>
      <c r="CF11" s="9">
        <v>76.563999999999993</v>
      </c>
      <c r="CG11" s="9">
        <v>6.226</v>
      </c>
      <c r="CH11" s="9">
        <v>9.75</v>
      </c>
      <c r="CI11" s="9">
        <v>117.523</v>
      </c>
      <c r="CJ11" s="9">
        <v>163.69200000000001</v>
      </c>
      <c r="CK11" s="9">
        <v>156.31299999999999</v>
      </c>
      <c r="CL11" s="9">
        <v>9.82</v>
      </c>
      <c r="CM11" s="9">
        <v>8.56</v>
      </c>
      <c r="CN11" s="9">
        <v>2.613</v>
      </c>
      <c r="CO11" s="9">
        <v>5.9459999999999997</v>
      </c>
      <c r="CP11" s="9">
        <v>4.8140000000000001</v>
      </c>
      <c r="CQ11" s="9">
        <v>3.746</v>
      </c>
      <c r="CR11" s="9">
        <v>5.2759999999999998</v>
      </c>
      <c r="CS11" s="9">
        <v>2.5449999999999999</v>
      </c>
      <c r="CT11" s="9">
        <v>0.73799999999999999</v>
      </c>
      <c r="CU11" s="9">
        <v>2.573</v>
      </c>
      <c r="CV11" s="9">
        <v>2.4430000000000001</v>
      </c>
      <c r="CW11" s="9">
        <v>3.5430000000000001</v>
      </c>
      <c r="CX11" s="9">
        <v>6.2030000000000003</v>
      </c>
      <c r="CY11" s="9">
        <v>2.3570000000000002</v>
      </c>
      <c r="CZ11" s="9">
        <v>1.26</v>
      </c>
      <c r="DA11" s="9">
        <v>146.494</v>
      </c>
      <c r="DB11" s="9">
        <v>127.46899999999999</v>
      </c>
      <c r="DC11" s="9">
        <v>118.765</v>
      </c>
      <c r="DD11" s="9">
        <v>4.7750000000000004</v>
      </c>
      <c r="DE11" s="9">
        <v>3.93</v>
      </c>
      <c r="DF11" s="9">
        <v>4.431</v>
      </c>
      <c r="DG11" s="9">
        <v>2.544</v>
      </c>
      <c r="DH11" s="9">
        <v>1.73</v>
      </c>
      <c r="DI11" s="9">
        <v>100.73</v>
      </c>
      <c r="DJ11" s="9">
        <v>6.3559999999999999</v>
      </c>
      <c r="DK11" s="9">
        <v>7.7990000000000004</v>
      </c>
      <c r="DL11" s="9">
        <v>12.585000000000001</v>
      </c>
      <c r="DM11" s="9">
        <v>21.579000000000001</v>
      </c>
      <c r="DN11" s="9">
        <v>105.89</v>
      </c>
      <c r="DO11" s="9">
        <v>19.024999999999999</v>
      </c>
      <c r="DP11" s="9">
        <v>7.3789999999999996</v>
      </c>
      <c r="DQ11" s="9">
        <v>163.69200000000001</v>
      </c>
      <c r="DR11" s="9">
        <v>97.384</v>
      </c>
      <c r="DS11" s="9">
        <v>90.116</v>
      </c>
      <c r="DT11" s="9">
        <v>10.702999999999999</v>
      </c>
      <c r="DU11" s="9">
        <v>8.2189999999999994</v>
      </c>
      <c r="DV11" s="9">
        <v>3.74</v>
      </c>
      <c r="DW11" s="9">
        <v>4.4790000000000001</v>
      </c>
      <c r="DX11" s="9">
        <v>5.0439999999999996</v>
      </c>
      <c r="DY11" s="9">
        <v>3.1760000000000002</v>
      </c>
      <c r="DZ11" s="9">
        <v>3.5550000000000002</v>
      </c>
      <c r="EA11" s="9">
        <v>3.5979999999999999</v>
      </c>
      <c r="EB11" s="9">
        <v>1.0660000000000001</v>
      </c>
      <c r="EC11" s="9">
        <v>3.4929999999999999</v>
      </c>
      <c r="ED11" s="9">
        <v>1.6439999999999999</v>
      </c>
      <c r="EE11" s="9">
        <v>3.0819999999999999</v>
      </c>
      <c r="EF11" s="9">
        <v>6.431</v>
      </c>
      <c r="EG11" s="9">
        <v>1.788</v>
      </c>
      <c r="EH11" s="9">
        <v>2.484</v>
      </c>
      <c r="EI11" s="9">
        <v>79.412999999999997</v>
      </c>
      <c r="EJ11" s="9">
        <v>73.117000000000004</v>
      </c>
      <c r="EK11" s="9">
        <v>67.319000000000003</v>
      </c>
      <c r="EL11" s="9">
        <v>1.3759999999999999</v>
      </c>
      <c r="EM11" s="9">
        <v>4.4219999999999997</v>
      </c>
      <c r="EN11" s="9">
        <v>1.3759999999999999</v>
      </c>
      <c r="EO11" s="9">
        <v>3.427</v>
      </c>
      <c r="EP11" s="9">
        <v>0.66300000000000003</v>
      </c>
      <c r="EQ11" s="9">
        <v>46.540999999999997</v>
      </c>
      <c r="ER11" s="9">
        <v>4.5819999999999999</v>
      </c>
      <c r="ES11" s="9">
        <v>4.9390000000000001</v>
      </c>
      <c r="ET11" s="9">
        <v>17.053999999999998</v>
      </c>
      <c r="EU11" s="9">
        <v>13.135999999999999</v>
      </c>
      <c r="EV11" s="9">
        <v>59.98</v>
      </c>
      <c r="EW11" s="9">
        <v>6.2969999999999997</v>
      </c>
      <c r="EX11" s="9">
        <v>7.2679999999999998</v>
      </c>
      <c r="EY11" s="9">
        <v>97.384</v>
      </c>
      <c r="EZ11" s="9">
        <v>99.274000000000001</v>
      </c>
      <c r="FA11" s="9">
        <v>90.622</v>
      </c>
      <c r="FB11" s="9">
        <v>7.96</v>
      </c>
      <c r="FC11" s="9">
        <v>7.5880000000000001</v>
      </c>
      <c r="FD11" s="9">
        <v>5.0209999999999999</v>
      </c>
      <c r="FE11" s="9">
        <v>2.5659999999999998</v>
      </c>
      <c r="FF11" s="9">
        <v>7.2350000000000003</v>
      </c>
      <c r="FG11" s="9">
        <v>0.35199999999999998</v>
      </c>
      <c r="FH11" s="9">
        <v>6.3840000000000003</v>
      </c>
      <c r="FI11" s="9">
        <v>0.35199999999999998</v>
      </c>
      <c r="FJ11" s="9">
        <v>0</v>
      </c>
      <c r="FK11" s="9">
        <v>2.2029999999999998</v>
      </c>
      <c r="FL11" s="9">
        <v>2.9710000000000001</v>
      </c>
      <c r="FM11" s="9">
        <v>2.4140000000000001</v>
      </c>
      <c r="FN11" s="9">
        <v>5.702</v>
      </c>
      <c r="FO11" s="9">
        <v>1.885</v>
      </c>
      <c r="FP11" s="9">
        <v>0.373</v>
      </c>
      <c r="FQ11" s="9">
        <v>82.662000000000006</v>
      </c>
      <c r="FR11" s="9">
        <v>73.945999999999998</v>
      </c>
      <c r="FS11" s="9">
        <v>72.980999999999995</v>
      </c>
      <c r="FT11" s="9">
        <v>0.627</v>
      </c>
      <c r="FU11" s="9">
        <v>0.33800000000000002</v>
      </c>
      <c r="FV11" s="9">
        <v>0.96499999999999997</v>
      </c>
      <c r="FW11" s="9">
        <v>0</v>
      </c>
      <c r="FX11" s="9">
        <v>0</v>
      </c>
      <c r="FY11" s="9">
        <v>56.234000000000002</v>
      </c>
      <c r="FZ11" s="9">
        <v>4.7279999999999998</v>
      </c>
      <c r="GA11" s="9">
        <v>3.6230000000000002</v>
      </c>
      <c r="GB11" s="9">
        <v>9.3620000000000001</v>
      </c>
      <c r="GC11" s="9">
        <v>7.1980000000000004</v>
      </c>
      <c r="GD11" s="9">
        <v>66.748000000000005</v>
      </c>
      <c r="GE11" s="9">
        <v>8.7149999999999999</v>
      </c>
      <c r="GF11" s="9">
        <v>8.6519999999999992</v>
      </c>
      <c r="GG11" s="9">
        <v>99.274000000000001</v>
      </c>
      <c r="GH11" s="9">
        <v>122.126</v>
      </c>
      <c r="GI11" s="9">
        <v>104.51300000000001</v>
      </c>
      <c r="GJ11" s="9">
        <v>16.54</v>
      </c>
      <c r="GK11" s="9">
        <v>13.988</v>
      </c>
      <c r="GL11" s="9">
        <v>3.7290000000000001</v>
      </c>
      <c r="GM11" s="9">
        <v>10.259</v>
      </c>
      <c r="GN11" s="9">
        <v>6.1959999999999997</v>
      </c>
      <c r="GO11" s="9">
        <v>7.7919999999999998</v>
      </c>
      <c r="GP11" s="9">
        <v>6.73</v>
      </c>
      <c r="GQ11" s="9">
        <v>5.43</v>
      </c>
      <c r="GR11" s="9">
        <v>0</v>
      </c>
      <c r="GS11" s="9">
        <v>1.6839999999999999</v>
      </c>
      <c r="GT11" s="9">
        <v>8.52</v>
      </c>
      <c r="GU11" s="9">
        <v>3.7839999999999998</v>
      </c>
      <c r="GV11" s="9">
        <v>7.05</v>
      </c>
      <c r="GW11" s="9">
        <v>6.9379999999999997</v>
      </c>
      <c r="GX11" s="9">
        <v>2.552</v>
      </c>
      <c r="GY11" s="9">
        <v>87.972999999999999</v>
      </c>
      <c r="GZ11" s="9">
        <v>73.566000000000003</v>
      </c>
      <c r="HA11" s="9">
        <v>69.091999999999999</v>
      </c>
      <c r="HB11" s="9">
        <v>1.3979999999999999</v>
      </c>
      <c r="HC11" s="9">
        <v>3.0760000000000001</v>
      </c>
      <c r="HD11" s="9">
        <v>0.55400000000000005</v>
      </c>
      <c r="HE11" s="9">
        <v>2.5760000000000001</v>
      </c>
      <c r="HF11" s="9">
        <v>0.90400000000000003</v>
      </c>
      <c r="HG11" s="9">
        <v>47.765000000000001</v>
      </c>
      <c r="HH11" s="9">
        <v>2.4540000000000002</v>
      </c>
      <c r="HI11" s="9">
        <v>5.4589999999999996</v>
      </c>
      <c r="HJ11" s="9">
        <v>17.888000000000002</v>
      </c>
      <c r="HK11" s="9">
        <v>13.901999999999999</v>
      </c>
      <c r="HL11" s="9">
        <v>59.664000000000001</v>
      </c>
      <c r="HM11" s="9">
        <v>14.407</v>
      </c>
      <c r="HN11" s="9">
        <v>17.613</v>
      </c>
      <c r="HO11" s="9">
        <v>122.126</v>
      </c>
      <c r="HP11" s="9">
        <v>372.71899999999999</v>
      </c>
      <c r="HQ11" s="9">
        <v>351.50799999999998</v>
      </c>
      <c r="HR11" s="9">
        <v>32.387</v>
      </c>
      <c r="HS11" s="9">
        <v>31.536000000000001</v>
      </c>
      <c r="HT11" s="9">
        <v>14.090999999999999</v>
      </c>
      <c r="HU11" s="9">
        <v>17.445</v>
      </c>
      <c r="HV11" s="9">
        <v>21.5</v>
      </c>
      <c r="HW11" s="9">
        <v>10.035</v>
      </c>
      <c r="HX11" s="9">
        <v>23.571000000000002</v>
      </c>
      <c r="HY11" s="9">
        <v>0</v>
      </c>
      <c r="HZ11" s="9">
        <v>7.9649999999999999</v>
      </c>
      <c r="IA11" s="9">
        <v>9.9190000000000005</v>
      </c>
      <c r="IB11" s="9">
        <v>9.8409999999999993</v>
      </c>
      <c r="IC11" s="9">
        <v>11.776</v>
      </c>
      <c r="ID11" s="9">
        <v>21.343</v>
      </c>
      <c r="IE11" s="9">
        <v>10.192</v>
      </c>
      <c r="IF11" s="9">
        <v>0.85099999999999998</v>
      </c>
      <c r="IG11" s="9">
        <v>319.12099999999998</v>
      </c>
      <c r="IH11" s="9">
        <v>245.53899999999999</v>
      </c>
      <c r="II11" s="9">
        <v>231.19</v>
      </c>
      <c r="IJ11" s="9">
        <v>6.9880000000000004</v>
      </c>
      <c r="IK11" s="9">
        <v>7.3609999999999998</v>
      </c>
      <c r="IL11" s="9">
        <v>8.766</v>
      </c>
      <c r="IM11" s="9">
        <v>0</v>
      </c>
      <c r="IN11" s="9">
        <v>5.2220000000000004</v>
      </c>
      <c r="IO11" s="9">
        <v>192.733</v>
      </c>
      <c r="IP11" s="9">
        <v>12.321999999999999</v>
      </c>
      <c r="IQ11" s="9">
        <v>13.138</v>
      </c>
    </row>
    <row r="12" spans="1:251">
      <c r="A12" s="10">
        <v>42401</v>
      </c>
      <c r="B12" s="9">
        <v>2.7309999999999999</v>
      </c>
      <c r="C12" s="9">
        <v>238.65</v>
      </c>
      <c r="D12" s="9">
        <v>206.94</v>
      </c>
      <c r="E12" s="9">
        <v>199.11699999999999</v>
      </c>
      <c r="F12" s="9">
        <v>5.0170000000000003</v>
      </c>
      <c r="G12" s="9">
        <v>2.806</v>
      </c>
      <c r="H12" s="9">
        <v>6.1260000000000003</v>
      </c>
      <c r="I12" s="9">
        <v>0.44400000000000001</v>
      </c>
      <c r="J12" s="9">
        <v>0.81899999999999995</v>
      </c>
      <c r="K12" s="9">
        <v>164.577</v>
      </c>
      <c r="L12" s="9">
        <v>14.544</v>
      </c>
      <c r="M12" s="9">
        <v>11.672000000000001</v>
      </c>
      <c r="N12" s="9">
        <v>16.146999999999998</v>
      </c>
      <c r="O12" s="9">
        <v>38.866999999999997</v>
      </c>
      <c r="P12" s="9">
        <v>168.07300000000001</v>
      </c>
      <c r="Q12" s="9">
        <v>31.71</v>
      </c>
      <c r="R12" s="9">
        <v>14.994</v>
      </c>
      <c r="S12" s="9">
        <v>273.30799999999999</v>
      </c>
      <c r="T12" s="9">
        <v>219.589</v>
      </c>
      <c r="U12" s="9">
        <v>209.62200000000001</v>
      </c>
      <c r="V12" s="9">
        <v>23.838999999999999</v>
      </c>
      <c r="W12" s="9">
        <v>23.498999999999999</v>
      </c>
      <c r="X12" s="9">
        <v>17.175999999999998</v>
      </c>
      <c r="Y12" s="9">
        <v>6.3230000000000004</v>
      </c>
      <c r="Z12" s="9">
        <v>18.648</v>
      </c>
      <c r="AA12" s="9">
        <v>4.851</v>
      </c>
      <c r="AB12" s="9">
        <v>17.771000000000001</v>
      </c>
      <c r="AC12" s="9">
        <v>0.75</v>
      </c>
      <c r="AD12" s="9">
        <v>4.9779999999999998</v>
      </c>
      <c r="AE12" s="9">
        <v>8.1479999999999997</v>
      </c>
      <c r="AF12" s="9">
        <v>6.6589999999999998</v>
      </c>
      <c r="AG12" s="9">
        <v>8.6920000000000002</v>
      </c>
      <c r="AH12" s="9">
        <v>13.471</v>
      </c>
      <c r="AI12" s="9">
        <v>10.026999999999999</v>
      </c>
      <c r="AJ12" s="9">
        <v>0.34</v>
      </c>
      <c r="AK12" s="9">
        <v>185.78299999999999</v>
      </c>
      <c r="AL12" s="9">
        <v>135.63</v>
      </c>
      <c r="AM12" s="9">
        <v>132.30699999999999</v>
      </c>
      <c r="AN12" s="9">
        <v>3.323</v>
      </c>
      <c r="AO12" s="9">
        <v>0</v>
      </c>
      <c r="AP12" s="9">
        <v>3.323</v>
      </c>
      <c r="AQ12" s="9">
        <v>0</v>
      </c>
      <c r="AR12" s="9">
        <v>0</v>
      </c>
      <c r="AS12" s="9">
        <v>108.298</v>
      </c>
      <c r="AT12" s="9">
        <v>5.81</v>
      </c>
      <c r="AU12" s="9">
        <v>6.5490000000000004</v>
      </c>
      <c r="AV12" s="9">
        <v>14.973000000000001</v>
      </c>
      <c r="AW12" s="9">
        <v>16.782</v>
      </c>
      <c r="AX12" s="9">
        <v>118.848</v>
      </c>
      <c r="AY12" s="9">
        <v>50.152999999999999</v>
      </c>
      <c r="AZ12" s="9">
        <v>9.9670000000000005</v>
      </c>
      <c r="BA12" s="9">
        <v>219.589</v>
      </c>
      <c r="BB12" s="9">
        <v>123.66500000000001</v>
      </c>
      <c r="BC12" s="9">
        <v>112.39400000000001</v>
      </c>
      <c r="BD12" s="9">
        <v>11.446</v>
      </c>
      <c r="BE12" s="9">
        <v>10.762</v>
      </c>
      <c r="BF12" s="9">
        <v>2.089</v>
      </c>
      <c r="BG12" s="9">
        <v>8.673</v>
      </c>
      <c r="BH12" s="9">
        <v>4.7539999999999996</v>
      </c>
      <c r="BI12" s="9">
        <v>6.008</v>
      </c>
      <c r="BJ12" s="9">
        <v>5.22</v>
      </c>
      <c r="BK12" s="9">
        <v>3.4470000000000001</v>
      </c>
      <c r="BL12" s="9">
        <v>1.5529999999999999</v>
      </c>
      <c r="BM12" s="9">
        <v>1.6459999999999999</v>
      </c>
      <c r="BN12" s="9">
        <v>6.8289999999999997</v>
      </c>
      <c r="BO12" s="9">
        <v>2.2869999999999999</v>
      </c>
      <c r="BP12" s="9">
        <v>6.8540000000000001</v>
      </c>
      <c r="BQ12" s="9">
        <v>3.9079999999999999</v>
      </c>
      <c r="BR12" s="9">
        <v>0.68400000000000005</v>
      </c>
      <c r="BS12" s="9">
        <v>100.94799999999999</v>
      </c>
      <c r="BT12" s="9">
        <v>96.216999999999999</v>
      </c>
      <c r="BU12" s="9">
        <v>94.287999999999997</v>
      </c>
      <c r="BV12" s="9">
        <v>1.306</v>
      </c>
      <c r="BW12" s="9">
        <v>0.623</v>
      </c>
      <c r="BX12" s="9">
        <v>0.45100000000000001</v>
      </c>
      <c r="BY12" s="9">
        <v>0.48899999999999999</v>
      </c>
      <c r="BZ12" s="9">
        <v>0.623</v>
      </c>
      <c r="CA12" s="9">
        <v>64.183999999999997</v>
      </c>
      <c r="CB12" s="9">
        <v>6.2210000000000001</v>
      </c>
      <c r="CC12" s="9">
        <v>10.718</v>
      </c>
      <c r="CD12" s="9">
        <v>15.093999999999999</v>
      </c>
      <c r="CE12" s="9">
        <v>11.29</v>
      </c>
      <c r="CF12" s="9">
        <v>84.927000000000007</v>
      </c>
      <c r="CG12" s="9">
        <v>4.7309999999999999</v>
      </c>
      <c r="CH12" s="9">
        <v>11.272</v>
      </c>
      <c r="CI12" s="9">
        <v>123.66500000000001</v>
      </c>
      <c r="CJ12" s="9">
        <v>171.88200000000001</v>
      </c>
      <c r="CK12" s="9">
        <v>166.846</v>
      </c>
      <c r="CL12" s="9">
        <v>12.255000000000001</v>
      </c>
      <c r="CM12" s="9">
        <v>11.363</v>
      </c>
      <c r="CN12" s="9">
        <v>2.0590000000000002</v>
      </c>
      <c r="CO12" s="9">
        <v>9.3040000000000003</v>
      </c>
      <c r="CP12" s="9">
        <v>6.5030000000000001</v>
      </c>
      <c r="CQ12" s="9">
        <v>4.8600000000000003</v>
      </c>
      <c r="CR12" s="9">
        <v>5.3209999999999997</v>
      </c>
      <c r="CS12" s="9">
        <v>3.661</v>
      </c>
      <c r="CT12" s="9">
        <v>1.2589999999999999</v>
      </c>
      <c r="CU12" s="9">
        <v>2.7850000000000001</v>
      </c>
      <c r="CV12" s="9">
        <v>4.0389999999999997</v>
      </c>
      <c r="CW12" s="9">
        <v>4.5389999999999997</v>
      </c>
      <c r="CX12" s="9">
        <v>6.2389999999999999</v>
      </c>
      <c r="CY12" s="9">
        <v>5.1239999999999997</v>
      </c>
      <c r="CZ12" s="9">
        <v>0.89200000000000002</v>
      </c>
      <c r="DA12" s="9">
        <v>154.59100000000001</v>
      </c>
      <c r="DB12" s="9">
        <v>134.12</v>
      </c>
      <c r="DC12" s="9">
        <v>123.26</v>
      </c>
      <c r="DD12" s="9">
        <v>4.0819999999999999</v>
      </c>
      <c r="DE12" s="9">
        <v>6.7779999999999996</v>
      </c>
      <c r="DF12" s="9">
        <v>2.948</v>
      </c>
      <c r="DG12" s="9">
        <v>4.8490000000000002</v>
      </c>
      <c r="DH12" s="9">
        <v>2.7320000000000002</v>
      </c>
      <c r="DI12" s="9">
        <v>112.008</v>
      </c>
      <c r="DJ12" s="9">
        <v>4.5380000000000003</v>
      </c>
      <c r="DK12" s="9">
        <v>9.6359999999999992</v>
      </c>
      <c r="DL12" s="9">
        <v>7.9379999999999997</v>
      </c>
      <c r="DM12" s="9">
        <v>26.222000000000001</v>
      </c>
      <c r="DN12" s="9">
        <v>107.898</v>
      </c>
      <c r="DO12" s="9">
        <v>20.471</v>
      </c>
      <c r="DP12" s="9">
        <v>5.0359999999999996</v>
      </c>
      <c r="DQ12" s="9">
        <v>171.88200000000001</v>
      </c>
      <c r="DR12" s="9">
        <v>109.441</v>
      </c>
      <c r="DS12" s="9">
        <v>101.97799999999999</v>
      </c>
      <c r="DT12" s="9">
        <v>10.782</v>
      </c>
      <c r="DU12" s="9">
        <v>9.8290000000000006</v>
      </c>
      <c r="DV12" s="9">
        <v>0.93100000000000005</v>
      </c>
      <c r="DW12" s="9">
        <v>8.8989999999999991</v>
      </c>
      <c r="DX12" s="9">
        <v>4.851</v>
      </c>
      <c r="DY12" s="9">
        <v>4.9779999999999998</v>
      </c>
      <c r="DZ12" s="9">
        <v>4.423</v>
      </c>
      <c r="EA12" s="9">
        <v>3.6549999999999998</v>
      </c>
      <c r="EB12" s="9">
        <v>0.44400000000000001</v>
      </c>
      <c r="EC12" s="9">
        <v>3.1829999999999998</v>
      </c>
      <c r="ED12" s="9">
        <v>4.1790000000000003</v>
      </c>
      <c r="EE12" s="9">
        <v>2.4670000000000001</v>
      </c>
      <c r="EF12" s="9">
        <v>6.5810000000000004</v>
      </c>
      <c r="EG12" s="9">
        <v>3.2480000000000002</v>
      </c>
      <c r="EH12" s="9">
        <v>0.95299999999999996</v>
      </c>
      <c r="EI12" s="9">
        <v>91.195999999999998</v>
      </c>
      <c r="EJ12" s="9">
        <v>84.906000000000006</v>
      </c>
      <c r="EK12" s="9">
        <v>81.213999999999999</v>
      </c>
      <c r="EL12" s="9">
        <v>1.8340000000000001</v>
      </c>
      <c r="EM12" s="9">
        <v>1.857</v>
      </c>
      <c r="EN12" s="9">
        <v>1.8480000000000001</v>
      </c>
      <c r="EO12" s="9">
        <v>1.3660000000000001</v>
      </c>
      <c r="EP12" s="9">
        <v>0</v>
      </c>
      <c r="EQ12" s="9">
        <v>54.420999999999999</v>
      </c>
      <c r="ER12" s="9">
        <v>7.3730000000000002</v>
      </c>
      <c r="ES12" s="9">
        <v>5.5359999999999996</v>
      </c>
      <c r="ET12" s="9">
        <v>17.576000000000001</v>
      </c>
      <c r="EU12" s="9">
        <v>15.477</v>
      </c>
      <c r="EV12" s="9">
        <v>69.427999999999997</v>
      </c>
      <c r="EW12" s="9">
        <v>6.29</v>
      </c>
      <c r="EX12" s="9">
        <v>7.4630000000000001</v>
      </c>
      <c r="EY12" s="9">
        <v>109.441</v>
      </c>
      <c r="EZ12" s="9">
        <v>86.176000000000002</v>
      </c>
      <c r="FA12" s="9">
        <v>80.113</v>
      </c>
      <c r="FB12" s="9">
        <v>9.5090000000000003</v>
      </c>
      <c r="FC12" s="9">
        <v>8.7789999999999999</v>
      </c>
      <c r="FD12" s="9">
        <v>4.1559999999999997</v>
      </c>
      <c r="FE12" s="9">
        <v>4.6230000000000002</v>
      </c>
      <c r="FF12" s="9">
        <v>5.9740000000000002</v>
      </c>
      <c r="FG12" s="9">
        <v>2.8050000000000002</v>
      </c>
      <c r="FH12" s="9">
        <v>5.5350000000000001</v>
      </c>
      <c r="FI12" s="9">
        <v>1.8320000000000001</v>
      </c>
      <c r="FJ12" s="9">
        <v>0.97199999999999998</v>
      </c>
      <c r="FK12" s="9">
        <v>1.855</v>
      </c>
      <c r="FL12" s="9">
        <v>2.831</v>
      </c>
      <c r="FM12" s="9">
        <v>4.093</v>
      </c>
      <c r="FN12" s="9">
        <v>6.6680000000000001</v>
      </c>
      <c r="FO12" s="9">
        <v>2.1110000000000002</v>
      </c>
      <c r="FP12" s="9">
        <v>0.73</v>
      </c>
      <c r="FQ12" s="9">
        <v>70.603999999999999</v>
      </c>
      <c r="FR12" s="9">
        <v>59.636000000000003</v>
      </c>
      <c r="FS12" s="9">
        <v>56.762999999999998</v>
      </c>
      <c r="FT12" s="9">
        <v>0.45400000000000001</v>
      </c>
      <c r="FU12" s="9">
        <v>2.419</v>
      </c>
      <c r="FV12" s="9">
        <v>2.0369999999999999</v>
      </c>
      <c r="FW12" s="9">
        <v>0.43099999999999999</v>
      </c>
      <c r="FX12" s="9">
        <v>0.40600000000000003</v>
      </c>
      <c r="FY12" s="9">
        <v>46.088000000000001</v>
      </c>
      <c r="FZ12" s="9">
        <v>2.84</v>
      </c>
      <c r="GA12" s="9">
        <v>3.2320000000000002</v>
      </c>
      <c r="GB12" s="9">
        <v>7.476</v>
      </c>
      <c r="GC12" s="9">
        <v>8.2469999999999999</v>
      </c>
      <c r="GD12" s="9">
        <v>51.389000000000003</v>
      </c>
      <c r="GE12" s="9">
        <v>10.968</v>
      </c>
      <c r="GF12" s="9">
        <v>6.0629999999999997</v>
      </c>
      <c r="GG12" s="9">
        <v>86.176000000000002</v>
      </c>
      <c r="GH12" s="9">
        <v>123.19799999999999</v>
      </c>
      <c r="GI12" s="9">
        <v>110.127</v>
      </c>
      <c r="GJ12" s="9">
        <v>10.576000000000001</v>
      </c>
      <c r="GK12" s="9">
        <v>8.82</v>
      </c>
      <c r="GL12" s="9">
        <v>3.6040000000000001</v>
      </c>
      <c r="GM12" s="9">
        <v>5.2160000000000002</v>
      </c>
      <c r="GN12" s="9">
        <v>5.4020000000000001</v>
      </c>
      <c r="GO12" s="9">
        <v>3.4180000000000001</v>
      </c>
      <c r="GP12" s="9">
        <v>4.9349999999999996</v>
      </c>
      <c r="GQ12" s="9">
        <v>3.41</v>
      </c>
      <c r="GR12" s="9">
        <v>0</v>
      </c>
      <c r="GS12" s="9">
        <v>2.2810000000000001</v>
      </c>
      <c r="GT12" s="9">
        <v>1.6259999999999999</v>
      </c>
      <c r="GU12" s="9">
        <v>4.9130000000000003</v>
      </c>
      <c r="GV12" s="9">
        <v>5.2290000000000001</v>
      </c>
      <c r="GW12" s="9">
        <v>3.5910000000000002</v>
      </c>
      <c r="GX12" s="9">
        <v>1.756</v>
      </c>
      <c r="GY12" s="9">
        <v>99.551000000000002</v>
      </c>
      <c r="GZ12" s="9">
        <v>79.686999999999998</v>
      </c>
      <c r="HA12" s="9">
        <v>77.709999999999994</v>
      </c>
      <c r="HB12" s="9">
        <v>0.75800000000000001</v>
      </c>
      <c r="HC12" s="9">
        <v>1.2190000000000001</v>
      </c>
      <c r="HD12" s="9">
        <v>0.34499999999999997</v>
      </c>
      <c r="HE12" s="9">
        <v>0.872</v>
      </c>
      <c r="HF12" s="9">
        <v>0.34699999999999998</v>
      </c>
      <c r="HG12" s="9">
        <v>56.287999999999997</v>
      </c>
      <c r="HH12" s="9">
        <v>1.25</v>
      </c>
      <c r="HI12" s="9">
        <v>4.8959999999999999</v>
      </c>
      <c r="HJ12" s="9">
        <v>17.253</v>
      </c>
      <c r="HK12" s="9">
        <v>9.407</v>
      </c>
      <c r="HL12" s="9">
        <v>70.28</v>
      </c>
      <c r="HM12" s="9">
        <v>19.864000000000001</v>
      </c>
      <c r="HN12" s="9">
        <v>13.071</v>
      </c>
      <c r="HO12" s="9">
        <v>123.19799999999999</v>
      </c>
      <c r="HP12" s="9">
        <v>364.83699999999999</v>
      </c>
      <c r="HQ12" s="9">
        <v>346.40100000000001</v>
      </c>
      <c r="HR12" s="9">
        <v>25.981999999999999</v>
      </c>
      <c r="HS12" s="9">
        <v>22.658000000000001</v>
      </c>
      <c r="HT12" s="9">
        <v>12.593999999999999</v>
      </c>
      <c r="HU12" s="9">
        <v>10.064</v>
      </c>
      <c r="HV12" s="9">
        <v>14.55</v>
      </c>
      <c r="HW12" s="9">
        <v>8.1080000000000005</v>
      </c>
      <c r="HX12" s="9">
        <v>17.265000000000001</v>
      </c>
      <c r="HY12" s="9">
        <v>0</v>
      </c>
      <c r="HZ12" s="9">
        <v>4.4889999999999999</v>
      </c>
      <c r="IA12" s="9">
        <v>7.74</v>
      </c>
      <c r="IB12" s="9">
        <v>5.5049999999999999</v>
      </c>
      <c r="IC12" s="9">
        <v>9.4120000000000008</v>
      </c>
      <c r="ID12" s="9">
        <v>16.385999999999999</v>
      </c>
      <c r="IE12" s="9">
        <v>6.2720000000000002</v>
      </c>
      <c r="IF12" s="9">
        <v>3.3239999999999998</v>
      </c>
      <c r="IG12" s="9">
        <v>320.41899999999998</v>
      </c>
      <c r="IH12" s="9">
        <v>259.41800000000001</v>
      </c>
      <c r="II12" s="9">
        <v>249.339</v>
      </c>
      <c r="IJ12" s="9">
        <v>6.0430000000000001</v>
      </c>
      <c r="IK12" s="9">
        <v>4.0369999999999999</v>
      </c>
      <c r="IL12" s="9">
        <v>7.5449999999999999</v>
      </c>
      <c r="IM12" s="9">
        <v>0.44400000000000001</v>
      </c>
      <c r="IN12" s="9">
        <v>1.6559999999999999</v>
      </c>
      <c r="IO12" s="9">
        <v>206.38900000000001</v>
      </c>
      <c r="IP12" s="9">
        <v>17.760999999999999</v>
      </c>
      <c r="IQ12" s="9">
        <v>13.314</v>
      </c>
    </row>
    <row r="13" spans="1:251">
      <c r="A13" s="10">
        <v>42767</v>
      </c>
      <c r="B13" s="9">
        <v>1.0880000000000001</v>
      </c>
      <c r="C13" s="9">
        <v>233.07900000000001</v>
      </c>
      <c r="D13" s="9">
        <v>195.14699999999999</v>
      </c>
      <c r="E13" s="9">
        <v>185.02799999999999</v>
      </c>
      <c r="F13" s="9">
        <v>5.7110000000000003</v>
      </c>
      <c r="G13" s="9">
        <v>4.4080000000000004</v>
      </c>
      <c r="H13" s="9">
        <v>7.5519999999999996</v>
      </c>
      <c r="I13" s="9">
        <v>0.42399999999999999</v>
      </c>
      <c r="J13" s="9">
        <v>1.762</v>
      </c>
      <c r="K13" s="9">
        <v>156.99600000000001</v>
      </c>
      <c r="L13" s="9">
        <v>9.18</v>
      </c>
      <c r="M13" s="9">
        <v>12.095000000000001</v>
      </c>
      <c r="N13" s="9">
        <v>16.875</v>
      </c>
      <c r="O13" s="9">
        <v>33.677</v>
      </c>
      <c r="P13" s="9">
        <v>161.47</v>
      </c>
      <c r="Q13" s="9">
        <v>37.930999999999997</v>
      </c>
      <c r="R13" s="9">
        <v>19.41</v>
      </c>
      <c r="S13" s="9">
        <v>269.43900000000002</v>
      </c>
      <c r="T13" s="9">
        <v>201.714</v>
      </c>
      <c r="U13" s="9">
        <v>193.21199999999999</v>
      </c>
      <c r="V13" s="9">
        <v>18.457999999999998</v>
      </c>
      <c r="W13" s="9">
        <v>17.242000000000001</v>
      </c>
      <c r="X13" s="9">
        <v>5.6680000000000001</v>
      </c>
      <c r="Y13" s="9">
        <v>11.574999999999999</v>
      </c>
      <c r="Z13" s="9">
        <v>14.666</v>
      </c>
      <c r="AA13" s="9">
        <v>2.5760000000000001</v>
      </c>
      <c r="AB13" s="9">
        <v>13.561999999999999</v>
      </c>
      <c r="AC13" s="9">
        <v>1.2969999999999999</v>
      </c>
      <c r="AD13" s="9">
        <v>2.3839999999999999</v>
      </c>
      <c r="AE13" s="9">
        <v>5.8680000000000003</v>
      </c>
      <c r="AF13" s="9">
        <v>4.944</v>
      </c>
      <c r="AG13" s="9">
        <v>6.43</v>
      </c>
      <c r="AH13" s="9">
        <v>9.5310000000000006</v>
      </c>
      <c r="AI13" s="9">
        <v>7.7119999999999997</v>
      </c>
      <c r="AJ13" s="9">
        <v>1.216</v>
      </c>
      <c r="AK13" s="9">
        <v>174.75399999999999</v>
      </c>
      <c r="AL13" s="9">
        <v>122</v>
      </c>
      <c r="AM13" s="9">
        <v>116.982</v>
      </c>
      <c r="AN13" s="9">
        <v>3.839</v>
      </c>
      <c r="AO13" s="9">
        <v>1.179</v>
      </c>
      <c r="AP13" s="9">
        <v>3.4620000000000002</v>
      </c>
      <c r="AQ13" s="9">
        <v>0.379</v>
      </c>
      <c r="AR13" s="9">
        <v>0.79300000000000004</v>
      </c>
      <c r="AS13" s="9">
        <v>96.53</v>
      </c>
      <c r="AT13" s="9">
        <v>4.758</v>
      </c>
      <c r="AU13" s="9">
        <v>4.3330000000000002</v>
      </c>
      <c r="AV13" s="9">
        <v>16.379000000000001</v>
      </c>
      <c r="AW13" s="9">
        <v>14.497</v>
      </c>
      <c r="AX13" s="9">
        <v>107.503</v>
      </c>
      <c r="AY13" s="9">
        <v>52.753</v>
      </c>
      <c r="AZ13" s="9">
        <v>8.5020000000000007</v>
      </c>
      <c r="BA13" s="9">
        <v>201.714</v>
      </c>
      <c r="BB13" s="9">
        <v>125.514</v>
      </c>
      <c r="BC13" s="9">
        <v>113.80800000000001</v>
      </c>
      <c r="BD13" s="9">
        <v>11.943</v>
      </c>
      <c r="BE13" s="9">
        <v>11.943</v>
      </c>
      <c r="BF13" s="9">
        <v>4.923</v>
      </c>
      <c r="BG13" s="9">
        <v>7.0190000000000001</v>
      </c>
      <c r="BH13" s="9">
        <v>7.26</v>
      </c>
      <c r="BI13" s="9">
        <v>4.6829999999999998</v>
      </c>
      <c r="BJ13" s="9">
        <v>1.6479999999999999</v>
      </c>
      <c r="BK13" s="9">
        <v>3.7170000000000001</v>
      </c>
      <c r="BL13" s="9">
        <v>6.5780000000000003</v>
      </c>
      <c r="BM13" s="9">
        <v>2.6789999999999998</v>
      </c>
      <c r="BN13" s="9">
        <v>6.11</v>
      </c>
      <c r="BO13" s="9">
        <v>3.1539999999999999</v>
      </c>
      <c r="BP13" s="9">
        <v>6.8360000000000003</v>
      </c>
      <c r="BQ13" s="9">
        <v>5.1070000000000002</v>
      </c>
      <c r="BR13" s="9">
        <v>0</v>
      </c>
      <c r="BS13" s="9">
        <v>101.86499999999999</v>
      </c>
      <c r="BT13" s="9">
        <v>93.191999999999993</v>
      </c>
      <c r="BU13" s="9">
        <v>90.75</v>
      </c>
      <c r="BV13" s="9">
        <v>0.79800000000000004</v>
      </c>
      <c r="BW13" s="9">
        <v>1.6439999999999999</v>
      </c>
      <c r="BX13" s="9">
        <v>0.39300000000000002</v>
      </c>
      <c r="BY13" s="9">
        <v>0.39300000000000002</v>
      </c>
      <c r="BZ13" s="9">
        <v>1.2989999999999999</v>
      </c>
      <c r="CA13" s="9">
        <v>65.991</v>
      </c>
      <c r="CB13" s="9">
        <v>4.6159999999999997</v>
      </c>
      <c r="CC13" s="9">
        <v>7.165</v>
      </c>
      <c r="CD13" s="9">
        <v>15.420999999999999</v>
      </c>
      <c r="CE13" s="9">
        <v>13.81</v>
      </c>
      <c r="CF13" s="9">
        <v>79.382000000000005</v>
      </c>
      <c r="CG13" s="9">
        <v>8.673</v>
      </c>
      <c r="CH13" s="9">
        <v>11.706</v>
      </c>
      <c r="CI13" s="9">
        <v>125.514</v>
      </c>
      <c r="CJ13" s="9">
        <v>165.17400000000001</v>
      </c>
      <c r="CK13" s="9">
        <v>157.482</v>
      </c>
      <c r="CL13" s="9">
        <v>8.7639999999999993</v>
      </c>
      <c r="CM13" s="9">
        <v>8.4260000000000002</v>
      </c>
      <c r="CN13" s="9">
        <v>3.2629999999999999</v>
      </c>
      <c r="CO13" s="9">
        <v>5.1630000000000003</v>
      </c>
      <c r="CP13" s="9">
        <v>5.6639999999999997</v>
      </c>
      <c r="CQ13" s="9">
        <v>2.7610000000000001</v>
      </c>
      <c r="CR13" s="9">
        <v>5.1040000000000001</v>
      </c>
      <c r="CS13" s="9">
        <v>1.9990000000000001</v>
      </c>
      <c r="CT13" s="9">
        <v>1.323</v>
      </c>
      <c r="CU13" s="9">
        <v>1.9610000000000001</v>
      </c>
      <c r="CV13" s="9">
        <v>3.0489999999999999</v>
      </c>
      <c r="CW13" s="9">
        <v>3.415</v>
      </c>
      <c r="CX13" s="9">
        <v>5.3650000000000002</v>
      </c>
      <c r="CY13" s="9">
        <v>3.0609999999999999</v>
      </c>
      <c r="CZ13" s="9">
        <v>0.33800000000000002</v>
      </c>
      <c r="DA13" s="9">
        <v>148.71899999999999</v>
      </c>
      <c r="DB13" s="9">
        <v>122.389</v>
      </c>
      <c r="DC13" s="9">
        <v>116.29600000000001</v>
      </c>
      <c r="DD13" s="9">
        <v>2.7959999999999998</v>
      </c>
      <c r="DE13" s="9">
        <v>3.2970000000000002</v>
      </c>
      <c r="DF13" s="9">
        <v>1.0660000000000001</v>
      </c>
      <c r="DG13" s="9">
        <v>3.0230000000000001</v>
      </c>
      <c r="DH13" s="9">
        <v>1.556</v>
      </c>
      <c r="DI13" s="9">
        <v>104.509</v>
      </c>
      <c r="DJ13" s="9">
        <v>6.3070000000000004</v>
      </c>
      <c r="DK13" s="9">
        <v>4.7880000000000003</v>
      </c>
      <c r="DL13" s="9">
        <v>6.7839999999999998</v>
      </c>
      <c r="DM13" s="9">
        <v>15.840999999999999</v>
      </c>
      <c r="DN13" s="9">
        <v>106.548</v>
      </c>
      <c r="DO13" s="9">
        <v>26.33</v>
      </c>
      <c r="DP13" s="9">
        <v>7.6920000000000002</v>
      </c>
      <c r="DQ13" s="9">
        <v>165.17400000000001</v>
      </c>
      <c r="DR13" s="9">
        <v>104.7</v>
      </c>
      <c r="DS13" s="9">
        <v>95.566999999999993</v>
      </c>
      <c r="DT13" s="9">
        <v>10.507</v>
      </c>
      <c r="DU13" s="9">
        <v>9.4890000000000008</v>
      </c>
      <c r="DV13" s="9">
        <v>3.282</v>
      </c>
      <c r="DW13" s="9">
        <v>6.2069999999999999</v>
      </c>
      <c r="DX13" s="9">
        <v>4.0510000000000002</v>
      </c>
      <c r="DY13" s="9">
        <v>5.4379999999999997</v>
      </c>
      <c r="DZ13" s="9">
        <v>2.1989999999999998</v>
      </c>
      <c r="EA13" s="9">
        <v>6.5289999999999999</v>
      </c>
      <c r="EB13" s="9">
        <v>0.34499999999999997</v>
      </c>
      <c r="EC13" s="9">
        <v>2.9089999999999998</v>
      </c>
      <c r="ED13" s="9">
        <v>4.3040000000000003</v>
      </c>
      <c r="EE13" s="9">
        <v>2.2770000000000001</v>
      </c>
      <c r="EF13" s="9">
        <v>6.0289999999999999</v>
      </c>
      <c r="EG13" s="9">
        <v>3.46</v>
      </c>
      <c r="EH13" s="9">
        <v>1.018</v>
      </c>
      <c r="EI13" s="9">
        <v>85.06</v>
      </c>
      <c r="EJ13" s="9">
        <v>77.450999999999993</v>
      </c>
      <c r="EK13" s="9">
        <v>74.64</v>
      </c>
      <c r="EL13" s="9">
        <v>1.4830000000000001</v>
      </c>
      <c r="EM13" s="9">
        <v>1.3280000000000001</v>
      </c>
      <c r="EN13" s="9">
        <v>1.099</v>
      </c>
      <c r="EO13" s="9">
        <v>1.712</v>
      </c>
      <c r="EP13" s="9">
        <v>0</v>
      </c>
      <c r="EQ13" s="9">
        <v>56.715000000000003</v>
      </c>
      <c r="ER13" s="9">
        <v>4.0339999999999998</v>
      </c>
      <c r="ES13" s="9">
        <v>6.28</v>
      </c>
      <c r="ET13" s="9">
        <v>10.422000000000001</v>
      </c>
      <c r="EU13" s="9">
        <v>12.513999999999999</v>
      </c>
      <c r="EV13" s="9">
        <v>64.936999999999998</v>
      </c>
      <c r="EW13" s="9">
        <v>7.609</v>
      </c>
      <c r="EX13" s="9">
        <v>9.1329999999999991</v>
      </c>
      <c r="EY13" s="9">
        <v>104.7</v>
      </c>
      <c r="EZ13" s="9">
        <v>94.697999999999993</v>
      </c>
      <c r="FA13" s="9">
        <v>87.715999999999994</v>
      </c>
      <c r="FB13" s="9">
        <v>8.1790000000000003</v>
      </c>
      <c r="FC13" s="9">
        <v>7.7789999999999999</v>
      </c>
      <c r="FD13" s="9">
        <v>3.3420000000000001</v>
      </c>
      <c r="FE13" s="9">
        <v>4.4359999999999999</v>
      </c>
      <c r="FF13" s="9">
        <v>5.7770000000000001</v>
      </c>
      <c r="FG13" s="9">
        <v>2.0019999999999998</v>
      </c>
      <c r="FH13" s="9">
        <v>5.2709999999999999</v>
      </c>
      <c r="FI13" s="9">
        <v>1.2549999999999999</v>
      </c>
      <c r="FJ13" s="9">
        <v>0.35299999999999998</v>
      </c>
      <c r="FK13" s="9">
        <v>0.373</v>
      </c>
      <c r="FL13" s="9">
        <v>3.4329999999999998</v>
      </c>
      <c r="FM13" s="9">
        <v>3.9729999999999999</v>
      </c>
      <c r="FN13" s="9">
        <v>5.2460000000000004</v>
      </c>
      <c r="FO13" s="9">
        <v>2.5329999999999999</v>
      </c>
      <c r="FP13" s="9">
        <v>0.4</v>
      </c>
      <c r="FQ13" s="9">
        <v>79.537000000000006</v>
      </c>
      <c r="FR13" s="9">
        <v>72.082999999999998</v>
      </c>
      <c r="FS13" s="9">
        <v>69.400999999999996</v>
      </c>
      <c r="FT13" s="9">
        <v>1.2769999999999999</v>
      </c>
      <c r="FU13" s="9">
        <v>1.405</v>
      </c>
      <c r="FV13" s="9">
        <v>1.2769999999999999</v>
      </c>
      <c r="FW13" s="9">
        <v>0.38</v>
      </c>
      <c r="FX13" s="9">
        <v>1.0249999999999999</v>
      </c>
      <c r="FY13" s="9">
        <v>51.423999999999999</v>
      </c>
      <c r="FZ13" s="9">
        <v>5.62</v>
      </c>
      <c r="GA13" s="9">
        <v>3.968</v>
      </c>
      <c r="GB13" s="9">
        <v>11.071</v>
      </c>
      <c r="GC13" s="9">
        <v>11.092000000000001</v>
      </c>
      <c r="GD13" s="9">
        <v>60.991</v>
      </c>
      <c r="GE13" s="9">
        <v>7.4550000000000001</v>
      </c>
      <c r="GF13" s="9">
        <v>6.9829999999999997</v>
      </c>
      <c r="GG13" s="9">
        <v>94.697999999999993</v>
      </c>
      <c r="GH13" s="9">
        <v>106.2</v>
      </c>
      <c r="GI13" s="9">
        <v>93.766000000000005</v>
      </c>
      <c r="GJ13" s="9">
        <v>8.7910000000000004</v>
      </c>
      <c r="GK13" s="9">
        <v>6.8760000000000003</v>
      </c>
      <c r="GL13" s="9">
        <v>1.903</v>
      </c>
      <c r="GM13" s="9">
        <v>4.9729999999999999</v>
      </c>
      <c r="GN13" s="9">
        <v>1.778</v>
      </c>
      <c r="GO13" s="9">
        <v>5.0979999999999999</v>
      </c>
      <c r="GP13" s="9">
        <v>1.778</v>
      </c>
      <c r="GQ13" s="9">
        <v>4.6369999999999996</v>
      </c>
      <c r="GR13" s="9">
        <v>0</v>
      </c>
      <c r="GS13" s="9">
        <v>2.1989999999999998</v>
      </c>
      <c r="GT13" s="9">
        <v>2.391</v>
      </c>
      <c r="GU13" s="9">
        <v>2.2869999999999999</v>
      </c>
      <c r="GV13" s="9">
        <v>3.3809999999999998</v>
      </c>
      <c r="GW13" s="9">
        <v>3.496</v>
      </c>
      <c r="GX13" s="9">
        <v>1.915</v>
      </c>
      <c r="GY13" s="9">
        <v>84.974000000000004</v>
      </c>
      <c r="GZ13" s="9">
        <v>68.114000000000004</v>
      </c>
      <c r="HA13" s="9">
        <v>66.27</v>
      </c>
      <c r="HB13" s="9">
        <v>0.44700000000000001</v>
      </c>
      <c r="HC13" s="9">
        <v>1.3979999999999999</v>
      </c>
      <c r="HD13" s="9">
        <v>1</v>
      </c>
      <c r="HE13" s="9">
        <v>0.36699999999999999</v>
      </c>
      <c r="HF13" s="9">
        <v>0</v>
      </c>
      <c r="HG13" s="9">
        <v>47.642000000000003</v>
      </c>
      <c r="HH13" s="9">
        <v>3.5960000000000001</v>
      </c>
      <c r="HI13" s="9">
        <v>7.8159999999999998</v>
      </c>
      <c r="HJ13" s="9">
        <v>9.06</v>
      </c>
      <c r="HK13" s="9">
        <v>6.8049999999999997</v>
      </c>
      <c r="HL13" s="9">
        <v>61.31</v>
      </c>
      <c r="HM13" s="9">
        <v>16.86</v>
      </c>
      <c r="HN13" s="9">
        <v>12.435</v>
      </c>
      <c r="HO13" s="9">
        <v>106.2</v>
      </c>
      <c r="HP13" s="9">
        <v>356.81099999999998</v>
      </c>
      <c r="HQ13" s="9">
        <v>332.10500000000002</v>
      </c>
      <c r="HR13" s="9">
        <v>20.224</v>
      </c>
      <c r="HS13" s="9">
        <v>19.135999999999999</v>
      </c>
      <c r="HT13" s="9">
        <v>7.9779999999999998</v>
      </c>
      <c r="HU13" s="9">
        <v>11.159000000000001</v>
      </c>
      <c r="HV13" s="9">
        <v>15.644</v>
      </c>
      <c r="HW13" s="9">
        <v>3.492</v>
      </c>
      <c r="HX13" s="9">
        <v>16.667000000000002</v>
      </c>
      <c r="HY13" s="9">
        <v>0</v>
      </c>
      <c r="HZ13" s="9">
        <v>1.907</v>
      </c>
      <c r="IA13" s="9">
        <v>8.3729999999999993</v>
      </c>
      <c r="IB13" s="9">
        <v>5.5730000000000004</v>
      </c>
      <c r="IC13" s="9">
        <v>5.19</v>
      </c>
      <c r="ID13" s="9">
        <v>13.145</v>
      </c>
      <c r="IE13" s="9">
        <v>5.9909999999999997</v>
      </c>
      <c r="IF13" s="9">
        <v>1.0880000000000001</v>
      </c>
      <c r="IG13" s="9">
        <v>311.88200000000001</v>
      </c>
      <c r="IH13" s="9">
        <v>246.995</v>
      </c>
      <c r="II13" s="9">
        <v>233.45400000000001</v>
      </c>
      <c r="IJ13" s="9">
        <v>7.8369999999999997</v>
      </c>
      <c r="IK13" s="9">
        <v>5.7039999999999997</v>
      </c>
      <c r="IL13" s="9">
        <v>9.6780000000000008</v>
      </c>
      <c r="IM13" s="9">
        <v>0.42399999999999999</v>
      </c>
      <c r="IN13" s="9">
        <v>3.0579999999999998</v>
      </c>
      <c r="IO13" s="9">
        <v>199.38300000000001</v>
      </c>
      <c r="IP13" s="9">
        <v>11.426</v>
      </c>
      <c r="IQ13" s="9">
        <v>14.949</v>
      </c>
    </row>
    <row r="14" spans="1:251">
      <c r="A14" s="10">
        <v>43132</v>
      </c>
      <c r="B14" s="9">
        <v>1.7929999999999999</v>
      </c>
      <c r="C14" s="9">
        <v>257.46600000000001</v>
      </c>
      <c r="D14" s="9">
        <v>206.36199999999999</v>
      </c>
      <c r="E14" s="9">
        <v>197.37899999999999</v>
      </c>
      <c r="F14" s="9">
        <v>7.0019999999999998</v>
      </c>
      <c r="G14" s="9">
        <v>1.98</v>
      </c>
      <c r="H14" s="9">
        <v>8.2669999999999995</v>
      </c>
      <c r="I14" s="9">
        <v>0.38700000000000001</v>
      </c>
      <c r="J14" s="9">
        <v>0.32800000000000001</v>
      </c>
      <c r="K14" s="9">
        <v>162.40700000000001</v>
      </c>
      <c r="L14" s="9">
        <v>14.135999999999999</v>
      </c>
      <c r="M14" s="9">
        <v>13.464</v>
      </c>
      <c r="N14" s="9">
        <v>16.356000000000002</v>
      </c>
      <c r="O14" s="9">
        <v>34.965000000000003</v>
      </c>
      <c r="P14" s="9">
        <v>171.39699999999999</v>
      </c>
      <c r="Q14" s="9">
        <v>51.103999999999999</v>
      </c>
      <c r="R14" s="9">
        <v>10.233000000000001</v>
      </c>
      <c r="S14" s="9">
        <v>287.61700000000002</v>
      </c>
      <c r="T14" s="9">
        <v>202.161</v>
      </c>
      <c r="U14" s="9">
        <v>189.309</v>
      </c>
      <c r="V14" s="9">
        <v>17.673999999999999</v>
      </c>
      <c r="W14" s="9">
        <v>16.452000000000002</v>
      </c>
      <c r="X14" s="9">
        <v>5.5960000000000001</v>
      </c>
      <c r="Y14" s="9">
        <v>10.855</v>
      </c>
      <c r="Z14" s="9">
        <v>12.225</v>
      </c>
      <c r="AA14" s="9">
        <v>4.2270000000000003</v>
      </c>
      <c r="AB14" s="9">
        <v>11.743</v>
      </c>
      <c r="AC14" s="9">
        <v>1.2090000000000001</v>
      </c>
      <c r="AD14" s="9">
        <v>3.4990000000000001</v>
      </c>
      <c r="AE14" s="9">
        <v>4.569</v>
      </c>
      <c r="AF14" s="9">
        <v>5.9130000000000003</v>
      </c>
      <c r="AG14" s="9">
        <v>5.97</v>
      </c>
      <c r="AH14" s="9">
        <v>11.682</v>
      </c>
      <c r="AI14" s="9">
        <v>4.7690000000000001</v>
      </c>
      <c r="AJ14" s="9">
        <v>1.222</v>
      </c>
      <c r="AK14" s="9">
        <v>171.63499999999999</v>
      </c>
      <c r="AL14" s="9">
        <v>123.517</v>
      </c>
      <c r="AM14" s="9">
        <v>118.146</v>
      </c>
      <c r="AN14" s="9">
        <v>2.476</v>
      </c>
      <c r="AO14" s="9">
        <v>2.895</v>
      </c>
      <c r="AP14" s="9">
        <v>2.085</v>
      </c>
      <c r="AQ14" s="9">
        <v>2.1850000000000001</v>
      </c>
      <c r="AR14" s="9">
        <v>0.70899999999999996</v>
      </c>
      <c r="AS14" s="9">
        <v>94.891000000000005</v>
      </c>
      <c r="AT14" s="9">
        <v>4.3940000000000001</v>
      </c>
      <c r="AU14" s="9">
        <v>4.2789999999999999</v>
      </c>
      <c r="AV14" s="9">
        <v>19.952999999999999</v>
      </c>
      <c r="AW14" s="9">
        <v>13.429</v>
      </c>
      <c r="AX14" s="9">
        <v>110.087</v>
      </c>
      <c r="AY14" s="9">
        <v>48.118000000000002</v>
      </c>
      <c r="AZ14" s="9">
        <v>12.852</v>
      </c>
      <c r="BA14" s="9">
        <v>202.161</v>
      </c>
      <c r="BB14" s="9">
        <v>129.14699999999999</v>
      </c>
      <c r="BC14" s="9">
        <v>119.548</v>
      </c>
      <c r="BD14" s="9">
        <v>11.747999999999999</v>
      </c>
      <c r="BE14" s="9">
        <v>10.173</v>
      </c>
      <c r="BF14" s="9">
        <v>3.548</v>
      </c>
      <c r="BG14" s="9">
        <v>6.6260000000000003</v>
      </c>
      <c r="BH14" s="9">
        <v>5.2530000000000001</v>
      </c>
      <c r="BI14" s="9">
        <v>4.92</v>
      </c>
      <c r="BJ14" s="9">
        <v>4.9820000000000002</v>
      </c>
      <c r="BK14" s="9">
        <v>2.4489999999999998</v>
      </c>
      <c r="BL14" s="9">
        <v>2.2029999999999998</v>
      </c>
      <c r="BM14" s="9">
        <v>2.6930000000000001</v>
      </c>
      <c r="BN14" s="9">
        <v>3.6349999999999998</v>
      </c>
      <c r="BO14" s="9">
        <v>3.8460000000000001</v>
      </c>
      <c r="BP14" s="9">
        <v>5.8170000000000002</v>
      </c>
      <c r="BQ14" s="9">
        <v>4.3559999999999999</v>
      </c>
      <c r="BR14" s="9">
        <v>1.5740000000000001</v>
      </c>
      <c r="BS14" s="9">
        <v>107.8</v>
      </c>
      <c r="BT14" s="9">
        <v>99.528999999999996</v>
      </c>
      <c r="BU14" s="9">
        <v>97.638000000000005</v>
      </c>
      <c r="BV14" s="9">
        <v>1.52</v>
      </c>
      <c r="BW14" s="9">
        <v>0.371</v>
      </c>
      <c r="BX14" s="9">
        <v>1.2709999999999999</v>
      </c>
      <c r="BY14" s="9">
        <v>0.371</v>
      </c>
      <c r="BZ14" s="9">
        <v>0</v>
      </c>
      <c r="CA14" s="9">
        <v>69.16</v>
      </c>
      <c r="CB14" s="9">
        <v>7.27</v>
      </c>
      <c r="CC14" s="9">
        <v>8.2089999999999996</v>
      </c>
      <c r="CD14" s="9">
        <v>14.888999999999999</v>
      </c>
      <c r="CE14" s="9">
        <v>11.412000000000001</v>
      </c>
      <c r="CF14" s="9">
        <v>88.116</v>
      </c>
      <c r="CG14" s="9">
        <v>8.2720000000000002</v>
      </c>
      <c r="CH14" s="9">
        <v>9.5990000000000002</v>
      </c>
      <c r="CI14" s="9">
        <v>129.14699999999999</v>
      </c>
      <c r="CJ14" s="9">
        <v>153.673</v>
      </c>
      <c r="CK14" s="9">
        <v>144.00399999999999</v>
      </c>
      <c r="CL14" s="9">
        <v>11.563000000000001</v>
      </c>
      <c r="CM14" s="9">
        <v>9.907</v>
      </c>
      <c r="CN14" s="9">
        <v>2.419</v>
      </c>
      <c r="CO14" s="9">
        <v>7.4880000000000004</v>
      </c>
      <c r="CP14" s="9">
        <v>5.556</v>
      </c>
      <c r="CQ14" s="9">
        <v>4.351</v>
      </c>
      <c r="CR14" s="9">
        <v>4.8339999999999996</v>
      </c>
      <c r="CS14" s="9">
        <v>4.6100000000000003</v>
      </c>
      <c r="CT14" s="9">
        <v>0.46400000000000002</v>
      </c>
      <c r="CU14" s="9">
        <v>3.2509999999999999</v>
      </c>
      <c r="CV14" s="9">
        <v>4.1790000000000003</v>
      </c>
      <c r="CW14" s="9">
        <v>2.4769999999999999</v>
      </c>
      <c r="CX14" s="9">
        <v>7.31</v>
      </c>
      <c r="CY14" s="9">
        <v>2.597</v>
      </c>
      <c r="CZ14" s="9">
        <v>1.6559999999999999</v>
      </c>
      <c r="DA14" s="9">
        <v>132.44200000000001</v>
      </c>
      <c r="DB14" s="9">
        <v>117.711</v>
      </c>
      <c r="DC14" s="9">
        <v>105.64700000000001</v>
      </c>
      <c r="DD14" s="9">
        <v>6.1449999999999996</v>
      </c>
      <c r="DE14" s="9">
        <v>5.9189999999999996</v>
      </c>
      <c r="DF14" s="9">
        <v>5.3789999999999996</v>
      </c>
      <c r="DG14" s="9">
        <v>5.4080000000000004</v>
      </c>
      <c r="DH14" s="9">
        <v>1.2769999999999999</v>
      </c>
      <c r="DI14" s="9">
        <v>95.525000000000006</v>
      </c>
      <c r="DJ14" s="9">
        <v>5.1870000000000003</v>
      </c>
      <c r="DK14" s="9">
        <v>7.6150000000000002</v>
      </c>
      <c r="DL14" s="9">
        <v>9.3840000000000003</v>
      </c>
      <c r="DM14" s="9">
        <v>17.004999999999999</v>
      </c>
      <c r="DN14" s="9">
        <v>100.706</v>
      </c>
      <c r="DO14" s="9">
        <v>14.73</v>
      </c>
      <c r="DP14" s="9">
        <v>9.6690000000000005</v>
      </c>
      <c r="DQ14" s="9">
        <v>153.673</v>
      </c>
      <c r="DR14" s="9">
        <v>101.55200000000001</v>
      </c>
      <c r="DS14" s="9">
        <v>92.203000000000003</v>
      </c>
      <c r="DT14" s="9">
        <v>6.4</v>
      </c>
      <c r="DU14" s="9">
        <v>6.4</v>
      </c>
      <c r="DV14" s="9">
        <v>1.212</v>
      </c>
      <c r="DW14" s="9">
        <v>5.1879999999999997</v>
      </c>
      <c r="DX14" s="9">
        <v>2.2869999999999999</v>
      </c>
      <c r="DY14" s="9">
        <v>4.1120000000000001</v>
      </c>
      <c r="DZ14" s="9">
        <v>3.5259999999999998</v>
      </c>
      <c r="EA14" s="9">
        <v>2.363</v>
      </c>
      <c r="EB14" s="9">
        <v>0.51100000000000001</v>
      </c>
      <c r="EC14" s="9">
        <v>1.603</v>
      </c>
      <c r="ED14" s="9">
        <v>4.0720000000000001</v>
      </c>
      <c r="EE14" s="9">
        <v>0.72399999999999998</v>
      </c>
      <c r="EF14" s="9">
        <v>4.4269999999999996</v>
      </c>
      <c r="EG14" s="9">
        <v>1.9730000000000001</v>
      </c>
      <c r="EH14" s="9">
        <v>0</v>
      </c>
      <c r="EI14" s="9">
        <v>85.802999999999997</v>
      </c>
      <c r="EJ14" s="9">
        <v>76.518000000000001</v>
      </c>
      <c r="EK14" s="9">
        <v>73.891000000000005</v>
      </c>
      <c r="EL14" s="9">
        <v>1.9359999999999999</v>
      </c>
      <c r="EM14" s="9">
        <v>0.69</v>
      </c>
      <c r="EN14" s="9">
        <v>1.4890000000000001</v>
      </c>
      <c r="EO14" s="9">
        <v>0.8</v>
      </c>
      <c r="EP14" s="9">
        <v>0.33700000000000002</v>
      </c>
      <c r="EQ14" s="9">
        <v>52.057000000000002</v>
      </c>
      <c r="ER14" s="9">
        <v>2.931</v>
      </c>
      <c r="ES14" s="9">
        <v>5.4880000000000004</v>
      </c>
      <c r="ET14" s="9">
        <v>16.042000000000002</v>
      </c>
      <c r="EU14" s="9">
        <v>7.8760000000000003</v>
      </c>
      <c r="EV14" s="9">
        <v>68.641999999999996</v>
      </c>
      <c r="EW14" s="9">
        <v>9.2850000000000001</v>
      </c>
      <c r="EX14" s="9">
        <v>9.35</v>
      </c>
      <c r="EY14" s="9">
        <v>101.55200000000001</v>
      </c>
      <c r="EZ14" s="9">
        <v>82.995000000000005</v>
      </c>
      <c r="FA14" s="9">
        <v>76.67</v>
      </c>
      <c r="FB14" s="9">
        <v>4.4969999999999999</v>
      </c>
      <c r="FC14" s="9">
        <v>4.0789999999999997</v>
      </c>
      <c r="FD14" s="9">
        <v>1.506</v>
      </c>
      <c r="FE14" s="9">
        <v>2.573</v>
      </c>
      <c r="FF14" s="9">
        <v>1.718</v>
      </c>
      <c r="FG14" s="9">
        <v>2.3610000000000002</v>
      </c>
      <c r="FH14" s="9">
        <v>2.2330000000000001</v>
      </c>
      <c r="FI14" s="9">
        <v>0.32200000000000001</v>
      </c>
      <c r="FJ14" s="9">
        <v>1.1599999999999999</v>
      </c>
      <c r="FK14" s="9">
        <v>0.32200000000000001</v>
      </c>
      <c r="FL14" s="9">
        <v>0.751</v>
      </c>
      <c r="FM14" s="9">
        <v>3.0059999999999998</v>
      </c>
      <c r="FN14" s="9">
        <v>2.9790000000000001</v>
      </c>
      <c r="FO14" s="9">
        <v>1.1000000000000001</v>
      </c>
      <c r="FP14" s="9">
        <v>0.41799999999999998</v>
      </c>
      <c r="FQ14" s="9">
        <v>72.173000000000002</v>
      </c>
      <c r="FR14" s="9">
        <v>63.72</v>
      </c>
      <c r="FS14" s="9">
        <v>60.197000000000003</v>
      </c>
      <c r="FT14" s="9">
        <v>0.35</v>
      </c>
      <c r="FU14" s="9">
        <v>3.173</v>
      </c>
      <c r="FV14" s="9">
        <v>1.284</v>
      </c>
      <c r="FW14" s="9">
        <v>0.77700000000000002</v>
      </c>
      <c r="FX14" s="9">
        <v>1.0649999999999999</v>
      </c>
      <c r="FY14" s="9">
        <v>45.41</v>
      </c>
      <c r="FZ14" s="9">
        <v>1.948</v>
      </c>
      <c r="GA14" s="9">
        <v>4.47</v>
      </c>
      <c r="GB14" s="9">
        <v>11.893000000000001</v>
      </c>
      <c r="GC14" s="9">
        <v>11.138</v>
      </c>
      <c r="GD14" s="9">
        <v>52.582000000000001</v>
      </c>
      <c r="GE14" s="9">
        <v>8.4529999999999994</v>
      </c>
      <c r="GF14" s="9">
        <v>6.3239999999999998</v>
      </c>
      <c r="GG14" s="9">
        <v>82.995000000000005</v>
      </c>
      <c r="GH14" s="9">
        <v>112.41</v>
      </c>
      <c r="GI14" s="9">
        <v>100.22199999999999</v>
      </c>
      <c r="GJ14" s="9">
        <v>9.9499999999999993</v>
      </c>
      <c r="GK14" s="9">
        <v>9.5519999999999996</v>
      </c>
      <c r="GL14" s="9">
        <v>4.9790000000000001</v>
      </c>
      <c r="GM14" s="9">
        <v>4.5730000000000004</v>
      </c>
      <c r="GN14" s="9">
        <v>5.7270000000000003</v>
      </c>
      <c r="GO14" s="9">
        <v>3.8250000000000002</v>
      </c>
      <c r="GP14" s="9">
        <v>6.266</v>
      </c>
      <c r="GQ14" s="9">
        <v>2.9510000000000001</v>
      </c>
      <c r="GR14" s="9">
        <v>0</v>
      </c>
      <c r="GS14" s="9">
        <v>2.48</v>
      </c>
      <c r="GT14" s="9">
        <v>2.5449999999999999</v>
      </c>
      <c r="GU14" s="9">
        <v>4.5270000000000001</v>
      </c>
      <c r="GV14" s="9">
        <v>7.48</v>
      </c>
      <c r="GW14" s="9">
        <v>2.0720000000000001</v>
      </c>
      <c r="GX14" s="9">
        <v>0.39800000000000002</v>
      </c>
      <c r="GY14" s="9">
        <v>90.272000000000006</v>
      </c>
      <c r="GZ14" s="9">
        <v>76.756</v>
      </c>
      <c r="HA14" s="9">
        <v>74.251999999999995</v>
      </c>
      <c r="HB14" s="9">
        <v>0.751</v>
      </c>
      <c r="HC14" s="9">
        <v>1.7529999999999999</v>
      </c>
      <c r="HD14" s="9">
        <v>0.32900000000000001</v>
      </c>
      <c r="HE14" s="9">
        <v>1.7529999999999999</v>
      </c>
      <c r="HF14" s="9">
        <v>0.42199999999999999</v>
      </c>
      <c r="HG14" s="9">
        <v>52.194000000000003</v>
      </c>
      <c r="HH14" s="9">
        <v>4.2249999999999996</v>
      </c>
      <c r="HI14" s="9">
        <v>3.1480000000000001</v>
      </c>
      <c r="HJ14" s="9">
        <v>17.187999999999999</v>
      </c>
      <c r="HK14" s="9">
        <v>8.2460000000000004</v>
      </c>
      <c r="HL14" s="9">
        <v>68.509</v>
      </c>
      <c r="HM14" s="9">
        <v>13.516</v>
      </c>
      <c r="HN14" s="9">
        <v>12.186999999999999</v>
      </c>
      <c r="HO14" s="9">
        <v>112.41</v>
      </c>
      <c r="HP14" s="9">
        <v>372.71100000000001</v>
      </c>
      <c r="HQ14" s="9">
        <v>360.33300000000003</v>
      </c>
      <c r="HR14" s="9">
        <v>24.846</v>
      </c>
      <c r="HS14" s="9">
        <v>23.053000000000001</v>
      </c>
      <c r="HT14" s="9">
        <v>12.537000000000001</v>
      </c>
      <c r="HU14" s="9">
        <v>10.515000000000001</v>
      </c>
      <c r="HV14" s="9">
        <v>15.225</v>
      </c>
      <c r="HW14" s="9">
        <v>7.8280000000000003</v>
      </c>
      <c r="HX14" s="9">
        <v>16.859000000000002</v>
      </c>
      <c r="HY14" s="9">
        <v>0</v>
      </c>
      <c r="HZ14" s="9">
        <v>6.194</v>
      </c>
      <c r="IA14" s="9">
        <v>9.4320000000000004</v>
      </c>
      <c r="IB14" s="9">
        <v>5.4480000000000004</v>
      </c>
      <c r="IC14" s="9">
        <v>8.173</v>
      </c>
      <c r="ID14" s="9">
        <v>14.932</v>
      </c>
      <c r="IE14" s="9">
        <v>8.1199999999999992</v>
      </c>
      <c r="IF14" s="9">
        <v>1.7929999999999999</v>
      </c>
      <c r="IG14" s="9">
        <v>335.48700000000002</v>
      </c>
      <c r="IH14" s="9">
        <v>255.12299999999999</v>
      </c>
      <c r="II14" s="9">
        <v>242.54599999999999</v>
      </c>
      <c r="IJ14" s="9">
        <v>8.8230000000000004</v>
      </c>
      <c r="IK14" s="9">
        <v>3.7530000000000001</v>
      </c>
      <c r="IL14" s="9">
        <v>11.430999999999999</v>
      </c>
      <c r="IM14" s="9">
        <v>0.38700000000000001</v>
      </c>
      <c r="IN14" s="9">
        <v>0.75800000000000001</v>
      </c>
      <c r="IO14" s="9">
        <v>205.33199999999999</v>
      </c>
      <c r="IP14" s="9">
        <v>15.696</v>
      </c>
      <c r="IQ14" s="9">
        <v>14.28</v>
      </c>
    </row>
    <row r="15" spans="1:251">
      <c r="A15" s="10">
        <v>43497</v>
      </c>
      <c r="B15" s="9">
        <v>2.702</v>
      </c>
      <c r="C15" s="9">
        <v>243.88300000000001</v>
      </c>
      <c r="D15" s="9">
        <v>209.614</v>
      </c>
      <c r="E15" s="9">
        <v>202.92500000000001</v>
      </c>
      <c r="F15" s="9">
        <v>4.4560000000000004</v>
      </c>
      <c r="G15" s="9">
        <v>2.234</v>
      </c>
      <c r="H15" s="9">
        <v>5.2869999999999999</v>
      </c>
      <c r="I15" s="9">
        <v>0</v>
      </c>
      <c r="J15" s="9">
        <v>1.4019999999999999</v>
      </c>
      <c r="K15" s="9">
        <v>168.74700000000001</v>
      </c>
      <c r="L15" s="9">
        <v>11.007999999999999</v>
      </c>
      <c r="M15" s="9">
        <v>10.79</v>
      </c>
      <c r="N15" s="9">
        <v>19.068000000000001</v>
      </c>
      <c r="O15" s="9">
        <v>34.213999999999999</v>
      </c>
      <c r="P15" s="9">
        <v>175.4</v>
      </c>
      <c r="Q15" s="9">
        <v>34.268999999999998</v>
      </c>
      <c r="R15" s="9">
        <v>16.036000000000001</v>
      </c>
      <c r="S15" s="9">
        <v>284.49900000000002</v>
      </c>
      <c r="T15" s="9">
        <v>194.315</v>
      </c>
      <c r="U15" s="9">
        <v>183.96700000000001</v>
      </c>
      <c r="V15" s="9">
        <v>23.538</v>
      </c>
      <c r="W15" s="9">
        <v>23.193999999999999</v>
      </c>
      <c r="X15" s="9">
        <v>9.1259999999999994</v>
      </c>
      <c r="Y15" s="9">
        <v>14.068</v>
      </c>
      <c r="Z15" s="9">
        <v>18.312999999999999</v>
      </c>
      <c r="AA15" s="9">
        <v>4.8810000000000002</v>
      </c>
      <c r="AB15" s="9">
        <v>17.059999999999999</v>
      </c>
      <c r="AC15" s="9">
        <v>2.1989999999999998</v>
      </c>
      <c r="AD15" s="9">
        <v>3.9340000000000002</v>
      </c>
      <c r="AE15" s="9">
        <v>8.7080000000000002</v>
      </c>
      <c r="AF15" s="9">
        <v>8.1159999999999997</v>
      </c>
      <c r="AG15" s="9">
        <v>6.3689999999999998</v>
      </c>
      <c r="AH15" s="9">
        <v>11.635</v>
      </c>
      <c r="AI15" s="9">
        <v>11.558</v>
      </c>
      <c r="AJ15" s="9">
        <v>0.34399999999999997</v>
      </c>
      <c r="AK15" s="9">
        <v>160.429</v>
      </c>
      <c r="AL15" s="9">
        <v>119.404</v>
      </c>
      <c r="AM15" s="9">
        <v>115.944</v>
      </c>
      <c r="AN15" s="9">
        <v>1.9930000000000001</v>
      </c>
      <c r="AO15" s="9">
        <v>1.468</v>
      </c>
      <c r="AP15" s="9">
        <v>1.68</v>
      </c>
      <c r="AQ15" s="9">
        <v>1.4870000000000001</v>
      </c>
      <c r="AR15" s="9">
        <v>0.29299999999999998</v>
      </c>
      <c r="AS15" s="9">
        <v>100.91500000000001</v>
      </c>
      <c r="AT15" s="9">
        <v>3.6920000000000002</v>
      </c>
      <c r="AU15" s="9">
        <v>4.8330000000000002</v>
      </c>
      <c r="AV15" s="9">
        <v>9.9640000000000004</v>
      </c>
      <c r="AW15" s="9">
        <v>15.343999999999999</v>
      </c>
      <c r="AX15" s="9">
        <v>104.06</v>
      </c>
      <c r="AY15" s="9">
        <v>41.024999999999999</v>
      </c>
      <c r="AZ15" s="9">
        <v>10.348000000000001</v>
      </c>
      <c r="BA15" s="9">
        <v>194.315</v>
      </c>
      <c r="BB15" s="9">
        <v>129.61000000000001</v>
      </c>
      <c r="BC15" s="9">
        <v>117.711</v>
      </c>
      <c r="BD15" s="9">
        <v>9.5429999999999993</v>
      </c>
      <c r="BE15" s="9">
        <v>8.7070000000000007</v>
      </c>
      <c r="BF15" s="9">
        <v>2.5</v>
      </c>
      <c r="BG15" s="9">
        <v>6.2080000000000002</v>
      </c>
      <c r="BH15" s="9">
        <v>3.1160000000000001</v>
      </c>
      <c r="BI15" s="9">
        <v>5.5910000000000002</v>
      </c>
      <c r="BJ15" s="9">
        <v>2.8809999999999998</v>
      </c>
      <c r="BK15" s="9">
        <v>2.5390000000000001</v>
      </c>
      <c r="BL15" s="9">
        <v>2.86</v>
      </c>
      <c r="BM15" s="9">
        <v>1.51</v>
      </c>
      <c r="BN15" s="9">
        <v>4.569</v>
      </c>
      <c r="BO15" s="9">
        <v>2.6280000000000001</v>
      </c>
      <c r="BP15" s="9">
        <v>6.3890000000000002</v>
      </c>
      <c r="BQ15" s="9">
        <v>2.3180000000000001</v>
      </c>
      <c r="BR15" s="9">
        <v>0.83499999999999996</v>
      </c>
      <c r="BS15" s="9">
        <v>108.169</v>
      </c>
      <c r="BT15" s="9">
        <v>90.097999999999999</v>
      </c>
      <c r="BU15" s="9">
        <v>85.793999999999997</v>
      </c>
      <c r="BV15" s="9">
        <v>2.0960000000000001</v>
      </c>
      <c r="BW15" s="9">
        <v>2.2069999999999999</v>
      </c>
      <c r="BX15" s="9">
        <v>0.88</v>
      </c>
      <c r="BY15" s="9">
        <v>1.6950000000000001</v>
      </c>
      <c r="BZ15" s="9">
        <v>1.7290000000000001</v>
      </c>
      <c r="CA15" s="9">
        <v>63.822000000000003</v>
      </c>
      <c r="CB15" s="9">
        <v>7.4459999999999997</v>
      </c>
      <c r="CC15" s="9">
        <v>7.9080000000000004</v>
      </c>
      <c r="CD15" s="9">
        <v>10.922000000000001</v>
      </c>
      <c r="CE15" s="9">
        <v>12.483000000000001</v>
      </c>
      <c r="CF15" s="9">
        <v>77.614999999999995</v>
      </c>
      <c r="CG15" s="9">
        <v>18.071000000000002</v>
      </c>
      <c r="CH15" s="9">
        <v>11.898999999999999</v>
      </c>
      <c r="CI15" s="9">
        <v>129.61000000000001</v>
      </c>
      <c r="CJ15" s="9">
        <v>164.93700000000001</v>
      </c>
      <c r="CK15" s="9">
        <v>159.07900000000001</v>
      </c>
      <c r="CL15" s="9">
        <v>8.5470000000000006</v>
      </c>
      <c r="CM15" s="9">
        <v>7.3710000000000004</v>
      </c>
      <c r="CN15" s="9">
        <v>2.9420000000000002</v>
      </c>
      <c r="CO15" s="9">
        <v>4.4290000000000003</v>
      </c>
      <c r="CP15" s="9">
        <v>3.77</v>
      </c>
      <c r="CQ15" s="9">
        <v>3.601</v>
      </c>
      <c r="CR15" s="9">
        <v>2.927</v>
      </c>
      <c r="CS15" s="9">
        <v>3.2480000000000002</v>
      </c>
      <c r="CT15" s="9">
        <v>1.196</v>
      </c>
      <c r="CU15" s="9">
        <v>3.3079999999999998</v>
      </c>
      <c r="CV15" s="9">
        <v>2.95</v>
      </c>
      <c r="CW15" s="9">
        <v>1.1140000000000001</v>
      </c>
      <c r="CX15" s="9">
        <v>5.2539999999999996</v>
      </c>
      <c r="CY15" s="9">
        <v>2.1179999999999999</v>
      </c>
      <c r="CZ15" s="9">
        <v>1.1759999999999999</v>
      </c>
      <c r="DA15" s="9">
        <v>150.53299999999999</v>
      </c>
      <c r="DB15" s="9">
        <v>126.99</v>
      </c>
      <c r="DC15" s="9">
        <v>119.044</v>
      </c>
      <c r="DD15" s="9">
        <v>2.9990000000000001</v>
      </c>
      <c r="DE15" s="9">
        <v>4.9480000000000004</v>
      </c>
      <c r="DF15" s="9">
        <v>1.9930000000000001</v>
      </c>
      <c r="DG15" s="9">
        <v>3.5710000000000002</v>
      </c>
      <c r="DH15" s="9">
        <v>2.3820000000000001</v>
      </c>
      <c r="DI15" s="9">
        <v>103.98399999999999</v>
      </c>
      <c r="DJ15" s="9">
        <v>7.0229999999999997</v>
      </c>
      <c r="DK15" s="9">
        <v>5.5970000000000004</v>
      </c>
      <c r="DL15" s="9">
        <v>10.387</v>
      </c>
      <c r="DM15" s="9">
        <v>18.869</v>
      </c>
      <c r="DN15" s="9">
        <v>108.121</v>
      </c>
      <c r="DO15" s="9">
        <v>23.542000000000002</v>
      </c>
      <c r="DP15" s="9">
        <v>5.8579999999999997</v>
      </c>
      <c r="DQ15" s="9">
        <v>164.93700000000001</v>
      </c>
      <c r="DR15" s="9">
        <v>110.65300000000001</v>
      </c>
      <c r="DS15" s="9">
        <v>102.11</v>
      </c>
      <c r="DT15" s="9">
        <v>7.7679999999999998</v>
      </c>
      <c r="DU15" s="9">
        <v>6.3029999999999999</v>
      </c>
      <c r="DV15" s="9">
        <v>1.6</v>
      </c>
      <c r="DW15" s="9">
        <v>4.702</v>
      </c>
      <c r="DX15" s="9">
        <v>2.5659999999999998</v>
      </c>
      <c r="DY15" s="9">
        <v>3.7360000000000002</v>
      </c>
      <c r="DZ15" s="9">
        <v>2.3069999999999999</v>
      </c>
      <c r="EA15" s="9">
        <v>2.661</v>
      </c>
      <c r="EB15" s="9">
        <v>0.78300000000000003</v>
      </c>
      <c r="EC15" s="9">
        <v>1.976</v>
      </c>
      <c r="ED15" s="9">
        <v>2.1480000000000001</v>
      </c>
      <c r="EE15" s="9">
        <v>2.1789999999999998</v>
      </c>
      <c r="EF15" s="9">
        <v>3.4860000000000002</v>
      </c>
      <c r="EG15" s="9">
        <v>2.8170000000000002</v>
      </c>
      <c r="EH15" s="9">
        <v>1.4650000000000001</v>
      </c>
      <c r="EI15" s="9">
        <v>94.341999999999999</v>
      </c>
      <c r="EJ15" s="9">
        <v>83.472999999999999</v>
      </c>
      <c r="EK15" s="9">
        <v>81.843999999999994</v>
      </c>
      <c r="EL15" s="9">
        <v>0.375</v>
      </c>
      <c r="EM15" s="9">
        <v>1.2529999999999999</v>
      </c>
      <c r="EN15" s="9">
        <v>0.375</v>
      </c>
      <c r="EO15" s="9">
        <v>0.76700000000000002</v>
      </c>
      <c r="EP15" s="9">
        <v>0.48699999999999999</v>
      </c>
      <c r="EQ15" s="9">
        <v>59.182000000000002</v>
      </c>
      <c r="ER15" s="9">
        <v>4.01</v>
      </c>
      <c r="ES15" s="9">
        <v>2.3660000000000001</v>
      </c>
      <c r="ET15" s="9">
        <v>17.914999999999999</v>
      </c>
      <c r="EU15" s="9">
        <v>8.4550000000000001</v>
      </c>
      <c r="EV15" s="9">
        <v>75.016999999999996</v>
      </c>
      <c r="EW15" s="9">
        <v>10.869</v>
      </c>
      <c r="EX15" s="9">
        <v>8.5429999999999993</v>
      </c>
      <c r="EY15" s="9">
        <v>110.65300000000001</v>
      </c>
      <c r="EZ15" s="9">
        <v>107.179</v>
      </c>
      <c r="FA15" s="9">
        <v>98.879000000000005</v>
      </c>
      <c r="FB15" s="9">
        <v>15.260999999999999</v>
      </c>
      <c r="FC15" s="9">
        <v>14.243</v>
      </c>
      <c r="FD15" s="9">
        <v>5.4829999999999997</v>
      </c>
      <c r="FE15" s="9">
        <v>8.7590000000000003</v>
      </c>
      <c r="FF15" s="9">
        <v>11.835000000000001</v>
      </c>
      <c r="FG15" s="9">
        <v>2.407</v>
      </c>
      <c r="FH15" s="9">
        <v>11.856</v>
      </c>
      <c r="FI15" s="9">
        <v>0.75800000000000001</v>
      </c>
      <c r="FJ15" s="9">
        <v>1.292</v>
      </c>
      <c r="FK15" s="9">
        <v>4.0449999999999999</v>
      </c>
      <c r="FL15" s="9">
        <v>4.673</v>
      </c>
      <c r="FM15" s="9">
        <v>5.5250000000000004</v>
      </c>
      <c r="FN15" s="9">
        <v>8.9870000000000001</v>
      </c>
      <c r="FO15" s="9">
        <v>5.2560000000000002</v>
      </c>
      <c r="FP15" s="9">
        <v>1.018</v>
      </c>
      <c r="FQ15" s="9">
        <v>83.617999999999995</v>
      </c>
      <c r="FR15" s="9">
        <v>71.820999999999998</v>
      </c>
      <c r="FS15" s="9">
        <v>69.966999999999999</v>
      </c>
      <c r="FT15" s="9">
        <v>1.1499999999999999</v>
      </c>
      <c r="FU15" s="9">
        <v>0.70299999999999996</v>
      </c>
      <c r="FV15" s="9">
        <v>1.0289999999999999</v>
      </c>
      <c r="FW15" s="9">
        <v>0</v>
      </c>
      <c r="FX15" s="9">
        <v>0.35699999999999998</v>
      </c>
      <c r="FY15" s="9">
        <v>56.692</v>
      </c>
      <c r="FZ15" s="9">
        <v>2.7610000000000001</v>
      </c>
      <c r="GA15" s="9">
        <v>3.6139999999999999</v>
      </c>
      <c r="GB15" s="9">
        <v>8.7539999999999996</v>
      </c>
      <c r="GC15" s="9">
        <v>7.8040000000000003</v>
      </c>
      <c r="GD15" s="9">
        <v>64.016999999999996</v>
      </c>
      <c r="GE15" s="9">
        <v>11.797000000000001</v>
      </c>
      <c r="GF15" s="9">
        <v>8.3000000000000007</v>
      </c>
      <c r="GG15" s="9">
        <v>107.179</v>
      </c>
      <c r="GH15" s="9">
        <v>112.09099999999999</v>
      </c>
      <c r="GI15" s="9">
        <v>99.04</v>
      </c>
      <c r="GJ15" s="9">
        <v>13.794</v>
      </c>
      <c r="GK15" s="9">
        <v>13.242000000000001</v>
      </c>
      <c r="GL15" s="9">
        <v>5.1340000000000003</v>
      </c>
      <c r="GM15" s="9">
        <v>8.1080000000000005</v>
      </c>
      <c r="GN15" s="9">
        <v>9.1780000000000008</v>
      </c>
      <c r="GO15" s="9">
        <v>4.0629999999999997</v>
      </c>
      <c r="GP15" s="9">
        <v>9.4410000000000007</v>
      </c>
      <c r="GQ15" s="9">
        <v>2.9</v>
      </c>
      <c r="GR15" s="9">
        <v>0.42299999999999999</v>
      </c>
      <c r="GS15" s="9">
        <v>2.09</v>
      </c>
      <c r="GT15" s="9">
        <v>5.899</v>
      </c>
      <c r="GU15" s="9">
        <v>5.2530000000000001</v>
      </c>
      <c r="GV15" s="9">
        <v>6.9189999999999996</v>
      </c>
      <c r="GW15" s="9">
        <v>6.3230000000000004</v>
      </c>
      <c r="GX15" s="9">
        <v>0.55300000000000005</v>
      </c>
      <c r="GY15" s="9">
        <v>85.245000000000005</v>
      </c>
      <c r="GZ15" s="9">
        <v>71.73</v>
      </c>
      <c r="HA15" s="9">
        <v>67.703000000000003</v>
      </c>
      <c r="HB15" s="9">
        <v>0.94</v>
      </c>
      <c r="HC15" s="9">
        <v>3.0880000000000001</v>
      </c>
      <c r="HD15" s="9">
        <v>1.163</v>
      </c>
      <c r="HE15" s="9">
        <v>1.875</v>
      </c>
      <c r="HF15" s="9">
        <v>0.61099999999999999</v>
      </c>
      <c r="HG15" s="9">
        <v>50.079000000000001</v>
      </c>
      <c r="HH15" s="9">
        <v>3.3929999999999998</v>
      </c>
      <c r="HI15" s="9">
        <v>6.3540000000000001</v>
      </c>
      <c r="HJ15" s="9">
        <v>11.904999999999999</v>
      </c>
      <c r="HK15" s="9">
        <v>6.0709999999999997</v>
      </c>
      <c r="HL15" s="9">
        <v>65.659000000000006</v>
      </c>
      <c r="HM15" s="9">
        <v>13.515000000000001</v>
      </c>
      <c r="HN15" s="9">
        <v>13.052</v>
      </c>
      <c r="HO15" s="9">
        <v>112.09099999999999</v>
      </c>
      <c r="HP15" s="9">
        <v>368.678</v>
      </c>
      <c r="HQ15" s="9">
        <v>350.31099999999998</v>
      </c>
      <c r="HR15" s="9">
        <v>30.71</v>
      </c>
      <c r="HS15" s="9">
        <v>27.692</v>
      </c>
      <c r="HT15" s="9">
        <v>15.667999999999999</v>
      </c>
      <c r="HU15" s="9">
        <v>12.023999999999999</v>
      </c>
      <c r="HV15" s="9">
        <v>22.021999999999998</v>
      </c>
      <c r="HW15" s="9">
        <v>5.67</v>
      </c>
      <c r="HX15" s="9">
        <v>24.189</v>
      </c>
      <c r="HY15" s="9">
        <v>0</v>
      </c>
      <c r="HZ15" s="9">
        <v>3.5019999999999998</v>
      </c>
      <c r="IA15" s="9">
        <v>7.6689999999999996</v>
      </c>
      <c r="IB15" s="9">
        <v>6.8380000000000001</v>
      </c>
      <c r="IC15" s="9">
        <v>13.185</v>
      </c>
      <c r="ID15" s="9">
        <v>21.460999999999999</v>
      </c>
      <c r="IE15" s="9">
        <v>6.2309999999999999</v>
      </c>
      <c r="IF15" s="9">
        <v>3.0179999999999998</v>
      </c>
      <c r="IG15" s="9">
        <v>319.601</v>
      </c>
      <c r="IH15" s="9">
        <v>258.59300000000002</v>
      </c>
      <c r="II15" s="9">
        <v>249.37700000000001</v>
      </c>
      <c r="IJ15" s="9">
        <v>5.2679999999999998</v>
      </c>
      <c r="IK15" s="9">
        <v>3.9489999999999998</v>
      </c>
      <c r="IL15" s="9">
        <v>7.3540000000000001</v>
      </c>
      <c r="IM15" s="9">
        <v>0</v>
      </c>
      <c r="IN15" s="9">
        <v>1.8620000000000001</v>
      </c>
      <c r="IO15" s="9">
        <v>205.654</v>
      </c>
      <c r="IP15" s="9">
        <v>13.225</v>
      </c>
      <c r="IQ15" s="9">
        <v>14.528</v>
      </c>
    </row>
    <row r="16" spans="1:251">
      <c r="A16" s="10">
        <v>43862</v>
      </c>
      <c r="B16" s="9">
        <v>1.7989999999999999</v>
      </c>
      <c r="C16" s="9">
        <v>257.90800000000002</v>
      </c>
      <c r="D16" s="9">
        <v>216.61699999999999</v>
      </c>
      <c r="E16" s="9">
        <v>206.983</v>
      </c>
      <c r="F16" s="9">
        <v>6.5369999999999999</v>
      </c>
      <c r="G16" s="9">
        <v>3.0960000000000001</v>
      </c>
      <c r="H16" s="9">
        <v>7.0359999999999996</v>
      </c>
      <c r="I16" s="9">
        <v>0.42699999999999999</v>
      </c>
      <c r="J16" s="9">
        <v>2.17</v>
      </c>
      <c r="K16" s="9">
        <v>160.50399999999999</v>
      </c>
      <c r="L16" s="9">
        <v>16.37</v>
      </c>
      <c r="M16" s="9">
        <v>12.242000000000001</v>
      </c>
      <c r="N16" s="9">
        <v>27.5</v>
      </c>
      <c r="O16" s="9">
        <v>38.676000000000002</v>
      </c>
      <c r="P16" s="9">
        <v>177.941</v>
      </c>
      <c r="Q16" s="9">
        <v>41.290999999999997</v>
      </c>
      <c r="R16" s="9">
        <v>11.065</v>
      </c>
      <c r="S16" s="9">
        <v>291.27999999999997</v>
      </c>
      <c r="T16" s="9">
        <v>214.422</v>
      </c>
      <c r="U16" s="9">
        <v>203.92500000000001</v>
      </c>
      <c r="V16" s="9">
        <v>22.138000000000002</v>
      </c>
      <c r="W16" s="9">
        <v>20.199000000000002</v>
      </c>
      <c r="X16" s="9">
        <v>10.56</v>
      </c>
      <c r="Y16" s="9">
        <v>9.6389999999999993</v>
      </c>
      <c r="Z16" s="9">
        <v>14.843</v>
      </c>
      <c r="AA16" s="9">
        <v>5.3550000000000004</v>
      </c>
      <c r="AB16" s="9">
        <v>13.539</v>
      </c>
      <c r="AC16" s="9">
        <v>3.4249999999999998</v>
      </c>
      <c r="AD16" s="9">
        <v>2.7480000000000002</v>
      </c>
      <c r="AE16" s="9">
        <v>5.6589999999999998</v>
      </c>
      <c r="AF16" s="9">
        <v>6.9349999999999996</v>
      </c>
      <c r="AG16" s="9">
        <v>7.6040000000000001</v>
      </c>
      <c r="AH16" s="9">
        <v>13.157</v>
      </c>
      <c r="AI16" s="9">
        <v>7.0410000000000004</v>
      </c>
      <c r="AJ16" s="9">
        <v>1.9390000000000001</v>
      </c>
      <c r="AK16" s="9">
        <v>181.78700000000001</v>
      </c>
      <c r="AL16" s="9">
        <v>137.79300000000001</v>
      </c>
      <c r="AM16" s="9">
        <v>130.946</v>
      </c>
      <c r="AN16" s="9">
        <v>4.2069999999999999</v>
      </c>
      <c r="AO16" s="9">
        <v>2.64</v>
      </c>
      <c r="AP16" s="9">
        <v>3.24</v>
      </c>
      <c r="AQ16" s="9">
        <v>2.17</v>
      </c>
      <c r="AR16" s="9">
        <v>1.0780000000000001</v>
      </c>
      <c r="AS16" s="9">
        <v>109.146</v>
      </c>
      <c r="AT16" s="9">
        <v>3.7080000000000002</v>
      </c>
      <c r="AU16" s="9">
        <v>6.6349999999999998</v>
      </c>
      <c r="AV16" s="9">
        <v>18.305</v>
      </c>
      <c r="AW16" s="9">
        <v>18.077000000000002</v>
      </c>
      <c r="AX16" s="9">
        <v>119.71599999999999</v>
      </c>
      <c r="AY16" s="9">
        <v>43.994</v>
      </c>
      <c r="AZ16" s="9">
        <v>10.497</v>
      </c>
      <c r="BA16" s="9">
        <v>214.422</v>
      </c>
      <c r="BB16" s="9">
        <v>145.14400000000001</v>
      </c>
      <c r="BC16" s="9">
        <v>133.08099999999999</v>
      </c>
      <c r="BD16" s="9">
        <v>11.103999999999999</v>
      </c>
      <c r="BE16" s="9">
        <v>9.0470000000000006</v>
      </c>
      <c r="BF16" s="9">
        <v>2.2919999999999998</v>
      </c>
      <c r="BG16" s="9">
        <v>6.7560000000000002</v>
      </c>
      <c r="BH16" s="9">
        <v>3.661</v>
      </c>
      <c r="BI16" s="9">
        <v>5.3869999999999996</v>
      </c>
      <c r="BJ16" s="9">
        <v>3.992</v>
      </c>
      <c r="BK16" s="9">
        <v>1.5960000000000001</v>
      </c>
      <c r="BL16" s="9">
        <v>3.4580000000000002</v>
      </c>
      <c r="BM16" s="9">
        <v>1.347</v>
      </c>
      <c r="BN16" s="9">
        <v>4.3049999999999997</v>
      </c>
      <c r="BO16" s="9">
        <v>3.395</v>
      </c>
      <c r="BP16" s="9">
        <v>6.7329999999999997</v>
      </c>
      <c r="BQ16" s="9">
        <v>2.3140000000000001</v>
      </c>
      <c r="BR16" s="9">
        <v>2.0569999999999999</v>
      </c>
      <c r="BS16" s="9">
        <v>121.977</v>
      </c>
      <c r="BT16" s="9">
        <v>110.26</v>
      </c>
      <c r="BU16" s="9">
        <v>107.932</v>
      </c>
      <c r="BV16" s="9">
        <v>1.099</v>
      </c>
      <c r="BW16" s="9">
        <v>1.228</v>
      </c>
      <c r="BX16" s="9">
        <v>0.66600000000000004</v>
      </c>
      <c r="BY16" s="9">
        <v>1.266</v>
      </c>
      <c r="BZ16" s="9">
        <v>0.39500000000000002</v>
      </c>
      <c r="CA16" s="9">
        <v>68.786000000000001</v>
      </c>
      <c r="CB16" s="9">
        <v>6.2110000000000003</v>
      </c>
      <c r="CC16" s="9">
        <v>9.6150000000000002</v>
      </c>
      <c r="CD16" s="9">
        <v>25.648</v>
      </c>
      <c r="CE16" s="9">
        <v>13.052</v>
      </c>
      <c r="CF16" s="9">
        <v>97.207999999999998</v>
      </c>
      <c r="CG16" s="9">
        <v>11.717000000000001</v>
      </c>
      <c r="CH16" s="9">
        <v>12.063000000000001</v>
      </c>
      <c r="CI16" s="9">
        <v>145.14400000000001</v>
      </c>
      <c r="CJ16" s="9">
        <v>168.49</v>
      </c>
      <c r="CK16" s="9">
        <v>157.83600000000001</v>
      </c>
      <c r="CL16" s="9">
        <v>11.632999999999999</v>
      </c>
      <c r="CM16" s="9">
        <v>10.451000000000001</v>
      </c>
      <c r="CN16" s="9">
        <v>3.7949999999999999</v>
      </c>
      <c r="CO16" s="9">
        <v>6.6550000000000002</v>
      </c>
      <c r="CP16" s="9">
        <v>5.5149999999999997</v>
      </c>
      <c r="CQ16" s="9">
        <v>4.9359999999999999</v>
      </c>
      <c r="CR16" s="9">
        <v>4.5430000000000001</v>
      </c>
      <c r="CS16" s="9">
        <v>3.2789999999999999</v>
      </c>
      <c r="CT16" s="9">
        <v>2.6280000000000001</v>
      </c>
      <c r="CU16" s="9">
        <v>1.351</v>
      </c>
      <c r="CV16" s="9">
        <v>6.2060000000000004</v>
      </c>
      <c r="CW16" s="9">
        <v>2.8929999999999998</v>
      </c>
      <c r="CX16" s="9">
        <v>5.7329999999999997</v>
      </c>
      <c r="CY16" s="9">
        <v>4.718</v>
      </c>
      <c r="CZ16" s="9">
        <v>1.1830000000000001</v>
      </c>
      <c r="DA16" s="9">
        <v>146.203</v>
      </c>
      <c r="DB16" s="9">
        <v>126.955</v>
      </c>
      <c r="DC16" s="9">
        <v>116.227</v>
      </c>
      <c r="DD16" s="9">
        <v>4.298</v>
      </c>
      <c r="DE16" s="9">
        <v>6.43</v>
      </c>
      <c r="DF16" s="9">
        <v>3.3690000000000002</v>
      </c>
      <c r="DG16" s="9">
        <v>4.8029999999999999</v>
      </c>
      <c r="DH16" s="9">
        <v>2.5539999999999998</v>
      </c>
      <c r="DI16" s="9">
        <v>103.589</v>
      </c>
      <c r="DJ16" s="9">
        <v>8.1129999999999995</v>
      </c>
      <c r="DK16" s="9">
        <v>5.5860000000000003</v>
      </c>
      <c r="DL16" s="9">
        <v>9.6669999999999998</v>
      </c>
      <c r="DM16" s="9">
        <v>19.896000000000001</v>
      </c>
      <c r="DN16" s="9">
        <v>107.059</v>
      </c>
      <c r="DO16" s="9">
        <v>19.248000000000001</v>
      </c>
      <c r="DP16" s="9">
        <v>10.654</v>
      </c>
      <c r="DQ16" s="9">
        <v>168.49</v>
      </c>
      <c r="DR16" s="9">
        <v>96.962999999999994</v>
      </c>
      <c r="DS16" s="9">
        <v>92.063000000000002</v>
      </c>
      <c r="DT16" s="9">
        <v>13.526</v>
      </c>
      <c r="DU16" s="9">
        <v>12.731</v>
      </c>
      <c r="DV16" s="9">
        <v>4.226</v>
      </c>
      <c r="DW16" s="9">
        <v>8.5050000000000008</v>
      </c>
      <c r="DX16" s="9">
        <v>6.4489999999999998</v>
      </c>
      <c r="DY16" s="9">
        <v>6.2809999999999997</v>
      </c>
      <c r="DZ16" s="9">
        <v>7.5430000000000001</v>
      </c>
      <c r="EA16" s="9">
        <v>4.3719999999999999</v>
      </c>
      <c r="EB16" s="9">
        <v>0.81499999999999995</v>
      </c>
      <c r="EC16" s="9">
        <v>1.26</v>
      </c>
      <c r="ED16" s="9">
        <v>6.9779999999999998</v>
      </c>
      <c r="EE16" s="9">
        <v>4.4930000000000003</v>
      </c>
      <c r="EF16" s="9">
        <v>9.2460000000000004</v>
      </c>
      <c r="EG16" s="9">
        <v>3.4849999999999999</v>
      </c>
      <c r="EH16" s="9">
        <v>0.79500000000000004</v>
      </c>
      <c r="EI16" s="9">
        <v>78.537000000000006</v>
      </c>
      <c r="EJ16" s="9">
        <v>72.171000000000006</v>
      </c>
      <c r="EK16" s="9">
        <v>68.337999999999994</v>
      </c>
      <c r="EL16" s="9">
        <v>2.093</v>
      </c>
      <c r="EM16" s="9">
        <v>1.7410000000000001</v>
      </c>
      <c r="EN16" s="9">
        <v>2.0739999999999998</v>
      </c>
      <c r="EO16" s="9">
        <v>1.3160000000000001</v>
      </c>
      <c r="EP16" s="9">
        <v>0.443</v>
      </c>
      <c r="EQ16" s="9">
        <v>47.715000000000003</v>
      </c>
      <c r="ER16" s="9">
        <v>4.0209999999999999</v>
      </c>
      <c r="ES16" s="9">
        <v>6.9080000000000004</v>
      </c>
      <c r="ET16" s="9">
        <v>13.526</v>
      </c>
      <c r="EU16" s="9">
        <v>9.2789999999999999</v>
      </c>
      <c r="EV16" s="9">
        <v>62.890999999999998</v>
      </c>
      <c r="EW16" s="9">
        <v>6.3659999999999997</v>
      </c>
      <c r="EX16" s="9">
        <v>4.9000000000000004</v>
      </c>
      <c r="EY16" s="9">
        <v>96.962999999999994</v>
      </c>
      <c r="EZ16" s="9">
        <v>85.936999999999998</v>
      </c>
      <c r="FA16" s="9">
        <v>80.335999999999999</v>
      </c>
      <c r="FB16" s="9">
        <v>9.4510000000000005</v>
      </c>
      <c r="FC16" s="9">
        <v>8.6660000000000004</v>
      </c>
      <c r="FD16" s="9">
        <v>6.2069999999999999</v>
      </c>
      <c r="FE16" s="9">
        <v>2.4580000000000002</v>
      </c>
      <c r="FF16" s="9">
        <v>6.9909999999999997</v>
      </c>
      <c r="FG16" s="9">
        <v>1.675</v>
      </c>
      <c r="FH16" s="9">
        <v>7.5170000000000003</v>
      </c>
      <c r="FI16" s="9">
        <v>0.81100000000000005</v>
      </c>
      <c r="FJ16" s="9">
        <v>0.33800000000000002</v>
      </c>
      <c r="FK16" s="9">
        <v>2.984</v>
      </c>
      <c r="FL16" s="9">
        <v>2.1709999999999998</v>
      </c>
      <c r="FM16" s="9">
        <v>3.5110000000000001</v>
      </c>
      <c r="FN16" s="9">
        <v>4.7699999999999996</v>
      </c>
      <c r="FO16" s="9">
        <v>3.8959999999999999</v>
      </c>
      <c r="FP16" s="9">
        <v>0.78500000000000003</v>
      </c>
      <c r="FQ16" s="9">
        <v>70.885000000000005</v>
      </c>
      <c r="FR16" s="9">
        <v>60.219000000000001</v>
      </c>
      <c r="FS16" s="9">
        <v>56.594999999999999</v>
      </c>
      <c r="FT16" s="9">
        <v>1.901</v>
      </c>
      <c r="FU16" s="9">
        <v>1.7230000000000001</v>
      </c>
      <c r="FV16" s="9">
        <v>2.2400000000000002</v>
      </c>
      <c r="FW16" s="9">
        <v>1.046</v>
      </c>
      <c r="FX16" s="9">
        <v>0.33800000000000002</v>
      </c>
      <c r="FY16" s="9">
        <v>44.22</v>
      </c>
      <c r="FZ16" s="9">
        <v>2.294</v>
      </c>
      <c r="GA16" s="9">
        <v>2.984</v>
      </c>
      <c r="GB16" s="9">
        <v>10.722</v>
      </c>
      <c r="GC16" s="9">
        <v>6.0359999999999996</v>
      </c>
      <c r="GD16" s="9">
        <v>54.183</v>
      </c>
      <c r="GE16" s="9">
        <v>10.666</v>
      </c>
      <c r="GF16" s="9">
        <v>5.601</v>
      </c>
      <c r="GG16" s="9">
        <v>85.936999999999998</v>
      </c>
      <c r="GH16" s="9">
        <v>119.996</v>
      </c>
      <c r="GI16" s="9">
        <v>109.20099999999999</v>
      </c>
      <c r="GJ16" s="9">
        <v>7.0659999999999998</v>
      </c>
      <c r="GK16" s="9">
        <v>5.3609999999999998</v>
      </c>
      <c r="GL16" s="9">
        <v>3.145</v>
      </c>
      <c r="GM16" s="9">
        <v>2.2160000000000002</v>
      </c>
      <c r="GN16" s="9">
        <v>4.0759999999999996</v>
      </c>
      <c r="GO16" s="9">
        <v>1.2849999999999999</v>
      </c>
      <c r="GP16" s="9">
        <v>4.0759999999999996</v>
      </c>
      <c r="GQ16" s="9">
        <v>1.2849999999999999</v>
      </c>
      <c r="GR16" s="9">
        <v>0</v>
      </c>
      <c r="GS16" s="9">
        <v>1.3680000000000001</v>
      </c>
      <c r="GT16" s="9">
        <v>3.1190000000000002</v>
      </c>
      <c r="GU16" s="9">
        <v>0.875</v>
      </c>
      <c r="GV16" s="9">
        <v>2.331</v>
      </c>
      <c r="GW16" s="9">
        <v>3.0310000000000001</v>
      </c>
      <c r="GX16" s="9">
        <v>1.704</v>
      </c>
      <c r="GY16" s="9">
        <v>102.136</v>
      </c>
      <c r="GZ16" s="9">
        <v>87.412000000000006</v>
      </c>
      <c r="HA16" s="9">
        <v>80.721000000000004</v>
      </c>
      <c r="HB16" s="9">
        <v>1.1200000000000001</v>
      </c>
      <c r="HC16" s="9">
        <v>5.5720000000000001</v>
      </c>
      <c r="HD16" s="9">
        <v>1.573</v>
      </c>
      <c r="HE16" s="9">
        <v>4.3620000000000001</v>
      </c>
      <c r="HF16" s="9">
        <v>0.75600000000000001</v>
      </c>
      <c r="HG16" s="9">
        <v>63.404000000000003</v>
      </c>
      <c r="HH16" s="9">
        <v>4.7930000000000001</v>
      </c>
      <c r="HI16" s="9">
        <v>4.1230000000000002</v>
      </c>
      <c r="HJ16" s="9">
        <v>15.092000000000001</v>
      </c>
      <c r="HK16" s="9">
        <v>10.425000000000001</v>
      </c>
      <c r="HL16" s="9">
        <v>76.986999999999995</v>
      </c>
      <c r="HM16" s="9">
        <v>14.724</v>
      </c>
      <c r="HN16" s="9">
        <v>10.795</v>
      </c>
      <c r="HO16" s="9">
        <v>119.996</v>
      </c>
      <c r="HP16" s="9">
        <v>383.13600000000002</v>
      </c>
      <c r="HQ16" s="9">
        <v>368.12700000000001</v>
      </c>
      <c r="HR16" s="9">
        <v>30.111999999999998</v>
      </c>
      <c r="HS16" s="9">
        <v>28.327999999999999</v>
      </c>
      <c r="HT16" s="9">
        <v>14.291</v>
      </c>
      <c r="HU16" s="9">
        <v>14.037000000000001</v>
      </c>
      <c r="HV16" s="9">
        <v>21.472000000000001</v>
      </c>
      <c r="HW16" s="9">
        <v>6.8559999999999999</v>
      </c>
      <c r="HX16" s="9">
        <v>22.241</v>
      </c>
      <c r="HY16" s="9">
        <v>0</v>
      </c>
      <c r="HZ16" s="9">
        <v>6.0869999999999997</v>
      </c>
      <c r="IA16" s="9">
        <v>13.879</v>
      </c>
      <c r="IB16" s="9">
        <v>6.2779999999999996</v>
      </c>
      <c r="IC16" s="9">
        <v>8.17</v>
      </c>
      <c r="ID16" s="9">
        <v>20.763000000000002</v>
      </c>
      <c r="IE16" s="9">
        <v>7.5640000000000001</v>
      </c>
      <c r="IF16" s="9">
        <v>1.784</v>
      </c>
      <c r="IG16" s="9">
        <v>338.01499999999999</v>
      </c>
      <c r="IH16" s="9">
        <v>272.14</v>
      </c>
      <c r="II16" s="9">
        <v>259.64600000000002</v>
      </c>
      <c r="IJ16" s="9">
        <v>8.3439999999999994</v>
      </c>
      <c r="IK16" s="9">
        <v>4.1509999999999998</v>
      </c>
      <c r="IL16" s="9">
        <v>8.3650000000000002</v>
      </c>
      <c r="IM16" s="9">
        <v>1.1679999999999999</v>
      </c>
      <c r="IN16" s="9">
        <v>2.9620000000000002</v>
      </c>
      <c r="IO16" s="9">
        <v>205.05799999999999</v>
      </c>
      <c r="IP16" s="9">
        <v>21.1</v>
      </c>
      <c r="IQ16" s="9">
        <v>14.208</v>
      </c>
    </row>
    <row r="17" spans="1:251">
      <c r="A17" s="10">
        <v>44228</v>
      </c>
      <c r="B17" s="9">
        <v>1.724</v>
      </c>
      <c r="C17" s="9">
        <v>254.982</v>
      </c>
      <c r="D17" s="9">
        <v>211.613</v>
      </c>
      <c r="E17" s="9">
        <v>198.67400000000001</v>
      </c>
      <c r="F17" s="9">
        <v>9.4659999999999993</v>
      </c>
      <c r="G17" s="9">
        <v>3.4740000000000002</v>
      </c>
      <c r="H17" s="9">
        <v>9.4659999999999993</v>
      </c>
      <c r="I17" s="9">
        <v>0.97199999999999998</v>
      </c>
      <c r="J17" s="9">
        <v>2.5009999999999999</v>
      </c>
      <c r="K17" s="9">
        <v>157.453</v>
      </c>
      <c r="L17" s="9">
        <v>15.654</v>
      </c>
      <c r="M17" s="9">
        <v>16.276</v>
      </c>
      <c r="N17" s="9">
        <v>22.23</v>
      </c>
      <c r="O17" s="9">
        <v>46.134</v>
      </c>
      <c r="P17" s="9">
        <v>165.48</v>
      </c>
      <c r="Q17" s="9">
        <v>43.369</v>
      </c>
      <c r="R17" s="9">
        <v>21.873999999999999</v>
      </c>
      <c r="S17" s="9">
        <v>296.67200000000003</v>
      </c>
      <c r="T17" s="9">
        <v>211.315</v>
      </c>
      <c r="U17" s="9">
        <v>199.321</v>
      </c>
      <c r="V17" s="9">
        <v>24.576000000000001</v>
      </c>
      <c r="W17" s="9">
        <v>22.434000000000001</v>
      </c>
      <c r="X17" s="9">
        <v>11.653</v>
      </c>
      <c r="Y17" s="9">
        <v>10.782</v>
      </c>
      <c r="Z17" s="9">
        <v>15.353999999999999</v>
      </c>
      <c r="AA17" s="9">
        <v>7.0810000000000004</v>
      </c>
      <c r="AB17" s="9">
        <v>15.353999999999999</v>
      </c>
      <c r="AC17" s="9">
        <v>0.92900000000000005</v>
      </c>
      <c r="AD17" s="9">
        <v>6.1520000000000001</v>
      </c>
      <c r="AE17" s="9">
        <v>6.0970000000000004</v>
      </c>
      <c r="AF17" s="9">
        <v>9.0690000000000008</v>
      </c>
      <c r="AG17" s="9">
        <v>7.2690000000000001</v>
      </c>
      <c r="AH17" s="9">
        <v>18.683</v>
      </c>
      <c r="AI17" s="9">
        <v>3.7509999999999999</v>
      </c>
      <c r="AJ17" s="9">
        <v>2.1419999999999999</v>
      </c>
      <c r="AK17" s="9">
        <v>174.744</v>
      </c>
      <c r="AL17" s="9">
        <v>133.98099999999999</v>
      </c>
      <c r="AM17" s="9">
        <v>132.03200000000001</v>
      </c>
      <c r="AN17" s="9">
        <v>0.56599999999999995</v>
      </c>
      <c r="AO17" s="9">
        <v>1.3819999999999999</v>
      </c>
      <c r="AP17" s="9">
        <v>0.30299999999999999</v>
      </c>
      <c r="AQ17" s="9">
        <v>1.6459999999999999</v>
      </c>
      <c r="AR17" s="9">
        <v>0</v>
      </c>
      <c r="AS17" s="9">
        <v>102.241</v>
      </c>
      <c r="AT17" s="9">
        <v>6.673</v>
      </c>
      <c r="AU17" s="9">
        <v>5.6449999999999996</v>
      </c>
      <c r="AV17" s="9">
        <v>19.422000000000001</v>
      </c>
      <c r="AW17" s="9">
        <v>16.638000000000002</v>
      </c>
      <c r="AX17" s="9">
        <v>117.343</v>
      </c>
      <c r="AY17" s="9">
        <v>40.764000000000003</v>
      </c>
      <c r="AZ17" s="9">
        <v>11.994</v>
      </c>
      <c r="BA17" s="9">
        <v>211.315</v>
      </c>
      <c r="BB17" s="9">
        <v>138.34299999999999</v>
      </c>
      <c r="BC17" s="9">
        <v>129.45500000000001</v>
      </c>
      <c r="BD17" s="9">
        <v>15.433</v>
      </c>
      <c r="BE17" s="9">
        <v>14.308</v>
      </c>
      <c r="BF17" s="9">
        <v>5.0860000000000003</v>
      </c>
      <c r="BG17" s="9">
        <v>9.2219999999999995</v>
      </c>
      <c r="BH17" s="9">
        <v>8.3379999999999992</v>
      </c>
      <c r="BI17" s="9">
        <v>5.97</v>
      </c>
      <c r="BJ17" s="9">
        <v>8.4130000000000003</v>
      </c>
      <c r="BK17" s="9">
        <v>3.8170000000000002</v>
      </c>
      <c r="BL17" s="9">
        <v>2.0779999999999998</v>
      </c>
      <c r="BM17" s="9">
        <v>2.581</v>
      </c>
      <c r="BN17" s="9">
        <v>6.3490000000000002</v>
      </c>
      <c r="BO17" s="9">
        <v>5.3780000000000001</v>
      </c>
      <c r="BP17" s="9">
        <v>9.9580000000000002</v>
      </c>
      <c r="BQ17" s="9">
        <v>4.3499999999999996</v>
      </c>
      <c r="BR17" s="9">
        <v>1.125</v>
      </c>
      <c r="BS17" s="9">
        <v>114.021</v>
      </c>
      <c r="BT17" s="9">
        <v>103.666</v>
      </c>
      <c r="BU17" s="9">
        <v>99.040999999999997</v>
      </c>
      <c r="BV17" s="9">
        <v>0.95899999999999996</v>
      </c>
      <c r="BW17" s="9">
        <v>3.6669999999999998</v>
      </c>
      <c r="BX17" s="9">
        <v>2.6379999999999999</v>
      </c>
      <c r="BY17" s="9">
        <v>1.6679999999999999</v>
      </c>
      <c r="BZ17" s="9">
        <v>0.32</v>
      </c>
      <c r="CA17" s="9">
        <v>69.727999999999994</v>
      </c>
      <c r="CB17" s="9">
        <v>6.9059999999999997</v>
      </c>
      <c r="CC17" s="9">
        <v>10.24</v>
      </c>
      <c r="CD17" s="9">
        <v>16.791</v>
      </c>
      <c r="CE17" s="9">
        <v>16.494</v>
      </c>
      <c r="CF17" s="9">
        <v>87.171999999999997</v>
      </c>
      <c r="CG17" s="9">
        <v>10.355</v>
      </c>
      <c r="CH17" s="9">
        <v>8.8879999999999999</v>
      </c>
      <c r="CI17" s="9">
        <v>138.34299999999999</v>
      </c>
      <c r="CJ17" s="9">
        <v>189.261</v>
      </c>
      <c r="CK17" s="9">
        <v>176.94</v>
      </c>
      <c r="CL17" s="9">
        <v>20.783000000000001</v>
      </c>
      <c r="CM17" s="9">
        <v>19.518000000000001</v>
      </c>
      <c r="CN17" s="9">
        <v>5.7140000000000004</v>
      </c>
      <c r="CO17" s="9">
        <v>13.803000000000001</v>
      </c>
      <c r="CP17" s="9">
        <v>15.111000000000001</v>
      </c>
      <c r="CQ17" s="9">
        <v>4.4059999999999997</v>
      </c>
      <c r="CR17" s="9">
        <v>13.034000000000001</v>
      </c>
      <c r="CS17" s="9">
        <v>2.72</v>
      </c>
      <c r="CT17" s="9">
        <v>3.3410000000000002</v>
      </c>
      <c r="CU17" s="9">
        <v>7.6130000000000004</v>
      </c>
      <c r="CV17" s="9">
        <v>3.9729999999999999</v>
      </c>
      <c r="CW17" s="9">
        <v>7.931</v>
      </c>
      <c r="CX17" s="9">
        <v>12.446</v>
      </c>
      <c r="CY17" s="9">
        <v>7.0709999999999997</v>
      </c>
      <c r="CZ17" s="9">
        <v>1.266</v>
      </c>
      <c r="DA17" s="9">
        <v>156.15700000000001</v>
      </c>
      <c r="DB17" s="9">
        <v>134.113</v>
      </c>
      <c r="DC17" s="9">
        <v>119.684</v>
      </c>
      <c r="DD17" s="9">
        <v>8.43</v>
      </c>
      <c r="DE17" s="9">
        <v>5.9989999999999997</v>
      </c>
      <c r="DF17" s="9">
        <v>6.3230000000000004</v>
      </c>
      <c r="DG17" s="9">
        <v>5.9880000000000004</v>
      </c>
      <c r="DH17" s="9">
        <v>2.1179999999999999</v>
      </c>
      <c r="DI17" s="9">
        <v>99.046999999999997</v>
      </c>
      <c r="DJ17" s="9">
        <v>15.372</v>
      </c>
      <c r="DK17" s="9">
        <v>9.3539999999999992</v>
      </c>
      <c r="DL17" s="9">
        <v>10.340999999999999</v>
      </c>
      <c r="DM17" s="9">
        <v>31.968</v>
      </c>
      <c r="DN17" s="9">
        <v>102.145</v>
      </c>
      <c r="DO17" s="9">
        <v>22.044</v>
      </c>
      <c r="DP17" s="9">
        <v>12.321</v>
      </c>
      <c r="DQ17" s="9">
        <v>189.261</v>
      </c>
      <c r="DR17" s="9">
        <v>93.27</v>
      </c>
      <c r="DS17" s="9">
        <v>86.326999999999998</v>
      </c>
      <c r="DT17" s="9">
        <v>7.1879999999999997</v>
      </c>
      <c r="DU17" s="9">
        <v>6.42</v>
      </c>
      <c r="DV17" s="9">
        <v>2.9430000000000001</v>
      </c>
      <c r="DW17" s="9">
        <v>3.4769999999999999</v>
      </c>
      <c r="DX17" s="9">
        <v>2.855</v>
      </c>
      <c r="DY17" s="9">
        <v>3.5649999999999999</v>
      </c>
      <c r="DZ17" s="9">
        <v>3.2669999999999999</v>
      </c>
      <c r="EA17" s="9">
        <v>3.153</v>
      </c>
      <c r="EB17" s="9">
        <v>0</v>
      </c>
      <c r="EC17" s="9">
        <v>0.69199999999999995</v>
      </c>
      <c r="ED17" s="9">
        <v>2.956</v>
      </c>
      <c r="EE17" s="9">
        <v>2.7719999999999998</v>
      </c>
      <c r="EF17" s="9">
        <v>3.26</v>
      </c>
      <c r="EG17" s="9">
        <v>3.161</v>
      </c>
      <c r="EH17" s="9">
        <v>0.76700000000000002</v>
      </c>
      <c r="EI17" s="9">
        <v>79.14</v>
      </c>
      <c r="EJ17" s="9">
        <v>73.216999999999999</v>
      </c>
      <c r="EK17" s="9">
        <v>69.861999999999995</v>
      </c>
      <c r="EL17" s="9">
        <v>0.83699999999999997</v>
      </c>
      <c r="EM17" s="9">
        <v>2.5179999999999998</v>
      </c>
      <c r="EN17" s="9">
        <v>0.83699999999999997</v>
      </c>
      <c r="EO17" s="9">
        <v>2.1560000000000001</v>
      </c>
      <c r="EP17" s="9">
        <v>0.36199999999999999</v>
      </c>
      <c r="EQ17" s="9">
        <v>46.572000000000003</v>
      </c>
      <c r="ER17" s="9">
        <v>6.1139999999999999</v>
      </c>
      <c r="ES17" s="9">
        <v>7.7309999999999999</v>
      </c>
      <c r="ET17" s="9">
        <v>12.801</v>
      </c>
      <c r="EU17" s="9">
        <v>8.0760000000000005</v>
      </c>
      <c r="EV17" s="9">
        <v>65.141000000000005</v>
      </c>
      <c r="EW17" s="9">
        <v>5.9219999999999997</v>
      </c>
      <c r="EX17" s="9">
        <v>6.9429999999999996</v>
      </c>
      <c r="EY17" s="9">
        <v>93.27</v>
      </c>
      <c r="EZ17" s="9">
        <v>87.379000000000005</v>
      </c>
      <c r="FA17" s="9">
        <v>82.236000000000004</v>
      </c>
      <c r="FB17" s="9">
        <v>8.5090000000000003</v>
      </c>
      <c r="FC17" s="9">
        <v>7.8019999999999996</v>
      </c>
      <c r="FD17" s="9">
        <v>3.6360000000000001</v>
      </c>
      <c r="FE17" s="9">
        <v>4.1660000000000004</v>
      </c>
      <c r="FF17" s="9">
        <v>5.694</v>
      </c>
      <c r="FG17" s="9">
        <v>2.1080000000000001</v>
      </c>
      <c r="FH17" s="9">
        <v>5.2489999999999997</v>
      </c>
      <c r="FI17" s="9">
        <v>1.6419999999999999</v>
      </c>
      <c r="FJ17" s="9">
        <v>0.46600000000000003</v>
      </c>
      <c r="FK17" s="9">
        <v>2.835</v>
      </c>
      <c r="FL17" s="9">
        <v>2.9380000000000002</v>
      </c>
      <c r="FM17" s="9">
        <v>2.0289999999999999</v>
      </c>
      <c r="FN17" s="9">
        <v>4.6379999999999999</v>
      </c>
      <c r="FO17" s="9">
        <v>3.1640000000000001</v>
      </c>
      <c r="FP17" s="9">
        <v>0.70699999999999996</v>
      </c>
      <c r="FQ17" s="9">
        <v>73.727000000000004</v>
      </c>
      <c r="FR17" s="9">
        <v>65.23</v>
      </c>
      <c r="FS17" s="9">
        <v>61.427999999999997</v>
      </c>
      <c r="FT17" s="9">
        <v>1.0609999999999999</v>
      </c>
      <c r="FU17" s="9">
        <v>2.7410000000000001</v>
      </c>
      <c r="FV17" s="9">
        <v>1.8069999999999999</v>
      </c>
      <c r="FW17" s="9">
        <v>0.754</v>
      </c>
      <c r="FX17" s="9">
        <v>1.242</v>
      </c>
      <c r="FY17" s="9">
        <v>48.104999999999997</v>
      </c>
      <c r="FZ17" s="9">
        <v>2.7730000000000001</v>
      </c>
      <c r="GA17" s="9">
        <v>2.649</v>
      </c>
      <c r="GB17" s="9">
        <v>11.702999999999999</v>
      </c>
      <c r="GC17" s="9">
        <v>10.364000000000001</v>
      </c>
      <c r="GD17" s="9">
        <v>54.866</v>
      </c>
      <c r="GE17" s="9">
        <v>8.4969999999999999</v>
      </c>
      <c r="GF17" s="9">
        <v>5.1440000000000001</v>
      </c>
      <c r="GG17" s="9">
        <v>87.379000000000005</v>
      </c>
      <c r="GH17" s="9">
        <v>113.919</v>
      </c>
      <c r="GI17" s="9">
        <v>107.824</v>
      </c>
      <c r="GJ17" s="9">
        <v>13.775</v>
      </c>
      <c r="GK17" s="9">
        <v>12.291</v>
      </c>
      <c r="GL17" s="9">
        <v>4.1109999999999998</v>
      </c>
      <c r="GM17" s="9">
        <v>8.18</v>
      </c>
      <c r="GN17" s="9">
        <v>6.9249999999999998</v>
      </c>
      <c r="GO17" s="9">
        <v>5.3659999999999997</v>
      </c>
      <c r="GP17" s="9">
        <v>7.1859999999999999</v>
      </c>
      <c r="GQ17" s="9">
        <v>4.7910000000000004</v>
      </c>
      <c r="GR17" s="9">
        <v>0.314</v>
      </c>
      <c r="GS17" s="9">
        <v>1.2749999999999999</v>
      </c>
      <c r="GT17" s="9">
        <v>5.7679999999999998</v>
      </c>
      <c r="GU17" s="9">
        <v>5.2480000000000002</v>
      </c>
      <c r="GV17" s="9">
        <v>8.42</v>
      </c>
      <c r="GW17" s="9">
        <v>3.871</v>
      </c>
      <c r="GX17" s="9">
        <v>1.484</v>
      </c>
      <c r="GY17" s="9">
        <v>94.05</v>
      </c>
      <c r="GZ17" s="9">
        <v>77.369</v>
      </c>
      <c r="HA17" s="9">
        <v>75.742999999999995</v>
      </c>
      <c r="HB17" s="9">
        <v>0</v>
      </c>
      <c r="HC17" s="9">
        <v>1.6259999999999999</v>
      </c>
      <c r="HD17" s="9">
        <v>0</v>
      </c>
      <c r="HE17" s="9">
        <v>1.6259999999999999</v>
      </c>
      <c r="HF17" s="9">
        <v>0</v>
      </c>
      <c r="HG17" s="9">
        <v>54.398000000000003</v>
      </c>
      <c r="HH17" s="9">
        <v>3.181</v>
      </c>
      <c r="HI17" s="9">
        <v>3.0310000000000001</v>
      </c>
      <c r="HJ17" s="9">
        <v>16.759</v>
      </c>
      <c r="HK17" s="9">
        <v>5.9359999999999999</v>
      </c>
      <c r="HL17" s="9">
        <v>71.433000000000007</v>
      </c>
      <c r="HM17" s="9">
        <v>16.681000000000001</v>
      </c>
      <c r="HN17" s="9">
        <v>6.0949999999999998</v>
      </c>
      <c r="HO17" s="9">
        <v>113.919</v>
      </c>
      <c r="HP17" s="9">
        <v>391.05599999999998</v>
      </c>
      <c r="HQ17" s="9">
        <v>365.53399999999999</v>
      </c>
      <c r="HR17" s="9">
        <v>24.077999999999999</v>
      </c>
      <c r="HS17" s="9">
        <v>22.013000000000002</v>
      </c>
      <c r="HT17" s="9">
        <v>10.581</v>
      </c>
      <c r="HU17" s="9">
        <v>11.432</v>
      </c>
      <c r="HV17" s="9">
        <v>17.03</v>
      </c>
      <c r="HW17" s="9">
        <v>4.9829999999999997</v>
      </c>
      <c r="HX17" s="9">
        <v>18.385000000000002</v>
      </c>
      <c r="HY17" s="9">
        <v>0</v>
      </c>
      <c r="HZ17" s="9">
        <v>3.6280000000000001</v>
      </c>
      <c r="IA17" s="9">
        <v>8.7850000000000001</v>
      </c>
      <c r="IB17" s="9">
        <v>7.1929999999999996</v>
      </c>
      <c r="IC17" s="9">
        <v>6.0350000000000001</v>
      </c>
      <c r="ID17" s="9">
        <v>13.867000000000001</v>
      </c>
      <c r="IE17" s="9">
        <v>8.1460000000000008</v>
      </c>
      <c r="IF17" s="9">
        <v>2.0649999999999999</v>
      </c>
      <c r="IG17" s="9">
        <v>341.45699999999999</v>
      </c>
      <c r="IH17" s="9">
        <v>272.20999999999998</v>
      </c>
      <c r="II17" s="9">
        <v>257.21199999999999</v>
      </c>
      <c r="IJ17" s="9">
        <v>9.7539999999999996</v>
      </c>
      <c r="IK17" s="9">
        <v>5.2439999999999998</v>
      </c>
      <c r="IL17" s="9">
        <v>10.503</v>
      </c>
      <c r="IM17" s="9">
        <v>0.97199999999999998</v>
      </c>
      <c r="IN17" s="9">
        <v>3.5230000000000001</v>
      </c>
      <c r="IO17" s="9">
        <v>207.102</v>
      </c>
      <c r="IP17" s="9">
        <v>19.359000000000002</v>
      </c>
      <c r="IQ17" s="9">
        <v>18.148</v>
      </c>
    </row>
    <row r="18" spans="1:251">
      <c r="A18" s="10">
        <v>44593</v>
      </c>
      <c r="B18" s="9">
        <v>0.745</v>
      </c>
      <c r="C18" s="9">
        <v>277.01</v>
      </c>
      <c r="D18" s="9">
        <v>227.46799999999999</v>
      </c>
      <c r="E18" s="9">
        <v>213.63800000000001</v>
      </c>
      <c r="F18" s="9">
        <v>9.1</v>
      </c>
      <c r="G18" s="9">
        <v>4.7290000000000001</v>
      </c>
      <c r="H18" s="9">
        <v>10.613</v>
      </c>
      <c r="I18" s="9">
        <v>1.1839999999999999</v>
      </c>
      <c r="J18" s="9">
        <v>2.032</v>
      </c>
      <c r="K18" s="9">
        <v>174.351</v>
      </c>
      <c r="L18" s="9">
        <v>19.498000000000001</v>
      </c>
      <c r="M18" s="9">
        <v>13.539</v>
      </c>
      <c r="N18" s="9">
        <v>20.079000000000001</v>
      </c>
      <c r="O18" s="9">
        <v>51.735999999999997</v>
      </c>
      <c r="P18" s="9">
        <v>175.732</v>
      </c>
      <c r="Q18" s="9">
        <v>49.542999999999999</v>
      </c>
      <c r="R18" s="9">
        <v>12.295</v>
      </c>
      <c r="S18" s="9">
        <v>318.73599999999999</v>
      </c>
      <c r="T18" s="9">
        <v>227.018</v>
      </c>
      <c r="U18" s="9">
        <v>218.214</v>
      </c>
      <c r="V18" s="9">
        <v>26.26</v>
      </c>
      <c r="W18" s="9">
        <v>24.623999999999999</v>
      </c>
      <c r="X18" s="9">
        <v>10.265000000000001</v>
      </c>
      <c r="Y18" s="9">
        <v>14.359</v>
      </c>
      <c r="Z18" s="9">
        <v>16.635000000000002</v>
      </c>
      <c r="AA18" s="9">
        <v>7.9889999999999999</v>
      </c>
      <c r="AB18" s="9">
        <v>15.961</v>
      </c>
      <c r="AC18" s="9">
        <v>2.92</v>
      </c>
      <c r="AD18" s="9">
        <v>5.742</v>
      </c>
      <c r="AE18" s="9">
        <v>6.8760000000000003</v>
      </c>
      <c r="AF18" s="9">
        <v>8.3569999999999993</v>
      </c>
      <c r="AG18" s="9">
        <v>9.391</v>
      </c>
      <c r="AH18" s="9">
        <v>17.548999999999999</v>
      </c>
      <c r="AI18" s="9">
        <v>7.0750000000000002</v>
      </c>
      <c r="AJ18" s="9">
        <v>1.6359999999999999</v>
      </c>
      <c r="AK18" s="9">
        <v>191.95400000000001</v>
      </c>
      <c r="AL18" s="9">
        <v>143.47</v>
      </c>
      <c r="AM18" s="9">
        <v>136.15799999999999</v>
      </c>
      <c r="AN18" s="9">
        <v>1.89</v>
      </c>
      <c r="AO18" s="9">
        <v>5.4219999999999997</v>
      </c>
      <c r="AP18" s="9">
        <v>2.4340000000000002</v>
      </c>
      <c r="AQ18" s="9">
        <v>2.415</v>
      </c>
      <c r="AR18" s="9">
        <v>2.4630000000000001</v>
      </c>
      <c r="AS18" s="9">
        <v>111.00700000000001</v>
      </c>
      <c r="AT18" s="9">
        <v>6.6820000000000004</v>
      </c>
      <c r="AU18" s="9">
        <v>4.2990000000000004</v>
      </c>
      <c r="AV18" s="9">
        <v>21.481999999999999</v>
      </c>
      <c r="AW18" s="9">
        <v>21.893999999999998</v>
      </c>
      <c r="AX18" s="9">
        <v>121.57599999999999</v>
      </c>
      <c r="AY18" s="9">
        <v>48.484000000000002</v>
      </c>
      <c r="AZ18" s="9">
        <v>8.8040000000000003</v>
      </c>
      <c r="BA18" s="9">
        <v>227.018</v>
      </c>
      <c r="BB18" s="9">
        <v>140.76499999999999</v>
      </c>
      <c r="BC18" s="9">
        <v>127.82299999999999</v>
      </c>
      <c r="BD18" s="9">
        <v>22.245999999999999</v>
      </c>
      <c r="BE18" s="9">
        <v>19.64</v>
      </c>
      <c r="BF18" s="9">
        <v>9.6059999999999999</v>
      </c>
      <c r="BG18" s="9">
        <v>10.034000000000001</v>
      </c>
      <c r="BH18" s="9">
        <v>11.151</v>
      </c>
      <c r="BI18" s="9">
        <v>8.4879999999999995</v>
      </c>
      <c r="BJ18" s="9">
        <v>12.183</v>
      </c>
      <c r="BK18" s="9">
        <v>4.4180000000000001</v>
      </c>
      <c r="BL18" s="9">
        <v>3.0379999999999998</v>
      </c>
      <c r="BM18" s="9">
        <v>4.1379999999999999</v>
      </c>
      <c r="BN18" s="9">
        <v>11.750999999999999</v>
      </c>
      <c r="BO18" s="9">
        <v>3.7509999999999999</v>
      </c>
      <c r="BP18" s="9">
        <v>11.176</v>
      </c>
      <c r="BQ18" s="9">
        <v>8.4629999999999992</v>
      </c>
      <c r="BR18" s="9">
        <v>2.6070000000000002</v>
      </c>
      <c r="BS18" s="9">
        <v>105.577</v>
      </c>
      <c r="BT18" s="9">
        <v>97.509</v>
      </c>
      <c r="BU18" s="9">
        <v>89.203999999999994</v>
      </c>
      <c r="BV18" s="9">
        <v>4.8650000000000002</v>
      </c>
      <c r="BW18" s="9">
        <v>3.44</v>
      </c>
      <c r="BX18" s="9">
        <v>4.66</v>
      </c>
      <c r="BY18" s="9">
        <v>3.2269999999999999</v>
      </c>
      <c r="BZ18" s="9">
        <v>0.41799999999999998</v>
      </c>
      <c r="CA18" s="9">
        <v>57.841999999999999</v>
      </c>
      <c r="CB18" s="9">
        <v>10.375</v>
      </c>
      <c r="CC18" s="9">
        <v>8.7379999999999995</v>
      </c>
      <c r="CD18" s="9">
        <v>20.553000000000001</v>
      </c>
      <c r="CE18" s="9">
        <v>12.5</v>
      </c>
      <c r="CF18" s="9">
        <v>85.009</v>
      </c>
      <c r="CG18" s="9">
        <v>8.0679999999999996</v>
      </c>
      <c r="CH18" s="9">
        <v>12.942</v>
      </c>
      <c r="CI18" s="9">
        <v>140.76499999999999</v>
      </c>
      <c r="CJ18" s="9">
        <v>176.14699999999999</v>
      </c>
      <c r="CK18" s="9">
        <v>169.971</v>
      </c>
      <c r="CL18" s="9">
        <v>20.456</v>
      </c>
      <c r="CM18" s="9">
        <v>19.021000000000001</v>
      </c>
      <c r="CN18" s="9">
        <v>10.221</v>
      </c>
      <c r="CO18" s="9">
        <v>8.8000000000000007</v>
      </c>
      <c r="CP18" s="9">
        <v>14.7</v>
      </c>
      <c r="CQ18" s="9">
        <v>4.3209999999999997</v>
      </c>
      <c r="CR18" s="9">
        <v>13.92</v>
      </c>
      <c r="CS18" s="9">
        <v>3.3820000000000001</v>
      </c>
      <c r="CT18" s="9">
        <v>1.72</v>
      </c>
      <c r="CU18" s="9">
        <v>4.4880000000000004</v>
      </c>
      <c r="CV18" s="9">
        <v>6.1260000000000003</v>
      </c>
      <c r="CW18" s="9">
        <v>8.407</v>
      </c>
      <c r="CX18" s="9">
        <v>14.888999999999999</v>
      </c>
      <c r="CY18" s="9">
        <v>4.133</v>
      </c>
      <c r="CZ18" s="9">
        <v>1.4339999999999999</v>
      </c>
      <c r="DA18" s="9">
        <v>149.51499999999999</v>
      </c>
      <c r="DB18" s="9">
        <v>129.95099999999999</v>
      </c>
      <c r="DC18" s="9">
        <v>116.66200000000001</v>
      </c>
      <c r="DD18" s="9">
        <v>6.8630000000000004</v>
      </c>
      <c r="DE18" s="9">
        <v>6.4260000000000002</v>
      </c>
      <c r="DF18" s="9">
        <v>4.5549999999999997</v>
      </c>
      <c r="DG18" s="9">
        <v>6.0529999999999999</v>
      </c>
      <c r="DH18" s="9">
        <v>2.2759999999999998</v>
      </c>
      <c r="DI18" s="9">
        <v>103.664</v>
      </c>
      <c r="DJ18" s="9">
        <v>6.9</v>
      </c>
      <c r="DK18" s="9">
        <v>8.2129999999999992</v>
      </c>
      <c r="DL18" s="9">
        <v>11.175000000000001</v>
      </c>
      <c r="DM18" s="9">
        <v>24.478999999999999</v>
      </c>
      <c r="DN18" s="9">
        <v>105.47199999999999</v>
      </c>
      <c r="DO18" s="9">
        <v>19.564</v>
      </c>
      <c r="DP18" s="9">
        <v>6.1760000000000002</v>
      </c>
      <c r="DQ18" s="9">
        <v>176.14699999999999</v>
      </c>
      <c r="DR18" s="9">
        <v>100.649</v>
      </c>
      <c r="DS18" s="9">
        <v>95.647000000000006</v>
      </c>
      <c r="DT18" s="9">
        <v>13.186999999999999</v>
      </c>
      <c r="DU18" s="9">
        <v>12.852</v>
      </c>
      <c r="DV18" s="9">
        <v>7.3639999999999999</v>
      </c>
      <c r="DW18" s="9">
        <v>5.4880000000000004</v>
      </c>
      <c r="DX18" s="9">
        <v>7.4189999999999996</v>
      </c>
      <c r="DY18" s="9">
        <v>5.4329999999999998</v>
      </c>
      <c r="DZ18" s="9">
        <v>7.742</v>
      </c>
      <c r="EA18" s="9">
        <v>5.1109999999999998</v>
      </c>
      <c r="EB18" s="9">
        <v>0</v>
      </c>
      <c r="EC18" s="9">
        <v>2.9670000000000001</v>
      </c>
      <c r="ED18" s="9">
        <v>5.7</v>
      </c>
      <c r="EE18" s="9">
        <v>4.1849999999999996</v>
      </c>
      <c r="EF18" s="9">
        <v>9.0310000000000006</v>
      </c>
      <c r="EG18" s="9">
        <v>3.8210000000000002</v>
      </c>
      <c r="EH18" s="9">
        <v>0.33500000000000002</v>
      </c>
      <c r="EI18" s="9">
        <v>82.459000000000003</v>
      </c>
      <c r="EJ18" s="9">
        <v>77.033000000000001</v>
      </c>
      <c r="EK18" s="9">
        <v>73.013999999999996</v>
      </c>
      <c r="EL18" s="9">
        <v>1.6080000000000001</v>
      </c>
      <c r="EM18" s="9">
        <v>2.411</v>
      </c>
      <c r="EN18" s="9">
        <v>1.254</v>
      </c>
      <c r="EO18" s="9">
        <v>1.986</v>
      </c>
      <c r="EP18" s="9">
        <v>0.77900000000000003</v>
      </c>
      <c r="EQ18" s="9">
        <v>48.77</v>
      </c>
      <c r="ER18" s="9">
        <v>4.0359999999999996</v>
      </c>
      <c r="ES18" s="9">
        <v>7.0910000000000002</v>
      </c>
      <c r="ET18" s="9">
        <v>17.135999999999999</v>
      </c>
      <c r="EU18" s="9">
        <v>9.468</v>
      </c>
      <c r="EV18" s="9">
        <v>67.563999999999993</v>
      </c>
      <c r="EW18" s="9">
        <v>5.4269999999999996</v>
      </c>
      <c r="EX18" s="9">
        <v>5.0019999999999998</v>
      </c>
      <c r="EY18" s="9">
        <v>100.649</v>
      </c>
      <c r="EZ18" s="9">
        <v>92.015000000000001</v>
      </c>
      <c r="FA18" s="9">
        <v>82.608000000000004</v>
      </c>
      <c r="FB18" s="9">
        <v>10.038</v>
      </c>
      <c r="FC18" s="9">
        <v>9.1669999999999998</v>
      </c>
      <c r="FD18" s="9">
        <v>4.8780000000000001</v>
      </c>
      <c r="FE18" s="9">
        <v>4.2889999999999997</v>
      </c>
      <c r="FF18" s="9">
        <v>7.5679999999999996</v>
      </c>
      <c r="FG18" s="9">
        <v>1.599</v>
      </c>
      <c r="FH18" s="9">
        <v>7.5679999999999996</v>
      </c>
      <c r="FI18" s="9">
        <v>0.45</v>
      </c>
      <c r="FJ18" s="9">
        <v>1.149</v>
      </c>
      <c r="FK18" s="9">
        <v>2.0950000000000002</v>
      </c>
      <c r="FL18" s="9">
        <v>2.1589999999999998</v>
      </c>
      <c r="FM18" s="9">
        <v>4.9130000000000003</v>
      </c>
      <c r="FN18" s="9">
        <v>5.7619999999999996</v>
      </c>
      <c r="FO18" s="9">
        <v>3.4060000000000001</v>
      </c>
      <c r="FP18" s="9">
        <v>0.871</v>
      </c>
      <c r="FQ18" s="9">
        <v>72.569000000000003</v>
      </c>
      <c r="FR18" s="9">
        <v>62.283000000000001</v>
      </c>
      <c r="FS18" s="9">
        <v>59.366999999999997</v>
      </c>
      <c r="FT18" s="9">
        <v>1.8680000000000001</v>
      </c>
      <c r="FU18" s="9">
        <v>0.92200000000000004</v>
      </c>
      <c r="FV18" s="9">
        <v>1.427</v>
      </c>
      <c r="FW18" s="9">
        <v>0.65500000000000003</v>
      </c>
      <c r="FX18" s="9">
        <v>0.26600000000000001</v>
      </c>
      <c r="FY18" s="9">
        <v>47.259</v>
      </c>
      <c r="FZ18" s="9">
        <v>3.25</v>
      </c>
      <c r="GA18" s="9">
        <v>4.6619999999999999</v>
      </c>
      <c r="GB18" s="9">
        <v>7.1130000000000004</v>
      </c>
      <c r="GC18" s="9">
        <v>11.055</v>
      </c>
      <c r="GD18" s="9">
        <v>51.228000000000002</v>
      </c>
      <c r="GE18" s="9">
        <v>10.286</v>
      </c>
      <c r="GF18" s="9">
        <v>9.407</v>
      </c>
      <c r="GG18" s="9">
        <v>92.015000000000001</v>
      </c>
      <c r="GH18" s="9">
        <v>125.57899999999999</v>
      </c>
      <c r="GI18" s="9">
        <v>114.023</v>
      </c>
      <c r="GJ18" s="9">
        <v>18.606000000000002</v>
      </c>
      <c r="GK18" s="9">
        <v>17.765000000000001</v>
      </c>
      <c r="GL18" s="9">
        <v>3.7280000000000002</v>
      </c>
      <c r="GM18" s="9">
        <v>14.036</v>
      </c>
      <c r="GN18" s="9">
        <v>7.7539999999999996</v>
      </c>
      <c r="GO18" s="9">
        <v>10.01</v>
      </c>
      <c r="GP18" s="9">
        <v>7.5069999999999997</v>
      </c>
      <c r="GQ18" s="9">
        <v>9.0220000000000002</v>
      </c>
      <c r="GR18" s="9">
        <v>0</v>
      </c>
      <c r="GS18" s="9">
        <v>3.8380000000000001</v>
      </c>
      <c r="GT18" s="9">
        <v>6.5709999999999997</v>
      </c>
      <c r="GU18" s="9">
        <v>7.3550000000000004</v>
      </c>
      <c r="GV18" s="9">
        <v>10.946999999999999</v>
      </c>
      <c r="GW18" s="9">
        <v>6.8179999999999996</v>
      </c>
      <c r="GX18" s="9">
        <v>0.84099999999999997</v>
      </c>
      <c r="GY18" s="9">
        <v>95.418000000000006</v>
      </c>
      <c r="GZ18" s="9">
        <v>73.412999999999997</v>
      </c>
      <c r="HA18" s="9">
        <v>69.069999999999993</v>
      </c>
      <c r="HB18" s="9">
        <v>2.7</v>
      </c>
      <c r="HC18" s="9">
        <v>1.643</v>
      </c>
      <c r="HD18" s="9">
        <v>1.762</v>
      </c>
      <c r="HE18" s="9">
        <v>1.2190000000000001</v>
      </c>
      <c r="HF18" s="9">
        <v>0.37</v>
      </c>
      <c r="HG18" s="9">
        <v>47.564999999999998</v>
      </c>
      <c r="HH18" s="9">
        <v>6.391</v>
      </c>
      <c r="HI18" s="9">
        <v>5.3179999999999996</v>
      </c>
      <c r="HJ18" s="9">
        <v>14.14</v>
      </c>
      <c r="HK18" s="9">
        <v>9.7249999999999996</v>
      </c>
      <c r="HL18" s="9">
        <v>63.688000000000002</v>
      </c>
      <c r="HM18" s="9">
        <v>22.004999999999999</v>
      </c>
      <c r="HN18" s="9">
        <v>11.555</v>
      </c>
      <c r="HO18" s="9">
        <v>125.57899999999999</v>
      </c>
      <c r="HP18" s="9">
        <v>425.017</v>
      </c>
      <c r="HQ18" s="9">
        <v>410.13</v>
      </c>
      <c r="HR18" s="9">
        <v>35.793999999999997</v>
      </c>
      <c r="HS18" s="9">
        <v>34.710999999999999</v>
      </c>
      <c r="HT18" s="9">
        <v>14.654</v>
      </c>
      <c r="HU18" s="9">
        <v>20.056999999999999</v>
      </c>
      <c r="HV18" s="9">
        <v>28.481000000000002</v>
      </c>
      <c r="HW18" s="9">
        <v>6.2290000000000001</v>
      </c>
      <c r="HX18" s="9">
        <v>29.704999999999998</v>
      </c>
      <c r="HY18" s="9">
        <v>0</v>
      </c>
      <c r="HZ18" s="9">
        <v>5.0060000000000002</v>
      </c>
      <c r="IA18" s="9">
        <v>12.005000000000001</v>
      </c>
      <c r="IB18" s="9">
        <v>12.448</v>
      </c>
      <c r="IC18" s="9">
        <v>10.257999999999999</v>
      </c>
      <c r="ID18" s="9">
        <v>25.280999999999999</v>
      </c>
      <c r="IE18" s="9">
        <v>9.4290000000000003</v>
      </c>
      <c r="IF18" s="9">
        <v>1.083</v>
      </c>
      <c r="IG18" s="9">
        <v>374.33600000000001</v>
      </c>
      <c r="IH18" s="9">
        <v>302.12799999999999</v>
      </c>
      <c r="II18" s="9">
        <v>283.70999999999998</v>
      </c>
      <c r="IJ18" s="9">
        <v>12.087</v>
      </c>
      <c r="IK18" s="9">
        <v>6.3310000000000004</v>
      </c>
      <c r="IL18" s="9">
        <v>13.019</v>
      </c>
      <c r="IM18" s="9">
        <v>1.155</v>
      </c>
      <c r="IN18" s="9">
        <v>4.2450000000000001</v>
      </c>
      <c r="IO18" s="9">
        <v>230.857</v>
      </c>
      <c r="IP18" s="9">
        <v>25.876000000000001</v>
      </c>
      <c r="IQ18" s="9">
        <v>17.533000000000001</v>
      </c>
    </row>
    <row r="19" spans="1:251">
      <c r="A19" s="10">
        <v>44958</v>
      </c>
      <c r="B19" s="9">
        <v>2.5190000000000001</v>
      </c>
      <c r="C19" s="9">
        <v>288.73500000000001</v>
      </c>
      <c r="D19" s="9">
        <v>237.90799999999999</v>
      </c>
      <c r="E19" s="9">
        <v>225.91399999999999</v>
      </c>
      <c r="F19" s="9">
        <v>7.1120000000000001</v>
      </c>
      <c r="G19" s="9">
        <v>4.8819999999999997</v>
      </c>
      <c r="H19" s="9">
        <v>10.346</v>
      </c>
      <c r="I19" s="9">
        <v>0</v>
      </c>
      <c r="J19" s="9">
        <v>1.6479999999999999</v>
      </c>
      <c r="K19" s="9">
        <v>176.93</v>
      </c>
      <c r="L19" s="9">
        <v>14.949</v>
      </c>
      <c r="M19" s="9">
        <v>13.295999999999999</v>
      </c>
      <c r="N19" s="9">
        <v>32.732999999999997</v>
      </c>
      <c r="O19" s="9">
        <v>49.591000000000001</v>
      </c>
      <c r="P19" s="9">
        <v>188.31700000000001</v>
      </c>
      <c r="Q19" s="9">
        <v>50.826999999999998</v>
      </c>
      <c r="R19" s="9">
        <v>17.998999999999999</v>
      </c>
      <c r="S19" s="9">
        <v>335.755</v>
      </c>
      <c r="T19" s="9">
        <v>232.76499999999999</v>
      </c>
      <c r="U19" s="9">
        <v>221.65100000000001</v>
      </c>
      <c r="V19" s="9">
        <v>25.056999999999999</v>
      </c>
      <c r="W19" s="9">
        <v>23.599</v>
      </c>
      <c r="X19" s="9">
        <v>11.968</v>
      </c>
      <c r="Y19" s="9">
        <v>11.631</v>
      </c>
      <c r="Z19" s="9">
        <v>18.231999999999999</v>
      </c>
      <c r="AA19" s="9">
        <v>5.367</v>
      </c>
      <c r="AB19" s="9">
        <v>16.936</v>
      </c>
      <c r="AC19" s="9">
        <v>2.2679999999999998</v>
      </c>
      <c r="AD19" s="9">
        <v>3.4409999999999998</v>
      </c>
      <c r="AE19" s="9">
        <v>8.6319999999999997</v>
      </c>
      <c r="AF19" s="9">
        <v>7.9210000000000003</v>
      </c>
      <c r="AG19" s="9">
        <v>7.0460000000000003</v>
      </c>
      <c r="AH19" s="9">
        <v>13.614000000000001</v>
      </c>
      <c r="AI19" s="9">
        <v>9.9849999999999994</v>
      </c>
      <c r="AJ19" s="9">
        <v>1.458</v>
      </c>
      <c r="AK19" s="9">
        <v>196.59399999999999</v>
      </c>
      <c r="AL19" s="9">
        <v>149.70500000000001</v>
      </c>
      <c r="AM19" s="9">
        <v>144.40600000000001</v>
      </c>
      <c r="AN19" s="9">
        <v>2.637</v>
      </c>
      <c r="AO19" s="9">
        <v>2.6619999999999999</v>
      </c>
      <c r="AP19" s="9">
        <v>2.4780000000000002</v>
      </c>
      <c r="AQ19" s="9">
        <v>0.45700000000000002</v>
      </c>
      <c r="AR19" s="9">
        <v>0.40500000000000003</v>
      </c>
      <c r="AS19" s="9">
        <v>118.42</v>
      </c>
      <c r="AT19" s="9">
        <v>5.8680000000000003</v>
      </c>
      <c r="AU19" s="9">
        <v>3.9409999999999998</v>
      </c>
      <c r="AV19" s="9">
        <v>21.477</v>
      </c>
      <c r="AW19" s="9">
        <v>20.248000000000001</v>
      </c>
      <c r="AX19" s="9">
        <v>129.458</v>
      </c>
      <c r="AY19" s="9">
        <v>46.887999999999998</v>
      </c>
      <c r="AZ19" s="9">
        <v>11.114000000000001</v>
      </c>
      <c r="BA19" s="9">
        <v>232.76499999999999</v>
      </c>
      <c r="BB19" s="9">
        <v>145.45599999999999</v>
      </c>
      <c r="BC19" s="9">
        <v>134.33000000000001</v>
      </c>
      <c r="BD19" s="9">
        <v>12.904</v>
      </c>
      <c r="BE19" s="9">
        <v>11.064</v>
      </c>
      <c r="BF19" s="9">
        <v>4.5330000000000004</v>
      </c>
      <c r="BG19" s="9">
        <v>6.5309999999999997</v>
      </c>
      <c r="BH19" s="9">
        <v>6.9720000000000004</v>
      </c>
      <c r="BI19" s="9">
        <v>4.0919999999999996</v>
      </c>
      <c r="BJ19" s="9">
        <v>6.6319999999999997</v>
      </c>
      <c r="BK19" s="9">
        <v>2.3730000000000002</v>
      </c>
      <c r="BL19" s="9">
        <v>1.19</v>
      </c>
      <c r="BM19" s="9">
        <v>1.171</v>
      </c>
      <c r="BN19" s="9">
        <v>4.5890000000000004</v>
      </c>
      <c r="BO19" s="9">
        <v>5.3040000000000003</v>
      </c>
      <c r="BP19" s="9">
        <v>8.2089999999999996</v>
      </c>
      <c r="BQ19" s="9">
        <v>2.8540000000000001</v>
      </c>
      <c r="BR19" s="9">
        <v>1.84</v>
      </c>
      <c r="BS19" s="9">
        <v>121.426</v>
      </c>
      <c r="BT19" s="9">
        <v>112.727</v>
      </c>
      <c r="BU19" s="9">
        <v>105.348</v>
      </c>
      <c r="BV19" s="9">
        <v>2.2269999999999999</v>
      </c>
      <c r="BW19" s="9">
        <v>5.1520000000000001</v>
      </c>
      <c r="BX19" s="9">
        <v>1.667</v>
      </c>
      <c r="BY19" s="9">
        <v>4.2290000000000001</v>
      </c>
      <c r="BZ19" s="9">
        <v>1.4830000000000001</v>
      </c>
      <c r="CA19" s="9">
        <v>73.56</v>
      </c>
      <c r="CB19" s="9">
        <v>8.1319999999999997</v>
      </c>
      <c r="CC19" s="9">
        <v>4.6449999999999996</v>
      </c>
      <c r="CD19" s="9">
        <v>26.39</v>
      </c>
      <c r="CE19" s="9">
        <v>20.66</v>
      </c>
      <c r="CF19" s="9">
        <v>92.066999999999993</v>
      </c>
      <c r="CG19" s="9">
        <v>8.6989999999999998</v>
      </c>
      <c r="CH19" s="9">
        <v>11.125999999999999</v>
      </c>
      <c r="CI19" s="9">
        <v>145.45599999999999</v>
      </c>
      <c r="CJ19" s="9">
        <v>166.178</v>
      </c>
      <c r="CK19" s="9">
        <v>158.52099999999999</v>
      </c>
      <c r="CL19" s="9">
        <v>17.081</v>
      </c>
      <c r="CM19" s="9">
        <v>16.664000000000001</v>
      </c>
      <c r="CN19" s="9">
        <v>7.2370000000000001</v>
      </c>
      <c r="CO19" s="9">
        <v>9.4260000000000002</v>
      </c>
      <c r="CP19" s="9">
        <v>10.385999999999999</v>
      </c>
      <c r="CQ19" s="9">
        <v>6.2770000000000001</v>
      </c>
      <c r="CR19" s="9">
        <v>9.23</v>
      </c>
      <c r="CS19" s="9">
        <v>4.0919999999999996</v>
      </c>
      <c r="CT19" s="9">
        <v>2.3210000000000002</v>
      </c>
      <c r="CU19" s="9">
        <v>6.7320000000000002</v>
      </c>
      <c r="CV19" s="9">
        <v>6.4260000000000002</v>
      </c>
      <c r="CW19" s="9">
        <v>3.5059999999999998</v>
      </c>
      <c r="CX19" s="9">
        <v>14.621</v>
      </c>
      <c r="CY19" s="9">
        <v>2.0430000000000001</v>
      </c>
      <c r="CZ19" s="9">
        <v>0.41699999999999998</v>
      </c>
      <c r="DA19" s="9">
        <v>141.44</v>
      </c>
      <c r="DB19" s="9">
        <v>126.649</v>
      </c>
      <c r="DC19" s="9">
        <v>114.05500000000001</v>
      </c>
      <c r="DD19" s="9">
        <v>6.1859999999999999</v>
      </c>
      <c r="DE19" s="9">
        <v>6.02</v>
      </c>
      <c r="DF19" s="9">
        <v>4.2069999999999999</v>
      </c>
      <c r="DG19" s="9">
        <v>7.2140000000000004</v>
      </c>
      <c r="DH19" s="9">
        <v>0.78500000000000003</v>
      </c>
      <c r="DI19" s="9">
        <v>99.760999999999996</v>
      </c>
      <c r="DJ19" s="9">
        <v>6.7869999999999999</v>
      </c>
      <c r="DK19" s="9">
        <v>7.726</v>
      </c>
      <c r="DL19" s="9">
        <v>12.374000000000001</v>
      </c>
      <c r="DM19" s="9">
        <v>20.661000000000001</v>
      </c>
      <c r="DN19" s="9">
        <v>105.988</v>
      </c>
      <c r="DO19" s="9">
        <v>14.791</v>
      </c>
      <c r="DP19" s="9">
        <v>7.657</v>
      </c>
      <c r="DQ19" s="9">
        <v>166.178</v>
      </c>
      <c r="DR19" s="9">
        <v>99.143000000000001</v>
      </c>
      <c r="DS19" s="9">
        <v>89.739000000000004</v>
      </c>
      <c r="DT19" s="9">
        <v>13.096</v>
      </c>
      <c r="DU19" s="9">
        <v>11.632</v>
      </c>
      <c r="DV19" s="9">
        <v>1.7849999999999999</v>
      </c>
      <c r="DW19" s="9">
        <v>9.42</v>
      </c>
      <c r="DX19" s="9">
        <v>4.12</v>
      </c>
      <c r="DY19" s="9">
        <v>7.5119999999999996</v>
      </c>
      <c r="DZ19" s="9">
        <v>4.2549999999999999</v>
      </c>
      <c r="EA19" s="9">
        <v>6.9530000000000003</v>
      </c>
      <c r="EB19" s="9">
        <v>0.42399999999999999</v>
      </c>
      <c r="EC19" s="9">
        <v>3.1320000000000001</v>
      </c>
      <c r="ED19" s="9">
        <v>5.0069999999999997</v>
      </c>
      <c r="EE19" s="9">
        <v>3.4929999999999999</v>
      </c>
      <c r="EF19" s="9">
        <v>9.0549999999999997</v>
      </c>
      <c r="EG19" s="9">
        <v>2.577</v>
      </c>
      <c r="EH19" s="9">
        <v>1.4630000000000001</v>
      </c>
      <c r="EI19" s="9">
        <v>76.644000000000005</v>
      </c>
      <c r="EJ19" s="9">
        <v>67.998000000000005</v>
      </c>
      <c r="EK19" s="9">
        <v>64.066999999999993</v>
      </c>
      <c r="EL19" s="9">
        <v>1.34</v>
      </c>
      <c r="EM19" s="9">
        <v>2.5910000000000002</v>
      </c>
      <c r="EN19" s="9">
        <v>1.34</v>
      </c>
      <c r="EO19" s="9">
        <v>2.2010000000000001</v>
      </c>
      <c r="EP19" s="9">
        <v>0.39100000000000001</v>
      </c>
      <c r="EQ19" s="9">
        <v>45.844999999999999</v>
      </c>
      <c r="ER19" s="9">
        <v>5.2770000000000001</v>
      </c>
      <c r="ES19" s="9">
        <v>2.7450000000000001</v>
      </c>
      <c r="ET19" s="9">
        <v>14.132</v>
      </c>
      <c r="EU19" s="9">
        <v>11.755000000000001</v>
      </c>
      <c r="EV19" s="9">
        <v>56.243000000000002</v>
      </c>
      <c r="EW19" s="9">
        <v>8.6449999999999996</v>
      </c>
      <c r="EX19" s="9">
        <v>9.4039999999999999</v>
      </c>
      <c r="EY19" s="9">
        <v>99.143000000000001</v>
      </c>
      <c r="EZ19" s="9">
        <v>107.62</v>
      </c>
      <c r="FA19" s="9">
        <v>101.56100000000001</v>
      </c>
      <c r="FB19" s="9">
        <v>9.9220000000000006</v>
      </c>
      <c r="FC19" s="9">
        <v>9.5410000000000004</v>
      </c>
      <c r="FD19" s="9">
        <v>4.6639999999999997</v>
      </c>
      <c r="FE19" s="9">
        <v>4.8769999999999998</v>
      </c>
      <c r="FF19" s="9">
        <v>5.86</v>
      </c>
      <c r="FG19" s="9">
        <v>3.68</v>
      </c>
      <c r="FH19" s="9">
        <v>5.86</v>
      </c>
      <c r="FI19" s="9">
        <v>1.3120000000000001</v>
      </c>
      <c r="FJ19" s="9">
        <v>2.3679999999999999</v>
      </c>
      <c r="FK19" s="9">
        <v>2.2090000000000001</v>
      </c>
      <c r="FL19" s="9">
        <v>0.80200000000000005</v>
      </c>
      <c r="FM19" s="9">
        <v>6.5309999999999997</v>
      </c>
      <c r="FN19" s="9">
        <v>7.0220000000000002</v>
      </c>
      <c r="FO19" s="9">
        <v>2.5190000000000001</v>
      </c>
      <c r="FP19" s="9">
        <v>0.38200000000000001</v>
      </c>
      <c r="FQ19" s="9">
        <v>91.638000000000005</v>
      </c>
      <c r="FR19" s="9">
        <v>78.013999999999996</v>
      </c>
      <c r="FS19" s="9">
        <v>72.272000000000006</v>
      </c>
      <c r="FT19" s="9">
        <v>4.9279999999999999</v>
      </c>
      <c r="FU19" s="9">
        <v>0.81299999999999994</v>
      </c>
      <c r="FV19" s="9">
        <v>5.3129999999999997</v>
      </c>
      <c r="FW19" s="9">
        <v>0</v>
      </c>
      <c r="FX19" s="9">
        <v>0</v>
      </c>
      <c r="FY19" s="9">
        <v>59.335000000000001</v>
      </c>
      <c r="FZ19" s="9">
        <v>3.3380000000000001</v>
      </c>
      <c r="GA19" s="9">
        <v>2.556</v>
      </c>
      <c r="GB19" s="9">
        <v>12.785</v>
      </c>
      <c r="GC19" s="9">
        <v>12.234</v>
      </c>
      <c r="GD19" s="9">
        <v>65.78</v>
      </c>
      <c r="GE19" s="9">
        <v>13.624000000000001</v>
      </c>
      <c r="GF19" s="9">
        <v>6.0590000000000002</v>
      </c>
      <c r="GG19" s="9">
        <v>107.62</v>
      </c>
      <c r="GH19" s="9">
        <v>127.254</v>
      </c>
      <c r="GI19" s="9">
        <v>113.166</v>
      </c>
      <c r="GJ19" s="9">
        <v>18.561</v>
      </c>
      <c r="GK19" s="9">
        <v>17.565000000000001</v>
      </c>
      <c r="GL19" s="9">
        <v>4.5860000000000003</v>
      </c>
      <c r="GM19" s="9">
        <v>12.978999999999999</v>
      </c>
      <c r="GN19" s="9">
        <v>7.7350000000000003</v>
      </c>
      <c r="GO19" s="9">
        <v>9.83</v>
      </c>
      <c r="GP19" s="9">
        <v>7.5</v>
      </c>
      <c r="GQ19" s="9">
        <v>8.44</v>
      </c>
      <c r="GR19" s="9">
        <v>0.59</v>
      </c>
      <c r="GS19" s="9">
        <v>5.36</v>
      </c>
      <c r="GT19" s="9">
        <v>5.6050000000000004</v>
      </c>
      <c r="GU19" s="9">
        <v>6.5990000000000002</v>
      </c>
      <c r="GV19" s="9">
        <v>8.75</v>
      </c>
      <c r="GW19" s="9">
        <v>8.8149999999999995</v>
      </c>
      <c r="GX19" s="9">
        <v>0.996</v>
      </c>
      <c r="GY19" s="9">
        <v>94.605000000000004</v>
      </c>
      <c r="GZ19" s="9">
        <v>74.876000000000005</v>
      </c>
      <c r="HA19" s="9">
        <v>67.921999999999997</v>
      </c>
      <c r="HB19" s="9">
        <v>1.9990000000000001</v>
      </c>
      <c r="HC19" s="9">
        <v>4.9539999999999997</v>
      </c>
      <c r="HD19" s="9">
        <v>1.5760000000000001</v>
      </c>
      <c r="HE19" s="9">
        <v>3.6560000000000001</v>
      </c>
      <c r="HF19" s="9">
        <v>0.68600000000000005</v>
      </c>
      <c r="HG19" s="9">
        <v>46.512999999999998</v>
      </c>
      <c r="HH19" s="9">
        <v>2.831</v>
      </c>
      <c r="HI19" s="9">
        <v>6.077</v>
      </c>
      <c r="HJ19" s="9">
        <v>19.454999999999998</v>
      </c>
      <c r="HK19" s="9">
        <v>11.734</v>
      </c>
      <c r="HL19" s="9">
        <v>63.140999999999998</v>
      </c>
      <c r="HM19" s="9">
        <v>19.73</v>
      </c>
      <c r="HN19" s="9">
        <v>14.087999999999999</v>
      </c>
      <c r="HO19" s="9">
        <v>127.254</v>
      </c>
      <c r="HP19" s="9">
        <v>430.291</v>
      </c>
      <c r="HQ19" s="9">
        <v>408.11700000000002</v>
      </c>
      <c r="HR19" s="9">
        <v>36.255000000000003</v>
      </c>
      <c r="HS19" s="9">
        <v>33.11</v>
      </c>
      <c r="HT19" s="9">
        <v>18.03</v>
      </c>
      <c r="HU19" s="9">
        <v>15.08</v>
      </c>
      <c r="HV19" s="9">
        <v>26.594999999999999</v>
      </c>
      <c r="HW19" s="9">
        <v>6.5149999999999997</v>
      </c>
      <c r="HX19" s="9">
        <v>28.745999999999999</v>
      </c>
      <c r="HY19" s="9">
        <v>0</v>
      </c>
      <c r="HZ19" s="9">
        <v>4.3639999999999999</v>
      </c>
      <c r="IA19" s="9">
        <v>16.518000000000001</v>
      </c>
      <c r="IB19" s="9">
        <v>6.32</v>
      </c>
      <c r="IC19" s="9">
        <v>10.272</v>
      </c>
      <c r="ID19" s="9">
        <v>28.061</v>
      </c>
      <c r="IE19" s="9">
        <v>5.0490000000000004</v>
      </c>
      <c r="IF19" s="9">
        <v>3.1459999999999999</v>
      </c>
      <c r="IG19" s="9">
        <v>371.86200000000002</v>
      </c>
      <c r="IH19" s="9">
        <v>297.952</v>
      </c>
      <c r="II19" s="9">
        <v>283.14</v>
      </c>
      <c r="IJ19" s="9">
        <v>8.3439999999999994</v>
      </c>
      <c r="IK19" s="9">
        <v>6.4690000000000003</v>
      </c>
      <c r="IL19" s="9">
        <v>11.587</v>
      </c>
      <c r="IM19" s="9">
        <v>0.26800000000000002</v>
      </c>
      <c r="IN19" s="9">
        <v>2.552</v>
      </c>
      <c r="IO19" s="9">
        <v>222.80500000000001</v>
      </c>
      <c r="IP19" s="9">
        <v>19.239000000000001</v>
      </c>
      <c r="IQ19" s="9">
        <v>14.831</v>
      </c>
    </row>
    <row r="20" spans="1:251">
      <c r="A20" s="10">
        <v>45323</v>
      </c>
      <c r="B20" s="9">
        <v>6.2190000000000003</v>
      </c>
      <c r="C20" s="9">
        <v>318.75400000000002</v>
      </c>
      <c r="D20" s="9">
        <v>270.30700000000002</v>
      </c>
      <c r="E20" s="9">
        <v>263.13299999999998</v>
      </c>
      <c r="F20" s="9">
        <v>5.0999999999999996</v>
      </c>
      <c r="G20" s="9">
        <v>2.0739999999999998</v>
      </c>
      <c r="H20" s="9">
        <v>5.0999999999999996</v>
      </c>
      <c r="I20" s="9">
        <v>0.77400000000000002</v>
      </c>
      <c r="J20" s="9">
        <v>1.3</v>
      </c>
      <c r="K20" s="9">
        <v>214.09899999999999</v>
      </c>
      <c r="L20" s="9">
        <v>15.657999999999999</v>
      </c>
      <c r="M20" s="9">
        <v>14.195</v>
      </c>
      <c r="N20" s="9">
        <v>26.355</v>
      </c>
      <c r="O20" s="9">
        <v>49.156999999999996</v>
      </c>
      <c r="P20" s="9">
        <v>221.15</v>
      </c>
      <c r="Q20" s="9">
        <v>48.448</v>
      </c>
      <c r="R20" s="9">
        <v>15.728</v>
      </c>
      <c r="S20" s="9">
        <v>364.65600000000001</v>
      </c>
      <c r="T20" s="9">
        <v>222.518</v>
      </c>
      <c r="U20" s="9">
        <v>209.07300000000001</v>
      </c>
      <c r="V20" s="9">
        <v>24.565999999999999</v>
      </c>
      <c r="W20" s="9">
        <v>24.565999999999999</v>
      </c>
      <c r="X20" s="9">
        <v>13.259</v>
      </c>
      <c r="Y20" s="9">
        <v>10.861000000000001</v>
      </c>
      <c r="Z20" s="9">
        <v>18.969000000000001</v>
      </c>
      <c r="AA20" s="9">
        <v>5.5970000000000004</v>
      </c>
      <c r="AB20" s="9">
        <v>19.620999999999999</v>
      </c>
      <c r="AC20" s="9">
        <v>1.345</v>
      </c>
      <c r="AD20" s="9">
        <v>2.3109999999999999</v>
      </c>
      <c r="AE20" s="9">
        <v>8.4830000000000005</v>
      </c>
      <c r="AF20" s="9">
        <v>7.28</v>
      </c>
      <c r="AG20" s="9">
        <v>8.8030000000000008</v>
      </c>
      <c r="AH20" s="9">
        <v>15.763999999999999</v>
      </c>
      <c r="AI20" s="9">
        <v>8.8019999999999996</v>
      </c>
      <c r="AJ20" s="9">
        <v>0</v>
      </c>
      <c r="AK20" s="9">
        <v>184.50700000000001</v>
      </c>
      <c r="AL20" s="9">
        <v>136.72</v>
      </c>
      <c r="AM20" s="9">
        <v>130.267</v>
      </c>
      <c r="AN20" s="9">
        <v>4.6760000000000002</v>
      </c>
      <c r="AO20" s="9">
        <v>1.7769999999999999</v>
      </c>
      <c r="AP20" s="9">
        <v>3.34</v>
      </c>
      <c r="AQ20" s="9">
        <v>2.2749999999999999</v>
      </c>
      <c r="AR20" s="9">
        <v>0.83699999999999997</v>
      </c>
      <c r="AS20" s="9">
        <v>110.417</v>
      </c>
      <c r="AT20" s="9">
        <v>3.6520000000000001</v>
      </c>
      <c r="AU20" s="9">
        <v>3.306</v>
      </c>
      <c r="AV20" s="9">
        <v>19.346</v>
      </c>
      <c r="AW20" s="9">
        <v>19.219000000000001</v>
      </c>
      <c r="AX20" s="9">
        <v>117.502</v>
      </c>
      <c r="AY20" s="9">
        <v>47.786000000000001</v>
      </c>
      <c r="AZ20" s="9">
        <v>13.445</v>
      </c>
      <c r="BA20" s="9">
        <v>222.518</v>
      </c>
      <c r="BB20" s="9">
        <v>175.559</v>
      </c>
      <c r="BC20" s="9">
        <v>162.83500000000001</v>
      </c>
      <c r="BD20" s="9">
        <v>16.355</v>
      </c>
      <c r="BE20" s="9">
        <v>13.459</v>
      </c>
      <c r="BF20" s="9">
        <v>4.9610000000000003</v>
      </c>
      <c r="BG20" s="9">
        <v>8.4979999999999993</v>
      </c>
      <c r="BH20" s="9">
        <v>7.75</v>
      </c>
      <c r="BI20" s="9">
        <v>5.7089999999999996</v>
      </c>
      <c r="BJ20" s="9">
        <v>6.024</v>
      </c>
      <c r="BK20" s="9">
        <v>4.2670000000000003</v>
      </c>
      <c r="BL20" s="9">
        <v>2.75</v>
      </c>
      <c r="BM20" s="9">
        <v>3.052</v>
      </c>
      <c r="BN20" s="9">
        <v>5.3470000000000004</v>
      </c>
      <c r="BO20" s="9">
        <v>5.0599999999999996</v>
      </c>
      <c r="BP20" s="9">
        <v>8.8219999999999992</v>
      </c>
      <c r="BQ20" s="9">
        <v>4.6360000000000001</v>
      </c>
      <c r="BR20" s="9">
        <v>2.8959999999999999</v>
      </c>
      <c r="BS20" s="9">
        <v>146.47999999999999</v>
      </c>
      <c r="BT20" s="9">
        <v>132.06800000000001</v>
      </c>
      <c r="BU20" s="9">
        <v>127.101</v>
      </c>
      <c r="BV20" s="9">
        <v>2.25</v>
      </c>
      <c r="BW20" s="9">
        <v>2.7170000000000001</v>
      </c>
      <c r="BX20" s="9">
        <v>2.5409999999999999</v>
      </c>
      <c r="BY20" s="9">
        <v>2.4260000000000002</v>
      </c>
      <c r="BZ20" s="9">
        <v>0</v>
      </c>
      <c r="CA20" s="9">
        <v>95.751999999999995</v>
      </c>
      <c r="CB20" s="9">
        <v>7.07</v>
      </c>
      <c r="CC20" s="9">
        <v>9.0559999999999992</v>
      </c>
      <c r="CD20" s="9">
        <v>20.190000000000001</v>
      </c>
      <c r="CE20" s="9">
        <v>15</v>
      </c>
      <c r="CF20" s="9">
        <v>117.068</v>
      </c>
      <c r="CG20" s="9">
        <v>14.412000000000001</v>
      </c>
      <c r="CH20" s="9">
        <v>12.725</v>
      </c>
      <c r="CI20" s="9">
        <v>175.559</v>
      </c>
      <c r="CJ20" s="9">
        <v>177.18100000000001</v>
      </c>
      <c r="CK20" s="9">
        <v>171.42699999999999</v>
      </c>
      <c r="CL20" s="9">
        <v>20.548999999999999</v>
      </c>
      <c r="CM20" s="9">
        <v>19.202999999999999</v>
      </c>
      <c r="CN20" s="9">
        <v>8.593</v>
      </c>
      <c r="CO20" s="9">
        <v>10.61</v>
      </c>
      <c r="CP20" s="9">
        <v>12.241</v>
      </c>
      <c r="CQ20" s="9">
        <v>6.9619999999999997</v>
      </c>
      <c r="CR20" s="9">
        <v>11.023999999999999</v>
      </c>
      <c r="CS20" s="9">
        <v>5.5570000000000004</v>
      </c>
      <c r="CT20" s="9">
        <v>1.756</v>
      </c>
      <c r="CU20" s="9">
        <v>6.35</v>
      </c>
      <c r="CV20" s="9">
        <v>4.899</v>
      </c>
      <c r="CW20" s="9">
        <v>7.9530000000000003</v>
      </c>
      <c r="CX20" s="9">
        <v>13.991</v>
      </c>
      <c r="CY20" s="9">
        <v>5.2119999999999997</v>
      </c>
      <c r="CZ20" s="9">
        <v>1.3460000000000001</v>
      </c>
      <c r="DA20" s="9">
        <v>150.87799999999999</v>
      </c>
      <c r="DB20" s="9">
        <v>139.07400000000001</v>
      </c>
      <c r="DC20" s="9">
        <v>126.17</v>
      </c>
      <c r="DD20" s="9">
        <v>8.1280000000000001</v>
      </c>
      <c r="DE20" s="9">
        <v>4.3760000000000003</v>
      </c>
      <c r="DF20" s="9">
        <v>5.84</v>
      </c>
      <c r="DG20" s="9">
        <v>5.0709999999999997</v>
      </c>
      <c r="DH20" s="9">
        <v>1.593</v>
      </c>
      <c r="DI20" s="9">
        <v>112.617</v>
      </c>
      <c r="DJ20" s="9">
        <v>6.6630000000000003</v>
      </c>
      <c r="DK20" s="9">
        <v>6.4740000000000002</v>
      </c>
      <c r="DL20" s="9">
        <v>13.319000000000001</v>
      </c>
      <c r="DM20" s="9">
        <v>25.504999999999999</v>
      </c>
      <c r="DN20" s="9">
        <v>113.568</v>
      </c>
      <c r="DO20" s="9">
        <v>11.804</v>
      </c>
      <c r="DP20" s="9">
        <v>5.7539999999999996</v>
      </c>
      <c r="DQ20" s="9">
        <v>177.18100000000001</v>
      </c>
      <c r="DR20" s="9">
        <v>95.043999999999997</v>
      </c>
      <c r="DS20" s="9">
        <v>85.433000000000007</v>
      </c>
      <c r="DT20" s="9">
        <v>9.3379999999999992</v>
      </c>
      <c r="DU20" s="9">
        <v>8.7349999999999994</v>
      </c>
      <c r="DV20" s="9">
        <v>2.3650000000000002</v>
      </c>
      <c r="DW20" s="9">
        <v>5.9009999999999998</v>
      </c>
      <c r="DX20" s="9">
        <v>2.5939999999999999</v>
      </c>
      <c r="DY20" s="9">
        <v>6.14</v>
      </c>
      <c r="DZ20" s="9">
        <v>3.698</v>
      </c>
      <c r="EA20" s="9">
        <v>5.0359999999999996</v>
      </c>
      <c r="EB20" s="9">
        <v>0</v>
      </c>
      <c r="EC20" s="9">
        <v>0.46800000000000003</v>
      </c>
      <c r="ED20" s="9">
        <v>6.415</v>
      </c>
      <c r="EE20" s="9">
        <v>1.851</v>
      </c>
      <c r="EF20" s="9">
        <v>4.3369999999999997</v>
      </c>
      <c r="EG20" s="9">
        <v>4.3970000000000002</v>
      </c>
      <c r="EH20" s="9">
        <v>0.60399999999999998</v>
      </c>
      <c r="EI20" s="9">
        <v>76.094999999999999</v>
      </c>
      <c r="EJ20" s="9">
        <v>70.870999999999995</v>
      </c>
      <c r="EK20" s="9">
        <v>67.188000000000002</v>
      </c>
      <c r="EL20" s="9">
        <v>0.86299999999999999</v>
      </c>
      <c r="EM20" s="9">
        <v>2.8210000000000002</v>
      </c>
      <c r="EN20" s="9">
        <v>0.86299999999999999</v>
      </c>
      <c r="EO20" s="9">
        <v>2.8210000000000002</v>
      </c>
      <c r="EP20" s="9">
        <v>0</v>
      </c>
      <c r="EQ20" s="9">
        <v>48.015000000000001</v>
      </c>
      <c r="ER20" s="9">
        <v>2.2629999999999999</v>
      </c>
      <c r="ES20" s="9">
        <v>5.79</v>
      </c>
      <c r="ET20" s="9">
        <v>14.803000000000001</v>
      </c>
      <c r="EU20" s="9">
        <v>10.220000000000001</v>
      </c>
      <c r="EV20" s="9">
        <v>60.651000000000003</v>
      </c>
      <c r="EW20" s="9">
        <v>5.2229999999999999</v>
      </c>
      <c r="EX20" s="9">
        <v>9.6110000000000007</v>
      </c>
      <c r="EY20" s="9">
        <v>95.043999999999997</v>
      </c>
      <c r="EZ20" s="9">
        <v>117.827</v>
      </c>
      <c r="FA20" s="9">
        <v>110.79600000000001</v>
      </c>
      <c r="FB20" s="9">
        <v>11.1</v>
      </c>
      <c r="FC20" s="9">
        <v>11.1</v>
      </c>
      <c r="FD20" s="9">
        <v>4.4619999999999997</v>
      </c>
      <c r="FE20" s="9">
        <v>6.1369999999999996</v>
      </c>
      <c r="FF20" s="9">
        <v>9.2349999999999994</v>
      </c>
      <c r="FG20" s="9">
        <v>1.865</v>
      </c>
      <c r="FH20" s="9">
        <v>9.3889999999999993</v>
      </c>
      <c r="FI20" s="9">
        <v>1.0249999999999999</v>
      </c>
      <c r="FJ20" s="9">
        <v>0</v>
      </c>
      <c r="FK20" s="9">
        <v>2.6739999999999999</v>
      </c>
      <c r="FL20" s="9">
        <v>2.8740000000000001</v>
      </c>
      <c r="FM20" s="9">
        <v>5.5519999999999996</v>
      </c>
      <c r="FN20" s="9">
        <v>7.0540000000000003</v>
      </c>
      <c r="FO20" s="9">
        <v>4.0449999999999999</v>
      </c>
      <c r="FP20" s="9">
        <v>0</v>
      </c>
      <c r="FQ20" s="9">
        <v>99.697000000000003</v>
      </c>
      <c r="FR20" s="9">
        <v>82.317999999999998</v>
      </c>
      <c r="FS20" s="9">
        <v>78.114000000000004</v>
      </c>
      <c r="FT20" s="9">
        <v>1.694</v>
      </c>
      <c r="FU20" s="9">
        <v>2.0939999999999999</v>
      </c>
      <c r="FV20" s="9">
        <v>2.5129999999999999</v>
      </c>
      <c r="FW20" s="9">
        <v>0.84799999999999998</v>
      </c>
      <c r="FX20" s="9">
        <v>0</v>
      </c>
      <c r="FY20" s="9">
        <v>65.506</v>
      </c>
      <c r="FZ20" s="9">
        <v>2.4910000000000001</v>
      </c>
      <c r="GA20" s="9">
        <v>2.8479999999999999</v>
      </c>
      <c r="GB20" s="9">
        <v>11.473000000000001</v>
      </c>
      <c r="GC20" s="9">
        <v>11.045999999999999</v>
      </c>
      <c r="GD20" s="9">
        <v>71.272000000000006</v>
      </c>
      <c r="GE20" s="9">
        <v>17.379000000000001</v>
      </c>
      <c r="GF20" s="9">
        <v>7.0309999999999997</v>
      </c>
      <c r="GG20" s="9">
        <v>117.827</v>
      </c>
      <c r="GH20" s="9">
        <v>124.679</v>
      </c>
      <c r="GI20" s="9">
        <v>112.792</v>
      </c>
      <c r="GJ20" s="9">
        <v>11.457000000000001</v>
      </c>
      <c r="GK20" s="9">
        <v>8.8670000000000009</v>
      </c>
      <c r="GL20" s="9">
        <v>2.2200000000000002</v>
      </c>
      <c r="GM20" s="9">
        <v>6.0979999999999999</v>
      </c>
      <c r="GN20" s="9">
        <v>4.2549999999999999</v>
      </c>
      <c r="GO20" s="9">
        <v>4.6120000000000001</v>
      </c>
      <c r="GP20" s="9">
        <v>5.1059999999999999</v>
      </c>
      <c r="GQ20" s="9">
        <v>2.5190000000000001</v>
      </c>
      <c r="GR20" s="9">
        <v>0.77100000000000002</v>
      </c>
      <c r="GS20" s="9">
        <v>1.843</v>
      </c>
      <c r="GT20" s="9">
        <v>3.673</v>
      </c>
      <c r="GU20" s="9">
        <v>3.351</v>
      </c>
      <c r="GV20" s="9">
        <v>5.4770000000000003</v>
      </c>
      <c r="GW20" s="9">
        <v>3.39</v>
      </c>
      <c r="GX20" s="9">
        <v>2.59</v>
      </c>
      <c r="GY20" s="9">
        <v>101.33499999999999</v>
      </c>
      <c r="GZ20" s="9">
        <v>84.509</v>
      </c>
      <c r="HA20" s="9">
        <v>82.754000000000005</v>
      </c>
      <c r="HB20" s="9">
        <v>1.0089999999999999</v>
      </c>
      <c r="HC20" s="9">
        <v>0.746</v>
      </c>
      <c r="HD20" s="9">
        <v>1.0089999999999999</v>
      </c>
      <c r="HE20" s="9">
        <v>0.746</v>
      </c>
      <c r="HF20" s="9">
        <v>0</v>
      </c>
      <c r="HG20" s="9">
        <v>65.272999999999996</v>
      </c>
      <c r="HH20" s="9">
        <v>1.4039999999999999</v>
      </c>
      <c r="HI20" s="9">
        <v>3.3759999999999999</v>
      </c>
      <c r="HJ20" s="9">
        <v>14.457000000000001</v>
      </c>
      <c r="HK20" s="9">
        <v>8.0549999999999997</v>
      </c>
      <c r="HL20" s="9">
        <v>76.453999999999994</v>
      </c>
      <c r="HM20" s="9">
        <v>16.826000000000001</v>
      </c>
      <c r="HN20" s="9">
        <v>11.887</v>
      </c>
      <c r="HO20" s="9">
        <v>124.679</v>
      </c>
      <c r="HP20" s="9">
        <v>467.04700000000003</v>
      </c>
      <c r="HQ20" s="9">
        <v>447.76900000000001</v>
      </c>
      <c r="HR20" s="9">
        <v>34.57</v>
      </c>
      <c r="HS20" s="9">
        <v>28.36</v>
      </c>
      <c r="HT20" s="9">
        <v>11.36</v>
      </c>
      <c r="HU20" s="9">
        <v>17.001000000000001</v>
      </c>
      <c r="HV20" s="9">
        <v>22.562000000000001</v>
      </c>
      <c r="HW20" s="9">
        <v>5.7990000000000004</v>
      </c>
      <c r="HX20" s="9">
        <v>25.942</v>
      </c>
      <c r="HY20" s="9">
        <v>0</v>
      </c>
      <c r="HZ20" s="9">
        <v>2.4180000000000001</v>
      </c>
      <c r="IA20" s="9">
        <v>11.101000000000001</v>
      </c>
      <c r="IB20" s="9">
        <v>9.1820000000000004</v>
      </c>
      <c r="IC20" s="9">
        <v>8.077</v>
      </c>
      <c r="ID20" s="9">
        <v>23.477</v>
      </c>
      <c r="IE20" s="9">
        <v>4.883</v>
      </c>
      <c r="IF20" s="9">
        <v>6.21</v>
      </c>
      <c r="IG20" s="9">
        <v>413.19900000000001</v>
      </c>
      <c r="IH20" s="9">
        <v>337.53800000000001</v>
      </c>
      <c r="II20" s="9">
        <v>325.82100000000003</v>
      </c>
      <c r="IJ20" s="9">
        <v>7.407</v>
      </c>
      <c r="IK20" s="9">
        <v>3.9350000000000001</v>
      </c>
      <c r="IL20" s="9">
        <v>8.83</v>
      </c>
      <c r="IM20" s="9">
        <v>0.78300000000000003</v>
      </c>
      <c r="IN20" s="9">
        <v>1.7310000000000001</v>
      </c>
      <c r="IO20" s="9">
        <v>264.27600000000001</v>
      </c>
      <c r="IP20" s="9">
        <v>19.931000000000001</v>
      </c>
      <c r="IQ20" s="9">
        <v>15.486000000000001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5512</v>
      </c>
      <c r="C1" s="3" t="s">
        <v>5513</v>
      </c>
      <c r="D1" s="3" t="s">
        <v>5514</v>
      </c>
      <c r="E1" s="3" t="s">
        <v>5515</v>
      </c>
      <c r="F1" s="3" t="s">
        <v>5516</v>
      </c>
      <c r="G1" s="3" t="s">
        <v>5517</v>
      </c>
      <c r="H1" s="3" t="s">
        <v>5518</v>
      </c>
      <c r="I1" s="3" t="s">
        <v>5519</v>
      </c>
      <c r="J1" s="3" t="s">
        <v>5520</v>
      </c>
      <c r="K1" s="3" t="s">
        <v>5521</v>
      </c>
      <c r="L1" s="3" t="s">
        <v>5522</v>
      </c>
      <c r="M1" s="3" t="s">
        <v>5523</v>
      </c>
      <c r="N1" s="3" t="s">
        <v>5524</v>
      </c>
      <c r="O1" s="3" t="s">
        <v>5525</v>
      </c>
      <c r="P1" s="3" t="s">
        <v>5526</v>
      </c>
      <c r="Q1" s="3" t="s">
        <v>5527</v>
      </c>
      <c r="R1" s="3" t="s">
        <v>5528</v>
      </c>
      <c r="S1" s="3" t="s">
        <v>5529</v>
      </c>
      <c r="T1" s="3" t="s">
        <v>5530</v>
      </c>
      <c r="U1" s="3" t="s">
        <v>5531</v>
      </c>
      <c r="V1" s="3" t="s">
        <v>5532</v>
      </c>
      <c r="W1" s="3" t="s">
        <v>5533</v>
      </c>
      <c r="X1" s="3" t="s">
        <v>5534</v>
      </c>
      <c r="Y1" s="3" t="s">
        <v>5535</v>
      </c>
      <c r="Z1" s="3" t="s">
        <v>5536</v>
      </c>
      <c r="AA1" s="3" t="s">
        <v>5537</v>
      </c>
      <c r="AB1" s="3" t="s">
        <v>5538</v>
      </c>
      <c r="AC1" s="3" t="s">
        <v>5539</v>
      </c>
      <c r="AD1" s="3" t="s">
        <v>5540</v>
      </c>
      <c r="AE1" s="3" t="s">
        <v>5541</v>
      </c>
      <c r="AF1" s="3" t="s">
        <v>5542</v>
      </c>
      <c r="AG1" s="3" t="s">
        <v>5543</v>
      </c>
      <c r="AH1" s="3" t="s">
        <v>5544</v>
      </c>
      <c r="AI1" s="3" t="s">
        <v>5545</v>
      </c>
      <c r="AJ1" s="3" t="s">
        <v>5546</v>
      </c>
      <c r="AK1" s="3" t="s">
        <v>5547</v>
      </c>
      <c r="AL1" s="3" t="s">
        <v>5548</v>
      </c>
      <c r="AM1" s="3" t="s">
        <v>5549</v>
      </c>
      <c r="AN1" s="3" t="s">
        <v>5550</v>
      </c>
      <c r="AO1" s="3" t="s">
        <v>5551</v>
      </c>
      <c r="AP1" s="3" t="s">
        <v>5552</v>
      </c>
      <c r="AQ1" s="3" t="s">
        <v>5553</v>
      </c>
      <c r="AR1" s="3" t="s">
        <v>5554</v>
      </c>
      <c r="AS1" s="3" t="s">
        <v>5555</v>
      </c>
      <c r="AT1" s="3" t="s">
        <v>5556</v>
      </c>
      <c r="AU1" s="3" t="s">
        <v>5557</v>
      </c>
      <c r="AV1" s="3" t="s">
        <v>5558</v>
      </c>
      <c r="AW1" s="3" t="s">
        <v>5559</v>
      </c>
      <c r="AX1" s="3" t="s">
        <v>5560</v>
      </c>
      <c r="AY1" s="3" t="s">
        <v>5561</v>
      </c>
      <c r="AZ1" s="3" t="s">
        <v>5562</v>
      </c>
      <c r="BA1" s="3" t="s">
        <v>5563</v>
      </c>
      <c r="BB1" s="3" t="s">
        <v>5564</v>
      </c>
      <c r="BC1" s="3" t="s">
        <v>5565</v>
      </c>
      <c r="BD1" s="3" t="s">
        <v>5566</v>
      </c>
      <c r="BE1" s="3" t="s">
        <v>5567</v>
      </c>
      <c r="BF1" s="3" t="s">
        <v>5568</v>
      </c>
      <c r="BG1" s="3" t="s">
        <v>5569</v>
      </c>
      <c r="BH1" s="3" t="s">
        <v>5570</v>
      </c>
      <c r="BI1" s="3" t="s">
        <v>5571</v>
      </c>
      <c r="BJ1" s="3" t="s">
        <v>5572</v>
      </c>
      <c r="BK1" s="3" t="s">
        <v>5573</v>
      </c>
      <c r="BL1" s="3" t="s">
        <v>5574</v>
      </c>
      <c r="BM1" s="3" t="s">
        <v>5575</v>
      </c>
      <c r="BN1" s="3" t="s">
        <v>5576</v>
      </c>
      <c r="BO1" s="3" t="s">
        <v>5577</v>
      </c>
      <c r="BP1" s="3" t="s">
        <v>5578</v>
      </c>
      <c r="BQ1" s="3" t="s">
        <v>5579</v>
      </c>
      <c r="BR1" s="3" t="s">
        <v>5580</v>
      </c>
      <c r="BS1" s="3" t="s">
        <v>5581</v>
      </c>
      <c r="BT1" s="3" t="s">
        <v>5582</v>
      </c>
      <c r="BU1" s="3" t="s">
        <v>5583</v>
      </c>
      <c r="BV1" s="3" t="s">
        <v>5584</v>
      </c>
      <c r="BW1" s="3" t="s">
        <v>5585</v>
      </c>
      <c r="BX1" s="3" t="s">
        <v>5586</v>
      </c>
      <c r="BY1" s="3" t="s">
        <v>5587</v>
      </c>
      <c r="BZ1" s="3" t="s">
        <v>5588</v>
      </c>
      <c r="CA1" s="3" t="s">
        <v>5589</v>
      </c>
      <c r="CB1" s="3" t="s">
        <v>5590</v>
      </c>
      <c r="CC1" s="3" t="s">
        <v>5591</v>
      </c>
      <c r="CD1" s="3" t="s">
        <v>5592</v>
      </c>
      <c r="CE1" s="3" t="s">
        <v>5593</v>
      </c>
      <c r="CF1" s="3" t="s">
        <v>5594</v>
      </c>
      <c r="CG1" s="3" t="s">
        <v>5595</v>
      </c>
      <c r="CH1" s="3" t="s">
        <v>5596</v>
      </c>
      <c r="CI1" s="3" t="s">
        <v>5597</v>
      </c>
      <c r="CJ1" s="3" t="s">
        <v>5598</v>
      </c>
      <c r="CK1" s="3" t="s">
        <v>5599</v>
      </c>
      <c r="CL1" s="3" t="s">
        <v>5600</v>
      </c>
      <c r="CM1" s="3" t="s">
        <v>5601</v>
      </c>
      <c r="CN1" s="3" t="s">
        <v>5602</v>
      </c>
      <c r="CO1" s="3" t="s">
        <v>5603</v>
      </c>
      <c r="CP1" s="3" t="s">
        <v>5604</v>
      </c>
      <c r="CQ1" s="3" t="s">
        <v>5605</v>
      </c>
      <c r="CR1" s="3" t="s">
        <v>5606</v>
      </c>
      <c r="CS1" s="3" t="s">
        <v>5607</v>
      </c>
      <c r="CT1" s="3" t="s">
        <v>5608</v>
      </c>
      <c r="CU1" s="3" t="s">
        <v>5609</v>
      </c>
      <c r="CV1" s="3" t="s">
        <v>5610</v>
      </c>
      <c r="CW1" s="3" t="s">
        <v>5611</v>
      </c>
      <c r="CX1" s="3" t="s">
        <v>5612</v>
      </c>
      <c r="CY1" s="3" t="s">
        <v>5613</v>
      </c>
      <c r="CZ1" s="3" t="s">
        <v>5614</v>
      </c>
      <c r="DA1" s="3" t="s">
        <v>5615</v>
      </c>
      <c r="DB1" s="3" t="s">
        <v>5616</v>
      </c>
      <c r="DC1" s="3" t="s">
        <v>5617</v>
      </c>
      <c r="DD1" s="3" t="s">
        <v>5618</v>
      </c>
      <c r="DE1" s="3" t="s">
        <v>5619</v>
      </c>
      <c r="DF1" s="3" t="s">
        <v>5620</v>
      </c>
      <c r="DG1" s="3" t="s">
        <v>5621</v>
      </c>
      <c r="DH1" s="3" t="s">
        <v>5622</v>
      </c>
      <c r="DI1" s="3" t="s">
        <v>5623</v>
      </c>
      <c r="DJ1" s="3" t="s">
        <v>5624</v>
      </c>
      <c r="DK1" s="3" t="s">
        <v>5625</v>
      </c>
      <c r="DL1" s="3" t="s">
        <v>5626</v>
      </c>
      <c r="DM1" s="3" t="s">
        <v>5627</v>
      </c>
      <c r="DN1" s="3" t="s">
        <v>5628</v>
      </c>
      <c r="DO1" s="3" t="s">
        <v>5629</v>
      </c>
      <c r="DP1" s="3" t="s">
        <v>5630</v>
      </c>
      <c r="DQ1" s="3" t="s">
        <v>5631</v>
      </c>
      <c r="DR1" s="3" t="s">
        <v>5632</v>
      </c>
      <c r="DS1" s="3" t="s">
        <v>5633</v>
      </c>
      <c r="DT1" s="3" t="s">
        <v>5634</v>
      </c>
      <c r="DU1" s="3" t="s">
        <v>5635</v>
      </c>
      <c r="DV1" s="3" t="s">
        <v>5636</v>
      </c>
      <c r="DW1" s="3" t="s">
        <v>5637</v>
      </c>
      <c r="DX1" s="3" t="s">
        <v>5638</v>
      </c>
      <c r="DY1" s="3" t="s">
        <v>5639</v>
      </c>
      <c r="DZ1" s="3" t="s">
        <v>5640</v>
      </c>
      <c r="EA1" s="3" t="s">
        <v>5641</v>
      </c>
      <c r="EB1" s="3" t="s">
        <v>5642</v>
      </c>
      <c r="EC1" s="3" t="s">
        <v>5643</v>
      </c>
      <c r="ED1" s="3" t="s">
        <v>5644</v>
      </c>
      <c r="EE1" s="3" t="s">
        <v>5645</v>
      </c>
      <c r="EF1" s="3" t="s">
        <v>5646</v>
      </c>
      <c r="EG1" s="3" t="s">
        <v>5647</v>
      </c>
      <c r="EH1" s="3" t="s">
        <v>5648</v>
      </c>
      <c r="EI1" s="3" t="s">
        <v>5649</v>
      </c>
      <c r="EJ1" s="3" t="s">
        <v>5650</v>
      </c>
      <c r="EK1" s="3" t="s">
        <v>5651</v>
      </c>
      <c r="EL1" s="3" t="s">
        <v>5652</v>
      </c>
      <c r="EM1" s="3" t="s">
        <v>5653</v>
      </c>
      <c r="EN1" s="3" t="s">
        <v>5654</v>
      </c>
      <c r="EO1" s="3" t="s">
        <v>5655</v>
      </c>
      <c r="EP1" s="3" t="s">
        <v>5656</v>
      </c>
      <c r="EQ1" s="3" t="s">
        <v>5657</v>
      </c>
      <c r="ER1" s="3" t="s">
        <v>5658</v>
      </c>
      <c r="ES1" s="3" t="s">
        <v>5659</v>
      </c>
      <c r="ET1" s="3" t="s">
        <v>5660</v>
      </c>
      <c r="EU1" s="3" t="s">
        <v>5661</v>
      </c>
      <c r="EV1" s="3" t="s">
        <v>5662</v>
      </c>
      <c r="EW1" s="3" t="s">
        <v>5663</v>
      </c>
      <c r="EX1" s="3" t="s">
        <v>5664</v>
      </c>
      <c r="EY1" s="3" t="s">
        <v>5665</v>
      </c>
      <c r="EZ1" s="3" t="s">
        <v>5666</v>
      </c>
      <c r="FA1" s="3" t="s">
        <v>5667</v>
      </c>
      <c r="FB1" s="3" t="s">
        <v>5668</v>
      </c>
      <c r="FC1" s="3" t="s">
        <v>5669</v>
      </c>
      <c r="FD1" s="3" t="s">
        <v>5670</v>
      </c>
      <c r="FE1" s="3" t="s">
        <v>5671</v>
      </c>
      <c r="FF1" s="3" t="s">
        <v>5672</v>
      </c>
      <c r="FG1" s="3" t="s">
        <v>5673</v>
      </c>
      <c r="FH1" s="3" t="s">
        <v>5674</v>
      </c>
      <c r="FI1" s="3" t="s">
        <v>5675</v>
      </c>
      <c r="FJ1" s="3" t="s">
        <v>5676</v>
      </c>
      <c r="FK1" s="3" t="s">
        <v>5677</v>
      </c>
      <c r="FL1" s="3" t="s">
        <v>5678</v>
      </c>
      <c r="FM1" s="3" t="s">
        <v>5679</v>
      </c>
      <c r="FN1" s="3" t="s">
        <v>5680</v>
      </c>
      <c r="FO1" s="3" t="s">
        <v>5681</v>
      </c>
      <c r="FP1" s="3" t="s">
        <v>5682</v>
      </c>
      <c r="FQ1" s="3" t="s">
        <v>5683</v>
      </c>
      <c r="FR1" s="3" t="s">
        <v>5684</v>
      </c>
      <c r="FS1" s="3" t="s">
        <v>5685</v>
      </c>
      <c r="FT1" s="3" t="s">
        <v>5686</v>
      </c>
      <c r="FU1" s="3" t="s">
        <v>5687</v>
      </c>
      <c r="FV1" s="3" t="s">
        <v>5688</v>
      </c>
      <c r="FW1" s="3" t="s">
        <v>5689</v>
      </c>
      <c r="FX1" s="3" t="s">
        <v>5690</v>
      </c>
      <c r="FY1" s="3" t="s">
        <v>5691</v>
      </c>
      <c r="FZ1" s="3" t="s">
        <v>5692</v>
      </c>
      <c r="GA1" s="3" t="s">
        <v>5693</v>
      </c>
      <c r="GB1" s="3" t="s">
        <v>5694</v>
      </c>
      <c r="GC1" s="3" t="s">
        <v>5695</v>
      </c>
      <c r="GD1" s="3" t="s">
        <v>5696</v>
      </c>
      <c r="GE1" s="3" t="s">
        <v>5697</v>
      </c>
      <c r="GF1" s="3" t="s">
        <v>5698</v>
      </c>
      <c r="GG1" s="3" t="s">
        <v>5699</v>
      </c>
      <c r="GH1" s="3" t="s">
        <v>5700</v>
      </c>
      <c r="GI1" s="3" t="s">
        <v>5701</v>
      </c>
      <c r="GJ1" s="3" t="s">
        <v>5702</v>
      </c>
      <c r="GK1" s="3" t="s">
        <v>5703</v>
      </c>
      <c r="GL1" s="3" t="s">
        <v>5704</v>
      </c>
      <c r="GM1" s="3" t="s">
        <v>5705</v>
      </c>
      <c r="GN1" s="3" t="s">
        <v>5706</v>
      </c>
      <c r="GO1" s="3" t="s">
        <v>5707</v>
      </c>
      <c r="GP1" s="3" t="s">
        <v>5708</v>
      </c>
      <c r="GQ1" s="3" t="s">
        <v>5709</v>
      </c>
      <c r="GR1" s="3" t="s">
        <v>5710</v>
      </c>
      <c r="GS1" s="3" t="s">
        <v>5711</v>
      </c>
      <c r="GT1" s="3" t="s">
        <v>5712</v>
      </c>
      <c r="GU1" s="3" t="s">
        <v>5713</v>
      </c>
      <c r="GV1" s="3" t="s">
        <v>5714</v>
      </c>
      <c r="GW1" s="3" t="s">
        <v>5715</v>
      </c>
      <c r="GX1" s="3" t="s">
        <v>5716</v>
      </c>
      <c r="GY1" s="3" t="s">
        <v>5717</v>
      </c>
      <c r="GZ1" s="3" t="s">
        <v>5718</v>
      </c>
      <c r="HA1" s="3" t="s">
        <v>5719</v>
      </c>
      <c r="HB1" s="3" t="s">
        <v>5720</v>
      </c>
      <c r="HC1" s="3" t="s">
        <v>5721</v>
      </c>
      <c r="HD1" s="3" t="s">
        <v>5722</v>
      </c>
      <c r="HE1" s="3" t="s">
        <v>5723</v>
      </c>
      <c r="HF1" s="3" t="s">
        <v>5724</v>
      </c>
      <c r="HG1" s="3" t="s">
        <v>5725</v>
      </c>
      <c r="HH1" s="3" t="s">
        <v>5726</v>
      </c>
      <c r="HI1" s="3" t="s">
        <v>5727</v>
      </c>
      <c r="HJ1" s="3" t="s">
        <v>5728</v>
      </c>
      <c r="HK1" s="3" t="s">
        <v>5729</v>
      </c>
      <c r="HL1" s="3" t="s">
        <v>5730</v>
      </c>
      <c r="HM1" s="3" t="s">
        <v>5731</v>
      </c>
      <c r="HN1" s="3" t="s">
        <v>5732</v>
      </c>
      <c r="HO1" s="3" t="s">
        <v>5733</v>
      </c>
      <c r="HP1" s="3" t="s">
        <v>5734</v>
      </c>
      <c r="HQ1" s="3" t="s">
        <v>5735</v>
      </c>
      <c r="HR1" s="3" t="s">
        <v>5736</v>
      </c>
      <c r="HS1" s="3" t="s">
        <v>5737</v>
      </c>
      <c r="HT1" s="3" t="s">
        <v>5738</v>
      </c>
      <c r="HU1" s="3" t="s">
        <v>5739</v>
      </c>
      <c r="HV1" s="3" t="s">
        <v>5740</v>
      </c>
      <c r="HW1" s="3" t="s">
        <v>5741</v>
      </c>
      <c r="HX1" s="3" t="s">
        <v>5742</v>
      </c>
      <c r="HY1" s="3" t="s">
        <v>5743</v>
      </c>
      <c r="HZ1" s="3" t="s">
        <v>5744</v>
      </c>
      <c r="IA1" s="3" t="s">
        <v>5745</v>
      </c>
      <c r="IB1" s="3" t="s">
        <v>5746</v>
      </c>
      <c r="IC1" s="3" t="s">
        <v>5747</v>
      </c>
      <c r="ID1" s="3" t="s">
        <v>5748</v>
      </c>
      <c r="IE1" s="3" t="s">
        <v>5749</v>
      </c>
      <c r="IF1" s="3" t="s">
        <v>5750</v>
      </c>
      <c r="IG1" s="3" t="s">
        <v>5751</v>
      </c>
      <c r="IH1" s="3" t="s">
        <v>5752</v>
      </c>
      <c r="II1" s="3" t="s">
        <v>5753</v>
      </c>
      <c r="IJ1" s="3" t="s">
        <v>5754</v>
      </c>
      <c r="IK1" s="3" t="s">
        <v>5755</v>
      </c>
      <c r="IL1" s="3" t="s">
        <v>5756</v>
      </c>
      <c r="IM1" s="3" t="s">
        <v>5757</v>
      </c>
      <c r="IN1" s="3" t="s">
        <v>5758</v>
      </c>
      <c r="IO1" s="3" t="s">
        <v>5759</v>
      </c>
      <c r="IP1" s="3" t="s">
        <v>5760</v>
      </c>
      <c r="IQ1" s="3" t="s">
        <v>5761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5762</v>
      </c>
      <c r="C10" s="8" t="s">
        <v>5763</v>
      </c>
      <c r="D10" s="8" t="s">
        <v>5764</v>
      </c>
      <c r="E10" s="8" t="s">
        <v>5765</v>
      </c>
      <c r="F10" s="8" t="s">
        <v>5766</v>
      </c>
      <c r="G10" s="8" t="s">
        <v>5767</v>
      </c>
      <c r="H10" s="8" t="s">
        <v>5768</v>
      </c>
      <c r="I10" s="8" t="s">
        <v>5769</v>
      </c>
      <c r="J10" s="8" t="s">
        <v>5770</v>
      </c>
      <c r="K10" s="8" t="s">
        <v>5771</v>
      </c>
      <c r="L10" s="8" t="s">
        <v>5772</v>
      </c>
      <c r="M10" s="8" t="s">
        <v>5773</v>
      </c>
      <c r="N10" s="8" t="s">
        <v>5774</v>
      </c>
      <c r="O10" s="8" t="s">
        <v>5775</v>
      </c>
      <c r="P10" s="8" t="s">
        <v>5776</v>
      </c>
      <c r="Q10" s="8" t="s">
        <v>5777</v>
      </c>
      <c r="R10" s="8" t="s">
        <v>5778</v>
      </c>
      <c r="S10" s="8" t="s">
        <v>5779</v>
      </c>
      <c r="T10" s="8" t="s">
        <v>5780</v>
      </c>
      <c r="U10" s="8" t="s">
        <v>5781</v>
      </c>
      <c r="V10" s="8" t="s">
        <v>5782</v>
      </c>
      <c r="W10" s="8" t="s">
        <v>5783</v>
      </c>
      <c r="X10" s="8" t="s">
        <v>5784</v>
      </c>
      <c r="Y10" s="8" t="s">
        <v>5785</v>
      </c>
      <c r="Z10" s="8" t="s">
        <v>5786</v>
      </c>
      <c r="AA10" s="8" t="s">
        <v>5787</v>
      </c>
      <c r="AB10" s="8" t="s">
        <v>5788</v>
      </c>
      <c r="AC10" s="8" t="s">
        <v>5789</v>
      </c>
      <c r="AD10" s="8" t="s">
        <v>5790</v>
      </c>
      <c r="AE10" s="8" t="s">
        <v>5791</v>
      </c>
      <c r="AF10" s="8" t="s">
        <v>5792</v>
      </c>
      <c r="AG10" s="8" t="s">
        <v>5793</v>
      </c>
      <c r="AH10" s="8" t="s">
        <v>5794</v>
      </c>
      <c r="AI10" s="8" t="s">
        <v>5795</v>
      </c>
      <c r="AJ10" s="8" t="s">
        <v>5796</v>
      </c>
      <c r="AK10" s="8" t="s">
        <v>5797</v>
      </c>
      <c r="AL10" s="8" t="s">
        <v>5798</v>
      </c>
      <c r="AM10" s="8" t="s">
        <v>5799</v>
      </c>
      <c r="AN10" s="8" t="s">
        <v>5800</v>
      </c>
      <c r="AO10" s="8" t="s">
        <v>5801</v>
      </c>
      <c r="AP10" s="8" t="s">
        <v>5802</v>
      </c>
      <c r="AQ10" s="8" t="s">
        <v>5803</v>
      </c>
      <c r="AR10" s="8" t="s">
        <v>5804</v>
      </c>
      <c r="AS10" s="8" t="s">
        <v>5805</v>
      </c>
      <c r="AT10" s="8" t="s">
        <v>5806</v>
      </c>
      <c r="AU10" s="8" t="s">
        <v>5807</v>
      </c>
      <c r="AV10" s="8" t="s">
        <v>5808</v>
      </c>
      <c r="AW10" s="8" t="s">
        <v>5809</v>
      </c>
      <c r="AX10" s="8" t="s">
        <v>5810</v>
      </c>
      <c r="AY10" s="8" t="s">
        <v>5811</v>
      </c>
      <c r="AZ10" s="8" t="s">
        <v>5812</v>
      </c>
      <c r="BA10" s="8" t="s">
        <v>5813</v>
      </c>
      <c r="BB10" s="8" t="s">
        <v>5814</v>
      </c>
      <c r="BC10" s="8" t="s">
        <v>5815</v>
      </c>
      <c r="BD10" s="8" t="s">
        <v>5816</v>
      </c>
      <c r="BE10" s="8" t="s">
        <v>5817</v>
      </c>
      <c r="BF10" s="8" t="s">
        <v>5818</v>
      </c>
      <c r="BG10" s="8" t="s">
        <v>5819</v>
      </c>
      <c r="BH10" s="8" t="s">
        <v>5820</v>
      </c>
      <c r="BI10" s="8" t="s">
        <v>5821</v>
      </c>
      <c r="BJ10" s="8" t="s">
        <v>5822</v>
      </c>
      <c r="BK10" s="8" t="s">
        <v>5823</v>
      </c>
      <c r="BL10" s="8" t="s">
        <v>5824</v>
      </c>
      <c r="BM10" s="8" t="s">
        <v>5825</v>
      </c>
      <c r="BN10" s="8" t="s">
        <v>5826</v>
      </c>
      <c r="BO10" s="8" t="s">
        <v>5827</v>
      </c>
      <c r="BP10" s="8" t="s">
        <v>5828</v>
      </c>
      <c r="BQ10" s="8" t="s">
        <v>5829</v>
      </c>
      <c r="BR10" s="8" t="s">
        <v>5830</v>
      </c>
      <c r="BS10" s="8" t="s">
        <v>5831</v>
      </c>
      <c r="BT10" s="8" t="s">
        <v>5832</v>
      </c>
      <c r="BU10" s="8" t="s">
        <v>5833</v>
      </c>
      <c r="BV10" s="8" t="s">
        <v>5834</v>
      </c>
      <c r="BW10" s="8" t="s">
        <v>5835</v>
      </c>
      <c r="BX10" s="8" t="s">
        <v>5836</v>
      </c>
      <c r="BY10" s="8" t="s">
        <v>5837</v>
      </c>
      <c r="BZ10" s="8" t="s">
        <v>5838</v>
      </c>
      <c r="CA10" s="8" t="s">
        <v>5839</v>
      </c>
      <c r="CB10" s="8" t="s">
        <v>5840</v>
      </c>
      <c r="CC10" s="8" t="s">
        <v>5841</v>
      </c>
      <c r="CD10" s="8" t="s">
        <v>5842</v>
      </c>
      <c r="CE10" s="8" t="s">
        <v>5843</v>
      </c>
      <c r="CF10" s="8" t="s">
        <v>5844</v>
      </c>
      <c r="CG10" s="8" t="s">
        <v>5845</v>
      </c>
      <c r="CH10" s="8" t="s">
        <v>5846</v>
      </c>
      <c r="CI10" s="8" t="s">
        <v>5847</v>
      </c>
      <c r="CJ10" s="8" t="s">
        <v>5848</v>
      </c>
      <c r="CK10" s="8" t="s">
        <v>5849</v>
      </c>
      <c r="CL10" s="8" t="s">
        <v>5850</v>
      </c>
      <c r="CM10" s="8" t="s">
        <v>5851</v>
      </c>
      <c r="CN10" s="8" t="s">
        <v>5852</v>
      </c>
      <c r="CO10" s="8" t="s">
        <v>5853</v>
      </c>
      <c r="CP10" s="8" t="s">
        <v>5854</v>
      </c>
      <c r="CQ10" s="8" t="s">
        <v>5855</v>
      </c>
      <c r="CR10" s="8" t="s">
        <v>5856</v>
      </c>
      <c r="CS10" s="8" t="s">
        <v>5857</v>
      </c>
      <c r="CT10" s="8" t="s">
        <v>5858</v>
      </c>
      <c r="CU10" s="8" t="s">
        <v>5859</v>
      </c>
      <c r="CV10" s="8" t="s">
        <v>5860</v>
      </c>
      <c r="CW10" s="8" t="s">
        <v>5861</v>
      </c>
      <c r="CX10" s="8" t="s">
        <v>5862</v>
      </c>
      <c r="CY10" s="8" t="s">
        <v>5863</v>
      </c>
      <c r="CZ10" s="8" t="s">
        <v>5864</v>
      </c>
      <c r="DA10" s="8" t="s">
        <v>5865</v>
      </c>
      <c r="DB10" s="8" t="s">
        <v>5866</v>
      </c>
      <c r="DC10" s="8" t="s">
        <v>5867</v>
      </c>
      <c r="DD10" s="8" t="s">
        <v>5868</v>
      </c>
      <c r="DE10" s="8" t="s">
        <v>5869</v>
      </c>
      <c r="DF10" s="8" t="s">
        <v>5870</v>
      </c>
      <c r="DG10" s="8" t="s">
        <v>5871</v>
      </c>
      <c r="DH10" s="8" t="s">
        <v>5872</v>
      </c>
      <c r="DI10" s="8" t="s">
        <v>5873</v>
      </c>
      <c r="DJ10" s="8" t="s">
        <v>5874</v>
      </c>
      <c r="DK10" s="8" t="s">
        <v>5875</v>
      </c>
      <c r="DL10" s="8" t="s">
        <v>5876</v>
      </c>
      <c r="DM10" s="8" t="s">
        <v>5877</v>
      </c>
      <c r="DN10" s="8" t="s">
        <v>5878</v>
      </c>
      <c r="DO10" s="8" t="s">
        <v>5879</v>
      </c>
      <c r="DP10" s="8" t="s">
        <v>5880</v>
      </c>
      <c r="DQ10" s="8" t="s">
        <v>5881</v>
      </c>
      <c r="DR10" s="8" t="s">
        <v>5882</v>
      </c>
      <c r="DS10" s="8" t="s">
        <v>5883</v>
      </c>
      <c r="DT10" s="8" t="s">
        <v>5884</v>
      </c>
      <c r="DU10" s="8" t="s">
        <v>5885</v>
      </c>
      <c r="DV10" s="8" t="s">
        <v>5886</v>
      </c>
      <c r="DW10" s="8" t="s">
        <v>5887</v>
      </c>
      <c r="DX10" s="8" t="s">
        <v>5888</v>
      </c>
      <c r="DY10" s="8" t="s">
        <v>5889</v>
      </c>
      <c r="DZ10" s="8" t="s">
        <v>5890</v>
      </c>
      <c r="EA10" s="8" t="s">
        <v>5891</v>
      </c>
      <c r="EB10" s="8" t="s">
        <v>5892</v>
      </c>
      <c r="EC10" s="8" t="s">
        <v>5893</v>
      </c>
      <c r="ED10" s="8" t="s">
        <v>5894</v>
      </c>
      <c r="EE10" s="8" t="s">
        <v>5895</v>
      </c>
      <c r="EF10" s="8" t="s">
        <v>5896</v>
      </c>
      <c r="EG10" s="8" t="s">
        <v>5897</v>
      </c>
      <c r="EH10" s="8" t="s">
        <v>5898</v>
      </c>
      <c r="EI10" s="8" t="s">
        <v>5899</v>
      </c>
      <c r="EJ10" s="8" t="s">
        <v>5900</v>
      </c>
      <c r="EK10" s="8" t="s">
        <v>5901</v>
      </c>
      <c r="EL10" s="8" t="s">
        <v>5902</v>
      </c>
      <c r="EM10" s="8" t="s">
        <v>5903</v>
      </c>
      <c r="EN10" s="8" t="s">
        <v>5904</v>
      </c>
      <c r="EO10" s="8" t="s">
        <v>5905</v>
      </c>
      <c r="EP10" s="8" t="s">
        <v>5906</v>
      </c>
      <c r="EQ10" s="8" t="s">
        <v>5907</v>
      </c>
      <c r="ER10" s="8" t="s">
        <v>5908</v>
      </c>
      <c r="ES10" s="8" t="s">
        <v>5909</v>
      </c>
      <c r="ET10" s="8" t="s">
        <v>5910</v>
      </c>
      <c r="EU10" s="8" t="s">
        <v>5911</v>
      </c>
      <c r="EV10" s="8" t="s">
        <v>5912</v>
      </c>
      <c r="EW10" s="8" t="s">
        <v>5913</v>
      </c>
      <c r="EX10" s="8" t="s">
        <v>5914</v>
      </c>
      <c r="EY10" s="8" t="s">
        <v>5915</v>
      </c>
      <c r="EZ10" s="8" t="s">
        <v>5916</v>
      </c>
      <c r="FA10" s="8" t="s">
        <v>5917</v>
      </c>
      <c r="FB10" s="8" t="s">
        <v>5918</v>
      </c>
      <c r="FC10" s="8" t="s">
        <v>5919</v>
      </c>
      <c r="FD10" s="8" t="s">
        <v>5920</v>
      </c>
      <c r="FE10" s="8" t="s">
        <v>5921</v>
      </c>
      <c r="FF10" s="8" t="s">
        <v>5922</v>
      </c>
      <c r="FG10" s="8" t="s">
        <v>5923</v>
      </c>
      <c r="FH10" s="8" t="s">
        <v>5924</v>
      </c>
      <c r="FI10" s="8" t="s">
        <v>5925</v>
      </c>
      <c r="FJ10" s="8" t="s">
        <v>5926</v>
      </c>
      <c r="FK10" s="8" t="s">
        <v>5927</v>
      </c>
      <c r="FL10" s="8" t="s">
        <v>5928</v>
      </c>
      <c r="FM10" s="8" t="s">
        <v>5929</v>
      </c>
      <c r="FN10" s="8" t="s">
        <v>5930</v>
      </c>
      <c r="FO10" s="8" t="s">
        <v>5931</v>
      </c>
      <c r="FP10" s="8" t="s">
        <v>5932</v>
      </c>
      <c r="FQ10" s="8" t="s">
        <v>5933</v>
      </c>
      <c r="FR10" s="8" t="s">
        <v>5934</v>
      </c>
      <c r="FS10" s="8" t="s">
        <v>5935</v>
      </c>
      <c r="FT10" s="8" t="s">
        <v>5936</v>
      </c>
      <c r="FU10" s="8" t="s">
        <v>5937</v>
      </c>
      <c r="FV10" s="8" t="s">
        <v>5938</v>
      </c>
      <c r="FW10" s="8" t="s">
        <v>5939</v>
      </c>
      <c r="FX10" s="8" t="s">
        <v>5940</v>
      </c>
      <c r="FY10" s="8" t="s">
        <v>5941</v>
      </c>
      <c r="FZ10" s="8" t="s">
        <v>5942</v>
      </c>
      <c r="GA10" s="8" t="s">
        <v>5943</v>
      </c>
      <c r="GB10" s="8" t="s">
        <v>5944</v>
      </c>
      <c r="GC10" s="8" t="s">
        <v>5945</v>
      </c>
      <c r="GD10" s="8" t="s">
        <v>5946</v>
      </c>
      <c r="GE10" s="8" t="s">
        <v>5947</v>
      </c>
      <c r="GF10" s="8" t="s">
        <v>5948</v>
      </c>
      <c r="GG10" s="8" t="s">
        <v>5949</v>
      </c>
      <c r="GH10" s="8" t="s">
        <v>5950</v>
      </c>
      <c r="GI10" s="8" t="s">
        <v>5951</v>
      </c>
      <c r="GJ10" s="8" t="s">
        <v>5952</v>
      </c>
      <c r="GK10" s="8" t="s">
        <v>5953</v>
      </c>
      <c r="GL10" s="8" t="s">
        <v>5954</v>
      </c>
      <c r="GM10" s="8" t="s">
        <v>5955</v>
      </c>
      <c r="GN10" s="8" t="s">
        <v>5956</v>
      </c>
      <c r="GO10" s="8" t="s">
        <v>5957</v>
      </c>
      <c r="GP10" s="8" t="s">
        <v>5958</v>
      </c>
      <c r="GQ10" s="8" t="s">
        <v>5959</v>
      </c>
      <c r="GR10" s="8" t="s">
        <v>5960</v>
      </c>
      <c r="GS10" s="8" t="s">
        <v>5961</v>
      </c>
      <c r="GT10" s="8" t="s">
        <v>5962</v>
      </c>
      <c r="GU10" s="8" t="s">
        <v>5963</v>
      </c>
      <c r="GV10" s="8" t="s">
        <v>5964</v>
      </c>
      <c r="GW10" s="8" t="s">
        <v>5965</v>
      </c>
      <c r="GX10" s="8" t="s">
        <v>5966</v>
      </c>
      <c r="GY10" s="8" t="s">
        <v>5967</v>
      </c>
      <c r="GZ10" s="8" t="s">
        <v>5968</v>
      </c>
      <c r="HA10" s="8" t="s">
        <v>5969</v>
      </c>
      <c r="HB10" s="8" t="s">
        <v>5970</v>
      </c>
      <c r="HC10" s="8" t="s">
        <v>5971</v>
      </c>
      <c r="HD10" s="8" t="s">
        <v>5972</v>
      </c>
      <c r="HE10" s="8" t="s">
        <v>5973</v>
      </c>
      <c r="HF10" s="8" t="s">
        <v>5974</v>
      </c>
      <c r="HG10" s="8" t="s">
        <v>5975</v>
      </c>
      <c r="HH10" s="8" t="s">
        <v>5976</v>
      </c>
      <c r="HI10" s="8" t="s">
        <v>5977</v>
      </c>
      <c r="HJ10" s="8" t="s">
        <v>5978</v>
      </c>
      <c r="HK10" s="8" t="s">
        <v>5979</v>
      </c>
      <c r="HL10" s="8" t="s">
        <v>5980</v>
      </c>
      <c r="HM10" s="8" t="s">
        <v>5981</v>
      </c>
      <c r="HN10" s="8" t="s">
        <v>5982</v>
      </c>
      <c r="HO10" s="8" t="s">
        <v>5983</v>
      </c>
      <c r="HP10" s="8" t="s">
        <v>5984</v>
      </c>
      <c r="HQ10" s="8" t="s">
        <v>5985</v>
      </c>
      <c r="HR10" s="8" t="s">
        <v>5986</v>
      </c>
      <c r="HS10" s="8" t="s">
        <v>5987</v>
      </c>
      <c r="HT10" s="8" t="s">
        <v>5988</v>
      </c>
      <c r="HU10" s="8" t="s">
        <v>5989</v>
      </c>
      <c r="HV10" s="8" t="s">
        <v>5990</v>
      </c>
      <c r="HW10" s="8" t="s">
        <v>5991</v>
      </c>
      <c r="HX10" s="8" t="s">
        <v>5992</v>
      </c>
      <c r="HY10" s="8" t="s">
        <v>5993</v>
      </c>
      <c r="HZ10" s="8" t="s">
        <v>5994</v>
      </c>
      <c r="IA10" s="8" t="s">
        <v>5995</v>
      </c>
      <c r="IB10" s="8" t="s">
        <v>5996</v>
      </c>
      <c r="IC10" s="8" t="s">
        <v>5997</v>
      </c>
      <c r="ID10" s="8" t="s">
        <v>5998</v>
      </c>
      <c r="IE10" s="8" t="s">
        <v>5999</v>
      </c>
      <c r="IF10" s="8" t="s">
        <v>6000</v>
      </c>
      <c r="IG10" s="8" t="s">
        <v>6001</v>
      </c>
      <c r="IH10" s="8" t="s">
        <v>6002</v>
      </c>
      <c r="II10" s="8" t="s">
        <v>6003</v>
      </c>
      <c r="IJ10" s="8" t="s">
        <v>6004</v>
      </c>
      <c r="IK10" s="8" t="s">
        <v>6005</v>
      </c>
      <c r="IL10" s="8" t="s">
        <v>6006</v>
      </c>
      <c r="IM10" s="8" t="s">
        <v>6007</v>
      </c>
      <c r="IN10" s="8" t="s">
        <v>6008</v>
      </c>
      <c r="IO10" s="8" t="s">
        <v>6009</v>
      </c>
      <c r="IP10" s="8" t="s">
        <v>6010</v>
      </c>
      <c r="IQ10" s="8" t="s">
        <v>6011</v>
      </c>
    </row>
    <row r="11" spans="1:251">
      <c r="A11" s="10">
        <v>42036</v>
      </c>
      <c r="B11" s="9">
        <v>27.344999999999999</v>
      </c>
      <c r="C11" s="9">
        <v>55.323</v>
      </c>
      <c r="D11" s="9">
        <v>190.21600000000001</v>
      </c>
      <c r="E11" s="9">
        <v>73.582999999999998</v>
      </c>
      <c r="F11" s="9">
        <v>21.210999999999999</v>
      </c>
      <c r="G11" s="9">
        <v>372.71899999999999</v>
      </c>
      <c r="H11" s="9">
        <v>159.607</v>
      </c>
      <c r="I11" s="9">
        <v>151.15</v>
      </c>
      <c r="J11" s="9">
        <v>15.497999999999999</v>
      </c>
      <c r="K11" s="9">
        <v>14.285</v>
      </c>
      <c r="L11" s="9">
        <v>6.343</v>
      </c>
      <c r="M11" s="9">
        <v>7.9420000000000002</v>
      </c>
      <c r="N11" s="9">
        <v>9.452</v>
      </c>
      <c r="O11" s="9">
        <v>4.8330000000000002</v>
      </c>
      <c r="P11" s="9">
        <v>9.3879999999999999</v>
      </c>
      <c r="Q11" s="9">
        <v>0.38600000000000001</v>
      </c>
      <c r="R11" s="9">
        <v>4.51</v>
      </c>
      <c r="S11" s="9">
        <v>4.2519999999999998</v>
      </c>
      <c r="T11" s="9">
        <v>5.4340000000000002</v>
      </c>
      <c r="U11" s="9">
        <v>4.5990000000000002</v>
      </c>
      <c r="V11" s="9">
        <v>9.6850000000000005</v>
      </c>
      <c r="W11" s="9">
        <v>4.5990000000000002</v>
      </c>
      <c r="X11" s="9">
        <v>1.2130000000000001</v>
      </c>
      <c r="Y11" s="9">
        <v>135.65199999999999</v>
      </c>
      <c r="Z11" s="9">
        <v>108.745</v>
      </c>
      <c r="AA11" s="9">
        <v>98.897999999999996</v>
      </c>
      <c r="AB11" s="9">
        <v>5.4880000000000004</v>
      </c>
      <c r="AC11" s="9">
        <v>4.359</v>
      </c>
      <c r="AD11" s="9">
        <v>4.2290000000000001</v>
      </c>
      <c r="AE11" s="9">
        <v>1.8340000000000001</v>
      </c>
      <c r="AF11" s="9">
        <v>3.29</v>
      </c>
      <c r="AG11" s="9">
        <v>84.980999999999995</v>
      </c>
      <c r="AH11" s="9">
        <v>8.39</v>
      </c>
      <c r="AI11" s="9">
        <v>4.8579999999999997</v>
      </c>
      <c r="AJ11" s="9">
        <v>10.516</v>
      </c>
      <c r="AK11" s="9">
        <v>22.635000000000002</v>
      </c>
      <c r="AL11" s="9">
        <v>86.11</v>
      </c>
      <c r="AM11" s="9">
        <v>26.907</v>
      </c>
      <c r="AN11" s="9">
        <v>8.4570000000000007</v>
      </c>
      <c r="AO11" s="9">
        <v>159.607</v>
      </c>
      <c r="AP11" s="9">
        <v>230.25800000000001</v>
      </c>
      <c r="AQ11" s="9">
        <v>218.82</v>
      </c>
      <c r="AR11" s="9">
        <v>21.123000000000001</v>
      </c>
      <c r="AS11" s="9">
        <v>19.902000000000001</v>
      </c>
      <c r="AT11" s="9">
        <v>7.585</v>
      </c>
      <c r="AU11" s="9">
        <v>12.317</v>
      </c>
      <c r="AV11" s="9">
        <v>14.164999999999999</v>
      </c>
      <c r="AW11" s="9">
        <v>5.7370000000000001</v>
      </c>
      <c r="AX11" s="9">
        <v>11.930999999999999</v>
      </c>
      <c r="AY11" s="9">
        <v>0.997</v>
      </c>
      <c r="AZ11" s="9">
        <v>6.2690000000000001</v>
      </c>
      <c r="BA11" s="9">
        <v>4.7009999999999996</v>
      </c>
      <c r="BB11" s="9">
        <v>8.5760000000000005</v>
      </c>
      <c r="BC11" s="9">
        <v>6.6239999999999997</v>
      </c>
      <c r="BD11" s="9">
        <v>11.981999999999999</v>
      </c>
      <c r="BE11" s="9">
        <v>7.9189999999999996</v>
      </c>
      <c r="BF11" s="9">
        <v>1.2210000000000001</v>
      </c>
      <c r="BG11" s="9">
        <v>197.697</v>
      </c>
      <c r="BH11" s="9">
        <v>140.47399999999999</v>
      </c>
      <c r="BI11" s="9">
        <v>139.40899999999999</v>
      </c>
      <c r="BJ11" s="9">
        <v>0.40100000000000002</v>
      </c>
      <c r="BK11" s="9">
        <v>0.66300000000000003</v>
      </c>
      <c r="BL11" s="9">
        <v>0.40100000000000002</v>
      </c>
      <c r="BM11" s="9">
        <v>0</v>
      </c>
      <c r="BN11" s="9">
        <v>0.66300000000000003</v>
      </c>
      <c r="BO11" s="9">
        <v>119.544</v>
      </c>
      <c r="BP11" s="9">
        <v>1.1259999999999999</v>
      </c>
      <c r="BQ11" s="9">
        <v>6.6609999999999996</v>
      </c>
      <c r="BR11" s="9">
        <v>13.141999999999999</v>
      </c>
      <c r="BS11" s="9">
        <v>19.41</v>
      </c>
      <c r="BT11" s="9">
        <v>121.06399999999999</v>
      </c>
      <c r="BU11" s="9">
        <v>57.222999999999999</v>
      </c>
      <c r="BV11" s="9">
        <v>11.436999999999999</v>
      </c>
      <c r="BW11" s="9">
        <v>230.25800000000001</v>
      </c>
      <c r="BX11" s="9">
        <v>295.40899999999999</v>
      </c>
      <c r="BY11" s="9">
        <v>272.42700000000002</v>
      </c>
      <c r="BZ11" s="9">
        <v>23.838999999999999</v>
      </c>
      <c r="CA11" s="9">
        <v>19.663</v>
      </c>
      <c r="CB11" s="9">
        <v>8.43</v>
      </c>
      <c r="CC11" s="9">
        <v>11.233000000000001</v>
      </c>
      <c r="CD11" s="9">
        <v>13.022</v>
      </c>
      <c r="CE11" s="9">
        <v>6.641</v>
      </c>
      <c r="CF11" s="9">
        <v>12.353</v>
      </c>
      <c r="CG11" s="9">
        <v>4.53</v>
      </c>
      <c r="CH11" s="9">
        <v>2.7810000000000001</v>
      </c>
      <c r="CI11" s="9">
        <v>6.05</v>
      </c>
      <c r="CJ11" s="9">
        <v>7.806</v>
      </c>
      <c r="CK11" s="9">
        <v>5.8070000000000004</v>
      </c>
      <c r="CL11" s="9">
        <v>12.89</v>
      </c>
      <c r="CM11" s="9">
        <v>6.7729999999999997</v>
      </c>
      <c r="CN11" s="9">
        <v>4.1749999999999998</v>
      </c>
      <c r="CO11" s="9">
        <v>248.589</v>
      </c>
      <c r="CP11" s="9">
        <v>228.71799999999999</v>
      </c>
      <c r="CQ11" s="9">
        <v>217.28899999999999</v>
      </c>
      <c r="CR11" s="9">
        <v>6.1120000000000001</v>
      </c>
      <c r="CS11" s="9">
        <v>5.3179999999999996</v>
      </c>
      <c r="CT11" s="9">
        <v>6.0460000000000003</v>
      </c>
      <c r="CU11" s="9">
        <v>3.9260000000000002</v>
      </c>
      <c r="CV11" s="9">
        <v>1.4570000000000001</v>
      </c>
      <c r="CW11" s="9">
        <v>166.39599999999999</v>
      </c>
      <c r="CX11" s="9">
        <v>12.302</v>
      </c>
      <c r="CY11" s="9">
        <v>16.84</v>
      </c>
      <c r="CZ11" s="9">
        <v>33.18</v>
      </c>
      <c r="DA11" s="9">
        <v>31.876999999999999</v>
      </c>
      <c r="DB11" s="9">
        <v>196.84200000000001</v>
      </c>
      <c r="DC11" s="9">
        <v>19.87</v>
      </c>
      <c r="DD11" s="9">
        <v>22.981999999999999</v>
      </c>
      <c r="DE11" s="9">
        <v>295.40899999999999</v>
      </c>
      <c r="DF11" s="9">
        <v>181.35</v>
      </c>
      <c r="DG11" s="9">
        <v>159.00700000000001</v>
      </c>
      <c r="DH11" s="9">
        <v>23.585000000000001</v>
      </c>
      <c r="DI11" s="9">
        <v>18.907</v>
      </c>
      <c r="DJ11" s="9">
        <v>5.5350000000000001</v>
      </c>
      <c r="DK11" s="9">
        <v>13.372</v>
      </c>
      <c r="DL11" s="9">
        <v>10.237</v>
      </c>
      <c r="DM11" s="9">
        <v>8.67</v>
      </c>
      <c r="DN11" s="9">
        <v>10.348000000000001</v>
      </c>
      <c r="DO11" s="9">
        <v>8.5589999999999993</v>
      </c>
      <c r="DP11" s="9">
        <v>0</v>
      </c>
      <c r="DQ11" s="9">
        <v>2.71</v>
      </c>
      <c r="DR11" s="9">
        <v>9.3989999999999991</v>
      </c>
      <c r="DS11" s="9">
        <v>6.798</v>
      </c>
      <c r="DT11" s="9">
        <v>11.673999999999999</v>
      </c>
      <c r="DU11" s="9">
        <v>7.2329999999999997</v>
      </c>
      <c r="DV11" s="9">
        <v>4.6779999999999999</v>
      </c>
      <c r="DW11" s="9">
        <v>135.422</v>
      </c>
      <c r="DX11" s="9">
        <v>122.422</v>
      </c>
      <c r="DY11" s="9">
        <v>113.771</v>
      </c>
      <c r="DZ11" s="9">
        <v>1.93</v>
      </c>
      <c r="EA11" s="9">
        <v>6.7210000000000001</v>
      </c>
      <c r="EB11" s="9">
        <v>2.3010000000000002</v>
      </c>
      <c r="EC11" s="9">
        <v>5.5190000000000001</v>
      </c>
      <c r="ED11" s="9">
        <v>0.5</v>
      </c>
      <c r="EE11" s="9">
        <v>74.841999999999999</v>
      </c>
      <c r="EF11" s="9">
        <v>6.5880000000000001</v>
      </c>
      <c r="EG11" s="9">
        <v>8.7829999999999995</v>
      </c>
      <c r="EH11" s="9">
        <v>32.209000000000003</v>
      </c>
      <c r="EI11" s="9">
        <v>22.576000000000001</v>
      </c>
      <c r="EJ11" s="9">
        <v>99.846000000000004</v>
      </c>
      <c r="EK11" s="9">
        <v>13</v>
      </c>
      <c r="EL11" s="9">
        <v>22.343</v>
      </c>
      <c r="EM11" s="9">
        <v>181.35</v>
      </c>
      <c r="EN11" s="9">
        <v>168.64500000000001</v>
      </c>
      <c r="EO11" s="9">
        <v>141.95599999999999</v>
      </c>
      <c r="EP11" s="9">
        <v>141.95599999999999</v>
      </c>
      <c r="EQ11" s="9">
        <v>11.242000000000001</v>
      </c>
      <c r="ER11" s="9">
        <v>130.714</v>
      </c>
      <c r="ES11" s="9">
        <v>26.689</v>
      </c>
      <c r="ET11" s="9">
        <v>262.36700000000002</v>
      </c>
      <c r="EU11" s="9">
        <v>240.14599999999999</v>
      </c>
      <c r="EV11" s="9">
        <v>34.939</v>
      </c>
      <c r="EW11" s="9">
        <v>16.207000000000001</v>
      </c>
      <c r="EX11" s="9">
        <v>5.8479999999999999</v>
      </c>
      <c r="EY11" s="9">
        <v>8.7810000000000006</v>
      </c>
      <c r="EZ11" s="9">
        <v>8.5809999999999995</v>
      </c>
      <c r="FA11" s="9">
        <v>6.048</v>
      </c>
      <c r="FB11" s="9">
        <v>8.8000000000000007</v>
      </c>
      <c r="FC11" s="9">
        <v>2.4510000000000001</v>
      </c>
      <c r="FD11" s="9">
        <v>3.05</v>
      </c>
      <c r="FE11" s="9">
        <v>2.5720000000000001</v>
      </c>
      <c r="FF11" s="9">
        <v>6.0030000000000001</v>
      </c>
      <c r="FG11" s="9">
        <v>6.0540000000000003</v>
      </c>
      <c r="FH11" s="9">
        <v>10.194000000000001</v>
      </c>
      <c r="FI11" s="9">
        <v>4.4359999999999999</v>
      </c>
      <c r="FJ11" s="9">
        <v>18.731999999999999</v>
      </c>
      <c r="FK11" s="9">
        <v>205.20699999999999</v>
      </c>
      <c r="FL11" s="9">
        <v>167.65</v>
      </c>
      <c r="FM11" s="9">
        <v>158.68700000000001</v>
      </c>
      <c r="FN11" s="9">
        <v>5.2290000000000001</v>
      </c>
      <c r="FO11" s="9">
        <v>3.734</v>
      </c>
      <c r="FP11" s="9">
        <v>4.8129999999999997</v>
      </c>
      <c r="FQ11" s="9">
        <v>2.7469999999999999</v>
      </c>
      <c r="FR11" s="9">
        <v>1.1859999999999999</v>
      </c>
      <c r="FS11" s="9">
        <v>125.895</v>
      </c>
      <c r="FT11" s="9">
        <v>13.085000000000001</v>
      </c>
      <c r="FU11" s="9">
        <v>8.1460000000000008</v>
      </c>
      <c r="FV11" s="9">
        <v>20.524999999999999</v>
      </c>
      <c r="FW11" s="9">
        <v>21.728999999999999</v>
      </c>
      <c r="FX11" s="9">
        <v>145.92099999999999</v>
      </c>
      <c r="FY11" s="9">
        <v>37.557000000000002</v>
      </c>
      <c r="FZ11" s="9">
        <v>22.221</v>
      </c>
      <c r="GA11" s="9">
        <v>237.809</v>
      </c>
      <c r="GB11" s="9">
        <v>24.558</v>
      </c>
      <c r="GC11" s="9">
        <v>30.795999999999999</v>
      </c>
      <c r="GD11" s="9">
        <v>29.417000000000002</v>
      </c>
      <c r="GE11" s="9">
        <v>1.0780000000000001</v>
      </c>
      <c r="GF11" s="9">
        <v>1.0780000000000001</v>
      </c>
      <c r="GG11" s="9">
        <v>0.16200000000000001</v>
      </c>
      <c r="GH11" s="9">
        <v>0.91600000000000004</v>
      </c>
      <c r="GI11" s="9">
        <v>0.443</v>
      </c>
      <c r="GJ11" s="9">
        <v>0.63500000000000001</v>
      </c>
      <c r="GK11" s="9">
        <v>0.60099999999999998</v>
      </c>
      <c r="GL11" s="9">
        <v>0.11899999999999999</v>
      </c>
      <c r="GM11" s="9">
        <v>0.35799999999999998</v>
      </c>
      <c r="GN11" s="9">
        <v>0</v>
      </c>
      <c r="GO11" s="9">
        <v>0.81799999999999995</v>
      </c>
      <c r="GP11" s="9">
        <v>0.26</v>
      </c>
      <c r="GQ11" s="9">
        <v>0.57499999999999996</v>
      </c>
      <c r="GR11" s="9">
        <v>0.503</v>
      </c>
      <c r="GS11" s="9">
        <v>0</v>
      </c>
      <c r="GT11" s="9">
        <v>28.338999999999999</v>
      </c>
      <c r="GU11" s="9">
        <v>16.128</v>
      </c>
      <c r="GV11" s="9">
        <v>14.574999999999999</v>
      </c>
      <c r="GW11" s="9">
        <v>0.751</v>
      </c>
      <c r="GX11" s="9">
        <v>0.80100000000000005</v>
      </c>
      <c r="GY11" s="9">
        <v>0.84399999999999997</v>
      </c>
      <c r="GZ11" s="9">
        <v>0.35699999999999998</v>
      </c>
      <c r="HA11" s="9">
        <v>0.35199999999999998</v>
      </c>
      <c r="HB11" s="9">
        <v>13.644</v>
      </c>
      <c r="HC11" s="9">
        <v>1.2170000000000001</v>
      </c>
      <c r="HD11" s="9">
        <v>0.50900000000000001</v>
      </c>
      <c r="HE11" s="9">
        <v>0.75900000000000001</v>
      </c>
      <c r="HF11" s="9">
        <v>3.5859999999999999</v>
      </c>
      <c r="HG11" s="9">
        <v>12.542</v>
      </c>
      <c r="HH11" s="9">
        <v>12.211</v>
      </c>
      <c r="HI11" s="9">
        <v>1.379</v>
      </c>
      <c r="HJ11" s="9">
        <v>30.795999999999999</v>
      </c>
      <c r="HK11" s="9">
        <v>44.981999999999999</v>
      </c>
      <c r="HL11" s="9">
        <v>41.220999999999997</v>
      </c>
      <c r="HM11" s="9">
        <v>2.899</v>
      </c>
      <c r="HN11" s="9">
        <v>2.4950000000000001</v>
      </c>
      <c r="HO11" s="9">
        <v>1.0069999999999999</v>
      </c>
      <c r="HP11" s="9">
        <v>1.4890000000000001</v>
      </c>
      <c r="HQ11" s="9">
        <v>1.546</v>
      </c>
      <c r="HR11" s="9">
        <v>0.94899999999999995</v>
      </c>
      <c r="HS11" s="9">
        <v>1.546</v>
      </c>
      <c r="HT11" s="9">
        <v>0</v>
      </c>
      <c r="HU11" s="9">
        <v>0.94899999999999995</v>
      </c>
      <c r="HV11" s="9">
        <v>0.68400000000000005</v>
      </c>
      <c r="HW11" s="9">
        <v>1.0980000000000001</v>
      </c>
      <c r="HX11" s="9">
        <v>0.71399999999999997</v>
      </c>
      <c r="HY11" s="9">
        <v>2.0289999999999999</v>
      </c>
      <c r="HZ11" s="9">
        <v>0.46700000000000003</v>
      </c>
      <c r="IA11" s="9">
        <v>0.40400000000000003</v>
      </c>
      <c r="IB11" s="9">
        <v>38.322000000000003</v>
      </c>
      <c r="IC11" s="9">
        <v>31.925999999999998</v>
      </c>
      <c r="ID11" s="9">
        <v>30.466999999999999</v>
      </c>
      <c r="IE11" s="9">
        <v>1.087</v>
      </c>
      <c r="IF11" s="9">
        <v>0.372</v>
      </c>
      <c r="IG11" s="9">
        <v>1.087</v>
      </c>
      <c r="IH11" s="9">
        <v>0</v>
      </c>
      <c r="II11" s="9">
        <v>0.372</v>
      </c>
      <c r="IJ11" s="9">
        <v>24.274000000000001</v>
      </c>
      <c r="IK11" s="9">
        <v>3.4060000000000001</v>
      </c>
      <c r="IL11" s="9">
        <v>1.4670000000000001</v>
      </c>
      <c r="IM11" s="9">
        <v>2.7789999999999999</v>
      </c>
      <c r="IN11" s="9">
        <v>4.4969999999999999</v>
      </c>
      <c r="IO11" s="9">
        <v>27.428999999999998</v>
      </c>
      <c r="IP11" s="9">
        <v>6.3959999999999999</v>
      </c>
      <c r="IQ11" s="9">
        <v>3.7610000000000001</v>
      </c>
    </row>
    <row r="12" spans="1:251">
      <c r="A12" s="10">
        <v>42401</v>
      </c>
      <c r="B12" s="9">
        <v>21.954000000000001</v>
      </c>
      <c r="C12" s="9">
        <v>45.481999999999999</v>
      </c>
      <c r="D12" s="9">
        <v>213.93600000000001</v>
      </c>
      <c r="E12" s="9">
        <v>61.000999999999998</v>
      </c>
      <c r="F12" s="9">
        <v>18.436</v>
      </c>
      <c r="G12" s="9">
        <v>364.83699999999999</v>
      </c>
      <c r="H12" s="9">
        <v>163.15199999999999</v>
      </c>
      <c r="I12" s="9">
        <v>156.44200000000001</v>
      </c>
      <c r="J12" s="9">
        <v>12.731999999999999</v>
      </c>
      <c r="K12" s="9">
        <v>12.731999999999999</v>
      </c>
      <c r="L12" s="9">
        <v>7.81</v>
      </c>
      <c r="M12" s="9">
        <v>4.9219999999999997</v>
      </c>
      <c r="N12" s="9">
        <v>7.6539999999999999</v>
      </c>
      <c r="O12" s="9">
        <v>5.0780000000000003</v>
      </c>
      <c r="P12" s="9">
        <v>7.117</v>
      </c>
      <c r="Q12" s="9">
        <v>0.75</v>
      </c>
      <c r="R12" s="9">
        <v>4.1139999999999999</v>
      </c>
      <c r="S12" s="9">
        <v>2.7909999999999999</v>
      </c>
      <c r="T12" s="9">
        <v>3.55</v>
      </c>
      <c r="U12" s="9">
        <v>6.39</v>
      </c>
      <c r="V12" s="9">
        <v>8.423</v>
      </c>
      <c r="W12" s="9">
        <v>4.3090000000000002</v>
      </c>
      <c r="X12" s="9">
        <v>0</v>
      </c>
      <c r="Y12" s="9">
        <v>143.71</v>
      </c>
      <c r="Z12" s="9">
        <v>109.64100000000001</v>
      </c>
      <c r="AA12" s="9">
        <v>105.64100000000001</v>
      </c>
      <c r="AB12" s="9">
        <v>2.7170000000000001</v>
      </c>
      <c r="AC12" s="9">
        <v>1.2829999999999999</v>
      </c>
      <c r="AD12" s="9">
        <v>1.885</v>
      </c>
      <c r="AE12" s="9">
        <v>0.88</v>
      </c>
      <c r="AF12" s="9">
        <v>1.234</v>
      </c>
      <c r="AG12" s="9">
        <v>90.027000000000001</v>
      </c>
      <c r="AH12" s="9">
        <v>2.6480000000000001</v>
      </c>
      <c r="AI12" s="9">
        <v>5.9859999999999998</v>
      </c>
      <c r="AJ12" s="9">
        <v>10.978999999999999</v>
      </c>
      <c r="AK12" s="9">
        <v>17.478000000000002</v>
      </c>
      <c r="AL12" s="9">
        <v>92.162999999999997</v>
      </c>
      <c r="AM12" s="9">
        <v>34.069000000000003</v>
      </c>
      <c r="AN12" s="9">
        <v>6.7110000000000003</v>
      </c>
      <c r="AO12" s="9">
        <v>163.15199999999999</v>
      </c>
      <c r="AP12" s="9">
        <v>215.52199999999999</v>
      </c>
      <c r="AQ12" s="9">
        <v>204.096</v>
      </c>
      <c r="AR12" s="9">
        <v>20.544</v>
      </c>
      <c r="AS12" s="9">
        <v>19.667999999999999</v>
      </c>
      <c r="AT12" s="9">
        <v>12.614000000000001</v>
      </c>
      <c r="AU12" s="9">
        <v>7.0529999999999999</v>
      </c>
      <c r="AV12" s="9">
        <v>15.79</v>
      </c>
      <c r="AW12" s="9">
        <v>3.8769999999999998</v>
      </c>
      <c r="AX12" s="9">
        <v>14.409000000000001</v>
      </c>
      <c r="AY12" s="9">
        <v>0.54200000000000004</v>
      </c>
      <c r="AZ12" s="9">
        <v>4.7169999999999996</v>
      </c>
      <c r="BA12" s="9">
        <v>7.1639999999999997</v>
      </c>
      <c r="BB12" s="9">
        <v>5.9530000000000003</v>
      </c>
      <c r="BC12" s="9">
        <v>6.55</v>
      </c>
      <c r="BD12" s="9">
        <v>11.444000000000001</v>
      </c>
      <c r="BE12" s="9">
        <v>8.2240000000000002</v>
      </c>
      <c r="BF12" s="9">
        <v>0.876</v>
      </c>
      <c r="BG12" s="9">
        <v>183.55199999999999</v>
      </c>
      <c r="BH12" s="9">
        <v>128.607</v>
      </c>
      <c r="BI12" s="9">
        <v>124.66</v>
      </c>
      <c r="BJ12" s="9">
        <v>3.512</v>
      </c>
      <c r="BK12" s="9">
        <v>0.436</v>
      </c>
      <c r="BL12" s="9">
        <v>3.141</v>
      </c>
      <c r="BM12" s="9">
        <v>0</v>
      </c>
      <c r="BN12" s="9">
        <v>0.80600000000000005</v>
      </c>
      <c r="BO12" s="9">
        <v>104.754</v>
      </c>
      <c r="BP12" s="9">
        <v>5.665</v>
      </c>
      <c r="BQ12" s="9">
        <v>6.7160000000000002</v>
      </c>
      <c r="BR12" s="9">
        <v>11.473000000000001</v>
      </c>
      <c r="BS12" s="9">
        <v>19.013000000000002</v>
      </c>
      <c r="BT12" s="9">
        <v>109.59399999999999</v>
      </c>
      <c r="BU12" s="9">
        <v>54.945</v>
      </c>
      <c r="BV12" s="9">
        <v>11.426</v>
      </c>
      <c r="BW12" s="9">
        <v>215.52199999999999</v>
      </c>
      <c r="BX12" s="9">
        <v>297.75099999999998</v>
      </c>
      <c r="BY12" s="9">
        <v>280.99700000000001</v>
      </c>
      <c r="BZ12" s="9">
        <v>28.789000000000001</v>
      </c>
      <c r="CA12" s="9">
        <v>27.018000000000001</v>
      </c>
      <c r="CB12" s="9">
        <v>7.13</v>
      </c>
      <c r="CC12" s="9">
        <v>19.888000000000002</v>
      </c>
      <c r="CD12" s="9">
        <v>14.154999999999999</v>
      </c>
      <c r="CE12" s="9">
        <v>12.863</v>
      </c>
      <c r="CF12" s="9">
        <v>14.581</v>
      </c>
      <c r="CG12" s="9">
        <v>8.8670000000000009</v>
      </c>
      <c r="CH12" s="9">
        <v>1.893</v>
      </c>
      <c r="CI12" s="9">
        <v>5.609</v>
      </c>
      <c r="CJ12" s="9">
        <v>12.331</v>
      </c>
      <c r="CK12" s="9">
        <v>9.0779999999999994</v>
      </c>
      <c r="CL12" s="9">
        <v>17.047999999999998</v>
      </c>
      <c r="CM12" s="9">
        <v>9.9700000000000006</v>
      </c>
      <c r="CN12" s="9">
        <v>1.7709999999999999</v>
      </c>
      <c r="CO12" s="9">
        <v>252.208</v>
      </c>
      <c r="CP12" s="9">
        <v>224.37200000000001</v>
      </c>
      <c r="CQ12" s="9">
        <v>212.31800000000001</v>
      </c>
      <c r="CR12" s="9">
        <v>3.8740000000000001</v>
      </c>
      <c r="CS12" s="9">
        <v>8.18</v>
      </c>
      <c r="CT12" s="9">
        <v>4.6900000000000004</v>
      </c>
      <c r="CU12" s="9">
        <v>4.4089999999999998</v>
      </c>
      <c r="CV12" s="9">
        <v>2.1480000000000001</v>
      </c>
      <c r="CW12" s="9">
        <v>165.91800000000001</v>
      </c>
      <c r="CX12" s="9">
        <v>10.731</v>
      </c>
      <c r="CY12" s="9">
        <v>18.274999999999999</v>
      </c>
      <c r="CZ12" s="9">
        <v>29.449000000000002</v>
      </c>
      <c r="DA12" s="9">
        <v>37.503999999999998</v>
      </c>
      <c r="DB12" s="9">
        <v>186.86799999999999</v>
      </c>
      <c r="DC12" s="9">
        <v>27.835999999999999</v>
      </c>
      <c r="DD12" s="9">
        <v>16.754000000000001</v>
      </c>
      <c r="DE12" s="9">
        <v>297.75099999999998</v>
      </c>
      <c r="DF12" s="9">
        <v>196.149</v>
      </c>
      <c r="DG12" s="9">
        <v>179.87100000000001</v>
      </c>
      <c r="DH12" s="9">
        <v>17.663</v>
      </c>
      <c r="DI12" s="9">
        <v>15.381</v>
      </c>
      <c r="DJ12" s="9">
        <v>4.0990000000000002</v>
      </c>
      <c r="DK12" s="9">
        <v>11.282999999999999</v>
      </c>
      <c r="DL12" s="9">
        <v>8.7629999999999999</v>
      </c>
      <c r="DM12" s="9">
        <v>6.6189999999999998</v>
      </c>
      <c r="DN12" s="9">
        <v>8.7850000000000001</v>
      </c>
      <c r="DO12" s="9">
        <v>6.5970000000000004</v>
      </c>
      <c r="DP12" s="9">
        <v>0</v>
      </c>
      <c r="DQ12" s="9">
        <v>4.2160000000000002</v>
      </c>
      <c r="DR12" s="9">
        <v>4.702</v>
      </c>
      <c r="DS12" s="9">
        <v>6.4630000000000001</v>
      </c>
      <c r="DT12" s="9">
        <v>9.1910000000000007</v>
      </c>
      <c r="DU12" s="9">
        <v>6.1909999999999998</v>
      </c>
      <c r="DV12" s="9">
        <v>2.2810000000000001</v>
      </c>
      <c r="DW12" s="9">
        <v>162.208</v>
      </c>
      <c r="DX12" s="9">
        <v>144.64699999999999</v>
      </c>
      <c r="DY12" s="9">
        <v>139.41900000000001</v>
      </c>
      <c r="DZ12" s="9">
        <v>2.17</v>
      </c>
      <c r="EA12" s="9">
        <v>3.0579999999999998</v>
      </c>
      <c r="EB12" s="9">
        <v>1.7030000000000001</v>
      </c>
      <c r="EC12" s="9">
        <v>3.1789999999999998</v>
      </c>
      <c r="ED12" s="9">
        <v>0.34699999999999998</v>
      </c>
      <c r="EE12" s="9">
        <v>96.191999999999993</v>
      </c>
      <c r="EF12" s="9">
        <v>8.09</v>
      </c>
      <c r="EG12" s="9">
        <v>10.483000000000001</v>
      </c>
      <c r="EH12" s="9">
        <v>29.882999999999999</v>
      </c>
      <c r="EI12" s="9">
        <v>18.838999999999999</v>
      </c>
      <c r="EJ12" s="9">
        <v>125.80800000000001</v>
      </c>
      <c r="EK12" s="9">
        <v>17.561</v>
      </c>
      <c r="EL12" s="9">
        <v>16.277999999999999</v>
      </c>
      <c r="EM12" s="9">
        <v>196.149</v>
      </c>
      <c r="EN12" s="9">
        <v>152.31200000000001</v>
      </c>
      <c r="EO12" s="9">
        <v>124.408</v>
      </c>
      <c r="EP12" s="9">
        <v>124.408</v>
      </c>
      <c r="EQ12" s="9">
        <v>9.3450000000000006</v>
      </c>
      <c r="ER12" s="9">
        <v>115.063</v>
      </c>
      <c r="ES12" s="9">
        <v>27.904</v>
      </c>
      <c r="ET12" s="9">
        <v>258.06700000000001</v>
      </c>
      <c r="EU12" s="9">
        <v>237.614</v>
      </c>
      <c r="EV12" s="9">
        <v>37.514000000000003</v>
      </c>
      <c r="EW12" s="9">
        <v>16.518999999999998</v>
      </c>
      <c r="EX12" s="9">
        <v>6.3250000000000002</v>
      </c>
      <c r="EY12" s="9">
        <v>7.8540000000000001</v>
      </c>
      <c r="EZ12" s="9">
        <v>9.8719999999999999</v>
      </c>
      <c r="FA12" s="9">
        <v>4.3070000000000004</v>
      </c>
      <c r="FB12" s="9">
        <v>9.4459999999999997</v>
      </c>
      <c r="FC12" s="9">
        <v>2.0099999999999998</v>
      </c>
      <c r="FD12" s="9">
        <v>2.331</v>
      </c>
      <c r="FE12" s="9">
        <v>3.2589999999999999</v>
      </c>
      <c r="FF12" s="9">
        <v>5.9669999999999996</v>
      </c>
      <c r="FG12" s="9">
        <v>5.1139999999999999</v>
      </c>
      <c r="FH12" s="9">
        <v>7.8890000000000002</v>
      </c>
      <c r="FI12" s="9">
        <v>6.45</v>
      </c>
      <c r="FJ12" s="9">
        <v>20.995000000000001</v>
      </c>
      <c r="FK12" s="9">
        <v>200.1</v>
      </c>
      <c r="FL12" s="9">
        <v>164.62799999999999</v>
      </c>
      <c r="FM12" s="9">
        <v>155.12</v>
      </c>
      <c r="FN12" s="9">
        <v>4.9610000000000003</v>
      </c>
      <c r="FO12" s="9">
        <v>4.5469999999999997</v>
      </c>
      <c r="FP12" s="9">
        <v>4.4329999999999998</v>
      </c>
      <c r="FQ12" s="9">
        <v>2.4209999999999998</v>
      </c>
      <c r="FR12" s="9">
        <v>1.591</v>
      </c>
      <c r="FS12" s="9">
        <v>125.20399999999999</v>
      </c>
      <c r="FT12" s="9">
        <v>11.044</v>
      </c>
      <c r="FU12" s="9">
        <v>8.0589999999999993</v>
      </c>
      <c r="FV12" s="9">
        <v>20.321000000000002</v>
      </c>
      <c r="FW12" s="9">
        <v>24.922999999999998</v>
      </c>
      <c r="FX12" s="9">
        <v>139.70500000000001</v>
      </c>
      <c r="FY12" s="9">
        <v>35.472000000000001</v>
      </c>
      <c r="FZ12" s="9">
        <v>20.452999999999999</v>
      </c>
      <c r="GA12" s="9">
        <v>230.154</v>
      </c>
      <c r="GB12" s="9">
        <v>27.913</v>
      </c>
      <c r="GC12" s="9">
        <v>29.355</v>
      </c>
      <c r="GD12" s="9">
        <v>27.702000000000002</v>
      </c>
      <c r="GE12" s="9">
        <v>1.089</v>
      </c>
      <c r="GF12" s="9">
        <v>0.96699999999999997</v>
      </c>
      <c r="GG12" s="9">
        <v>0.32500000000000001</v>
      </c>
      <c r="GH12" s="9">
        <v>0.64200000000000002</v>
      </c>
      <c r="GI12" s="9">
        <v>0.58599999999999997</v>
      </c>
      <c r="GJ12" s="9">
        <v>0.38100000000000001</v>
      </c>
      <c r="GK12" s="9">
        <v>0.71099999999999997</v>
      </c>
      <c r="GL12" s="9">
        <v>0</v>
      </c>
      <c r="GM12" s="9">
        <v>0.13200000000000001</v>
      </c>
      <c r="GN12" s="9">
        <v>0.378</v>
      </c>
      <c r="GO12" s="9">
        <v>0.47599999999999998</v>
      </c>
      <c r="GP12" s="9">
        <v>0.112</v>
      </c>
      <c r="GQ12" s="9">
        <v>0.51900000000000002</v>
      </c>
      <c r="GR12" s="9">
        <v>0.44800000000000001</v>
      </c>
      <c r="GS12" s="9">
        <v>0.122</v>
      </c>
      <c r="GT12" s="9">
        <v>26.614000000000001</v>
      </c>
      <c r="GU12" s="9">
        <v>14.932</v>
      </c>
      <c r="GV12" s="9">
        <v>13.904</v>
      </c>
      <c r="GW12" s="9">
        <v>0.753</v>
      </c>
      <c r="GX12" s="9">
        <v>0.27500000000000002</v>
      </c>
      <c r="GY12" s="9">
        <v>0.63200000000000001</v>
      </c>
      <c r="GZ12" s="9">
        <v>0.13300000000000001</v>
      </c>
      <c r="HA12" s="9">
        <v>9.5000000000000001E-2</v>
      </c>
      <c r="HB12" s="9">
        <v>10.542</v>
      </c>
      <c r="HC12" s="9">
        <v>1.53</v>
      </c>
      <c r="HD12" s="9">
        <v>0.67300000000000004</v>
      </c>
      <c r="HE12" s="9">
        <v>2.1880000000000002</v>
      </c>
      <c r="HF12" s="9">
        <v>3.4079999999999999</v>
      </c>
      <c r="HG12" s="9">
        <v>11.523999999999999</v>
      </c>
      <c r="HH12" s="9">
        <v>11.682</v>
      </c>
      <c r="HI12" s="9">
        <v>1.653</v>
      </c>
      <c r="HJ12" s="9">
        <v>29.355</v>
      </c>
      <c r="HK12" s="9">
        <v>44.343000000000004</v>
      </c>
      <c r="HL12" s="9">
        <v>42.771999999999998</v>
      </c>
      <c r="HM12" s="9">
        <v>3.585</v>
      </c>
      <c r="HN12" s="9">
        <v>2.984</v>
      </c>
      <c r="HO12" s="9">
        <v>1.458</v>
      </c>
      <c r="HP12" s="9">
        <v>1.526</v>
      </c>
      <c r="HQ12" s="9">
        <v>2.4790000000000001</v>
      </c>
      <c r="HR12" s="9">
        <v>0.505</v>
      </c>
      <c r="HS12" s="9">
        <v>2.4790000000000001</v>
      </c>
      <c r="HT12" s="9">
        <v>0</v>
      </c>
      <c r="HU12" s="9">
        <v>0.505</v>
      </c>
      <c r="HV12" s="9">
        <v>0.73799999999999999</v>
      </c>
      <c r="HW12" s="9">
        <v>1.1559999999999999</v>
      </c>
      <c r="HX12" s="9">
        <v>1.0900000000000001</v>
      </c>
      <c r="HY12" s="9">
        <v>2.1389999999999998</v>
      </c>
      <c r="HZ12" s="9">
        <v>0.84499999999999997</v>
      </c>
      <c r="IA12" s="9">
        <v>0.60099999999999998</v>
      </c>
      <c r="IB12" s="9">
        <v>39.186999999999998</v>
      </c>
      <c r="IC12" s="9">
        <v>32.634999999999998</v>
      </c>
      <c r="ID12" s="9">
        <v>31.132999999999999</v>
      </c>
      <c r="IE12" s="9">
        <v>0.85899999999999999</v>
      </c>
      <c r="IF12" s="9">
        <v>0.64200000000000002</v>
      </c>
      <c r="IG12" s="9">
        <v>1.1259999999999999</v>
      </c>
      <c r="IH12" s="9">
        <v>0</v>
      </c>
      <c r="II12" s="9">
        <v>0.375</v>
      </c>
      <c r="IJ12" s="9">
        <v>25.323</v>
      </c>
      <c r="IK12" s="9">
        <v>2.0619999999999998</v>
      </c>
      <c r="IL12" s="9">
        <v>2.3039999999999998</v>
      </c>
      <c r="IM12" s="9">
        <v>2.9460000000000002</v>
      </c>
      <c r="IN12" s="9">
        <v>6.5609999999999999</v>
      </c>
      <c r="IO12" s="9">
        <v>26.073</v>
      </c>
      <c r="IP12" s="9">
        <v>6.5519999999999996</v>
      </c>
      <c r="IQ12" s="9">
        <v>1.571</v>
      </c>
    </row>
    <row r="13" spans="1:251">
      <c r="A13" s="10">
        <v>42767</v>
      </c>
      <c r="B13" s="9">
        <v>21.236000000000001</v>
      </c>
      <c r="C13" s="9">
        <v>41.408000000000001</v>
      </c>
      <c r="D13" s="9">
        <v>205.58699999999999</v>
      </c>
      <c r="E13" s="9">
        <v>64.887</v>
      </c>
      <c r="F13" s="9">
        <v>24.706</v>
      </c>
      <c r="G13" s="9">
        <v>356.81099999999998</v>
      </c>
      <c r="H13" s="9">
        <v>152.68199999999999</v>
      </c>
      <c r="I13" s="9">
        <v>144.67699999999999</v>
      </c>
      <c r="J13" s="9">
        <v>11.238</v>
      </c>
      <c r="K13" s="9">
        <v>11.238</v>
      </c>
      <c r="L13" s="9">
        <v>4.423</v>
      </c>
      <c r="M13" s="9">
        <v>6.8150000000000004</v>
      </c>
      <c r="N13" s="9">
        <v>9.6549999999999994</v>
      </c>
      <c r="O13" s="9">
        <v>1.583</v>
      </c>
      <c r="P13" s="9">
        <v>6.375</v>
      </c>
      <c r="Q13" s="9">
        <v>0.73099999999999998</v>
      </c>
      <c r="R13" s="9">
        <v>4.1319999999999997</v>
      </c>
      <c r="S13" s="9">
        <v>3.7679999999999998</v>
      </c>
      <c r="T13" s="9">
        <v>3.444</v>
      </c>
      <c r="U13" s="9">
        <v>4.0259999999999998</v>
      </c>
      <c r="V13" s="9">
        <v>5.5910000000000002</v>
      </c>
      <c r="W13" s="9">
        <v>5.6470000000000002</v>
      </c>
      <c r="X13" s="9">
        <v>0</v>
      </c>
      <c r="Y13" s="9">
        <v>133.43899999999999</v>
      </c>
      <c r="Z13" s="9">
        <v>99.21</v>
      </c>
      <c r="AA13" s="9">
        <v>96.234999999999999</v>
      </c>
      <c r="AB13" s="9">
        <v>1.0820000000000001</v>
      </c>
      <c r="AC13" s="9">
        <v>1.8919999999999999</v>
      </c>
      <c r="AD13" s="9">
        <v>0.39300000000000002</v>
      </c>
      <c r="AE13" s="9">
        <v>1.524</v>
      </c>
      <c r="AF13" s="9">
        <v>1.0580000000000001</v>
      </c>
      <c r="AG13" s="9">
        <v>80.573999999999998</v>
      </c>
      <c r="AH13" s="9">
        <v>3.2160000000000002</v>
      </c>
      <c r="AI13" s="9">
        <v>6.1929999999999996</v>
      </c>
      <c r="AJ13" s="9">
        <v>9.2270000000000003</v>
      </c>
      <c r="AK13" s="9">
        <v>15.157</v>
      </c>
      <c r="AL13" s="9">
        <v>84.052999999999997</v>
      </c>
      <c r="AM13" s="9">
        <v>34.228999999999999</v>
      </c>
      <c r="AN13" s="9">
        <v>8.0050000000000008</v>
      </c>
      <c r="AO13" s="9">
        <v>152.68199999999999</v>
      </c>
      <c r="AP13" s="9">
        <v>218.80600000000001</v>
      </c>
      <c r="AQ13" s="9">
        <v>210.37700000000001</v>
      </c>
      <c r="AR13" s="9">
        <v>16.704999999999998</v>
      </c>
      <c r="AS13" s="9">
        <v>15.489000000000001</v>
      </c>
      <c r="AT13" s="9">
        <v>6.0149999999999997</v>
      </c>
      <c r="AU13" s="9">
        <v>9.4730000000000008</v>
      </c>
      <c r="AV13" s="9">
        <v>12.861000000000001</v>
      </c>
      <c r="AW13" s="9">
        <v>2.6269999999999998</v>
      </c>
      <c r="AX13" s="9">
        <v>10.602</v>
      </c>
      <c r="AY13" s="9">
        <v>1.2969999999999999</v>
      </c>
      <c r="AZ13" s="9">
        <v>3.59</v>
      </c>
      <c r="BA13" s="9">
        <v>4.0460000000000003</v>
      </c>
      <c r="BB13" s="9">
        <v>5.0730000000000004</v>
      </c>
      <c r="BC13" s="9">
        <v>6.37</v>
      </c>
      <c r="BD13" s="9">
        <v>10.33</v>
      </c>
      <c r="BE13" s="9">
        <v>5.1580000000000004</v>
      </c>
      <c r="BF13" s="9">
        <v>1.216</v>
      </c>
      <c r="BG13" s="9">
        <v>193.672</v>
      </c>
      <c r="BH13" s="9">
        <v>129.67400000000001</v>
      </c>
      <c r="BI13" s="9">
        <v>124.059</v>
      </c>
      <c r="BJ13" s="9">
        <v>3.9529999999999998</v>
      </c>
      <c r="BK13" s="9">
        <v>1.6619999999999999</v>
      </c>
      <c r="BL13" s="9">
        <v>3.4620000000000002</v>
      </c>
      <c r="BM13" s="9">
        <v>0.35299999999999998</v>
      </c>
      <c r="BN13" s="9">
        <v>1.8009999999999999</v>
      </c>
      <c r="BO13" s="9">
        <v>100.291</v>
      </c>
      <c r="BP13" s="9">
        <v>5.5179999999999998</v>
      </c>
      <c r="BQ13" s="9">
        <v>5.0620000000000003</v>
      </c>
      <c r="BR13" s="9">
        <v>18.803999999999998</v>
      </c>
      <c r="BS13" s="9">
        <v>14.686999999999999</v>
      </c>
      <c r="BT13" s="9">
        <v>114.988</v>
      </c>
      <c r="BU13" s="9">
        <v>63.997999999999998</v>
      </c>
      <c r="BV13" s="9">
        <v>8.4290000000000003</v>
      </c>
      <c r="BW13" s="9">
        <v>218.80600000000001</v>
      </c>
      <c r="BX13" s="9">
        <v>289.76600000000002</v>
      </c>
      <c r="BY13" s="9">
        <v>266.55399999999997</v>
      </c>
      <c r="BZ13" s="9">
        <v>23.181000000000001</v>
      </c>
      <c r="CA13" s="9">
        <v>22.443000000000001</v>
      </c>
      <c r="CB13" s="9">
        <v>8.8650000000000002</v>
      </c>
      <c r="CC13" s="9">
        <v>13.577999999999999</v>
      </c>
      <c r="CD13" s="9">
        <v>13.180999999999999</v>
      </c>
      <c r="CE13" s="9">
        <v>9.2620000000000005</v>
      </c>
      <c r="CF13" s="9">
        <v>11.098000000000001</v>
      </c>
      <c r="CG13" s="9">
        <v>7.2690000000000001</v>
      </c>
      <c r="CH13" s="9">
        <v>3.6819999999999999</v>
      </c>
      <c r="CI13" s="9">
        <v>4.5629999999999997</v>
      </c>
      <c r="CJ13" s="9">
        <v>10.468</v>
      </c>
      <c r="CK13" s="9">
        <v>7.4119999999999999</v>
      </c>
      <c r="CL13" s="9">
        <v>14.898999999999999</v>
      </c>
      <c r="CM13" s="9">
        <v>7.5430000000000001</v>
      </c>
      <c r="CN13" s="9">
        <v>0.73799999999999999</v>
      </c>
      <c r="CO13" s="9">
        <v>243.37299999999999</v>
      </c>
      <c r="CP13" s="9">
        <v>220.19800000000001</v>
      </c>
      <c r="CQ13" s="9">
        <v>213.24799999999999</v>
      </c>
      <c r="CR13" s="9">
        <v>2.7469999999999999</v>
      </c>
      <c r="CS13" s="9">
        <v>4.2039999999999997</v>
      </c>
      <c r="CT13" s="9">
        <v>2.343</v>
      </c>
      <c r="CU13" s="9">
        <v>2.4260000000000002</v>
      </c>
      <c r="CV13" s="9">
        <v>2.1819999999999999</v>
      </c>
      <c r="CW13" s="9">
        <v>167.80500000000001</v>
      </c>
      <c r="CX13" s="9">
        <v>14.316000000000001</v>
      </c>
      <c r="CY13" s="9">
        <v>12.41</v>
      </c>
      <c r="CZ13" s="9">
        <v>25.667000000000002</v>
      </c>
      <c r="DA13" s="9">
        <v>33.128999999999998</v>
      </c>
      <c r="DB13" s="9">
        <v>187.06899999999999</v>
      </c>
      <c r="DC13" s="9">
        <v>23.175000000000001</v>
      </c>
      <c r="DD13" s="9">
        <v>23.210999999999999</v>
      </c>
      <c r="DE13" s="9">
        <v>289.76600000000002</v>
      </c>
      <c r="DF13" s="9">
        <v>181.76900000000001</v>
      </c>
      <c r="DG13" s="9">
        <v>163.06</v>
      </c>
      <c r="DH13" s="9">
        <v>15.853999999999999</v>
      </c>
      <c r="DI13" s="9">
        <v>13.532</v>
      </c>
      <c r="DJ13" s="9">
        <v>4.1580000000000004</v>
      </c>
      <c r="DK13" s="9">
        <v>9.375</v>
      </c>
      <c r="DL13" s="9">
        <v>4.9029999999999996</v>
      </c>
      <c r="DM13" s="9">
        <v>8.6289999999999996</v>
      </c>
      <c r="DN13" s="9">
        <v>3.3959999999999999</v>
      </c>
      <c r="DO13" s="9">
        <v>10.135999999999999</v>
      </c>
      <c r="DP13" s="9">
        <v>0</v>
      </c>
      <c r="DQ13" s="9">
        <v>4.0469999999999997</v>
      </c>
      <c r="DR13" s="9">
        <v>5.234</v>
      </c>
      <c r="DS13" s="9">
        <v>4.2510000000000003</v>
      </c>
      <c r="DT13" s="9">
        <v>7.0140000000000002</v>
      </c>
      <c r="DU13" s="9">
        <v>6.5179999999999998</v>
      </c>
      <c r="DV13" s="9">
        <v>2.3210000000000002</v>
      </c>
      <c r="DW13" s="9">
        <v>147.20699999999999</v>
      </c>
      <c r="DX13" s="9">
        <v>127.673</v>
      </c>
      <c r="DY13" s="9">
        <v>123.017</v>
      </c>
      <c r="DZ13" s="9">
        <v>2.4089999999999998</v>
      </c>
      <c r="EA13" s="9">
        <v>2.2469999999999999</v>
      </c>
      <c r="EB13" s="9">
        <v>2.0990000000000002</v>
      </c>
      <c r="EC13" s="9">
        <v>2.5569999999999999</v>
      </c>
      <c r="ED13" s="9">
        <v>0</v>
      </c>
      <c r="EE13" s="9">
        <v>89.846999999999994</v>
      </c>
      <c r="EF13" s="9">
        <v>6.3029999999999999</v>
      </c>
      <c r="EG13" s="9">
        <v>13.125999999999999</v>
      </c>
      <c r="EH13" s="9">
        <v>18.396999999999998</v>
      </c>
      <c r="EI13" s="9">
        <v>15.249000000000001</v>
      </c>
      <c r="EJ13" s="9">
        <v>112.42400000000001</v>
      </c>
      <c r="EK13" s="9">
        <v>19.533999999999999</v>
      </c>
      <c r="EL13" s="9">
        <v>18.709</v>
      </c>
      <c r="EM13" s="9">
        <v>181.76900000000001</v>
      </c>
      <c r="EN13" s="9">
        <v>146.34700000000001</v>
      </c>
      <c r="EO13" s="9">
        <v>118.40900000000001</v>
      </c>
      <c r="EP13" s="9">
        <v>118.40900000000001</v>
      </c>
      <c r="EQ13" s="9">
        <v>7.7750000000000004</v>
      </c>
      <c r="ER13" s="9">
        <v>110.633</v>
      </c>
      <c r="ES13" s="9">
        <v>27.937999999999999</v>
      </c>
      <c r="ET13" s="9">
        <v>262.27699999999999</v>
      </c>
      <c r="EU13" s="9">
        <v>239.78899999999999</v>
      </c>
      <c r="EV13" s="9">
        <v>39.704000000000001</v>
      </c>
      <c r="EW13" s="9">
        <v>17.59</v>
      </c>
      <c r="EX13" s="9">
        <v>6.43</v>
      </c>
      <c r="EY13" s="9">
        <v>9.8559999999999999</v>
      </c>
      <c r="EZ13" s="9">
        <v>10.061</v>
      </c>
      <c r="FA13" s="9">
        <v>6.2249999999999996</v>
      </c>
      <c r="FB13" s="9">
        <v>9.8989999999999991</v>
      </c>
      <c r="FC13" s="9">
        <v>2.964</v>
      </c>
      <c r="FD13" s="9">
        <v>2.8580000000000001</v>
      </c>
      <c r="FE13" s="9">
        <v>5.1989999999999998</v>
      </c>
      <c r="FF13" s="9">
        <v>4.2960000000000003</v>
      </c>
      <c r="FG13" s="9">
        <v>6.7910000000000004</v>
      </c>
      <c r="FH13" s="9">
        <v>10.502000000000001</v>
      </c>
      <c r="FI13" s="9">
        <v>5.7850000000000001</v>
      </c>
      <c r="FJ13" s="9">
        <v>22.114999999999998</v>
      </c>
      <c r="FK13" s="9">
        <v>200.08500000000001</v>
      </c>
      <c r="FL13" s="9">
        <v>165.11600000000001</v>
      </c>
      <c r="FM13" s="9">
        <v>157.024</v>
      </c>
      <c r="FN13" s="9">
        <v>4.5750000000000002</v>
      </c>
      <c r="FO13" s="9">
        <v>3.5169999999999999</v>
      </c>
      <c r="FP13" s="9">
        <v>4.1920000000000002</v>
      </c>
      <c r="FQ13" s="9">
        <v>1.601</v>
      </c>
      <c r="FR13" s="9">
        <v>1.4890000000000001</v>
      </c>
      <c r="FS13" s="9">
        <v>125.39100000000001</v>
      </c>
      <c r="FT13" s="9">
        <v>12.192</v>
      </c>
      <c r="FU13" s="9">
        <v>7.4779999999999998</v>
      </c>
      <c r="FV13" s="9">
        <v>20.053999999999998</v>
      </c>
      <c r="FW13" s="9">
        <v>26.766999999999999</v>
      </c>
      <c r="FX13" s="9">
        <v>138.34899999999999</v>
      </c>
      <c r="FY13" s="9">
        <v>34.969000000000001</v>
      </c>
      <c r="FZ13" s="9">
        <v>22.488</v>
      </c>
      <c r="GA13" s="9">
        <v>233.00899999999999</v>
      </c>
      <c r="GB13" s="9">
        <v>29.268000000000001</v>
      </c>
      <c r="GC13" s="9">
        <v>25.352</v>
      </c>
      <c r="GD13" s="9">
        <v>23.646999999999998</v>
      </c>
      <c r="GE13" s="9">
        <v>1.1819999999999999</v>
      </c>
      <c r="GF13" s="9">
        <v>1.1819999999999999</v>
      </c>
      <c r="GG13" s="9">
        <v>0.65600000000000003</v>
      </c>
      <c r="GH13" s="9">
        <v>0.52600000000000002</v>
      </c>
      <c r="GI13" s="9">
        <v>0.91</v>
      </c>
      <c r="GJ13" s="9">
        <v>0.27200000000000002</v>
      </c>
      <c r="GK13" s="9">
        <v>0.78300000000000003</v>
      </c>
      <c r="GL13" s="9">
        <v>0.11700000000000001</v>
      </c>
      <c r="GM13" s="9">
        <v>0.28299999999999997</v>
      </c>
      <c r="GN13" s="9">
        <v>0.14499999999999999</v>
      </c>
      <c r="GO13" s="9">
        <v>0.63500000000000001</v>
      </c>
      <c r="GP13" s="9">
        <v>0.40300000000000002</v>
      </c>
      <c r="GQ13" s="9">
        <v>0.38200000000000001</v>
      </c>
      <c r="GR13" s="9">
        <v>0.79900000000000004</v>
      </c>
      <c r="GS13" s="9">
        <v>0</v>
      </c>
      <c r="GT13" s="9">
        <v>22.465</v>
      </c>
      <c r="GU13" s="9">
        <v>13.489000000000001</v>
      </c>
      <c r="GV13" s="9">
        <v>12.898</v>
      </c>
      <c r="GW13" s="9">
        <v>9.2999999999999999E-2</v>
      </c>
      <c r="GX13" s="9">
        <v>0.498</v>
      </c>
      <c r="GY13" s="9">
        <v>0.22900000000000001</v>
      </c>
      <c r="GZ13" s="9">
        <v>0</v>
      </c>
      <c r="HA13" s="9">
        <v>8.4000000000000005E-2</v>
      </c>
      <c r="HB13" s="9">
        <v>10.932</v>
      </c>
      <c r="HC13" s="9">
        <v>1.3160000000000001</v>
      </c>
      <c r="HD13" s="9">
        <v>0.13200000000000001</v>
      </c>
      <c r="HE13" s="9">
        <v>1.109</v>
      </c>
      <c r="HF13" s="9">
        <v>2.7240000000000002</v>
      </c>
      <c r="HG13" s="9">
        <v>10.765000000000001</v>
      </c>
      <c r="HH13" s="9">
        <v>8.9760000000000009</v>
      </c>
      <c r="HI13" s="9">
        <v>1.704</v>
      </c>
      <c r="HJ13" s="9">
        <v>25.352</v>
      </c>
      <c r="HK13" s="9">
        <v>46.713000000000001</v>
      </c>
      <c r="HL13" s="9">
        <v>43.838000000000001</v>
      </c>
      <c r="HM13" s="9">
        <v>3.2130000000000001</v>
      </c>
      <c r="HN13" s="9">
        <v>2.9079999999999999</v>
      </c>
      <c r="HO13" s="9">
        <v>1.07</v>
      </c>
      <c r="HP13" s="9">
        <v>1.8380000000000001</v>
      </c>
      <c r="HQ13" s="9">
        <v>1.9330000000000001</v>
      </c>
      <c r="HR13" s="9">
        <v>0.97499999999999998</v>
      </c>
      <c r="HS13" s="9">
        <v>1.8029999999999999</v>
      </c>
      <c r="HT13" s="9">
        <v>0.27400000000000002</v>
      </c>
      <c r="HU13" s="9">
        <v>0.83099999999999996</v>
      </c>
      <c r="HV13" s="9">
        <v>1.2430000000000001</v>
      </c>
      <c r="HW13" s="9">
        <v>0.81599999999999995</v>
      </c>
      <c r="HX13" s="9">
        <v>0.84899999999999998</v>
      </c>
      <c r="HY13" s="9">
        <v>2.2090000000000001</v>
      </c>
      <c r="HZ13" s="9">
        <v>0.69899999999999995</v>
      </c>
      <c r="IA13" s="9">
        <v>0.30499999999999999</v>
      </c>
      <c r="IB13" s="9">
        <v>40.625</v>
      </c>
      <c r="IC13" s="9">
        <v>34.804000000000002</v>
      </c>
      <c r="ID13" s="9">
        <v>32.786999999999999</v>
      </c>
      <c r="IE13" s="9">
        <v>1.784</v>
      </c>
      <c r="IF13" s="9">
        <v>0.23300000000000001</v>
      </c>
      <c r="IG13" s="9">
        <v>1.784</v>
      </c>
      <c r="IH13" s="9">
        <v>0.113</v>
      </c>
      <c r="II13" s="9">
        <v>0.12</v>
      </c>
      <c r="IJ13" s="9">
        <v>26.533999999999999</v>
      </c>
      <c r="IK13" s="9">
        <v>3.3610000000000002</v>
      </c>
      <c r="IL13" s="9">
        <v>1.43</v>
      </c>
      <c r="IM13" s="9">
        <v>3.4790000000000001</v>
      </c>
      <c r="IN13" s="9">
        <v>8.7309999999999999</v>
      </c>
      <c r="IO13" s="9">
        <v>26.073</v>
      </c>
      <c r="IP13" s="9">
        <v>5.8209999999999997</v>
      </c>
      <c r="IQ13" s="9">
        <v>2.875</v>
      </c>
    </row>
    <row r="14" spans="1:251">
      <c r="A14" s="10">
        <v>43132</v>
      </c>
      <c r="B14" s="9">
        <v>19.815000000000001</v>
      </c>
      <c r="C14" s="9">
        <v>44.753999999999998</v>
      </c>
      <c r="D14" s="9">
        <v>210.36799999999999</v>
      </c>
      <c r="E14" s="9">
        <v>80.364000000000004</v>
      </c>
      <c r="F14" s="9">
        <v>12.378</v>
      </c>
      <c r="G14" s="9">
        <v>372.71100000000001</v>
      </c>
      <c r="H14" s="9">
        <v>142.85300000000001</v>
      </c>
      <c r="I14" s="9">
        <v>135.661</v>
      </c>
      <c r="J14" s="9">
        <v>8.0239999999999991</v>
      </c>
      <c r="K14" s="9">
        <v>7.14</v>
      </c>
      <c r="L14" s="9">
        <v>2.2679999999999998</v>
      </c>
      <c r="M14" s="9">
        <v>4.8719999999999999</v>
      </c>
      <c r="N14" s="9">
        <v>2.9529999999999998</v>
      </c>
      <c r="O14" s="9">
        <v>4.1870000000000003</v>
      </c>
      <c r="P14" s="9">
        <v>2.4510000000000001</v>
      </c>
      <c r="Q14" s="9">
        <v>2.391</v>
      </c>
      <c r="R14" s="9">
        <v>2.298</v>
      </c>
      <c r="S14" s="9">
        <v>2.056</v>
      </c>
      <c r="T14" s="9">
        <v>2.4369999999999998</v>
      </c>
      <c r="U14" s="9">
        <v>2.6469999999999998</v>
      </c>
      <c r="V14" s="9">
        <v>5.165</v>
      </c>
      <c r="W14" s="9">
        <v>1.9750000000000001</v>
      </c>
      <c r="X14" s="9">
        <v>0.88400000000000001</v>
      </c>
      <c r="Y14" s="9">
        <v>127.637</v>
      </c>
      <c r="Z14" s="9">
        <v>98.352000000000004</v>
      </c>
      <c r="AA14" s="9">
        <v>93.953000000000003</v>
      </c>
      <c r="AB14" s="9">
        <v>2.1139999999999999</v>
      </c>
      <c r="AC14" s="9">
        <v>2.2850000000000001</v>
      </c>
      <c r="AD14" s="9">
        <v>0.433</v>
      </c>
      <c r="AE14" s="9">
        <v>2.262</v>
      </c>
      <c r="AF14" s="9">
        <v>1.704</v>
      </c>
      <c r="AG14" s="9">
        <v>82.81</v>
      </c>
      <c r="AH14" s="9">
        <v>3.258</v>
      </c>
      <c r="AI14" s="9">
        <v>3.4350000000000001</v>
      </c>
      <c r="AJ14" s="9">
        <v>8.8490000000000002</v>
      </c>
      <c r="AK14" s="9">
        <v>15.734</v>
      </c>
      <c r="AL14" s="9">
        <v>82.617999999999995</v>
      </c>
      <c r="AM14" s="9">
        <v>29.285</v>
      </c>
      <c r="AN14" s="9">
        <v>7.1920000000000002</v>
      </c>
      <c r="AO14" s="9">
        <v>142.85300000000001</v>
      </c>
      <c r="AP14" s="9">
        <v>208.18700000000001</v>
      </c>
      <c r="AQ14" s="9">
        <v>193.51</v>
      </c>
      <c r="AR14" s="9">
        <v>18.343</v>
      </c>
      <c r="AS14" s="9">
        <v>16.972000000000001</v>
      </c>
      <c r="AT14" s="9">
        <v>5.3470000000000004</v>
      </c>
      <c r="AU14" s="9">
        <v>11.625</v>
      </c>
      <c r="AV14" s="9">
        <v>13.026</v>
      </c>
      <c r="AW14" s="9">
        <v>3.9460000000000002</v>
      </c>
      <c r="AX14" s="9">
        <v>11.343999999999999</v>
      </c>
      <c r="AY14" s="9">
        <v>1.7070000000000001</v>
      </c>
      <c r="AZ14" s="9">
        <v>3.9209999999999998</v>
      </c>
      <c r="BA14" s="9">
        <v>6.351</v>
      </c>
      <c r="BB14" s="9">
        <v>4.7190000000000003</v>
      </c>
      <c r="BC14" s="9">
        <v>5.9020000000000001</v>
      </c>
      <c r="BD14" s="9">
        <v>11.938000000000001</v>
      </c>
      <c r="BE14" s="9">
        <v>5.0339999999999998</v>
      </c>
      <c r="BF14" s="9">
        <v>1.371</v>
      </c>
      <c r="BG14" s="9">
        <v>175.167</v>
      </c>
      <c r="BH14" s="9">
        <v>124.878</v>
      </c>
      <c r="BI14" s="9">
        <v>121.166</v>
      </c>
      <c r="BJ14" s="9">
        <v>2.0179999999999998</v>
      </c>
      <c r="BK14" s="9">
        <v>1.6950000000000001</v>
      </c>
      <c r="BL14" s="9">
        <v>2.0179999999999998</v>
      </c>
      <c r="BM14" s="9">
        <v>1.6950000000000001</v>
      </c>
      <c r="BN14" s="9">
        <v>0</v>
      </c>
      <c r="BO14" s="9">
        <v>94.203999999999994</v>
      </c>
      <c r="BP14" s="9">
        <v>5.2229999999999999</v>
      </c>
      <c r="BQ14" s="9">
        <v>5.3979999999999997</v>
      </c>
      <c r="BR14" s="9">
        <v>20.053000000000001</v>
      </c>
      <c r="BS14" s="9">
        <v>11.583</v>
      </c>
      <c r="BT14" s="9">
        <v>113.29600000000001</v>
      </c>
      <c r="BU14" s="9">
        <v>50.289000000000001</v>
      </c>
      <c r="BV14" s="9">
        <v>14.677</v>
      </c>
      <c r="BW14" s="9">
        <v>208.18700000000001</v>
      </c>
      <c r="BX14" s="9">
        <v>292.947</v>
      </c>
      <c r="BY14" s="9">
        <v>272.83100000000002</v>
      </c>
      <c r="BZ14" s="9">
        <v>22.114999999999998</v>
      </c>
      <c r="CA14" s="9">
        <v>19.89</v>
      </c>
      <c r="CB14" s="9">
        <v>7.024</v>
      </c>
      <c r="CC14" s="9">
        <v>12.867000000000001</v>
      </c>
      <c r="CD14" s="9">
        <v>11.617000000000001</v>
      </c>
      <c r="CE14" s="9">
        <v>8.2729999999999997</v>
      </c>
      <c r="CF14" s="9">
        <v>13.68</v>
      </c>
      <c r="CG14" s="9">
        <v>4.1970000000000001</v>
      </c>
      <c r="CH14" s="9">
        <v>2.0129999999999999</v>
      </c>
      <c r="CI14" s="9">
        <v>3.681</v>
      </c>
      <c r="CJ14" s="9">
        <v>8.6649999999999991</v>
      </c>
      <c r="CK14" s="9">
        <v>7.5430000000000001</v>
      </c>
      <c r="CL14" s="9">
        <v>14.121</v>
      </c>
      <c r="CM14" s="9">
        <v>5.7690000000000001</v>
      </c>
      <c r="CN14" s="9">
        <v>2.2250000000000001</v>
      </c>
      <c r="CO14" s="9">
        <v>250.71600000000001</v>
      </c>
      <c r="CP14" s="9">
        <v>225.06100000000001</v>
      </c>
      <c r="CQ14" s="9">
        <v>211.322</v>
      </c>
      <c r="CR14" s="9">
        <v>6.3440000000000003</v>
      </c>
      <c r="CS14" s="9">
        <v>7.3949999999999996</v>
      </c>
      <c r="CT14" s="9">
        <v>7.569</v>
      </c>
      <c r="CU14" s="9">
        <v>4.4130000000000003</v>
      </c>
      <c r="CV14" s="9">
        <v>1.5089999999999999</v>
      </c>
      <c r="CW14" s="9">
        <v>164.81899999999999</v>
      </c>
      <c r="CX14" s="9">
        <v>12.05</v>
      </c>
      <c r="CY14" s="9">
        <v>15.260999999999999</v>
      </c>
      <c r="CZ14" s="9">
        <v>32.930999999999997</v>
      </c>
      <c r="DA14" s="9">
        <v>31.867000000000001</v>
      </c>
      <c r="DB14" s="9">
        <v>193.19399999999999</v>
      </c>
      <c r="DC14" s="9">
        <v>25.655000000000001</v>
      </c>
      <c r="DD14" s="9">
        <v>20.116</v>
      </c>
      <c r="DE14" s="9">
        <v>292.947</v>
      </c>
      <c r="DF14" s="9">
        <v>182.732</v>
      </c>
      <c r="DG14" s="9">
        <v>164.07499999999999</v>
      </c>
      <c r="DH14" s="9">
        <v>14.637</v>
      </c>
      <c r="DI14" s="9">
        <v>13.848000000000001</v>
      </c>
      <c r="DJ14" s="9">
        <v>5.0309999999999997</v>
      </c>
      <c r="DK14" s="9">
        <v>8.8170000000000002</v>
      </c>
      <c r="DL14" s="9">
        <v>6.0229999999999997</v>
      </c>
      <c r="DM14" s="9">
        <v>7.8239999999999998</v>
      </c>
      <c r="DN14" s="9">
        <v>7.8170000000000002</v>
      </c>
      <c r="DO14" s="9">
        <v>6.0309999999999997</v>
      </c>
      <c r="DP14" s="9">
        <v>0</v>
      </c>
      <c r="DQ14" s="9">
        <v>3.3330000000000002</v>
      </c>
      <c r="DR14" s="9">
        <v>5.6689999999999996</v>
      </c>
      <c r="DS14" s="9">
        <v>4.8460000000000001</v>
      </c>
      <c r="DT14" s="9">
        <v>10.577999999999999</v>
      </c>
      <c r="DU14" s="9">
        <v>3.27</v>
      </c>
      <c r="DV14" s="9">
        <v>0.78900000000000003</v>
      </c>
      <c r="DW14" s="9">
        <v>149.43899999999999</v>
      </c>
      <c r="DX14" s="9">
        <v>132.94800000000001</v>
      </c>
      <c r="DY14" s="9">
        <v>126.599</v>
      </c>
      <c r="DZ14" s="9">
        <v>3.1589999999999998</v>
      </c>
      <c r="EA14" s="9">
        <v>3.19</v>
      </c>
      <c r="EB14" s="9">
        <v>1.819</v>
      </c>
      <c r="EC14" s="9">
        <v>3.7719999999999998</v>
      </c>
      <c r="ED14" s="9">
        <v>0.75800000000000001</v>
      </c>
      <c r="EE14" s="9">
        <v>88.97</v>
      </c>
      <c r="EF14" s="9">
        <v>5.9550000000000001</v>
      </c>
      <c r="EG14" s="9">
        <v>9.31</v>
      </c>
      <c r="EH14" s="9">
        <v>28.713999999999999</v>
      </c>
      <c r="EI14" s="9">
        <v>14.85</v>
      </c>
      <c r="EJ14" s="9">
        <v>118.098</v>
      </c>
      <c r="EK14" s="9">
        <v>16.491</v>
      </c>
      <c r="EL14" s="9">
        <v>18.657</v>
      </c>
      <c r="EM14" s="9">
        <v>182.732</v>
      </c>
      <c r="EN14" s="9">
        <v>162.63</v>
      </c>
      <c r="EO14" s="9">
        <v>139.89699999999999</v>
      </c>
      <c r="EP14" s="9">
        <v>139.89699999999999</v>
      </c>
      <c r="EQ14" s="9">
        <v>11.648999999999999</v>
      </c>
      <c r="ER14" s="9">
        <v>128.24799999999999</v>
      </c>
      <c r="ES14" s="9">
        <v>22.733000000000001</v>
      </c>
      <c r="ET14" s="9">
        <v>269.45100000000002</v>
      </c>
      <c r="EU14" s="9">
        <v>249.76</v>
      </c>
      <c r="EV14" s="9">
        <v>46.616</v>
      </c>
      <c r="EW14" s="9">
        <v>19.683</v>
      </c>
      <c r="EX14" s="9">
        <v>9.1340000000000003</v>
      </c>
      <c r="EY14" s="9">
        <v>8.5890000000000004</v>
      </c>
      <c r="EZ14" s="9">
        <v>12.557</v>
      </c>
      <c r="FA14" s="9">
        <v>5.1660000000000004</v>
      </c>
      <c r="FB14" s="9">
        <v>13.097</v>
      </c>
      <c r="FC14" s="9">
        <v>1.75</v>
      </c>
      <c r="FD14" s="9">
        <v>2.5219999999999998</v>
      </c>
      <c r="FE14" s="9">
        <v>4.9219999999999997</v>
      </c>
      <c r="FF14" s="9">
        <v>5.5640000000000001</v>
      </c>
      <c r="FG14" s="9">
        <v>7.2370000000000001</v>
      </c>
      <c r="FH14" s="9">
        <v>10.148</v>
      </c>
      <c r="FI14" s="9">
        <v>7.5750000000000002</v>
      </c>
      <c r="FJ14" s="9">
        <v>26.933</v>
      </c>
      <c r="FK14" s="9">
        <v>203.14400000000001</v>
      </c>
      <c r="FL14" s="9">
        <v>167.56899999999999</v>
      </c>
      <c r="FM14" s="9">
        <v>159.05099999999999</v>
      </c>
      <c r="FN14" s="9">
        <v>4.37</v>
      </c>
      <c r="FO14" s="9">
        <v>3.8420000000000001</v>
      </c>
      <c r="FP14" s="9">
        <v>3.7370000000000001</v>
      </c>
      <c r="FQ14" s="9">
        <v>2.2250000000000001</v>
      </c>
      <c r="FR14" s="9">
        <v>1.986</v>
      </c>
      <c r="FS14" s="9">
        <v>123.355</v>
      </c>
      <c r="FT14" s="9">
        <v>11.826000000000001</v>
      </c>
      <c r="FU14" s="9">
        <v>10.127000000000001</v>
      </c>
      <c r="FV14" s="9">
        <v>22.260999999999999</v>
      </c>
      <c r="FW14" s="9">
        <v>22.925999999999998</v>
      </c>
      <c r="FX14" s="9">
        <v>144.643</v>
      </c>
      <c r="FY14" s="9">
        <v>35.575000000000003</v>
      </c>
      <c r="FZ14" s="9">
        <v>19.690999999999999</v>
      </c>
      <c r="GA14" s="9">
        <v>237.703</v>
      </c>
      <c r="GB14" s="9">
        <v>31.748000000000001</v>
      </c>
      <c r="GC14" s="9">
        <v>28.212</v>
      </c>
      <c r="GD14" s="9">
        <v>27.262</v>
      </c>
      <c r="GE14" s="9">
        <v>1.488</v>
      </c>
      <c r="GF14" s="9">
        <v>1.272</v>
      </c>
      <c r="GG14" s="9">
        <v>0.44900000000000001</v>
      </c>
      <c r="GH14" s="9">
        <v>0.82299999999999995</v>
      </c>
      <c r="GI14" s="9">
        <v>0.69099999999999995</v>
      </c>
      <c r="GJ14" s="9">
        <v>0.58199999999999996</v>
      </c>
      <c r="GK14" s="9">
        <v>0.69099999999999995</v>
      </c>
      <c r="GL14" s="9">
        <v>0</v>
      </c>
      <c r="GM14" s="9">
        <v>0.58199999999999996</v>
      </c>
      <c r="GN14" s="9">
        <v>0.44500000000000001</v>
      </c>
      <c r="GO14" s="9">
        <v>0.33300000000000002</v>
      </c>
      <c r="GP14" s="9">
        <v>0.49399999999999999</v>
      </c>
      <c r="GQ14" s="9">
        <v>0.48199999999999998</v>
      </c>
      <c r="GR14" s="9">
        <v>0.79</v>
      </c>
      <c r="GS14" s="9">
        <v>0.216</v>
      </c>
      <c r="GT14" s="9">
        <v>25.774000000000001</v>
      </c>
      <c r="GU14" s="9">
        <v>15.108000000000001</v>
      </c>
      <c r="GV14" s="9">
        <v>14.489000000000001</v>
      </c>
      <c r="GW14" s="9">
        <v>0.371</v>
      </c>
      <c r="GX14" s="9">
        <v>0.248</v>
      </c>
      <c r="GY14" s="9">
        <v>0.121</v>
      </c>
      <c r="GZ14" s="9">
        <v>0.36599999999999999</v>
      </c>
      <c r="HA14" s="9">
        <v>0.13200000000000001</v>
      </c>
      <c r="HB14" s="9">
        <v>12.429</v>
      </c>
      <c r="HC14" s="9">
        <v>0.67</v>
      </c>
      <c r="HD14" s="9">
        <v>0.70399999999999996</v>
      </c>
      <c r="HE14" s="9">
        <v>1.3049999999999999</v>
      </c>
      <c r="HF14" s="9">
        <v>3.3570000000000002</v>
      </c>
      <c r="HG14" s="9">
        <v>11.750999999999999</v>
      </c>
      <c r="HH14" s="9">
        <v>10.666</v>
      </c>
      <c r="HI14" s="9">
        <v>0.95</v>
      </c>
      <c r="HJ14" s="9">
        <v>28.212</v>
      </c>
      <c r="HK14" s="9">
        <v>45.679000000000002</v>
      </c>
      <c r="HL14" s="9">
        <v>43.220999999999997</v>
      </c>
      <c r="HM14" s="9">
        <v>4.3390000000000004</v>
      </c>
      <c r="HN14" s="9">
        <v>3.6389999999999998</v>
      </c>
      <c r="HO14" s="9">
        <v>2.48</v>
      </c>
      <c r="HP14" s="9">
        <v>1.159</v>
      </c>
      <c r="HQ14" s="9">
        <v>3.0510000000000002</v>
      </c>
      <c r="HR14" s="9">
        <v>0.58799999999999997</v>
      </c>
      <c r="HS14" s="9">
        <v>2.93</v>
      </c>
      <c r="HT14" s="9">
        <v>0</v>
      </c>
      <c r="HU14" s="9">
        <v>0.58799999999999997</v>
      </c>
      <c r="HV14" s="9">
        <v>1.468</v>
      </c>
      <c r="HW14" s="9">
        <v>1.2270000000000001</v>
      </c>
      <c r="HX14" s="9">
        <v>0.94399999999999995</v>
      </c>
      <c r="HY14" s="9">
        <v>2.7410000000000001</v>
      </c>
      <c r="HZ14" s="9">
        <v>0.89800000000000002</v>
      </c>
      <c r="IA14" s="9">
        <v>0.7</v>
      </c>
      <c r="IB14" s="9">
        <v>38.881999999999998</v>
      </c>
      <c r="IC14" s="9">
        <v>32.838999999999999</v>
      </c>
      <c r="ID14" s="9">
        <v>30.623000000000001</v>
      </c>
      <c r="IE14" s="9">
        <v>1.4650000000000001</v>
      </c>
      <c r="IF14" s="9">
        <v>0.751</v>
      </c>
      <c r="IG14" s="9">
        <v>1.5980000000000001</v>
      </c>
      <c r="IH14" s="9">
        <v>0</v>
      </c>
      <c r="II14" s="9">
        <v>0.47899999999999998</v>
      </c>
      <c r="IJ14" s="9">
        <v>24.309000000000001</v>
      </c>
      <c r="IK14" s="9">
        <v>4.1630000000000003</v>
      </c>
      <c r="IL14" s="9">
        <v>1.6839999999999999</v>
      </c>
      <c r="IM14" s="9">
        <v>2.6819999999999999</v>
      </c>
      <c r="IN14" s="9">
        <v>5.8230000000000004</v>
      </c>
      <c r="IO14" s="9">
        <v>27.015999999999998</v>
      </c>
      <c r="IP14" s="9">
        <v>6.0430000000000001</v>
      </c>
      <c r="IQ14" s="9">
        <v>2.4580000000000002</v>
      </c>
    </row>
    <row r="15" spans="1:251">
      <c r="A15" s="10">
        <v>43497</v>
      </c>
      <c r="B15" s="9">
        <v>25.186</v>
      </c>
      <c r="C15" s="9">
        <v>44.442999999999998</v>
      </c>
      <c r="D15" s="9">
        <v>214.15</v>
      </c>
      <c r="E15" s="9">
        <v>61.008000000000003</v>
      </c>
      <c r="F15" s="9">
        <v>18.367000000000001</v>
      </c>
      <c r="G15" s="9">
        <v>368.678</v>
      </c>
      <c r="H15" s="9">
        <v>167.72900000000001</v>
      </c>
      <c r="I15" s="9">
        <v>157.54</v>
      </c>
      <c r="J15" s="9">
        <v>11.741</v>
      </c>
      <c r="K15" s="9">
        <v>11.741</v>
      </c>
      <c r="L15" s="9">
        <v>4.5110000000000001</v>
      </c>
      <c r="M15" s="9">
        <v>7.23</v>
      </c>
      <c r="N15" s="9">
        <v>5.9320000000000004</v>
      </c>
      <c r="O15" s="9">
        <v>5.81</v>
      </c>
      <c r="P15" s="9">
        <v>4.5490000000000004</v>
      </c>
      <c r="Q15" s="9">
        <v>3.7490000000000001</v>
      </c>
      <c r="R15" s="9">
        <v>3.444</v>
      </c>
      <c r="S15" s="9">
        <v>4.5860000000000003</v>
      </c>
      <c r="T15" s="9">
        <v>2.2069999999999999</v>
      </c>
      <c r="U15" s="9">
        <v>4.9480000000000004</v>
      </c>
      <c r="V15" s="9">
        <v>6.4139999999999997</v>
      </c>
      <c r="W15" s="9">
        <v>5.3280000000000003</v>
      </c>
      <c r="X15" s="9">
        <v>0</v>
      </c>
      <c r="Y15" s="9">
        <v>145.798</v>
      </c>
      <c r="Z15" s="9">
        <v>111.354</v>
      </c>
      <c r="AA15" s="9">
        <v>104.244</v>
      </c>
      <c r="AB15" s="9">
        <v>1.877</v>
      </c>
      <c r="AC15" s="9">
        <v>5.2320000000000002</v>
      </c>
      <c r="AD15" s="9">
        <v>1.2849999999999999</v>
      </c>
      <c r="AE15" s="9">
        <v>3.5110000000000001</v>
      </c>
      <c r="AF15" s="9">
        <v>2.3130000000000002</v>
      </c>
      <c r="AG15" s="9">
        <v>90.421000000000006</v>
      </c>
      <c r="AH15" s="9">
        <v>4.8010000000000002</v>
      </c>
      <c r="AI15" s="9">
        <v>5.9770000000000003</v>
      </c>
      <c r="AJ15" s="9">
        <v>10.154999999999999</v>
      </c>
      <c r="AK15" s="9">
        <v>15.909000000000001</v>
      </c>
      <c r="AL15" s="9">
        <v>95.444999999999993</v>
      </c>
      <c r="AM15" s="9">
        <v>34.444000000000003</v>
      </c>
      <c r="AN15" s="9">
        <v>10.189</v>
      </c>
      <c r="AO15" s="9">
        <v>167.72900000000001</v>
      </c>
      <c r="AP15" s="9">
        <v>204.251</v>
      </c>
      <c r="AQ15" s="9">
        <v>195.43899999999999</v>
      </c>
      <c r="AR15" s="9">
        <v>20.773</v>
      </c>
      <c r="AS15" s="9">
        <v>19.757000000000001</v>
      </c>
      <c r="AT15" s="9">
        <v>7.7489999999999997</v>
      </c>
      <c r="AU15" s="9">
        <v>12.007999999999999</v>
      </c>
      <c r="AV15" s="9">
        <v>15.52</v>
      </c>
      <c r="AW15" s="9">
        <v>4.2370000000000001</v>
      </c>
      <c r="AX15" s="9">
        <v>14.753</v>
      </c>
      <c r="AY15" s="9">
        <v>2.3759999999999999</v>
      </c>
      <c r="AZ15" s="9">
        <v>2.6280000000000001</v>
      </c>
      <c r="BA15" s="9">
        <v>7.48</v>
      </c>
      <c r="BB15" s="9">
        <v>7.484</v>
      </c>
      <c r="BC15" s="9">
        <v>4.7939999999999996</v>
      </c>
      <c r="BD15" s="9">
        <v>11.291</v>
      </c>
      <c r="BE15" s="9">
        <v>8.4659999999999993</v>
      </c>
      <c r="BF15" s="9">
        <v>1.016</v>
      </c>
      <c r="BG15" s="9">
        <v>174.666</v>
      </c>
      <c r="BH15" s="9">
        <v>120.139</v>
      </c>
      <c r="BI15" s="9">
        <v>117.16</v>
      </c>
      <c r="BJ15" s="9">
        <v>2.1030000000000002</v>
      </c>
      <c r="BK15" s="9">
        <v>0.876</v>
      </c>
      <c r="BL15" s="9">
        <v>1.68</v>
      </c>
      <c r="BM15" s="9">
        <v>0.876</v>
      </c>
      <c r="BN15" s="9">
        <v>0.42299999999999999</v>
      </c>
      <c r="BO15" s="9">
        <v>100.871</v>
      </c>
      <c r="BP15" s="9">
        <v>3.1829999999999998</v>
      </c>
      <c r="BQ15" s="9">
        <v>3.8250000000000002</v>
      </c>
      <c r="BR15" s="9">
        <v>12.26</v>
      </c>
      <c r="BS15" s="9">
        <v>15.33</v>
      </c>
      <c r="BT15" s="9">
        <v>104.81</v>
      </c>
      <c r="BU15" s="9">
        <v>54.527000000000001</v>
      </c>
      <c r="BV15" s="9">
        <v>8.8109999999999999</v>
      </c>
      <c r="BW15" s="9">
        <v>204.251</v>
      </c>
      <c r="BX15" s="9">
        <v>316.00200000000001</v>
      </c>
      <c r="BY15" s="9">
        <v>297.11599999999999</v>
      </c>
      <c r="BZ15" s="9">
        <v>31.975000000000001</v>
      </c>
      <c r="CA15" s="9">
        <v>29.21</v>
      </c>
      <c r="CB15" s="9">
        <v>11.244999999999999</v>
      </c>
      <c r="CC15" s="9">
        <v>17.966000000000001</v>
      </c>
      <c r="CD15" s="9">
        <v>20.504999999999999</v>
      </c>
      <c r="CE15" s="9">
        <v>8.7050000000000001</v>
      </c>
      <c r="CF15" s="9">
        <v>19.786999999999999</v>
      </c>
      <c r="CG15" s="9">
        <v>3.206</v>
      </c>
      <c r="CH15" s="9">
        <v>5.79</v>
      </c>
      <c r="CI15" s="9">
        <v>7.5529999999999999</v>
      </c>
      <c r="CJ15" s="9">
        <v>11.242000000000001</v>
      </c>
      <c r="CK15" s="9">
        <v>10.414999999999999</v>
      </c>
      <c r="CL15" s="9">
        <v>20.355</v>
      </c>
      <c r="CM15" s="9">
        <v>8.8559999999999999</v>
      </c>
      <c r="CN15" s="9">
        <v>2.7650000000000001</v>
      </c>
      <c r="CO15" s="9">
        <v>265.14100000000002</v>
      </c>
      <c r="CP15" s="9">
        <v>231.53399999999999</v>
      </c>
      <c r="CQ15" s="9">
        <v>223.45699999999999</v>
      </c>
      <c r="CR15" s="9">
        <v>4.1879999999999997</v>
      </c>
      <c r="CS15" s="9">
        <v>3.8879999999999999</v>
      </c>
      <c r="CT15" s="9">
        <v>2.992</v>
      </c>
      <c r="CU15" s="9">
        <v>2.7309999999999999</v>
      </c>
      <c r="CV15" s="9">
        <v>2.3530000000000002</v>
      </c>
      <c r="CW15" s="9">
        <v>178.56299999999999</v>
      </c>
      <c r="CX15" s="9">
        <v>13.707000000000001</v>
      </c>
      <c r="CY15" s="9">
        <v>13.333</v>
      </c>
      <c r="CZ15" s="9">
        <v>25.931000000000001</v>
      </c>
      <c r="DA15" s="9">
        <v>29.364999999999998</v>
      </c>
      <c r="DB15" s="9">
        <v>202.16900000000001</v>
      </c>
      <c r="DC15" s="9">
        <v>33.607999999999997</v>
      </c>
      <c r="DD15" s="9">
        <v>18.885999999999999</v>
      </c>
      <c r="DE15" s="9">
        <v>316.00200000000001</v>
      </c>
      <c r="DF15" s="9">
        <v>185.71100000000001</v>
      </c>
      <c r="DG15" s="9">
        <v>165.52799999999999</v>
      </c>
      <c r="DH15" s="9">
        <v>17.422000000000001</v>
      </c>
      <c r="DI15" s="9">
        <v>15.811</v>
      </c>
      <c r="DJ15" s="9">
        <v>4.4390000000000001</v>
      </c>
      <c r="DK15" s="9">
        <v>11.372</v>
      </c>
      <c r="DL15" s="9">
        <v>8.4269999999999996</v>
      </c>
      <c r="DM15" s="9">
        <v>7.3840000000000003</v>
      </c>
      <c r="DN15" s="9">
        <v>8.8439999999999994</v>
      </c>
      <c r="DO15" s="9">
        <v>5.9370000000000003</v>
      </c>
      <c r="DP15" s="9">
        <v>0</v>
      </c>
      <c r="DQ15" s="9">
        <v>3.3159999999999998</v>
      </c>
      <c r="DR15" s="9">
        <v>7.4219999999999997</v>
      </c>
      <c r="DS15" s="9">
        <v>5.0730000000000004</v>
      </c>
      <c r="DT15" s="9">
        <v>6.9189999999999996</v>
      </c>
      <c r="DU15" s="9">
        <v>8.8919999999999995</v>
      </c>
      <c r="DV15" s="9">
        <v>1.611</v>
      </c>
      <c r="DW15" s="9">
        <v>148.10599999999999</v>
      </c>
      <c r="DX15" s="9">
        <v>131.87899999999999</v>
      </c>
      <c r="DY15" s="9">
        <v>126.202</v>
      </c>
      <c r="DZ15" s="9">
        <v>1.68</v>
      </c>
      <c r="EA15" s="9">
        <v>3.9969999999999999</v>
      </c>
      <c r="EB15" s="9">
        <v>1.5389999999999999</v>
      </c>
      <c r="EC15" s="9">
        <v>2.6629999999999998</v>
      </c>
      <c r="ED15" s="9">
        <v>1.0980000000000001</v>
      </c>
      <c r="EE15" s="9">
        <v>90.036000000000001</v>
      </c>
      <c r="EF15" s="9">
        <v>7.0579999999999998</v>
      </c>
      <c r="EG15" s="9">
        <v>9.0850000000000009</v>
      </c>
      <c r="EH15" s="9">
        <v>25.699000000000002</v>
      </c>
      <c r="EI15" s="9">
        <v>11.781000000000001</v>
      </c>
      <c r="EJ15" s="9">
        <v>120.09699999999999</v>
      </c>
      <c r="EK15" s="9">
        <v>16.227</v>
      </c>
      <c r="EL15" s="9">
        <v>20.183</v>
      </c>
      <c r="EM15" s="9">
        <v>185.71100000000001</v>
      </c>
      <c r="EN15" s="9">
        <v>149.44</v>
      </c>
      <c r="EO15" s="9">
        <v>127.148</v>
      </c>
      <c r="EP15" s="9">
        <v>127.148</v>
      </c>
      <c r="EQ15" s="9">
        <v>10.061</v>
      </c>
      <c r="ER15" s="9">
        <v>117.086</v>
      </c>
      <c r="ES15" s="9">
        <v>22.292999999999999</v>
      </c>
      <c r="ET15" s="9">
        <v>270.09899999999999</v>
      </c>
      <c r="EU15" s="9">
        <v>250.708</v>
      </c>
      <c r="EV15" s="9">
        <v>45.749000000000002</v>
      </c>
      <c r="EW15" s="9">
        <v>22.715</v>
      </c>
      <c r="EX15" s="9">
        <v>9.6359999999999992</v>
      </c>
      <c r="EY15" s="9">
        <v>10.808</v>
      </c>
      <c r="EZ15" s="9">
        <v>13.282999999999999</v>
      </c>
      <c r="FA15" s="9">
        <v>7.16</v>
      </c>
      <c r="FB15" s="9">
        <v>13.369</v>
      </c>
      <c r="FC15" s="9">
        <v>3.2909999999999999</v>
      </c>
      <c r="FD15" s="9">
        <v>3.6720000000000002</v>
      </c>
      <c r="FE15" s="9">
        <v>4.0129999999999999</v>
      </c>
      <c r="FF15" s="9">
        <v>7.6529999999999996</v>
      </c>
      <c r="FG15" s="9">
        <v>8.8800000000000008</v>
      </c>
      <c r="FH15" s="9">
        <v>13.121</v>
      </c>
      <c r="FI15" s="9">
        <v>7.4240000000000004</v>
      </c>
      <c r="FJ15" s="9">
        <v>23.033999999999999</v>
      </c>
      <c r="FK15" s="9">
        <v>204.959</v>
      </c>
      <c r="FL15" s="9">
        <v>166.93100000000001</v>
      </c>
      <c r="FM15" s="9">
        <v>158.792</v>
      </c>
      <c r="FN15" s="9">
        <v>4.13</v>
      </c>
      <c r="FO15" s="9">
        <v>3.742</v>
      </c>
      <c r="FP15" s="9">
        <v>4.6849999999999996</v>
      </c>
      <c r="FQ15" s="9">
        <v>2.4220000000000002</v>
      </c>
      <c r="FR15" s="9">
        <v>0.65200000000000002</v>
      </c>
      <c r="FS15" s="9">
        <v>123.28700000000001</v>
      </c>
      <c r="FT15" s="9">
        <v>9.673</v>
      </c>
      <c r="FU15" s="9">
        <v>9.2870000000000008</v>
      </c>
      <c r="FV15" s="9">
        <v>24.683</v>
      </c>
      <c r="FW15" s="9">
        <v>26.44</v>
      </c>
      <c r="FX15" s="9">
        <v>140.49</v>
      </c>
      <c r="FY15" s="9">
        <v>38.027999999999999</v>
      </c>
      <c r="FZ15" s="9">
        <v>19.390999999999998</v>
      </c>
      <c r="GA15" s="9">
        <v>242.01300000000001</v>
      </c>
      <c r="GB15" s="9">
        <v>28.085999999999999</v>
      </c>
      <c r="GC15" s="9">
        <v>29.055</v>
      </c>
      <c r="GD15" s="9">
        <v>27.792999999999999</v>
      </c>
      <c r="GE15" s="9">
        <v>3.3940000000000001</v>
      </c>
      <c r="GF15" s="9">
        <v>3.2829999999999999</v>
      </c>
      <c r="GG15" s="9">
        <v>1.43</v>
      </c>
      <c r="GH15" s="9">
        <v>1.853</v>
      </c>
      <c r="GI15" s="9">
        <v>1.794</v>
      </c>
      <c r="GJ15" s="9">
        <v>1.4890000000000001</v>
      </c>
      <c r="GK15" s="9">
        <v>2.0449999999999999</v>
      </c>
      <c r="GL15" s="9">
        <v>0</v>
      </c>
      <c r="GM15" s="9">
        <v>1.238</v>
      </c>
      <c r="GN15" s="9">
        <v>0.72399999999999998</v>
      </c>
      <c r="GO15" s="9">
        <v>0.88500000000000001</v>
      </c>
      <c r="GP15" s="9">
        <v>1.6739999999999999</v>
      </c>
      <c r="GQ15" s="9">
        <v>2.1459999999999999</v>
      </c>
      <c r="GR15" s="9">
        <v>1.137</v>
      </c>
      <c r="GS15" s="9">
        <v>0.112</v>
      </c>
      <c r="GT15" s="9">
        <v>24.399000000000001</v>
      </c>
      <c r="GU15" s="9">
        <v>13.788</v>
      </c>
      <c r="GV15" s="9">
        <v>12.509</v>
      </c>
      <c r="GW15" s="9">
        <v>0.45600000000000002</v>
      </c>
      <c r="GX15" s="9">
        <v>0.82299999999999995</v>
      </c>
      <c r="GY15" s="9">
        <v>0.88300000000000001</v>
      </c>
      <c r="GZ15" s="9">
        <v>0</v>
      </c>
      <c r="HA15" s="9">
        <v>0.39700000000000002</v>
      </c>
      <c r="HB15" s="9">
        <v>11.579000000000001</v>
      </c>
      <c r="HC15" s="9">
        <v>0.62</v>
      </c>
      <c r="HD15" s="9">
        <v>0.64200000000000002</v>
      </c>
      <c r="HE15" s="9">
        <v>0.94699999999999995</v>
      </c>
      <c r="HF15" s="9">
        <v>3.4089999999999998</v>
      </c>
      <c r="HG15" s="9">
        <v>10.379</v>
      </c>
      <c r="HH15" s="9">
        <v>10.611000000000001</v>
      </c>
      <c r="HI15" s="9">
        <v>1.262</v>
      </c>
      <c r="HJ15" s="9">
        <v>29.055</v>
      </c>
      <c r="HK15" s="9">
        <v>51.628</v>
      </c>
      <c r="HL15" s="9">
        <v>48.183</v>
      </c>
      <c r="HM15" s="9">
        <v>3.2850000000000001</v>
      </c>
      <c r="HN15" s="9">
        <v>2.8559999999999999</v>
      </c>
      <c r="HO15" s="9">
        <v>1.788</v>
      </c>
      <c r="HP15" s="9">
        <v>1.0680000000000001</v>
      </c>
      <c r="HQ15" s="9">
        <v>2.3809999999999998</v>
      </c>
      <c r="HR15" s="9">
        <v>0.47499999999999998</v>
      </c>
      <c r="HS15" s="9">
        <v>2.6269999999999998</v>
      </c>
      <c r="HT15" s="9">
        <v>0</v>
      </c>
      <c r="HU15" s="9">
        <v>0.22900000000000001</v>
      </c>
      <c r="HV15" s="9">
        <v>0.27400000000000002</v>
      </c>
      <c r="HW15" s="9">
        <v>0.70199999999999996</v>
      </c>
      <c r="HX15" s="9">
        <v>1.88</v>
      </c>
      <c r="HY15" s="9">
        <v>2.1970000000000001</v>
      </c>
      <c r="HZ15" s="9">
        <v>0.65900000000000003</v>
      </c>
      <c r="IA15" s="9">
        <v>0.42899999999999999</v>
      </c>
      <c r="IB15" s="9">
        <v>44.898000000000003</v>
      </c>
      <c r="IC15" s="9">
        <v>36.840000000000003</v>
      </c>
      <c r="ID15" s="9">
        <v>35.386000000000003</v>
      </c>
      <c r="IE15" s="9">
        <v>1.0589999999999999</v>
      </c>
      <c r="IF15" s="9">
        <v>0.39600000000000002</v>
      </c>
      <c r="IG15" s="9">
        <v>1.454</v>
      </c>
      <c r="IH15" s="9">
        <v>0</v>
      </c>
      <c r="II15" s="9">
        <v>0</v>
      </c>
      <c r="IJ15" s="9">
        <v>27.809000000000001</v>
      </c>
      <c r="IK15" s="9">
        <v>2.6379999999999999</v>
      </c>
      <c r="IL15" s="9">
        <v>2.2109999999999999</v>
      </c>
      <c r="IM15" s="9">
        <v>4.1820000000000004</v>
      </c>
      <c r="IN15" s="9">
        <v>6.569</v>
      </c>
      <c r="IO15" s="9">
        <v>30.271000000000001</v>
      </c>
      <c r="IP15" s="9">
        <v>8.0579999999999998</v>
      </c>
      <c r="IQ15" s="9">
        <v>3.4449999999999998</v>
      </c>
    </row>
    <row r="16" spans="1:251">
      <c r="A16" s="10">
        <v>43862</v>
      </c>
      <c r="B16" s="9">
        <v>31.774999999999999</v>
      </c>
      <c r="C16" s="9">
        <v>49.661999999999999</v>
      </c>
      <c r="D16" s="9">
        <v>222.47800000000001</v>
      </c>
      <c r="E16" s="9">
        <v>65.875</v>
      </c>
      <c r="F16" s="9">
        <v>15.009</v>
      </c>
      <c r="G16" s="9">
        <v>383.13600000000002</v>
      </c>
      <c r="H16" s="9">
        <v>151.434</v>
      </c>
      <c r="I16" s="9">
        <v>143.702</v>
      </c>
      <c r="J16" s="9">
        <v>13.305999999999999</v>
      </c>
      <c r="K16" s="9">
        <v>11.786</v>
      </c>
      <c r="L16" s="9">
        <v>5.28</v>
      </c>
      <c r="M16" s="9">
        <v>6.5060000000000002</v>
      </c>
      <c r="N16" s="9">
        <v>5.9139999999999997</v>
      </c>
      <c r="O16" s="9">
        <v>5.8719999999999999</v>
      </c>
      <c r="P16" s="9">
        <v>3.5390000000000001</v>
      </c>
      <c r="Q16" s="9">
        <v>3.0169999999999999</v>
      </c>
      <c r="R16" s="9">
        <v>5.2290000000000001</v>
      </c>
      <c r="S16" s="9">
        <v>1.361</v>
      </c>
      <c r="T16" s="9">
        <v>4.577</v>
      </c>
      <c r="U16" s="9">
        <v>5.8479999999999999</v>
      </c>
      <c r="V16" s="9">
        <v>6.0549999999999997</v>
      </c>
      <c r="W16" s="9">
        <v>5.7309999999999999</v>
      </c>
      <c r="X16" s="9">
        <v>1.52</v>
      </c>
      <c r="Y16" s="9">
        <v>130.39599999999999</v>
      </c>
      <c r="Z16" s="9">
        <v>102.01</v>
      </c>
      <c r="AA16" s="9">
        <v>96.207999999999998</v>
      </c>
      <c r="AB16" s="9">
        <v>3.2490000000000001</v>
      </c>
      <c r="AC16" s="9">
        <v>2.5539999999999998</v>
      </c>
      <c r="AD16" s="9">
        <v>3.1469999999999998</v>
      </c>
      <c r="AE16" s="9">
        <v>0.38600000000000001</v>
      </c>
      <c r="AF16" s="9">
        <v>2.2690000000000001</v>
      </c>
      <c r="AG16" s="9">
        <v>84.765000000000001</v>
      </c>
      <c r="AH16" s="9">
        <v>2.601</v>
      </c>
      <c r="AI16" s="9">
        <v>5.6429999999999998</v>
      </c>
      <c r="AJ16" s="9">
        <v>9</v>
      </c>
      <c r="AK16" s="9">
        <v>18.984000000000002</v>
      </c>
      <c r="AL16" s="9">
        <v>83.025999999999996</v>
      </c>
      <c r="AM16" s="9">
        <v>28.385999999999999</v>
      </c>
      <c r="AN16" s="9">
        <v>7.7309999999999999</v>
      </c>
      <c r="AO16" s="9">
        <v>151.434</v>
      </c>
      <c r="AP16" s="9">
        <v>211.54900000000001</v>
      </c>
      <c r="AQ16" s="9">
        <v>200.66399999999999</v>
      </c>
      <c r="AR16" s="9">
        <v>16.280999999999999</v>
      </c>
      <c r="AS16" s="9">
        <v>14.904</v>
      </c>
      <c r="AT16" s="9">
        <v>6.851</v>
      </c>
      <c r="AU16" s="9">
        <v>8.0530000000000008</v>
      </c>
      <c r="AV16" s="9">
        <v>10.863</v>
      </c>
      <c r="AW16" s="9">
        <v>4.0410000000000004</v>
      </c>
      <c r="AX16" s="9">
        <v>9.9990000000000006</v>
      </c>
      <c r="AY16" s="9">
        <v>1.843</v>
      </c>
      <c r="AZ16" s="9">
        <v>3.0619999999999998</v>
      </c>
      <c r="BA16" s="9">
        <v>5.5529999999999999</v>
      </c>
      <c r="BB16" s="9">
        <v>4.2830000000000004</v>
      </c>
      <c r="BC16" s="9">
        <v>5.069</v>
      </c>
      <c r="BD16" s="9">
        <v>10.366</v>
      </c>
      <c r="BE16" s="9">
        <v>4.5380000000000003</v>
      </c>
      <c r="BF16" s="9">
        <v>1.3759999999999999</v>
      </c>
      <c r="BG16" s="9">
        <v>184.38300000000001</v>
      </c>
      <c r="BH16" s="9">
        <v>131.63</v>
      </c>
      <c r="BI16" s="9">
        <v>124.065</v>
      </c>
      <c r="BJ16" s="9">
        <v>4.0609999999999999</v>
      </c>
      <c r="BK16" s="9">
        <v>3.504</v>
      </c>
      <c r="BL16" s="9">
        <v>2.8380000000000001</v>
      </c>
      <c r="BM16" s="9">
        <v>3.0339999999999998</v>
      </c>
      <c r="BN16" s="9">
        <v>1.6930000000000001</v>
      </c>
      <c r="BO16" s="9">
        <v>99.929000000000002</v>
      </c>
      <c r="BP16" s="9">
        <v>6.1340000000000003</v>
      </c>
      <c r="BQ16" s="9">
        <v>7.79</v>
      </c>
      <c r="BR16" s="9">
        <v>17.777000000000001</v>
      </c>
      <c r="BS16" s="9">
        <v>17.065000000000001</v>
      </c>
      <c r="BT16" s="9">
        <v>114.565</v>
      </c>
      <c r="BU16" s="9">
        <v>52.753</v>
      </c>
      <c r="BV16" s="9">
        <v>10.885999999999999</v>
      </c>
      <c r="BW16" s="9">
        <v>211.54900000000001</v>
      </c>
      <c r="BX16" s="9">
        <v>328.56700000000001</v>
      </c>
      <c r="BY16" s="9">
        <v>304.04899999999998</v>
      </c>
      <c r="BZ16" s="9">
        <v>30.010999999999999</v>
      </c>
      <c r="CA16" s="9">
        <v>26.794</v>
      </c>
      <c r="CB16" s="9">
        <v>11.904999999999999</v>
      </c>
      <c r="CC16" s="9">
        <v>14.89</v>
      </c>
      <c r="CD16" s="9">
        <v>16.626999999999999</v>
      </c>
      <c r="CE16" s="9">
        <v>10.167</v>
      </c>
      <c r="CF16" s="9">
        <v>17.885000000000002</v>
      </c>
      <c r="CG16" s="9">
        <v>5.5970000000000004</v>
      </c>
      <c r="CH16" s="9">
        <v>3.3130000000000002</v>
      </c>
      <c r="CI16" s="9">
        <v>5.7610000000000001</v>
      </c>
      <c r="CJ16" s="9">
        <v>11.702</v>
      </c>
      <c r="CK16" s="9">
        <v>9.3309999999999995</v>
      </c>
      <c r="CL16" s="9">
        <v>16.693000000000001</v>
      </c>
      <c r="CM16" s="9">
        <v>10.101000000000001</v>
      </c>
      <c r="CN16" s="9">
        <v>3.2170000000000001</v>
      </c>
      <c r="CO16" s="9">
        <v>274.03800000000001</v>
      </c>
      <c r="CP16" s="9">
        <v>248.989</v>
      </c>
      <c r="CQ16" s="9">
        <v>234.74</v>
      </c>
      <c r="CR16" s="9">
        <v>5.1050000000000004</v>
      </c>
      <c r="CS16" s="9">
        <v>9.1440000000000001</v>
      </c>
      <c r="CT16" s="9">
        <v>5.4109999999999996</v>
      </c>
      <c r="CU16" s="9">
        <v>6.7430000000000003</v>
      </c>
      <c r="CV16" s="9">
        <v>2.0960000000000001</v>
      </c>
      <c r="CW16" s="9">
        <v>179.559</v>
      </c>
      <c r="CX16" s="9">
        <v>14.35</v>
      </c>
      <c r="CY16" s="9">
        <v>15.815</v>
      </c>
      <c r="CZ16" s="9">
        <v>39.265999999999998</v>
      </c>
      <c r="DA16" s="9">
        <v>32.734999999999999</v>
      </c>
      <c r="DB16" s="9">
        <v>216.25399999999999</v>
      </c>
      <c r="DC16" s="9">
        <v>25.047999999999998</v>
      </c>
      <c r="DD16" s="9">
        <v>24.518000000000001</v>
      </c>
      <c r="DE16" s="9">
        <v>328.56700000000001</v>
      </c>
      <c r="DF16" s="9">
        <v>187.66300000000001</v>
      </c>
      <c r="DG16" s="9">
        <v>174.404</v>
      </c>
      <c r="DH16" s="9">
        <v>18.332999999999998</v>
      </c>
      <c r="DI16" s="9">
        <v>15.444000000000001</v>
      </c>
      <c r="DJ16" s="9">
        <v>6.0890000000000004</v>
      </c>
      <c r="DK16" s="9">
        <v>9.3550000000000004</v>
      </c>
      <c r="DL16" s="9">
        <v>8.9969999999999999</v>
      </c>
      <c r="DM16" s="9">
        <v>6.4480000000000004</v>
      </c>
      <c r="DN16" s="9">
        <v>9.7870000000000008</v>
      </c>
      <c r="DO16" s="9">
        <v>5.657</v>
      </c>
      <c r="DP16" s="9">
        <v>0</v>
      </c>
      <c r="DQ16" s="9">
        <v>1.716</v>
      </c>
      <c r="DR16" s="9">
        <v>9.0790000000000006</v>
      </c>
      <c r="DS16" s="9">
        <v>4.649</v>
      </c>
      <c r="DT16" s="9">
        <v>9.2940000000000005</v>
      </c>
      <c r="DU16" s="9">
        <v>6.15</v>
      </c>
      <c r="DV16" s="9">
        <v>2.8889999999999998</v>
      </c>
      <c r="DW16" s="9">
        <v>156.072</v>
      </c>
      <c r="DX16" s="9">
        <v>138.62799999999999</v>
      </c>
      <c r="DY16" s="9">
        <v>130.22399999999999</v>
      </c>
      <c r="DZ16" s="9">
        <v>2.4119999999999999</v>
      </c>
      <c r="EA16" s="9">
        <v>5.992</v>
      </c>
      <c r="EB16" s="9">
        <v>2.847</v>
      </c>
      <c r="EC16" s="9">
        <v>4.8010000000000002</v>
      </c>
      <c r="ED16" s="9">
        <v>0.75600000000000001</v>
      </c>
      <c r="EE16" s="9">
        <v>95.19</v>
      </c>
      <c r="EF16" s="9">
        <v>7.4240000000000004</v>
      </c>
      <c r="EG16" s="9">
        <v>7.89</v>
      </c>
      <c r="EH16" s="9">
        <v>28.123999999999999</v>
      </c>
      <c r="EI16" s="9">
        <v>15.506</v>
      </c>
      <c r="EJ16" s="9">
        <v>123.122</v>
      </c>
      <c r="EK16" s="9">
        <v>17.443000000000001</v>
      </c>
      <c r="EL16" s="9">
        <v>13.257999999999999</v>
      </c>
      <c r="EM16" s="9">
        <v>187.66300000000001</v>
      </c>
      <c r="EN16" s="9">
        <v>160.77799999999999</v>
      </c>
      <c r="EO16" s="9">
        <v>140.404</v>
      </c>
      <c r="EP16" s="9">
        <v>140.404</v>
      </c>
      <c r="EQ16" s="9">
        <v>8.6739999999999995</v>
      </c>
      <c r="ER16" s="9">
        <v>131.72999999999999</v>
      </c>
      <c r="ES16" s="9">
        <v>20.373999999999999</v>
      </c>
      <c r="ET16" s="9">
        <v>282.49799999999999</v>
      </c>
      <c r="EU16" s="9">
        <v>262.38299999999998</v>
      </c>
      <c r="EV16" s="9">
        <v>46.203000000000003</v>
      </c>
      <c r="EW16" s="9">
        <v>19.77</v>
      </c>
      <c r="EX16" s="9">
        <v>7.3540000000000001</v>
      </c>
      <c r="EY16" s="9">
        <v>11.435</v>
      </c>
      <c r="EZ16" s="9">
        <v>11.266</v>
      </c>
      <c r="FA16" s="9">
        <v>7.5229999999999997</v>
      </c>
      <c r="FB16" s="9">
        <v>11.243</v>
      </c>
      <c r="FC16" s="9">
        <v>4.0199999999999996</v>
      </c>
      <c r="FD16" s="9">
        <v>3.1789999999999998</v>
      </c>
      <c r="FE16" s="9">
        <v>4.9059999999999997</v>
      </c>
      <c r="FF16" s="9">
        <v>6.399</v>
      </c>
      <c r="FG16" s="9">
        <v>7.484</v>
      </c>
      <c r="FH16" s="9">
        <v>12.784000000000001</v>
      </c>
      <c r="FI16" s="9">
        <v>6.0049999999999999</v>
      </c>
      <c r="FJ16" s="9">
        <v>26.433</v>
      </c>
      <c r="FK16" s="9">
        <v>216.18</v>
      </c>
      <c r="FL16" s="9">
        <v>179.58500000000001</v>
      </c>
      <c r="FM16" s="9">
        <v>170.13800000000001</v>
      </c>
      <c r="FN16" s="9">
        <v>5.577</v>
      </c>
      <c r="FO16" s="9">
        <v>3.87</v>
      </c>
      <c r="FP16" s="9">
        <v>5.0519999999999996</v>
      </c>
      <c r="FQ16" s="9">
        <v>2.4129999999999998</v>
      </c>
      <c r="FR16" s="9">
        <v>1.829</v>
      </c>
      <c r="FS16" s="9">
        <v>123.985</v>
      </c>
      <c r="FT16" s="9">
        <v>10.704000000000001</v>
      </c>
      <c r="FU16" s="9">
        <v>14.311999999999999</v>
      </c>
      <c r="FV16" s="9">
        <v>30.582999999999998</v>
      </c>
      <c r="FW16" s="9">
        <v>23.614000000000001</v>
      </c>
      <c r="FX16" s="9">
        <v>155.97</v>
      </c>
      <c r="FY16" s="9">
        <v>36.595999999999997</v>
      </c>
      <c r="FZ16" s="9">
        <v>20.114000000000001</v>
      </c>
      <c r="GA16" s="9">
        <v>253.46899999999999</v>
      </c>
      <c r="GB16" s="9">
        <v>29.029</v>
      </c>
      <c r="GC16" s="9">
        <v>30.745999999999999</v>
      </c>
      <c r="GD16" s="9">
        <v>29.884</v>
      </c>
      <c r="GE16" s="9">
        <v>2.2349999999999999</v>
      </c>
      <c r="GF16" s="9">
        <v>1.6559999999999999</v>
      </c>
      <c r="GG16" s="9">
        <v>0.48599999999999999</v>
      </c>
      <c r="GH16" s="9">
        <v>1.17</v>
      </c>
      <c r="GI16" s="9">
        <v>1.1759999999999999</v>
      </c>
      <c r="GJ16" s="9">
        <v>0.48</v>
      </c>
      <c r="GK16" s="9">
        <v>1.1559999999999999</v>
      </c>
      <c r="GL16" s="9">
        <v>0.11600000000000001</v>
      </c>
      <c r="GM16" s="9">
        <v>0.38400000000000001</v>
      </c>
      <c r="GN16" s="9">
        <v>0.44900000000000001</v>
      </c>
      <c r="GO16" s="9">
        <v>0.36899999999999999</v>
      </c>
      <c r="GP16" s="9">
        <v>0.83699999999999997</v>
      </c>
      <c r="GQ16" s="9">
        <v>1.3380000000000001</v>
      </c>
      <c r="GR16" s="9">
        <v>0.318</v>
      </c>
      <c r="GS16" s="9">
        <v>0.57899999999999996</v>
      </c>
      <c r="GT16" s="9">
        <v>27.649000000000001</v>
      </c>
      <c r="GU16" s="9">
        <v>16.268999999999998</v>
      </c>
      <c r="GV16" s="9">
        <v>14.51</v>
      </c>
      <c r="GW16" s="9">
        <v>1.1830000000000001</v>
      </c>
      <c r="GX16" s="9">
        <v>0.57599999999999996</v>
      </c>
      <c r="GY16" s="9">
        <v>0.88700000000000001</v>
      </c>
      <c r="GZ16" s="9">
        <v>0.33800000000000002</v>
      </c>
      <c r="HA16" s="9">
        <v>0.53300000000000003</v>
      </c>
      <c r="HB16" s="9">
        <v>12.952999999999999</v>
      </c>
      <c r="HC16" s="9">
        <v>0.68100000000000005</v>
      </c>
      <c r="HD16" s="9">
        <v>0.76700000000000002</v>
      </c>
      <c r="HE16" s="9">
        <v>1.8680000000000001</v>
      </c>
      <c r="HF16" s="9">
        <v>3.609</v>
      </c>
      <c r="HG16" s="9">
        <v>12.66</v>
      </c>
      <c r="HH16" s="9">
        <v>11.38</v>
      </c>
      <c r="HI16" s="9">
        <v>0.86299999999999999</v>
      </c>
      <c r="HJ16" s="9">
        <v>30.745999999999999</v>
      </c>
      <c r="HK16" s="9">
        <v>55.231999999999999</v>
      </c>
      <c r="HL16" s="9">
        <v>51.195999999999998</v>
      </c>
      <c r="HM16" s="9">
        <v>3.98</v>
      </c>
      <c r="HN16" s="9">
        <v>3.3210000000000002</v>
      </c>
      <c r="HO16" s="9">
        <v>1.325</v>
      </c>
      <c r="HP16" s="9">
        <v>1.996</v>
      </c>
      <c r="HQ16" s="9">
        <v>2.4079999999999999</v>
      </c>
      <c r="HR16" s="9">
        <v>0.91300000000000003</v>
      </c>
      <c r="HS16" s="9">
        <v>2.5960000000000001</v>
      </c>
      <c r="HT16" s="9">
        <v>0</v>
      </c>
      <c r="HU16" s="9">
        <v>0.72499999999999998</v>
      </c>
      <c r="HV16" s="9">
        <v>1.1140000000000001</v>
      </c>
      <c r="HW16" s="9">
        <v>0.56399999999999995</v>
      </c>
      <c r="HX16" s="9">
        <v>1.643</v>
      </c>
      <c r="HY16" s="9">
        <v>2.9039999999999999</v>
      </c>
      <c r="HZ16" s="9">
        <v>0.41699999999999998</v>
      </c>
      <c r="IA16" s="9">
        <v>0.65900000000000003</v>
      </c>
      <c r="IB16" s="9">
        <v>47.216000000000001</v>
      </c>
      <c r="IC16" s="9">
        <v>40.110999999999997</v>
      </c>
      <c r="ID16" s="9">
        <v>38.247</v>
      </c>
      <c r="IE16" s="9">
        <v>1.0609999999999999</v>
      </c>
      <c r="IF16" s="9">
        <v>0.80400000000000005</v>
      </c>
      <c r="IG16" s="9">
        <v>1.175</v>
      </c>
      <c r="IH16" s="9">
        <v>0.09</v>
      </c>
      <c r="II16" s="9">
        <v>0.59899999999999998</v>
      </c>
      <c r="IJ16" s="9">
        <v>27.25</v>
      </c>
      <c r="IK16" s="9">
        <v>2.7890000000000001</v>
      </c>
      <c r="IL16" s="9">
        <v>4.2370000000000001</v>
      </c>
      <c r="IM16" s="9">
        <v>5.835</v>
      </c>
      <c r="IN16" s="9">
        <v>7.1779999999999999</v>
      </c>
      <c r="IO16" s="9">
        <v>32.933999999999997</v>
      </c>
      <c r="IP16" s="9">
        <v>7.1040000000000001</v>
      </c>
      <c r="IQ16" s="9">
        <v>4.0359999999999996</v>
      </c>
    </row>
    <row r="17" spans="1:251">
      <c r="A17" s="10">
        <v>44228</v>
      </c>
      <c r="B17" s="9">
        <v>27.6</v>
      </c>
      <c r="C17" s="9">
        <v>57.573</v>
      </c>
      <c r="D17" s="9">
        <v>214.637</v>
      </c>
      <c r="E17" s="9">
        <v>69.247</v>
      </c>
      <c r="F17" s="9">
        <v>25.521999999999998</v>
      </c>
      <c r="G17" s="9">
        <v>391.05599999999998</v>
      </c>
      <c r="H17" s="9">
        <v>158.53100000000001</v>
      </c>
      <c r="I17" s="9">
        <v>147.899</v>
      </c>
      <c r="J17" s="9">
        <v>13.662000000000001</v>
      </c>
      <c r="K17" s="9">
        <v>13.257</v>
      </c>
      <c r="L17" s="9">
        <v>7.4580000000000002</v>
      </c>
      <c r="M17" s="9">
        <v>5.7990000000000004</v>
      </c>
      <c r="N17" s="9">
        <v>7.3310000000000004</v>
      </c>
      <c r="O17" s="9">
        <v>5.9260000000000002</v>
      </c>
      <c r="P17" s="9">
        <v>5.5780000000000003</v>
      </c>
      <c r="Q17" s="9">
        <v>2.1030000000000002</v>
      </c>
      <c r="R17" s="9">
        <v>5.577</v>
      </c>
      <c r="S17" s="9">
        <v>3.6720000000000002</v>
      </c>
      <c r="T17" s="9">
        <v>3.879</v>
      </c>
      <c r="U17" s="9">
        <v>5.7060000000000004</v>
      </c>
      <c r="V17" s="9">
        <v>11.401</v>
      </c>
      <c r="W17" s="9">
        <v>1.8560000000000001</v>
      </c>
      <c r="X17" s="9">
        <v>0.40400000000000003</v>
      </c>
      <c r="Y17" s="9">
        <v>134.23699999999999</v>
      </c>
      <c r="Z17" s="9">
        <v>101.634</v>
      </c>
      <c r="AA17" s="9">
        <v>94.372</v>
      </c>
      <c r="AB17" s="9">
        <v>3.1320000000000001</v>
      </c>
      <c r="AC17" s="9">
        <v>4.1289999999999996</v>
      </c>
      <c r="AD17" s="9">
        <v>3.9729999999999999</v>
      </c>
      <c r="AE17" s="9">
        <v>1.758</v>
      </c>
      <c r="AF17" s="9">
        <v>1.53</v>
      </c>
      <c r="AG17" s="9">
        <v>73.346000000000004</v>
      </c>
      <c r="AH17" s="9">
        <v>11.635999999999999</v>
      </c>
      <c r="AI17" s="9">
        <v>6.0620000000000003</v>
      </c>
      <c r="AJ17" s="9">
        <v>10.59</v>
      </c>
      <c r="AK17" s="9">
        <v>21.497</v>
      </c>
      <c r="AL17" s="9">
        <v>80.135999999999996</v>
      </c>
      <c r="AM17" s="9">
        <v>32.603999999999999</v>
      </c>
      <c r="AN17" s="9">
        <v>10.632</v>
      </c>
      <c r="AO17" s="9">
        <v>158.53100000000001</v>
      </c>
      <c r="AP17" s="9">
        <v>217.977</v>
      </c>
      <c r="AQ17" s="9">
        <v>205.673</v>
      </c>
      <c r="AR17" s="9">
        <v>23.256</v>
      </c>
      <c r="AS17" s="9">
        <v>21.623999999999999</v>
      </c>
      <c r="AT17" s="9">
        <v>10.582000000000001</v>
      </c>
      <c r="AU17" s="9">
        <v>11.042</v>
      </c>
      <c r="AV17" s="9">
        <v>14.968999999999999</v>
      </c>
      <c r="AW17" s="9">
        <v>6.6550000000000002</v>
      </c>
      <c r="AX17" s="9">
        <v>14.279</v>
      </c>
      <c r="AY17" s="9">
        <v>0.75800000000000001</v>
      </c>
      <c r="AZ17" s="9">
        <v>6.5860000000000003</v>
      </c>
      <c r="BA17" s="9">
        <v>6.45</v>
      </c>
      <c r="BB17" s="9">
        <v>9.0210000000000008</v>
      </c>
      <c r="BC17" s="9">
        <v>6.1529999999999996</v>
      </c>
      <c r="BD17" s="9">
        <v>17.494</v>
      </c>
      <c r="BE17" s="9">
        <v>4.13</v>
      </c>
      <c r="BF17" s="9">
        <v>1.6319999999999999</v>
      </c>
      <c r="BG17" s="9">
        <v>182.417</v>
      </c>
      <c r="BH17" s="9">
        <v>134.244</v>
      </c>
      <c r="BI17" s="9">
        <v>133.30099999999999</v>
      </c>
      <c r="BJ17" s="9">
        <v>0.65700000000000003</v>
      </c>
      <c r="BK17" s="9">
        <v>0.28599999999999998</v>
      </c>
      <c r="BL17" s="9">
        <v>0.39300000000000002</v>
      </c>
      <c r="BM17" s="9">
        <v>0.55000000000000004</v>
      </c>
      <c r="BN17" s="9">
        <v>0</v>
      </c>
      <c r="BO17" s="9">
        <v>98.358000000000004</v>
      </c>
      <c r="BP17" s="9">
        <v>6.7679999999999998</v>
      </c>
      <c r="BQ17" s="9">
        <v>7.5369999999999999</v>
      </c>
      <c r="BR17" s="9">
        <v>21.581</v>
      </c>
      <c r="BS17" s="9">
        <v>18.757999999999999</v>
      </c>
      <c r="BT17" s="9">
        <v>115.486</v>
      </c>
      <c r="BU17" s="9">
        <v>48.171999999999997</v>
      </c>
      <c r="BV17" s="9">
        <v>12.304</v>
      </c>
      <c r="BW17" s="9">
        <v>217.977</v>
      </c>
      <c r="BX17" s="9">
        <v>327.62</v>
      </c>
      <c r="BY17" s="9">
        <v>307.01799999999997</v>
      </c>
      <c r="BZ17" s="9">
        <v>39.005000000000003</v>
      </c>
      <c r="CA17" s="9">
        <v>34.567</v>
      </c>
      <c r="CB17" s="9">
        <v>11.316000000000001</v>
      </c>
      <c r="CC17" s="9">
        <v>23.25</v>
      </c>
      <c r="CD17" s="9">
        <v>24.344000000000001</v>
      </c>
      <c r="CE17" s="9">
        <v>10.223000000000001</v>
      </c>
      <c r="CF17" s="9">
        <v>24.416</v>
      </c>
      <c r="CG17" s="9">
        <v>6.7009999999999996</v>
      </c>
      <c r="CH17" s="9">
        <v>3.0270000000000001</v>
      </c>
      <c r="CI17" s="9">
        <v>10.53</v>
      </c>
      <c r="CJ17" s="9">
        <v>11.097</v>
      </c>
      <c r="CK17" s="9">
        <v>12.94</v>
      </c>
      <c r="CL17" s="9">
        <v>21.306000000000001</v>
      </c>
      <c r="CM17" s="9">
        <v>13.260999999999999</v>
      </c>
      <c r="CN17" s="9">
        <v>4.4379999999999997</v>
      </c>
      <c r="CO17" s="9">
        <v>268.01400000000001</v>
      </c>
      <c r="CP17" s="9">
        <v>236.20099999999999</v>
      </c>
      <c r="CQ17" s="9">
        <v>220.31700000000001</v>
      </c>
      <c r="CR17" s="9">
        <v>7.2670000000000003</v>
      </c>
      <c r="CS17" s="9">
        <v>8.6170000000000009</v>
      </c>
      <c r="CT17" s="9">
        <v>7.0949999999999998</v>
      </c>
      <c r="CU17" s="9">
        <v>7.2</v>
      </c>
      <c r="CV17" s="9">
        <v>1.5880000000000001</v>
      </c>
      <c r="CW17" s="9">
        <v>176.53700000000001</v>
      </c>
      <c r="CX17" s="9">
        <v>15.664</v>
      </c>
      <c r="CY17" s="9">
        <v>14.531000000000001</v>
      </c>
      <c r="CZ17" s="9">
        <v>29.469000000000001</v>
      </c>
      <c r="DA17" s="9">
        <v>38.578000000000003</v>
      </c>
      <c r="DB17" s="9">
        <v>197.62299999999999</v>
      </c>
      <c r="DC17" s="9">
        <v>31.812999999999999</v>
      </c>
      <c r="DD17" s="9">
        <v>20.600999999999999</v>
      </c>
      <c r="DE17" s="9">
        <v>327.62</v>
      </c>
      <c r="DF17" s="9">
        <v>181.47300000000001</v>
      </c>
      <c r="DG17" s="9">
        <v>168.67500000000001</v>
      </c>
      <c r="DH17" s="9">
        <v>19.190999999999999</v>
      </c>
      <c r="DI17" s="9">
        <v>17.771000000000001</v>
      </c>
      <c r="DJ17" s="9">
        <v>6.9210000000000003</v>
      </c>
      <c r="DK17" s="9">
        <v>10.85</v>
      </c>
      <c r="DL17" s="9">
        <v>8.8889999999999993</v>
      </c>
      <c r="DM17" s="9">
        <v>8.8819999999999997</v>
      </c>
      <c r="DN17" s="9">
        <v>9.4640000000000004</v>
      </c>
      <c r="DO17" s="9">
        <v>8.3070000000000004</v>
      </c>
      <c r="DP17" s="9">
        <v>0</v>
      </c>
      <c r="DQ17" s="9">
        <v>1.165</v>
      </c>
      <c r="DR17" s="9">
        <v>9.0449999999999999</v>
      </c>
      <c r="DS17" s="9">
        <v>7.5609999999999999</v>
      </c>
      <c r="DT17" s="9">
        <v>10.923999999999999</v>
      </c>
      <c r="DU17" s="9">
        <v>6.8460000000000001</v>
      </c>
      <c r="DV17" s="9">
        <v>1.421</v>
      </c>
      <c r="DW17" s="9">
        <v>149.48400000000001</v>
      </c>
      <c r="DX17" s="9">
        <v>134.75299999999999</v>
      </c>
      <c r="DY17" s="9">
        <v>128.87299999999999</v>
      </c>
      <c r="DZ17" s="9">
        <v>1.1890000000000001</v>
      </c>
      <c r="EA17" s="9">
        <v>4.6909999999999998</v>
      </c>
      <c r="EB17" s="9">
        <v>0.83699999999999997</v>
      </c>
      <c r="EC17" s="9">
        <v>4.3289999999999997</v>
      </c>
      <c r="ED17" s="9">
        <v>0.71399999999999997</v>
      </c>
      <c r="EE17" s="9">
        <v>86.191999999999993</v>
      </c>
      <c r="EF17" s="9">
        <v>9.7240000000000002</v>
      </c>
      <c r="EG17" s="9">
        <v>11.994999999999999</v>
      </c>
      <c r="EH17" s="9">
        <v>26.843</v>
      </c>
      <c r="EI17" s="9">
        <v>14.16</v>
      </c>
      <c r="EJ17" s="9">
        <v>120.593</v>
      </c>
      <c r="EK17" s="9">
        <v>14.73</v>
      </c>
      <c r="EL17" s="9">
        <v>12.798</v>
      </c>
      <c r="EM17" s="9">
        <v>181.47300000000001</v>
      </c>
      <c r="EN17" s="9">
        <v>163.88300000000001</v>
      </c>
      <c r="EO17" s="9">
        <v>135.292</v>
      </c>
      <c r="EP17" s="9">
        <v>135.292</v>
      </c>
      <c r="EQ17" s="9">
        <v>10.528</v>
      </c>
      <c r="ER17" s="9">
        <v>124.764</v>
      </c>
      <c r="ES17" s="9">
        <v>28.591000000000001</v>
      </c>
      <c r="ET17" s="9">
        <v>285.27999999999997</v>
      </c>
      <c r="EU17" s="9">
        <v>266.66899999999998</v>
      </c>
      <c r="EV17" s="9">
        <v>48.783999999999999</v>
      </c>
      <c r="EW17" s="9">
        <v>23.513000000000002</v>
      </c>
      <c r="EX17" s="9">
        <v>9.9160000000000004</v>
      </c>
      <c r="EY17" s="9">
        <v>11.574</v>
      </c>
      <c r="EZ17" s="9">
        <v>13.802</v>
      </c>
      <c r="FA17" s="9">
        <v>7.4409999999999998</v>
      </c>
      <c r="FB17" s="9">
        <v>13.64</v>
      </c>
      <c r="FC17" s="9">
        <v>3.6709999999999998</v>
      </c>
      <c r="FD17" s="9">
        <v>3.3170000000000002</v>
      </c>
      <c r="FE17" s="9">
        <v>4.9210000000000003</v>
      </c>
      <c r="FF17" s="9">
        <v>7.8289999999999997</v>
      </c>
      <c r="FG17" s="9">
        <v>8.7390000000000008</v>
      </c>
      <c r="FH17" s="9">
        <v>13.845000000000001</v>
      </c>
      <c r="FI17" s="9">
        <v>7.6440000000000001</v>
      </c>
      <c r="FJ17" s="9">
        <v>25.271000000000001</v>
      </c>
      <c r="FK17" s="9">
        <v>217.88499999999999</v>
      </c>
      <c r="FL17" s="9">
        <v>177.63</v>
      </c>
      <c r="FM17" s="9">
        <v>169.24600000000001</v>
      </c>
      <c r="FN17" s="9">
        <v>4.2249999999999996</v>
      </c>
      <c r="FO17" s="9">
        <v>3.9249999999999998</v>
      </c>
      <c r="FP17" s="9">
        <v>4.585</v>
      </c>
      <c r="FQ17" s="9">
        <v>2.4460000000000002</v>
      </c>
      <c r="FR17" s="9">
        <v>1.1180000000000001</v>
      </c>
      <c r="FS17" s="9">
        <v>126.276</v>
      </c>
      <c r="FT17" s="9">
        <v>14.308999999999999</v>
      </c>
      <c r="FU17" s="9">
        <v>11.603999999999999</v>
      </c>
      <c r="FV17" s="9">
        <v>25.442</v>
      </c>
      <c r="FW17" s="9">
        <v>22.594000000000001</v>
      </c>
      <c r="FX17" s="9">
        <v>155.035</v>
      </c>
      <c r="FY17" s="9">
        <v>40.255000000000003</v>
      </c>
      <c r="FZ17" s="9">
        <v>18.611000000000001</v>
      </c>
      <c r="GA17" s="9">
        <v>254.87799999999999</v>
      </c>
      <c r="GB17" s="9">
        <v>30.402000000000001</v>
      </c>
      <c r="GC17" s="9">
        <v>33.277000000000001</v>
      </c>
      <c r="GD17" s="9">
        <v>31.975999999999999</v>
      </c>
      <c r="GE17" s="9">
        <v>2.2440000000000002</v>
      </c>
      <c r="GF17" s="9">
        <v>2.008</v>
      </c>
      <c r="GG17" s="9">
        <v>0.90500000000000003</v>
      </c>
      <c r="GH17" s="9">
        <v>1.103</v>
      </c>
      <c r="GI17" s="9">
        <v>0.998</v>
      </c>
      <c r="GJ17" s="9">
        <v>1.01</v>
      </c>
      <c r="GK17" s="9">
        <v>1.2090000000000001</v>
      </c>
      <c r="GL17" s="9">
        <v>0</v>
      </c>
      <c r="GM17" s="9">
        <v>0.68</v>
      </c>
      <c r="GN17" s="9">
        <v>0.61199999999999999</v>
      </c>
      <c r="GO17" s="9">
        <v>0.26300000000000001</v>
      </c>
      <c r="GP17" s="9">
        <v>1.133</v>
      </c>
      <c r="GQ17" s="9">
        <v>1.2529999999999999</v>
      </c>
      <c r="GR17" s="9">
        <v>0.755</v>
      </c>
      <c r="GS17" s="9">
        <v>0.23599999999999999</v>
      </c>
      <c r="GT17" s="9">
        <v>29.731999999999999</v>
      </c>
      <c r="GU17" s="9">
        <v>17.43</v>
      </c>
      <c r="GV17" s="9">
        <v>16.550999999999998</v>
      </c>
      <c r="GW17" s="9">
        <v>0.18099999999999999</v>
      </c>
      <c r="GX17" s="9">
        <v>0.69699999999999995</v>
      </c>
      <c r="GY17" s="9">
        <v>0.30599999999999999</v>
      </c>
      <c r="GZ17" s="9">
        <v>0</v>
      </c>
      <c r="HA17" s="9">
        <v>0.57199999999999995</v>
      </c>
      <c r="HB17" s="9">
        <v>13.959</v>
      </c>
      <c r="HC17" s="9">
        <v>1.2070000000000001</v>
      </c>
      <c r="HD17" s="9">
        <v>0.218</v>
      </c>
      <c r="HE17" s="9">
        <v>2.0459999999999998</v>
      </c>
      <c r="HF17" s="9">
        <v>2.7280000000000002</v>
      </c>
      <c r="HG17" s="9">
        <v>14.701000000000001</v>
      </c>
      <c r="HH17" s="9">
        <v>12.302</v>
      </c>
      <c r="HI17" s="9">
        <v>1.3009999999999999</v>
      </c>
      <c r="HJ17" s="9">
        <v>33.277000000000001</v>
      </c>
      <c r="HK17" s="9">
        <v>50.253999999999998</v>
      </c>
      <c r="HL17" s="9">
        <v>48.091000000000001</v>
      </c>
      <c r="HM17" s="9">
        <v>3.4329999999999998</v>
      </c>
      <c r="HN17" s="9">
        <v>2.4830000000000001</v>
      </c>
      <c r="HO17" s="9">
        <v>1.319</v>
      </c>
      <c r="HP17" s="9">
        <v>1.1639999999999999</v>
      </c>
      <c r="HQ17" s="9">
        <v>2.0510000000000002</v>
      </c>
      <c r="HR17" s="9">
        <v>0.432</v>
      </c>
      <c r="HS17" s="9">
        <v>2.17</v>
      </c>
      <c r="HT17" s="9">
        <v>0</v>
      </c>
      <c r="HU17" s="9">
        <v>0.313</v>
      </c>
      <c r="HV17" s="9">
        <v>0.73899999999999999</v>
      </c>
      <c r="HW17" s="9">
        <v>0.57099999999999995</v>
      </c>
      <c r="HX17" s="9">
        <v>1.173</v>
      </c>
      <c r="HY17" s="9">
        <v>1.7969999999999999</v>
      </c>
      <c r="HZ17" s="9">
        <v>0.68600000000000005</v>
      </c>
      <c r="IA17" s="9">
        <v>0.95</v>
      </c>
      <c r="IB17" s="9">
        <v>44.658000000000001</v>
      </c>
      <c r="IC17" s="9">
        <v>38.686999999999998</v>
      </c>
      <c r="ID17" s="9">
        <v>36.718000000000004</v>
      </c>
      <c r="IE17" s="9">
        <v>1.335</v>
      </c>
      <c r="IF17" s="9">
        <v>0.51600000000000001</v>
      </c>
      <c r="IG17" s="9">
        <v>1.589</v>
      </c>
      <c r="IH17" s="9">
        <v>0.14299999999999999</v>
      </c>
      <c r="II17" s="9">
        <v>0.11899999999999999</v>
      </c>
      <c r="IJ17" s="9">
        <v>27.96</v>
      </c>
      <c r="IK17" s="9">
        <v>4.2140000000000004</v>
      </c>
      <c r="IL17" s="9">
        <v>2.7269999999999999</v>
      </c>
      <c r="IM17" s="9">
        <v>3.786</v>
      </c>
      <c r="IN17" s="9">
        <v>5.7229999999999999</v>
      </c>
      <c r="IO17" s="9">
        <v>32.965000000000003</v>
      </c>
      <c r="IP17" s="9">
        <v>5.97</v>
      </c>
      <c r="IQ17" s="9">
        <v>2.1629999999999998</v>
      </c>
    </row>
    <row r="18" spans="1:251">
      <c r="A18" s="10">
        <v>44593</v>
      </c>
      <c r="B18" s="9">
        <v>27.861999999999998</v>
      </c>
      <c r="C18" s="9">
        <v>68</v>
      </c>
      <c r="D18" s="9">
        <v>234.12799999999999</v>
      </c>
      <c r="E18" s="9">
        <v>72.207999999999998</v>
      </c>
      <c r="F18" s="9">
        <v>14.888</v>
      </c>
      <c r="G18" s="9">
        <v>425.017</v>
      </c>
      <c r="H18" s="9">
        <v>177.75299999999999</v>
      </c>
      <c r="I18" s="9">
        <v>172.029</v>
      </c>
      <c r="J18" s="9">
        <v>21.094000000000001</v>
      </c>
      <c r="K18" s="9">
        <v>18.727</v>
      </c>
      <c r="L18" s="9">
        <v>9.2490000000000006</v>
      </c>
      <c r="M18" s="9">
        <v>9.4779999999999998</v>
      </c>
      <c r="N18" s="9">
        <v>10.244999999999999</v>
      </c>
      <c r="O18" s="9">
        <v>8.4819999999999993</v>
      </c>
      <c r="P18" s="9">
        <v>11.276999999999999</v>
      </c>
      <c r="Q18" s="9">
        <v>2.1139999999999999</v>
      </c>
      <c r="R18" s="9">
        <v>5.3360000000000003</v>
      </c>
      <c r="S18" s="9">
        <v>7.1529999999999996</v>
      </c>
      <c r="T18" s="9">
        <v>5.0229999999999997</v>
      </c>
      <c r="U18" s="9">
        <v>6.55</v>
      </c>
      <c r="V18" s="9">
        <v>12.965999999999999</v>
      </c>
      <c r="W18" s="9">
        <v>5.7610000000000001</v>
      </c>
      <c r="X18" s="9">
        <v>2.367</v>
      </c>
      <c r="Y18" s="9">
        <v>150.935</v>
      </c>
      <c r="Z18" s="9">
        <v>117.181</v>
      </c>
      <c r="AA18" s="9">
        <v>107.66500000000001</v>
      </c>
      <c r="AB18" s="9">
        <v>3.476</v>
      </c>
      <c r="AC18" s="9">
        <v>6.04</v>
      </c>
      <c r="AD18" s="9">
        <v>2.7440000000000002</v>
      </c>
      <c r="AE18" s="9">
        <v>3.9540000000000002</v>
      </c>
      <c r="AF18" s="9">
        <v>2.8170000000000002</v>
      </c>
      <c r="AG18" s="9">
        <v>94.007000000000005</v>
      </c>
      <c r="AH18" s="9">
        <v>8.6159999999999997</v>
      </c>
      <c r="AI18" s="9">
        <v>3.2709999999999999</v>
      </c>
      <c r="AJ18" s="9">
        <v>11.288</v>
      </c>
      <c r="AK18" s="9">
        <v>23.707000000000001</v>
      </c>
      <c r="AL18" s="9">
        <v>93.474000000000004</v>
      </c>
      <c r="AM18" s="9">
        <v>33.753999999999998</v>
      </c>
      <c r="AN18" s="9">
        <v>5.7240000000000002</v>
      </c>
      <c r="AO18" s="9">
        <v>177.75299999999999</v>
      </c>
      <c r="AP18" s="9">
        <v>220.28700000000001</v>
      </c>
      <c r="AQ18" s="9">
        <v>208.82400000000001</v>
      </c>
      <c r="AR18" s="9">
        <v>24.404</v>
      </c>
      <c r="AS18" s="9">
        <v>23.202000000000002</v>
      </c>
      <c r="AT18" s="9">
        <v>10.512</v>
      </c>
      <c r="AU18" s="9">
        <v>12.69</v>
      </c>
      <c r="AV18" s="9">
        <v>16.096</v>
      </c>
      <c r="AW18" s="9">
        <v>7.1059999999999999</v>
      </c>
      <c r="AX18" s="9">
        <v>15.227</v>
      </c>
      <c r="AY18" s="9">
        <v>2.9540000000000002</v>
      </c>
      <c r="AZ18" s="9">
        <v>5.0209999999999999</v>
      </c>
      <c r="BA18" s="9">
        <v>5.944</v>
      </c>
      <c r="BB18" s="9">
        <v>8.3149999999999995</v>
      </c>
      <c r="BC18" s="9">
        <v>8.9429999999999996</v>
      </c>
      <c r="BD18" s="9">
        <v>16.992999999999999</v>
      </c>
      <c r="BE18" s="9">
        <v>6.2089999999999996</v>
      </c>
      <c r="BF18" s="9">
        <v>1.202</v>
      </c>
      <c r="BG18" s="9">
        <v>184.42099999999999</v>
      </c>
      <c r="BH18" s="9">
        <v>131.749</v>
      </c>
      <c r="BI18" s="9">
        <v>125.703</v>
      </c>
      <c r="BJ18" s="9">
        <v>2.9649999999999999</v>
      </c>
      <c r="BK18" s="9">
        <v>3.081</v>
      </c>
      <c r="BL18" s="9">
        <v>2.8410000000000002</v>
      </c>
      <c r="BM18" s="9">
        <v>1.9510000000000001</v>
      </c>
      <c r="BN18" s="9">
        <v>1.254</v>
      </c>
      <c r="BO18" s="9">
        <v>102.1</v>
      </c>
      <c r="BP18" s="9">
        <v>4.2789999999999999</v>
      </c>
      <c r="BQ18" s="9">
        <v>5.6180000000000003</v>
      </c>
      <c r="BR18" s="9">
        <v>19.751999999999999</v>
      </c>
      <c r="BS18" s="9">
        <v>17.210999999999999</v>
      </c>
      <c r="BT18" s="9">
        <v>114.538</v>
      </c>
      <c r="BU18" s="9">
        <v>52.671999999999997</v>
      </c>
      <c r="BV18" s="9">
        <v>11.462999999999999</v>
      </c>
      <c r="BW18" s="9">
        <v>220.28700000000001</v>
      </c>
      <c r="BX18" s="9">
        <v>313.33100000000002</v>
      </c>
      <c r="BY18" s="9">
        <v>291.69499999999999</v>
      </c>
      <c r="BZ18" s="9">
        <v>41.255000000000003</v>
      </c>
      <c r="CA18" s="9">
        <v>38.625999999999998</v>
      </c>
      <c r="CB18" s="9">
        <v>18.995999999999999</v>
      </c>
      <c r="CC18" s="9">
        <v>19.63</v>
      </c>
      <c r="CD18" s="9">
        <v>27.56</v>
      </c>
      <c r="CE18" s="9">
        <v>11.066000000000001</v>
      </c>
      <c r="CF18" s="9">
        <v>28.837</v>
      </c>
      <c r="CG18" s="9">
        <v>6.4660000000000002</v>
      </c>
      <c r="CH18" s="9">
        <v>3.323</v>
      </c>
      <c r="CI18" s="9">
        <v>7.0449999999999999</v>
      </c>
      <c r="CJ18" s="9">
        <v>15.86</v>
      </c>
      <c r="CK18" s="9">
        <v>15.721</v>
      </c>
      <c r="CL18" s="9">
        <v>24.651</v>
      </c>
      <c r="CM18" s="9">
        <v>13.974</v>
      </c>
      <c r="CN18" s="9">
        <v>2.629</v>
      </c>
      <c r="CO18" s="9">
        <v>250.44</v>
      </c>
      <c r="CP18" s="9">
        <v>221.226</v>
      </c>
      <c r="CQ18" s="9">
        <v>203.595</v>
      </c>
      <c r="CR18" s="9">
        <v>9.61</v>
      </c>
      <c r="CS18" s="9">
        <v>7.8929999999999998</v>
      </c>
      <c r="CT18" s="9">
        <v>8.7460000000000004</v>
      </c>
      <c r="CU18" s="9">
        <v>6.4370000000000003</v>
      </c>
      <c r="CV18" s="9">
        <v>2.3210000000000002</v>
      </c>
      <c r="CW18" s="9">
        <v>154.422</v>
      </c>
      <c r="CX18" s="9">
        <v>18.686</v>
      </c>
      <c r="CY18" s="9">
        <v>16.062000000000001</v>
      </c>
      <c r="CZ18" s="9">
        <v>32.055999999999997</v>
      </c>
      <c r="DA18" s="9">
        <v>36.313000000000002</v>
      </c>
      <c r="DB18" s="9">
        <v>184.91300000000001</v>
      </c>
      <c r="DC18" s="9">
        <v>29.213999999999999</v>
      </c>
      <c r="DD18" s="9">
        <v>21.635999999999999</v>
      </c>
      <c r="DE18" s="9">
        <v>313.33100000000002</v>
      </c>
      <c r="DF18" s="9">
        <v>197.916</v>
      </c>
      <c r="DG18" s="9">
        <v>182.19499999999999</v>
      </c>
      <c r="DH18" s="9">
        <v>28.065000000000001</v>
      </c>
      <c r="DI18" s="9">
        <v>25.992999999999999</v>
      </c>
      <c r="DJ18" s="9">
        <v>8.4779999999999998</v>
      </c>
      <c r="DK18" s="9">
        <v>17.515000000000001</v>
      </c>
      <c r="DL18" s="9">
        <v>11.319000000000001</v>
      </c>
      <c r="DM18" s="9">
        <v>14.675000000000001</v>
      </c>
      <c r="DN18" s="9">
        <v>12.224</v>
      </c>
      <c r="DO18" s="9">
        <v>13.77</v>
      </c>
      <c r="DP18" s="9">
        <v>0</v>
      </c>
      <c r="DQ18" s="9">
        <v>5.5839999999999996</v>
      </c>
      <c r="DR18" s="9">
        <v>11.406000000000001</v>
      </c>
      <c r="DS18" s="9">
        <v>9.0030000000000001</v>
      </c>
      <c r="DT18" s="9">
        <v>16.916</v>
      </c>
      <c r="DU18" s="9">
        <v>9.0779999999999994</v>
      </c>
      <c r="DV18" s="9">
        <v>2.0710000000000002</v>
      </c>
      <c r="DW18" s="9">
        <v>154.131</v>
      </c>
      <c r="DX18" s="9">
        <v>133.93899999999999</v>
      </c>
      <c r="DY18" s="9">
        <v>128.00200000000001</v>
      </c>
      <c r="DZ18" s="9">
        <v>2.7330000000000001</v>
      </c>
      <c r="EA18" s="9">
        <v>3.2040000000000002</v>
      </c>
      <c r="EB18" s="9">
        <v>1.762</v>
      </c>
      <c r="EC18" s="9">
        <v>3.5920000000000001</v>
      </c>
      <c r="ED18" s="9">
        <v>0.58299999999999996</v>
      </c>
      <c r="EE18" s="9">
        <v>83.685000000000002</v>
      </c>
      <c r="EF18" s="9">
        <v>7.4459999999999997</v>
      </c>
      <c r="EG18" s="9">
        <v>12.946</v>
      </c>
      <c r="EH18" s="9">
        <v>29.861999999999998</v>
      </c>
      <c r="EI18" s="9">
        <v>15.101000000000001</v>
      </c>
      <c r="EJ18" s="9">
        <v>118.83799999999999</v>
      </c>
      <c r="EK18" s="9">
        <v>20.192</v>
      </c>
      <c r="EL18" s="9">
        <v>15.72</v>
      </c>
      <c r="EM18" s="9">
        <v>197.916</v>
      </c>
      <c r="EN18" s="9">
        <v>187.934</v>
      </c>
      <c r="EO18" s="9">
        <v>156.47999999999999</v>
      </c>
      <c r="EP18" s="9">
        <v>156.47999999999999</v>
      </c>
      <c r="EQ18" s="9">
        <v>18.718</v>
      </c>
      <c r="ER18" s="9">
        <v>137.762</v>
      </c>
      <c r="ES18" s="9">
        <v>31.454000000000001</v>
      </c>
      <c r="ET18" s="9">
        <v>295.42200000000003</v>
      </c>
      <c r="EU18" s="9">
        <v>274.79599999999999</v>
      </c>
      <c r="EV18" s="9">
        <v>54.262999999999998</v>
      </c>
      <c r="EW18" s="9">
        <v>24.321000000000002</v>
      </c>
      <c r="EX18" s="9">
        <v>9.5719999999999992</v>
      </c>
      <c r="EY18" s="9">
        <v>11.882</v>
      </c>
      <c r="EZ18" s="9">
        <v>14.56</v>
      </c>
      <c r="FA18" s="9">
        <v>6.8940000000000001</v>
      </c>
      <c r="FB18" s="9">
        <v>15.304</v>
      </c>
      <c r="FC18" s="9">
        <v>3.4390000000000001</v>
      </c>
      <c r="FD18" s="9">
        <v>2.4340000000000002</v>
      </c>
      <c r="FE18" s="9">
        <v>6.1029999999999998</v>
      </c>
      <c r="FF18" s="9">
        <v>8.7870000000000008</v>
      </c>
      <c r="FG18" s="9">
        <v>6.5640000000000001</v>
      </c>
      <c r="FH18" s="9">
        <v>13.089</v>
      </c>
      <c r="FI18" s="9">
        <v>8.3650000000000002</v>
      </c>
      <c r="FJ18" s="9">
        <v>29.942</v>
      </c>
      <c r="FK18" s="9">
        <v>220.53299999999999</v>
      </c>
      <c r="FL18" s="9">
        <v>180.66200000000001</v>
      </c>
      <c r="FM18" s="9">
        <v>168.648</v>
      </c>
      <c r="FN18" s="9">
        <v>7.4580000000000002</v>
      </c>
      <c r="FO18" s="9">
        <v>4.2619999999999996</v>
      </c>
      <c r="FP18" s="9">
        <v>6.2619999999999996</v>
      </c>
      <c r="FQ18" s="9">
        <v>3.871</v>
      </c>
      <c r="FR18" s="9">
        <v>1.5880000000000001</v>
      </c>
      <c r="FS18" s="9">
        <v>129.80199999999999</v>
      </c>
      <c r="FT18" s="9">
        <v>12.76</v>
      </c>
      <c r="FU18" s="9">
        <v>11.629</v>
      </c>
      <c r="FV18" s="9">
        <v>26.472000000000001</v>
      </c>
      <c r="FW18" s="9">
        <v>30.568000000000001</v>
      </c>
      <c r="FX18" s="9">
        <v>150.09399999999999</v>
      </c>
      <c r="FY18" s="9">
        <v>39.871000000000002</v>
      </c>
      <c r="FZ18" s="9">
        <v>20.626000000000001</v>
      </c>
      <c r="GA18" s="9">
        <v>260.07499999999999</v>
      </c>
      <c r="GB18" s="9">
        <v>35.347000000000001</v>
      </c>
      <c r="GC18" s="9">
        <v>33.082000000000001</v>
      </c>
      <c r="GD18" s="9">
        <v>32.692999999999998</v>
      </c>
      <c r="GE18" s="9">
        <v>2.2450000000000001</v>
      </c>
      <c r="GF18" s="9">
        <v>2.2450000000000001</v>
      </c>
      <c r="GG18" s="9">
        <v>0.89500000000000002</v>
      </c>
      <c r="GH18" s="9">
        <v>1.35</v>
      </c>
      <c r="GI18" s="9">
        <v>1.619</v>
      </c>
      <c r="GJ18" s="9">
        <v>0.626</v>
      </c>
      <c r="GK18" s="9">
        <v>1.4830000000000001</v>
      </c>
      <c r="GL18" s="9">
        <v>0.13600000000000001</v>
      </c>
      <c r="GM18" s="9">
        <v>0.626</v>
      </c>
      <c r="GN18" s="9">
        <v>0.75</v>
      </c>
      <c r="GO18" s="9">
        <v>0.35499999999999998</v>
      </c>
      <c r="GP18" s="9">
        <v>1.1399999999999999</v>
      </c>
      <c r="GQ18" s="9">
        <v>1.5669999999999999</v>
      </c>
      <c r="GR18" s="9">
        <v>0.67800000000000005</v>
      </c>
      <c r="GS18" s="9">
        <v>0</v>
      </c>
      <c r="GT18" s="9">
        <v>30.448</v>
      </c>
      <c r="GU18" s="9">
        <v>18.341999999999999</v>
      </c>
      <c r="GV18" s="9">
        <v>16.893999999999998</v>
      </c>
      <c r="GW18" s="9">
        <v>0.92100000000000004</v>
      </c>
      <c r="GX18" s="9">
        <v>0.52800000000000002</v>
      </c>
      <c r="GY18" s="9">
        <v>0.92800000000000005</v>
      </c>
      <c r="GZ18" s="9">
        <v>0.111</v>
      </c>
      <c r="HA18" s="9">
        <v>0.41</v>
      </c>
      <c r="HB18" s="9">
        <v>15.226000000000001</v>
      </c>
      <c r="HC18" s="9">
        <v>0.50600000000000001</v>
      </c>
      <c r="HD18" s="9">
        <v>0.51900000000000002</v>
      </c>
      <c r="HE18" s="9">
        <v>2.0910000000000002</v>
      </c>
      <c r="HF18" s="9">
        <v>3.915</v>
      </c>
      <c r="HG18" s="9">
        <v>14.428000000000001</v>
      </c>
      <c r="HH18" s="9">
        <v>12.106</v>
      </c>
      <c r="HI18" s="9">
        <v>0.38900000000000001</v>
      </c>
      <c r="HJ18" s="9">
        <v>33.082000000000001</v>
      </c>
      <c r="HK18" s="9">
        <v>59.536000000000001</v>
      </c>
      <c r="HL18" s="9">
        <v>55.850999999999999</v>
      </c>
      <c r="HM18" s="9">
        <v>4.8490000000000002</v>
      </c>
      <c r="HN18" s="9">
        <v>4.4509999999999996</v>
      </c>
      <c r="HO18" s="9">
        <v>3.2519999999999998</v>
      </c>
      <c r="HP18" s="9">
        <v>1.1990000000000001</v>
      </c>
      <c r="HQ18" s="9">
        <v>3.786</v>
      </c>
      <c r="HR18" s="9">
        <v>0.66500000000000004</v>
      </c>
      <c r="HS18" s="9">
        <v>4.1740000000000004</v>
      </c>
      <c r="HT18" s="9">
        <v>0</v>
      </c>
      <c r="HU18" s="9">
        <v>0.27700000000000002</v>
      </c>
      <c r="HV18" s="9">
        <v>1.7909999999999999</v>
      </c>
      <c r="HW18" s="9">
        <v>1.58</v>
      </c>
      <c r="HX18" s="9">
        <v>1.08</v>
      </c>
      <c r="HY18" s="9">
        <v>3.11</v>
      </c>
      <c r="HZ18" s="9">
        <v>1.341</v>
      </c>
      <c r="IA18" s="9">
        <v>0.39800000000000002</v>
      </c>
      <c r="IB18" s="9">
        <v>51.002000000000002</v>
      </c>
      <c r="IC18" s="9">
        <v>43.533999999999999</v>
      </c>
      <c r="ID18" s="9">
        <v>40.603000000000002</v>
      </c>
      <c r="IE18" s="9">
        <v>2.4380000000000002</v>
      </c>
      <c r="IF18" s="9">
        <v>0.49299999999999999</v>
      </c>
      <c r="IG18" s="9">
        <v>2.6960000000000002</v>
      </c>
      <c r="IH18" s="9">
        <v>0.121</v>
      </c>
      <c r="II18" s="9">
        <v>0.114</v>
      </c>
      <c r="IJ18" s="9">
        <v>31.613</v>
      </c>
      <c r="IK18" s="9">
        <v>4.7869999999999999</v>
      </c>
      <c r="IL18" s="9">
        <v>3.9420000000000002</v>
      </c>
      <c r="IM18" s="9">
        <v>3.194</v>
      </c>
      <c r="IN18" s="9">
        <v>10.191000000000001</v>
      </c>
      <c r="IO18" s="9">
        <v>33.343000000000004</v>
      </c>
      <c r="IP18" s="9">
        <v>7.468</v>
      </c>
      <c r="IQ18" s="9">
        <v>3.6850000000000001</v>
      </c>
    </row>
    <row r="19" spans="1:251">
      <c r="A19" s="10">
        <v>44958</v>
      </c>
      <c r="B19" s="9">
        <v>41.076999999999998</v>
      </c>
      <c r="C19" s="9">
        <v>61.155000000000001</v>
      </c>
      <c r="D19" s="9">
        <v>236.797</v>
      </c>
      <c r="E19" s="9">
        <v>73.91</v>
      </c>
      <c r="F19" s="9">
        <v>22.173999999999999</v>
      </c>
      <c r="G19" s="9">
        <v>430.291</v>
      </c>
      <c r="H19" s="9">
        <v>178.31399999999999</v>
      </c>
      <c r="I19" s="9">
        <v>172.11799999999999</v>
      </c>
      <c r="J19" s="9">
        <v>13.212</v>
      </c>
      <c r="K19" s="9">
        <v>13.212</v>
      </c>
      <c r="L19" s="9">
        <v>6.0469999999999997</v>
      </c>
      <c r="M19" s="9">
        <v>7.165</v>
      </c>
      <c r="N19" s="9">
        <v>6.8369999999999997</v>
      </c>
      <c r="O19" s="9">
        <v>6.375</v>
      </c>
      <c r="P19" s="9">
        <v>5.5720000000000001</v>
      </c>
      <c r="Q19" s="9">
        <v>2.6389999999999998</v>
      </c>
      <c r="R19" s="9">
        <v>5.0019999999999998</v>
      </c>
      <c r="S19" s="9">
        <v>5.7240000000000002</v>
      </c>
      <c r="T19" s="9">
        <v>3.9670000000000001</v>
      </c>
      <c r="U19" s="9">
        <v>3.5219999999999998</v>
      </c>
      <c r="V19" s="9">
        <v>9.5540000000000003</v>
      </c>
      <c r="W19" s="9">
        <v>3.6579999999999999</v>
      </c>
      <c r="X19" s="9">
        <v>0</v>
      </c>
      <c r="Y19" s="9">
        <v>158.90600000000001</v>
      </c>
      <c r="Z19" s="9">
        <v>127.122</v>
      </c>
      <c r="AA19" s="9">
        <v>119.839</v>
      </c>
      <c r="AB19" s="9">
        <v>3.4239999999999999</v>
      </c>
      <c r="AC19" s="9">
        <v>3.859</v>
      </c>
      <c r="AD19" s="9">
        <v>3.48</v>
      </c>
      <c r="AE19" s="9">
        <v>2.9990000000000001</v>
      </c>
      <c r="AF19" s="9">
        <v>0.80400000000000005</v>
      </c>
      <c r="AG19" s="9">
        <v>97.509</v>
      </c>
      <c r="AH19" s="9">
        <v>4.4429999999999996</v>
      </c>
      <c r="AI19" s="9">
        <v>8.657</v>
      </c>
      <c r="AJ19" s="9">
        <v>16.513999999999999</v>
      </c>
      <c r="AK19" s="9">
        <v>23.876000000000001</v>
      </c>
      <c r="AL19" s="9">
        <v>103.247</v>
      </c>
      <c r="AM19" s="9">
        <v>31.783999999999999</v>
      </c>
      <c r="AN19" s="9">
        <v>6.1959999999999997</v>
      </c>
      <c r="AO19" s="9">
        <v>178.31399999999999</v>
      </c>
      <c r="AP19" s="9">
        <v>231.39500000000001</v>
      </c>
      <c r="AQ19" s="9">
        <v>219.691</v>
      </c>
      <c r="AR19" s="9">
        <v>25.492999999999999</v>
      </c>
      <c r="AS19" s="9">
        <v>23.623000000000001</v>
      </c>
      <c r="AT19" s="9">
        <v>13.118</v>
      </c>
      <c r="AU19" s="9">
        <v>10.505000000000001</v>
      </c>
      <c r="AV19" s="9">
        <v>18.584</v>
      </c>
      <c r="AW19" s="9">
        <v>5.0389999999999997</v>
      </c>
      <c r="AX19" s="9">
        <v>17.457999999999998</v>
      </c>
      <c r="AY19" s="9">
        <v>2.15</v>
      </c>
      <c r="AZ19" s="9">
        <v>4.0149999999999997</v>
      </c>
      <c r="BA19" s="9">
        <v>7.218</v>
      </c>
      <c r="BB19" s="9">
        <v>9.2330000000000005</v>
      </c>
      <c r="BC19" s="9">
        <v>7.1719999999999997</v>
      </c>
      <c r="BD19" s="9">
        <v>15.004</v>
      </c>
      <c r="BE19" s="9">
        <v>8.6189999999999998</v>
      </c>
      <c r="BF19" s="9">
        <v>1.87</v>
      </c>
      <c r="BG19" s="9">
        <v>194.19800000000001</v>
      </c>
      <c r="BH19" s="9">
        <v>144.167</v>
      </c>
      <c r="BI19" s="9">
        <v>137.65</v>
      </c>
      <c r="BJ19" s="9">
        <v>2.6840000000000002</v>
      </c>
      <c r="BK19" s="9">
        <v>3.444</v>
      </c>
      <c r="BL19" s="9">
        <v>2.0630000000000002</v>
      </c>
      <c r="BM19" s="9">
        <v>1.2649999999999999</v>
      </c>
      <c r="BN19" s="9">
        <v>2.2589999999999999</v>
      </c>
      <c r="BO19" s="9">
        <v>114.38800000000001</v>
      </c>
      <c r="BP19" s="9">
        <v>7.6589999999999998</v>
      </c>
      <c r="BQ19" s="9">
        <v>3.1019999999999999</v>
      </c>
      <c r="BR19" s="9">
        <v>19.018000000000001</v>
      </c>
      <c r="BS19" s="9">
        <v>19.032</v>
      </c>
      <c r="BT19" s="9">
        <v>125.134</v>
      </c>
      <c r="BU19" s="9">
        <v>50.030999999999999</v>
      </c>
      <c r="BV19" s="9">
        <v>11.705</v>
      </c>
      <c r="BW19" s="9">
        <v>231.39500000000001</v>
      </c>
      <c r="BX19" s="9">
        <v>333.51100000000002</v>
      </c>
      <c r="BY19" s="9">
        <v>309.29599999999999</v>
      </c>
      <c r="BZ19" s="9">
        <v>33.790999999999997</v>
      </c>
      <c r="CA19" s="9">
        <v>31.15</v>
      </c>
      <c r="CB19" s="9">
        <v>10.199</v>
      </c>
      <c r="CC19" s="9">
        <v>20.524000000000001</v>
      </c>
      <c r="CD19" s="9">
        <v>17.834</v>
      </c>
      <c r="CE19" s="9">
        <v>13.316000000000001</v>
      </c>
      <c r="CF19" s="9">
        <v>18.744</v>
      </c>
      <c r="CG19" s="9">
        <v>8.1549999999999994</v>
      </c>
      <c r="CH19" s="9">
        <v>3.7519999999999998</v>
      </c>
      <c r="CI19" s="9">
        <v>9.8840000000000003</v>
      </c>
      <c r="CJ19" s="9">
        <v>8.6929999999999996</v>
      </c>
      <c r="CK19" s="9">
        <v>12.573</v>
      </c>
      <c r="CL19" s="9">
        <v>23.024999999999999</v>
      </c>
      <c r="CM19" s="9">
        <v>8.125</v>
      </c>
      <c r="CN19" s="9">
        <v>2.641</v>
      </c>
      <c r="CO19" s="9">
        <v>275.505</v>
      </c>
      <c r="CP19" s="9">
        <v>248.30699999999999</v>
      </c>
      <c r="CQ19" s="9">
        <v>229.846</v>
      </c>
      <c r="CR19" s="9">
        <v>10.28</v>
      </c>
      <c r="CS19" s="9">
        <v>8.1809999999999992</v>
      </c>
      <c r="CT19" s="9">
        <v>9.4920000000000009</v>
      </c>
      <c r="CU19" s="9">
        <v>8.5649999999999995</v>
      </c>
      <c r="CV19" s="9">
        <v>0.40500000000000003</v>
      </c>
      <c r="CW19" s="9">
        <v>179.81899999999999</v>
      </c>
      <c r="CX19" s="9">
        <v>14.225</v>
      </c>
      <c r="CY19" s="9">
        <v>11.522</v>
      </c>
      <c r="CZ19" s="9">
        <v>42.741999999999997</v>
      </c>
      <c r="DA19" s="9">
        <v>41.079000000000001</v>
      </c>
      <c r="DB19" s="9">
        <v>207.22800000000001</v>
      </c>
      <c r="DC19" s="9">
        <v>27.198</v>
      </c>
      <c r="DD19" s="9">
        <v>24.215</v>
      </c>
      <c r="DE19" s="9">
        <v>333.51100000000002</v>
      </c>
      <c r="DF19" s="9">
        <v>185.79300000000001</v>
      </c>
      <c r="DG19" s="9">
        <v>168.89099999999999</v>
      </c>
      <c r="DH19" s="9">
        <v>24.841000000000001</v>
      </c>
      <c r="DI19" s="9">
        <v>22.795000000000002</v>
      </c>
      <c r="DJ19" s="9">
        <v>5.5750000000000002</v>
      </c>
      <c r="DK19" s="9">
        <v>17.22</v>
      </c>
      <c r="DL19" s="9">
        <v>8.4809999999999999</v>
      </c>
      <c r="DM19" s="9">
        <v>14.314</v>
      </c>
      <c r="DN19" s="9">
        <v>9.4730000000000008</v>
      </c>
      <c r="DO19" s="9">
        <v>13.321999999999999</v>
      </c>
      <c r="DP19" s="9">
        <v>0</v>
      </c>
      <c r="DQ19" s="9">
        <v>4.282</v>
      </c>
      <c r="DR19" s="9">
        <v>9.4459999999999997</v>
      </c>
      <c r="DS19" s="9">
        <v>9.0670000000000002</v>
      </c>
      <c r="DT19" s="9">
        <v>13.895</v>
      </c>
      <c r="DU19" s="9">
        <v>8.9</v>
      </c>
      <c r="DV19" s="9">
        <v>2.0459999999999998</v>
      </c>
      <c r="DW19" s="9">
        <v>144.05000000000001</v>
      </c>
      <c r="DX19" s="9">
        <v>123.235</v>
      </c>
      <c r="DY19" s="9">
        <v>115.45099999999999</v>
      </c>
      <c r="DZ19" s="9">
        <v>1.964</v>
      </c>
      <c r="EA19" s="9">
        <v>5.82</v>
      </c>
      <c r="EB19" s="9">
        <v>1.964</v>
      </c>
      <c r="EC19" s="9">
        <v>4.9269999999999996</v>
      </c>
      <c r="ED19" s="9">
        <v>0.28100000000000003</v>
      </c>
      <c r="EE19" s="9">
        <v>78.733999999999995</v>
      </c>
      <c r="EF19" s="9">
        <v>5.9009999999999998</v>
      </c>
      <c r="EG19" s="9">
        <v>7.54</v>
      </c>
      <c r="EH19" s="9">
        <v>31.06</v>
      </c>
      <c r="EI19" s="9">
        <v>15.97</v>
      </c>
      <c r="EJ19" s="9">
        <v>107.265</v>
      </c>
      <c r="EK19" s="9">
        <v>20.815000000000001</v>
      </c>
      <c r="EL19" s="9">
        <v>16.902999999999999</v>
      </c>
      <c r="EM19" s="9">
        <v>185.79300000000001</v>
      </c>
      <c r="EN19" s="9">
        <v>205.416</v>
      </c>
      <c r="EO19" s="9">
        <v>178.33099999999999</v>
      </c>
      <c r="EP19" s="9">
        <v>178.33099999999999</v>
      </c>
      <c r="EQ19" s="9">
        <v>17.783000000000001</v>
      </c>
      <c r="ER19" s="9">
        <v>160.547</v>
      </c>
      <c r="ES19" s="9">
        <v>27.085000000000001</v>
      </c>
      <c r="ET19" s="9">
        <v>310.19600000000003</v>
      </c>
      <c r="EU19" s="9">
        <v>283.88099999999997</v>
      </c>
      <c r="EV19" s="9">
        <v>61.412999999999997</v>
      </c>
      <c r="EW19" s="9">
        <v>29.157</v>
      </c>
      <c r="EX19" s="9">
        <v>9.7539999999999996</v>
      </c>
      <c r="EY19" s="9">
        <v>17.289000000000001</v>
      </c>
      <c r="EZ19" s="9">
        <v>19.585000000000001</v>
      </c>
      <c r="FA19" s="9">
        <v>7.4580000000000002</v>
      </c>
      <c r="FB19" s="9">
        <v>18.829000000000001</v>
      </c>
      <c r="FC19" s="9">
        <v>3.6309999999999998</v>
      </c>
      <c r="FD19" s="9">
        <v>4.3</v>
      </c>
      <c r="FE19" s="9">
        <v>9.16</v>
      </c>
      <c r="FF19" s="9">
        <v>9.9429999999999996</v>
      </c>
      <c r="FG19" s="9">
        <v>8.0489999999999995</v>
      </c>
      <c r="FH19" s="9">
        <v>15.85</v>
      </c>
      <c r="FI19" s="9">
        <v>11.302</v>
      </c>
      <c r="FJ19" s="9">
        <v>32.256</v>
      </c>
      <c r="FK19" s="9">
        <v>222.46899999999999</v>
      </c>
      <c r="FL19" s="9">
        <v>183.57400000000001</v>
      </c>
      <c r="FM19" s="9">
        <v>171.857</v>
      </c>
      <c r="FN19" s="9">
        <v>5.8620000000000001</v>
      </c>
      <c r="FO19" s="9">
        <v>5.8550000000000004</v>
      </c>
      <c r="FP19" s="9">
        <v>5.6109999999999998</v>
      </c>
      <c r="FQ19" s="9">
        <v>3.0049999999999999</v>
      </c>
      <c r="FR19" s="9">
        <v>2.8180000000000001</v>
      </c>
      <c r="FS19" s="9">
        <v>130.24700000000001</v>
      </c>
      <c r="FT19" s="9">
        <v>11.002000000000001</v>
      </c>
      <c r="FU19" s="9">
        <v>10.78</v>
      </c>
      <c r="FV19" s="9">
        <v>31.545000000000002</v>
      </c>
      <c r="FW19" s="9">
        <v>32.027999999999999</v>
      </c>
      <c r="FX19" s="9">
        <v>151.54599999999999</v>
      </c>
      <c r="FY19" s="9">
        <v>38.893999999999998</v>
      </c>
      <c r="FZ19" s="9">
        <v>26.315000000000001</v>
      </c>
      <c r="GA19" s="9">
        <v>272.18400000000003</v>
      </c>
      <c r="GB19" s="9">
        <v>38.012</v>
      </c>
      <c r="GC19" s="9">
        <v>33.884999999999998</v>
      </c>
      <c r="GD19" s="9">
        <v>32.582000000000001</v>
      </c>
      <c r="GE19" s="9">
        <v>2.4990000000000001</v>
      </c>
      <c r="GF19" s="9">
        <v>2.3929999999999998</v>
      </c>
      <c r="GG19" s="9">
        <v>0.68899999999999995</v>
      </c>
      <c r="GH19" s="9">
        <v>1.704</v>
      </c>
      <c r="GI19" s="9">
        <v>1.5109999999999999</v>
      </c>
      <c r="GJ19" s="9">
        <v>0.88200000000000001</v>
      </c>
      <c r="GK19" s="9">
        <v>1.345</v>
      </c>
      <c r="GL19" s="9">
        <v>0</v>
      </c>
      <c r="GM19" s="9">
        <v>1.0489999999999999</v>
      </c>
      <c r="GN19" s="9">
        <v>1.08</v>
      </c>
      <c r="GO19" s="9">
        <v>0.58399999999999996</v>
      </c>
      <c r="GP19" s="9">
        <v>0.72899999999999998</v>
      </c>
      <c r="GQ19" s="9">
        <v>1.5009999999999999</v>
      </c>
      <c r="GR19" s="9">
        <v>0.89200000000000002</v>
      </c>
      <c r="GS19" s="9">
        <v>0.106</v>
      </c>
      <c r="GT19" s="9">
        <v>30.082999999999998</v>
      </c>
      <c r="GU19" s="9">
        <v>18.817</v>
      </c>
      <c r="GV19" s="9">
        <v>16.992999999999999</v>
      </c>
      <c r="GW19" s="9">
        <v>1.0780000000000001</v>
      </c>
      <c r="GX19" s="9">
        <v>0.746</v>
      </c>
      <c r="GY19" s="9">
        <v>0.84499999999999997</v>
      </c>
      <c r="GZ19" s="9">
        <v>0.16600000000000001</v>
      </c>
      <c r="HA19" s="9">
        <v>0.65400000000000003</v>
      </c>
      <c r="HB19" s="9">
        <v>13.916</v>
      </c>
      <c r="HC19" s="9">
        <v>0.55600000000000005</v>
      </c>
      <c r="HD19" s="9">
        <v>0.93200000000000005</v>
      </c>
      <c r="HE19" s="9">
        <v>3.4129999999999998</v>
      </c>
      <c r="HF19" s="9">
        <v>5.4720000000000004</v>
      </c>
      <c r="HG19" s="9">
        <v>13.345000000000001</v>
      </c>
      <c r="HH19" s="9">
        <v>11.265000000000001</v>
      </c>
      <c r="HI19" s="9">
        <v>1.3029999999999999</v>
      </c>
      <c r="HJ19" s="9">
        <v>33.884999999999998</v>
      </c>
      <c r="HK19" s="9">
        <v>64.709000000000003</v>
      </c>
      <c r="HL19" s="9">
        <v>59.515999999999998</v>
      </c>
      <c r="HM19" s="9">
        <v>5.4619999999999997</v>
      </c>
      <c r="HN19" s="9">
        <v>5.1820000000000004</v>
      </c>
      <c r="HO19" s="9">
        <v>2.702</v>
      </c>
      <c r="HP19" s="9">
        <v>2.48</v>
      </c>
      <c r="HQ19" s="9">
        <v>4.2560000000000002</v>
      </c>
      <c r="HR19" s="9">
        <v>0.92600000000000005</v>
      </c>
      <c r="HS19" s="9">
        <v>4.4850000000000003</v>
      </c>
      <c r="HT19" s="9">
        <v>0</v>
      </c>
      <c r="HU19" s="9">
        <v>0.69699999999999995</v>
      </c>
      <c r="HV19" s="9">
        <v>2.5169999999999999</v>
      </c>
      <c r="HW19" s="9">
        <v>1.607</v>
      </c>
      <c r="HX19" s="9">
        <v>1.0580000000000001</v>
      </c>
      <c r="HY19" s="9">
        <v>3.6949999999999998</v>
      </c>
      <c r="HZ19" s="9">
        <v>1.4870000000000001</v>
      </c>
      <c r="IA19" s="9">
        <v>0.28000000000000003</v>
      </c>
      <c r="IB19" s="9">
        <v>54.055</v>
      </c>
      <c r="IC19" s="9">
        <v>47.878999999999998</v>
      </c>
      <c r="ID19" s="9">
        <v>44.923999999999999</v>
      </c>
      <c r="IE19" s="9">
        <v>1.863</v>
      </c>
      <c r="IF19" s="9">
        <v>1.0920000000000001</v>
      </c>
      <c r="IG19" s="9">
        <v>2.3090000000000002</v>
      </c>
      <c r="IH19" s="9">
        <v>0</v>
      </c>
      <c r="II19" s="9">
        <v>0.64600000000000002</v>
      </c>
      <c r="IJ19" s="9">
        <v>34.582999999999998</v>
      </c>
      <c r="IK19" s="9">
        <v>3.677</v>
      </c>
      <c r="IL19" s="9">
        <v>3.8130000000000002</v>
      </c>
      <c r="IM19" s="9">
        <v>5.806</v>
      </c>
      <c r="IN19" s="9">
        <v>10.79</v>
      </c>
      <c r="IO19" s="9">
        <v>37.090000000000003</v>
      </c>
      <c r="IP19" s="9">
        <v>6.1760000000000002</v>
      </c>
      <c r="IQ19" s="9">
        <v>5.1929999999999996</v>
      </c>
    </row>
    <row r="20" spans="1:251">
      <c r="A20" s="10">
        <v>45323</v>
      </c>
      <c r="B20" s="9">
        <v>37.844999999999999</v>
      </c>
      <c r="C20" s="9">
        <v>63.005000000000003</v>
      </c>
      <c r="D20" s="9">
        <v>274.53199999999998</v>
      </c>
      <c r="E20" s="9">
        <v>75.661000000000001</v>
      </c>
      <c r="F20" s="9">
        <v>19.277999999999999</v>
      </c>
      <c r="G20" s="9">
        <v>467.04700000000003</v>
      </c>
      <c r="H20" s="9">
        <v>176.70699999999999</v>
      </c>
      <c r="I20" s="9">
        <v>170.71700000000001</v>
      </c>
      <c r="J20" s="9">
        <v>15.647</v>
      </c>
      <c r="K20" s="9">
        <v>14.319000000000001</v>
      </c>
      <c r="L20" s="9">
        <v>7.0640000000000001</v>
      </c>
      <c r="M20" s="9">
        <v>6.8109999999999999</v>
      </c>
      <c r="N20" s="9">
        <v>9.3040000000000003</v>
      </c>
      <c r="O20" s="9">
        <v>5.0149999999999997</v>
      </c>
      <c r="P20" s="9">
        <v>9.0909999999999993</v>
      </c>
      <c r="Q20" s="9">
        <v>1.9079999999999999</v>
      </c>
      <c r="R20" s="9">
        <v>3.32</v>
      </c>
      <c r="S20" s="9">
        <v>2.577</v>
      </c>
      <c r="T20" s="9">
        <v>3.9529999999999998</v>
      </c>
      <c r="U20" s="9">
        <v>7.7889999999999997</v>
      </c>
      <c r="V20" s="9">
        <v>10.907999999999999</v>
      </c>
      <c r="W20" s="9">
        <v>3.411</v>
      </c>
      <c r="X20" s="9">
        <v>1.3280000000000001</v>
      </c>
      <c r="Y20" s="9">
        <v>155.07</v>
      </c>
      <c r="Z20" s="9">
        <v>127.45099999999999</v>
      </c>
      <c r="AA20" s="9">
        <v>122.423</v>
      </c>
      <c r="AB20" s="9">
        <v>3.0049999999999999</v>
      </c>
      <c r="AC20" s="9">
        <v>1.623</v>
      </c>
      <c r="AD20" s="9">
        <v>3.0049999999999999</v>
      </c>
      <c r="AE20" s="9">
        <v>1.623</v>
      </c>
      <c r="AF20" s="9">
        <v>0</v>
      </c>
      <c r="AG20" s="9">
        <v>105.09</v>
      </c>
      <c r="AH20" s="9">
        <v>6.6779999999999999</v>
      </c>
      <c r="AI20" s="9">
        <v>2.9950000000000001</v>
      </c>
      <c r="AJ20" s="9">
        <v>12.688000000000001</v>
      </c>
      <c r="AK20" s="9">
        <v>22.97</v>
      </c>
      <c r="AL20" s="9">
        <v>104.48099999999999</v>
      </c>
      <c r="AM20" s="9">
        <v>27.619</v>
      </c>
      <c r="AN20" s="9">
        <v>5.99</v>
      </c>
      <c r="AO20" s="9">
        <v>176.70699999999999</v>
      </c>
      <c r="AP20" s="9">
        <v>212.99299999999999</v>
      </c>
      <c r="AQ20" s="9">
        <v>200.02</v>
      </c>
      <c r="AR20" s="9">
        <v>22.448</v>
      </c>
      <c r="AS20" s="9">
        <v>21.024999999999999</v>
      </c>
      <c r="AT20" s="9">
        <v>11.423999999999999</v>
      </c>
      <c r="AU20" s="9">
        <v>9.6010000000000009</v>
      </c>
      <c r="AV20" s="9">
        <v>17.184000000000001</v>
      </c>
      <c r="AW20" s="9">
        <v>3.84</v>
      </c>
      <c r="AX20" s="9">
        <v>17.835999999999999</v>
      </c>
      <c r="AY20" s="9">
        <v>0.89100000000000001</v>
      </c>
      <c r="AZ20" s="9">
        <v>1.901</v>
      </c>
      <c r="BA20" s="9">
        <v>7.516</v>
      </c>
      <c r="BB20" s="9">
        <v>6.94</v>
      </c>
      <c r="BC20" s="9">
        <v>6.569</v>
      </c>
      <c r="BD20" s="9">
        <v>12.593</v>
      </c>
      <c r="BE20" s="9">
        <v>8.4309999999999992</v>
      </c>
      <c r="BF20" s="9">
        <v>1.423</v>
      </c>
      <c r="BG20" s="9">
        <v>177.572</v>
      </c>
      <c r="BH20" s="9">
        <v>126.57599999999999</v>
      </c>
      <c r="BI20" s="9">
        <v>121.09099999999999</v>
      </c>
      <c r="BJ20" s="9">
        <v>3.8319999999999999</v>
      </c>
      <c r="BK20" s="9">
        <v>1.653</v>
      </c>
      <c r="BL20" s="9">
        <v>2.496</v>
      </c>
      <c r="BM20" s="9">
        <v>2.1509999999999998</v>
      </c>
      <c r="BN20" s="9">
        <v>0.83699999999999997</v>
      </c>
      <c r="BO20" s="9">
        <v>102.985</v>
      </c>
      <c r="BP20" s="9">
        <v>3.1549999999999998</v>
      </c>
      <c r="BQ20" s="9">
        <v>2.919</v>
      </c>
      <c r="BR20" s="9">
        <v>17.516999999999999</v>
      </c>
      <c r="BS20" s="9">
        <v>14.506</v>
      </c>
      <c r="BT20" s="9">
        <v>112.071</v>
      </c>
      <c r="BU20" s="9">
        <v>50.996000000000002</v>
      </c>
      <c r="BV20" s="9">
        <v>12.974</v>
      </c>
      <c r="BW20" s="9">
        <v>212.99299999999999</v>
      </c>
      <c r="BX20" s="9">
        <v>381.16199999999998</v>
      </c>
      <c r="BY20" s="9">
        <v>360.536</v>
      </c>
      <c r="BZ20" s="9">
        <v>37.65</v>
      </c>
      <c r="CA20" s="9">
        <v>34.414999999999999</v>
      </c>
      <c r="CB20" s="9">
        <v>14.752000000000001</v>
      </c>
      <c r="CC20" s="9">
        <v>19.161999999999999</v>
      </c>
      <c r="CD20" s="9">
        <v>24.175999999999998</v>
      </c>
      <c r="CE20" s="9">
        <v>10.239000000000001</v>
      </c>
      <c r="CF20" s="9">
        <v>22.998999999999999</v>
      </c>
      <c r="CG20" s="9">
        <v>8.6760000000000002</v>
      </c>
      <c r="CH20" s="9">
        <v>2.74</v>
      </c>
      <c r="CI20" s="9">
        <v>9.0850000000000009</v>
      </c>
      <c r="CJ20" s="9">
        <v>10.35</v>
      </c>
      <c r="CK20" s="9">
        <v>14.98</v>
      </c>
      <c r="CL20" s="9">
        <v>24.088999999999999</v>
      </c>
      <c r="CM20" s="9">
        <v>10.326000000000001</v>
      </c>
      <c r="CN20" s="9">
        <v>3.234</v>
      </c>
      <c r="CO20" s="9">
        <v>322.887</v>
      </c>
      <c r="CP20" s="9">
        <v>286.71300000000002</v>
      </c>
      <c r="CQ20" s="9">
        <v>268.03100000000001</v>
      </c>
      <c r="CR20" s="9">
        <v>11.705</v>
      </c>
      <c r="CS20" s="9">
        <v>6.5629999999999997</v>
      </c>
      <c r="CT20" s="9">
        <v>10.528</v>
      </c>
      <c r="CU20" s="9">
        <v>6.1470000000000002</v>
      </c>
      <c r="CV20" s="9">
        <v>1.593</v>
      </c>
      <c r="CW20" s="9">
        <v>218.58199999999999</v>
      </c>
      <c r="CX20" s="9">
        <v>12.619</v>
      </c>
      <c r="CY20" s="9">
        <v>16.265000000000001</v>
      </c>
      <c r="CZ20" s="9">
        <v>39.247999999999998</v>
      </c>
      <c r="DA20" s="9">
        <v>43.646000000000001</v>
      </c>
      <c r="DB20" s="9">
        <v>243.06700000000001</v>
      </c>
      <c r="DC20" s="9">
        <v>36.173000000000002</v>
      </c>
      <c r="DD20" s="9">
        <v>20.626000000000001</v>
      </c>
      <c r="DE20" s="9">
        <v>381.16199999999998</v>
      </c>
      <c r="DF20" s="9">
        <v>192.202</v>
      </c>
      <c r="DG20" s="9">
        <v>173.55</v>
      </c>
      <c r="DH20" s="9">
        <v>18.739000000000001</v>
      </c>
      <c r="DI20" s="9">
        <v>16.408000000000001</v>
      </c>
      <c r="DJ20" s="9">
        <v>3.669</v>
      </c>
      <c r="DK20" s="9">
        <v>11.722</v>
      </c>
      <c r="DL20" s="9">
        <v>4.9349999999999996</v>
      </c>
      <c r="DM20" s="9">
        <v>11.473000000000001</v>
      </c>
      <c r="DN20" s="9">
        <v>7.4950000000000001</v>
      </c>
      <c r="DO20" s="9">
        <v>8.9130000000000003</v>
      </c>
      <c r="DP20" s="9">
        <v>0</v>
      </c>
      <c r="DQ20" s="9">
        <v>2.2799999999999998</v>
      </c>
      <c r="DR20" s="9">
        <v>10.113</v>
      </c>
      <c r="DS20" s="9">
        <v>4.0149999999999997</v>
      </c>
      <c r="DT20" s="9">
        <v>9.1150000000000002</v>
      </c>
      <c r="DU20" s="9">
        <v>7.2919999999999998</v>
      </c>
      <c r="DV20" s="9">
        <v>2.331</v>
      </c>
      <c r="DW20" s="9">
        <v>154.81100000000001</v>
      </c>
      <c r="DX20" s="9">
        <v>137.583</v>
      </c>
      <c r="DY20" s="9">
        <v>132.00399999999999</v>
      </c>
      <c r="DZ20" s="9">
        <v>0.99</v>
      </c>
      <c r="EA20" s="9">
        <v>4.5890000000000004</v>
      </c>
      <c r="EB20" s="9">
        <v>0.99</v>
      </c>
      <c r="EC20" s="9">
        <v>4.5890000000000004</v>
      </c>
      <c r="ED20" s="9">
        <v>0</v>
      </c>
      <c r="EE20" s="9">
        <v>97.361000000000004</v>
      </c>
      <c r="EF20" s="9">
        <v>3.1970000000000001</v>
      </c>
      <c r="EG20" s="9">
        <v>9.0990000000000002</v>
      </c>
      <c r="EH20" s="9">
        <v>27.925000000000001</v>
      </c>
      <c r="EI20" s="9">
        <v>15.913</v>
      </c>
      <c r="EJ20" s="9">
        <v>121.669</v>
      </c>
      <c r="EK20" s="9">
        <v>17.228999999999999</v>
      </c>
      <c r="EL20" s="9">
        <v>18.652000000000001</v>
      </c>
      <c r="EM20" s="9">
        <v>192.202</v>
      </c>
      <c r="EN20" s="9">
        <v>188.48599999999999</v>
      </c>
      <c r="EO20" s="9">
        <v>162.066</v>
      </c>
      <c r="EP20" s="9">
        <v>162.066</v>
      </c>
      <c r="EQ20" s="9">
        <v>11.888</v>
      </c>
      <c r="ER20" s="9">
        <v>150.178</v>
      </c>
      <c r="ES20" s="9">
        <v>26.42</v>
      </c>
      <c r="ET20" s="9">
        <v>300.58199999999999</v>
      </c>
      <c r="EU20" s="9">
        <v>278.54599999999999</v>
      </c>
      <c r="EV20" s="9">
        <v>49.427999999999997</v>
      </c>
      <c r="EW20" s="9">
        <v>24.257999999999999</v>
      </c>
      <c r="EX20" s="9">
        <v>8.5060000000000002</v>
      </c>
      <c r="EY20" s="9">
        <v>13.644</v>
      </c>
      <c r="EZ20" s="9">
        <v>14.726000000000001</v>
      </c>
      <c r="FA20" s="9">
        <v>7.2249999999999996</v>
      </c>
      <c r="FB20" s="9">
        <v>13.558</v>
      </c>
      <c r="FC20" s="9">
        <v>3.3740000000000001</v>
      </c>
      <c r="FD20" s="9">
        <v>2.59</v>
      </c>
      <c r="FE20" s="9">
        <v>7.7149999999999999</v>
      </c>
      <c r="FF20" s="9">
        <v>7.9249999999999998</v>
      </c>
      <c r="FG20" s="9">
        <v>6.9219999999999997</v>
      </c>
      <c r="FH20" s="9">
        <v>15.343999999999999</v>
      </c>
      <c r="FI20" s="9">
        <v>7.2169999999999996</v>
      </c>
      <c r="FJ20" s="9">
        <v>25.17</v>
      </c>
      <c r="FK20" s="9">
        <v>229.11799999999999</v>
      </c>
      <c r="FL20" s="9">
        <v>189.27699999999999</v>
      </c>
      <c r="FM20" s="9">
        <v>178.499</v>
      </c>
      <c r="FN20" s="9">
        <v>4.9859999999999998</v>
      </c>
      <c r="FO20" s="9">
        <v>5.3049999999999997</v>
      </c>
      <c r="FP20" s="9">
        <v>4.883</v>
      </c>
      <c r="FQ20" s="9">
        <v>3.8879999999999999</v>
      </c>
      <c r="FR20" s="9">
        <v>1.1220000000000001</v>
      </c>
      <c r="FS20" s="9">
        <v>141.17699999999999</v>
      </c>
      <c r="FT20" s="9">
        <v>9.7550000000000008</v>
      </c>
      <c r="FU20" s="9">
        <v>9.7859999999999996</v>
      </c>
      <c r="FV20" s="9">
        <v>28.558</v>
      </c>
      <c r="FW20" s="9">
        <v>28.071000000000002</v>
      </c>
      <c r="FX20" s="9">
        <v>161.20500000000001</v>
      </c>
      <c r="FY20" s="9">
        <v>39.841000000000001</v>
      </c>
      <c r="FZ20" s="9">
        <v>22.036000000000001</v>
      </c>
      <c r="GA20" s="9">
        <v>270.94499999999999</v>
      </c>
      <c r="GB20" s="9">
        <v>29.635999999999999</v>
      </c>
      <c r="GC20" s="9">
        <v>32.933999999999997</v>
      </c>
      <c r="GD20" s="9">
        <v>30.86</v>
      </c>
      <c r="GE20" s="9">
        <v>2.6459999999999999</v>
      </c>
      <c r="GF20" s="9">
        <v>2.6459999999999999</v>
      </c>
      <c r="GG20" s="9">
        <v>1.206</v>
      </c>
      <c r="GH20" s="9">
        <v>1.4410000000000001</v>
      </c>
      <c r="GI20" s="9">
        <v>1.78</v>
      </c>
      <c r="GJ20" s="9">
        <v>0.86599999999999999</v>
      </c>
      <c r="GK20" s="9">
        <v>1.466</v>
      </c>
      <c r="GL20" s="9">
        <v>0</v>
      </c>
      <c r="GM20" s="9">
        <v>0.46899999999999997</v>
      </c>
      <c r="GN20" s="9">
        <v>0.57099999999999995</v>
      </c>
      <c r="GO20" s="9">
        <v>1.121</v>
      </c>
      <c r="GP20" s="9">
        <v>0.95499999999999996</v>
      </c>
      <c r="GQ20" s="9">
        <v>2.0219999999999998</v>
      </c>
      <c r="GR20" s="9">
        <v>0.625</v>
      </c>
      <c r="GS20" s="9">
        <v>0</v>
      </c>
      <c r="GT20" s="9">
        <v>28.213000000000001</v>
      </c>
      <c r="GU20" s="9">
        <v>17.847999999999999</v>
      </c>
      <c r="GV20" s="9">
        <v>16.684000000000001</v>
      </c>
      <c r="GW20" s="9">
        <v>0.72199999999999998</v>
      </c>
      <c r="GX20" s="9">
        <v>0.441</v>
      </c>
      <c r="GY20" s="9">
        <v>0.48399999999999999</v>
      </c>
      <c r="GZ20" s="9">
        <v>0.28299999999999997</v>
      </c>
      <c r="HA20" s="9">
        <v>0</v>
      </c>
      <c r="HB20" s="9">
        <v>15.122999999999999</v>
      </c>
      <c r="HC20" s="9">
        <v>0.40200000000000002</v>
      </c>
      <c r="HD20" s="9">
        <v>0.873</v>
      </c>
      <c r="HE20" s="9">
        <v>1.45</v>
      </c>
      <c r="HF20" s="9">
        <v>3.39</v>
      </c>
      <c r="HG20" s="9">
        <v>14.458</v>
      </c>
      <c r="HH20" s="9">
        <v>10.365</v>
      </c>
      <c r="HI20" s="9">
        <v>2.0739999999999998</v>
      </c>
      <c r="HJ20" s="9">
        <v>32.933999999999997</v>
      </c>
      <c r="HK20" s="9">
        <v>57.664999999999999</v>
      </c>
      <c r="HL20" s="9">
        <v>54.012</v>
      </c>
      <c r="HM20" s="9">
        <v>3.8860000000000001</v>
      </c>
      <c r="HN20" s="9">
        <v>2.2949999999999999</v>
      </c>
      <c r="HO20" s="9">
        <v>1.1339999999999999</v>
      </c>
      <c r="HP20" s="9">
        <v>1.161</v>
      </c>
      <c r="HQ20" s="9">
        <v>1.746</v>
      </c>
      <c r="HR20" s="9">
        <v>0.54900000000000004</v>
      </c>
      <c r="HS20" s="9">
        <v>1.746</v>
      </c>
      <c r="HT20" s="9">
        <v>0</v>
      </c>
      <c r="HU20" s="9">
        <v>0.54900000000000004</v>
      </c>
      <c r="HV20" s="9">
        <v>1.0349999999999999</v>
      </c>
      <c r="HW20" s="9">
        <v>0.37</v>
      </c>
      <c r="HX20" s="9">
        <v>0.89</v>
      </c>
      <c r="HY20" s="9">
        <v>1.583</v>
      </c>
      <c r="HZ20" s="9">
        <v>0.71199999999999997</v>
      </c>
      <c r="IA20" s="9">
        <v>1.591</v>
      </c>
      <c r="IB20" s="9">
        <v>50.125999999999998</v>
      </c>
      <c r="IC20" s="9">
        <v>41.817</v>
      </c>
      <c r="ID20" s="9">
        <v>39.463000000000001</v>
      </c>
      <c r="IE20" s="9">
        <v>1.367</v>
      </c>
      <c r="IF20" s="9">
        <v>0.98599999999999999</v>
      </c>
      <c r="IG20" s="9">
        <v>1.8049999999999999</v>
      </c>
      <c r="IH20" s="9">
        <v>0</v>
      </c>
      <c r="II20" s="9">
        <v>0.54800000000000004</v>
      </c>
      <c r="IJ20" s="9">
        <v>31.584</v>
      </c>
      <c r="IK20" s="9">
        <v>3.5720000000000001</v>
      </c>
      <c r="IL20" s="9">
        <v>3.157</v>
      </c>
      <c r="IM20" s="9">
        <v>3.5030000000000001</v>
      </c>
      <c r="IN20" s="9">
        <v>7.8280000000000003</v>
      </c>
      <c r="IO20" s="9">
        <v>33.988</v>
      </c>
      <c r="IP20" s="9">
        <v>8.3089999999999993</v>
      </c>
      <c r="IQ20" s="9">
        <v>3.653</v>
      </c>
    </row>
  </sheetData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6012</v>
      </c>
      <c r="C1" s="3" t="s">
        <v>6013</v>
      </c>
      <c r="D1" s="3" t="s">
        <v>6014</v>
      </c>
      <c r="E1" s="3" t="s">
        <v>6015</v>
      </c>
      <c r="F1" s="3" t="s">
        <v>6016</v>
      </c>
      <c r="G1" s="3" t="s">
        <v>6017</v>
      </c>
      <c r="H1" s="3" t="s">
        <v>6018</v>
      </c>
      <c r="I1" s="3" t="s">
        <v>6019</v>
      </c>
      <c r="J1" s="3" t="s">
        <v>6020</v>
      </c>
      <c r="K1" s="3" t="s">
        <v>6021</v>
      </c>
      <c r="L1" s="3" t="s">
        <v>6022</v>
      </c>
      <c r="M1" s="3" t="s">
        <v>6023</v>
      </c>
      <c r="N1" s="3" t="s">
        <v>6024</v>
      </c>
      <c r="O1" s="3" t="s">
        <v>6025</v>
      </c>
      <c r="P1" s="3" t="s">
        <v>6026</v>
      </c>
      <c r="Q1" s="3" t="s">
        <v>6027</v>
      </c>
      <c r="R1" s="3" t="s">
        <v>6028</v>
      </c>
      <c r="S1" s="3" t="s">
        <v>6029</v>
      </c>
      <c r="T1" s="3" t="s">
        <v>6030</v>
      </c>
      <c r="U1" s="3" t="s">
        <v>6031</v>
      </c>
      <c r="V1" s="3" t="s">
        <v>6032</v>
      </c>
      <c r="W1" s="3" t="s">
        <v>6033</v>
      </c>
      <c r="X1" s="3" t="s">
        <v>6034</v>
      </c>
      <c r="Y1" s="3" t="s">
        <v>6035</v>
      </c>
      <c r="Z1" s="3" t="s">
        <v>6036</v>
      </c>
      <c r="AA1" s="3" t="s">
        <v>6037</v>
      </c>
      <c r="AB1" s="3" t="s">
        <v>6038</v>
      </c>
      <c r="AC1" s="3" t="s">
        <v>6039</v>
      </c>
      <c r="AD1" s="3" t="s">
        <v>6040</v>
      </c>
      <c r="AE1" s="3" t="s">
        <v>6041</v>
      </c>
      <c r="AF1" s="3" t="s">
        <v>6042</v>
      </c>
      <c r="AG1" s="3" t="s">
        <v>6043</v>
      </c>
      <c r="AH1" s="3" t="s">
        <v>6044</v>
      </c>
      <c r="AI1" s="3" t="s">
        <v>6045</v>
      </c>
      <c r="AJ1" s="3" t="s">
        <v>6046</v>
      </c>
      <c r="AK1" s="3" t="s">
        <v>6047</v>
      </c>
      <c r="AL1" s="3" t="s">
        <v>6048</v>
      </c>
      <c r="AM1" s="3" t="s">
        <v>6049</v>
      </c>
      <c r="AN1" s="3" t="s">
        <v>6050</v>
      </c>
      <c r="AO1" s="3" t="s">
        <v>6051</v>
      </c>
      <c r="AP1" s="3" t="s">
        <v>6052</v>
      </c>
      <c r="AQ1" s="3" t="s">
        <v>6053</v>
      </c>
      <c r="AR1" s="3" t="s">
        <v>6054</v>
      </c>
      <c r="AS1" s="3" t="s">
        <v>6055</v>
      </c>
      <c r="AT1" s="3" t="s">
        <v>6056</v>
      </c>
      <c r="AU1" s="3" t="s">
        <v>6057</v>
      </c>
      <c r="AV1" s="3" t="s">
        <v>6058</v>
      </c>
      <c r="AW1" s="3" t="s">
        <v>6059</v>
      </c>
      <c r="AX1" s="3" t="s">
        <v>6060</v>
      </c>
      <c r="AY1" s="3" t="s">
        <v>6061</v>
      </c>
      <c r="AZ1" s="3" t="s">
        <v>6062</v>
      </c>
      <c r="BA1" s="3" t="s">
        <v>6063</v>
      </c>
      <c r="BB1" s="3" t="s">
        <v>6064</v>
      </c>
      <c r="BC1" s="3" t="s">
        <v>6065</v>
      </c>
      <c r="BD1" s="3" t="s">
        <v>6066</v>
      </c>
      <c r="BE1" s="3" t="s">
        <v>6067</v>
      </c>
      <c r="BF1" s="3" t="s">
        <v>6068</v>
      </c>
      <c r="BG1" s="3" t="s">
        <v>6069</v>
      </c>
      <c r="BH1" s="3" t="s">
        <v>6070</v>
      </c>
      <c r="BI1" s="3" t="s">
        <v>6071</v>
      </c>
      <c r="BJ1" s="3" t="s">
        <v>6072</v>
      </c>
      <c r="BK1" s="3" t="s">
        <v>6073</v>
      </c>
      <c r="BL1" s="3" t="s">
        <v>6074</v>
      </c>
      <c r="BM1" s="3" t="s">
        <v>6075</v>
      </c>
      <c r="BN1" s="3" t="s">
        <v>6076</v>
      </c>
      <c r="BO1" s="3" t="s">
        <v>6077</v>
      </c>
      <c r="BP1" s="3" t="s">
        <v>6078</v>
      </c>
      <c r="BQ1" s="3" t="s">
        <v>6079</v>
      </c>
      <c r="BR1" s="3" t="s">
        <v>6080</v>
      </c>
      <c r="BS1" s="3" t="s">
        <v>6081</v>
      </c>
      <c r="BT1" s="3" t="s">
        <v>6082</v>
      </c>
      <c r="BU1" s="3" t="s">
        <v>6083</v>
      </c>
      <c r="BV1" s="3" t="s">
        <v>6084</v>
      </c>
      <c r="BW1" s="3" t="s">
        <v>6085</v>
      </c>
      <c r="BX1" s="3" t="s">
        <v>6086</v>
      </c>
      <c r="BY1" s="3" t="s">
        <v>6087</v>
      </c>
      <c r="BZ1" s="3" t="s">
        <v>6088</v>
      </c>
      <c r="CA1" s="3" t="s">
        <v>6089</v>
      </c>
      <c r="CB1" s="3" t="s">
        <v>6090</v>
      </c>
      <c r="CC1" s="3" t="s">
        <v>6091</v>
      </c>
      <c r="CD1" s="3" t="s">
        <v>6092</v>
      </c>
      <c r="CE1" s="3" t="s">
        <v>6093</v>
      </c>
      <c r="CF1" s="3" t="s">
        <v>6094</v>
      </c>
      <c r="CG1" s="3" t="s">
        <v>6095</v>
      </c>
      <c r="CH1" s="3" t="s">
        <v>6096</v>
      </c>
      <c r="CI1" s="3" t="s">
        <v>6097</v>
      </c>
      <c r="CJ1" s="3" t="s">
        <v>6098</v>
      </c>
      <c r="CK1" s="3" t="s">
        <v>6099</v>
      </c>
      <c r="CL1" s="3" t="s">
        <v>6100</v>
      </c>
      <c r="CM1" s="3" t="s">
        <v>6101</v>
      </c>
      <c r="CN1" s="3" t="s">
        <v>6102</v>
      </c>
      <c r="CO1" s="3" t="s">
        <v>6103</v>
      </c>
      <c r="CP1" s="3" t="s">
        <v>6104</v>
      </c>
      <c r="CQ1" s="3" t="s">
        <v>6105</v>
      </c>
      <c r="CR1" s="3" t="s">
        <v>6106</v>
      </c>
      <c r="CS1" s="3" t="s">
        <v>6107</v>
      </c>
      <c r="CT1" s="3" t="s">
        <v>6108</v>
      </c>
      <c r="CU1" s="3" t="s">
        <v>6109</v>
      </c>
      <c r="CV1" s="3" t="s">
        <v>6110</v>
      </c>
      <c r="CW1" s="3" t="s">
        <v>6111</v>
      </c>
      <c r="CX1" s="3" t="s">
        <v>6112</v>
      </c>
      <c r="CY1" s="3" t="s">
        <v>6113</v>
      </c>
      <c r="CZ1" s="3" t="s">
        <v>6114</v>
      </c>
      <c r="DA1" s="3" t="s">
        <v>6115</v>
      </c>
      <c r="DB1" s="3" t="s">
        <v>6116</v>
      </c>
      <c r="DC1" s="3" t="s">
        <v>6117</v>
      </c>
      <c r="DD1" s="3" t="s">
        <v>6118</v>
      </c>
      <c r="DE1" s="3" t="s">
        <v>6119</v>
      </c>
      <c r="DF1" s="3" t="s">
        <v>6120</v>
      </c>
      <c r="DG1" s="3" t="s">
        <v>6121</v>
      </c>
      <c r="DH1" s="3" t="s">
        <v>6122</v>
      </c>
      <c r="DI1" s="3" t="s">
        <v>6123</v>
      </c>
      <c r="DJ1" s="3" t="s">
        <v>6124</v>
      </c>
      <c r="DK1" s="3" t="s">
        <v>6125</v>
      </c>
      <c r="DL1" s="3" t="s">
        <v>6126</v>
      </c>
      <c r="DM1" s="3" t="s">
        <v>6127</v>
      </c>
      <c r="DN1" s="3" t="s">
        <v>6128</v>
      </c>
      <c r="DO1" s="3" t="s">
        <v>6129</v>
      </c>
      <c r="DP1" s="3" t="s">
        <v>6130</v>
      </c>
      <c r="DQ1" s="3" t="s">
        <v>6131</v>
      </c>
      <c r="DR1" s="3" t="s">
        <v>6132</v>
      </c>
      <c r="DS1" s="3" t="s">
        <v>6133</v>
      </c>
      <c r="DT1" s="3" t="s">
        <v>6134</v>
      </c>
      <c r="DU1" s="3" t="s">
        <v>6135</v>
      </c>
      <c r="DV1" s="3" t="s">
        <v>6136</v>
      </c>
      <c r="DW1" s="3" t="s">
        <v>6137</v>
      </c>
      <c r="DX1" s="3" t="s">
        <v>6138</v>
      </c>
      <c r="DY1" s="3" t="s">
        <v>6139</v>
      </c>
      <c r="DZ1" s="3" t="s">
        <v>6140</v>
      </c>
      <c r="EA1" s="3" t="s">
        <v>6141</v>
      </c>
      <c r="EB1" s="3" t="s">
        <v>6142</v>
      </c>
      <c r="EC1" s="3" t="s">
        <v>6143</v>
      </c>
      <c r="ED1" s="3" t="s">
        <v>6144</v>
      </c>
      <c r="EE1" s="3" t="s">
        <v>6145</v>
      </c>
      <c r="EF1" s="3" t="s">
        <v>6146</v>
      </c>
      <c r="EG1" s="3" t="s">
        <v>6147</v>
      </c>
      <c r="EH1" s="3" t="s">
        <v>6148</v>
      </c>
      <c r="EI1" s="3" t="s">
        <v>6149</v>
      </c>
      <c r="EJ1" s="3" t="s">
        <v>6150</v>
      </c>
      <c r="EK1" s="3" t="s">
        <v>6151</v>
      </c>
      <c r="EL1" s="3" t="s">
        <v>6152</v>
      </c>
      <c r="EM1" s="3" t="s">
        <v>6153</v>
      </c>
      <c r="EN1" s="3" t="s">
        <v>6154</v>
      </c>
      <c r="EO1" s="3" t="s">
        <v>6155</v>
      </c>
      <c r="EP1" s="3" t="s">
        <v>6156</v>
      </c>
      <c r="EQ1" s="3" t="s">
        <v>6157</v>
      </c>
      <c r="ER1" s="3" t="s">
        <v>6158</v>
      </c>
      <c r="ES1" s="3" t="s">
        <v>6159</v>
      </c>
      <c r="ET1" s="3" t="s">
        <v>6160</v>
      </c>
      <c r="EU1" s="3" t="s">
        <v>6161</v>
      </c>
      <c r="EV1" s="3" t="s">
        <v>6162</v>
      </c>
      <c r="EW1" s="3" t="s">
        <v>6163</v>
      </c>
      <c r="EX1" s="3" t="s">
        <v>6164</v>
      </c>
      <c r="EY1" s="3" t="s">
        <v>6165</v>
      </c>
      <c r="EZ1" s="3" t="s">
        <v>6166</v>
      </c>
      <c r="FA1" s="3" t="s">
        <v>6167</v>
      </c>
      <c r="FB1" s="3" t="s">
        <v>6168</v>
      </c>
      <c r="FC1" s="3" t="s">
        <v>6169</v>
      </c>
      <c r="FD1" s="3" t="s">
        <v>6170</v>
      </c>
      <c r="FE1" s="3" t="s">
        <v>6171</v>
      </c>
      <c r="FF1" s="3" t="s">
        <v>6172</v>
      </c>
      <c r="FG1" s="3" t="s">
        <v>6173</v>
      </c>
      <c r="FH1" s="3" t="s">
        <v>6174</v>
      </c>
      <c r="FI1" s="3" t="s">
        <v>6175</v>
      </c>
      <c r="FJ1" s="3" t="s">
        <v>6176</v>
      </c>
      <c r="FK1" s="3" t="s">
        <v>6177</v>
      </c>
      <c r="FL1" s="3" t="s">
        <v>6178</v>
      </c>
      <c r="FM1" s="3" t="s">
        <v>6179</v>
      </c>
      <c r="FN1" s="3" t="s">
        <v>6180</v>
      </c>
      <c r="FO1" s="3" t="s">
        <v>6181</v>
      </c>
      <c r="FP1" s="3" t="s">
        <v>6182</v>
      </c>
      <c r="FQ1" s="3" t="s">
        <v>6183</v>
      </c>
      <c r="FR1" s="3" t="s">
        <v>6184</v>
      </c>
      <c r="FS1" s="3" t="s">
        <v>6185</v>
      </c>
      <c r="FT1" s="3" t="s">
        <v>6186</v>
      </c>
      <c r="FU1" s="3" t="s">
        <v>6187</v>
      </c>
      <c r="FV1" s="3" t="s">
        <v>6188</v>
      </c>
      <c r="FW1" s="3" t="s">
        <v>6189</v>
      </c>
      <c r="FX1" s="3" t="s">
        <v>6190</v>
      </c>
      <c r="FY1" s="3" t="s">
        <v>6191</v>
      </c>
      <c r="FZ1" s="3" t="s">
        <v>6192</v>
      </c>
      <c r="GA1" s="3" t="s">
        <v>6193</v>
      </c>
      <c r="GB1" s="3" t="s">
        <v>6194</v>
      </c>
      <c r="GC1" s="3" t="s">
        <v>6195</v>
      </c>
      <c r="GD1" s="3" t="s">
        <v>6196</v>
      </c>
      <c r="GE1" s="3" t="s">
        <v>6197</v>
      </c>
      <c r="GF1" s="3" t="s">
        <v>6198</v>
      </c>
      <c r="GG1" s="3" t="s">
        <v>6199</v>
      </c>
      <c r="GH1" s="3" t="s">
        <v>6200</v>
      </c>
      <c r="GI1" s="3" t="s">
        <v>6201</v>
      </c>
      <c r="GJ1" s="3" t="s">
        <v>6202</v>
      </c>
      <c r="GK1" s="3" t="s">
        <v>6203</v>
      </c>
      <c r="GL1" s="3" t="s">
        <v>6204</v>
      </c>
      <c r="GM1" s="3" t="s">
        <v>6205</v>
      </c>
      <c r="GN1" s="3" t="s">
        <v>6206</v>
      </c>
      <c r="GO1" s="3" t="s">
        <v>6207</v>
      </c>
      <c r="GP1" s="3" t="s">
        <v>6208</v>
      </c>
      <c r="GQ1" s="3" t="s">
        <v>6209</v>
      </c>
      <c r="GR1" s="3" t="s">
        <v>6210</v>
      </c>
      <c r="GS1" s="3" t="s">
        <v>6211</v>
      </c>
      <c r="GT1" s="3" t="s">
        <v>6212</v>
      </c>
      <c r="GU1" s="3" t="s">
        <v>6213</v>
      </c>
      <c r="GV1" s="3" t="s">
        <v>6214</v>
      </c>
      <c r="GW1" s="3" t="s">
        <v>6215</v>
      </c>
      <c r="GX1" s="3" t="s">
        <v>6216</v>
      </c>
      <c r="GY1" s="3" t="s">
        <v>6217</v>
      </c>
      <c r="GZ1" s="3" t="s">
        <v>6218</v>
      </c>
      <c r="HA1" s="3" t="s">
        <v>6219</v>
      </c>
      <c r="HB1" s="3" t="s">
        <v>6220</v>
      </c>
      <c r="HC1" s="3" t="s">
        <v>6221</v>
      </c>
      <c r="HD1" s="3" t="s">
        <v>6222</v>
      </c>
      <c r="HE1" s="3" t="s">
        <v>6223</v>
      </c>
      <c r="HF1" s="3" t="s">
        <v>6224</v>
      </c>
      <c r="HG1" s="3" t="s">
        <v>6225</v>
      </c>
      <c r="HH1" s="3" t="s">
        <v>6226</v>
      </c>
      <c r="HI1" s="3" t="s">
        <v>6227</v>
      </c>
      <c r="HJ1" s="3" t="s">
        <v>6228</v>
      </c>
      <c r="HK1" s="3" t="s">
        <v>6229</v>
      </c>
      <c r="HL1" s="3" t="s">
        <v>6230</v>
      </c>
      <c r="HM1" s="3" t="s">
        <v>6231</v>
      </c>
      <c r="HN1" s="3" t="s">
        <v>6232</v>
      </c>
      <c r="HO1" s="3" t="s">
        <v>6233</v>
      </c>
      <c r="HP1" s="3" t="s">
        <v>6234</v>
      </c>
      <c r="HQ1" s="3" t="s">
        <v>6235</v>
      </c>
      <c r="HR1" s="3" t="s">
        <v>6236</v>
      </c>
      <c r="HS1" s="3" t="s">
        <v>6237</v>
      </c>
      <c r="HT1" s="3" t="s">
        <v>6238</v>
      </c>
      <c r="HU1" s="3" t="s">
        <v>6239</v>
      </c>
      <c r="HV1" s="3" t="s">
        <v>6240</v>
      </c>
      <c r="HW1" s="3" t="s">
        <v>6241</v>
      </c>
      <c r="HX1" s="3" t="s">
        <v>6242</v>
      </c>
      <c r="HY1" s="3" t="s">
        <v>6243</v>
      </c>
      <c r="HZ1" s="3" t="s">
        <v>6244</v>
      </c>
      <c r="IA1" s="3" t="s">
        <v>6245</v>
      </c>
      <c r="IB1" s="3" t="s">
        <v>6246</v>
      </c>
      <c r="IC1" s="3" t="s">
        <v>6247</v>
      </c>
      <c r="ID1" s="3" t="s">
        <v>6248</v>
      </c>
      <c r="IE1" s="3" t="s">
        <v>6249</v>
      </c>
      <c r="IF1" s="3" t="s">
        <v>6250</v>
      </c>
      <c r="IG1" s="3" t="s">
        <v>6251</v>
      </c>
      <c r="IH1" s="3" t="s">
        <v>6252</v>
      </c>
      <c r="II1" s="3" t="s">
        <v>6253</v>
      </c>
      <c r="IJ1" s="3" t="s">
        <v>6254</v>
      </c>
      <c r="IK1" s="3" t="s">
        <v>6255</v>
      </c>
      <c r="IL1" s="3" t="s">
        <v>6256</v>
      </c>
      <c r="IM1" s="3" t="s">
        <v>6257</v>
      </c>
      <c r="IN1" s="3" t="s">
        <v>6258</v>
      </c>
      <c r="IO1" s="3" t="s">
        <v>6259</v>
      </c>
      <c r="IP1" s="3" t="s">
        <v>6260</v>
      </c>
      <c r="IQ1" s="3" t="s">
        <v>6261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6262</v>
      </c>
      <c r="C10" s="8" t="s">
        <v>6263</v>
      </c>
      <c r="D10" s="8" t="s">
        <v>6264</v>
      </c>
      <c r="E10" s="8" t="s">
        <v>6265</v>
      </c>
      <c r="F10" s="8" t="s">
        <v>6266</v>
      </c>
      <c r="G10" s="8" t="s">
        <v>6267</v>
      </c>
      <c r="H10" s="8" t="s">
        <v>6268</v>
      </c>
      <c r="I10" s="8" t="s">
        <v>6269</v>
      </c>
      <c r="J10" s="8" t="s">
        <v>6270</v>
      </c>
      <c r="K10" s="8" t="s">
        <v>6271</v>
      </c>
      <c r="L10" s="8" t="s">
        <v>6272</v>
      </c>
      <c r="M10" s="8" t="s">
        <v>6273</v>
      </c>
      <c r="N10" s="8" t="s">
        <v>6274</v>
      </c>
      <c r="O10" s="8" t="s">
        <v>6275</v>
      </c>
      <c r="P10" s="8" t="s">
        <v>6276</v>
      </c>
      <c r="Q10" s="8" t="s">
        <v>6277</v>
      </c>
      <c r="R10" s="8" t="s">
        <v>6278</v>
      </c>
      <c r="S10" s="8" t="s">
        <v>6279</v>
      </c>
      <c r="T10" s="8" t="s">
        <v>6280</v>
      </c>
      <c r="U10" s="8" t="s">
        <v>6281</v>
      </c>
      <c r="V10" s="8" t="s">
        <v>6282</v>
      </c>
      <c r="W10" s="8" t="s">
        <v>6283</v>
      </c>
      <c r="X10" s="8" t="s">
        <v>6284</v>
      </c>
      <c r="Y10" s="8" t="s">
        <v>6285</v>
      </c>
      <c r="Z10" s="8" t="s">
        <v>6286</v>
      </c>
      <c r="AA10" s="8" t="s">
        <v>6287</v>
      </c>
      <c r="AB10" s="8" t="s">
        <v>6288</v>
      </c>
      <c r="AC10" s="8" t="s">
        <v>6289</v>
      </c>
      <c r="AD10" s="8" t="s">
        <v>6290</v>
      </c>
      <c r="AE10" s="8" t="s">
        <v>6291</v>
      </c>
      <c r="AF10" s="8" t="s">
        <v>6292</v>
      </c>
      <c r="AG10" s="8" t="s">
        <v>6293</v>
      </c>
      <c r="AH10" s="8" t="s">
        <v>6294</v>
      </c>
      <c r="AI10" s="8" t="s">
        <v>6295</v>
      </c>
      <c r="AJ10" s="8" t="s">
        <v>6296</v>
      </c>
      <c r="AK10" s="8" t="s">
        <v>6297</v>
      </c>
      <c r="AL10" s="8" t="s">
        <v>6298</v>
      </c>
      <c r="AM10" s="8" t="s">
        <v>6299</v>
      </c>
      <c r="AN10" s="8" t="s">
        <v>6300</v>
      </c>
      <c r="AO10" s="8" t="s">
        <v>6301</v>
      </c>
      <c r="AP10" s="8" t="s">
        <v>6302</v>
      </c>
      <c r="AQ10" s="8" t="s">
        <v>6303</v>
      </c>
      <c r="AR10" s="8" t="s">
        <v>6304</v>
      </c>
      <c r="AS10" s="8" t="s">
        <v>6305</v>
      </c>
      <c r="AT10" s="8" t="s">
        <v>6306</v>
      </c>
      <c r="AU10" s="8" t="s">
        <v>6307</v>
      </c>
      <c r="AV10" s="8" t="s">
        <v>6308</v>
      </c>
      <c r="AW10" s="8" t="s">
        <v>6309</v>
      </c>
      <c r="AX10" s="8" t="s">
        <v>6310</v>
      </c>
      <c r="AY10" s="8" t="s">
        <v>6311</v>
      </c>
      <c r="AZ10" s="8" t="s">
        <v>6312</v>
      </c>
      <c r="BA10" s="8" t="s">
        <v>6313</v>
      </c>
      <c r="BB10" s="8" t="s">
        <v>6314</v>
      </c>
      <c r="BC10" s="8" t="s">
        <v>6315</v>
      </c>
      <c r="BD10" s="8" t="s">
        <v>6316</v>
      </c>
      <c r="BE10" s="8" t="s">
        <v>6317</v>
      </c>
      <c r="BF10" s="8" t="s">
        <v>6318</v>
      </c>
      <c r="BG10" s="8" t="s">
        <v>6319</v>
      </c>
      <c r="BH10" s="8" t="s">
        <v>6320</v>
      </c>
      <c r="BI10" s="8" t="s">
        <v>6321</v>
      </c>
      <c r="BJ10" s="8" t="s">
        <v>6322</v>
      </c>
      <c r="BK10" s="8" t="s">
        <v>6323</v>
      </c>
      <c r="BL10" s="8" t="s">
        <v>6324</v>
      </c>
      <c r="BM10" s="8" t="s">
        <v>6325</v>
      </c>
      <c r="BN10" s="8" t="s">
        <v>6326</v>
      </c>
      <c r="BO10" s="8" t="s">
        <v>6327</v>
      </c>
      <c r="BP10" s="8" t="s">
        <v>6328</v>
      </c>
      <c r="BQ10" s="8" t="s">
        <v>6329</v>
      </c>
      <c r="BR10" s="8" t="s">
        <v>6330</v>
      </c>
      <c r="BS10" s="8" t="s">
        <v>6331</v>
      </c>
      <c r="BT10" s="8" t="s">
        <v>6332</v>
      </c>
      <c r="BU10" s="8" t="s">
        <v>6333</v>
      </c>
      <c r="BV10" s="8" t="s">
        <v>6334</v>
      </c>
      <c r="BW10" s="8" t="s">
        <v>6335</v>
      </c>
      <c r="BX10" s="8" t="s">
        <v>6336</v>
      </c>
      <c r="BY10" s="8" t="s">
        <v>6337</v>
      </c>
      <c r="BZ10" s="8" t="s">
        <v>6338</v>
      </c>
      <c r="CA10" s="8" t="s">
        <v>6339</v>
      </c>
      <c r="CB10" s="8" t="s">
        <v>6340</v>
      </c>
      <c r="CC10" s="8" t="s">
        <v>6341</v>
      </c>
      <c r="CD10" s="8" t="s">
        <v>6342</v>
      </c>
      <c r="CE10" s="8" t="s">
        <v>6343</v>
      </c>
      <c r="CF10" s="8" t="s">
        <v>6344</v>
      </c>
      <c r="CG10" s="8" t="s">
        <v>6345</v>
      </c>
      <c r="CH10" s="8" t="s">
        <v>6346</v>
      </c>
      <c r="CI10" s="8" t="s">
        <v>6347</v>
      </c>
      <c r="CJ10" s="8" t="s">
        <v>6348</v>
      </c>
      <c r="CK10" s="8" t="s">
        <v>6349</v>
      </c>
      <c r="CL10" s="8" t="s">
        <v>6350</v>
      </c>
      <c r="CM10" s="8" t="s">
        <v>6351</v>
      </c>
      <c r="CN10" s="8" t="s">
        <v>6352</v>
      </c>
      <c r="CO10" s="8" t="s">
        <v>6353</v>
      </c>
      <c r="CP10" s="8" t="s">
        <v>6354</v>
      </c>
      <c r="CQ10" s="8" t="s">
        <v>6355</v>
      </c>
      <c r="CR10" s="8" t="s">
        <v>6356</v>
      </c>
      <c r="CS10" s="8" t="s">
        <v>6357</v>
      </c>
      <c r="CT10" s="8" t="s">
        <v>6358</v>
      </c>
      <c r="CU10" s="8" t="s">
        <v>6359</v>
      </c>
      <c r="CV10" s="8" t="s">
        <v>6360</v>
      </c>
      <c r="CW10" s="8" t="s">
        <v>6361</v>
      </c>
      <c r="CX10" s="8" t="s">
        <v>6362</v>
      </c>
      <c r="CY10" s="8" t="s">
        <v>6363</v>
      </c>
      <c r="CZ10" s="8" t="s">
        <v>6364</v>
      </c>
      <c r="DA10" s="8" t="s">
        <v>6365</v>
      </c>
      <c r="DB10" s="8" t="s">
        <v>6366</v>
      </c>
      <c r="DC10" s="8" t="s">
        <v>6367</v>
      </c>
      <c r="DD10" s="8" t="s">
        <v>6368</v>
      </c>
      <c r="DE10" s="8" t="s">
        <v>6369</v>
      </c>
      <c r="DF10" s="8" t="s">
        <v>6370</v>
      </c>
      <c r="DG10" s="8" t="s">
        <v>6371</v>
      </c>
      <c r="DH10" s="8" t="s">
        <v>6372</v>
      </c>
      <c r="DI10" s="8" t="s">
        <v>6373</v>
      </c>
      <c r="DJ10" s="8" t="s">
        <v>6374</v>
      </c>
      <c r="DK10" s="8" t="s">
        <v>6375</v>
      </c>
      <c r="DL10" s="8" t="s">
        <v>6376</v>
      </c>
      <c r="DM10" s="8" t="s">
        <v>6377</v>
      </c>
      <c r="DN10" s="8" t="s">
        <v>6378</v>
      </c>
      <c r="DO10" s="8" t="s">
        <v>6379</v>
      </c>
      <c r="DP10" s="8" t="s">
        <v>6380</v>
      </c>
      <c r="DQ10" s="8" t="s">
        <v>6381</v>
      </c>
      <c r="DR10" s="8" t="s">
        <v>6382</v>
      </c>
      <c r="DS10" s="8" t="s">
        <v>6383</v>
      </c>
      <c r="DT10" s="8" t="s">
        <v>6384</v>
      </c>
      <c r="DU10" s="8" t="s">
        <v>6385</v>
      </c>
      <c r="DV10" s="8" t="s">
        <v>6386</v>
      </c>
      <c r="DW10" s="8" t="s">
        <v>6387</v>
      </c>
      <c r="DX10" s="8" t="s">
        <v>6388</v>
      </c>
      <c r="DY10" s="8" t="s">
        <v>6389</v>
      </c>
      <c r="DZ10" s="8" t="s">
        <v>6390</v>
      </c>
      <c r="EA10" s="8" t="s">
        <v>6391</v>
      </c>
      <c r="EB10" s="8" t="s">
        <v>6392</v>
      </c>
      <c r="EC10" s="8" t="s">
        <v>6393</v>
      </c>
      <c r="ED10" s="8" t="s">
        <v>6394</v>
      </c>
      <c r="EE10" s="8" t="s">
        <v>6395</v>
      </c>
      <c r="EF10" s="8" t="s">
        <v>6396</v>
      </c>
      <c r="EG10" s="8" t="s">
        <v>6397</v>
      </c>
      <c r="EH10" s="8" t="s">
        <v>6398</v>
      </c>
      <c r="EI10" s="8" t="s">
        <v>6399</v>
      </c>
      <c r="EJ10" s="8" t="s">
        <v>6400</v>
      </c>
      <c r="EK10" s="8" t="s">
        <v>6401</v>
      </c>
      <c r="EL10" s="8" t="s">
        <v>6402</v>
      </c>
      <c r="EM10" s="8" t="s">
        <v>6403</v>
      </c>
      <c r="EN10" s="8" t="s">
        <v>6404</v>
      </c>
      <c r="EO10" s="8" t="s">
        <v>6405</v>
      </c>
      <c r="EP10" s="8" t="s">
        <v>6406</v>
      </c>
      <c r="EQ10" s="8" t="s">
        <v>6407</v>
      </c>
      <c r="ER10" s="8" t="s">
        <v>6408</v>
      </c>
      <c r="ES10" s="8" t="s">
        <v>6409</v>
      </c>
      <c r="ET10" s="8" t="s">
        <v>6410</v>
      </c>
      <c r="EU10" s="8" t="s">
        <v>6411</v>
      </c>
      <c r="EV10" s="8" t="s">
        <v>6412</v>
      </c>
      <c r="EW10" s="8" t="s">
        <v>6413</v>
      </c>
      <c r="EX10" s="8" t="s">
        <v>6414</v>
      </c>
      <c r="EY10" s="8" t="s">
        <v>6415</v>
      </c>
      <c r="EZ10" s="8" t="s">
        <v>6416</v>
      </c>
      <c r="FA10" s="8" t="s">
        <v>6417</v>
      </c>
      <c r="FB10" s="8" t="s">
        <v>6418</v>
      </c>
      <c r="FC10" s="8" t="s">
        <v>6419</v>
      </c>
      <c r="FD10" s="8" t="s">
        <v>6420</v>
      </c>
      <c r="FE10" s="8" t="s">
        <v>6421</v>
      </c>
      <c r="FF10" s="8" t="s">
        <v>6422</v>
      </c>
      <c r="FG10" s="8" t="s">
        <v>6423</v>
      </c>
      <c r="FH10" s="8" t="s">
        <v>6424</v>
      </c>
      <c r="FI10" s="8" t="s">
        <v>6425</v>
      </c>
      <c r="FJ10" s="8" t="s">
        <v>6426</v>
      </c>
      <c r="FK10" s="8" t="s">
        <v>6427</v>
      </c>
      <c r="FL10" s="8" t="s">
        <v>6428</v>
      </c>
      <c r="FM10" s="8" t="s">
        <v>6429</v>
      </c>
      <c r="FN10" s="8" t="s">
        <v>6430</v>
      </c>
      <c r="FO10" s="8" t="s">
        <v>6431</v>
      </c>
      <c r="FP10" s="8" t="s">
        <v>6432</v>
      </c>
      <c r="FQ10" s="8" t="s">
        <v>6433</v>
      </c>
      <c r="FR10" s="8" t="s">
        <v>6434</v>
      </c>
      <c r="FS10" s="8" t="s">
        <v>6435</v>
      </c>
      <c r="FT10" s="8" t="s">
        <v>6436</v>
      </c>
      <c r="FU10" s="8" t="s">
        <v>6437</v>
      </c>
      <c r="FV10" s="8" t="s">
        <v>6438</v>
      </c>
      <c r="FW10" s="8" t="s">
        <v>6439</v>
      </c>
      <c r="FX10" s="8" t="s">
        <v>6440</v>
      </c>
      <c r="FY10" s="8" t="s">
        <v>6441</v>
      </c>
      <c r="FZ10" s="8" t="s">
        <v>6442</v>
      </c>
      <c r="GA10" s="8" t="s">
        <v>6443</v>
      </c>
      <c r="GB10" s="8" t="s">
        <v>6444</v>
      </c>
      <c r="GC10" s="8" t="s">
        <v>6445</v>
      </c>
      <c r="GD10" s="8" t="s">
        <v>6446</v>
      </c>
      <c r="GE10" s="8" t="s">
        <v>6447</v>
      </c>
      <c r="GF10" s="8" t="s">
        <v>6448</v>
      </c>
      <c r="GG10" s="8" t="s">
        <v>6449</v>
      </c>
      <c r="GH10" s="8" t="s">
        <v>6450</v>
      </c>
      <c r="GI10" s="8" t="s">
        <v>6451</v>
      </c>
      <c r="GJ10" s="8" t="s">
        <v>6452</v>
      </c>
      <c r="GK10" s="8" t="s">
        <v>6453</v>
      </c>
      <c r="GL10" s="8" t="s">
        <v>6454</v>
      </c>
      <c r="GM10" s="8" t="s">
        <v>6455</v>
      </c>
      <c r="GN10" s="8" t="s">
        <v>6456</v>
      </c>
      <c r="GO10" s="8" t="s">
        <v>6457</v>
      </c>
      <c r="GP10" s="8" t="s">
        <v>6458</v>
      </c>
      <c r="GQ10" s="8" t="s">
        <v>6459</v>
      </c>
      <c r="GR10" s="8" t="s">
        <v>6460</v>
      </c>
      <c r="GS10" s="8" t="s">
        <v>6461</v>
      </c>
      <c r="GT10" s="8" t="s">
        <v>6462</v>
      </c>
      <c r="GU10" s="8" t="s">
        <v>6463</v>
      </c>
      <c r="GV10" s="8" t="s">
        <v>6464</v>
      </c>
      <c r="GW10" s="8" t="s">
        <v>6465</v>
      </c>
      <c r="GX10" s="8" t="s">
        <v>6466</v>
      </c>
      <c r="GY10" s="8" t="s">
        <v>6467</v>
      </c>
      <c r="GZ10" s="8" t="s">
        <v>6468</v>
      </c>
      <c r="HA10" s="8" t="s">
        <v>6469</v>
      </c>
      <c r="HB10" s="8" t="s">
        <v>6470</v>
      </c>
      <c r="HC10" s="8" t="s">
        <v>6471</v>
      </c>
      <c r="HD10" s="8" t="s">
        <v>6472</v>
      </c>
      <c r="HE10" s="8" t="s">
        <v>6473</v>
      </c>
      <c r="HF10" s="8" t="s">
        <v>6474</v>
      </c>
      <c r="HG10" s="8" t="s">
        <v>6475</v>
      </c>
      <c r="HH10" s="8" t="s">
        <v>6476</v>
      </c>
      <c r="HI10" s="8" t="s">
        <v>6477</v>
      </c>
      <c r="HJ10" s="8" t="s">
        <v>6478</v>
      </c>
      <c r="HK10" s="8" t="s">
        <v>6479</v>
      </c>
      <c r="HL10" s="8" t="s">
        <v>6480</v>
      </c>
      <c r="HM10" s="8" t="s">
        <v>6481</v>
      </c>
      <c r="HN10" s="8" t="s">
        <v>6482</v>
      </c>
      <c r="HO10" s="8" t="s">
        <v>6483</v>
      </c>
      <c r="HP10" s="8" t="s">
        <v>6484</v>
      </c>
      <c r="HQ10" s="8" t="s">
        <v>6485</v>
      </c>
      <c r="HR10" s="8" t="s">
        <v>6486</v>
      </c>
      <c r="HS10" s="8" t="s">
        <v>6487</v>
      </c>
      <c r="HT10" s="8" t="s">
        <v>6488</v>
      </c>
      <c r="HU10" s="8" t="s">
        <v>6489</v>
      </c>
      <c r="HV10" s="8" t="s">
        <v>6490</v>
      </c>
      <c r="HW10" s="8" t="s">
        <v>6491</v>
      </c>
      <c r="HX10" s="8" t="s">
        <v>6492</v>
      </c>
      <c r="HY10" s="8" t="s">
        <v>6493</v>
      </c>
      <c r="HZ10" s="8" t="s">
        <v>6494</v>
      </c>
      <c r="IA10" s="8" t="s">
        <v>6495</v>
      </c>
      <c r="IB10" s="8" t="s">
        <v>6496</v>
      </c>
      <c r="IC10" s="8" t="s">
        <v>6497</v>
      </c>
      <c r="ID10" s="8" t="s">
        <v>6498</v>
      </c>
      <c r="IE10" s="8" t="s">
        <v>6499</v>
      </c>
      <c r="IF10" s="8" t="s">
        <v>6500</v>
      </c>
      <c r="IG10" s="8" t="s">
        <v>6501</v>
      </c>
      <c r="IH10" s="8" t="s">
        <v>6502</v>
      </c>
      <c r="II10" s="8" t="s">
        <v>6503</v>
      </c>
      <c r="IJ10" s="8" t="s">
        <v>6504</v>
      </c>
      <c r="IK10" s="8" t="s">
        <v>6505</v>
      </c>
      <c r="IL10" s="8" t="s">
        <v>6506</v>
      </c>
      <c r="IM10" s="8" t="s">
        <v>6507</v>
      </c>
      <c r="IN10" s="8" t="s">
        <v>6508</v>
      </c>
      <c r="IO10" s="8" t="s">
        <v>6509</v>
      </c>
      <c r="IP10" s="8" t="s">
        <v>6510</v>
      </c>
      <c r="IQ10" s="8" t="s">
        <v>6511</v>
      </c>
    </row>
    <row r="11" spans="1:251">
      <c r="A11" s="10">
        <v>42036</v>
      </c>
      <c r="B11" s="9">
        <v>44.981999999999999</v>
      </c>
      <c r="C11" s="9">
        <v>32.738</v>
      </c>
      <c r="D11" s="9">
        <v>31.384</v>
      </c>
      <c r="E11" s="9">
        <v>2.64</v>
      </c>
      <c r="F11" s="9">
        <v>2.64</v>
      </c>
      <c r="G11" s="9">
        <v>1.7030000000000001</v>
      </c>
      <c r="H11" s="9">
        <v>0.93700000000000006</v>
      </c>
      <c r="I11" s="9">
        <v>2.2719999999999998</v>
      </c>
      <c r="J11" s="9">
        <v>0.36899999999999999</v>
      </c>
      <c r="K11" s="9">
        <v>2.2719999999999998</v>
      </c>
      <c r="L11" s="9">
        <v>0</v>
      </c>
      <c r="M11" s="9">
        <v>0.36899999999999999</v>
      </c>
      <c r="N11" s="9">
        <v>0.376</v>
      </c>
      <c r="O11" s="9">
        <v>0.72399999999999998</v>
      </c>
      <c r="P11" s="9">
        <v>1.54</v>
      </c>
      <c r="Q11" s="9">
        <v>1.6559999999999999</v>
      </c>
      <c r="R11" s="9">
        <v>0.98399999999999999</v>
      </c>
      <c r="S11" s="9">
        <v>0</v>
      </c>
      <c r="T11" s="9">
        <v>28.744</v>
      </c>
      <c r="U11" s="9">
        <v>21.937999999999999</v>
      </c>
      <c r="V11" s="9">
        <v>21.344000000000001</v>
      </c>
      <c r="W11" s="9">
        <v>0.59299999999999997</v>
      </c>
      <c r="X11" s="9">
        <v>0</v>
      </c>
      <c r="Y11" s="9">
        <v>0.59299999999999997</v>
      </c>
      <c r="Z11" s="9">
        <v>0</v>
      </c>
      <c r="AA11" s="9">
        <v>0</v>
      </c>
      <c r="AB11" s="9">
        <v>17.489000000000001</v>
      </c>
      <c r="AC11" s="9">
        <v>1.47</v>
      </c>
      <c r="AD11" s="9">
        <v>0.25900000000000001</v>
      </c>
      <c r="AE11" s="9">
        <v>2.7189999999999999</v>
      </c>
      <c r="AF11" s="9">
        <v>2.1749999999999998</v>
      </c>
      <c r="AG11" s="9">
        <v>19.763000000000002</v>
      </c>
      <c r="AH11" s="9">
        <v>6.806</v>
      </c>
      <c r="AI11" s="9">
        <v>1.3540000000000001</v>
      </c>
      <c r="AJ11" s="9">
        <v>32.738</v>
      </c>
      <c r="AK11" s="9">
        <v>27.443999999999999</v>
      </c>
      <c r="AL11" s="9">
        <v>24.986999999999998</v>
      </c>
      <c r="AM11" s="9">
        <v>2.774</v>
      </c>
      <c r="AN11" s="9">
        <v>1.891</v>
      </c>
      <c r="AO11" s="9">
        <v>0.79100000000000004</v>
      </c>
      <c r="AP11" s="9">
        <v>1.1000000000000001</v>
      </c>
      <c r="AQ11" s="9">
        <v>0.70799999999999996</v>
      </c>
      <c r="AR11" s="9">
        <v>1.1830000000000001</v>
      </c>
      <c r="AS11" s="9">
        <v>0.63900000000000001</v>
      </c>
      <c r="AT11" s="9">
        <v>0.27400000000000002</v>
      </c>
      <c r="AU11" s="9">
        <v>0.88</v>
      </c>
      <c r="AV11" s="9">
        <v>0.28000000000000003</v>
      </c>
      <c r="AW11" s="9">
        <v>0.67900000000000005</v>
      </c>
      <c r="AX11" s="9">
        <v>0.93200000000000005</v>
      </c>
      <c r="AY11" s="9">
        <v>1.1519999999999999</v>
      </c>
      <c r="AZ11" s="9">
        <v>0.73899999999999999</v>
      </c>
      <c r="BA11" s="9">
        <v>0.88300000000000001</v>
      </c>
      <c r="BB11" s="9">
        <v>22.213999999999999</v>
      </c>
      <c r="BC11" s="9">
        <v>20.106999999999999</v>
      </c>
      <c r="BD11" s="9">
        <v>19.594999999999999</v>
      </c>
      <c r="BE11" s="9">
        <v>0.14699999999999999</v>
      </c>
      <c r="BF11" s="9">
        <v>0.36399999999999999</v>
      </c>
      <c r="BG11" s="9">
        <v>0.14699999999999999</v>
      </c>
      <c r="BH11" s="9">
        <v>0.26</v>
      </c>
      <c r="BI11" s="9">
        <v>0.104</v>
      </c>
      <c r="BJ11" s="9">
        <v>12.488</v>
      </c>
      <c r="BK11" s="9">
        <v>2.294</v>
      </c>
      <c r="BL11" s="9">
        <v>1.6120000000000001</v>
      </c>
      <c r="BM11" s="9">
        <v>3.7130000000000001</v>
      </c>
      <c r="BN11" s="9">
        <v>1.754</v>
      </c>
      <c r="BO11" s="9">
        <v>18.352</v>
      </c>
      <c r="BP11" s="9">
        <v>2.1070000000000002</v>
      </c>
      <c r="BQ11" s="9">
        <v>2.4569999999999999</v>
      </c>
      <c r="BR11" s="9">
        <v>27.443999999999999</v>
      </c>
      <c r="BS11" s="9">
        <v>34.247</v>
      </c>
      <c r="BT11" s="9">
        <v>32.707999999999998</v>
      </c>
      <c r="BU11" s="9">
        <v>2.4969999999999999</v>
      </c>
      <c r="BV11" s="9">
        <v>2.3769999999999998</v>
      </c>
      <c r="BW11" s="9">
        <v>0.63900000000000001</v>
      </c>
      <c r="BX11" s="9">
        <v>1.738</v>
      </c>
      <c r="BY11" s="9">
        <v>1.06</v>
      </c>
      <c r="BZ11" s="9">
        <v>1.3180000000000001</v>
      </c>
      <c r="CA11" s="9">
        <v>1.2949999999999999</v>
      </c>
      <c r="CB11" s="9">
        <v>0.85399999999999998</v>
      </c>
      <c r="CC11" s="9">
        <v>0.22800000000000001</v>
      </c>
      <c r="CD11" s="9">
        <v>0.69099999999999995</v>
      </c>
      <c r="CE11" s="9">
        <v>1.194</v>
      </c>
      <c r="CF11" s="9">
        <v>0.49199999999999999</v>
      </c>
      <c r="CG11" s="9">
        <v>1.9179999999999999</v>
      </c>
      <c r="CH11" s="9">
        <v>0.45900000000000002</v>
      </c>
      <c r="CI11" s="9">
        <v>0.12</v>
      </c>
      <c r="CJ11" s="9">
        <v>30.210999999999999</v>
      </c>
      <c r="CK11" s="9">
        <v>25.945</v>
      </c>
      <c r="CL11" s="9">
        <v>22.670999999999999</v>
      </c>
      <c r="CM11" s="9">
        <v>1.6830000000000001</v>
      </c>
      <c r="CN11" s="9">
        <v>1.591</v>
      </c>
      <c r="CO11" s="9">
        <v>1.2709999999999999</v>
      </c>
      <c r="CP11" s="9">
        <v>1.645</v>
      </c>
      <c r="CQ11" s="9">
        <v>0.35799999999999998</v>
      </c>
      <c r="CR11" s="9">
        <v>21.626999999999999</v>
      </c>
      <c r="CS11" s="9">
        <v>1.6950000000000001</v>
      </c>
      <c r="CT11" s="9">
        <v>1.417</v>
      </c>
      <c r="CU11" s="9">
        <v>1.2050000000000001</v>
      </c>
      <c r="CV11" s="9">
        <v>5.5679999999999996</v>
      </c>
      <c r="CW11" s="9">
        <v>20.376999999999999</v>
      </c>
      <c r="CX11" s="9">
        <v>4.266</v>
      </c>
      <c r="CY11" s="9">
        <v>1.5389999999999999</v>
      </c>
      <c r="CZ11" s="9">
        <v>34.247</v>
      </c>
      <c r="DA11" s="9">
        <v>23.375</v>
      </c>
      <c r="DB11" s="9">
        <v>21.521000000000001</v>
      </c>
      <c r="DC11" s="9">
        <v>2.0270000000000001</v>
      </c>
      <c r="DD11" s="9">
        <v>1.3049999999999999</v>
      </c>
      <c r="DE11" s="9">
        <v>0.44900000000000001</v>
      </c>
      <c r="DF11" s="9">
        <v>0.85499999999999998</v>
      </c>
      <c r="DG11" s="9">
        <v>0.36499999999999999</v>
      </c>
      <c r="DH11" s="9">
        <v>0.94</v>
      </c>
      <c r="DI11" s="9">
        <v>0.502</v>
      </c>
      <c r="DJ11" s="9">
        <v>0.80300000000000005</v>
      </c>
      <c r="DK11" s="9">
        <v>0</v>
      </c>
      <c r="DL11" s="9">
        <v>0.156</v>
      </c>
      <c r="DM11" s="9">
        <v>0.40600000000000003</v>
      </c>
      <c r="DN11" s="9">
        <v>0.74299999999999999</v>
      </c>
      <c r="DO11" s="9">
        <v>0.46500000000000002</v>
      </c>
      <c r="DP11" s="9">
        <v>0.84</v>
      </c>
      <c r="DQ11" s="9">
        <v>0.72199999999999998</v>
      </c>
      <c r="DR11" s="9">
        <v>19.494</v>
      </c>
      <c r="DS11" s="9">
        <v>17.951000000000001</v>
      </c>
      <c r="DT11" s="9">
        <v>17.263000000000002</v>
      </c>
      <c r="DU11" s="9">
        <v>0.45700000000000002</v>
      </c>
      <c r="DV11" s="9">
        <v>0.23100000000000001</v>
      </c>
      <c r="DW11" s="9">
        <v>0.46100000000000002</v>
      </c>
      <c r="DX11" s="9">
        <v>0.11</v>
      </c>
      <c r="DY11" s="9">
        <v>0</v>
      </c>
      <c r="DZ11" s="9">
        <v>13.435</v>
      </c>
      <c r="EA11" s="9">
        <v>1.0289999999999999</v>
      </c>
      <c r="EB11" s="9">
        <v>1.0249999999999999</v>
      </c>
      <c r="EC11" s="9">
        <v>2.4620000000000002</v>
      </c>
      <c r="ED11" s="9">
        <v>1.373</v>
      </c>
      <c r="EE11" s="9">
        <v>16.577000000000002</v>
      </c>
      <c r="EF11" s="9">
        <v>1.5429999999999999</v>
      </c>
      <c r="EG11" s="9">
        <v>1.8540000000000001</v>
      </c>
      <c r="EH11" s="9">
        <v>23.375</v>
      </c>
      <c r="EI11" s="9">
        <v>14.769</v>
      </c>
      <c r="EJ11" s="9">
        <v>14.058999999999999</v>
      </c>
      <c r="EK11" s="9">
        <v>1.2</v>
      </c>
      <c r="EL11" s="9">
        <v>1.2</v>
      </c>
      <c r="EM11" s="9">
        <v>0.27100000000000002</v>
      </c>
      <c r="EN11" s="9">
        <v>0.92900000000000005</v>
      </c>
      <c r="EO11" s="9">
        <v>0.67500000000000004</v>
      </c>
      <c r="EP11" s="9">
        <v>0.52500000000000002</v>
      </c>
      <c r="EQ11" s="9">
        <v>0.67500000000000004</v>
      </c>
      <c r="ER11" s="9">
        <v>0.27200000000000002</v>
      </c>
      <c r="ES11" s="9">
        <v>0.11799999999999999</v>
      </c>
      <c r="ET11" s="9">
        <v>0.38600000000000001</v>
      </c>
      <c r="EU11" s="9">
        <v>0.54400000000000004</v>
      </c>
      <c r="EV11" s="9">
        <v>0.27</v>
      </c>
      <c r="EW11" s="9">
        <v>0.755</v>
      </c>
      <c r="EX11" s="9">
        <v>0.44500000000000001</v>
      </c>
      <c r="EY11" s="9">
        <v>0</v>
      </c>
      <c r="EZ11" s="9">
        <v>12.86</v>
      </c>
      <c r="FA11" s="9">
        <v>11.63</v>
      </c>
      <c r="FB11" s="9">
        <v>11.207000000000001</v>
      </c>
      <c r="FC11" s="9">
        <v>0.26900000000000002</v>
      </c>
      <c r="FD11" s="9">
        <v>0.154</v>
      </c>
      <c r="FE11" s="9">
        <v>0.16800000000000001</v>
      </c>
      <c r="FF11" s="9">
        <v>0.154</v>
      </c>
      <c r="FG11" s="9">
        <v>0</v>
      </c>
      <c r="FH11" s="9">
        <v>9.3089999999999993</v>
      </c>
      <c r="FI11" s="9">
        <v>0.371</v>
      </c>
      <c r="FJ11" s="9">
        <v>0.50700000000000001</v>
      </c>
      <c r="FK11" s="9">
        <v>1.4430000000000001</v>
      </c>
      <c r="FL11" s="9">
        <v>1.1259999999999999</v>
      </c>
      <c r="FM11" s="9">
        <v>10.504</v>
      </c>
      <c r="FN11" s="9">
        <v>1.23</v>
      </c>
      <c r="FO11" s="9">
        <v>0.70899999999999996</v>
      </c>
      <c r="FP11" s="9">
        <v>14.769</v>
      </c>
      <c r="FQ11" s="9">
        <v>29.459</v>
      </c>
      <c r="FR11" s="9">
        <v>27.170999999999999</v>
      </c>
      <c r="FS11" s="9">
        <v>2.1459999999999999</v>
      </c>
      <c r="FT11" s="9">
        <v>1.643</v>
      </c>
      <c r="FU11" s="9">
        <v>0.82499999999999996</v>
      </c>
      <c r="FV11" s="9">
        <v>0.81799999999999995</v>
      </c>
      <c r="FW11" s="9">
        <v>1.5129999999999999</v>
      </c>
      <c r="FX11" s="9">
        <v>0.13</v>
      </c>
      <c r="FY11" s="9">
        <v>1.27</v>
      </c>
      <c r="FZ11" s="9">
        <v>0.13</v>
      </c>
      <c r="GA11" s="9">
        <v>0.14799999999999999</v>
      </c>
      <c r="GB11" s="9">
        <v>0</v>
      </c>
      <c r="GC11" s="9">
        <v>0.54200000000000004</v>
      </c>
      <c r="GD11" s="9">
        <v>1.101</v>
      </c>
      <c r="GE11" s="9">
        <v>1.643</v>
      </c>
      <c r="GF11" s="9">
        <v>0</v>
      </c>
      <c r="GG11" s="9">
        <v>0.504</v>
      </c>
      <c r="GH11" s="9">
        <v>25.024999999999999</v>
      </c>
      <c r="GI11" s="9">
        <v>22.027000000000001</v>
      </c>
      <c r="GJ11" s="9">
        <v>21.565000000000001</v>
      </c>
      <c r="GK11" s="9">
        <v>0.24099999999999999</v>
      </c>
      <c r="GL11" s="9">
        <v>0.221</v>
      </c>
      <c r="GM11" s="9">
        <v>0.24099999999999999</v>
      </c>
      <c r="GN11" s="9">
        <v>0.221</v>
      </c>
      <c r="GO11" s="9">
        <v>0</v>
      </c>
      <c r="GP11" s="9">
        <v>13.628</v>
      </c>
      <c r="GQ11" s="9">
        <v>1.603</v>
      </c>
      <c r="GR11" s="9">
        <v>1.35</v>
      </c>
      <c r="GS11" s="9">
        <v>5.4459999999999997</v>
      </c>
      <c r="GT11" s="9">
        <v>1.65</v>
      </c>
      <c r="GU11" s="9">
        <v>20.376999999999999</v>
      </c>
      <c r="GV11" s="9">
        <v>2.9980000000000002</v>
      </c>
      <c r="GW11" s="9">
        <v>2.2879999999999998</v>
      </c>
      <c r="GX11" s="9">
        <v>29.459</v>
      </c>
      <c r="GY11" s="9">
        <v>64.403000000000006</v>
      </c>
      <c r="GZ11" s="9">
        <v>60.317</v>
      </c>
      <c r="HA11" s="9">
        <v>3.3839999999999999</v>
      </c>
      <c r="HB11" s="9">
        <v>2.98</v>
      </c>
      <c r="HC11" s="9">
        <v>1.169</v>
      </c>
      <c r="HD11" s="9">
        <v>1.8109999999999999</v>
      </c>
      <c r="HE11" s="9">
        <v>1.873</v>
      </c>
      <c r="HF11" s="9">
        <v>1.107</v>
      </c>
      <c r="HG11" s="9">
        <v>2.0310000000000001</v>
      </c>
      <c r="HH11" s="9">
        <v>0</v>
      </c>
      <c r="HI11" s="9">
        <v>0.94899999999999995</v>
      </c>
      <c r="HJ11" s="9">
        <v>0.68400000000000005</v>
      </c>
      <c r="HK11" s="9">
        <v>1.5820000000000001</v>
      </c>
      <c r="HL11" s="9">
        <v>0.71399999999999997</v>
      </c>
      <c r="HM11" s="9">
        <v>2.351</v>
      </c>
      <c r="HN11" s="9">
        <v>0.629</v>
      </c>
      <c r="HO11" s="9">
        <v>0.40400000000000003</v>
      </c>
      <c r="HP11" s="9">
        <v>56.933</v>
      </c>
      <c r="HQ11" s="9">
        <v>42.500999999999998</v>
      </c>
      <c r="HR11" s="9">
        <v>40.197000000000003</v>
      </c>
      <c r="HS11" s="9">
        <v>1.6910000000000001</v>
      </c>
      <c r="HT11" s="9">
        <v>0.61299999999999999</v>
      </c>
      <c r="HU11" s="9">
        <v>1.931</v>
      </c>
      <c r="HV11" s="9">
        <v>0</v>
      </c>
      <c r="HW11" s="9">
        <v>0.372</v>
      </c>
      <c r="HX11" s="9">
        <v>33.174999999999997</v>
      </c>
      <c r="HY11" s="9">
        <v>4.4649999999999999</v>
      </c>
      <c r="HZ11" s="9">
        <v>1.62</v>
      </c>
      <c r="IA11" s="9">
        <v>3.24</v>
      </c>
      <c r="IB11" s="9">
        <v>6.4249999999999998</v>
      </c>
      <c r="IC11" s="9">
        <v>36.076000000000001</v>
      </c>
      <c r="ID11" s="9">
        <v>14.433</v>
      </c>
      <c r="IE11" s="9">
        <v>4.0860000000000003</v>
      </c>
      <c r="IF11" s="9">
        <v>64.403000000000006</v>
      </c>
      <c r="IG11" s="9">
        <v>30.231999999999999</v>
      </c>
      <c r="IH11" s="9">
        <v>28.658000000000001</v>
      </c>
      <c r="II11" s="9">
        <v>2.6629999999999998</v>
      </c>
      <c r="IJ11" s="9">
        <v>2.427</v>
      </c>
      <c r="IK11" s="9">
        <v>1.204</v>
      </c>
      <c r="IL11" s="9">
        <v>1.224</v>
      </c>
      <c r="IM11" s="9">
        <v>1.173</v>
      </c>
      <c r="IN11" s="9">
        <v>1.2549999999999999</v>
      </c>
      <c r="IO11" s="9">
        <v>1.081</v>
      </c>
      <c r="IP11" s="9">
        <v>0.42499999999999999</v>
      </c>
      <c r="IQ11" s="9">
        <v>0.92100000000000004</v>
      </c>
    </row>
    <row r="12" spans="1:251">
      <c r="A12" s="10">
        <v>42401</v>
      </c>
      <c r="B12" s="9">
        <v>44.343000000000004</v>
      </c>
      <c r="C12" s="9">
        <v>36.19</v>
      </c>
      <c r="D12" s="9">
        <v>34.908999999999999</v>
      </c>
      <c r="E12" s="9">
        <v>2.968</v>
      </c>
      <c r="F12" s="9">
        <v>2.85</v>
      </c>
      <c r="G12" s="9">
        <v>1.9790000000000001</v>
      </c>
      <c r="H12" s="9">
        <v>0.871</v>
      </c>
      <c r="I12" s="9">
        <v>2.3210000000000002</v>
      </c>
      <c r="J12" s="9">
        <v>0.52900000000000003</v>
      </c>
      <c r="K12" s="9">
        <v>2.3210000000000002</v>
      </c>
      <c r="L12" s="9">
        <v>0</v>
      </c>
      <c r="M12" s="9">
        <v>0.372</v>
      </c>
      <c r="N12" s="9">
        <v>1.1579999999999999</v>
      </c>
      <c r="O12" s="9">
        <v>0.76600000000000001</v>
      </c>
      <c r="P12" s="9">
        <v>0.92700000000000005</v>
      </c>
      <c r="Q12" s="9">
        <v>1.667</v>
      </c>
      <c r="R12" s="9">
        <v>1.1830000000000001</v>
      </c>
      <c r="S12" s="9">
        <v>0.11700000000000001</v>
      </c>
      <c r="T12" s="9">
        <v>31.940999999999999</v>
      </c>
      <c r="U12" s="9">
        <v>23.736999999999998</v>
      </c>
      <c r="V12" s="9">
        <v>22.411999999999999</v>
      </c>
      <c r="W12" s="9">
        <v>0.439</v>
      </c>
      <c r="X12" s="9">
        <v>0.88600000000000001</v>
      </c>
      <c r="Y12" s="9">
        <v>0.59499999999999997</v>
      </c>
      <c r="Z12" s="9">
        <v>0.628</v>
      </c>
      <c r="AA12" s="9">
        <v>0</v>
      </c>
      <c r="AB12" s="9">
        <v>18.968</v>
      </c>
      <c r="AC12" s="9">
        <v>1.86</v>
      </c>
      <c r="AD12" s="9">
        <v>0.53500000000000003</v>
      </c>
      <c r="AE12" s="9">
        <v>2.3740000000000001</v>
      </c>
      <c r="AF12" s="9">
        <v>3.9889999999999999</v>
      </c>
      <c r="AG12" s="9">
        <v>19.748000000000001</v>
      </c>
      <c r="AH12" s="9">
        <v>8.2040000000000006</v>
      </c>
      <c r="AI12" s="9">
        <v>1.2809999999999999</v>
      </c>
      <c r="AJ12" s="9">
        <v>36.19</v>
      </c>
      <c r="AK12" s="9">
        <v>27.827999999999999</v>
      </c>
      <c r="AL12" s="9">
        <v>24.989000000000001</v>
      </c>
      <c r="AM12" s="9">
        <v>1.621</v>
      </c>
      <c r="AN12" s="9">
        <v>1.4970000000000001</v>
      </c>
      <c r="AO12" s="9">
        <v>0.28000000000000003</v>
      </c>
      <c r="AP12" s="9">
        <v>1.2170000000000001</v>
      </c>
      <c r="AQ12" s="9">
        <v>0.88100000000000001</v>
      </c>
      <c r="AR12" s="9">
        <v>0.61599999999999999</v>
      </c>
      <c r="AS12" s="9">
        <v>0.76400000000000001</v>
      </c>
      <c r="AT12" s="9">
        <v>0.13500000000000001</v>
      </c>
      <c r="AU12" s="9">
        <v>0.59899999999999998</v>
      </c>
      <c r="AV12" s="9">
        <v>0.184</v>
      </c>
      <c r="AW12" s="9">
        <v>0.68400000000000005</v>
      </c>
      <c r="AX12" s="9">
        <v>0.629</v>
      </c>
      <c r="AY12" s="9">
        <v>0.61899999999999999</v>
      </c>
      <c r="AZ12" s="9">
        <v>0.879</v>
      </c>
      <c r="BA12" s="9">
        <v>0.124</v>
      </c>
      <c r="BB12" s="9">
        <v>23.367999999999999</v>
      </c>
      <c r="BC12" s="9">
        <v>21.731000000000002</v>
      </c>
      <c r="BD12" s="9">
        <v>20.384</v>
      </c>
      <c r="BE12" s="9">
        <v>0.76500000000000001</v>
      </c>
      <c r="BF12" s="9">
        <v>0.58199999999999996</v>
      </c>
      <c r="BG12" s="9">
        <v>0.48</v>
      </c>
      <c r="BH12" s="9">
        <v>0.25700000000000001</v>
      </c>
      <c r="BI12" s="9">
        <v>0.253</v>
      </c>
      <c r="BJ12" s="9">
        <v>13.747999999999999</v>
      </c>
      <c r="BK12" s="9">
        <v>2.1080000000000001</v>
      </c>
      <c r="BL12" s="9">
        <v>1.403</v>
      </c>
      <c r="BM12" s="9">
        <v>4.4720000000000004</v>
      </c>
      <c r="BN12" s="9">
        <v>2.5539999999999998</v>
      </c>
      <c r="BO12" s="9">
        <v>19.177</v>
      </c>
      <c r="BP12" s="9">
        <v>1.637</v>
      </c>
      <c r="BQ12" s="9">
        <v>2.839</v>
      </c>
      <c r="BR12" s="9">
        <v>27.827999999999999</v>
      </c>
      <c r="BS12" s="9">
        <v>32.845999999999997</v>
      </c>
      <c r="BT12" s="9">
        <v>31.294</v>
      </c>
      <c r="BU12" s="9">
        <v>2.2080000000000002</v>
      </c>
      <c r="BV12" s="9">
        <v>2.0510000000000002</v>
      </c>
      <c r="BW12" s="9">
        <v>0.495</v>
      </c>
      <c r="BX12" s="9">
        <v>1.556</v>
      </c>
      <c r="BY12" s="9">
        <v>1.294</v>
      </c>
      <c r="BZ12" s="9">
        <v>0.75600000000000001</v>
      </c>
      <c r="CA12" s="9">
        <v>0.77300000000000002</v>
      </c>
      <c r="CB12" s="9">
        <v>0.65</v>
      </c>
      <c r="CC12" s="9">
        <v>0.628</v>
      </c>
      <c r="CD12" s="9">
        <v>0.52900000000000003</v>
      </c>
      <c r="CE12" s="9">
        <v>0.53</v>
      </c>
      <c r="CF12" s="9">
        <v>0.99199999999999999</v>
      </c>
      <c r="CG12" s="9">
        <v>1.111</v>
      </c>
      <c r="CH12" s="9">
        <v>0.93899999999999995</v>
      </c>
      <c r="CI12" s="9">
        <v>0.158</v>
      </c>
      <c r="CJ12" s="9">
        <v>29.085999999999999</v>
      </c>
      <c r="CK12" s="9">
        <v>26.216000000000001</v>
      </c>
      <c r="CL12" s="9">
        <v>24.236999999999998</v>
      </c>
      <c r="CM12" s="9">
        <v>1.6950000000000001</v>
      </c>
      <c r="CN12" s="9">
        <v>0.28399999999999997</v>
      </c>
      <c r="CO12" s="9">
        <v>1.151</v>
      </c>
      <c r="CP12" s="9">
        <v>0.26700000000000002</v>
      </c>
      <c r="CQ12" s="9">
        <v>0.56100000000000005</v>
      </c>
      <c r="CR12" s="9">
        <v>22.2</v>
      </c>
      <c r="CS12" s="9">
        <v>1.1719999999999999</v>
      </c>
      <c r="CT12" s="9">
        <v>1.2490000000000001</v>
      </c>
      <c r="CU12" s="9">
        <v>1.595</v>
      </c>
      <c r="CV12" s="9">
        <v>4.3719999999999999</v>
      </c>
      <c r="CW12" s="9">
        <v>21.844000000000001</v>
      </c>
      <c r="CX12" s="9">
        <v>2.8690000000000002</v>
      </c>
      <c r="CY12" s="9">
        <v>1.5529999999999999</v>
      </c>
      <c r="CZ12" s="9">
        <v>32.845999999999997</v>
      </c>
      <c r="DA12" s="9">
        <v>17.033999999999999</v>
      </c>
      <c r="DB12" s="9">
        <v>16.405000000000001</v>
      </c>
      <c r="DC12" s="9">
        <v>1.5860000000000001</v>
      </c>
      <c r="DD12" s="9">
        <v>1.4179999999999999</v>
      </c>
      <c r="DE12" s="9">
        <v>0.308</v>
      </c>
      <c r="DF12" s="9">
        <v>1.1100000000000001</v>
      </c>
      <c r="DG12" s="9">
        <v>0.68600000000000005</v>
      </c>
      <c r="DH12" s="9">
        <v>0.73199999999999998</v>
      </c>
      <c r="DI12" s="9">
        <v>0.88300000000000001</v>
      </c>
      <c r="DJ12" s="9">
        <v>0.53500000000000003</v>
      </c>
      <c r="DK12" s="9">
        <v>0</v>
      </c>
      <c r="DL12" s="9">
        <v>0</v>
      </c>
      <c r="DM12" s="9">
        <v>0.94</v>
      </c>
      <c r="DN12" s="9">
        <v>0.47899999999999998</v>
      </c>
      <c r="DO12" s="9">
        <v>0.81699999999999995</v>
      </c>
      <c r="DP12" s="9">
        <v>0.60199999999999998</v>
      </c>
      <c r="DQ12" s="9">
        <v>0.16700000000000001</v>
      </c>
      <c r="DR12" s="9">
        <v>14.82</v>
      </c>
      <c r="DS12" s="9">
        <v>13.493</v>
      </c>
      <c r="DT12" s="9">
        <v>13.054</v>
      </c>
      <c r="DU12" s="9">
        <v>0.14099999999999999</v>
      </c>
      <c r="DV12" s="9">
        <v>0.29799999999999999</v>
      </c>
      <c r="DW12" s="9">
        <v>0.14099999999999999</v>
      </c>
      <c r="DX12" s="9">
        <v>0.156</v>
      </c>
      <c r="DY12" s="9">
        <v>0</v>
      </c>
      <c r="DZ12" s="9">
        <v>9.4169999999999998</v>
      </c>
      <c r="EA12" s="9">
        <v>1.1879999999999999</v>
      </c>
      <c r="EB12" s="9">
        <v>1.141</v>
      </c>
      <c r="EC12" s="9">
        <v>1.7470000000000001</v>
      </c>
      <c r="ED12" s="9">
        <v>1.153</v>
      </c>
      <c r="EE12" s="9">
        <v>12.34</v>
      </c>
      <c r="EF12" s="9">
        <v>1.327</v>
      </c>
      <c r="EG12" s="9">
        <v>0.629</v>
      </c>
      <c r="EH12" s="9">
        <v>17.033999999999999</v>
      </c>
      <c r="EI12" s="9">
        <v>14.935</v>
      </c>
      <c r="EJ12" s="9">
        <v>13.590999999999999</v>
      </c>
      <c r="EK12" s="9">
        <v>1.1759999999999999</v>
      </c>
      <c r="EL12" s="9">
        <v>0.93899999999999995</v>
      </c>
      <c r="EM12" s="9">
        <v>0.36799999999999999</v>
      </c>
      <c r="EN12" s="9">
        <v>0.57099999999999995</v>
      </c>
      <c r="EO12" s="9">
        <v>0.84299999999999997</v>
      </c>
      <c r="EP12" s="9">
        <v>9.6000000000000002E-2</v>
      </c>
      <c r="EQ12" s="9">
        <v>0.84299999999999997</v>
      </c>
      <c r="ER12" s="9">
        <v>0</v>
      </c>
      <c r="ES12" s="9">
        <v>9.6000000000000002E-2</v>
      </c>
      <c r="ET12" s="9">
        <v>0.111</v>
      </c>
      <c r="EU12" s="9">
        <v>0.69899999999999995</v>
      </c>
      <c r="EV12" s="9">
        <v>0.129</v>
      </c>
      <c r="EW12" s="9">
        <v>0.24</v>
      </c>
      <c r="EX12" s="9">
        <v>0.69899999999999995</v>
      </c>
      <c r="EY12" s="9">
        <v>0.23699999999999999</v>
      </c>
      <c r="EZ12" s="9">
        <v>12.414</v>
      </c>
      <c r="FA12" s="9">
        <v>11.465999999999999</v>
      </c>
      <c r="FB12" s="9">
        <v>10.824</v>
      </c>
      <c r="FC12" s="9">
        <v>0.17100000000000001</v>
      </c>
      <c r="FD12" s="9">
        <v>0.47</v>
      </c>
      <c r="FE12" s="9">
        <v>0.17100000000000001</v>
      </c>
      <c r="FF12" s="9">
        <v>0.158</v>
      </c>
      <c r="FG12" s="9">
        <v>0.17499999999999999</v>
      </c>
      <c r="FH12" s="9">
        <v>9.7710000000000008</v>
      </c>
      <c r="FI12" s="9">
        <v>9.9000000000000005E-2</v>
      </c>
      <c r="FJ12" s="9">
        <v>0.26400000000000001</v>
      </c>
      <c r="FK12" s="9">
        <v>1.3320000000000001</v>
      </c>
      <c r="FL12" s="9">
        <v>1.0189999999999999</v>
      </c>
      <c r="FM12" s="9">
        <v>10.446999999999999</v>
      </c>
      <c r="FN12" s="9">
        <v>0.94799999999999995</v>
      </c>
      <c r="FO12" s="9">
        <v>1.3440000000000001</v>
      </c>
      <c r="FP12" s="9">
        <v>14.935</v>
      </c>
      <c r="FQ12" s="9">
        <v>27.460999999999999</v>
      </c>
      <c r="FR12" s="9">
        <v>24.593</v>
      </c>
      <c r="FS12" s="9">
        <v>1.9219999999999999</v>
      </c>
      <c r="FT12" s="9">
        <v>1.472</v>
      </c>
      <c r="FU12" s="9">
        <v>1.1120000000000001</v>
      </c>
      <c r="FV12" s="9">
        <v>0.36099999999999999</v>
      </c>
      <c r="FW12" s="9">
        <v>0.78200000000000003</v>
      </c>
      <c r="FX12" s="9">
        <v>0.69</v>
      </c>
      <c r="FY12" s="9">
        <v>0.67200000000000004</v>
      </c>
      <c r="FZ12" s="9">
        <v>0.69</v>
      </c>
      <c r="GA12" s="9">
        <v>0</v>
      </c>
      <c r="GB12" s="9">
        <v>0</v>
      </c>
      <c r="GC12" s="9">
        <v>0.71499999999999997</v>
      </c>
      <c r="GD12" s="9">
        <v>0.75700000000000001</v>
      </c>
      <c r="GE12" s="9">
        <v>0.61699999999999999</v>
      </c>
      <c r="GF12" s="9">
        <v>0.85499999999999998</v>
      </c>
      <c r="GG12" s="9">
        <v>0.45</v>
      </c>
      <c r="GH12" s="9">
        <v>22.670999999999999</v>
      </c>
      <c r="GI12" s="9">
        <v>20.417999999999999</v>
      </c>
      <c r="GJ12" s="9">
        <v>19.172000000000001</v>
      </c>
      <c r="GK12" s="9">
        <v>0.13700000000000001</v>
      </c>
      <c r="GL12" s="9">
        <v>1.109</v>
      </c>
      <c r="GM12" s="9">
        <v>0.13700000000000001</v>
      </c>
      <c r="GN12" s="9">
        <v>0.82199999999999995</v>
      </c>
      <c r="GO12" s="9">
        <v>0.13200000000000001</v>
      </c>
      <c r="GP12" s="9">
        <v>15.234</v>
      </c>
      <c r="GQ12" s="9">
        <v>1.0269999999999999</v>
      </c>
      <c r="GR12" s="9">
        <v>0.49</v>
      </c>
      <c r="GS12" s="9">
        <v>3.6669999999999998</v>
      </c>
      <c r="GT12" s="9">
        <v>1.867</v>
      </c>
      <c r="GU12" s="9">
        <v>18.550999999999998</v>
      </c>
      <c r="GV12" s="9">
        <v>2.2530000000000001</v>
      </c>
      <c r="GW12" s="9">
        <v>2.8679999999999999</v>
      </c>
      <c r="GX12" s="9">
        <v>27.460999999999999</v>
      </c>
      <c r="GY12" s="9">
        <v>61.475000000000001</v>
      </c>
      <c r="GZ12" s="9">
        <v>59.000999999999998</v>
      </c>
      <c r="HA12" s="9">
        <v>3.9609999999999999</v>
      </c>
      <c r="HB12" s="9">
        <v>3.2389999999999999</v>
      </c>
      <c r="HC12" s="9">
        <v>1.458</v>
      </c>
      <c r="HD12" s="9">
        <v>1.7809999999999999</v>
      </c>
      <c r="HE12" s="9">
        <v>2.6080000000000001</v>
      </c>
      <c r="HF12" s="9">
        <v>0.63100000000000001</v>
      </c>
      <c r="HG12" s="9">
        <v>2.734</v>
      </c>
      <c r="HH12" s="9">
        <v>0</v>
      </c>
      <c r="HI12" s="9">
        <v>0.505</v>
      </c>
      <c r="HJ12" s="9">
        <v>0.99299999999999999</v>
      </c>
      <c r="HK12" s="9">
        <v>1.1559999999999999</v>
      </c>
      <c r="HL12" s="9">
        <v>1.0900000000000001</v>
      </c>
      <c r="HM12" s="9">
        <v>2.3940000000000001</v>
      </c>
      <c r="HN12" s="9">
        <v>0.84499999999999997</v>
      </c>
      <c r="HO12" s="9">
        <v>0.72299999999999998</v>
      </c>
      <c r="HP12" s="9">
        <v>55.04</v>
      </c>
      <c r="HQ12" s="9">
        <v>42.658999999999999</v>
      </c>
      <c r="HR12" s="9">
        <v>41.029000000000003</v>
      </c>
      <c r="HS12" s="9">
        <v>0.98799999999999999</v>
      </c>
      <c r="HT12" s="9">
        <v>0.64200000000000002</v>
      </c>
      <c r="HU12" s="9">
        <v>1.2549999999999999</v>
      </c>
      <c r="HV12" s="9">
        <v>0</v>
      </c>
      <c r="HW12" s="9">
        <v>0.375</v>
      </c>
      <c r="HX12" s="9">
        <v>32.481999999999999</v>
      </c>
      <c r="HY12" s="9">
        <v>2.97</v>
      </c>
      <c r="HZ12" s="9">
        <v>2.7330000000000001</v>
      </c>
      <c r="IA12" s="9">
        <v>4.4749999999999996</v>
      </c>
      <c r="IB12" s="9">
        <v>8.6980000000000004</v>
      </c>
      <c r="IC12" s="9">
        <v>33.962000000000003</v>
      </c>
      <c r="ID12" s="9">
        <v>12.381</v>
      </c>
      <c r="IE12" s="9">
        <v>2.4740000000000002</v>
      </c>
      <c r="IF12" s="9">
        <v>61.475000000000001</v>
      </c>
      <c r="IG12" s="9">
        <v>28.981000000000002</v>
      </c>
      <c r="IH12" s="9">
        <v>26.797000000000001</v>
      </c>
      <c r="II12" s="9">
        <v>2.117</v>
      </c>
      <c r="IJ12" s="9">
        <v>1.8360000000000001</v>
      </c>
      <c r="IK12" s="9">
        <v>1.1040000000000001</v>
      </c>
      <c r="IL12" s="9">
        <v>0.73199999999999998</v>
      </c>
      <c r="IM12" s="9">
        <v>1.1479999999999999</v>
      </c>
      <c r="IN12" s="9">
        <v>0.68799999999999994</v>
      </c>
      <c r="IO12" s="9">
        <v>1.292</v>
      </c>
      <c r="IP12" s="9">
        <v>0</v>
      </c>
      <c r="IQ12" s="9">
        <v>0.54300000000000004</v>
      </c>
    </row>
    <row r="13" spans="1:251">
      <c r="A13" s="10">
        <v>42767</v>
      </c>
      <c r="B13" s="9">
        <v>46.713000000000001</v>
      </c>
      <c r="C13" s="9">
        <v>36.735999999999997</v>
      </c>
      <c r="D13" s="9">
        <v>34.956000000000003</v>
      </c>
      <c r="E13" s="9">
        <v>3.6309999999999998</v>
      </c>
      <c r="F13" s="9">
        <v>3.383</v>
      </c>
      <c r="G13" s="9">
        <v>1.8819999999999999</v>
      </c>
      <c r="H13" s="9">
        <v>1.5009999999999999</v>
      </c>
      <c r="I13" s="9">
        <v>2.8940000000000001</v>
      </c>
      <c r="J13" s="9">
        <v>0.48899999999999999</v>
      </c>
      <c r="K13" s="9">
        <v>2.399</v>
      </c>
      <c r="L13" s="9">
        <v>0.34</v>
      </c>
      <c r="M13" s="9">
        <v>0.64400000000000002</v>
      </c>
      <c r="N13" s="9">
        <v>1.599</v>
      </c>
      <c r="O13" s="9">
        <v>0.45400000000000001</v>
      </c>
      <c r="P13" s="9">
        <v>1.33</v>
      </c>
      <c r="Q13" s="9">
        <v>1.895</v>
      </c>
      <c r="R13" s="9">
        <v>1.488</v>
      </c>
      <c r="S13" s="9">
        <v>0.248</v>
      </c>
      <c r="T13" s="9">
        <v>31.324999999999999</v>
      </c>
      <c r="U13" s="9">
        <v>21.681000000000001</v>
      </c>
      <c r="V13" s="9">
        <v>21.559000000000001</v>
      </c>
      <c r="W13" s="9">
        <v>0.122</v>
      </c>
      <c r="X13" s="9">
        <v>0</v>
      </c>
      <c r="Y13" s="9">
        <v>0</v>
      </c>
      <c r="Z13" s="9">
        <v>0</v>
      </c>
      <c r="AA13" s="9">
        <v>0</v>
      </c>
      <c r="AB13" s="9">
        <v>18.175999999999998</v>
      </c>
      <c r="AC13" s="9">
        <v>0.81399999999999995</v>
      </c>
      <c r="AD13" s="9">
        <v>0.58899999999999997</v>
      </c>
      <c r="AE13" s="9">
        <v>2.1030000000000002</v>
      </c>
      <c r="AF13" s="9">
        <v>2.3029999999999999</v>
      </c>
      <c r="AG13" s="9">
        <v>19.378</v>
      </c>
      <c r="AH13" s="9">
        <v>9.6430000000000007</v>
      </c>
      <c r="AI13" s="9">
        <v>1.78</v>
      </c>
      <c r="AJ13" s="9">
        <v>36.735999999999997</v>
      </c>
      <c r="AK13" s="9">
        <v>27.006</v>
      </c>
      <c r="AL13" s="9">
        <v>24.553000000000001</v>
      </c>
      <c r="AM13" s="9">
        <v>2.73</v>
      </c>
      <c r="AN13" s="9">
        <v>2.4409999999999998</v>
      </c>
      <c r="AO13" s="9">
        <v>0.70599999999999996</v>
      </c>
      <c r="AP13" s="9">
        <v>1.736</v>
      </c>
      <c r="AQ13" s="9">
        <v>1.008</v>
      </c>
      <c r="AR13" s="9">
        <v>1.4330000000000001</v>
      </c>
      <c r="AS13" s="9">
        <v>0.88600000000000001</v>
      </c>
      <c r="AT13" s="9">
        <v>0.57299999999999995</v>
      </c>
      <c r="AU13" s="9">
        <v>0.751</v>
      </c>
      <c r="AV13" s="9">
        <v>0.41499999999999998</v>
      </c>
      <c r="AW13" s="9">
        <v>1.002</v>
      </c>
      <c r="AX13" s="9">
        <v>1.0249999999999999</v>
      </c>
      <c r="AY13" s="9">
        <v>1.359</v>
      </c>
      <c r="AZ13" s="9">
        <v>1.0820000000000001</v>
      </c>
      <c r="BA13" s="9">
        <v>0.28899999999999998</v>
      </c>
      <c r="BB13" s="9">
        <v>21.823</v>
      </c>
      <c r="BC13" s="9">
        <v>20.13</v>
      </c>
      <c r="BD13" s="9">
        <v>18.911999999999999</v>
      </c>
      <c r="BE13" s="9">
        <v>0.58299999999999996</v>
      </c>
      <c r="BF13" s="9">
        <v>0.63500000000000001</v>
      </c>
      <c r="BG13" s="9">
        <v>0.46899999999999997</v>
      </c>
      <c r="BH13" s="9">
        <v>0.13700000000000001</v>
      </c>
      <c r="BI13" s="9">
        <v>0.61199999999999999</v>
      </c>
      <c r="BJ13" s="9">
        <v>13.121</v>
      </c>
      <c r="BK13" s="9">
        <v>1.2150000000000001</v>
      </c>
      <c r="BL13" s="9">
        <v>2.617</v>
      </c>
      <c r="BM13" s="9">
        <v>3.1779999999999999</v>
      </c>
      <c r="BN13" s="9">
        <v>3.6080000000000001</v>
      </c>
      <c r="BO13" s="9">
        <v>16.521999999999998</v>
      </c>
      <c r="BP13" s="9">
        <v>1.6930000000000001</v>
      </c>
      <c r="BQ13" s="9">
        <v>2.4529999999999998</v>
      </c>
      <c r="BR13" s="9">
        <v>27.006</v>
      </c>
      <c r="BS13" s="9">
        <v>31.866</v>
      </c>
      <c r="BT13" s="9">
        <v>30.594999999999999</v>
      </c>
      <c r="BU13" s="9">
        <v>1.3620000000000001</v>
      </c>
      <c r="BV13" s="9">
        <v>1.1160000000000001</v>
      </c>
      <c r="BW13" s="9">
        <v>0.28399999999999997</v>
      </c>
      <c r="BX13" s="9">
        <v>0.83099999999999996</v>
      </c>
      <c r="BY13" s="9">
        <v>0.66700000000000004</v>
      </c>
      <c r="BZ13" s="9">
        <v>0.44800000000000001</v>
      </c>
      <c r="CA13" s="9">
        <v>0.89200000000000002</v>
      </c>
      <c r="CB13" s="9">
        <v>9.1999999999999998E-2</v>
      </c>
      <c r="CC13" s="9">
        <v>0.13100000000000001</v>
      </c>
      <c r="CD13" s="9">
        <v>0.53300000000000003</v>
      </c>
      <c r="CE13" s="9">
        <v>0.223</v>
      </c>
      <c r="CF13" s="9">
        <v>0.35899999999999999</v>
      </c>
      <c r="CG13" s="9">
        <v>0.75</v>
      </c>
      <c r="CH13" s="9">
        <v>0.36499999999999999</v>
      </c>
      <c r="CI13" s="9">
        <v>0.247</v>
      </c>
      <c r="CJ13" s="9">
        <v>29.233000000000001</v>
      </c>
      <c r="CK13" s="9">
        <v>25.484000000000002</v>
      </c>
      <c r="CL13" s="9">
        <v>23.869</v>
      </c>
      <c r="CM13" s="9">
        <v>0.96</v>
      </c>
      <c r="CN13" s="9">
        <v>0.65500000000000003</v>
      </c>
      <c r="CO13" s="9">
        <v>0.70199999999999996</v>
      </c>
      <c r="CP13" s="9">
        <v>0.54700000000000004</v>
      </c>
      <c r="CQ13" s="9">
        <v>0.36599999999999999</v>
      </c>
      <c r="CR13" s="9">
        <v>20.13</v>
      </c>
      <c r="CS13" s="9">
        <v>2.0720000000000001</v>
      </c>
      <c r="CT13" s="9">
        <v>1.536</v>
      </c>
      <c r="CU13" s="9">
        <v>1.7450000000000001</v>
      </c>
      <c r="CV13" s="9">
        <v>3.9689999999999999</v>
      </c>
      <c r="CW13" s="9">
        <v>21.515000000000001</v>
      </c>
      <c r="CX13" s="9">
        <v>3.7490000000000001</v>
      </c>
      <c r="CY13" s="9">
        <v>1.2709999999999999</v>
      </c>
      <c r="CZ13" s="9">
        <v>31.866</v>
      </c>
      <c r="DA13" s="9">
        <v>21.469000000000001</v>
      </c>
      <c r="DB13" s="9">
        <v>20.681000000000001</v>
      </c>
      <c r="DC13" s="9">
        <v>2.0939999999999999</v>
      </c>
      <c r="DD13" s="9">
        <v>2.0259999999999998</v>
      </c>
      <c r="DE13" s="9">
        <v>0.505</v>
      </c>
      <c r="DF13" s="9">
        <v>1.5209999999999999</v>
      </c>
      <c r="DG13" s="9">
        <v>0.52600000000000002</v>
      </c>
      <c r="DH13" s="9">
        <v>1.5</v>
      </c>
      <c r="DI13" s="9">
        <v>0.751</v>
      </c>
      <c r="DJ13" s="9">
        <v>1.0569999999999999</v>
      </c>
      <c r="DK13" s="9">
        <v>0.218</v>
      </c>
      <c r="DL13" s="9">
        <v>0.32800000000000001</v>
      </c>
      <c r="DM13" s="9">
        <v>0.54500000000000004</v>
      </c>
      <c r="DN13" s="9">
        <v>1.153</v>
      </c>
      <c r="DO13" s="9">
        <v>1.431</v>
      </c>
      <c r="DP13" s="9">
        <v>0.59499999999999997</v>
      </c>
      <c r="DQ13" s="9">
        <v>6.7000000000000004E-2</v>
      </c>
      <c r="DR13" s="9">
        <v>18.587</v>
      </c>
      <c r="DS13" s="9">
        <v>17.030999999999999</v>
      </c>
      <c r="DT13" s="9">
        <v>16.465</v>
      </c>
      <c r="DU13" s="9">
        <v>0.41799999999999998</v>
      </c>
      <c r="DV13" s="9">
        <v>0.14699999999999999</v>
      </c>
      <c r="DW13" s="9">
        <v>0.23200000000000001</v>
      </c>
      <c r="DX13" s="9">
        <v>0.14699999999999999</v>
      </c>
      <c r="DY13" s="9">
        <v>0.186</v>
      </c>
      <c r="DZ13" s="9">
        <v>11.340999999999999</v>
      </c>
      <c r="EA13" s="9">
        <v>1.875</v>
      </c>
      <c r="EB13" s="9">
        <v>0.66600000000000004</v>
      </c>
      <c r="EC13" s="9">
        <v>3.149</v>
      </c>
      <c r="ED13" s="9">
        <v>1.6930000000000001</v>
      </c>
      <c r="EE13" s="9">
        <v>15.337</v>
      </c>
      <c r="EF13" s="9">
        <v>1.556</v>
      </c>
      <c r="EG13" s="9">
        <v>0.78900000000000003</v>
      </c>
      <c r="EH13" s="9">
        <v>21.469000000000001</v>
      </c>
      <c r="EI13" s="9">
        <v>13.634</v>
      </c>
      <c r="EJ13" s="9">
        <v>12.759</v>
      </c>
      <c r="EK13" s="9">
        <v>0.96199999999999997</v>
      </c>
      <c r="EL13" s="9">
        <v>0.96199999999999997</v>
      </c>
      <c r="EM13" s="9">
        <v>0.218</v>
      </c>
      <c r="EN13" s="9">
        <v>0.74399999999999999</v>
      </c>
      <c r="EO13" s="9">
        <v>0.81499999999999995</v>
      </c>
      <c r="EP13" s="9">
        <v>0.14699999999999999</v>
      </c>
      <c r="EQ13" s="9">
        <v>0.81499999999999995</v>
      </c>
      <c r="ER13" s="9">
        <v>0</v>
      </c>
      <c r="ES13" s="9">
        <v>0</v>
      </c>
      <c r="ET13" s="9">
        <v>0.6</v>
      </c>
      <c r="EU13" s="9">
        <v>0.114</v>
      </c>
      <c r="EV13" s="9">
        <v>0.248</v>
      </c>
      <c r="EW13" s="9">
        <v>0.45300000000000001</v>
      </c>
      <c r="EX13" s="9">
        <v>0.50900000000000001</v>
      </c>
      <c r="EY13" s="9">
        <v>0</v>
      </c>
      <c r="EZ13" s="9">
        <v>11.797000000000001</v>
      </c>
      <c r="FA13" s="9">
        <v>10.414999999999999</v>
      </c>
      <c r="FB13" s="9">
        <v>9.9009999999999998</v>
      </c>
      <c r="FC13" s="9">
        <v>0.27300000000000002</v>
      </c>
      <c r="FD13" s="9">
        <v>0.24099999999999999</v>
      </c>
      <c r="FE13" s="9">
        <v>0.39500000000000002</v>
      </c>
      <c r="FF13" s="9">
        <v>0</v>
      </c>
      <c r="FG13" s="9">
        <v>0</v>
      </c>
      <c r="FH13" s="9">
        <v>9.0809999999999995</v>
      </c>
      <c r="FI13" s="9">
        <v>0.41399999999999998</v>
      </c>
      <c r="FJ13" s="9">
        <v>0</v>
      </c>
      <c r="FK13" s="9">
        <v>0.92</v>
      </c>
      <c r="FL13" s="9">
        <v>1.522</v>
      </c>
      <c r="FM13" s="9">
        <v>8.8930000000000007</v>
      </c>
      <c r="FN13" s="9">
        <v>1.381</v>
      </c>
      <c r="FO13" s="9">
        <v>0.875</v>
      </c>
      <c r="FP13" s="9">
        <v>13.634</v>
      </c>
      <c r="FQ13" s="9">
        <v>29.986999999999998</v>
      </c>
      <c r="FR13" s="9">
        <v>26.253</v>
      </c>
      <c r="FS13" s="9">
        <v>2.2679999999999998</v>
      </c>
      <c r="FT13" s="9">
        <v>2.2679999999999998</v>
      </c>
      <c r="FU13" s="9">
        <v>1.1100000000000001</v>
      </c>
      <c r="FV13" s="9">
        <v>1.159</v>
      </c>
      <c r="FW13" s="9">
        <v>1.3069999999999999</v>
      </c>
      <c r="FX13" s="9">
        <v>0.96199999999999997</v>
      </c>
      <c r="FY13" s="9">
        <v>1.57</v>
      </c>
      <c r="FZ13" s="9">
        <v>0.51100000000000001</v>
      </c>
      <c r="GA13" s="9">
        <v>0</v>
      </c>
      <c r="GB13" s="9">
        <v>0.33800000000000002</v>
      </c>
      <c r="GC13" s="9">
        <v>0.50700000000000001</v>
      </c>
      <c r="GD13" s="9">
        <v>1.4239999999999999</v>
      </c>
      <c r="GE13" s="9">
        <v>2.0219999999999998</v>
      </c>
      <c r="GF13" s="9">
        <v>0.246</v>
      </c>
      <c r="GG13" s="9">
        <v>0</v>
      </c>
      <c r="GH13" s="9">
        <v>23.984000000000002</v>
      </c>
      <c r="GI13" s="9">
        <v>21.835999999999999</v>
      </c>
      <c r="GJ13" s="9">
        <v>20.632000000000001</v>
      </c>
      <c r="GK13" s="9">
        <v>0.34200000000000003</v>
      </c>
      <c r="GL13" s="9">
        <v>0.86099999999999999</v>
      </c>
      <c r="GM13" s="9">
        <v>0.38</v>
      </c>
      <c r="GN13" s="9">
        <v>0.65700000000000003</v>
      </c>
      <c r="GO13" s="9">
        <v>0</v>
      </c>
      <c r="GP13" s="9">
        <v>16.077000000000002</v>
      </c>
      <c r="GQ13" s="9">
        <v>1.1259999999999999</v>
      </c>
      <c r="GR13" s="9">
        <v>0.38700000000000001</v>
      </c>
      <c r="GS13" s="9">
        <v>4.2460000000000004</v>
      </c>
      <c r="GT13" s="9">
        <v>1.97</v>
      </c>
      <c r="GU13" s="9">
        <v>19.864999999999998</v>
      </c>
      <c r="GV13" s="9">
        <v>2.149</v>
      </c>
      <c r="GW13" s="9">
        <v>3.7349999999999999</v>
      </c>
      <c r="GX13" s="9">
        <v>29.986999999999998</v>
      </c>
      <c r="GY13" s="9">
        <v>60.722999999999999</v>
      </c>
      <c r="GZ13" s="9">
        <v>57.225000000000001</v>
      </c>
      <c r="HA13" s="9">
        <v>3.73</v>
      </c>
      <c r="HB13" s="9">
        <v>3.4249999999999998</v>
      </c>
      <c r="HC13" s="9">
        <v>1.452</v>
      </c>
      <c r="HD13" s="9">
        <v>1.9730000000000001</v>
      </c>
      <c r="HE13" s="9">
        <v>2.323</v>
      </c>
      <c r="HF13" s="9">
        <v>1.103</v>
      </c>
      <c r="HG13" s="9">
        <v>2.3119999999999998</v>
      </c>
      <c r="HH13" s="9">
        <v>0</v>
      </c>
      <c r="HI13" s="9">
        <v>1.1140000000000001</v>
      </c>
      <c r="HJ13" s="9">
        <v>1.387</v>
      </c>
      <c r="HK13" s="9">
        <v>1.073</v>
      </c>
      <c r="HL13" s="9">
        <v>0.96499999999999997</v>
      </c>
      <c r="HM13" s="9">
        <v>2.3319999999999999</v>
      </c>
      <c r="HN13" s="9">
        <v>1.093</v>
      </c>
      <c r="HO13" s="9">
        <v>0.30499999999999999</v>
      </c>
      <c r="HP13" s="9">
        <v>53.494999999999997</v>
      </c>
      <c r="HQ13" s="9">
        <v>43.255000000000003</v>
      </c>
      <c r="HR13" s="9">
        <v>41.064</v>
      </c>
      <c r="HS13" s="9">
        <v>1.738</v>
      </c>
      <c r="HT13" s="9">
        <v>0.45300000000000001</v>
      </c>
      <c r="HU13" s="9">
        <v>1.8740000000000001</v>
      </c>
      <c r="HV13" s="9">
        <v>0.113</v>
      </c>
      <c r="HW13" s="9">
        <v>0.20399999999999999</v>
      </c>
      <c r="HX13" s="9">
        <v>33.470999999999997</v>
      </c>
      <c r="HY13" s="9">
        <v>4.2910000000000004</v>
      </c>
      <c r="HZ13" s="9">
        <v>1.5620000000000001</v>
      </c>
      <c r="IA13" s="9">
        <v>3.931</v>
      </c>
      <c r="IB13" s="9">
        <v>10.138</v>
      </c>
      <c r="IC13" s="9">
        <v>33.116999999999997</v>
      </c>
      <c r="ID13" s="9">
        <v>10.24</v>
      </c>
      <c r="IE13" s="9">
        <v>3.4980000000000002</v>
      </c>
      <c r="IF13" s="9">
        <v>60.722999999999999</v>
      </c>
      <c r="IG13" s="9">
        <v>31.768999999999998</v>
      </c>
      <c r="IH13" s="9">
        <v>28.975000000000001</v>
      </c>
      <c r="II13" s="9">
        <v>3.0720000000000001</v>
      </c>
      <c r="IJ13" s="9">
        <v>2.948</v>
      </c>
      <c r="IK13" s="9">
        <v>1.1040000000000001</v>
      </c>
      <c r="IL13" s="9">
        <v>1.8440000000000001</v>
      </c>
      <c r="IM13" s="9">
        <v>2.129</v>
      </c>
      <c r="IN13" s="9">
        <v>0.81899999999999995</v>
      </c>
      <c r="IO13" s="9">
        <v>1.7270000000000001</v>
      </c>
      <c r="IP13" s="9">
        <v>0.53500000000000003</v>
      </c>
      <c r="IQ13" s="9">
        <v>0.68600000000000005</v>
      </c>
    </row>
    <row r="14" spans="1:251">
      <c r="A14" s="10">
        <v>43132</v>
      </c>
      <c r="B14" s="9">
        <v>45.679000000000002</v>
      </c>
      <c r="C14" s="9">
        <v>37.28</v>
      </c>
      <c r="D14" s="9">
        <v>34.865000000000002</v>
      </c>
      <c r="E14" s="9">
        <v>2.9790000000000001</v>
      </c>
      <c r="F14" s="9">
        <v>2.7440000000000002</v>
      </c>
      <c r="G14" s="9">
        <v>1.395</v>
      </c>
      <c r="H14" s="9">
        <v>1.35</v>
      </c>
      <c r="I14" s="9">
        <v>2.33</v>
      </c>
      <c r="J14" s="9">
        <v>0.41399999999999998</v>
      </c>
      <c r="K14" s="9">
        <v>2.33</v>
      </c>
      <c r="L14" s="9">
        <v>0</v>
      </c>
      <c r="M14" s="9">
        <v>0.41399999999999998</v>
      </c>
      <c r="N14" s="9">
        <v>0.57399999999999995</v>
      </c>
      <c r="O14" s="9">
        <v>1.0409999999999999</v>
      </c>
      <c r="P14" s="9">
        <v>1.129</v>
      </c>
      <c r="Q14" s="9">
        <v>1.359</v>
      </c>
      <c r="R14" s="9">
        <v>1.3859999999999999</v>
      </c>
      <c r="S14" s="9">
        <v>0.23499999999999999</v>
      </c>
      <c r="T14" s="9">
        <v>31.885000000000002</v>
      </c>
      <c r="U14" s="9">
        <v>24.527000000000001</v>
      </c>
      <c r="V14" s="9">
        <v>23.423999999999999</v>
      </c>
      <c r="W14" s="9">
        <v>0.33800000000000002</v>
      </c>
      <c r="X14" s="9">
        <v>0.76500000000000001</v>
      </c>
      <c r="Y14" s="9">
        <v>0.23899999999999999</v>
      </c>
      <c r="Z14" s="9">
        <v>0.27100000000000002</v>
      </c>
      <c r="AA14" s="9">
        <v>0.59299999999999997</v>
      </c>
      <c r="AB14" s="9">
        <v>20.047000000000001</v>
      </c>
      <c r="AC14" s="9">
        <v>0.622</v>
      </c>
      <c r="AD14" s="9">
        <v>0.63</v>
      </c>
      <c r="AE14" s="9">
        <v>3.2280000000000002</v>
      </c>
      <c r="AF14" s="9">
        <v>2.585</v>
      </c>
      <c r="AG14" s="9">
        <v>21.942</v>
      </c>
      <c r="AH14" s="9">
        <v>7.359</v>
      </c>
      <c r="AI14" s="9">
        <v>2.4159999999999999</v>
      </c>
      <c r="AJ14" s="9">
        <v>37.28</v>
      </c>
      <c r="AK14" s="9">
        <v>27.521999999999998</v>
      </c>
      <c r="AL14" s="9">
        <v>24.885999999999999</v>
      </c>
      <c r="AM14" s="9">
        <v>2.88</v>
      </c>
      <c r="AN14" s="9">
        <v>1.772</v>
      </c>
      <c r="AO14" s="9">
        <v>1.6479999999999999</v>
      </c>
      <c r="AP14" s="9">
        <v>0.123</v>
      </c>
      <c r="AQ14" s="9">
        <v>1.3979999999999999</v>
      </c>
      <c r="AR14" s="9">
        <v>0.373</v>
      </c>
      <c r="AS14" s="9">
        <v>1.3979999999999999</v>
      </c>
      <c r="AT14" s="9">
        <v>0.123</v>
      </c>
      <c r="AU14" s="9">
        <v>0.25</v>
      </c>
      <c r="AV14" s="9">
        <v>0.45400000000000001</v>
      </c>
      <c r="AW14" s="9">
        <v>0.60099999999999998</v>
      </c>
      <c r="AX14" s="9">
        <v>0.71599999999999997</v>
      </c>
      <c r="AY14" s="9">
        <v>0.93799999999999994</v>
      </c>
      <c r="AZ14" s="9">
        <v>0.83399999999999996</v>
      </c>
      <c r="BA14" s="9">
        <v>1.1080000000000001</v>
      </c>
      <c r="BB14" s="9">
        <v>22.006</v>
      </c>
      <c r="BC14" s="9">
        <v>20.206</v>
      </c>
      <c r="BD14" s="9">
        <v>19.329000000000001</v>
      </c>
      <c r="BE14" s="9">
        <v>0.43</v>
      </c>
      <c r="BF14" s="9">
        <v>0.44700000000000001</v>
      </c>
      <c r="BG14" s="9">
        <v>0.371</v>
      </c>
      <c r="BH14" s="9">
        <v>0.22700000000000001</v>
      </c>
      <c r="BI14" s="9">
        <v>0.155</v>
      </c>
      <c r="BJ14" s="9">
        <v>13.284000000000001</v>
      </c>
      <c r="BK14" s="9">
        <v>1.625</v>
      </c>
      <c r="BL14" s="9">
        <v>2.7719999999999998</v>
      </c>
      <c r="BM14" s="9">
        <v>2.524</v>
      </c>
      <c r="BN14" s="9">
        <v>2.218</v>
      </c>
      <c r="BO14" s="9">
        <v>17.986999999999998</v>
      </c>
      <c r="BP14" s="9">
        <v>1.8</v>
      </c>
      <c r="BQ14" s="9">
        <v>2.637</v>
      </c>
      <c r="BR14" s="9">
        <v>27.521999999999998</v>
      </c>
      <c r="BS14" s="9">
        <v>31.712</v>
      </c>
      <c r="BT14" s="9">
        <v>30.666</v>
      </c>
      <c r="BU14" s="9">
        <v>2.9510000000000001</v>
      </c>
      <c r="BV14" s="9">
        <v>2.7610000000000001</v>
      </c>
      <c r="BW14" s="9">
        <v>1.034</v>
      </c>
      <c r="BX14" s="9">
        <v>1.7270000000000001</v>
      </c>
      <c r="BY14" s="9">
        <v>1.778</v>
      </c>
      <c r="BZ14" s="9">
        <v>0.98299999999999998</v>
      </c>
      <c r="CA14" s="9">
        <v>1.944</v>
      </c>
      <c r="CB14" s="9">
        <v>0.40799999999999997</v>
      </c>
      <c r="CC14" s="9">
        <v>0.41</v>
      </c>
      <c r="CD14" s="9">
        <v>0.47599999999999998</v>
      </c>
      <c r="CE14" s="9">
        <v>0.51900000000000002</v>
      </c>
      <c r="CF14" s="9">
        <v>1.766</v>
      </c>
      <c r="CG14" s="9">
        <v>1.613</v>
      </c>
      <c r="CH14" s="9">
        <v>1.1479999999999999</v>
      </c>
      <c r="CI14" s="9">
        <v>0.189</v>
      </c>
      <c r="CJ14" s="9">
        <v>27.716000000000001</v>
      </c>
      <c r="CK14" s="9">
        <v>24.369</v>
      </c>
      <c r="CL14" s="9">
        <v>22.382000000000001</v>
      </c>
      <c r="CM14" s="9">
        <v>0.90100000000000002</v>
      </c>
      <c r="CN14" s="9">
        <v>1.087</v>
      </c>
      <c r="CO14" s="9">
        <v>0.66500000000000004</v>
      </c>
      <c r="CP14" s="9">
        <v>0.69599999999999995</v>
      </c>
      <c r="CQ14" s="9">
        <v>0.626</v>
      </c>
      <c r="CR14" s="9">
        <v>20.030999999999999</v>
      </c>
      <c r="CS14" s="9">
        <v>2.1259999999999999</v>
      </c>
      <c r="CT14" s="9">
        <v>0.746</v>
      </c>
      <c r="CU14" s="9">
        <v>1.466</v>
      </c>
      <c r="CV14" s="9">
        <v>3.673</v>
      </c>
      <c r="CW14" s="9">
        <v>20.696000000000002</v>
      </c>
      <c r="CX14" s="9">
        <v>3.347</v>
      </c>
      <c r="CY14" s="9">
        <v>1.0449999999999999</v>
      </c>
      <c r="CZ14" s="9">
        <v>31.712</v>
      </c>
      <c r="DA14" s="9">
        <v>22.452000000000002</v>
      </c>
      <c r="DB14" s="9">
        <v>20.923999999999999</v>
      </c>
      <c r="DC14" s="9">
        <v>2.4689999999999999</v>
      </c>
      <c r="DD14" s="9">
        <v>2.044</v>
      </c>
      <c r="DE14" s="9">
        <v>0.38500000000000001</v>
      </c>
      <c r="DF14" s="9">
        <v>1.659</v>
      </c>
      <c r="DG14" s="9">
        <v>1.278</v>
      </c>
      <c r="DH14" s="9">
        <v>0.76600000000000001</v>
      </c>
      <c r="DI14" s="9">
        <v>1.2370000000000001</v>
      </c>
      <c r="DJ14" s="9">
        <v>0.52900000000000003</v>
      </c>
      <c r="DK14" s="9">
        <v>0.14399999999999999</v>
      </c>
      <c r="DL14" s="9">
        <v>0.67600000000000005</v>
      </c>
      <c r="DM14" s="9">
        <v>0.46600000000000003</v>
      </c>
      <c r="DN14" s="9">
        <v>0.90200000000000002</v>
      </c>
      <c r="DO14" s="9">
        <v>1.355</v>
      </c>
      <c r="DP14" s="9">
        <v>0.68899999999999995</v>
      </c>
      <c r="DQ14" s="9">
        <v>0.42499999999999999</v>
      </c>
      <c r="DR14" s="9">
        <v>18.454999999999998</v>
      </c>
      <c r="DS14" s="9">
        <v>17.446000000000002</v>
      </c>
      <c r="DT14" s="9">
        <v>16.547999999999998</v>
      </c>
      <c r="DU14" s="9">
        <v>0.77</v>
      </c>
      <c r="DV14" s="9">
        <v>0.128</v>
      </c>
      <c r="DW14" s="9">
        <v>0.64900000000000002</v>
      </c>
      <c r="DX14" s="9">
        <v>0.249</v>
      </c>
      <c r="DY14" s="9">
        <v>0</v>
      </c>
      <c r="DZ14" s="9">
        <v>9.9550000000000001</v>
      </c>
      <c r="EA14" s="9">
        <v>1.4510000000000001</v>
      </c>
      <c r="EB14" s="9">
        <v>1.716</v>
      </c>
      <c r="EC14" s="9">
        <v>4.3230000000000004</v>
      </c>
      <c r="ED14" s="9">
        <v>2.74</v>
      </c>
      <c r="EE14" s="9">
        <v>14.706</v>
      </c>
      <c r="EF14" s="9">
        <v>1.0089999999999999</v>
      </c>
      <c r="EG14" s="9">
        <v>1.528</v>
      </c>
      <c r="EH14" s="9">
        <v>22.452000000000002</v>
      </c>
      <c r="EI14" s="9">
        <v>16.539000000000001</v>
      </c>
      <c r="EJ14" s="9">
        <v>15.888</v>
      </c>
      <c r="EK14" s="9">
        <v>1.2749999999999999</v>
      </c>
      <c r="EL14" s="9">
        <v>1.2749999999999999</v>
      </c>
      <c r="EM14" s="9">
        <v>0.61799999999999999</v>
      </c>
      <c r="EN14" s="9">
        <v>0.65700000000000003</v>
      </c>
      <c r="EO14" s="9">
        <v>0.92</v>
      </c>
      <c r="EP14" s="9">
        <v>0.35499999999999998</v>
      </c>
      <c r="EQ14" s="9">
        <v>1.1759999999999999</v>
      </c>
      <c r="ER14" s="9">
        <v>0</v>
      </c>
      <c r="ES14" s="9">
        <v>0</v>
      </c>
      <c r="ET14" s="9">
        <v>0.51400000000000001</v>
      </c>
      <c r="EU14" s="9">
        <v>0.40500000000000003</v>
      </c>
      <c r="EV14" s="9">
        <v>0.35499999999999998</v>
      </c>
      <c r="EW14" s="9">
        <v>0.373</v>
      </c>
      <c r="EX14" s="9">
        <v>0.90100000000000002</v>
      </c>
      <c r="EY14" s="9">
        <v>0</v>
      </c>
      <c r="EZ14" s="9">
        <v>14.613</v>
      </c>
      <c r="FA14" s="9">
        <v>13.135999999999999</v>
      </c>
      <c r="FB14" s="9">
        <v>12.756</v>
      </c>
      <c r="FC14" s="9">
        <v>9.5000000000000001E-2</v>
      </c>
      <c r="FD14" s="9">
        <v>0.28599999999999998</v>
      </c>
      <c r="FE14" s="9">
        <v>9.5000000000000001E-2</v>
      </c>
      <c r="FF14" s="9">
        <v>0.28599999999999998</v>
      </c>
      <c r="FG14" s="9">
        <v>0</v>
      </c>
      <c r="FH14" s="9">
        <v>10.555999999999999</v>
      </c>
      <c r="FI14" s="9">
        <v>0.29599999999999999</v>
      </c>
      <c r="FJ14" s="9">
        <v>0.28399999999999997</v>
      </c>
      <c r="FK14" s="9">
        <v>2</v>
      </c>
      <c r="FL14" s="9">
        <v>1.4470000000000001</v>
      </c>
      <c r="FM14" s="9">
        <v>11.69</v>
      </c>
      <c r="FN14" s="9">
        <v>1.4770000000000001</v>
      </c>
      <c r="FO14" s="9">
        <v>0.65200000000000002</v>
      </c>
      <c r="FP14" s="9">
        <v>16.539000000000001</v>
      </c>
      <c r="FQ14" s="9">
        <v>27.853000000000002</v>
      </c>
      <c r="FR14" s="9">
        <v>26.03</v>
      </c>
      <c r="FS14" s="9">
        <v>2.5219999999999998</v>
      </c>
      <c r="FT14" s="9">
        <v>2.2160000000000002</v>
      </c>
      <c r="FU14" s="9">
        <v>1.125</v>
      </c>
      <c r="FV14" s="9">
        <v>1.091</v>
      </c>
      <c r="FW14" s="9">
        <v>1.1120000000000001</v>
      </c>
      <c r="FX14" s="9">
        <v>1.1040000000000001</v>
      </c>
      <c r="FY14" s="9">
        <v>1.3919999999999999</v>
      </c>
      <c r="FZ14" s="9">
        <v>0.69</v>
      </c>
      <c r="GA14" s="9">
        <v>0.13400000000000001</v>
      </c>
      <c r="GB14" s="9">
        <v>0.315</v>
      </c>
      <c r="GC14" s="9">
        <v>0.97099999999999997</v>
      </c>
      <c r="GD14" s="9">
        <v>0.93</v>
      </c>
      <c r="GE14" s="9">
        <v>1.2869999999999999</v>
      </c>
      <c r="GF14" s="9">
        <v>0.92900000000000005</v>
      </c>
      <c r="GG14" s="9">
        <v>0.307</v>
      </c>
      <c r="GH14" s="9">
        <v>23.507000000000001</v>
      </c>
      <c r="GI14" s="9">
        <v>19.632000000000001</v>
      </c>
      <c r="GJ14" s="9">
        <v>19.5</v>
      </c>
      <c r="GK14" s="9">
        <v>0</v>
      </c>
      <c r="GL14" s="9">
        <v>0.13100000000000001</v>
      </c>
      <c r="GM14" s="9">
        <v>0</v>
      </c>
      <c r="GN14" s="9">
        <v>0.13100000000000001</v>
      </c>
      <c r="GO14" s="9">
        <v>0</v>
      </c>
      <c r="GP14" s="9">
        <v>12.435</v>
      </c>
      <c r="GQ14" s="9">
        <v>0.873</v>
      </c>
      <c r="GR14" s="9">
        <v>1.59</v>
      </c>
      <c r="GS14" s="9">
        <v>4.7329999999999997</v>
      </c>
      <c r="GT14" s="9">
        <v>0.91600000000000004</v>
      </c>
      <c r="GU14" s="9">
        <v>18.716000000000001</v>
      </c>
      <c r="GV14" s="9">
        <v>3.875</v>
      </c>
      <c r="GW14" s="9">
        <v>1.823</v>
      </c>
      <c r="GX14" s="9">
        <v>27.853000000000002</v>
      </c>
      <c r="GY14" s="9">
        <v>61.994999999999997</v>
      </c>
      <c r="GZ14" s="9">
        <v>59.228000000000002</v>
      </c>
      <c r="HA14" s="9">
        <v>5.492</v>
      </c>
      <c r="HB14" s="9">
        <v>4.6970000000000001</v>
      </c>
      <c r="HC14" s="9">
        <v>2.9289999999999998</v>
      </c>
      <c r="HD14" s="9">
        <v>1.768</v>
      </c>
      <c r="HE14" s="9">
        <v>3.742</v>
      </c>
      <c r="HF14" s="9">
        <v>0.95499999999999996</v>
      </c>
      <c r="HG14" s="9">
        <v>3.621</v>
      </c>
      <c r="HH14" s="9">
        <v>0</v>
      </c>
      <c r="HI14" s="9">
        <v>0.95499999999999996</v>
      </c>
      <c r="HJ14" s="9">
        <v>1.8180000000000001</v>
      </c>
      <c r="HK14" s="9">
        <v>1.4410000000000001</v>
      </c>
      <c r="HL14" s="9">
        <v>1.4379999999999999</v>
      </c>
      <c r="HM14" s="9">
        <v>3.1280000000000001</v>
      </c>
      <c r="HN14" s="9">
        <v>1.5680000000000001</v>
      </c>
      <c r="HO14" s="9">
        <v>0.79500000000000004</v>
      </c>
      <c r="HP14" s="9">
        <v>53.735999999999997</v>
      </c>
      <c r="HQ14" s="9">
        <v>42.058</v>
      </c>
      <c r="HR14" s="9">
        <v>39.597000000000001</v>
      </c>
      <c r="HS14" s="9">
        <v>1.5940000000000001</v>
      </c>
      <c r="HT14" s="9">
        <v>0.86599999999999999</v>
      </c>
      <c r="HU14" s="9">
        <v>1.5980000000000001</v>
      </c>
      <c r="HV14" s="9">
        <v>0.245</v>
      </c>
      <c r="HW14" s="9">
        <v>0.47899999999999998</v>
      </c>
      <c r="HX14" s="9">
        <v>31.695</v>
      </c>
      <c r="HY14" s="9">
        <v>4.6870000000000003</v>
      </c>
      <c r="HZ14" s="9">
        <v>2.2410000000000001</v>
      </c>
      <c r="IA14" s="9">
        <v>3.4350000000000001</v>
      </c>
      <c r="IB14" s="9">
        <v>8.0760000000000005</v>
      </c>
      <c r="IC14" s="9">
        <v>33.981999999999999</v>
      </c>
      <c r="ID14" s="9">
        <v>11.679</v>
      </c>
      <c r="IE14" s="9">
        <v>2.7669999999999999</v>
      </c>
      <c r="IF14" s="9">
        <v>61.994999999999997</v>
      </c>
      <c r="IG14" s="9">
        <v>29.381</v>
      </c>
      <c r="IH14" s="9">
        <v>28.332999999999998</v>
      </c>
      <c r="II14" s="9">
        <v>2.38</v>
      </c>
      <c r="IJ14" s="9">
        <v>2.1669999999999998</v>
      </c>
      <c r="IK14" s="9">
        <v>1.413</v>
      </c>
      <c r="IL14" s="9">
        <v>0.754</v>
      </c>
      <c r="IM14" s="9">
        <v>1.68</v>
      </c>
      <c r="IN14" s="9">
        <v>0.48699999999999999</v>
      </c>
      <c r="IO14" s="9">
        <v>1.27</v>
      </c>
      <c r="IP14" s="9">
        <v>0.27300000000000002</v>
      </c>
      <c r="IQ14" s="9">
        <v>0.624</v>
      </c>
    </row>
    <row r="15" spans="1:251">
      <c r="A15" s="10">
        <v>43497</v>
      </c>
      <c r="B15" s="9">
        <v>51.628</v>
      </c>
      <c r="C15" s="9">
        <v>34.106000000000002</v>
      </c>
      <c r="D15" s="9">
        <v>33.094000000000001</v>
      </c>
      <c r="E15" s="9">
        <v>3.1970000000000001</v>
      </c>
      <c r="F15" s="9">
        <v>2.9740000000000002</v>
      </c>
      <c r="G15" s="9">
        <v>2.4009999999999998</v>
      </c>
      <c r="H15" s="9">
        <v>0.57299999999999995</v>
      </c>
      <c r="I15" s="9">
        <v>2.2290000000000001</v>
      </c>
      <c r="J15" s="9">
        <v>0.745</v>
      </c>
      <c r="K15" s="9">
        <v>2.0720000000000001</v>
      </c>
      <c r="L15" s="9">
        <v>0.31900000000000001</v>
      </c>
      <c r="M15" s="9">
        <v>0.58399999999999996</v>
      </c>
      <c r="N15" s="9">
        <v>0.59599999999999997</v>
      </c>
      <c r="O15" s="9">
        <v>0.73299999999999998</v>
      </c>
      <c r="P15" s="9">
        <v>1.6439999999999999</v>
      </c>
      <c r="Q15" s="9">
        <v>2.2050000000000001</v>
      </c>
      <c r="R15" s="9">
        <v>0.76900000000000002</v>
      </c>
      <c r="S15" s="9">
        <v>0.223</v>
      </c>
      <c r="T15" s="9">
        <v>29.898</v>
      </c>
      <c r="U15" s="9">
        <v>22.163</v>
      </c>
      <c r="V15" s="9">
        <v>21.521000000000001</v>
      </c>
      <c r="W15" s="9">
        <v>0.375</v>
      </c>
      <c r="X15" s="9">
        <v>0.26700000000000002</v>
      </c>
      <c r="Y15" s="9">
        <v>0.375</v>
      </c>
      <c r="Z15" s="9">
        <v>0.26700000000000002</v>
      </c>
      <c r="AA15" s="9">
        <v>0</v>
      </c>
      <c r="AB15" s="9">
        <v>17.004000000000001</v>
      </c>
      <c r="AC15" s="9">
        <v>0.14499999999999999</v>
      </c>
      <c r="AD15" s="9">
        <v>0.85699999999999998</v>
      </c>
      <c r="AE15" s="9">
        <v>4.157</v>
      </c>
      <c r="AF15" s="9">
        <v>3.8519999999999999</v>
      </c>
      <c r="AG15" s="9">
        <v>18.311</v>
      </c>
      <c r="AH15" s="9">
        <v>7.7350000000000003</v>
      </c>
      <c r="AI15" s="9">
        <v>1.012</v>
      </c>
      <c r="AJ15" s="9">
        <v>34.106000000000002</v>
      </c>
      <c r="AK15" s="9">
        <v>30.802</v>
      </c>
      <c r="AL15" s="9">
        <v>28.472999999999999</v>
      </c>
      <c r="AM15" s="9">
        <v>2.9260000000000002</v>
      </c>
      <c r="AN15" s="9">
        <v>2.778</v>
      </c>
      <c r="AO15" s="9">
        <v>0.75800000000000001</v>
      </c>
      <c r="AP15" s="9">
        <v>2.02</v>
      </c>
      <c r="AQ15" s="9">
        <v>1.593</v>
      </c>
      <c r="AR15" s="9">
        <v>1.1850000000000001</v>
      </c>
      <c r="AS15" s="9">
        <v>1.339</v>
      </c>
      <c r="AT15" s="9">
        <v>0.502</v>
      </c>
      <c r="AU15" s="9">
        <v>0.82399999999999995</v>
      </c>
      <c r="AV15" s="9">
        <v>0</v>
      </c>
      <c r="AW15" s="9">
        <v>1.73</v>
      </c>
      <c r="AX15" s="9">
        <v>1.048</v>
      </c>
      <c r="AY15" s="9">
        <v>1.4119999999999999</v>
      </c>
      <c r="AZ15" s="9">
        <v>1.3660000000000001</v>
      </c>
      <c r="BA15" s="9">
        <v>0.14799999999999999</v>
      </c>
      <c r="BB15" s="9">
        <v>25.547000000000001</v>
      </c>
      <c r="BC15" s="9">
        <v>23.332000000000001</v>
      </c>
      <c r="BD15" s="9">
        <v>23.079000000000001</v>
      </c>
      <c r="BE15" s="9">
        <v>0.14099999999999999</v>
      </c>
      <c r="BF15" s="9">
        <v>0.112</v>
      </c>
      <c r="BG15" s="9">
        <v>0.14099999999999999</v>
      </c>
      <c r="BH15" s="9">
        <v>0</v>
      </c>
      <c r="BI15" s="9">
        <v>0</v>
      </c>
      <c r="BJ15" s="9">
        <v>14.959</v>
      </c>
      <c r="BK15" s="9">
        <v>2.3069999999999999</v>
      </c>
      <c r="BL15" s="9">
        <v>1.8640000000000001</v>
      </c>
      <c r="BM15" s="9">
        <v>4.202</v>
      </c>
      <c r="BN15" s="9">
        <v>2.3580000000000001</v>
      </c>
      <c r="BO15" s="9">
        <v>20.974</v>
      </c>
      <c r="BP15" s="9">
        <v>2.2149999999999999</v>
      </c>
      <c r="BQ15" s="9">
        <v>2.3290000000000002</v>
      </c>
      <c r="BR15" s="9">
        <v>30.802</v>
      </c>
      <c r="BS15" s="9">
        <v>28.266999999999999</v>
      </c>
      <c r="BT15" s="9">
        <v>27.16</v>
      </c>
      <c r="BU15" s="9">
        <v>1.7669999999999999</v>
      </c>
      <c r="BV15" s="9">
        <v>1.389</v>
      </c>
      <c r="BW15" s="9">
        <v>0.29199999999999998</v>
      </c>
      <c r="BX15" s="9">
        <v>1.097</v>
      </c>
      <c r="BY15" s="9">
        <v>1.288</v>
      </c>
      <c r="BZ15" s="9">
        <v>0.10100000000000001</v>
      </c>
      <c r="CA15" s="9">
        <v>0.67</v>
      </c>
      <c r="CB15" s="9">
        <v>0.214</v>
      </c>
      <c r="CC15" s="9">
        <v>0.505</v>
      </c>
      <c r="CD15" s="9">
        <v>0.45200000000000001</v>
      </c>
      <c r="CE15" s="9">
        <v>0.72599999999999998</v>
      </c>
      <c r="CF15" s="9">
        <v>0.21099999999999999</v>
      </c>
      <c r="CG15" s="9">
        <v>0.95199999999999996</v>
      </c>
      <c r="CH15" s="9">
        <v>0.437</v>
      </c>
      <c r="CI15" s="9">
        <v>0.378</v>
      </c>
      <c r="CJ15" s="9">
        <v>25.393999999999998</v>
      </c>
      <c r="CK15" s="9">
        <v>22.4</v>
      </c>
      <c r="CL15" s="9">
        <v>20.843</v>
      </c>
      <c r="CM15" s="9">
        <v>0.499</v>
      </c>
      <c r="CN15" s="9">
        <v>1.0580000000000001</v>
      </c>
      <c r="CO15" s="9">
        <v>0.246</v>
      </c>
      <c r="CP15" s="9">
        <v>1.1850000000000001</v>
      </c>
      <c r="CQ15" s="9">
        <v>0.126</v>
      </c>
      <c r="CR15" s="9">
        <v>17.010000000000002</v>
      </c>
      <c r="CS15" s="9">
        <v>1.825</v>
      </c>
      <c r="CT15" s="9">
        <v>1.3660000000000001</v>
      </c>
      <c r="CU15" s="9">
        <v>2.1989999999999998</v>
      </c>
      <c r="CV15" s="9">
        <v>3.8119999999999998</v>
      </c>
      <c r="CW15" s="9">
        <v>18.588000000000001</v>
      </c>
      <c r="CX15" s="9">
        <v>2.9940000000000002</v>
      </c>
      <c r="CY15" s="9">
        <v>1.1060000000000001</v>
      </c>
      <c r="CZ15" s="9">
        <v>28.266999999999999</v>
      </c>
      <c r="DA15" s="9">
        <v>23.986999999999998</v>
      </c>
      <c r="DB15" s="9">
        <v>22.277999999999999</v>
      </c>
      <c r="DC15" s="9">
        <v>3.0539999999999998</v>
      </c>
      <c r="DD15" s="9">
        <v>2.8690000000000002</v>
      </c>
      <c r="DE15" s="9">
        <v>1.284</v>
      </c>
      <c r="DF15" s="9">
        <v>1.585</v>
      </c>
      <c r="DG15" s="9">
        <v>1.3280000000000001</v>
      </c>
      <c r="DH15" s="9">
        <v>1.5409999999999999</v>
      </c>
      <c r="DI15" s="9">
        <v>1.734</v>
      </c>
      <c r="DJ15" s="9">
        <v>1.135</v>
      </c>
      <c r="DK15" s="9">
        <v>0</v>
      </c>
      <c r="DL15" s="9">
        <v>0.65200000000000002</v>
      </c>
      <c r="DM15" s="9">
        <v>1.345</v>
      </c>
      <c r="DN15" s="9">
        <v>0.872</v>
      </c>
      <c r="DO15" s="9">
        <v>1.6910000000000001</v>
      </c>
      <c r="DP15" s="9">
        <v>1.1779999999999999</v>
      </c>
      <c r="DQ15" s="9">
        <v>0.185</v>
      </c>
      <c r="DR15" s="9">
        <v>19.224</v>
      </c>
      <c r="DS15" s="9">
        <v>18.027999999999999</v>
      </c>
      <c r="DT15" s="9">
        <v>17.048999999999999</v>
      </c>
      <c r="DU15" s="9">
        <v>0.44600000000000001</v>
      </c>
      <c r="DV15" s="9">
        <v>0.53200000000000003</v>
      </c>
      <c r="DW15" s="9">
        <v>0.44600000000000001</v>
      </c>
      <c r="DX15" s="9">
        <v>0.53200000000000003</v>
      </c>
      <c r="DY15" s="9">
        <v>0</v>
      </c>
      <c r="DZ15" s="9">
        <v>13.343999999999999</v>
      </c>
      <c r="EA15" s="9">
        <v>0.68600000000000005</v>
      </c>
      <c r="EB15" s="9">
        <v>1.1439999999999999</v>
      </c>
      <c r="EC15" s="9">
        <v>2.8540000000000001</v>
      </c>
      <c r="ED15" s="9">
        <v>2.5190000000000001</v>
      </c>
      <c r="EE15" s="9">
        <v>15.507999999999999</v>
      </c>
      <c r="EF15" s="9">
        <v>1.1970000000000001</v>
      </c>
      <c r="EG15" s="9">
        <v>1.708</v>
      </c>
      <c r="EH15" s="9">
        <v>23.986999999999998</v>
      </c>
      <c r="EI15" s="9">
        <v>15.012</v>
      </c>
      <c r="EJ15" s="9">
        <v>14.329000000000001</v>
      </c>
      <c r="EK15" s="9">
        <v>1.593</v>
      </c>
      <c r="EL15" s="9">
        <v>1.593</v>
      </c>
      <c r="EM15" s="9">
        <v>0.35899999999999999</v>
      </c>
      <c r="EN15" s="9">
        <v>1.234</v>
      </c>
      <c r="EO15" s="9">
        <v>0.85099999999999998</v>
      </c>
      <c r="EP15" s="9">
        <v>0.74199999999999999</v>
      </c>
      <c r="EQ15" s="9">
        <v>0.998</v>
      </c>
      <c r="ER15" s="9">
        <v>0.44600000000000001</v>
      </c>
      <c r="ES15" s="9">
        <v>0.14799999999999999</v>
      </c>
      <c r="ET15" s="9">
        <v>0.125</v>
      </c>
      <c r="EU15" s="9">
        <v>0.84399999999999997</v>
      </c>
      <c r="EV15" s="9">
        <v>0.624</v>
      </c>
      <c r="EW15" s="9">
        <v>0.501</v>
      </c>
      <c r="EX15" s="9">
        <v>1.091</v>
      </c>
      <c r="EY15" s="9">
        <v>0</v>
      </c>
      <c r="EZ15" s="9">
        <v>12.736000000000001</v>
      </c>
      <c r="FA15" s="9">
        <v>11.564</v>
      </c>
      <c r="FB15" s="9">
        <v>11.185</v>
      </c>
      <c r="FC15" s="9">
        <v>0.26300000000000001</v>
      </c>
      <c r="FD15" s="9">
        <v>0.11600000000000001</v>
      </c>
      <c r="FE15" s="9">
        <v>0.379</v>
      </c>
      <c r="FF15" s="9">
        <v>0</v>
      </c>
      <c r="FG15" s="9">
        <v>0</v>
      </c>
      <c r="FH15" s="9">
        <v>9.0280000000000005</v>
      </c>
      <c r="FI15" s="9">
        <v>0.13400000000000001</v>
      </c>
      <c r="FJ15" s="9">
        <v>0.24099999999999999</v>
      </c>
      <c r="FK15" s="9">
        <v>2.161</v>
      </c>
      <c r="FL15" s="9">
        <v>1.2829999999999999</v>
      </c>
      <c r="FM15" s="9">
        <v>10.281000000000001</v>
      </c>
      <c r="FN15" s="9">
        <v>1.173</v>
      </c>
      <c r="FO15" s="9">
        <v>0.68400000000000005</v>
      </c>
      <c r="FP15" s="9">
        <v>15.012</v>
      </c>
      <c r="FQ15" s="9">
        <v>28.189</v>
      </c>
      <c r="FR15" s="9">
        <v>25.645</v>
      </c>
      <c r="FS15" s="9">
        <v>3.048</v>
      </c>
      <c r="FT15" s="9">
        <v>2.702</v>
      </c>
      <c r="FU15" s="9">
        <v>1.325</v>
      </c>
      <c r="FV15" s="9">
        <v>1.377</v>
      </c>
      <c r="FW15" s="9">
        <v>1.819</v>
      </c>
      <c r="FX15" s="9">
        <v>0.88300000000000001</v>
      </c>
      <c r="FY15" s="9">
        <v>1.8819999999999999</v>
      </c>
      <c r="FZ15" s="9">
        <v>0.67500000000000004</v>
      </c>
      <c r="GA15" s="9">
        <v>0.14399999999999999</v>
      </c>
      <c r="GB15" s="9">
        <v>1.19</v>
      </c>
      <c r="GC15" s="9">
        <v>0.68700000000000006</v>
      </c>
      <c r="GD15" s="9">
        <v>0.82499999999999996</v>
      </c>
      <c r="GE15" s="9">
        <v>1.9139999999999999</v>
      </c>
      <c r="GF15" s="9">
        <v>0.78700000000000003</v>
      </c>
      <c r="GG15" s="9">
        <v>0.34699999999999998</v>
      </c>
      <c r="GH15" s="9">
        <v>22.597000000000001</v>
      </c>
      <c r="GI15" s="9">
        <v>18.55</v>
      </c>
      <c r="GJ15" s="9">
        <v>17.22</v>
      </c>
      <c r="GK15" s="9">
        <v>0.89100000000000001</v>
      </c>
      <c r="GL15" s="9">
        <v>0.439</v>
      </c>
      <c r="GM15" s="9">
        <v>0.76200000000000001</v>
      </c>
      <c r="GN15" s="9">
        <v>0.439</v>
      </c>
      <c r="GO15" s="9">
        <v>0.13</v>
      </c>
      <c r="GP15" s="9">
        <v>12.554</v>
      </c>
      <c r="GQ15" s="9">
        <v>1.32</v>
      </c>
      <c r="GR15" s="9">
        <v>0.96099999999999997</v>
      </c>
      <c r="GS15" s="9">
        <v>3.7149999999999999</v>
      </c>
      <c r="GT15" s="9">
        <v>2.3719999999999999</v>
      </c>
      <c r="GU15" s="9">
        <v>16.178000000000001</v>
      </c>
      <c r="GV15" s="9">
        <v>4.0469999999999997</v>
      </c>
      <c r="GW15" s="9">
        <v>2.544</v>
      </c>
      <c r="GX15" s="9">
        <v>28.189</v>
      </c>
      <c r="GY15" s="9">
        <v>70.350999999999999</v>
      </c>
      <c r="GZ15" s="9">
        <v>66.355000000000004</v>
      </c>
      <c r="HA15" s="9">
        <v>5.7050000000000001</v>
      </c>
      <c r="HB15" s="9">
        <v>5.1639999999999997</v>
      </c>
      <c r="HC15" s="9">
        <v>3.0739999999999998</v>
      </c>
      <c r="HD15" s="9">
        <v>2.09</v>
      </c>
      <c r="HE15" s="9">
        <v>3.6120000000000001</v>
      </c>
      <c r="HF15" s="9">
        <v>1.552</v>
      </c>
      <c r="HG15" s="9">
        <v>4.1100000000000003</v>
      </c>
      <c r="HH15" s="9">
        <v>0</v>
      </c>
      <c r="HI15" s="9">
        <v>1.054</v>
      </c>
      <c r="HJ15" s="9">
        <v>0.748</v>
      </c>
      <c r="HK15" s="9">
        <v>1.42</v>
      </c>
      <c r="HL15" s="9">
        <v>2.9950000000000001</v>
      </c>
      <c r="HM15" s="9">
        <v>3.8370000000000002</v>
      </c>
      <c r="HN15" s="9">
        <v>1.3260000000000001</v>
      </c>
      <c r="HO15" s="9">
        <v>0.54100000000000004</v>
      </c>
      <c r="HP15" s="9">
        <v>60.65</v>
      </c>
      <c r="HQ15" s="9">
        <v>46.292000000000002</v>
      </c>
      <c r="HR15" s="9">
        <v>43.703000000000003</v>
      </c>
      <c r="HS15" s="9">
        <v>1.5149999999999999</v>
      </c>
      <c r="HT15" s="9">
        <v>1.0740000000000001</v>
      </c>
      <c r="HU15" s="9">
        <v>2.1930000000000001</v>
      </c>
      <c r="HV15" s="9">
        <v>0</v>
      </c>
      <c r="HW15" s="9">
        <v>0.39700000000000002</v>
      </c>
      <c r="HX15" s="9">
        <v>35.314</v>
      </c>
      <c r="HY15" s="9">
        <v>3.258</v>
      </c>
      <c r="HZ15" s="9">
        <v>2.8530000000000002</v>
      </c>
      <c r="IA15" s="9">
        <v>4.867</v>
      </c>
      <c r="IB15" s="9">
        <v>9.2210000000000001</v>
      </c>
      <c r="IC15" s="9">
        <v>37.070999999999998</v>
      </c>
      <c r="ID15" s="9">
        <v>14.358000000000001</v>
      </c>
      <c r="IE15" s="9">
        <v>3.996</v>
      </c>
      <c r="IF15" s="9">
        <v>70.350999999999999</v>
      </c>
      <c r="IG15" s="9">
        <v>24.937000000000001</v>
      </c>
      <c r="IH15" s="9">
        <v>23.428999999999998</v>
      </c>
      <c r="II15" s="9">
        <v>1.657</v>
      </c>
      <c r="IJ15" s="9">
        <v>1.657</v>
      </c>
      <c r="IK15" s="9">
        <v>0.65200000000000002</v>
      </c>
      <c r="IL15" s="9">
        <v>1.006</v>
      </c>
      <c r="IM15" s="9">
        <v>0.86</v>
      </c>
      <c r="IN15" s="9">
        <v>0.79800000000000004</v>
      </c>
      <c r="IO15" s="9">
        <v>0.97399999999999998</v>
      </c>
      <c r="IP15" s="9">
        <v>0</v>
      </c>
      <c r="IQ15" s="9">
        <v>0.68300000000000005</v>
      </c>
    </row>
    <row r="16" spans="1:251">
      <c r="A16" s="10">
        <v>43862</v>
      </c>
      <c r="B16" s="9">
        <v>55.231999999999999</v>
      </c>
      <c r="C16" s="9">
        <v>36.048999999999999</v>
      </c>
      <c r="D16" s="9">
        <v>35.232999999999997</v>
      </c>
      <c r="E16" s="9">
        <v>2.597</v>
      </c>
      <c r="F16" s="9">
        <v>2.468</v>
      </c>
      <c r="G16" s="9">
        <v>1.27</v>
      </c>
      <c r="H16" s="9">
        <v>1.198</v>
      </c>
      <c r="I16" s="9">
        <v>1.6140000000000001</v>
      </c>
      <c r="J16" s="9">
        <v>0.85399999999999998</v>
      </c>
      <c r="K16" s="9">
        <v>1.742</v>
      </c>
      <c r="L16" s="9">
        <v>0.26400000000000001</v>
      </c>
      <c r="M16" s="9">
        <v>0.46100000000000002</v>
      </c>
      <c r="N16" s="9">
        <v>0.82399999999999995</v>
      </c>
      <c r="O16" s="9">
        <v>0.89400000000000002</v>
      </c>
      <c r="P16" s="9">
        <v>0.75</v>
      </c>
      <c r="Q16" s="9">
        <v>1.4370000000000001</v>
      </c>
      <c r="R16" s="9">
        <v>1.0309999999999999</v>
      </c>
      <c r="S16" s="9">
        <v>0.129</v>
      </c>
      <c r="T16" s="9">
        <v>32.636000000000003</v>
      </c>
      <c r="U16" s="9">
        <v>24.033999999999999</v>
      </c>
      <c r="V16" s="9">
        <v>23.206</v>
      </c>
      <c r="W16" s="9">
        <v>0.60699999999999998</v>
      </c>
      <c r="X16" s="9">
        <v>0.221</v>
      </c>
      <c r="Y16" s="9">
        <v>0.71499999999999997</v>
      </c>
      <c r="Z16" s="9">
        <v>0</v>
      </c>
      <c r="AA16" s="9">
        <v>0.113</v>
      </c>
      <c r="AB16" s="9">
        <v>18.056000000000001</v>
      </c>
      <c r="AC16" s="9">
        <v>1.1399999999999999</v>
      </c>
      <c r="AD16" s="9">
        <v>1.0940000000000001</v>
      </c>
      <c r="AE16" s="9">
        <v>3.7440000000000002</v>
      </c>
      <c r="AF16" s="9">
        <v>1.66</v>
      </c>
      <c r="AG16" s="9">
        <v>22.373999999999999</v>
      </c>
      <c r="AH16" s="9">
        <v>8.6020000000000003</v>
      </c>
      <c r="AI16" s="9">
        <v>0.81599999999999995</v>
      </c>
      <c r="AJ16" s="9">
        <v>36.048999999999999</v>
      </c>
      <c r="AK16" s="9">
        <v>31.792000000000002</v>
      </c>
      <c r="AL16" s="9">
        <v>29.544</v>
      </c>
      <c r="AM16" s="9">
        <v>4.1879999999999997</v>
      </c>
      <c r="AN16" s="9">
        <v>2.863</v>
      </c>
      <c r="AO16" s="9">
        <v>1.5</v>
      </c>
      <c r="AP16" s="9">
        <v>1.363</v>
      </c>
      <c r="AQ16" s="9">
        <v>2.0230000000000001</v>
      </c>
      <c r="AR16" s="9">
        <v>0.84</v>
      </c>
      <c r="AS16" s="9">
        <v>1.629</v>
      </c>
      <c r="AT16" s="9">
        <v>0.58499999999999996</v>
      </c>
      <c r="AU16" s="9">
        <v>0.42199999999999999</v>
      </c>
      <c r="AV16" s="9">
        <v>0.65200000000000002</v>
      </c>
      <c r="AW16" s="9">
        <v>1.1850000000000001</v>
      </c>
      <c r="AX16" s="9">
        <v>1.026</v>
      </c>
      <c r="AY16" s="9">
        <v>1.702</v>
      </c>
      <c r="AZ16" s="9">
        <v>1.1599999999999999</v>
      </c>
      <c r="BA16" s="9">
        <v>1.3260000000000001</v>
      </c>
      <c r="BB16" s="9">
        <v>25.355</v>
      </c>
      <c r="BC16" s="9">
        <v>22.643999999999998</v>
      </c>
      <c r="BD16" s="9">
        <v>21.93</v>
      </c>
      <c r="BE16" s="9">
        <v>0.46200000000000002</v>
      </c>
      <c r="BF16" s="9">
        <v>0.252</v>
      </c>
      <c r="BG16" s="9">
        <v>0.36499999999999999</v>
      </c>
      <c r="BH16" s="9">
        <v>9.8000000000000004E-2</v>
      </c>
      <c r="BI16" s="9">
        <v>0.25</v>
      </c>
      <c r="BJ16" s="9">
        <v>14.23</v>
      </c>
      <c r="BK16" s="9">
        <v>1.454</v>
      </c>
      <c r="BL16" s="9">
        <v>1.974</v>
      </c>
      <c r="BM16" s="9">
        <v>4.9859999999999998</v>
      </c>
      <c r="BN16" s="9">
        <v>1.8720000000000001</v>
      </c>
      <c r="BO16" s="9">
        <v>20.771999999999998</v>
      </c>
      <c r="BP16" s="9">
        <v>2.7109999999999999</v>
      </c>
      <c r="BQ16" s="9">
        <v>2.2480000000000002</v>
      </c>
      <c r="BR16" s="9">
        <v>31.792000000000002</v>
      </c>
      <c r="BS16" s="9">
        <v>29.777000000000001</v>
      </c>
      <c r="BT16" s="9">
        <v>28.231999999999999</v>
      </c>
      <c r="BU16" s="9">
        <v>2.206</v>
      </c>
      <c r="BV16" s="9">
        <v>2.0779999999999998</v>
      </c>
      <c r="BW16" s="9">
        <v>0.129</v>
      </c>
      <c r="BX16" s="9">
        <v>1.9490000000000001</v>
      </c>
      <c r="BY16" s="9">
        <v>1.0489999999999999</v>
      </c>
      <c r="BZ16" s="9">
        <v>1.0289999999999999</v>
      </c>
      <c r="CA16" s="9">
        <v>0.70499999999999996</v>
      </c>
      <c r="CB16" s="9">
        <v>0.36099999999999999</v>
      </c>
      <c r="CC16" s="9">
        <v>1.0129999999999999</v>
      </c>
      <c r="CD16" s="9">
        <v>0.48599999999999999</v>
      </c>
      <c r="CE16" s="9">
        <v>0.57599999999999996</v>
      </c>
      <c r="CF16" s="9">
        <v>1.016</v>
      </c>
      <c r="CG16" s="9">
        <v>1.569</v>
      </c>
      <c r="CH16" s="9">
        <v>0.50900000000000001</v>
      </c>
      <c r="CI16" s="9">
        <v>0.128</v>
      </c>
      <c r="CJ16" s="9">
        <v>26.026</v>
      </c>
      <c r="CK16" s="9">
        <v>23.591999999999999</v>
      </c>
      <c r="CL16" s="9">
        <v>21.433</v>
      </c>
      <c r="CM16" s="9">
        <v>1.351</v>
      </c>
      <c r="CN16" s="9">
        <v>0.80800000000000005</v>
      </c>
      <c r="CO16" s="9">
        <v>0.68600000000000005</v>
      </c>
      <c r="CP16" s="9">
        <v>1.248</v>
      </c>
      <c r="CQ16" s="9">
        <v>0.22500000000000001</v>
      </c>
      <c r="CR16" s="9">
        <v>17.402000000000001</v>
      </c>
      <c r="CS16" s="9">
        <v>2.3959999999999999</v>
      </c>
      <c r="CT16" s="9">
        <v>1.647</v>
      </c>
      <c r="CU16" s="9">
        <v>2.1480000000000001</v>
      </c>
      <c r="CV16" s="9">
        <v>3.8570000000000002</v>
      </c>
      <c r="CW16" s="9">
        <v>19.736000000000001</v>
      </c>
      <c r="CX16" s="9">
        <v>2.4329999999999998</v>
      </c>
      <c r="CY16" s="9">
        <v>1.5449999999999999</v>
      </c>
      <c r="CZ16" s="9">
        <v>29.777000000000001</v>
      </c>
      <c r="DA16" s="9">
        <v>24.609000000000002</v>
      </c>
      <c r="DB16" s="9">
        <v>21.870999999999999</v>
      </c>
      <c r="DC16" s="9">
        <v>1.4970000000000001</v>
      </c>
      <c r="DD16" s="9">
        <v>1.4970000000000001</v>
      </c>
      <c r="DE16" s="9">
        <v>0.43099999999999999</v>
      </c>
      <c r="DF16" s="9">
        <v>1.0660000000000001</v>
      </c>
      <c r="DG16" s="9">
        <v>0.378</v>
      </c>
      <c r="DH16" s="9">
        <v>1.119</v>
      </c>
      <c r="DI16" s="9">
        <v>0.75700000000000001</v>
      </c>
      <c r="DJ16" s="9">
        <v>0.73899999999999999</v>
      </c>
      <c r="DK16" s="9">
        <v>0</v>
      </c>
      <c r="DL16" s="9">
        <v>0.32800000000000001</v>
      </c>
      <c r="DM16" s="9">
        <v>0.81200000000000006</v>
      </c>
      <c r="DN16" s="9">
        <v>0.35599999999999998</v>
      </c>
      <c r="DO16" s="9">
        <v>1.117</v>
      </c>
      <c r="DP16" s="9">
        <v>0.38</v>
      </c>
      <c r="DQ16" s="9">
        <v>0</v>
      </c>
      <c r="DR16" s="9">
        <v>20.373999999999999</v>
      </c>
      <c r="DS16" s="9">
        <v>19.728000000000002</v>
      </c>
      <c r="DT16" s="9">
        <v>18.969000000000001</v>
      </c>
      <c r="DU16" s="9">
        <v>0.217</v>
      </c>
      <c r="DV16" s="9">
        <v>0.54200000000000004</v>
      </c>
      <c r="DW16" s="9">
        <v>0.33400000000000002</v>
      </c>
      <c r="DX16" s="9">
        <v>0.317</v>
      </c>
      <c r="DY16" s="9">
        <v>0.109</v>
      </c>
      <c r="DZ16" s="9">
        <v>12.346</v>
      </c>
      <c r="EA16" s="9">
        <v>0.9</v>
      </c>
      <c r="EB16" s="9">
        <v>1.8979999999999999</v>
      </c>
      <c r="EC16" s="9">
        <v>4.5830000000000002</v>
      </c>
      <c r="ED16" s="9">
        <v>1.9139999999999999</v>
      </c>
      <c r="EE16" s="9">
        <v>17.814</v>
      </c>
      <c r="EF16" s="9">
        <v>0.64600000000000002</v>
      </c>
      <c r="EG16" s="9">
        <v>2.738</v>
      </c>
      <c r="EH16" s="9">
        <v>24.609000000000002</v>
      </c>
      <c r="EI16" s="9">
        <v>15.260999999999999</v>
      </c>
      <c r="EJ16" s="9">
        <v>14.693</v>
      </c>
      <c r="EK16" s="9">
        <v>1.716</v>
      </c>
      <c r="EL16" s="9">
        <v>1.607</v>
      </c>
      <c r="EM16" s="9">
        <v>0.80500000000000005</v>
      </c>
      <c r="EN16" s="9">
        <v>0.80200000000000005</v>
      </c>
      <c r="EO16" s="9">
        <v>1.0329999999999999</v>
      </c>
      <c r="EP16" s="9">
        <v>0.57399999999999995</v>
      </c>
      <c r="EQ16" s="9">
        <v>1.0329999999999999</v>
      </c>
      <c r="ER16" s="9">
        <v>0.28100000000000003</v>
      </c>
      <c r="ES16" s="9">
        <v>0.17399999999999999</v>
      </c>
      <c r="ET16" s="9">
        <v>0.35699999999999998</v>
      </c>
      <c r="EU16" s="9">
        <v>0.21099999999999999</v>
      </c>
      <c r="EV16" s="9">
        <v>1.04</v>
      </c>
      <c r="EW16" s="9">
        <v>0.74099999999999999</v>
      </c>
      <c r="EX16" s="9">
        <v>0.86499999999999999</v>
      </c>
      <c r="EY16" s="9">
        <v>0.109</v>
      </c>
      <c r="EZ16" s="9">
        <v>12.977</v>
      </c>
      <c r="FA16" s="9">
        <v>11.558999999999999</v>
      </c>
      <c r="FB16" s="9">
        <v>10.972</v>
      </c>
      <c r="FC16" s="9">
        <v>0.35</v>
      </c>
      <c r="FD16" s="9">
        <v>0.23699999999999999</v>
      </c>
      <c r="FE16" s="9">
        <v>0.504</v>
      </c>
      <c r="FF16" s="9">
        <v>8.3000000000000004E-2</v>
      </c>
      <c r="FG16" s="9">
        <v>0</v>
      </c>
      <c r="FH16" s="9">
        <v>8.0969999999999995</v>
      </c>
      <c r="FI16" s="9">
        <v>0.128</v>
      </c>
      <c r="FJ16" s="9">
        <v>0.85299999999999998</v>
      </c>
      <c r="FK16" s="9">
        <v>2.4809999999999999</v>
      </c>
      <c r="FL16" s="9">
        <v>1.3260000000000001</v>
      </c>
      <c r="FM16" s="9">
        <v>10.234</v>
      </c>
      <c r="FN16" s="9">
        <v>1.417</v>
      </c>
      <c r="FO16" s="9">
        <v>0.56799999999999995</v>
      </c>
      <c r="FP16" s="9">
        <v>15.260999999999999</v>
      </c>
      <c r="FQ16" s="9">
        <v>30.003</v>
      </c>
      <c r="FR16" s="9">
        <v>27.704000000000001</v>
      </c>
      <c r="FS16" s="9">
        <v>3.7559999999999998</v>
      </c>
      <c r="FT16" s="9">
        <v>3.3</v>
      </c>
      <c r="FU16" s="9">
        <v>1.41</v>
      </c>
      <c r="FV16" s="9">
        <v>1.89</v>
      </c>
      <c r="FW16" s="9">
        <v>1.5860000000000001</v>
      </c>
      <c r="FX16" s="9">
        <v>1.714</v>
      </c>
      <c r="FY16" s="9">
        <v>1.625</v>
      </c>
      <c r="FZ16" s="9">
        <v>1.675</v>
      </c>
      <c r="GA16" s="9">
        <v>0</v>
      </c>
      <c r="GB16" s="9">
        <v>0.69699999999999995</v>
      </c>
      <c r="GC16" s="9">
        <v>1.788</v>
      </c>
      <c r="GD16" s="9">
        <v>0.81499999999999995</v>
      </c>
      <c r="GE16" s="9">
        <v>1.9750000000000001</v>
      </c>
      <c r="GF16" s="9">
        <v>1.325</v>
      </c>
      <c r="GG16" s="9">
        <v>0.45600000000000002</v>
      </c>
      <c r="GH16" s="9">
        <v>23.946999999999999</v>
      </c>
      <c r="GI16" s="9">
        <v>21.646999999999998</v>
      </c>
      <c r="GJ16" s="9">
        <v>20.87</v>
      </c>
      <c r="GK16" s="9">
        <v>0.34599999999999997</v>
      </c>
      <c r="GL16" s="9">
        <v>0.43099999999999999</v>
      </c>
      <c r="GM16" s="9">
        <v>0.38500000000000001</v>
      </c>
      <c r="GN16" s="9">
        <v>0.24</v>
      </c>
      <c r="GO16" s="9">
        <v>0</v>
      </c>
      <c r="GP16" s="9">
        <v>13.651</v>
      </c>
      <c r="GQ16" s="9">
        <v>1.216</v>
      </c>
      <c r="GR16" s="9">
        <v>1.8420000000000001</v>
      </c>
      <c r="GS16" s="9">
        <v>4.9379999999999997</v>
      </c>
      <c r="GT16" s="9">
        <v>2.1989999999999998</v>
      </c>
      <c r="GU16" s="9">
        <v>19.448</v>
      </c>
      <c r="GV16" s="9">
        <v>2.2999999999999998</v>
      </c>
      <c r="GW16" s="9">
        <v>2.2999999999999998</v>
      </c>
      <c r="GX16" s="9">
        <v>30.003</v>
      </c>
      <c r="GY16" s="9">
        <v>73.771000000000001</v>
      </c>
      <c r="GZ16" s="9">
        <v>69.587999999999994</v>
      </c>
      <c r="HA16" s="9">
        <v>5.2619999999999996</v>
      </c>
      <c r="HB16" s="9">
        <v>4.4909999999999997</v>
      </c>
      <c r="HC16" s="9">
        <v>1.722</v>
      </c>
      <c r="HD16" s="9">
        <v>2.7679999999999998</v>
      </c>
      <c r="HE16" s="9">
        <v>3.282</v>
      </c>
      <c r="HF16" s="9">
        <v>1.2090000000000001</v>
      </c>
      <c r="HG16" s="9">
        <v>3.4710000000000001</v>
      </c>
      <c r="HH16" s="9">
        <v>0</v>
      </c>
      <c r="HI16" s="9">
        <v>1.02</v>
      </c>
      <c r="HJ16" s="9">
        <v>1.359</v>
      </c>
      <c r="HK16" s="9">
        <v>0.74199999999999999</v>
      </c>
      <c r="HL16" s="9">
        <v>2.39</v>
      </c>
      <c r="HM16" s="9">
        <v>3.7559999999999998</v>
      </c>
      <c r="HN16" s="9">
        <v>0.73499999999999999</v>
      </c>
      <c r="HO16" s="9">
        <v>0.77100000000000002</v>
      </c>
      <c r="HP16" s="9">
        <v>64.325999999999993</v>
      </c>
      <c r="HQ16" s="9">
        <v>50.905999999999999</v>
      </c>
      <c r="HR16" s="9">
        <v>47.621000000000002</v>
      </c>
      <c r="HS16" s="9">
        <v>2.0110000000000001</v>
      </c>
      <c r="HT16" s="9">
        <v>1.274</v>
      </c>
      <c r="HU16" s="9">
        <v>2.0630000000000002</v>
      </c>
      <c r="HV16" s="9">
        <v>0.09</v>
      </c>
      <c r="HW16" s="9">
        <v>1.133</v>
      </c>
      <c r="HX16" s="9">
        <v>35.862000000000002</v>
      </c>
      <c r="HY16" s="9">
        <v>3.0619999999999998</v>
      </c>
      <c r="HZ16" s="9">
        <v>4.8710000000000004</v>
      </c>
      <c r="IA16" s="9">
        <v>7.1120000000000001</v>
      </c>
      <c r="IB16" s="9">
        <v>10.153</v>
      </c>
      <c r="IC16" s="9">
        <v>40.753</v>
      </c>
      <c r="ID16" s="9">
        <v>13.42</v>
      </c>
      <c r="IE16" s="9">
        <v>4.1829999999999998</v>
      </c>
      <c r="IF16" s="9">
        <v>73.771000000000001</v>
      </c>
      <c r="IG16" s="9">
        <v>29.736999999999998</v>
      </c>
      <c r="IH16" s="9">
        <v>28.393999999999998</v>
      </c>
      <c r="II16" s="9">
        <v>2.206</v>
      </c>
      <c r="IJ16" s="9">
        <v>1.7390000000000001</v>
      </c>
      <c r="IK16" s="9">
        <v>0.90100000000000002</v>
      </c>
      <c r="IL16" s="9">
        <v>0.83799999999999997</v>
      </c>
      <c r="IM16" s="9">
        <v>1.2010000000000001</v>
      </c>
      <c r="IN16" s="9">
        <v>0.53800000000000003</v>
      </c>
      <c r="IO16" s="9">
        <v>1.216</v>
      </c>
      <c r="IP16" s="9">
        <v>0.22800000000000001</v>
      </c>
      <c r="IQ16" s="9">
        <v>0.29499999999999998</v>
      </c>
    </row>
    <row r="17" spans="1:251">
      <c r="A17" s="10">
        <v>44228</v>
      </c>
      <c r="B17" s="9">
        <v>50.253999999999998</v>
      </c>
      <c r="C17" s="9">
        <v>39.098999999999997</v>
      </c>
      <c r="D17" s="9">
        <v>37.99</v>
      </c>
      <c r="E17" s="9">
        <v>3.7210000000000001</v>
      </c>
      <c r="F17" s="9">
        <v>3.2</v>
      </c>
      <c r="G17" s="9">
        <v>1.5349999999999999</v>
      </c>
      <c r="H17" s="9">
        <v>1.6659999999999999</v>
      </c>
      <c r="I17" s="9">
        <v>2.5659999999999998</v>
      </c>
      <c r="J17" s="9">
        <v>0.63500000000000001</v>
      </c>
      <c r="K17" s="9">
        <v>2.4470000000000001</v>
      </c>
      <c r="L17" s="9">
        <v>0.11799999999999999</v>
      </c>
      <c r="M17" s="9">
        <v>0.63500000000000001</v>
      </c>
      <c r="N17" s="9">
        <v>1.2310000000000001</v>
      </c>
      <c r="O17" s="9">
        <v>1.0169999999999999</v>
      </c>
      <c r="P17" s="9">
        <v>0.95199999999999996</v>
      </c>
      <c r="Q17" s="9">
        <v>2.331</v>
      </c>
      <c r="R17" s="9">
        <v>0.87</v>
      </c>
      <c r="S17" s="9">
        <v>0.52</v>
      </c>
      <c r="T17" s="9">
        <v>34.268999999999998</v>
      </c>
      <c r="U17" s="9">
        <v>24.363</v>
      </c>
      <c r="V17" s="9">
        <v>23.297999999999998</v>
      </c>
      <c r="W17" s="9">
        <v>0.69399999999999995</v>
      </c>
      <c r="X17" s="9">
        <v>0.37</v>
      </c>
      <c r="Y17" s="9">
        <v>0.67200000000000004</v>
      </c>
      <c r="Z17" s="9">
        <v>0.27600000000000002</v>
      </c>
      <c r="AA17" s="9">
        <v>0.11600000000000001</v>
      </c>
      <c r="AB17" s="9">
        <v>17.885000000000002</v>
      </c>
      <c r="AC17" s="9">
        <v>1.3959999999999999</v>
      </c>
      <c r="AD17" s="9">
        <v>1.7929999999999999</v>
      </c>
      <c r="AE17" s="9">
        <v>3.2890000000000001</v>
      </c>
      <c r="AF17" s="9">
        <v>2.8919999999999999</v>
      </c>
      <c r="AG17" s="9">
        <v>21.471</v>
      </c>
      <c r="AH17" s="9">
        <v>9.907</v>
      </c>
      <c r="AI17" s="9">
        <v>1.109</v>
      </c>
      <c r="AJ17" s="9">
        <v>39.098999999999997</v>
      </c>
      <c r="AK17" s="9">
        <v>29.716000000000001</v>
      </c>
      <c r="AL17" s="9">
        <v>27.376999999999999</v>
      </c>
      <c r="AM17" s="9">
        <v>3.1509999999999998</v>
      </c>
      <c r="AN17" s="9">
        <v>3.0369999999999999</v>
      </c>
      <c r="AO17" s="9">
        <v>1.6850000000000001</v>
      </c>
      <c r="AP17" s="9">
        <v>1.353</v>
      </c>
      <c r="AQ17" s="9">
        <v>2.0569999999999999</v>
      </c>
      <c r="AR17" s="9">
        <v>0.98</v>
      </c>
      <c r="AS17" s="9">
        <v>2.3980000000000001</v>
      </c>
      <c r="AT17" s="9">
        <v>0.245</v>
      </c>
      <c r="AU17" s="9">
        <v>0.39500000000000002</v>
      </c>
      <c r="AV17" s="9">
        <v>0.46100000000000002</v>
      </c>
      <c r="AW17" s="9">
        <v>1.373</v>
      </c>
      <c r="AX17" s="9">
        <v>1.2030000000000001</v>
      </c>
      <c r="AY17" s="9">
        <v>1.4650000000000001</v>
      </c>
      <c r="AZ17" s="9">
        <v>1.5720000000000001</v>
      </c>
      <c r="BA17" s="9">
        <v>0.114</v>
      </c>
      <c r="BB17" s="9">
        <v>24.225999999999999</v>
      </c>
      <c r="BC17" s="9">
        <v>22.753</v>
      </c>
      <c r="BD17" s="9">
        <v>22.012</v>
      </c>
      <c r="BE17" s="9">
        <v>0.22800000000000001</v>
      </c>
      <c r="BF17" s="9">
        <v>0.51200000000000001</v>
      </c>
      <c r="BG17" s="9">
        <v>0.47</v>
      </c>
      <c r="BH17" s="9">
        <v>0.27100000000000002</v>
      </c>
      <c r="BI17" s="9">
        <v>0</v>
      </c>
      <c r="BJ17" s="9">
        <v>13.763</v>
      </c>
      <c r="BK17" s="9">
        <v>2.2349999999999999</v>
      </c>
      <c r="BL17" s="9">
        <v>2.0659999999999998</v>
      </c>
      <c r="BM17" s="9">
        <v>4.6879999999999997</v>
      </c>
      <c r="BN17" s="9">
        <v>3.4460000000000002</v>
      </c>
      <c r="BO17" s="9">
        <v>19.306000000000001</v>
      </c>
      <c r="BP17" s="9">
        <v>1.4730000000000001</v>
      </c>
      <c r="BQ17" s="9">
        <v>2.339</v>
      </c>
      <c r="BR17" s="9">
        <v>29.716000000000001</v>
      </c>
      <c r="BS17" s="9">
        <v>32.283000000000001</v>
      </c>
      <c r="BT17" s="9">
        <v>30.768000000000001</v>
      </c>
      <c r="BU17" s="9">
        <v>2.7189999999999999</v>
      </c>
      <c r="BV17" s="9">
        <v>2.6</v>
      </c>
      <c r="BW17" s="9">
        <v>1.1759999999999999</v>
      </c>
      <c r="BX17" s="9">
        <v>1.423</v>
      </c>
      <c r="BY17" s="9">
        <v>1.4279999999999999</v>
      </c>
      <c r="BZ17" s="9">
        <v>1.1719999999999999</v>
      </c>
      <c r="CA17" s="9">
        <v>1.1479999999999999</v>
      </c>
      <c r="CB17" s="9">
        <v>0.64</v>
      </c>
      <c r="CC17" s="9">
        <v>0.66500000000000004</v>
      </c>
      <c r="CD17" s="9">
        <v>0.59099999999999997</v>
      </c>
      <c r="CE17" s="9">
        <v>0.68200000000000005</v>
      </c>
      <c r="CF17" s="9">
        <v>1.327</v>
      </c>
      <c r="CG17" s="9">
        <v>1.6140000000000001</v>
      </c>
      <c r="CH17" s="9">
        <v>0.98599999999999999</v>
      </c>
      <c r="CI17" s="9">
        <v>0.11899999999999999</v>
      </c>
      <c r="CJ17" s="9">
        <v>28.048999999999999</v>
      </c>
      <c r="CK17" s="9">
        <v>24.939</v>
      </c>
      <c r="CL17" s="9">
        <v>23.364000000000001</v>
      </c>
      <c r="CM17" s="9">
        <v>0.85599999999999998</v>
      </c>
      <c r="CN17" s="9">
        <v>0.72</v>
      </c>
      <c r="CO17" s="9">
        <v>0.60499999999999998</v>
      </c>
      <c r="CP17" s="9">
        <v>0.65800000000000003</v>
      </c>
      <c r="CQ17" s="9">
        <v>0.312</v>
      </c>
      <c r="CR17" s="9">
        <v>20.315000000000001</v>
      </c>
      <c r="CS17" s="9">
        <v>1.6759999999999999</v>
      </c>
      <c r="CT17" s="9">
        <v>1.218</v>
      </c>
      <c r="CU17" s="9">
        <v>1.7310000000000001</v>
      </c>
      <c r="CV17" s="9">
        <v>2.8809999999999998</v>
      </c>
      <c r="CW17" s="9">
        <v>22.058</v>
      </c>
      <c r="CX17" s="9">
        <v>3.11</v>
      </c>
      <c r="CY17" s="9">
        <v>1.5149999999999999</v>
      </c>
      <c r="CZ17" s="9">
        <v>32.283000000000001</v>
      </c>
      <c r="DA17" s="9">
        <v>18.07</v>
      </c>
      <c r="DB17" s="9">
        <v>17.145</v>
      </c>
      <c r="DC17" s="9">
        <v>2.08</v>
      </c>
      <c r="DD17" s="9">
        <v>2.08</v>
      </c>
      <c r="DE17" s="9">
        <v>1.081</v>
      </c>
      <c r="DF17" s="9">
        <v>1</v>
      </c>
      <c r="DG17" s="9">
        <v>1.1879999999999999</v>
      </c>
      <c r="DH17" s="9">
        <v>0.89300000000000002</v>
      </c>
      <c r="DI17" s="9">
        <v>1.1379999999999999</v>
      </c>
      <c r="DJ17" s="9">
        <v>0.79300000000000004</v>
      </c>
      <c r="DK17" s="9">
        <v>0.14899999999999999</v>
      </c>
      <c r="DL17" s="9">
        <v>0.54</v>
      </c>
      <c r="DM17" s="9">
        <v>1.048</v>
      </c>
      <c r="DN17" s="9">
        <v>0.49199999999999999</v>
      </c>
      <c r="DO17" s="9">
        <v>1.575</v>
      </c>
      <c r="DP17" s="9">
        <v>0.50600000000000001</v>
      </c>
      <c r="DQ17" s="9">
        <v>0</v>
      </c>
      <c r="DR17" s="9">
        <v>15.064</v>
      </c>
      <c r="DS17" s="9">
        <v>13.829000000000001</v>
      </c>
      <c r="DT17" s="9">
        <v>13.221</v>
      </c>
      <c r="DU17" s="9">
        <v>0.23699999999999999</v>
      </c>
      <c r="DV17" s="9">
        <v>0.371</v>
      </c>
      <c r="DW17" s="9">
        <v>0.13400000000000001</v>
      </c>
      <c r="DX17" s="9">
        <v>0.47399999999999998</v>
      </c>
      <c r="DY17" s="9">
        <v>0</v>
      </c>
      <c r="DZ17" s="9">
        <v>7.4020000000000001</v>
      </c>
      <c r="EA17" s="9">
        <v>1.2250000000000001</v>
      </c>
      <c r="EB17" s="9">
        <v>1.641</v>
      </c>
      <c r="EC17" s="9">
        <v>3.5609999999999999</v>
      </c>
      <c r="ED17" s="9">
        <v>1.5940000000000001</v>
      </c>
      <c r="EE17" s="9">
        <v>12.234999999999999</v>
      </c>
      <c r="EF17" s="9">
        <v>1.2350000000000001</v>
      </c>
      <c r="EG17" s="9">
        <v>0.92500000000000004</v>
      </c>
      <c r="EH17" s="9">
        <v>18.07</v>
      </c>
      <c r="EI17" s="9">
        <v>16.390999999999998</v>
      </c>
      <c r="EJ17" s="9">
        <v>15.541</v>
      </c>
      <c r="EK17" s="9">
        <v>1.7310000000000001</v>
      </c>
      <c r="EL17" s="9">
        <v>1.7310000000000001</v>
      </c>
      <c r="EM17" s="9">
        <v>0.53400000000000003</v>
      </c>
      <c r="EN17" s="9">
        <v>1.1970000000000001</v>
      </c>
      <c r="EO17" s="9">
        <v>1.1200000000000001</v>
      </c>
      <c r="EP17" s="9">
        <v>0.61</v>
      </c>
      <c r="EQ17" s="9">
        <v>1.1200000000000001</v>
      </c>
      <c r="ER17" s="9">
        <v>0.371</v>
      </c>
      <c r="ES17" s="9">
        <v>0.23899999999999999</v>
      </c>
      <c r="ET17" s="9">
        <v>0.40600000000000003</v>
      </c>
      <c r="EU17" s="9">
        <v>0.67</v>
      </c>
      <c r="EV17" s="9">
        <v>0.65500000000000003</v>
      </c>
      <c r="EW17" s="9">
        <v>0.94299999999999995</v>
      </c>
      <c r="EX17" s="9">
        <v>0.78800000000000003</v>
      </c>
      <c r="EY17" s="9">
        <v>0</v>
      </c>
      <c r="EZ17" s="9">
        <v>13.81</v>
      </c>
      <c r="FA17" s="9">
        <v>11.698</v>
      </c>
      <c r="FB17" s="9">
        <v>11.459</v>
      </c>
      <c r="FC17" s="9">
        <v>0.10199999999999999</v>
      </c>
      <c r="FD17" s="9">
        <v>0.13800000000000001</v>
      </c>
      <c r="FE17" s="9">
        <v>0.10199999999999999</v>
      </c>
      <c r="FF17" s="9">
        <v>0.13800000000000001</v>
      </c>
      <c r="FG17" s="9">
        <v>0</v>
      </c>
      <c r="FH17" s="9">
        <v>8.75</v>
      </c>
      <c r="FI17" s="9">
        <v>0.44700000000000001</v>
      </c>
      <c r="FJ17" s="9">
        <v>0.54</v>
      </c>
      <c r="FK17" s="9">
        <v>1.9610000000000001</v>
      </c>
      <c r="FL17" s="9">
        <v>0.93200000000000005</v>
      </c>
      <c r="FM17" s="9">
        <v>10.766</v>
      </c>
      <c r="FN17" s="9">
        <v>2.1120000000000001</v>
      </c>
      <c r="FO17" s="9">
        <v>0.85099999999999998</v>
      </c>
      <c r="FP17" s="9">
        <v>16.390999999999998</v>
      </c>
      <c r="FQ17" s="9">
        <v>34.963000000000001</v>
      </c>
      <c r="FR17" s="9">
        <v>32.192</v>
      </c>
      <c r="FS17" s="9">
        <v>4.4560000000000004</v>
      </c>
      <c r="FT17" s="9">
        <v>4.1029999999999998</v>
      </c>
      <c r="FU17" s="9">
        <v>1.5509999999999999</v>
      </c>
      <c r="FV17" s="9">
        <v>2.5510000000000002</v>
      </c>
      <c r="FW17" s="9">
        <v>2.3929999999999998</v>
      </c>
      <c r="FX17" s="9">
        <v>1.7090000000000001</v>
      </c>
      <c r="FY17" s="9">
        <v>2.0089999999999999</v>
      </c>
      <c r="FZ17" s="9">
        <v>1.504</v>
      </c>
      <c r="GA17" s="9">
        <v>0.24</v>
      </c>
      <c r="GB17" s="9">
        <v>0.21199999999999999</v>
      </c>
      <c r="GC17" s="9">
        <v>2.0880000000000001</v>
      </c>
      <c r="GD17" s="9">
        <v>1.802</v>
      </c>
      <c r="GE17" s="9">
        <v>2.621</v>
      </c>
      <c r="GF17" s="9">
        <v>1.482</v>
      </c>
      <c r="GG17" s="9">
        <v>0.35399999999999998</v>
      </c>
      <c r="GH17" s="9">
        <v>27.734999999999999</v>
      </c>
      <c r="GI17" s="9">
        <v>23.588999999999999</v>
      </c>
      <c r="GJ17" s="9">
        <v>22.623000000000001</v>
      </c>
      <c r="GK17" s="9">
        <v>0.48</v>
      </c>
      <c r="GL17" s="9">
        <v>0.48699999999999999</v>
      </c>
      <c r="GM17" s="9">
        <v>0.48</v>
      </c>
      <c r="GN17" s="9">
        <v>0.48699999999999999</v>
      </c>
      <c r="GO17" s="9">
        <v>0</v>
      </c>
      <c r="GP17" s="9">
        <v>16.13</v>
      </c>
      <c r="GQ17" s="9">
        <v>1.7929999999999999</v>
      </c>
      <c r="GR17" s="9">
        <v>1.286</v>
      </c>
      <c r="GS17" s="9">
        <v>4.38</v>
      </c>
      <c r="GT17" s="9">
        <v>2.1720000000000002</v>
      </c>
      <c r="GU17" s="9">
        <v>21.417000000000002</v>
      </c>
      <c r="GV17" s="9">
        <v>4.1459999999999999</v>
      </c>
      <c r="GW17" s="9">
        <v>2.7719999999999998</v>
      </c>
      <c r="GX17" s="9">
        <v>34.963000000000001</v>
      </c>
      <c r="GY17" s="9">
        <v>70.894999999999996</v>
      </c>
      <c r="GZ17" s="9">
        <v>67.81</v>
      </c>
      <c r="HA17" s="9">
        <v>5.0220000000000002</v>
      </c>
      <c r="HB17" s="9">
        <v>3.8370000000000002</v>
      </c>
      <c r="HC17" s="9">
        <v>1.869</v>
      </c>
      <c r="HD17" s="9">
        <v>1.9670000000000001</v>
      </c>
      <c r="HE17" s="9">
        <v>2.9180000000000001</v>
      </c>
      <c r="HF17" s="9">
        <v>0.91900000000000004</v>
      </c>
      <c r="HG17" s="9">
        <v>3.1280000000000001</v>
      </c>
      <c r="HH17" s="9">
        <v>0</v>
      </c>
      <c r="HI17" s="9">
        <v>0.70799999999999996</v>
      </c>
      <c r="HJ17" s="9">
        <v>1.351</v>
      </c>
      <c r="HK17" s="9">
        <v>0.59599999999999997</v>
      </c>
      <c r="HL17" s="9">
        <v>1.89</v>
      </c>
      <c r="HM17" s="9">
        <v>2.5150000000000001</v>
      </c>
      <c r="HN17" s="9">
        <v>1.3220000000000001</v>
      </c>
      <c r="HO17" s="9">
        <v>1.1850000000000001</v>
      </c>
      <c r="HP17" s="9">
        <v>62.787999999999997</v>
      </c>
      <c r="HQ17" s="9">
        <v>50.046999999999997</v>
      </c>
      <c r="HR17" s="9">
        <v>47.540999999999997</v>
      </c>
      <c r="HS17" s="9">
        <v>1.4430000000000001</v>
      </c>
      <c r="HT17" s="9">
        <v>0.94399999999999995</v>
      </c>
      <c r="HU17" s="9">
        <v>1.823</v>
      </c>
      <c r="HV17" s="9">
        <v>0.14299999999999999</v>
      </c>
      <c r="HW17" s="9">
        <v>0.42099999999999999</v>
      </c>
      <c r="HX17" s="9">
        <v>37.603999999999999</v>
      </c>
      <c r="HY17" s="9">
        <v>4.5380000000000003</v>
      </c>
      <c r="HZ17" s="9">
        <v>2.714</v>
      </c>
      <c r="IA17" s="9">
        <v>5.1909999999999998</v>
      </c>
      <c r="IB17" s="9">
        <v>7.7939999999999996</v>
      </c>
      <c r="IC17" s="9">
        <v>42.252000000000002</v>
      </c>
      <c r="ID17" s="9">
        <v>12.741</v>
      </c>
      <c r="IE17" s="9">
        <v>3.085</v>
      </c>
      <c r="IF17" s="9">
        <v>70.894999999999996</v>
      </c>
      <c r="IG17" s="9">
        <v>31.498000000000001</v>
      </c>
      <c r="IH17" s="9">
        <v>30.535</v>
      </c>
      <c r="II17" s="9">
        <v>1.4159999999999999</v>
      </c>
      <c r="IJ17" s="9">
        <v>1.2969999999999999</v>
      </c>
      <c r="IK17" s="9">
        <v>0.61399999999999999</v>
      </c>
      <c r="IL17" s="9">
        <v>0.68300000000000005</v>
      </c>
      <c r="IM17" s="9">
        <v>0.76600000000000001</v>
      </c>
      <c r="IN17" s="9">
        <v>0.53200000000000003</v>
      </c>
      <c r="IO17" s="9">
        <v>0.498</v>
      </c>
      <c r="IP17" s="9">
        <v>0.128</v>
      </c>
      <c r="IQ17" s="9">
        <v>0.67200000000000004</v>
      </c>
    </row>
    <row r="18" spans="1:251">
      <c r="A18" s="10">
        <v>44593</v>
      </c>
      <c r="B18" s="9">
        <v>59.536000000000001</v>
      </c>
      <c r="C18" s="9">
        <v>42.171999999999997</v>
      </c>
      <c r="D18" s="9">
        <v>39.97</v>
      </c>
      <c r="E18" s="9">
        <v>3.7160000000000002</v>
      </c>
      <c r="F18" s="9">
        <v>3.1160000000000001</v>
      </c>
      <c r="G18" s="9">
        <v>2</v>
      </c>
      <c r="H18" s="9">
        <v>1.1160000000000001</v>
      </c>
      <c r="I18" s="9">
        <v>2.7090000000000001</v>
      </c>
      <c r="J18" s="9">
        <v>0.40699999999999997</v>
      </c>
      <c r="K18" s="9">
        <v>2.7090000000000001</v>
      </c>
      <c r="L18" s="9">
        <v>0.13200000000000001</v>
      </c>
      <c r="M18" s="9">
        <v>0.27500000000000002</v>
      </c>
      <c r="N18" s="9">
        <v>1.091</v>
      </c>
      <c r="O18" s="9">
        <v>1.6060000000000001</v>
      </c>
      <c r="P18" s="9">
        <v>0.41899999999999998</v>
      </c>
      <c r="Q18" s="9">
        <v>1.66</v>
      </c>
      <c r="R18" s="9">
        <v>1.456</v>
      </c>
      <c r="S18" s="9">
        <v>0.6</v>
      </c>
      <c r="T18" s="9">
        <v>36.255000000000003</v>
      </c>
      <c r="U18" s="9">
        <v>27.123999999999999</v>
      </c>
      <c r="V18" s="9">
        <v>26.044</v>
      </c>
      <c r="W18" s="9">
        <v>0.505</v>
      </c>
      <c r="X18" s="9">
        <v>0.57499999999999996</v>
      </c>
      <c r="Y18" s="9">
        <v>0.505</v>
      </c>
      <c r="Z18" s="9">
        <v>0.112</v>
      </c>
      <c r="AA18" s="9">
        <v>0.46300000000000002</v>
      </c>
      <c r="AB18" s="9">
        <v>19.963999999999999</v>
      </c>
      <c r="AC18" s="9">
        <v>0.96099999999999997</v>
      </c>
      <c r="AD18" s="9">
        <v>1.274</v>
      </c>
      <c r="AE18" s="9">
        <v>4.9240000000000004</v>
      </c>
      <c r="AF18" s="9">
        <v>3.3149999999999999</v>
      </c>
      <c r="AG18" s="9">
        <v>23.809000000000001</v>
      </c>
      <c r="AH18" s="9">
        <v>9.1310000000000002</v>
      </c>
      <c r="AI18" s="9">
        <v>2.202</v>
      </c>
      <c r="AJ18" s="9">
        <v>42.171999999999997</v>
      </c>
      <c r="AK18" s="9">
        <v>31.625</v>
      </c>
      <c r="AL18" s="9">
        <v>28.654</v>
      </c>
      <c r="AM18" s="9">
        <v>3.2839999999999998</v>
      </c>
      <c r="AN18" s="9">
        <v>2.8149999999999999</v>
      </c>
      <c r="AO18" s="9">
        <v>0.86699999999999999</v>
      </c>
      <c r="AP18" s="9">
        <v>1.9470000000000001</v>
      </c>
      <c r="AQ18" s="9">
        <v>1.8839999999999999</v>
      </c>
      <c r="AR18" s="9">
        <v>0.93100000000000005</v>
      </c>
      <c r="AS18" s="9">
        <v>2.1890000000000001</v>
      </c>
      <c r="AT18" s="9">
        <v>0.38400000000000001</v>
      </c>
      <c r="AU18" s="9">
        <v>0.24099999999999999</v>
      </c>
      <c r="AV18" s="9">
        <v>0.26900000000000002</v>
      </c>
      <c r="AW18" s="9">
        <v>1.125</v>
      </c>
      <c r="AX18" s="9">
        <v>1.42</v>
      </c>
      <c r="AY18" s="9">
        <v>1.89</v>
      </c>
      <c r="AZ18" s="9">
        <v>0.92500000000000004</v>
      </c>
      <c r="BA18" s="9">
        <v>0.47</v>
      </c>
      <c r="BB18" s="9">
        <v>25.37</v>
      </c>
      <c r="BC18" s="9">
        <v>24.029</v>
      </c>
      <c r="BD18" s="9">
        <v>22.981999999999999</v>
      </c>
      <c r="BE18" s="9">
        <v>0.64</v>
      </c>
      <c r="BF18" s="9">
        <v>0.40699999999999997</v>
      </c>
      <c r="BG18" s="9">
        <v>0.24</v>
      </c>
      <c r="BH18" s="9">
        <v>0.66600000000000004</v>
      </c>
      <c r="BI18" s="9">
        <v>0.14199999999999999</v>
      </c>
      <c r="BJ18" s="9">
        <v>15.433999999999999</v>
      </c>
      <c r="BK18" s="9">
        <v>2.097</v>
      </c>
      <c r="BL18" s="9">
        <v>1.4610000000000001</v>
      </c>
      <c r="BM18" s="9">
        <v>5.0380000000000003</v>
      </c>
      <c r="BN18" s="9">
        <v>2.6760000000000002</v>
      </c>
      <c r="BO18" s="9">
        <v>21.353000000000002</v>
      </c>
      <c r="BP18" s="9">
        <v>1.341</v>
      </c>
      <c r="BQ18" s="9">
        <v>2.9710000000000001</v>
      </c>
      <c r="BR18" s="9">
        <v>31.625</v>
      </c>
      <c r="BS18" s="9">
        <v>30.387</v>
      </c>
      <c r="BT18" s="9">
        <v>28.5</v>
      </c>
      <c r="BU18" s="9">
        <v>3.9580000000000002</v>
      </c>
      <c r="BV18" s="9">
        <v>3.718</v>
      </c>
      <c r="BW18" s="9">
        <v>0.70799999999999996</v>
      </c>
      <c r="BX18" s="9">
        <v>3.01</v>
      </c>
      <c r="BY18" s="9">
        <v>2.1259999999999999</v>
      </c>
      <c r="BZ18" s="9">
        <v>1.591</v>
      </c>
      <c r="CA18" s="9">
        <v>2.3730000000000002</v>
      </c>
      <c r="CB18" s="9">
        <v>0.59799999999999998</v>
      </c>
      <c r="CC18" s="9">
        <v>0.747</v>
      </c>
      <c r="CD18" s="9">
        <v>1.2250000000000001</v>
      </c>
      <c r="CE18" s="9">
        <v>1.6910000000000001</v>
      </c>
      <c r="CF18" s="9">
        <v>0.80200000000000005</v>
      </c>
      <c r="CG18" s="9">
        <v>2.15</v>
      </c>
      <c r="CH18" s="9">
        <v>1.5680000000000001</v>
      </c>
      <c r="CI18" s="9">
        <v>0.24</v>
      </c>
      <c r="CJ18" s="9">
        <v>24.542000000000002</v>
      </c>
      <c r="CK18" s="9">
        <v>21.925999999999998</v>
      </c>
      <c r="CL18" s="9">
        <v>19.305</v>
      </c>
      <c r="CM18" s="9">
        <v>1.7749999999999999</v>
      </c>
      <c r="CN18" s="9">
        <v>0.84599999999999997</v>
      </c>
      <c r="CO18" s="9">
        <v>0.85599999999999998</v>
      </c>
      <c r="CP18" s="9">
        <v>1.6659999999999999</v>
      </c>
      <c r="CQ18" s="9">
        <v>9.8000000000000004E-2</v>
      </c>
      <c r="CR18" s="9">
        <v>16.803999999999998</v>
      </c>
      <c r="CS18" s="9">
        <v>1.748</v>
      </c>
      <c r="CT18" s="9">
        <v>1.4670000000000001</v>
      </c>
      <c r="CU18" s="9">
        <v>1.907</v>
      </c>
      <c r="CV18" s="9">
        <v>4.3159999999999998</v>
      </c>
      <c r="CW18" s="9">
        <v>17.61</v>
      </c>
      <c r="CX18" s="9">
        <v>2.6160000000000001</v>
      </c>
      <c r="CY18" s="9">
        <v>1.887</v>
      </c>
      <c r="CZ18" s="9">
        <v>30.387</v>
      </c>
      <c r="DA18" s="9">
        <v>19.433</v>
      </c>
      <c r="DB18" s="9">
        <v>18.114999999999998</v>
      </c>
      <c r="DC18" s="9">
        <v>1.887</v>
      </c>
      <c r="DD18" s="9">
        <v>1.629</v>
      </c>
      <c r="DE18" s="9">
        <v>0.54300000000000004</v>
      </c>
      <c r="DF18" s="9">
        <v>1.0860000000000001</v>
      </c>
      <c r="DG18" s="9">
        <v>0.35899999999999999</v>
      </c>
      <c r="DH18" s="9">
        <v>1.27</v>
      </c>
      <c r="DI18" s="9">
        <v>0.35</v>
      </c>
      <c r="DJ18" s="9">
        <v>1.2789999999999999</v>
      </c>
      <c r="DK18" s="9">
        <v>0</v>
      </c>
      <c r="DL18" s="9">
        <v>0.123</v>
      </c>
      <c r="DM18" s="9">
        <v>0.94599999999999995</v>
      </c>
      <c r="DN18" s="9">
        <v>0.56000000000000005</v>
      </c>
      <c r="DO18" s="9">
        <v>1.0049999999999999</v>
      </c>
      <c r="DP18" s="9">
        <v>0.623</v>
      </c>
      <c r="DQ18" s="9">
        <v>0.25800000000000001</v>
      </c>
      <c r="DR18" s="9">
        <v>16.228000000000002</v>
      </c>
      <c r="DS18" s="9">
        <v>15.279</v>
      </c>
      <c r="DT18" s="9">
        <v>14.427</v>
      </c>
      <c r="DU18" s="9">
        <v>0</v>
      </c>
      <c r="DV18" s="9">
        <v>0.85199999999999998</v>
      </c>
      <c r="DW18" s="9">
        <v>0</v>
      </c>
      <c r="DX18" s="9">
        <v>0.63400000000000001</v>
      </c>
      <c r="DY18" s="9">
        <v>0.218</v>
      </c>
      <c r="DZ18" s="9">
        <v>9.44</v>
      </c>
      <c r="EA18" s="9">
        <v>1.417</v>
      </c>
      <c r="EB18" s="9">
        <v>0.95499999999999996</v>
      </c>
      <c r="EC18" s="9">
        <v>3.4670000000000001</v>
      </c>
      <c r="ED18" s="9">
        <v>2.1960000000000002</v>
      </c>
      <c r="EE18" s="9">
        <v>13.083</v>
      </c>
      <c r="EF18" s="9">
        <v>0.94899999999999995</v>
      </c>
      <c r="EG18" s="9">
        <v>1.319</v>
      </c>
      <c r="EH18" s="9">
        <v>19.433</v>
      </c>
      <c r="EI18" s="9">
        <v>17.645</v>
      </c>
      <c r="EJ18" s="9">
        <v>15.929</v>
      </c>
      <c r="EK18" s="9">
        <v>1.7989999999999999</v>
      </c>
      <c r="EL18" s="9">
        <v>1.512</v>
      </c>
      <c r="EM18" s="9">
        <v>0.66900000000000004</v>
      </c>
      <c r="EN18" s="9">
        <v>0.84299999999999997</v>
      </c>
      <c r="EO18" s="9">
        <v>1.1160000000000001</v>
      </c>
      <c r="EP18" s="9">
        <v>0.39600000000000002</v>
      </c>
      <c r="EQ18" s="9">
        <v>1.1140000000000001</v>
      </c>
      <c r="ER18" s="9">
        <v>0</v>
      </c>
      <c r="ES18" s="9">
        <v>0.121</v>
      </c>
      <c r="ET18" s="9">
        <v>0.20100000000000001</v>
      </c>
      <c r="EU18" s="9">
        <v>0.91700000000000004</v>
      </c>
      <c r="EV18" s="9">
        <v>0.39400000000000002</v>
      </c>
      <c r="EW18" s="9">
        <v>0.69499999999999995</v>
      </c>
      <c r="EX18" s="9">
        <v>0.81599999999999995</v>
      </c>
      <c r="EY18" s="9">
        <v>0.28799999999999998</v>
      </c>
      <c r="EZ18" s="9">
        <v>14.129</v>
      </c>
      <c r="FA18" s="9">
        <v>11.715999999999999</v>
      </c>
      <c r="FB18" s="9">
        <v>11.462999999999999</v>
      </c>
      <c r="FC18" s="9">
        <v>0.121</v>
      </c>
      <c r="FD18" s="9">
        <v>0.13200000000000001</v>
      </c>
      <c r="FE18" s="9">
        <v>0.121</v>
      </c>
      <c r="FF18" s="9">
        <v>0.13200000000000001</v>
      </c>
      <c r="FG18" s="9">
        <v>0</v>
      </c>
      <c r="FH18" s="9">
        <v>9.4979999999999993</v>
      </c>
      <c r="FI18" s="9">
        <v>0.25600000000000001</v>
      </c>
      <c r="FJ18" s="9">
        <v>0.57799999999999996</v>
      </c>
      <c r="FK18" s="9">
        <v>1.3839999999999999</v>
      </c>
      <c r="FL18" s="9">
        <v>1.333</v>
      </c>
      <c r="FM18" s="9">
        <v>10.382999999999999</v>
      </c>
      <c r="FN18" s="9">
        <v>2.4129999999999998</v>
      </c>
      <c r="FO18" s="9">
        <v>1.716</v>
      </c>
      <c r="FP18" s="9">
        <v>17.645</v>
      </c>
      <c r="FQ18" s="9">
        <v>25.77</v>
      </c>
      <c r="FR18" s="9">
        <v>24.413</v>
      </c>
      <c r="FS18" s="9">
        <v>2.2799999999999998</v>
      </c>
      <c r="FT18" s="9">
        <v>1.9690000000000001</v>
      </c>
      <c r="FU18" s="9">
        <v>0.63800000000000001</v>
      </c>
      <c r="FV18" s="9">
        <v>1.331</v>
      </c>
      <c r="FW18" s="9">
        <v>0.96099999999999997</v>
      </c>
      <c r="FX18" s="9">
        <v>1.008</v>
      </c>
      <c r="FY18" s="9">
        <v>0.91200000000000003</v>
      </c>
      <c r="FZ18" s="9">
        <v>0.91</v>
      </c>
      <c r="GA18" s="9">
        <v>0.14699999999999999</v>
      </c>
      <c r="GB18" s="9">
        <v>0.65400000000000003</v>
      </c>
      <c r="GC18" s="9">
        <v>0.56699999999999995</v>
      </c>
      <c r="GD18" s="9">
        <v>0.748</v>
      </c>
      <c r="GE18" s="9">
        <v>1.0109999999999999</v>
      </c>
      <c r="GF18" s="9">
        <v>0.95799999999999996</v>
      </c>
      <c r="GG18" s="9">
        <v>0.311</v>
      </c>
      <c r="GH18" s="9">
        <v>22.132999999999999</v>
      </c>
      <c r="GI18" s="9">
        <v>18.286000000000001</v>
      </c>
      <c r="GJ18" s="9">
        <v>16.93</v>
      </c>
      <c r="GK18" s="9">
        <v>0.92700000000000005</v>
      </c>
      <c r="GL18" s="9">
        <v>0.42899999999999999</v>
      </c>
      <c r="GM18" s="9">
        <v>0.78400000000000003</v>
      </c>
      <c r="GN18" s="9">
        <v>0.42899999999999999</v>
      </c>
      <c r="GO18" s="9">
        <v>0.14299999999999999</v>
      </c>
      <c r="GP18" s="9">
        <v>11.824</v>
      </c>
      <c r="GQ18" s="9">
        <v>0.84</v>
      </c>
      <c r="GR18" s="9">
        <v>1.4330000000000001</v>
      </c>
      <c r="GS18" s="9">
        <v>4.1890000000000001</v>
      </c>
      <c r="GT18" s="9">
        <v>2.3490000000000002</v>
      </c>
      <c r="GU18" s="9">
        <v>15.936999999999999</v>
      </c>
      <c r="GV18" s="9">
        <v>3.847</v>
      </c>
      <c r="GW18" s="9">
        <v>1.357</v>
      </c>
      <c r="GX18" s="9">
        <v>25.77</v>
      </c>
      <c r="GY18" s="9">
        <v>80.013000000000005</v>
      </c>
      <c r="GZ18" s="9">
        <v>76.177000000000007</v>
      </c>
      <c r="HA18" s="9">
        <v>6.17</v>
      </c>
      <c r="HB18" s="9">
        <v>5.7720000000000002</v>
      </c>
      <c r="HC18" s="9">
        <v>3.738</v>
      </c>
      <c r="HD18" s="9">
        <v>2.0329999999999999</v>
      </c>
      <c r="HE18" s="9">
        <v>4.8339999999999996</v>
      </c>
      <c r="HF18" s="9">
        <v>0.93799999999999994</v>
      </c>
      <c r="HG18" s="9">
        <v>5.2220000000000004</v>
      </c>
      <c r="HH18" s="9">
        <v>0</v>
      </c>
      <c r="HI18" s="9">
        <v>0.54900000000000004</v>
      </c>
      <c r="HJ18" s="9">
        <v>2.5409999999999999</v>
      </c>
      <c r="HK18" s="9">
        <v>1.6419999999999999</v>
      </c>
      <c r="HL18" s="9">
        <v>1.589</v>
      </c>
      <c r="HM18" s="9">
        <v>4.1130000000000004</v>
      </c>
      <c r="HN18" s="9">
        <v>1.6579999999999999</v>
      </c>
      <c r="HO18" s="9">
        <v>0.39800000000000002</v>
      </c>
      <c r="HP18" s="9">
        <v>70.007000000000005</v>
      </c>
      <c r="HQ18" s="9">
        <v>55.801000000000002</v>
      </c>
      <c r="HR18" s="9">
        <v>52.19</v>
      </c>
      <c r="HS18" s="9">
        <v>2.8679999999999999</v>
      </c>
      <c r="HT18" s="9">
        <v>0.74299999999999999</v>
      </c>
      <c r="HU18" s="9">
        <v>3.2330000000000001</v>
      </c>
      <c r="HV18" s="9">
        <v>0.121</v>
      </c>
      <c r="HW18" s="9">
        <v>0.25600000000000001</v>
      </c>
      <c r="HX18" s="9">
        <v>41.905999999999999</v>
      </c>
      <c r="HY18" s="9">
        <v>5.1509999999999998</v>
      </c>
      <c r="HZ18" s="9">
        <v>4.0490000000000004</v>
      </c>
      <c r="IA18" s="9">
        <v>4.6959999999999997</v>
      </c>
      <c r="IB18" s="9">
        <v>13.05</v>
      </c>
      <c r="IC18" s="9">
        <v>42.752000000000002</v>
      </c>
      <c r="ID18" s="9">
        <v>14.206</v>
      </c>
      <c r="IE18" s="9">
        <v>3.8359999999999999</v>
      </c>
      <c r="IF18" s="9">
        <v>80.013000000000005</v>
      </c>
      <c r="IG18" s="9">
        <v>35.56</v>
      </c>
      <c r="IH18" s="9">
        <v>32.972999999999999</v>
      </c>
      <c r="II18" s="9">
        <v>3.3940000000000001</v>
      </c>
      <c r="IJ18" s="9">
        <v>3.0030000000000001</v>
      </c>
      <c r="IK18" s="9">
        <v>1.2370000000000001</v>
      </c>
      <c r="IL18" s="9">
        <v>1.766</v>
      </c>
      <c r="IM18" s="9">
        <v>2.2370000000000001</v>
      </c>
      <c r="IN18" s="9">
        <v>0.76600000000000001</v>
      </c>
      <c r="IO18" s="9">
        <v>2.2349999999999999</v>
      </c>
      <c r="IP18" s="9">
        <v>0.26800000000000002</v>
      </c>
      <c r="IQ18" s="9">
        <v>0.5</v>
      </c>
    </row>
    <row r="19" spans="1:251">
      <c r="A19" s="10">
        <v>44958</v>
      </c>
      <c r="B19" s="9">
        <v>64.709000000000003</v>
      </c>
      <c r="C19" s="9">
        <v>44.957000000000001</v>
      </c>
      <c r="D19" s="9">
        <v>42.612000000000002</v>
      </c>
      <c r="E19" s="9">
        <v>5.6929999999999996</v>
      </c>
      <c r="F19" s="9">
        <v>5.4089999999999998</v>
      </c>
      <c r="G19" s="9">
        <v>1.246</v>
      </c>
      <c r="H19" s="9">
        <v>4.1630000000000003</v>
      </c>
      <c r="I19" s="9">
        <v>4.6559999999999997</v>
      </c>
      <c r="J19" s="9">
        <v>0.753</v>
      </c>
      <c r="K19" s="9">
        <v>4.048</v>
      </c>
      <c r="L19" s="9">
        <v>0.495</v>
      </c>
      <c r="M19" s="9">
        <v>0.70399999999999996</v>
      </c>
      <c r="N19" s="9">
        <v>2.3889999999999998</v>
      </c>
      <c r="O19" s="9">
        <v>1.4810000000000001</v>
      </c>
      <c r="P19" s="9">
        <v>1.5389999999999999</v>
      </c>
      <c r="Q19" s="9">
        <v>3.4119999999999999</v>
      </c>
      <c r="R19" s="9">
        <v>1.9970000000000001</v>
      </c>
      <c r="S19" s="9">
        <v>0.28399999999999997</v>
      </c>
      <c r="T19" s="9">
        <v>36.918999999999997</v>
      </c>
      <c r="U19" s="9">
        <v>27.588999999999999</v>
      </c>
      <c r="V19" s="9">
        <v>26.475000000000001</v>
      </c>
      <c r="W19" s="9">
        <v>0.65400000000000003</v>
      </c>
      <c r="X19" s="9">
        <v>0.46100000000000002</v>
      </c>
      <c r="Y19" s="9">
        <v>0.54100000000000004</v>
      </c>
      <c r="Z19" s="9">
        <v>0.28199999999999997</v>
      </c>
      <c r="AA19" s="9">
        <v>0.16700000000000001</v>
      </c>
      <c r="AB19" s="9">
        <v>21.154</v>
      </c>
      <c r="AC19" s="9">
        <v>1.3819999999999999</v>
      </c>
      <c r="AD19" s="9">
        <v>0.63600000000000001</v>
      </c>
      <c r="AE19" s="9">
        <v>4.4169999999999998</v>
      </c>
      <c r="AF19" s="9">
        <v>4.63</v>
      </c>
      <c r="AG19" s="9">
        <v>22.959</v>
      </c>
      <c r="AH19" s="9">
        <v>9.3290000000000006</v>
      </c>
      <c r="AI19" s="9">
        <v>2.3450000000000002</v>
      </c>
      <c r="AJ19" s="9">
        <v>44.957000000000001</v>
      </c>
      <c r="AK19" s="9">
        <v>35.747</v>
      </c>
      <c r="AL19" s="9">
        <v>32.942999999999998</v>
      </c>
      <c r="AM19" s="9">
        <v>5.5259999999999998</v>
      </c>
      <c r="AN19" s="9">
        <v>4.843</v>
      </c>
      <c r="AO19" s="9">
        <v>2.3260000000000001</v>
      </c>
      <c r="AP19" s="9">
        <v>2.5179999999999998</v>
      </c>
      <c r="AQ19" s="9">
        <v>3.347</v>
      </c>
      <c r="AR19" s="9">
        <v>1.496</v>
      </c>
      <c r="AS19" s="9">
        <v>3.5329999999999999</v>
      </c>
      <c r="AT19" s="9">
        <v>0.67400000000000004</v>
      </c>
      <c r="AU19" s="9">
        <v>0.51500000000000001</v>
      </c>
      <c r="AV19" s="9">
        <v>0.92600000000000005</v>
      </c>
      <c r="AW19" s="9">
        <v>2.3809999999999998</v>
      </c>
      <c r="AX19" s="9">
        <v>1.5369999999999999</v>
      </c>
      <c r="AY19" s="9">
        <v>1.9570000000000001</v>
      </c>
      <c r="AZ19" s="9">
        <v>2.8860000000000001</v>
      </c>
      <c r="BA19" s="9">
        <v>0.68200000000000005</v>
      </c>
      <c r="BB19" s="9">
        <v>27.417999999999999</v>
      </c>
      <c r="BC19" s="9">
        <v>25.381</v>
      </c>
      <c r="BD19" s="9">
        <v>24.122</v>
      </c>
      <c r="BE19" s="9">
        <v>0.52</v>
      </c>
      <c r="BF19" s="9">
        <v>0.74</v>
      </c>
      <c r="BG19" s="9">
        <v>0.44400000000000001</v>
      </c>
      <c r="BH19" s="9">
        <v>0.625</v>
      </c>
      <c r="BI19" s="9">
        <v>0.19</v>
      </c>
      <c r="BJ19" s="9">
        <v>15.422000000000001</v>
      </c>
      <c r="BK19" s="9">
        <v>2.3719999999999999</v>
      </c>
      <c r="BL19" s="9">
        <v>1.472</v>
      </c>
      <c r="BM19" s="9">
        <v>6.1159999999999997</v>
      </c>
      <c r="BN19" s="9">
        <v>3.387</v>
      </c>
      <c r="BO19" s="9">
        <v>21.994</v>
      </c>
      <c r="BP19" s="9">
        <v>2.036</v>
      </c>
      <c r="BQ19" s="9">
        <v>2.8039999999999998</v>
      </c>
      <c r="BR19" s="9">
        <v>35.747</v>
      </c>
      <c r="BS19" s="9">
        <v>32.622</v>
      </c>
      <c r="BT19" s="9">
        <v>29.785</v>
      </c>
      <c r="BU19" s="9">
        <v>3.6549999999999998</v>
      </c>
      <c r="BV19" s="9">
        <v>3.1890000000000001</v>
      </c>
      <c r="BW19" s="9">
        <v>0.54600000000000004</v>
      </c>
      <c r="BX19" s="9">
        <v>2.6429999999999998</v>
      </c>
      <c r="BY19" s="9">
        <v>2.42</v>
      </c>
      <c r="BZ19" s="9">
        <v>0.76900000000000002</v>
      </c>
      <c r="CA19" s="9">
        <v>1.5449999999999999</v>
      </c>
      <c r="CB19" s="9">
        <v>0.84799999999999998</v>
      </c>
      <c r="CC19" s="9">
        <v>0.79600000000000004</v>
      </c>
      <c r="CD19" s="9">
        <v>1.0169999999999999</v>
      </c>
      <c r="CE19" s="9">
        <v>1.296</v>
      </c>
      <c r="CF19" s="9">
        <v>0.876</v>
      </c>
      <c r="CG19" s="9">
        <v>1.804</v>
      </c>
      <c r="CH19" s="9">
        <v>1.385</v>
      </c>
      <c r="CI19" s="9">
        <v>0.46600000000000003</v>
      </c>
      <c r="CJ19" s="9">
        <v>26.13</v>
      </c>
      <c r="CK19" s="9">
        <v>22.771999999999998</v>
      </c>
      <c r="CL19" s="9">
        <v>20.202999999999999</v>
      </c>
      <c r="CM19" s="9">
        <v>1.1259999999999999</v>
      </c>
      <c r="CN19" s="9">
        <v>1.444</v>
      </c>
      <c r="CO19" s="9">
        <v>0.87</v>
      </c>
      <c r="CP19" s="9">
        <v>1.55</v>
      </c>
      <c r="CQ19" s="9">
        <v>0.15</v>
      </c>
      <c r="CR19" s="9">
        <v>17.146000000000001</v>
      </c>
      <c r="CS19" s="9">
        <v>1.4319999999999999</v>
      </c>
      <c r="CT19" s="9">
        <v>1.5229999999999999</v>
      </c>
      <c r="CU19" s="9">
        <v>2.6709999999999998</v>
      </c>
      <c r="CV19" s="9">
        <v>4.0049999999999999</v>
      </c>
      <c r="CW19" s="9">
        <v>18.768000000000001</v>
      </c>
      <c r="CX19" s="9">
        <v>3.3570000000000002</v>
      </c>
      <c r="CY19" s="9">
        <v>2.8370000000000002</v>
      </c>
      <c r="CZ19" s="9">
        <v>32.622</v>
      </c>
      <c r="DA19" s="9">
        <v>21.571000000000002</v>
      </c>
      <c r="DB19" s="9">
        <v>20.018999999999998</v>
      </c>
      <c r="DC19" s="9">
        <v>2.7320000000000002</v>
      </c>
      <c r="DD19" s="9">
        <v>2.4020000000000001</v>
      </c>
      <c r="DE19" s="9">
        <v>0.77200000000000002</v>
      </c>
      <c r="DF19" s="9">
        <v>1.631</v>
      </c>
      <c r="DG19" s="9">
        <v>1.1479999999999999</v>
      </c>
      <c r="DH19" s="9">
        <v>1.2549999999999999</v>
      </c>
      <c r="DI19" s="9">
        <v>1.337</v>
      </c>
      <c r="DJ19" s="9">
        <v>1.0649999999999999</v>
      </c>
      <c r="DK19" s="9">
        <v>0</v>
      </c>
      <c r="DL19" s="9">
        <v>0.501</v>
      </c>
      <c r="DM19" s="9">
        <v>1.5129999999999999</v>
      </c>
      <c r="DN19" s="9">
        <v>0.38800000000000001</v>
      </c>
      <c r="DO19" s="9">
        <v>1.4430000000000001</v>
      </c>
      <c r="DP19" s="9">
        <v>0.95899999999999996</v>
      </c>
      <c r="DQ19" s="9">
        <v>0.33</v>
      </c>
      <c r="DR19" s="9">
        <v>17.286999999999999</v>
      </c>
      <c r="DS19" s="9">
        <v>15.11</v>
      </c>
      <c r="DT19" s="9">
        <v>14.319000000000001</v>
      </c>
      <c r="DU19" s="9">
        <v>0.33700000000000002</v>
      </c>
      <c r="DV19" s="9">
        <v>0.45500000000000002</v>
      </c>
      <c r="DW19" s="9">
        <v>0.14599999999999999</v>
      </c>
      <c r="DX19" s="9">
        <v>0.23599999999999999</v>
      </c>
      <c r="DY19" s="9">
        <v>0.40799999999999997</v>
      </c>
      <c r="DZ19" s="9">
        <v>11.069000000000001</v>
      </c>
      <c r="EA19" s="9">
        <v>0.60099999999999998</v>
      </c>
      <c r="EB19" s="9">
        <v>0.61199999999999999</v>
      </c>
      <c r="EC19" s="9">
        <v>2.8279999999999998</v>
      </c>
      <c r="ED19" s="9">
        <v>1.111</v>
      </c>
      <c r="EE19" s="9">
        <v>13.999000000000001</v>
      </c>
      <c r="EF19" s="9">
        <v>2.177</v>
      </c>
      <c r="EG19" s="9">
        <v>1.552</v>
      </c>
      <c r="EH19" s="9">
        <v>21.571000000000002</v>
      </c>
      <c r="EI19" s="9">
        <v>14.398999999999999</v>
      </c>
      <c r="EJ19" s="9">
        <v>13.654999999999999</v>
      </c>
      <c r="EK19" s="9">
        <v>1.2609999999999999</v>
      </c>
      <c r="EL19" s="9">
        <v>1.2609999999999999</v>
      </c>
      <c r="EM19" s="9">
        <v>0.64700000000000002</v>
      </c>
      <c r="EN19" s="9">
        <v>0.61499999999999999</v>
      </c>
      <c r="EO19" s="9">
        <v>0.64700000000000002</v>
      </c>
      <c r="EP19" s="9">
        <v>0.61499999999999999</v>
      </c>
      <c r="EQ19" s="9">
        <v>0.78400000000000003</v>
      </c>
      <c r="ER19" s="9">
        <v>0.29599999999999999</v>
      </c>
      <c r="ES19" s="9">
        <v>0.18099999999999999</v>
      </c>
      <c r="ET19" s="9">
        <v>0.61499999999999999</v>
      </c>
      <c r="EU19" s="9">
        <v>0.16300000000000001</v>
      </c>
      <c r="EV19" s="9">
        <v>0.48299999999999998</v>
      </c>
      <c r="EW19" s="9">
        <v>0.57199999999999995</v>
      </c>
      <c r="EX19" s="9">
        <v>0.68899999999999995</v>
      </c>
      <c r="EY19" s="9">
        <v>0</v>
      </c>
      <c r="EZ19" s="9">
        <v>12.393000000000001</v>
      </c>
      <c r="FA19" s="9">
        <v>10.109</v>
      </c>
      <c r="FB19" s="9">
        <v>9.6270000000000007</v>
      </c>
      <c r="FC19" s="9">
        <v>0</v>
      </c>
      <c r="FD19" s="9">
        <v>0.48199999999999998</v>
      </c>
      <c r="FE19" s="9">
        <v>0.17</v>
      </c>
      <c r="FF19" s="9">
        <v>0</v>
      </c>
      <c r="FG19" s="9">
        <v>0.313</v>
      </c>
      <c r="FH19" s="9">
        <v>7.2469999999999999</v>
      </c>
      <c r="FI19" s="9">
        <v>0</v>
      </c>
      <c r="FJ19" s="9">
        <v>0.48799999999999999</v>
      </c>
      <c r="FK19" s="9">
        <v>2.3740000000000001</v>
      </c>
      <c r="FL19" s="9">
        <v>0.77</v>
      </c>
      <c r="FM19" s="9">
        <v>9.3390000000000004</v>
      </c>
      <c r="FN19" s="9">
        <v>2.2839999999999998</v>
      </c>
      <c r="FO19" s="9">
        <v>0.74399999999999999</v>
      </c>
      <c r="FP19" s="9">
        <v>14.398999999999999</v>
      </c>
      <c r="FQ19" s="9">
        <v>24.033000000000001</v>
      </c>
      <c r="FR19" s="9">
        <v>20.782</v>
      </c>
      <c r="FS19" s="9">
        <v>2.597</v>
      </c>
      <c r="FT19" s="9">
        <v>2.363</v>
      </c>
      <c r="FU19" s="9">
        <v>0.82699999999999996</v>
      </c>
      <c r="FV19" s="9">
        <v>1.5349999999999999</v>
      </c>
      <c r="FW19" s="9">
        <v>1.6</v>
      </c>
      <c r="FX19" s="9">
        <v>0.76300000000000001</v>
      </c>
      <c r="FY19" s="9">
        <v>1.752</v>
      </c>
      <c r="FZ19" s="9">
        <v>0.252</v>
      </c>
      <c r="GA19" s="9">
        <v>0.35899999999999999</v>
      </c>
      <c r="GB19" s="9">
        <v>0.114</v>
      </c>
      <c r="GC19" s="9">
        <v>0.80800000000000005</v>
      </c>
      <c r="GD19" s="9">
        <v>1.44</v>
      </c>
      <c r="GE19" s="9">
        <v>1.355</v>
      </c>
      <c r="GF19" s="9">
        <v>1.008</v>
      </c>
      <c r="GG19" s="9">
        <v>0.23499999999999999</v>
      </c>
      <c r="GH19" s="9">
        <v>18.184999999999999</v>
      </c>
      <c r="GI19" s="9">
        <v>15.916</v>
      </c>
      <c r="GJ19" s="9">
        <v>15.195</v>
      </c>
      <c r="GK19" s="9">
        <v>0.28499999999999998</v>
      </c>
      <c r="GL19" s="9">
        <v>0.436</v>
      </c>
      <c r="GM19" s="9">
        <v>0.28499999999999998</v>
      </c>
      <c r="GN19" s="9">
        <v>0.14599999999999999</v>
      </c>
      <c r="GO19" s="9">
        <v>0.28999999999999998</v>
      </c>
      <c r="GP19" s="9">
        <v>9.7100000000000009</v>
      </c>
      <c r="GQ19" s="9">
        <v>0.98199999999999998</v>
      </c>
      <c r="GR19" s="9">
        <v>1.3049999999999999</v>
      </c>
      <c r="GS19" s="9">
        <v>3.919</v>
      </c>
      <c r="GT19" s="9">
        <v>1.8640000000000001</v>
      </c>
      <c r="GU19" s="9">
        <v>14.052</v>
      </c>
      <c r="GV19" s="9">
        <v>2.2679999999999998</v>
      </c>
      <c r="GW19" s="9">
        <v>3.2509999999999999</v>
      </c>
      <c r="GX19" s="9">
        <v>24.033000000000001</v>
      </c>
      <c r="GY19" s="9">
        <v>86.616</v>
      </c>
      <c r="GZ19" s="9">
        <v>80.506</v>
      </c>
      <c r="HA19" s="9">
        <v>7.2859999999999996</v>
      </c>
      <c r="HB19" s="9">
        <v>6.9009999999999998</v>
      </c>
      <c r="HC19" s="9">
        <v>3.1779999999999999</v>
      </c>
      <c r="HD19" s="9">
        <v>3.7229999999999999</v>
      </c>
      <c r="HE19" s="9">
        <v>5.2809999999999997</v>
      </c>
      <c r="HF19" s="9">
        <v>1.62</v>
      </c>
      <c r="HG19" s="9">
        <v>5.3419999999999996</v>
      </c>
      <c r="HH19" s="9">
        <v>0</v>
      </c>
      <c r="HI19" s="9">
        <v>1.5589999999999999</v>
      </c>
      <c r="HJ19" s="9">
        <v>3.3439999999999999</v>
      </c>
      <c r="HK19" s="9">
        <v>2.0979999999999999</v>
      </c>
      <c r="HL19" s="9">
        <v>1.4590000000000001</v>
      </c>
      <c r="HM19" s="9">
        <v>5.0759999999999996</v>
      </c>
      <c r="HN19" s="9">
        <v>1.825</v>
      </c>
      <c r="HO19" s="9">
        <v>0.38600000000000001</v>
      </c>
      <c r="HP19" s="9">
        <v>73.22</v>
      </c>
      <c r="HQ19" s="9">
        <v>59.820999999999998</v>
      </c>
      <c r="HR19" s="9">
        <v>56.104999999999997</v>
      </c>
      <c r="HS19" s="9">
        <v>2.1360000000000001</v>
      </c>
      <c r="HT19" s="9">
        <v>1.58</v>
      </c>
      <c r="HU19" s="9">
        <v>2.7389999999999999</v>
      </c>
      <c r="HV19" s="9">
        <v>0</v>
      </c>
      <c r="HW19" s="9">
        <v>0.97699999999999998</v>
      </c>
      <c r="HX19" s="9">
        <v>42.965000000000003</v>
      </c>
      <c r="HY19" s="9">
        <v>4.2329999999999997</v>
      </c>
      <c r="HZ19" s="9">
        <v>4.4210000000000003</v>
      </c>
      <c r="IA19" s="9">
        <v>8.202</v>
      </c>
      <c r="IB19" s="9">
        <v>13.872999999999999</v>
      </c>
      <c r="IC19" s="9">
        <v>45.948</v>
      </c>
      <c r="ID19" s="9">
        <v>13.398999999999999</v>
      </c>
      <c r="IE19" s="9">
        <v>6.11</v>
      </c>
      <c r="IF19" s="9">
        <v>86.616</v>
      </c>
      <c r="IG19" s="9">
        <v>40.197000000000003</v>
      </c>
      <c r="IH19" s="9">
        <v>37.389000000000003</v>
      </c>
      <c r="II19" s="9">
        <v>3.9260000000000002</v>
      </c>
      <c r="IJ19" s="9">
        <v>3.8079999999999998</v>
      </c>
      <c r="IK19" s="9">
        <v>1.5780000000000001</v>
      </c>
      <c r="IL19" s="9">
        <v>2.23</v>
      </c>
      <c r="IM19" s="9">
        <v>3.044</v>
      </c>
      <c r="IN19" s="9">
        <v>0.76400000000000001</v>
      </c>
      <c r="IO19" s="9">
        <v>2.5030000000000001</v>
      </c>
      <c r="IP19" s="9">
        <v>0.14399999999999999</v>
      </c>
      <c r="IQ19" s="9">
        <v>1.161</v>
      </c>
    </row>
    <row r="20" spans="1:251">
      <c r="A20" s="10">
        <v>45323</v>
      </c>
      <c r="B20" s="9">
        <v>57.664999999999999</v>
      </c>
      <c r="C20" s="9">
        <v>41.463000000000001</v>
      </c>
      <c r="D20" s="9">
        <v>40.484000000000002</v>
      </c>
      <c r="E20" s="9">
        <v>3.6840000000000002</v>
      </c>
      <c r="F20" s="9">
        <v>3.5259999999999998</v>
      </c>
      <c r="G20" s="9">
        <v>1.4239999999999999</v>
      </c>
      <c r="H20" s="9">
        <v>2.1019999999999999</v>
      </c>
      <c r="I20" s="9">
        <v>2.7309999999999999</v>
      </c>
      <c r="J20" s="9">
        <v>0.79500000000000004</v>
      </c>
      <c r="K20" s="9">
        <v>2.4049999999999998</v>
      </c>
      <c r="L20" s="9">
        <v>0.16400000000000001</v>
      </c>
      <c r="M20" s="9">
        <v>0.62</v>
      </c>
      <c r="N20" s="9">
        <v>1.667</v>
      </c>
      <c r="O20" s="9">
        <v>1.22</v>
      </c>
      <c r="P20" s="9">
        <v>0.63900000000000001</v>
      </c>
      <c r="Q20" s="9">
        <v>2.7549999999999999</v>
      </c>
      <c r="R20" s="9">
        <v>0.77100000000000002</v>
      </c>
      <c r="S20" s="9">
        <v>0.158</v>
      </c>
      <c r="T20" s="9">
        <v>36.799999999999997</v>
      </c>
      <c r="U20" s="9">
        <v>28.754000000000001</v>
      </c>
      <c r="V20" s="9">
        <v>27.423999999999999</v>
      </c>
      <c r="W20" s="9">
        <v>0.54800000000000004</v>
      </c>
      <c r="X20" s="9">
        <v>0.78200000000000003</v>
      </c>
      <c r="Y20" s="9">
        <v>0.70399999999999996</v>
      </c>
      <c r="Z20" s="9">
        <v>0.626</v>
      </c>
      <c r="AA20" s="9">
        <v>0</v>
      </c>
      <c r="AB20" s="9">
        <v>23.451000000000001</v>
      </c>
      <c r="AC20" s="9">
        <v>0.41899999999999998</v>
      </c>
      <c r="AD20" s="9">
        <v>1.2609999999999999</v>
      </c>
      <c r="AE20" s="9">
        <v>3.6230000000000002</v>
      </c>
      <c r="AF20" s="9">
        <v>2.992</v>
      </c>
      <c r="AG20" s="9">
        <v>25.762</v>
      </c>
      <c r="AH20" s="9">
        <v>8.0459999999999994</v>
      </c>
      <c r="AI20" s="9">
        <v>0.97899999999999998</v>
      </c>
      <c r="AJ20" s="9">
        <v>41.463000000000001</v>
      </c>
      <c r="AK20" s="9">
        <v>34.597999999999999</v>
      </c>
      <c r="AL20" s="9">
        <v>32.337000000000003</v>
      </c>
      <c r="AM20" s="9">
        <v>3.6469999999999998</v>
      </c>
      <c r="AN20" s="9">
        <v>3.5070000000000001</v>
      </c>
      <c r="AO20" s="9">
        <v>1.589</v>
      </c>
      <c r="AP20" s="9">
        <v>1.762</v>
      </c>
      <c r="AQ20" s="9">
        <v>2.1259999999999999</v>
      </c>
      <c r="AR20" s="9">
        <v>1.381</v>
      </c>
      <c r="AS20" s="9">
        <v>1.8169999999999999</v>
      </c>
      <c r="AT20" s="9">
        <v>0.747</v>
      </c>
      <c r="AU20" s="9">
        <v>0.46</v>
      </c>
      <c r="AV20" s="9">
        <v>0.85</v>
      </c>
      <c r="AW20" s="9">
        <v>1.286</v>
      </c>
      <c r="AX20" s="9">
        <v>1.371</v>
      </c>
      <c r="AY20" s="9">
        <v>2.2949999999999999</v>
      </c>
      <c r="AZ20" s="9">
        <v>1.212</v>
      </c>
      <c r="BA20" s="9">
        <v>0.14000000000000001</v>
      </c>
      <c r="BB20" s="9">
        <v>28.69</v>
      </c>
      <c r="BC20" s="9">
        <v>25.312000000000001</v>
      </c>
      <c r="BD20" s="9">
        <v>24.577000000000002</v>
      </c>
      <c r="BE20" s="9">
        <v>0.32700000000000001</v>
      </c>
      <c r="BF20" s="9">
        <v>0.40799999999999997</v>
      </c>
      <c r="BG20" s="9">
        <v>0.32700000000000001</v>
      </c>
      <c r="BH20" s="9">
        <v>0.40799999999999997</v>
      </c>
      <c r="BI20" s="9">
        <v>0</v>
      </c>
      <c r="BJ20" s="9">
        <v>16.103000000000002</v>
      </c>
      <c r="BK20" s="9">
        <v>1.4179999999999999</v>
      </c>
      <c r="BL20" s="9">
        <v>1.33</v>
      </c>
      <c r="BM20" s="9">
        <v>6.4610000000000003</v>
      </c>
      <c r="BN20" s="9">
        <v>3.4889999999999999</v>
      </c>
      <c r="BO20" s="9">
        <v>21.823</v>
      </c>
      <c r="BP20" s="9">
        <v>3.3780000000000001</v>
      </c>
      <c r="BQ20" s="9">
        <v>2.2610000000000001</v>
      </c>
      <c r="BR20" s="9">
        <v>34.597999999999999</v>
      </c>
      <c r="BS20" s="9">
        <v>33.779000000000003</v>
      </c>
      <c r="BT20" s="9">
        <v>31.602</v>
      </c>
      <c r="BU20" s="9">
        <v>1.99</v>
      </c>
      <c r="BV20" s="9">
        <v>1.99</v>
      </c>
      <c r="BW20" s="9">
        <v>0.64600000000000002</v>
      </c>
      <c r="BX20" s="9">
        <v>1.0900000000000001</v>
      </c>
      <c r="BY20" s="9">
        <v>1.6839999999999999</v>
      </c>
      <c r="BZ20" s="9">
        <v>0.30499999999999999</v>
      </c>
      <c r="CA20" s="9">
        <v>1.4390000000000001</v>
      </c>
      <c r="CB20" s="9">
        <v>0.439</v>
      </c>
      <c r="CC20" s="9">
        <v>0.112</v>
      </c>
      <c r="CD20" s="9">
        <v>0.83099999999999996</v>
      </c>
      <c r="CE20" s="9">
        <v>0.373</v>
      </c>
      <c r="CF20" s="9">
        <v>0.78600000000000003</v>
      </c>
      <c r="CG20" s="9">
        <v>1.258</v>
      </c>
      <c r="CH20" s="9">
        <v>0.73199999999999998</v>
      </c>
      <c r="CI20" s="9">
        <v>0</v>
      </c>
      <c r="CJ20" s="9">
        <v>29.611999999999998</v>
      </c>
      <c r="CK20" s="9">
        <v>26.24</v>
      </c>
      <c r="CL20" s="9">
        <v>24.094999999999999</v>
      </c>
      <c r="CM20" s="9">
        <v>1.0880000000000001</v>
      </c>
      <c r="CN20" s="9">
        <v>1.056</v>
      </c>
      <c r="CO20" s="9">
        <v>0.51100000000000001</v>
      </c>
      <c r="CP20" s="9">
        <v>1.216</v>
      </c>
      <c r="CQ20" s="9">
        <v>0.41799999999999998</v>
      </c>
      <c r="CR20" s="9">
        <v>21.125</v>
      </c>
      <c r="CS20" s="9">
        <v>0.95199999999999996</v>
      </c>
      <c r="CT20" s="9">
        <v>1.444</v>
      </c>
      <c r="CU20" s="9">
        <v>2.718</v>
      </c>
      <c r="CV20" s="9">
        <v>4.3760000000000003</v>
      </c>
      <c r="CW20" s="9">
        <v>21.864000000000001</v>
      </c>
      <c r="CX20" s="9">
        <v>3.3719999999999999</v>
      </c>
      <c r="CY20" s="9">
        <v>2.177</v>
      </c>
      <c r="CZ20" s="9">
        <v>33.779000000000003</v>
      </c>
      <c r="DA20" s="9">
        <v>20.748999999999999</v>
      </c>
      <c r="DB20" s="9">
        <v>19.763999999999999</v>
      </c>
      <c r="DC20" s="9">
        <v>2.4369999999999998</v>
      </c>
      <c r="DD20" s="9">
        <v>2.2229999999999999</v>
      </c>
      <c r="DE20" s="9">
        <v>0.55600000000000005</v>
      </c>
      <c r="DF20" s="9">
        <v>1.6679999999999999</v>
      </c>
      <c r="DG20" s="9">
        <v>1.2509999999999999</v>
      </c>
      <c r="DH20" s="9">
        <v>0.97199999999999998</v>
      </c>
      <c r="DI20" s="9">
        <v>1.407</v>
      </c>
      <c r="DJ20" s="9">
        <v>0.81699999999999995</v>
      </c>
      <c r="DK20" s="9">
        <v>0</v>
      </c>
      <c r="DL20" s="9">
        <v>0.82399999999999995</v>
      </c>
      <c r="DM20" s="9">
        <v>1.002</v>
      </c>
      <c r="DN20" s="9">
        <v>0.39700000000000002</v>
      </c>
      <c r="DO20" s="9">
        <v>1.8560000000000001</v>
      </c>
      <c r="DP20" s="9">
        <v>0.36699999999999999</v>
      </c>
      <c r="DQ20" s="9">
        <v>0.214</v>
      </c>
      <c r="DR20" s="9">
        <v>17.327000000000002</v>
      </c>
      <c r="DS20" s="9">
        <v>15.760999999999999</v>
      </c>
      <c r="DT20" s="9">
        <v>14.526</v>
      </c>
      <c r="DU20" s="9">
        <v>0</v>
      </c>
      <c r="DV20" s="9">
        <v>1.234</v>
      </c>
      <c r="DW20" s="9">
        <v>0</v>
      </c>
      <c r="DX20" s="9">
        <v>1.0780000000000001</v>
      </c>
      <c r="DY20" s="9">
        <v>0.156</v>
      </c>
      <c r="DZ20" s="9">
        <v>9.3800000000000008</v>
      </c>
      <c r="EA20" s="9">
        <v>1.429</v>
      </c>
      <c r="EB20" s="9">
        <v>0.82499999999999996</v>
      </c>
      <c r="EC20" s="9">
        <v>4.1260000000000003</v>
      </c>
      <c r="ED20" s="9">
        <v>2.5</v>
      </c>
      <c r="EE20" s="9">
        <v>13.260999999999999</v>
      </c>
      <c r="EF20" s="9">
        <v>1.5660000000000001</v>
      </c>
      <c r="EG20" s="9">
        <v>0.98499999999999999</v>
      </c>
      <c r="EH20" s="9">
        <v>20.748999999999999</v>
      </c>
      <c r="EI20" s="9">
        <v>17.254000000000001</v>
      </c>
      <c r="EJ20" s="9">
        <v>16.300999999999998</v>
      </c>
      <c r="EK20" s="9">
        <v>1.6120000000000001</v>
      </c>
      <c r="EL20" s="9">
        <v>1.484</v>
      </c>
      <c r="EM20" s="9">
        <v>0.22900000000000001</v>
      </c>
      <c r="EN20" s="9">
        <v>1.256</v>
      </c>
      <c r="EO20" s="9">
        <v>0.83499999999999996</v>
      </c>
      <c r="EP20" s="9">
        <v>0.64900000000000002</v>
      </c>
      <c r="EQ20" s="9">
        <v>0.83499999999999996</v>
      </c>
      <c r="ER20" s="9">
        <v>0.26900000000000002</v>
      </c>
      <c r="ES20" s="9">
        <v>0.38</v>
      </c>
      <c r="ET20" s="9">
        <v>0.29799999999999999</v>
      </c>
      <c r="EU20" s="9">
        <v>0.48899999999999999</v>
      </c>
      <c r="EV20" s="9">
        <v>0.69799999999999995</v>
      </c>
      <c r="EW20" s="9">
        <v>0.94099999999999995</v>
      </c>
      <c r="EX20" s="9">
        <v>0.54400000000000004</v>
      </c>
      <c r="EY20" s="9">
        <v>0.127</v>
      </c>
      <c r="EZ20" s="9">
        <v>14.689</v>
      </c>
      <c r="FA20" s="9">
        <v>13.461</v>
      </c>
      <c r="FB20" s="9">
        <v>13.026999999999999</v>
      </c>
      <c r="FC20" s="9">
        <v>0.316</v>
      </c>
      <c r="FD20" s="9">
        <v>0.11899999999999999</v>
      </c>
      <c r="FE20" s="9">
        <v>0.434</v>
      </c>
      <c r="FF20" s="9">
        <v>0</v>
      </c>
      <c r="FG20" s="9">
        <v>0</v>
      </c>
      <c r="FH20" s="9">
        <v>9.6750000000000007</v>
      </c>
      <c r="FI20" s="9">
        <v>1.097</v>
      </c>
      <c r="FJ20" s="9">
        <v>0.41</v>
      </c>
      <c r="FK20" s="9">
        <v>2.2789999999999999</v>
      </c>
      <c r="FL20" s="9">
        <v>0.97599999999999998</v>
      </c>
      <c r="FM20" s="9">
        <v>12.486000000000001</v>
      </c>
      <c r="FN20" s="9">
        <v>1.228</v>
      </c>
      <c r="FO20" s="9">
        <v>0.95399999999999996</v>
      </c>
      <c r="FP20" s="9">
        <v>17.254000000000001</v>
      </c>
      <c r="FQ20" s="9">
        <v>30.648</v>
      </c>
      <c r="FR20" s="9">
        <v>27.690999999999999</v>
      </c>
      <c r="FS20" s="9">
        <v>4.6100000000000003</v>
      </c>
      <c r="FT20" s="9">
        <v>4.2789999999999999</v>
      </c>
      <c r="FU20" s="9">
        <v>1.248</v>
      </c>
      <c r="FV20" s="9">
        <v>3.0310000000000001</v>
      </c>
      <c r="FW20" s="9">
        <v>2.5720000000000001</v>
      </c>
      <c r="FX20" s="9">
        <v>1.7070000000000001</v>
      </c>
      <c r="FY20" s="9">
        <v>2.4449999999999998</v>
      </c>
      <c r="FZ20" s="9">
        <v>0.93899999999999995</v>
      </c>
      <c r="GA20" s="9">
        <v>0</v>
      </c>
      <c r="GB20" s="9">
        <v>1.3129999999999999</v>
      </c>
      <c r="GC20" s="9">
        <v>2.0649999999999999</v>
      </c>
      <c r="GD20" s="9">
        <v>0.90100000000000002</v>
      </c>
      <c r="GE20" s="9">
        <v>2.3010000000000002</v>
      </c>
      <c r="GF20" s="9">
        <v>1.978</v>
      </c>
      <c r="GG20" s="9">
        <v>0.33100000000000002</v>
      </c>
      <c r="GH20" s="9">
        <v>23.081</v>
      </c>
      <c r="GI20" s="9">
        <v>19.506</v>
      </c>
      <c r="GJ20" s="9">
        <v>18.701000000000001</v>
      </c>
      <c r="GK20" s="9">
        <v>0.30399999999999999</v>
      </c>
      <c r="GL20" s="9">
        <v>0.27800000000000002</v>
      </c>
      <c r="GM20" s="9">
        <v>0.30399999999999999</v>
      </c>
      <c r="GN20" s="9">
        <v>0.27800000000000002</v>
      </c>
      <c r="GO20" s="9">
        <v>0</v>
      </c>
      <c r="GP20" s="9">
        <v>14.28</v>
      </c>
      <c r="GQ20" s="9">
        <v>0.34200000000000003</v>
      </c>
      <c r="GR20" s="9">
        <v>0.48499999999999999</v>
      </c>
      <c r="GS20" s="9">
        <v>4.399</v>
      </c>
      <c r="GT20" s="9">
        <v>1.9430000000000001</v>
      </c>
      <c r="GU20" s="9">
        <v>17.562999999999999</v>
      </c>
      <c r="GV20" s="9">
        <v>3.5750000000000002</v>
      </c>
      <c r="GW20" s="9">
        <v>2.9569999999999999</v>
      </c>
      <c r="GX20" s="9">
        <v>30.648</v>
      </c>
      <c r="GY20" s="9">
        <v>77.489999999999995</v>
      </c>
      <c r="GZ20" s="9">
        <v>72.774000000000001</v>
      </c>
      <c r="HA20" s="9">
        <v>5.1109999999999998</v>
      </c>
      <c r="HB20" s="9">
        <v>3.52</v>
      </c>
      <c r="HC20" s="9">
        <v>1.7749999999999999</v>
      </c>
      <c r="HD20" s="9">
        <v>1.7450000000000001</v>
      </c>
      <c r="HE20" s="9">
        <v>2.5499999999999998</v>
      </c>
      <c r="HF20" s="9">
        <v>0.97</v>
      </c>
      <c r="HG20" s="9">
        <v>2.6749999999999998</v>
      </c>
      <c r="HH20" s="9">
        <v>0</v>
      </c>
      <c r="HI20" s="9">
        <v>0.84399999999999997</v>
      </c>
      <c r="HJ20" s="9">
        <v>1.4359999999999999</v>
      </c>
      <c r="HK20" s="9">
        <v>0.68600000000000005</v>
      </c>
      <c r="HL20" s="9">
        <v>1.3979999999999999</v>
      </c>
      <c r="HM20" s="9">
        <v>2.4889999999999999</v>
      </c>
      <c r="HN20" s="9">
        <v>1.0309999999999999</v>
      </c>
      <c r="HO20" s="9">
        <v>1.591</v>
      </c>
      <c r="HP20" s="9">
        <v>67.662999999999997</v>
      </c>
      <c r="HQ20" s="9">
        <v>53.137</v>
      </c>
      <c r="HR20" s="9">
        <v>50.3</v>
      </c>
      <c r="HS20" s="9">
        <v>1.851</v>
      </c>
      <c r="HT20" s="9">
        <v>0.98599999999999999</v>
      </c>
      <c r="HU20" s="9">
        <v>2.2890000000000001</v>
      </c>
      <c r="HV20" s="9">
        <v>0</v>
      </c>
      <c r="HW20" s="9">
        <v>0.54800000000000004</v>
      </c>
      <c r="HX20" s="9">
        <v>41.247999999999998</v>
      </c>
      <c r="HY20" s="9">
        <v>3.9740000000000002</v>
      </c>
      <c r="HZ20" s="9">
        <v>3.758</v>
      </c>
      <c r="IA20" s="9">
        <v>4.1580000000000004</v>
      </c>
      <c r="IB20" s="9">
        <v>9.6010000000000009</v>
      </c>
      <c r="IC20" s="9">
        <v>43.536000000000001</v>
      </c>
      <c r="ID20" s="9">
        <v>14.526</v>
      </c>
      <c r="IE20" s="9">
        <v>4.7160000000000002</v>
      </c>
      <c r="IF20" s="9">
        <v>77.489999999999995</v>
      </c>
      <c r="IG20" s="9">
        <v>33.972000000000001</v>
      </c>
      <c r="IH20" s="9">
        <v>32.273000000000003</v>
      </c>
      <c r="II20" s="9">
        <v>1.6160000000000001</v>
      </c>
      <c r="IJ20" s="9">
        <v>1.6160000000000001</v>
      </c>
      <c r="IK20" s="9">
        <v>0.84</v>
      </c>
      <c r="IL20" s="9">
        <v>0.77500000000000002</v>
      </c>
      <c r="IM20" s="9">
        <v>1.2350000000000001</v>
      </c>
      <c r="IN20" s="9">
        <v>0.38100000000000001</v>
      </c>
      <c r="IO20" s="9">
        <v>1.2350000000000001</v>
      </c>
      <c r="IP20" s="9">
        <v>0</v>
      </c>
      <c r="IQ20" s="9">
        <v>0.38100000000000001</v>
      </c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6512</v>
      </c>
      <c r="C1" s="3" t="s">
        <v>6513</v>
      </c>
      <c r="D1" s="3" t="s">
        <v>6514</v>
      </c>
      <c r="E1" s="3" t="s">
        <v>6515</v>
      </c>
      <c r="F1" s="3" t="s">
        <v>6516</v>
      </c>
      <c r="G1" s="3" t="s">
        <v>6517</v>
      </c>
      <c r="H1" s="3" t="s">
        <v>6518</v>
      </c>
      <c r="I1" s="3" t="s">
        <v>6519</v>
      </c>
      <c r="J1" s="3" t="s">
        <v>6520</v>
      </c>
      <c r="K1" s="3" t="s">
        <v>6521</v>
      </c>
      <c r="L1" s="3" t="s">
        <v>6522</v>
      </c>
      <c r="M1" s="3" t="s">
        <v>6523</v>
      </c>
      <c r="N1" s="3" t="s">
        <v>6524</v>
      </c>
      <c r="O1" s="3" t="s">
        <v>6525</v>
      </c>
      <c r="P1" s="3" t="s">
        <v>6526</v>
      </c>
      <c r="Q1" s="3" t="s">
        <v>6527</v>
      </c>
      <c r="R1" s="3" t="s">
        <v>6528</v>
      </c>
      <c r="S1" s="3" t="s">
        <v>6529</v>
      </c>
      <c r="T1" s="3" t="s">
        <v>6530</v>
      </c>
      <c r="U1" s="3" t="s">
        <v>6531</v>
      </c>
      <c r="V1" s="3" t="s">
        <v>6532</v>
      </c>
      <c r="W1" s="3" t="s">
        <v>6533</v>
      </c>
      <c r="X1" s="3" t="s">
        <v>6534</v>
      </c>
      <c r="Y1" s="3" t="s">
        <v>6535</v>
      </c>
      <c r="Z1" s="3" t="s">
        <v>6536</v>
      </c>
      <c r="AA1" s="3" t="s">
        <v>6537</v>
      </c>
      <c r="AB1" s="3" t="s">
        <v>6538</v>
      </c>
      <c r="AC1" s="3" t="s">
        <v>6539</v>
      </c>
      <c r="AD1" s="3" t="s">
        <v>6540</v>
      </c>
      <c r="AE1" s="3" t="s">
        <v>6541</v>
      </c>
      <c r="AF1" s="3" t="s">
        <v>6542</v>
      </c>
      <c r="AG1" s="3" t="s">
        <v>6543</v>
      </c>
      <c r="AH1" s="3" t="s">
        <v>6544</v>
      </c>
      <c r="AI1" s="3" t="s">
        <v>6545</v>
      </c>
      <c r="AJ1" s="3" t="s">
        <v>6546</v>
      </c>
      <c r="AK1" s="3" t="s">
        <v>6547</v>
      </c>
      <c r="AL1" s="3" t="s">
        <v>6548</v>
      </c>
      <c r="AM1" s="3" t="s">
        <v>6549</v>
      </c>
      <c r="AN1" s="3" t="s">
        <v>6550</v>
      </c>
      <c r="AO1" s="3" t="s">
        <v>6551</v>
      </c>
      <c r="AP1" s="3" t="s">
        <v>6552</v>
      </c>
      <c r="AQ1" s="3" t="s">
        <v>6553</v>
      </c>
      <c r="AR1" s="3" t="s">
        <v>6554</v>
      </c>
      <c r="AS1" s="3" t="s">
        <v>6555</v>
      </c>
      <c r="AT1" s="3" t="s">
        <v>6556</v>
      </c>
      <c r="AU1" s="3" t="s">
        <v>6557</v>
      </c>
      <c r="AV1" s="3" t="s">
        <v>6558</v>
      </c>
      <c r="AW1" s="3" t="s">
        <v>6559</v>
      </c>
      <c r="AX1" s="3" t="s">
        <v>6560</v>
      </c>
      <c r="AY1" s="3" t="s">
        <v>6561</v>
      </c>
      <c r="AZ1" s="3" t="s">
        <v>6562</v>
      </c>
      <c r="BA1" s="3" t="s">
        <v>6563</v>
      </c>
      <c r="BB1" s="3" t="s">
        <v>6564</v>
      </c>
      <c r="BC1" s="3" t="s">
        <v>6565</v>
      </c>
      <c r="BD1" s="3" t="s">
        <v>6566</v>
      </c>
      <c r="BE1" s="3" t="s">
        <v>6567</v>
      </c>
      <c r="BF1" s="3" t="s">
        <v>6568</v>
      </c>
      <c r="BG1" s="3" t="s">
        <v>6569</v>
      </c>
      <c r="BH1" s="3" t="s">
        <v>6570</v>
      </c>
      <c r="BI1" s="3" t="s">
        <v>6571</v>
      </c>
      <c r="BJ1" s="3" t="s">
        <v>6572</v>
      </c>
      <c r="BK1" s="3" t="s">
        <v>6573</v>
      </c>
      <c r="BL1" s="3" t="s">
        <v>6574</v>
      </c>
      <c r="BM1" s="3" t="s">
        <v>6575</v>
      </c>
      <c r="BN1" s="3" t="s">
        <v>6576</v>
      </c>
      <c r="BO1" s="3" t="s">
        <v>6577</v>
      </c>
      <c r="BP1" s="3" t="s">
        <v>6578</v>
      </c>
      <c r="BQ1" s="3" t="s">
        <v>6579</v>
      </c>
      <c r="BR1" s="3" t="s">
        <v>6580</v>
      </c>
      <c r="BS1" s="3" t="s">
        <v>6581</v>
      </c>
      <c r="BT1" s="3" t="s">
        <v>6582</v>
      </c>
      <c r="BU1" s="3" t="s">
        <v>6583</v>
      </c>
      <c r="BV1" s="3" t="s">
        <v>6584</v>
      </c>
      <c r="BW1" s="3" t="s">
        <v>6585</v>
      </c>
      <c r="BX1" s="3" t="s">
        <v>6586</v>
      </c>
      <c r="BY1" s="3" t="s">
        <v>6587</v>
      </c>
      <c r="BZ1" s="3" t="s">
        <v>6588</v>
      </c>
      <c r="CA1" s="3" t="s">
        <v>6589</v>
      </c>
      <c r="CB1" s="3" t="s">
        <v>6590</v>
      </c>
      <c r="CC1" s="3" t="s">
        <v>6591</v>
      </c>
      <c r="CD1" s="3" t="s">
        <v>6592</v>
      </c>
      <c r="CE1" s="3" t="s">
        <v>6593</v>
      </c>
      <c r="CF1" s="3" t="s">
        <v>6594</v>
      </c>
      <c r="CG1" s="3" t="s">
        <v>6595</v>
      </c>
      <c r="CH1" s="3" t="s">
        <v>6596</v>
      </c>
      <c r="CI1" s="3" t="s">
        <v>6597</v>
      </c>
      <c r="CJ1" s="3" t="s">
        <v>6598</v>
      </c>
      <c r="CK1" s="3" t="s">
        <v>6599</v>
      </c>
      <c r="CL1" s="3" t="s">
        <v>6600</v>
      </c>
      <c r="CM1" s="3" t="s">
        <v>6601</v>
      </c>
      <c r="CN1" s="3" t="s">
        <v>6602</v>
      </c>
      <c r="CO1" s="3" t="s">
        <v>6603</v>
      </c>
      <c r="CP1" s="3" t="s">
        <v>6604</v>
      </c>
      <c r="CQ1" s="3" t="s">
        <v>6605</v>
      </c>
      <c r="CR1" s="3" t="s">
        <v>6606</v>
      </c>
      <c r="CS1" s="3" t="s">
        <v>6607</v>
      </c>
      <c r="CT1" s="3" t="s">
        <v>6608</v>
      </c>
      <c r="CU1" s="3" t="s">
        <v>6609</v>
      </c>
      <c r="CV1" s="3" t="s">
        <v>6610</v>
      </c>
      <c r="CW1" s="3" t="s">
        <v>6611</v>
      </c>
      <c r="CX1" s="3" t="s">
        <v>6612</v>
      </c>
      <c r="CY1" s="3" t="s">
        <v>6613</v>
      </c>
      <c r="CZ1" s="3" t="s">
        <v>6614</v>
      </c>
      <c r="DA1" s="3" t="s">
        <v>6615</v>
      </c>
      <c r="DB1" s="3" t="s">
        <v>6616</v>
      </c>
      <c r="DC1" s="3" t="s">
        <v>6617</v>
      </c>
      <c r="DD1" s="3" t="s">
        <v>6618</v>
      </c>
      <c r="DE1" s="3" t="s">
        <v>6619</v>
      </c>
      <c r="DF1" s="3" t="s">
        <v>6620</v>
      </c>
      <c r="DG1" s="3" t="s">
        <v>6621</v>
      </c>
      <c r="DH1" s="3" t="s">
        <v>6622</v>
      </c>
      <c r="DI1" s="3" t="s">
        <v>6623</v>
      </c>
      <c r="DJ1" s="3" t="s">
        <v>6624</v>
      </c>
      <c r="DK1" s="3" t="s">
        <v>6625</v>
      </c>
      <c r="DL1" s="3" t="s">
        <v>6626</v>
      </c>
      <c r="DM1" s="3" t="s">
        <v>6627</v>
      </c>
      <c r="DN1" s="3" t="s">
        <v>6628</v>
      </c>
      <c r="DO1" s="3" t="s">
        <v>6629</v>
      </c>
      <c r="DP1" s="3" t="s">
        <v>6630</v>
      </c>
      <c r="DQ1" s="3" t="s">
        <v>6631</v>
      </c>
      <c r="DR1" s="3" t="s">
        <v>6632</v>
      </c>
      <c r="DS1" s="3" t="s">
        <v>6633</v>
      </c>
      <c r="DT1" s="3" t="s">
        <v>6634</v>
      </c>
      <c r="DU1" s="3" t="s">
        <v>6635</v>
      </c>
      <c r="DV1" s="3" t="s">
        <v>6636</v>
      </c>
      <c r="DW1" s="3" t="s">
        <v>6637</v>
      </c>
      <c r="DX1" s="3" t="s">
        <v>6638</v>
      </c>
      <c r="DY1" s="3" t="s">
        <v>6639</v>
      </c>
      <c r="DZ1" s="3" t="s">
        <v>6640</v>
      </c>
      <c r="EA1" s="3" t="s">
        <v>6641</v>
      </c>
      <c r="EB1" s="3" t="s">
        <v>6642</v>
      </c>
      <c r="EC1" s="3" t="s">
        <v>6643</v>
      </c>
      <c r="ED1" s="3" t="s">
        <v>6644</v>
      </c>
      <c r="EE1" s="3" t="s">
        <v>6645</v>
      </c>
      <c r="EF1" s="3" t="s">
        <v>6646</v>
      </c>
      <c r="EG1" s="3" t="s">
        <v>6647</v>
      </c>
      <c r="EH1" s="3" t="s">
        <v>6648</v>
      </c>
      <c r="EI1" s="3" t="s">
        <v>6649</v>
      </c>
      <c r="EJ1" s="3" t="s">
        <v>6650</v>
      </c>
      <c r="EK1" s="3" t="s">
        <v>6651</v>
      </c>
      <c r="EL1" s="3" t="s">
        <v>6652</v>
      </c>
      <c r="EM1" s="3" t="s">
        <v>6653</v>
      </c>
      <c r="EN1" s="3" t="s">
        <v>6654</v>
      </c>
      <c r="EO1" s="3" t="s">
        <v>6655</v>
      </c>
      <c r="EP1" s="3" t="s">
        <v>6656</v>
      </c>
      <c r="EQ1" s="3" t="s">
        <v>6657</v>
      </c>
      <c r="ER1" s="3" t="s">
        <v>6658</v>
      </c>
      <c r="ES1" s="3" t="s">
        <v>6659</v>
      </c>
      <c r="ET1" s="3" t="s">
        <v>6660</v>
      </c>
      <c r="EU1" s="3" t="s">
        <v>6661</v>
      </c>
      <c r="EV1" s="3" t="s">
        <v>6662</v>
      </c>
      <c r="EW1" s="3" t="s">
        <v>6663</v>
      </c>
      <c r="EX1" s="3" t="s">
        <v>6664</v>
      </c>
      <c r="EY1" s="3" t="s">
        <v>6665</v>
      </c>
      <c r="EZ1" s="3" t="s">
        <v>6666</v>
      </c>
      <c r="FA1" s="3" t="s">
        <v>6667</v>
      </c>
      <c r="FB1" s="3" t="s">
        <v>6668</v>
      </c>
      <c r="FC1" s="3" t="s">
        <v>6669</v>
      </c>
      <c r="FD1" s="3" t="s">
        <v>6670</v>
      </c>
      <c r="FE1" s="3" t="s">
        <v>6671</v>
      </c>
      <c r="FF1" s="3" t="s">
        <v>6672</v>
      </c>
      <c r="FG1" s="3" t="s">
        <v>6673</v>
      </c>
      <c r="FH1" s="3" t="s">
        <v>6674</v>
      </c>
      <c r="FI1" s="3" t="s">
        <v>6675</v>
      </c>
      <c r="FJ1" s="3" t="s">
        <v>6676</v>
      </c>
      <c r="FK1" s="3" t="s">
        <v>6677</v>
      </c>
      <c r="FL1" s="3" t="s">
        <v>6678</v>
      </c>
      <c r="FM1" s="3" t="s">
        <v>6679</v>
      </c>
      <c r="FN1" s="3" t="s">
        <v>6680</v>
      </c>
      <c r="FO1" s="3" t="s">
        <v>6681</v>
      </c>
      <c r="FP1" s="3" t="s">
        <v>6682</v>
      </c>
      <c r="FQ1" s="3" t="s">
        <v>6683</v>
      </c>
      <c r="FR1" s="3" t="s">
        <v>6684</v>
      </c>
      <c r="FS1" s="3" t="s">
        <v>6685</v>
      </c>
      <c r="FT1" s="3" t="s">
        <v>6686</v>
      </c>
      <c r="FU1" s="3" t="s">
        <v>6687</v>
      </c>
      <c r="FV1" s="3" t="s">
        <v>6688</v>
      </c>
      <c r="FW1" s="3" t="s">
        <v>6689</v>
      </c>
      <c r="FX1" s="3" t="s">
        <v>6690</v>
      </c>
      <c r="FY1" s="3" t="s">
        <v>6691</v>
      </c>
      <c r="FZ1" s="3" t="s">
        <v>6692</v>
      </c>
      <c r="GA1" s="3" t="s">
        <v>6693</v>
      </c>
      <c r="GB1" s="3" t="s">
        <v>6694</v>
      </c>
      <c r="GC1" s="3" t="s">
        <v>6695</v>
      </c>
      <c r="GD1" s="3" t="s">
        <v>6696</v>
      </c>
      <c r="GE1" s="3" t="s">
        <v>6697</v>
      </c>
      <c r="GF1" s="3" t="s">
        <v>6698</v>
      </c>
      <c r="GG1" s="3" t="s">
        <v>6699</v>
      </c>
      <c r="GH1" s="3" t="s">
        <v>6700</v>
      </c>
      <c r="GI1" s="3" t="s">
        <v>6701</v>
      </c>
      <c r="GJ1" s="3" t="s">
        <v>6702</v>
      </c>
      <c r="GK1" s="3" t="s">
        <v>6703</v>
      </c>
      <c r="GL1" s="3" t="s">
        <v>6704</v>
      </c>
      <c r="GM1" s="3" t="s">
        <v>6705</v>
      </c>
      <c r="GN1" s="3" t="s">
        <v>6706</v>
      </c>
      <c r="GO1" s="3" t="s">
        <v>6707</v>
      </c>
      <c r="GP1" s="3" t="s">
        <v>6708</v>
      </c>
      <c r="GQ1" s="3" t="s">
        <v>6709</v>
      </c>
      <c r="GR1" s="3" t="s">
        <v>6710</v>
      </c>
      <c r="GS1" s="3" t="s">
        <v>6711</v>
      </c>
      <c r="GT1" s="3" t="s">
        <v>6712</v>
      </c>
      <c r="GU1" s="3" t="s">
        <v>6713</v>
      </c>
      <c r="GV1" s="3" t="s">
        <v>6714</v>
      </c>
      <c r="GW1" s="3" t="s">
        <v>6715</v>
      </c>
      <c r="GX1" s="3" t="s">
        <v>6716</v>
      </c>
      <c r="GY1" s="3" t="s">
        <v>6717</v>
      </c>
      <c r="GZ1" s="3" t="s">
        <v>6718</v>
      </c>
      <c r="HA1" s="3" t="s">
        <v>6719</v>
      </c>
      <c r="HB1" s="3" t="s">
        <v>6720</v>
      </c>
      <c r="HC1" s="3" t="s">
        <v>6721</v>
      </c>
      <c r="HD1" s="3" t="s">
        <v>6722</v>
      </c>
      <c r="HE1" s="3" t="s">
        <v>6723</v>
      </c>
      <c r="HF1" s="3" t="s">
        <v>6724</v>
      </c>
      <c r="HG1" s="3" t="s">
        <v>6725</v>
      </c>
      <c r="HH1" s="3" t="s">
        <v>6726</v>
      </c>
      <c r="HI1" s="3" t="s">
        <v>6727</v>
      </c>
      <c r="HJ1" s="3" t="s">
        <v>6728</v>
      </c>
      <c r="HK1" s="3" t="s">
        <v>6729</v>
      </c>
      <c r="HL1" s="3" t="s">
        <v>6730</v>
      </c>
      <c r="HM1" s="3" t="s">
        <v>6731</v>
      </c>
      <c r="HN1" s="3" t="s">
        <v>6732</v>
      </c>
      <c r="HO1" s="3" t="s">
        <v>6733</v>
      </c>
      <c r="HP1" s="3" t="s">
        <v>6734</v>
      </c>
      <c r="HQ1" s="3" t="s">
        <v>6735</v>
      </c>
      <c r="HR1" s="3" t="s">
        <v>6736</v>
      </c>
      <c r="HS1" s="3" t="s">
        <v>6737</v>
      </c>
      <c r="HT1" s="3" t="s">
        <v>6738</v>
      </c>
      <c r="HU1" s="3" t="s">
        <v>6739</v>
      </c>
      <c r="HV1" s="3" t="s">
        <v>6740</v>
      </c>
      <c r="HW1" s="3" t="s">
        <v>6741</v>
      </c>
      <c r="HX1" s="3" t="s">
        <v>6742</v>
      </c>
      <c r="HY1" s="3" t="s">
        <v>6743</v>
      </c>
      <c r="HZ1" s="3" t="s">
        <v>6744</v>
      </c>
      <c r="IA1" s="3" t="s">
        <v>6745</v>
      </c>
      <c r="IB1" s="3" t="s">
        <v>6746</v>
      </c>
      <c r="IC1" s="3" t="s">
        <v>6747</v>
      </c>
      <c r="ID1" s="3" t="s">
        <v>6748</v>
      </c>
      <c r="IE1" s="3" t="s">
        <v>6749</v>
      </c>
      <c r="IF1" s="3" t="s">
        <v>6750</v>
      </c>
      <c r="IG1" s="3" t="s">
        <v>6751</v>
      </c>
      <c r="IH1" s="3" t="s">
        <v>6752</v>
      </c>
      <c r="II1" s="3" t="s">
        <v>6753</v>
      </c>
      <c r="IJ1" s="3" t="s">
        <v>6754</v>
      </c>
      <c r="IK1" s="3" t="s">
        <v>6755</v>
      </c>
      <c r="IL1" s="3" t="s">
        <v>6756</v>
      </c>
      <c r="IM1" s="3" t="s">
        <v>6757</v>
      </c>
      <c r="IN1" s="3" t="s">
        <v>6758</v>
      </c>
      <c r="IO1" s="3" t="s">
        <v>6759</v>
      </c>
      <c r="IP1" s="3" t="s">
        <v>6760</v>
      </c>
      <c r="IQ1" s="3" t="s">
        <v>6761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6762</v>
      </c>
      <c r="C10" s="8" t="s">
        <v>6763</v>
      </c>
      <c r="D10" s="8" t="s">
        <v>6764</v>
      </c>
      <c r="E10" s="8" t="s">
        <v>6765</v>
      </c>
      <c r="F10" s="8" t="s">
        <v>6766</v>
      </c>
      <c r="G10" s="8" t="s">
        <v>6767</v>
      </c>
      <c r="H10" s="8" t="s">
        <v>6768</v>
      </c>
      <c r="I10" s="8" t="s">
        <v>6769</v>
      </c>
      <c r="J10" s="8" t="s">
        <v>6770</v>
      </c>
      <c r="K10" s="8" t="s">
        <v>6771</v>
      </c>
      <c r="L10" s="8" t="s">
        <v>6772</v>
      </c>
      <c r="M10" s="8" t="s">
        <v>6773</v>
      </c>
      <c r="N10" s="8" t="s">
        <v>6774</v>
      </c>
      <c r="O10" s="8" t="s">
        <v>6775</v>
      </c>
      <c r="P10" s="8" t="s">
        <v>6776</v>
      </c>
      <c r="Q10" s="8" t="s">
        <v>6777</v>
      </c>
      <c r="R10" s="8" t="s">
        <v>6778</v>
      </c>
      <c r="S10" s="8" t="s">
        <v>6779</v>
      </c>
      <c r="T10" s="8" t="s">
        <v>6780</v>
      </c>
      <c r="U10" s="8" t="s">
        <v>6781</v>
      </c>
      <c r="V10" s="8" t="s">
        <v>6782</v>
      </c>
      <c r="W10" s="8" t="s">
        <v>6783</v>
      </c>
      <c r="X10" s="8" t="s">
        <v>6784</v>
      </c>
      <c r="Y10" s="8" t="s">
        <v>6785</v>
      </c>
      <c r="Z10" s="8" t="s">
        <v>6786</v>
      </c>
      <c r="AA10" s="8" t="s">
        <v>6787</v>
      </c>
      <c r="AB10" s="8" t="s">
        <v>6788</v>
      </c>
      <c r="AC10" s="8" t="s">
        <v>6789</v>
      </c>
      <c r="AD10" s="8" t="s">
        <v>6790</v>
      </c>
      <c r="AE10" s="8" t="s">
        <v>6791</v>
      </c>
      <c r="AF10" s="8" t="s">
        <v>6792</v>
      </c>
      <c r="AG10" s="8" t="s">
        <v>6793</v>
      </c>
      <c r="AH10" s="8" t="s">
        <v>6794</v>
      </c>
      <c r="AI10" s="8" t="s">
        <v>6795</v>
      </c>
      <c r="AJ10" s="8" t="s">
        <v>6796</v>
      </c>
      <c r="AK10" s="8" t="s">
        <v>6797</v>
      </c>
      <c r="AL10" s="8" t="s">
        <v>6798</v>
      </c>
      <c r="AM10" s="8" t="s">
        <v>6799</v>
      </c>
      <c r="AN10" s="8" t="s">
        <v>6800</v>
      </c>
      <c r="AO10" s="8" t="s">
        <v>6801</v>
      </c>
      <c r="AP10" s="8" t="s">
        <v>6802</v>
      </c>
      <c r="AQ10" s="8" t="s">
        <v>6803</v>
      </c>
      <c r="AR10" s="8" t="s">
        <v>6804</v>
      </c>
      <c r="AS10" s="8" t="s">
        <v>6805</v>
      </c>
      <c r="AT10" s="8" t="s">
        <v>6806</v>
      </c>
      <c r="AU10" s="8" t="s">
        <v>6807</v>
      </c>
      <c r="AV10" s="8" t="s">
        <v>6808</v>
      </c>
      <c r="AW10" s="8" t="s">
        <v>6809</v>
      </c>
      <c r="AX10" s="8" t="s">
        <v>6810</v>
      </c>
      <c r="AY10" s="8" t="s">
        <v>6811</v>
      </c>
      <c r="AZ10" s="8" t="s">
        <v>6812</v>
      </c>
      <c r="BA10" s="8" t="s">
        <v>6813</v>
      </c>
      <c r="BB10" s="8" t="s">
        <v>6814</v>
      </c>
      <c r="BC10" s="8" t="s">
        <v>6815</v>
      </c>
      <c r="BD10" s="8" t="s">
        <v>6816</v>
      </c>
      <c r="BE10" s="8" t="s">
        <v>6817</v>
      </c>
      <c r="BF10" s="8" t="s">
        <v>6818</v>
      </c>
      <c r="BG10" s="8" t="s">
        <v>6819</v>
      </c>
      <c r="BH10" s="8" t="s">
        <v>6820</v>
      </c>
      <c r="BI10" s="8" t="s">
        <v>6821</v>
      </c>
      <c r="BJ10" s="8" t="s">
        <v>6822</v>
      </c>
      <c r="BK10" s="8" t="s">
        <v>6823</v>
      </c>
      <c r="BL10" s="8" t="s">
        <v>6824</v>
      </c>
      <c r="BM10" s="8" t="s">
        <v>6825</v>
      </c>
      <c r="BN10" s="8" t="s">
        <v>6826</v>
      </c>
      <c r="BO10" s="8" t="s">
        <v>6827</v>
      </c>
      <c r="BP10" s="8" t="s">
        <v>6828</v>
      </c>
      <c r="BQ10" s="8" t="s">
        <v>6829</v>
      </c>
      <c r="BR10" s="8" t="s">
        <v>6830</v>
      </c>
      <c r="BS10" s="8" t="s">
        <v>6831</v>
      </c>
      <c r="BT10" s="8" t="s">
        <v>6832</v>
      </c>
      <c r="BU10" s="8" t="s">
        <v>6833</v>
      </c>
      <c r="BV10" s="8" t="s">
        <v>6834</v>
      </c>
      <c r="BW10" s="8" t="s">
        <v>6835</v>
      </c>
      <c r="BX10" s="8" t="s">
        <v>6836</v>
      </c>
      <c r="BY10" s="8" t="s">
        <v>6837</v>
      </c>
      <c r="BZ10" s="8" t="s">
        <v>6838</v>
      </c>
      <c r="CA10" s="8" t="s">
        <v>6839</v>
      </c>
      <c r="CB10" s="8" t="s">
        <v>6840</v>
      </c>
      <c r="CC10" s="8" t="s">
        <v>6841</v>
      </c>
      <c r="CD10" s="8" t="s">
        <v>6842</v>
      </c>
      <c r="CE10" s="8" t="s">
        <v>6843</v>
      </c>
      <c r="CF10" s="8" t="s">
        <v>6844</v>
      </c>
      <c r="CG10" s="8" t="s">
        <v>6845</v>
      </c>
      <c r="CH10" s="8" t="s">
        <v>6846</v>
      </c>
      <c r="CI10" s="8" t="s">
        <v>6847</v>
      </c>
      <c r="CJ10" s="8" t="s">
        <v>6848</v>
      </c>
      <c r="CK10" s="8" t="s">
        <v>6849</v>
      </c>
      <c r="CL10" s="8" t="s">
        <v>6850</v>
      </c>
      <c r="CM10" s="8" t="s">
        <v>6851</v>
      </c>
      <c r="CN10" s="8" t="s">
        <v>6852</v>
      </c>
      <c r="CO10" s="8" t="s">
        <v>6853</v>
      </c>
      <c r="CP10" s="8" t="s">
        <v>6854</v>
      </c>
      <c r="CQ10" s="8" t="s">
        <v>6855</v>
      </c>
      <c r="CR10" s="8" t="s">
        <v>6856</v>
      </c>
      <c r="CS10" s="8" t="s">
        <v>6857</v>
      </c>
      <c r="CT10" s="8" t="s">
        <v>6858</v>
      </c>
      <c r="CU10" s="8" t="s">
        <v>6859</v>
      </c>
      <c r="CV10" s="8" t="s">
        <v>6860</v>
      </c>
      <c r="CW10" s="8" t="s">
        <v>6861</v>
      </c>
      <c r="CX10" s="8" t="s">
        <v>6862</v>
      </c>
      <c r="CY10" s="8" t="s">
        <v>6863</v>
      </c>
      <c r="CZ10" s="8" t="s">
        <v>6864</v>
      </c>
      <c r="DA10" s="8" t="s">
        <v>6865</v>
      </c>
      <c r="DB10" s="8" t="s">
        <v>6866</v>
      </c>
      <c r="DC10" s="8" t="s">
        <v>6867</v>
      </c>
      <c r="DD10" s="8" t="s">
        <v>6868</v>
      </c>
      <c r="DE10" s="8" t="s">
        <v>6869</v>
      </c>
      <c r="DF10" s="8" t="s">
        <v>6870</v>
      </c>
      <c r="DG10" s="8" t="s">
        <v>6871</v>
      </c>
      <c r="DH10" s="8" t="s">
        <v>6872</v>
      </c>
      <c r="DI10" s="8" t="s">
        <v>6873</v>
      </c>
      <c r="DJ10" s="8" t="s">
        <v>6874</v>
      </c>
      <c r="DK10" s="8" t="s">
        <v>6875</v>
      </c>
      <c r="DL10" s="8" t="s">
        <v>6876</v>
      </c>
      <c r="DM10" s="8" t="s">
        <v>6877</v>
      </c>
      <c r="DN10" s="8" t="s">
        <v>6878</v>
      </c>
      <c r="DO10" s="8" t="s">
        <v>6879</v>
      </c>
      <c r="DP10" s="8" t="s">
        <v>6880</v>
      </c>
      <c r="DQ10" s="8" t="s">
        <v>6881</v>
      </c>
      <c r="DR10" s="8" t="s">
        <v>6882</v>
      </c>
      <c r="DS10" s="8" t="s">
        <v>6883</v>
      </c>
      <c r="DT10" s="8" t="s">
        <v>6884</v>
      </c>
      <c r="DU10" s="8" t="s">
        <v>6885</v>
      </c>
      <c r="DV10" s="8" t="s">
        <v>6886</v>
      </c>
      <c r="DW10" s="8" t="s">
        <v>6887</v>
      </c>
      <c r="DX10" s="8" t="s">
        <v>6888</v>
      </c>
      <c r="DY10" s="8" t="s">
        <v>6889</v>
      </c>
      <c r="DZ10" s="8" t="s">
        <v>6890</v>
      </c>
      <c r="EA10" s="8" t="s">
        <v>6891</v>
      </c>
      <c r="EB10" s="8" t="s">
        <v>6892</v>
      </c>
      <c r="EC10" s="8" t="s">
        <v>6893</v>
      </c>
      <c r="ED10" s="8" t="s">
        <v>6894</v>
      </c>
      <c r="EE10" s="8" t="s">
        <v>6895</v>
      </c>
      <c r="EF10" s="8" t="s">
        <v>6896</v>
      </c>
      <c r="EG10" s="8" t="s">
        <v>6897</v>
      </c>
      <c r="EH10" s="8" t="s">
        <v>6898</v>
      </c>
      <c r="EI10" s="8" t="s">
        <v>6899</v>
      </c>
      <c r="EJ10" s="8" t="s">
        <v>6900</v>
      </c>
      <c r="EK10" s="8" t="s">
        <v>6901</v>
      </c>
      <c r="EL10" s="8" t="s">
        <v>6902</v>
      </c>
      <c r="EM10" s="8" t="s">
        <v>6903</v>
      </c>
      <c r="EN10" s="8" t="s">
        <v>6904</v>
      </c>
      <c r="EO10" s="8" t="s">
        <v>6905</v>
      </c>
      <c r="EP10" s="8" t="s">
        <v>6906</v>
      </c>
      <c r="EQ10" s="8" t="s">
        <v>6907</v>
      </c>
      <c r="ER10" s="8" t="s">
        <v>6908</v>
      </c>
      <c r="ES10" s="8" t="s">
        <v>6909</v>
      </c>
      <c r="ET10" s="8" t="s">
        <v>6910</v>
      </c>
      <c r="EU10" s="8" t="s">
        <v>6911</v>
      </c>
      <c r="EV10" s="8" t="s">
        <v>6912</v>
      </c>
      <c r="EW10" s="8" t="s">
        <v>6913</v>
      </c>
      <c r="EX10" s="8" t="s">
        <v>6914</v>
      </c>
      <c r="EY10" s="8" t="s">
        <v>6915</v>
      </c>
      <c r="EZ10" s="8" t="s">
        <v>6916</v>
      </c>
      <c r="FA10" s="8" t="s">
        <v>6917</v>
      </c>
      <c r="FB10" s="8" t="s">
        <v>6918</v>
      </c>
      <c r="FC10" s="8" t="s">
        <v>6919</v>
      </c>
      <c r="FD10" s="8" t="s">
        <v>6920</v>
      </c>
      <c r="FE10" s="8" t="s">
        <v>6921</v>
      </c>
      <c r="FF10" s="8" t="s">
        <v>6922</v>
      </c>
      <c r="FG10" s="8" t="s">
        <v>6923</v>
      </c>
      <c r="FH10" s="8" t="s">
        <v>6924</v>
      </c>
      <c r="FI10" s="8" t="s">
        <v>6925</v>
      </c>
      <c r="FJ10" s="8" t="s">
        <v>6926</v>
      </c>
      <c r="FK10" s="8" t="s">
        <v>6927</v>
      </c>
      <c r="FL10" s="8" t="s">
        <v>6928</v>
      </c>
      <c r="FM10" s="8" t="s">
        <v>6929</v>
      </c>
      <c r="FN10" s="8" t="s">
        <v>6930</v>
      </c>
      <c r="FO10" s="8" t="s">
        <v>6931</v>
      </c>
      <c r="FP10" s="8" t="s">
        <v>6932</v>
      </c>
      <c r="FQ10" s="8" t="s">
        <v>6933</v>
      </c>
      <c r="FR10" s="8" t="s">
        <v>6934</v>
      </c>
      <c r="FS10" s="8" t="s">
        <v>6935</v>
      </c>
      <c r="FT10" s="8" t="s">
        <v>6936</v>
      </c>
      <c r="FU10" s="8" t="s">
        <v>6937</v>
      </c>
      <c r="FV10" s="8" t="s">
        <v>6938</v>
      </c>
      <c r="FW10" s="8" t="s">
        <v>6939</v>
      </c>
      <c r="FX10" s="8" t="s">
        <v>6940</v>
      </c>
      <c r="FY10" s="8" t="s">
        <v>6941</v>
      </c>
      <c r="FZ10" s="8" t="s">
        <v>6942</v>
      </c>
      <c r="GA10" s="8" t="s">
        <v>6943</v>
      </c>
      <c r="GB10" s="8" t="s">
        <v>6944</v>
      </c>
      <c r="GC10" s="8" t="s">
        <v>6945</v>
      </c>
      <c r="GD10" s="8" t="s">
        <v>6946</v>
      </c>
      <c r="GE10" s="8" t="s">
        <v>6947</v>
      </c>
      <c r="GF10" s="8" t="s">
        <v>6948</v>
      </c>
      <c r="GG10" s="8" t="s">
        <v>6949</v>
      </c>
      <c r="GH10" s="8" t="s">
        <v>6950</v>
      </c>
      <c r="GI10" s="8" t="s">
        <v>6951</v>
      </c>
      <c r="GJ10" s="8" t="s">
        <v>6952</v>
      </c>
      <c r="GK10" s="8" t="s">
        <v>6953</v>
      </c>
      <c r="GL10" s="8" t="s">
        <v>6954</v>
      </c>
      <c r="GM10" s="8" t="s">
        <v>6955</v>
      </c>
      <c r="GN10" s="8" t="s">
        <v>6956</v>
      </c>
      <c r="GO10" s="8" t="s">
        <v>6957</v>
      </c>
      <c r="GP10" s="8" t="s">
        <v>6958</v>
      </c>
      <c r="GQ10" s="8" t="s">
        <v>6959</v>
      </c>
      <c r="GR10" s="8" t="s">
        <v>6960</v>
      </c>
      <c r="GS10" s="8" t="s">
        <v>6961</v>
      </c>
      <c r="GT10" s="8" t="s">
        <v>6962</v>
      </c>
      <c r="GU10" s="8" t="s">
        <v>6963</v>
      </c>
      <c r="GV10" s="8" t="s">
        <v>6964</v>
      </c>
      <c r="GW10" s="8" t="s">
        <v>6965</v>
      </c>
      <c r="GX10" s="8" t="s">
        <v>6966</v>
      </c>
      <c r="GY10" s="8" t="s">
        <v>6967</v>
      </c>
      <c r="GZ10" s="8" t="s">
        <v>6968</v>
      </c>
      <c r="HA10" s="8" t="s">
        <v>6969</v>
      </c>
      <c r="HB10" s="8" t="s">
        <v>6970</v>
      </c>
      <c r="HC10" s="8" t="s">
        <v>6971</v>
      </c>
      <c r="HD10" s="8" t="s">
        <v>6972</v>
      </c>
      <c r="HE10" s="8" t="s">
        <v>6973</v>
      </c>
      <c r="HF10" s="8" t="s">
        <v>6974</v>
      </c>
      <c r="HG10" s="8" t="s">
        <v>6975</v>
      </c>
      <c r="HH10" s="8" t="s">
        <v>6976</v>
      </c>
      <c r="HI10" s="8" t="s">
        <v>6977</v>
      </c>
      <c r="HJ10" s="8" t="s">
        <v>6978</v>
      </c>
      <c r="HK10" s="8" t="s">
        <v>6979</v>
      </c>
      <c r="HL10" s="8" t="s">
        <v>6980</v>
      </c>
      <c r="HM10" s="8" t="s">
        <v>6981</v>
      </c>
      <c r="HN10" s="8" t="s">
        <v>6982</v>
      </c>
      <c r="HO10" s="8" t="s">
        <v>6983</v>
      </c>
      <c r="HP10" s="8" t="s">
        <v>6984</v>
      </c>
      <c r="HQ10" s="8" t="s">
        <v>6985</v>
      </c>
      <c r="HR10" s="8" t="s">
        <v>6986</v>
      </c>
      <c r="HS10" s="8" t="s">
        <v>6987</v>
      </c>
      <c r="HT10" s="8" t="s">
        <v>6988</v>
      </c>
      <c r="HU10" s="8" t="s">
        <v>6989</v>
      </c>
      <c r="HV10" s="8" t="s">
        <v>6990</v>
      </c>
      <c r="HW10" s="8" t="s">
        <v>6991</v>
      </c>
      <c r="HX10" s="8" t="s">
        <v>6992</v>
      </c>
      <c r="HY10" s="8" t="s">
        <v>6993</v>
      </c>
      <c r="HZ10" s="8" t="s">
        <v>6994</v>
      </c>
      <c r="IA10" s="8" t="s">
        <v>6995</v>
      </c>
      <c r="IB10" s="8" t="s">
        <v>6996</v>
      </c>
      <c r="IC10" s="8" t="s">
        <v>6997</v>
      </c>
      <c r="ID10" s="8" t="s">
        <v>6998</v>
      </c>
      <c r="IE10" s="8" t="s">
        <v>6999</v>
      </c>
      <c r="IF10" s="8" t="s">
        <v>7000</v>
      </c>
      <c r="IG10" s="8" t="s">
        <v>7001</v>
      </c>
      <c r="IH10" s="8" t="s">
        <v>7002</v>
      </c>
      <c r="II10" s="8" t="s">
        <v>7003</v>
      </c>
      <c r="IJ10" s="8" t="s">
        <v>7004</v>
      </c>
      <c r="IK10" s="8" t="s">
        <v>7005</v>
      </c>
      <c r="IL10" s="8" t="s">
        <v>7006</v>
      </c>
      <c r="IM10" s="8" t="s">
        <v>7007</v>
      </c>
      <c r="IN10" s="8" t="s">
        <v>7008</v>
      </c>
      <c r="IO10" s="8" t="s">
        <v>7009</v>
      </c>
      <c r="IP10" s="8" t="s">
        <v>7010</v>
      </c>
      <c r="IQ10" s="8" t="s">
        <v>7011</v>
      </c>
    </row>
    <row r="11" spans="1:251">
      <c r="A11" s="10">
        <v>42036</v>
      </c>
      <c r="B11" s="9">
        <v>0</v>
      </c>
      <c r="C11" s="9">
        <v>0.92400000000000004</v>
      </c>
      <c r="D11" s="9">
        <v>1.5029999999999999</v>
      </c>
      <c r="E11" s="9">
        <v>1.3320000000000001</v>
      </c>
      <c r="F11" s="9">
        <v>1.0960000000000001</v>
      </c>
      <c r="G11" s="9">
        <v>0.23599999999999999</v>
      </c>
      <c r="H11" s="9">
        <v>25.995000000000001</v>
      </c>
      <c r="I11" s="9">
        <v>19.295999999999999</v>
      </c>
      <c r="J11" s="9">
        <v>18.471</v>
      </c>
      <c r="K11" s="9">
        <v>0.14799999999999999</v>
      </c>
      <c r="L11" s="9">
        <v>0.67700000000000005</v>
      </c>
      <c r="M11" s="9">
        <v>0</v>
      </c>
      <c r="N11" s="9">
        <v>0.47399999999999998</v>
      </c>
      <c r="O11" s="9">
        <v>0.35199999999999998</v>
      </c>
      <c r="P11" s="9">
        <v>16.494</v>
      </c>
      <c r="Q11" s="9">
        <v>1.121</v>
      </c>
      <c r="R11" s="9">
        <v>0.871</v>
      </c>
      <c r="S11" s="9">
        <v>0.81100000000000005</v>
      </c>
      <c r="T11" s="9">
        <v>3.1240000000000001</v>
      </c>
      <c r="U11" s="9">
        <v>16.172000000000001</v>
      </c>
      <c r="V11" s="9">
        <v>6.6989999999999998</v>
      </c>
      <c r="W11" s="9">
        <v>1.5740000000000001</v>
      </c>
      <c r="X11" s="9">
        <v>30.231999999999999</v>
      </c>
      <c r="Y11" s="9">
        <v>35.271999999999998</v>
      </c>
      <c r="Z11" s="9">
        <v>33.408999999999999</v>
      </c>
      <c r="AA11" s="9">
        <v>2.3130000000000002</v>
      </c>
      <c r="AB11" s="9">
        <v>2.2330000000000001</v>
      </c>
      <c r="AC11" s="9">
        <v>1.234</v>
      </c>
      <c r="AD11" s="9">
        <v>0.999</v>
      </c>
      <c r="AE11" s="9">
        <v>1.6339999999999999</v>
      </c>
      <c r="AF11" s="9">
        <v>0.59899999999999998</v>
      </c>
      <c r="AG11" s="9">
        <v>1.4650000000000001</v>
      </c>
      <c r="AH11" s="9">
        <v>0.16200000000000001</v>
      </c>
      <c r="AI11" s="9">
        <v>0.60599999999999998</v>
      </c>
      <c r="AJ11" s="9">
        <v>0.54500000000000004</v>
      </c>
      <c r="AK11" s="9">
        <v>0.75900000000000001</v>
      </c>
      <c r="AL11" s="9">
        <v>0.92900000000000005</v>
      </c>
      <c r="AM11" s="9">
        <v>1.4330000000000001</v>
      </c>
      <c r="AN11" s="9">
        <v>0.8</v>
      </c>
      <c r="AO11" s="9">
        <v>0.08</v>
      </c>
      <c r="AP11" s="9">
        <v>31.096</v>
      </c>
      <c r="AQ11" s="9">
        <v>22.683</v>
      </c>
      <c r="AR11" s="9">
        <v>21.731999999999999</v>
      </c>
      <c r="AS11" s="9">
        <v>0.95099999999999996</v>
      </c>
      <c r="AT11" s="9">
        <v>0</v>
      </c>
      <c r="AU11" s="9">
        <v>0.59299999999999997</v>
      </c>
      <c r="AV11" s="9">
        <v>0</v>
      </c>
      <c r="AW11" s="9">
        <v>0.35799999999999998</v>
      </c>
      <c r="AX11" s="9">
        <v>17.707000000000001</v>
      </c>
      <c r="AY11" s="9">
        <v>1.125</v>
      </c>
      <c r="AZ11" s="9">
        <v>0.55000000000000004</v>
      </c>
      <c r="BA11" s="9">
        <v>3.3010000000000002</v>
      </c>
      <c r="BB11" s="9">
        <v>2.266</v>
      </c>
      <c r="BC11" s="9">
        <v>20.417000000000002</v>
      </c>
      <c r="BD11" s="9">
        <v>8.4130000000000003</v>
      </c>
      <c r="BE11" s="9">
        <v>1.863</v>
      </c>
      <c r="BF11" s="9">
        <v>35.271999999999998</v>
      </c>
      <c r="BG11" s="9">
        <v>59.360999999999997</v>
      </c>
      <c r="BH11" s="9">
        <v>55.851999999999997</v>
      </c>
      <c r="BI11" s="9">
        <v>5.0919999999999996</v>
      </c>
      <c r="BJ11" s="9">
        <v>4.4050000000000002</v>
      </c>
      <c r="BK11" s="9">
        <v>1.466</v>
      </c>
      <c r="BL11" s="9">
        <v>2.9390000000000001</v>
      </c>
      <c r="BM11" s="9">
        <v>2.23</v>
      </c>
      <c r="BN11" s="9">
        <v>2.1749999999999998</v>
      </c>
      <c r="BO11" s="9">
        <v>2.7450000000000001</v>
      </c>
      <c r="BP11" s="9">
        <v>1.0860000000000001</v>
      </c>
      <c r="BQ11" s="9">
        <v>0.57399999999999995</v>
      </c>
      <c r="BR11" s="9">
        <v>1.343</v>
      </c>
      <c r="BS11" s="9">
        <v>1.655</v>
      </c>
      <c r="BT11" s="9">
        <v>1.407</v>
      </c>
      <c r="BU11" s="9">
        <v>3.0409999999999999</v>
      </c>
      <c r="BV11" s="9">
        <v>1.365</v>
      </c>
      <c r="BW11" s="9">
        <v>0.68700000000000006</v>
      </c>
      <c r="BX11" s="9">
        <v>50.76</v>
      </c>
      <c r="BY11" s="9">
        <v>46.341000000000001</v>
      </c>
      <c r="BZ11" s="9">
        <v>42.707999999999998</v>
      </c>
      <c r="CA11" s="9">
        <v>1.641</v>
      </c>
      <c r="CB11" s="9">
        <v>1.9930000000000001</v>
      </c>
      <c r="CC11" s="9">
        <v>1.587</v>
      </c>
      <c r="CD11" s="9">
        <v>1.9430000000000001</v>
      </c>
      <c r="CE11" s="9">
        <v>0.104</v>
      </c>
      <c r="CF11" s="9">
        <v>34.185000000000002</v>
      </c>
      <c r="CG11" s="9">
        <v>3.218</v>
      </c>
      <c r="CH11" s="9">
        <v>3.3980000000000001</v>
      </c>
      <c r="CI11" s="9">
        <v>5.54</v>
      </c>
      <c r="CJ11" s="9">
        <v>7.266</v>
      </c>
      <c r="CK11" s="9">
        <v>39.075000000000003</v>
      </c>
      <c r="CL11" s="9">
        <v>4.4189999999999996</v>
      </c>
      <c r="CM11" s="9">
        <v>3.51</v>
      </c>
      <c r="CN11" s="9">
        <v>59.360999999999997</v>
      </c>
      <c r="CO11" s="9">
        <v>46.712000000000003</v>
      </c>
      <c r="CP11" s="9">
        <v>42.774000000000001</v>
      </c>
      <c r="CQ11" s="9">
        <v>3.4809999999999999</v>
      </c>
      <c r="CR11" s="9">
        <v>2.2549999999999999</v>
      </c>
      <c r="CS11" s="9">
        <v>0.58099999999999996</v>
      </c>
      <c r="CT11" s="9">
        <v>1.6739999999999999</v>
      </c>
      <c r="CU11" s="9">
        <v>1.4790000000000001</v>
      </c>
      <c r="CV11" s="9">
        <v>0.77600000000000002</v>
      </c>
      <c r="CW11" s="9">
        <v>1.478</v>
      </c>
      <c r="CX11" s="9">
        <v>0.77700000000000002</v>
      </c>
      <c r="CY11" s="9">
        <v>0</v>
      </c>
      <c r="CZ11" s="9">
        <v>0</v>
      </c>
      <c r="DA11" s="9">
        <v>0.94799999999999995</v>
      </c>
      <c r="DB11" s="9">
        <v>1.3069999999999999</v>
      </c>
      <c r="DC11" s="9">
        <v>1.708</v>
      </c>
      <c r="DD11" s="9">
        <v>0.54700000000000004</v>
      </c>
      <c r="DE11" s="9">
        <v>1.226</v>
      </c>
      <c r="DF11" s="9">
        <v>39.292999999999999</v>
      </c>
      <c r="DG11" s="9">
        <v>36.017000000000003</v>
      </c>
      <c r="DH11" s="9">
        <v>34.866999999999997</v>
      </c>
      <c r="DI11" s="9">
        <v>0.69799999999999995</v>
      </c>
      <c r="DJ11" s="9">
        <v>0.45100000000000001</v>
      </c>
      <c r="DK11" s="9">
        <v>0.70199999999999996</v>
      </c>
      <c r="DL11" s="9">
        <v>0.33100000000000002</v>
      </c>
      <c r="DM11" s="9">
        <v>0</v>
      </c>
      <c r="DN11" s="9">
        <v>23.812000000000001</v>
      </c>
      <c r="DO11" s="9">
        <v>3.1560000000000001</v>
      </c>
      <c r="DP11" s="9">
        <v>1.708</v>
      </c>
      <c r="DQ11" s="9">
        <v>7.3410000000000002</v>
      </c>
      <c r="DR11" s="9">
        <v>2.5470000000000002</v>
      </c>
      <c r="DS11" s="9">
        <v>33.469000000000001</v>
      </c>
      <c r="DT11" s="9">
        <v>3.2759999999999998</v>
      </c>
      <c r="DU11" s="9">
        <v>3.9380000000000002</v>
      </c>
      <c r="DV11" s="9">
        <v>46.712000000000003</v>
      </c>
      <c r="DW11" s="9">
        <v>24.558</v>
      </c>
      <c r="DX11" s="9">
        <v>17.678000000000001</v>
      </c>
      <c r="DY11" s="9">
        <v>17.678000000000001</v>
      </c>
      <c r="DZ11" s="9">
        <v>1.5780000000000001</v>
      </c>
      <c r="EA11" s="9">
        <v>16.100000000000001</v>
      </c>
      <c r="EB11" s="9">
        <v>6.88</v>
      </c>
      <c r="EC11" s="9">
        <v>137.34399999999999</v>
      </c>
      <c r="ED11" s="9">
        <v>129.53899999999999</v>
      </c>
      <c r="EE11" s="9">
        <v>30.725000000000001</v>
      </c>
      <c r="EF11" s="9">
        <v>11.208</v>
      </c>
      <c r="EG11" s="9">
        <v>3.8849999999999998</v>
      </c>
      <c r="EH11" s="9">
        <v>6.2009999999999996</v>
      </c>
      <c r="EI11" s="9">
        <v>7.165</v>
      </c>
      <c r="EJ11" s="9">
        <v>2.9209999999999998</v>
      </c>
      <c r="EK11" s="9">
        <v>6.9009999999999998</v>
      </c>
      <c r="EL11" s="9">
        <v>1.774</v>
      </c>
      <c r="EM11" s="9">
        <v>1.105</v>
      </c>
      <c r="EN11" s="9">
        <v>2.83</v>
      </c>
      <c r="EO11" s="9">
        <v>3.2749999999999999</v>
      </c>
      <c r="EP11" s="9">
        <v>3.98</v>
      </c>
      <c r="EQ11" s="9">
        <v>6.42</v>
      </c>
      <c r="ER11" s="9">
        <v>3.6659999999999999</v>
      </c>
      <c r="ES11" s="9">
        <v>19.516999999999999</v>
      </c>
      <c r="ET11" s="9">
        <v>98.813999999999993</v>
      </c>
      <c r="EU11" s="9">
        <v>85.06</v>
      </c>
      <c r="EV11" s="9">
        <v>81.805000000000007</v>
      </c>
      <c r="EW11" s="9">
        <v>1.99</v>
      </c>
      <c r="EX11" s="9">
        <v>1.264</v>
      </c>
      <c r="EY11" s="9">
        <v>2.08</v>
      </c>
      <c r="EZ11" s="9">
        <v>0.53300000000000003</v>
      </c>
      <c r="FA11" s="9">
        <v>0.54900000000000004</v>
      </c>
      <c r="FB11" s="9">
        <v>72.278000000000006</v>
      </c>
      <c r="FC11" s="9">
        <v>3.0139999999999998</v>
      </c>
      <c r="FD11" s="9">
        <v>2.1070000000000002</v>
      </c>
      <c r="FE11" s="9">
        <v>7.6609999999999996</v>
      </c>
      <c r="FF11" s="9">
        <v>13.699</v>
      </c>
      <c r="FG11" s="9">
        <v>71.361000000000004</v>
      </c>
      <c r="FH11" s="9">
        <v>13.754</v>
      </c>
      <c r="FI11" s="9">
        <v>7.806</v>
      </c>
      <c r="FJ11" s="9">
        <v>116.07299999999999</v>
      </c>
      <c r="FK11" s="9">
        <v>21.271999999999998</v>
      </c>
      <c r="FL11" s="9">
        <v>12.834</v>
      </c>
      <c r="FM11" s="9">
        <v>12.439</v>
      </c>
      <c r="FN11" s="9">
        <v>0.91600000000000004</v>
      </c>
      <c r="FO11" s="9">
        <v>0.91600000000000004</v>
      </c>
      <c r="FP11" s="9">
        <v>0.29899999999999999</v>
      </c>
      <c r="FQ11" s="9">
        <v>0.61699999999999999</v>
      </c>
      <c r="FR11" s="9">
        <v>0.77400000000000002</v>
      </c>
      <c r="FS11" s="9">
        <v>0.14199999999999999</v>
      </c>
      <c r="FT11" s="9">
        <v>0.56200000000000006</v>
      </c>
      <c r="FU11" s="9">
        <v>0.129</v>
      </c>
      <c r="FV11" s="9">
        <v>0.14199999999999999</v>
      </c>
      <c r="FW11" s="9">
        <v>0.28399999999999997</v>
      </c>
      <c r="FX11" s="9">
        <v>0.19800000000000001</v>
      </c>
      <c r="FY11" s="9">
        <v>0.434</v>
      </c>
      <c r="FZ11" s="9">
        <v>0.8</v>
      </c>
      <c r="GA11" s="9">
        <v>0.115</v>
      </c>
      <c r="GB11" s="9">
        <v>0</v>
      </c>
      <c r="GC11" s="9">
        <v>11.523</v>
      </c>
      <c r="GD11" s="9">
        <v>8.1880000000000006</v>
      </c>
      <c r="GE11" s="9">
        <v>7.9429999999999996</v>
      </c>
      <c r="GF11" s="9">
        <v>0.245</v>
      </c>
      <c r="GG11" s="9">
        <v>0</v>
      </c>
      <c r="GH11" s="9">
        <v>0.245</v>
      </c>
      <c r="GI11" s="9">
        <v>0</v>
      </c>
      <c r="GJ11" s="9">
        <v>0</v>
      </c>
      <c r="GK11" s="9">
        <v>6.9749999999999996</v>
      </c>
      <c r="GL11" s="9">
        <v>0.24</v>
      </c>
      <c r="GM11" s="9">
        <v>7.1999999999999995E-2</v>
      </c>
      <c r="GN11" s="9">
        <v>0.90100000000000002</v>
      </c>
      <c r="GO11" s="9">
        <v>1.409</v>
      </c>
      <c r="GP11" s="9">
        <v>6.7789999999999999</v>
      </c>
      <c r="GQ11" s="9">
        <v>3.335</v>
      </c>
      <c r="GR11" s="9">
        <v>0.39600000000000002</v>
      </c>
      <c r="GS11" s="9">
        <v>12.834</v>
      </c>
      <c r="GT11" s="9">
        <v>24.716000000000001</v>
      </c>
      <c r="GU11" s="9">
        <v>23.609000000000002</v>
      </c>
      <c r="GV11" s="9">
        <v>1.599</v>
      </c>
      <c r="GW11" s="9">
        <v>1.3740000000000001</v>
      </c>
      <c r="GX11" s="9">
        <v>1.1639999999999999</v>
      </c>
      <c r="GY11" s="9">
        <v>0.21</v>
      </c>
      <c r="GZ11" s="9">
        <v>1.1180000000000001</v>
      </c>
      <c r="HA11" s="9">
        <v>0.25600000000000001</v>
      </c>
      <c r="HB11" s="9">
        <v>1.1180000000000001</v>
      </c>
      <c r="HC11" s="9">
        <v>0</v>
      </c>
      <c r="HD11" s="9">
        <v>0.25600000000000001</v>
      </c>
      <c r="HE11" s="9">
        <v>0.49199999999999999</v>
      </c>
      <c r="HF11" s="9">
        <v>0.27600000000000002</v>
      </c>
      <c r="HG11" s="9">
        <v>0.60699999999999998</v>
      </c>
      <c r="HH11" s="9">
        <v>0.97699999999999998</v>
      </c>
      <c r="HI11" s="9">
        <v>0.39700000000000002</v>
      </c>
      <c r="HJ11" s="9">
        <v>0.22500000000000001</v>
      </c>
      <c r="HK11" s="9">
        <v>22.01</v>
      </c>
      <c r="HL11" s="9">
        <v>19.893999999999998</v>
      </c>
      <c r="HM11" s="9">
        <v>18.756</v>
      </c>
      <c r="HN11" s="9">
        <v>0.71699999999999997</v>
      </c>
      <c r="HO11" s="9">
        <v>0.42099999999999999</v>
      </c>
      <c r="HP11" s="9">
        <v>0.89300000000000002</v>
      </c>
      <c r="HQ11" s="9">
        <v>0</v>
      </c>
      <c r="HR11" s="9">
        <v>0.245</v>
      </c>
      <c r="HS11" s="9">
        <v>16.917000000000002</v>
      </c>
      <c r="HT11" s="9">
        <v>0.9</v>
      </c>
      <c r="HU11" s="9">
        <v>0.66800000000000004</v>
      </c>
      <c r="HV11" s="9">
        <v>1.409</v>
      </c>
      <c r="HW11" s="9">
        <v>3.92</v>
      </c>
      <c r="HX11" s="9">
        <v>15.974</v>
      </c>
      <c r="HY11" s="9">
        <v>2.117</v>
      </c>
      <c r="HZ11" s="9">
        <v>1.1080000000000001</v>
      </c>
      <c r="IA11" s="9">
        <v>24.716000000000001</v>
      </c>
      <c r="IB11" s="9">
        <v>19.934999999999999</v>
      </c>
      <c r="IC11" s="9">
        <v>18.648</v>
      </c>
      <c r="ID11" s="9">
        <v>1.6060000000000001</v>
      </c>
      <c r="IE11" s="9">
        <v>1.387</v>
      </c>
      <c r="IF11" s="9">
        <v>0.60499999999999998</v>
      </c>
      <c r="IG11" s="9">
        <v>0.78200000000000003</v>
      </c>
      <c r="IH11" s="9">
        <v>1.0489999999999999</v>
      </c>
      <c r="II11" s="9">
        <v>0.33800000000000002</v>
      </c>
      <c r="IJ11" s="9">
        <v>1.0489999999999999</v>
      </c>
      <c r="IK11" s="9">
        <v>0.17</v>
      </c>
      <c r="IL11" s="9">
        <v>0.16800000000000001</v>
      </c>
      <c r="IM11" s="9">
        <v>0.38500000000000001</v>
      </c>
      <c r="IN11" s="9">
        <v>0.17499999999999999</v>
      </c>
      <c r="IO11" s="9">
        <v>0.82699999999999996</v>
      </c>
      <c r="IP11" s="9">
        <v>0.54500000000000004</v>
      </c>
      <c r="IQ11" s="9">
        <v>0.84199999999999997</v>
      </c>
    </row>
    <row r="12" spans="1:251">
      <c r="A12" s="10">
        <v>42401</v>
      </c>
      <c r="B12" s="9">
        <v>0.27400000000000002</v>
      </c>
      <c r="C12" s="9">
        <v>1.119</v>
      </c>
      <c r="D12" s="9">
        <v>0.443</v>
      </c>
      <c r="E12" s="9">
        <v>0.93300000000000005</v>
      </c>
      <c r="F12" s="9">
        <v>0.90300000000000002</v>
      </c>
      <c r="G12" s="9">
        <v>0.28100000000000003</v>
      </c>
      <c r="H12" s="9">
        <v>24.68</v>
      </c>
      <c r="I12" s="9">
        <v>17.288</v>
      </c>
      <c r="J12" s="9">
        <v>15.557</v>
      </c>
      <c r="K12" s="9">
        <v>1.0389999999999999</v>
      </c>
      <c r="L12" s="9">
        <v>0.69199999999999995</v>
      </c>
      <c r="M12" s="9">
        <v>0.93</v>
      </c>
      <c r="N12" s="9">
        <v>0.55000000000000004</v>
      </c>
      <c r="O12" s="9">
        <v>0.251</v>
      </c>
      <c r="P12" s="9">
        <v>13.345000000000001</v>
      </c>
      <c r="Q12" s="9">
        <v>1.3660000000000001</v>
      </c>
      <c r="R12" s="9">
        <v>0.88400000000000001</v>
      </c>
      <c r="S12" s="9">
        <v>1.6930000000000001</v>
      </c>
      <c r="T12" s="9">
        <v>3.65</v>
      </c>
      <c r="U12" s="9">
        <v>13.638999999999999</v>
      </c>
      <c r="V12" s="9">
        <v>7.391</v>
      </c>
      <c r="W12" s="9">
        <v>2.1840000000000002</v>
      </c>
      <c r="X12" s="9">
        <v>28.981000000000002</v>
      </c>
      <c r="Y12" s="9">
        <v>37.796999999999997</v>
      </c>
      <c r="Z12" s="9">
        <v>36.712000000000003</v>
      </c>
      <c r="AA12" s="9">
        <v>2.6440000000000001</v>
      </c>
      <c r="AB12" s="9">
        <v>2.5270000000000001</v>
      </c>
      <c r="AC12" s="9">
        <v>1.421</v>
      </c>
      <c r="AD12" s="9">
        <v>1.105</v>
      </c>
      <c r="AE12" s="9">
        <v>2.2469999999999999</v>
      </c>
      <c r="AF12" s="9">
        <v>0.27900000000000003</v>
      </c>
      <c r="AG12" s="9">
        <v>1.855</v>
      </c>
      <c r="AH12" s="9">
        <v>0</v>
      </c>
      <c r="AI12" s="9">
        <v>0.67100000000000004</v>
      </c>
      <c r="AJ12" s="9">
        <v>0.95099999999999996</v>
      </c>
      <c r="AK12" s="9">
        <v>0.77100000000000002</v>
      </c>
      <c r="AL12" s="9">
        <v>0.80500000000000005</v>
      </c>
      <c r="AM12" s="9">
        <v>1.23</v>
      </c>
      <c r="AN12" s="9">
        <v>1.2969999999999999</v>
      </c>
      <c r="AO12" s="9">
        <v>0.11700000000000001</v>
      </c>
      <c r="AP12" s="9">
        <v>34.067999999999998</v>
      </c>
      <c r="AQ12" s="9">
        <v>25.405000000000001</v>
      </c>
      <c r="AR12" s="9">
        <v>24.274000000000001</v>
      </c>
      <c r="AS12" s="9">
        <v>0.58399999999999996</v>
      </c>
      <c r="AT12" s="9">
        <v>0.54600000000000004</v>
      </c>
      <c r="AU12" s="9">
        <v>0.495</v>
      </c>
      <c r="AV12" s="9">
        <v>0.21099999999999999</v>
      </c>
      <c r="AW12" s="9">
        <v>0.246</v>
      </c>
      <c r="AX12" s="9">
        <v>21.068999999999999</v>
      </c>
      <c r="AY12" s="9">
        <v>1.7030000000000001</v>
      </c>
      <c r="AZ12" s="9">
        <v>0.32700000000000001</v>
      </c>
      <c r="BA12" s="9">
        <v>2.306</v>
      </c>
      <c r="BB12" s="9">
        <v>4.0359999999999996</v>
      </c>
      <c r="BC12" s="9">
        <v>21.369</v>
      </c>
      <c r="BD12" s="9">
        <v>8.6630000000000003</v>
      </c>
      <c r="BE12" s="9">
        <v>1.085</v>
      </c>
      <c r="BF12" s="9">
        <v>37.796999999999997</v>
      </c>
      <c r="BG12" s="9">
        <v>59.006</v>
      </c>
      <c r="BH12" s="9">
        <v>54.935000000000002</v>
      </c>
      <c r="BI12" s="9">
        <v>3.9780000000000002</v>
      </c>
      <c r="BJ12" s="9">
        <v>3.74</v>
      </c>
      <c r="BK12" s="9">
        <v>1.1020000000000001</v>
      </c>
      <c r="BL12" s="9">
        <v>2.6379999999999999</v>
      </c>
      <c r="BM12" s="9">
        <v>2.5539999999999998</v>
      </c>
      <c r="BN12" s="9">
        <v>1.1859999999999999</v>
      </c>
      <c r="BO12" s="9">
        <v>2.3260000000000001</v>
      </c>
      <c r="BP12" s="9">
        <v>0.80200000000000005</v>
      </c>
      <c r="BQ12" s="9">
        <v>0.61199999999999999</v>
      </c>
      <c r="BR12" s="9">
        <v>0.436</v>
      </c>
      <c r="BS12" s="9">
        <v>1.764</v>
      </c>
      <c r="BT12" s="9">
        <v>1.54</v>
      </c>
      <c r="BU12" s="9">
        <v>1.4179999999999999</v>
      </c>
      <c r="BV12" s="9">
        <v>2.3220000000000001</v>
      </c>
      <c r="BW12" s="9">
        <v>0.23699999999999999</v>
      </c>
      <c r="BX12" s="9">
        <v>50.957000000000001</v>
      </c>
      <c r="BY12" s="9">
        <v>47.176000000000002</v>
      </c>
      <c r="BZ12" s="9">
        <v>44.276000000000003</v>
      </c>
      <c r="CA12" s="9">
        <v>1.903</v>
      </c>
      <c r="CB12" s="9">
        <v>0.998</v>
      </c>
      <c r="CC12" s="9">
        <v>1.4750000000000001</v>
      </c>
      <c r="CD12" s="9">
        <v>0.83799999999999997</v>
      </c>
      <c r="CE12" s="9">
        <v>0.58699999999999997</v>
      </c>
      <c r="CF12" s="9">
        <v>36.097000000000001</v>
      </c>
      <c r="CG12" s="9">
        <v>2.7240000000000002</v>
      </c>
      <c r="CH12" s="9">
        <v>2.306</v>
      </c>
      <c r="CI12" s="9">
        <v>6.0490000000000004</v>
      </c>
      <c r="CJ12" s="9">
        <v>5.37</v>
      </c>
      <c r="CK12" s="9">
        <v>41.807000000000002</v>
      </c>
      <c r="CL12" s="9">
        <v>3.7810000000000001</v>
      </c>
      <c r="CM12" s="9">
        <v>4.0709999999999997</v>
      </c>
      <c r="CN12" s="9">
        <v>59.006</v>
      </c>
      <c r="CO12" s="9">
        <v>38.759</v>
      </c>
      <c r="CP12" s="9">
        <v>35.106999999999999</v>
      </c>
      <c r="CQ12" s="9">
        <v>3.173</v>
      </c>
      <c r="CR12" s="9">
        <v>2.556</v>
      </c>
      <c r="CS12" s="9">
        <v>1.2390000000000001</v>
      </c>
      <c r="CT12" s="9">
        <v>1.3169999999999999</v>
      </c>
      <c r="CU12" s="9">
        <v>1.3149999999999999</v>
      </c>
      <c r="CV12" s="9">
        <v>1.2410000000000001</v>
      </c>
      <c r="CW12" s="9">
        <v>1.238</v>
      </c>
      <c r="CX12" s="9">
        <v>1.208</v>
      </c>
      <c r="CY12" s="9">
        <v>0</v>
      </c>
      <c r="CZ12" s="9">
        <v>0.16300000000000001</v>
      </c>
      <c r="DA12" s="9">
        <v>1.157</v>
      </c>
      <c r="DB12" s="9">
        <v>1.236</v>
      </c>
      <c r="DC12" s="9">
        <v>1.597</v>
      </c>
      <c r="DD12" s="9">
        <v>0.95899999999999996</v>
      </c>
      <c r="DE12" s="9">
        <v>0.61699999999999999</v>
      </c>
      <c r="DF12" s="9">
        <v>31.934000000000001</v>
      </c>
      <c r="DG12" s="9">
        <v>29.744</v>
      </c>
      <c r="DH12" s="9">
        <v>28.370999999999999</v>
      </c>
      <c r="DI12" s="9">
        <v>0.27800000000000002</v>
      </c>
      <c r="DJ12" s="9">
        <v>1.095</v>
      </c>
      <c r="DK12" s="9">
        <v>0.27800000000000002</v>
      </c>
      <c r="DL12" s="9">
        <v>0.82199999999999995</v>
      </c>
      <c r="DM12" s="9">
        <v>0.13200000000000001</v>
      </c>
      <c r="DN12" s="9">
        <v>20.614000000000001</v>
      </c>
      <c r="DO12" s="9">
        <v>2.1019999999999999</v>
      </c>
      <c r="DP12" s="9">
        <v>1.8089999999999999</v>
      </c>
      <c r="DQ12" s="9">
        <v>5.2190000000000003</v>
      </c>
      <c r="DR12" s="9">
        <v>2.58</v>
      </c>
      <c r="DS12" s="9">
        <v>27.164000000000001</v>
      </c>
      <c r="DT12" s="9">
        <v>2.19</v>
      </c>
      <c r="DU12" s="9">
        <v>3.6520000000000001</v>
      </c>
      <c r="DV12" s="9">
        <v>38.759</v>
      </c>
      <c r="DW12" s="9">
        <v>27.913</v>
      </c>
      <c r="DX12" s="9">
        <v>21.198</v>
      </c>
      <c r="DY12" s="9">
        <v>21.198</v>
      </c>
      <c r="DZ12" s="9">
        <v>2.1789999999999998</v>
      </c>
      <c r="EA12" s="9">
        <v>19.018999999999998</v>
      </c>
      <c r="EB12" s="9">
        <v>6.7149999999999999</v>
      </c>
      <c r="EC12" s="9">
        <v>135.071</v>
      </c>
      <c r="ED12" s="9">
        <v>127.596</v>
      </c>
      <c r="EE12" s="9">
        <v>21.97</v>
      </c>
      <c r="EF12" s="9">
        <v>7.99</v>
      </c>
      <c r="EG12" s="9">
        <v>3.258</v>
      </c>
      <c r="EH12" s="9">
        <v>3.8149999999999999</v>
      </c>
      <c r="EI12" s="9">
        <v>4.202</v>
      </c>
      <c r="EJ12" s="9">
        <v>2.871</v>
      </c>
      <c r="EK12" s="9">
        <v>3.8929999999999998</v>
      </c>
      <c r="EL12" s="9">
        <v>1.494</v>
      </c>
      <c r="EM12" s="9">
        <v>1.5029999999999999</v>
      </c>
      <c r="EN12" s="9">
        <v>1.2370000000000001</v>
      </c>
      <c r="EO12" s="9">
        <v>2.89</v>
      </c>
      <c r="EP12" s="9">
        <v>2.9460000000000002</v>
      </c>
      <c r="EQ12" s="9">
        <v>4.6139999999999999</v>
      </c>
      <c r="ER12" s="9">
        <v>2.4580000000000002</v>
      </c>
      <c r="ES12" s="9">
        <v>13.98</v>
      </c>
      <c r="ET12" s="9">
        <v>105.626</v>
      </c>
      <c r="EU12" s="9">
        <v>90.242000000000004</v>
      </c>
      <c r="EV12" s="9">
        <v>86.147999999999996</v>
      </c>
      <c r="EW12" s="9">
        <v>1.92</v>
      </c>
      <c r="EX12" s="9">
        <v>2.0350000000000001</v>
      </c>
      <c r="EY12" s="9">
        <v>1.68</v>
      </c>
      <c r="EZ12" s="9">
        <v>1.044</v>
      </c>
      <c r="FA12" s="9">
        <v>1.014</v>
      </c>
      <c r="FB12" s="9">
        <v>77.683000000000007</v>
      </c>
      <c r="FC12" s="9">
        <v>2.9780000000000002</v>
      </c>
      <c r="FD12" s="9">
        <v>2.4039999999999999</v>
      </c>
      <c r="FE12" s="9">
        <v>7.1769999999999996</v>
      </c>
      <c r="FF12" s="9">
        <v>13.896000000000001</v>
      </c>
      <c r="FG12" s="9">
        <v>76.346999999999994</v>
      </c>
      <c r="FH12" s="9">
        <v>15.382999999999999</v>
      </c>
      <c r="FI12" s="9">
        <v>7.4749999999999996</v>
      </c>
      <c r="FJ12" s="9">
        <v>118.3</v>
      </c>
      <c r="FK12" s="9">
        <v>16.771000000000001</v>
      </c>
      <c r="FL12" s="9">
        <v>14.053000000000001</v>
      </c>
      <c r="FM12" s="9">
        <v>13.657</v>
      </c>
      <c r="FN12" s="9">
        <v>0.68400000000000005</v>
      </c>
      <c r="FO12" s="9">
        <v>0.68400000000000005</v>
      </c>
      <c r="FP12" s="9">
        <v>0.20899999999999999</v>
      </c>
      <c r="FQ12" s="9">
        <v>0.47499999999999998</v>
      </c>
      <c r="FR12" s="9">
        <v>0.22</v>
      </c>
      <c r="FS12" s="9">
        <v>0.46500000000000002</v>
      </c>
      <c r="FT12" s="9">
        <v>0.33</v>
      </c>
      <c r="FU12" s="9">
        <v>0</v>
      </c>
      <c r="FV12" s="9">
        <v>0.35399999999999998</v>
      </c>
      <c r="FW12" s="9">
        <v>8.4000000000000005E-2</v>
      </c>
      <c r="FX12" s="9">
        <v>0.22</v>
      </c>
      <c r="FY12" s="9">
        <v>0.38100000000000001</v>
      </c>
      <c r="FZ12" s="9">
        <v>0.30299999999999999</v>
      </c>
      <c r="GA12" s="9">
        <v>0.38100000000000001</v>
      </c>
      <c r="GB12" s="9">
        <v>0</v>
      </c>
      <c r="GC12" s="9">
        <v>12.972</v>
      </c>
      <c r="GD12" s="9">
        <v>9.3420000000000005</v>
      </c>
      <c r="GE12" s="9">
        <v>9.3420000000000005</v>
      </c>
      <c r="GF12" s="9">
        <v>0</v>
      </c>
      <c r="GG12" s="9">
        <v>0</v>
      </c>
      <c r="GH12" s="9">
        <v>0</v>
      </c>
      <c r="GI12" s="9">
        <v>0</v>
      </c>
      <c r="GJ12" s="9">
        <v>0</v>
      </c>
      <c r="GK12" s="9">
        <v>8.6389999999999993</v>
      </c>
      <c r="GL12" s="9">
        <v>0.33600000000000002</v>
      </c>
      <c r="GM12" s="9">
        <v>8.1000000000000003E-2</v>
      </c>
      <c r="GN12" s="9">
        <v>0.28499999999999998</v>
      </c>
      <c r="GO12" s="9">
        <v>1.143</v>
      </c>
      <c r="GP12" s="9">
        <v>8.1980000000000004</v>
      </c>
      <c r="GQ12" s="9">
        <v>3.6309999999999998</v>
      </c>
      <c r="GR12" s="9">
        <v>0.39700000000000002</v>
      </c>
      <c r="GS12" s="9">
        <v>14.053000000000001</v>
      </c>
      <c r="GT12" s="9">
        <v>26.984999999999999</v>
      </c>
      <c r="GU12" s="9">
        <v>26.103000000000002</v>
      </c>
      <c r="GV12" s="9">
        <v>1.54</v>
      </c>
      <c r="GW12" s="9">
        <v>1.54</v>
      </c>
      <c r="GX12" s="9">
        <v>0.75700000000000001</v>
      </c>
      <c r="GY12" s="9">
        <v>0.78400000000000003</v>
      </c>
      <c r="GZ12" s="9">
        <v>1.3160000000000001</v>
      </c>
      <c r="HA12" s="9">
        <v>0.224</v>
      </c>
      <c r="HB12" s="9">
        <v>1.2490000000000001</v>
      </c>
      <c r="HC12" s="9">
        <v>6.7000000000000004E-2</v>
      </c>
      <c r="HD12" s="9">
        <v>0.224</v>
      </c>
      <c r="HE12" s="9">
        <v>0.34699999999999998</v>
      </c>
      <c r="HF12" s="9">
        <v>0.55200000000000005</v>
      </c>
      <c r="HG12" s="9">
        <v>0.64200000000000002</v>
      </c>
      <c r="HH12" s="9">
        <v>1.4419999999999999</v>
      </c>
      <c r="HI12" s="9">
        <v>9.9000000000000005E-2</v>
      </c>
      <c r="HJ12" s="9">
        <v>0</v>
      </c>
      <c r="HK12" s="9">
        <v>24.562999999999999</v>
      </c>
      <c r="HL12" s="9">
        <v>21.686</v>
      </c>
      <c r="HM12" s="9">
        <v>20.664000000000001</v>
      </c>
      <c r="HN12" s="9">
        <v>0.56100000000000005</v>
      </c>
      <c r="HO12" s="9">
        <v>0.46</v>
      </c>
      <c r="HP12" s="9">
        <v>0.63700000000000001</v>
      </c>
      <c r="HQ12" s="9">
        <v>0.10199999999999999</v>
      </c>
      <c r="HR12" s="9">
        <v>0.28299999999999997</v>
      </c>
      <c r="HS12" s="9">
        <v>18.599</v>
      </c>
      <c r="HT12" s="9">
        <v>0.92500000000000004</v>
      </c>
      <c r="HU12" s="9">
        <v>0.503</v>
      </c>
      <c r="HV12" s="9">
        <v>1.6579999999999999</v>
      </c>
      <c r="HW12" s="9">
        <v>4.0890000000000004</v>
      </c>
      <c r="HX12" s="9">
        <v>17.596</v>
      </c>
      <c r="HY12" s="9">
        <v>2.8769999999999998</v>
      </c>
      <c r="HZ12" s="9">
        <v>0.88100000000000001</v>
      </c>
      <c r="IA12" s="9">
        <v>26.984999999999999</v>
      </c>
      <c r="IB12" s="9">
        <v>20.818999999999999</v>
      </c>
      <c r="IC12" s="9">
        <v>19.922000000000001</v>
      </c>
      <c r="ID12" s="9">
        <v>1.385</v>
      </c>
      <c r="IE12" s="9">
        <v>1.385</v>
      </c>
      <c r="IF12" s="9">
        <v>0.877</v>
      </c>
      <c r="IG12" s="9">
        <v>0.50800000000000001</v>
      </c>
      <c r="IH12" s="9">
        <v>0.64100000000000001</v>
      </c>
      <c r="II12" s="9">
        <v>0.74399999999999999</v>
      </c>
      <c r="IJ12" s="9">
        <v>0.64100000000000001</v>
      </c>
      <c r="IK12" s="9">
        <v>0.30199999999999999</v>
      </c>
      <c r="IL12" s="9">
        <v>0.442</v>
      </c>
      <c r="IM12" s="9">
        <v>0.125</v>
      </c>
      <c r="IN12" s="9">
        <v>0.53500000000000003</v>
      </c>
      <c r="IO12" s="9">
        <v>0.72599999999999998</v>
      </c>
      <c r="IP12" s="9">
        <v>0.65100000000000002</v>
      </c>
      <c r="IQ12" s="9">
        <v>0.73399999999999999</v>
      </c>
    </row>
    <row r="13" spans="1:251">
      <c r="A13" s="10">
        <v>42767</v>
      </c>
      <c r="B13" s="9">
        <v>0.85199999999999998</v>
      </c>
      <c r="C13" s="9">
        <v>0.85099999999999998</v>
      </c>
      <c r="D13" s="9">
        <v>1.246</v>
      </c>
      <c r="E13" s="9">
        <v>1.772</v>
      </c>
      <c r="F13" s="9">
        <v>1.1759999999999999</v>
      </c>
      <c r="G13" s="9">
        <v>0.123</v>
      </c>
      <c r="H13" s="9">
        <v>25.902999999999999</v>
      </c>
      <c r="I13" s="9">
        <v>19.957000000000001</v>
      </c>
      <c r="J13" s="9">
        <v>19.263000000000002</v>
      </c>
      <c r="K13" s="9">
        <v>0.32700000000000001</v>
      </c>
      <c r="L13" s="9">
        <v>0.36799999999999999</v>
      </c>
      <c r="M13" s="9">
        <v>0.22800000000000001</v>
      </c>
      <c r="N13" s="9">
        <v>0.129</v>
      </c>
      <c r="O13" s="9">
        <v>0.189</v>
      </c>
      <c r="P13" s="9">
        <v>15.983000000000001</v>
      </c>
      <c r="Q13" s="9">
        <v>0.92900000000000005</v>
      </c>
      <c r="R13" s="9">
        <v>0.70799999999999996</v>
      </c>
      <c r="S13" s="9">
        <v>2.3380000000000001</v>
      </c>
      <c r="T13" s="9">
        <v>3.1850000000000001</v>
      </c>
      <c r="U13" s="9">
        <v>16.771999999999998</v>
      </c>
      <c r="V13" s="9">
        <v>5.9459999999999997</v>
      </c>
      <c r="W13" s="9">
        <v>2.794</v>
      </c>
      <c r="X13" s="9">
        <v>31.768999999999998</v>
      </c>
      <c r="Y13" s="9">
        <v>38.401000000000003</v>
      </c>
      <c r="Z13" s="9">
        <v>37.167999999999999</v>
      </c>
      <c r="AA13" s="9">
        <v>2.9689999999999999</v>
      </c>
      <c r="AB13" s="9">
        <v>2.6440000000000001</v>
      </c>
      <c r="AC13" s="9">
        <v>1.335</v>
      </c>
      <c r="AD13" s="9">
        <v>1.3089999999999999</v>
      </c>
      <c r="AE13" s="9">
        <v>1.6990000000000001</v>
      </c>
      <c r="AF13" s="9">
        <v>0.94499999999999995</v>
      </c>
      <c r="AG13" s="9">
        <v>1.359</v>
      </c>
      <c r="AH13" s="9">
        <v>0.61699999999999999</v>
      </c>
      <c r="AI13" s="9">
        <v>0.66700000000000004</v>
      </c>
      <c r="AJ13" s="9">
        <v>1.302</v>
      </c>
      <c r="AK13" s="9">
        <v>0.70799999999999996</v>
      </c>
      <c r="AL13" s="9">
        <v>0.63400000000000001</v>
      </c>
      <c r="AM13" s="9">
        <v>1.2030000000000001</v>
      </c>
      <c r="AN13" s="9">
        <v>1.4410000000000001</v>
      </c>
      <c r="AO13" s="9">
        <v>0.32500000000000001</v>
      </c>
      <c r="AP13" s="9">
        <v>34.198</v>
      </c>
      <c r="AQ13" s="9">
        <v>22.366</v>
      </c>
      <c r="AR13" s="9">
        <v>21.966999999999999</v>
      </c>
      <c r="AS13" s="9">
        <v>0.26200000000000001</v>
      </c>
      <c r="AT13" s="9">
        <v>0.13700000000000001</v>
      </c>
      <c r="AU13" s="9">
        <v>0</v>
      </c>
      <c r="AV13" s="9">
        <v>0.13700000000000001</v>
      </c>
      <c r="AW13" s="9">
        <v>0.26200000000000001</v>
      </c>
      <c r="AX13" s="9">
        <v>18.388999999999999</v>
      </c>
      <c r="AY13" s="9">
        <v>1.581</v>
      </c>
      <c r="AZ13" s="9">
        <v>0.57299999999999995</v>
      </c>
      <c r="BA13" s="9">
        <v>1.823</v>
      </c>
      <c r="BB13" s="9">
        <v>3.44</v>
      </c>
      <c r="BC13" s="9">
        <v>18.925999999999998</v>
      </c>
      <c r="BD13" s="9">
        <v>11.832000000000001</v>
      </c>
      <c r="BE13" s="9">
        <v>1.234</v>
      </c>
      <c r="BF13" s="9">
        <v>38.401000000000003</v>
      </c>
      <c r="BG13" s="9">
        <v>52.917999999999999</v>
      </c>
      <c r="BH13" s="9">
        <v>48.835999999999999</v>
      </c>
      <c r="BI13" s="9">
        <v>3.5419999999999998</v>
      </c>
      <c r="BJ13" s="9">
        <v>3.2069999999999999</v>
      </c>
      <c r="BK13" s="9">
        <v>1.0429999999999999</v>
      </c>
      <c r="BL13" s="9">
        <v>2.1640000000000001</v>
      </c>
      <c r="BM13" s="9">
        <v>2.3340000000000001</v>
      </c>
      <c r="BN13" s="9">
        <v>0.873</v>
      </c>
      <c r="BO13" s="9">
        <v>2.4369999999999998</v>
      </c>
      <c r="BP13" s="9">
        <v>0.379</v>
      </c>
      <c r="BQ13" s="9">
        <v>0.39200000000000002</v>
      </c>
      <c r="BR13" s="9">
        <v>0.84899999999999998</v>
      </c>
      <c r="BS13" s="9">
        <v>0.88600000000000001</v>
      </c>
      <c r="BT13" s="9">
        <v>1.472</v>
      </c>
      <c r="BU13" s="9">
        <v>1.881</v>
      </c>
      <c r="BV13" s="9">
        <v>1.3260000000000001</v>
      </c>
      <c r="BW13" s="9">
        <v>0.33500000000000002</v>
      </c>
      <c r="BX13" s="9">
        <v>45.293999999999997</v>
      </c>
      <c r="BY13" s="9">
        <v>41.226999999999997</v>
      </c>
      <c r="BZ13" s="9">
        <v>38.78</v>
      </c>
      <c r="CA13" s="9">
        <v>1.417</v>
      </c>
      <c r="CB13" s="9">
        <v>1.03</v>
      </c>
      <c r="CC13" s="9">
        <v>1.343</v>
      </c>
      <c r="CD13" s="9">
        <v>0.41699999999999998</v>
      </c>
      <c r="CE13" s="9">
        <v>0.56699999999999995</v>
      </c>
      <c r="CF13" s="9">
        <v>30.904</v>
      </c>
      <c r="CG13" s="9">
        <v>3.1429999999999998</v>
      </c>
      <c r="CH13" s="9">
        <v>2.79</v>
      </c>
      <c r="CI13" s="9">
        <v>4.3899999999999997</v>
      </c>
      <c r="CJ13" s="9">
        <v>6.5289999999999999</v>
      </c>
      <c r="CK13" s="9">
        <v>34.698</v>
      </c>
      <c r="CL13" s="9">
        <v>4.0670000000000002</v>
      </c>
      <c r="CM13" s="9">
        <v>4.0819999999999999</v>
      </c>
      <c r="CN13" s="9">
        <v>52.917999999999999</v>
      </c>
      <c r="CO13" s="9">
        <v>46.475000000000001</v>
      </c>
      <c r="CP13" s="9">
        <v>42.706000000000003</v>
      </c>
      <c r="CQ13" s="9">
        <v>3.5630000000000002</v>
      </c>
      <c r="CR13" s="9">
        <v>3.496</v>
      </c>
      <c r="CS13" s="9">
        <v>1.3080000000000001</v>
      </c>
      <c r="CT13" s="9">
        <v>2.1880000000000002</v>
      </c>
      <c r="CU13" s="9">
        <v>1.5760000000000001</v>
      </c>
      <c r="CV13" s="9">
        <v>1.92</v>
      </c>
      <c r="CW13" s="9">
        <v>2.0640000000000001</v>
      </c>
      <c r="CX13" s="9">
        <v>1.4319999999999999</v>
      </c>
      <c r="CY13" s="9">
        <v>0</v>
      </c>
      <c r="CZ13" s="9">
        <v>0.54600000000000004</v>
      </c>
      <c r="DA13" s="9">
        <v>0.77800000000000002</v>
      </c>
      <c r="DB13" s="9">
        <v>2.1709999999999998</v>
      </c>
      <c r="DC13" s="9">
        <v>3.01</v>
      </c>
      <c r="DD13" s="9">
        <v>0.48599999999999999</v>
      </c>
      <c r="DE13" s="9">
        <v>6.7000000000000004E-2</v>
      </c>
      <c r="DF13" s="9">
        <v>39.142000000000003</v>
      </c>
      <c r="DG13" s="9">
        <v>36.606999999999999</v>
      </c>
      <c r="DH13" s="9">
        <v>35.055</v>
      </c>
      <c r="DI13" s="9">
        <v>0.71</v>
      </c>
      <c r="DJ13" s="9">
        <v>0.84199999999999997</v>
      </c>
      <c r="DK13" s="9">
        <v>0.747</v>
      </c>
      <c r="DL13" s="9">
        <v>0.80500000000000005</v>
      </c>
      <c r="DM13" s="9">
        <v>0</v>
      </c>
      <c r="DN13" s="9">
        <v>25.74</v>
      </c>
      <c r="DO13" s="9">
        <v>1.9610000000000001</v>
      </c>
      <c r="DP13" s="9">
        <v>1.6040000000000001</v>
      </c>
      <c r="DQ13" s="9">
        <v>7.3010000000000002</v>
      </c>
      <c r="DR13" s="9">
        <v>2.6850000000000001</v>
      </c>
      <c r="DS13" s="9">
        <v>33.920999999999999</v>
      </c>
      <c r="DT13" s="9">
        <v>2.536</v>
      </c>
      <c r="DU13" s="9">
        <v>3.77</v>
      </c>
      <c r="DV13" s="9">
        <v>46.475000000000001</v>
      </c>
      <c r="DW13" s="9">
        <v>29.268000000000001</v>
      </c>
      <c r="DX13" s="9">
        <v>22.262</v>
      </c>
      <c r="DY13" s="9">
        <v>22.262</v>
      </c>
      <c r="DZ13" s="9">
        <v>1.3029999999999999</v>
      </c>
      <c r="EA13" s="9">
        <v>20.959</v>
      </c>
      <c r="EB13" s="9">
        <v>7.0060000000000002</v>
      </c>
      <c r="EC13" s="9">
        <v>121.053</v>
      </c>
      <c r="ED13" s="9">
        <v>113.813</v>
      </c>
      <c r="EE13" s="9">
        <v>22.417999999999999</v>
      </c>
      <c r="EF13" s="9">
        <v>9.3569999999999993</v>
      </c>
      <c r="EG13" s="9">
        <v>4.05</v>
      </c>
      <c r="EH13" s="9">
        <v>4.1609999999999996</v>
      </c>
      <c r="EI13" s="9">
        <v>5.4269999999999996</v>
      </c>
      <c r="EJ13" s="9">
        <v>2.7829999999999999</v>
      </c>
      <c r="EK13" s="9">
        <v>5.2249999999999996</v>
      </c>
      <c r="EL13" s="9">
        <v>1.3009999999999999</v>
      </c>
      <c r="EM13" s="9">
        <v>1.3320000000000001</v>
      </c>
      <c r="EN13" s="9">
        <v>2.8</v>
      </c>
      <c r="EO13" s="9">
        <v>2.4620000000000002</v>
      </c>
      <c r="EP13" s="9">
        <v>2.9489999999999998</v>
      </c>
      <c r="EQ13" s="9">
        <v>6.008</v>
      </c>
      <c r="ER13" s="9">
        <v>2.202</v>
      </c>
      <c r="ES13" s="9">
        <v>13.061</v>
      </c>
      <c r="ET13" s="9">
        <v>91.394999999999996</v>
      </c>
      <c r="EU13" s="9">
        <v>79.807000000000002</v>
      </c>
      <c r="EV13" s="9">
        <v>73.635999999999996</v>
      </c>
      <c r="EW13" s="9">
        <v>4.0460000000000003</v>
      </c>
      <c r="EX13" s="9">
        <v>2.1240000000000001</v>
      </c>
      <c r="EY13" s="9">
        <v>3.8980000000000001</v>
      </c>
      <c r="EZ13" s="9">
        <v>1.306</v>
      </c>
      <c r="FA13" s="9">
        <v>0.96699999999999997</v>
      </c>
      <c r="FB13" s="9">
        <v>67.959000000000003</v>
      </c>
      <c r="FC13" s="9">
        <v>2.875</v>
      </c>
      <c r="FD13" s="9">
        <v>1.9</v>
      </c>
      <c r="FE13" s="9">
        <v>7.0720000000000001</v>
      </c>
      <c r="FF13" s="9">
        <v>11.262</v>
      </c>
      <c r="FG13" s="9">
        <v>68.545000000000002</v>
      </c>
      <c r="FH13" s="9">
        <v>11.587999999999999</v>
      </c>
      <c r="FI13" s="9">
        <v>7.2409999999999997</v>
      </c>
      <c r="FJ13" s="9">
        <v>106.105</v>
      </c>
      <c r="FK13" s="9">
        <v>14.948</v>
      </c>
      <c r="FL13" s="9">
        <v>13.488</v>
      </c>
      <c r="FM13" s="9">
        <v>13.045999999999999</v>
      </c>
      <c r="FN13" s="9">
        <v>1.1439999999999999</v>
      </c>
      <c r="FO13" s="9">
        <v>1.056</v>
      </c>
      <c r="FP13" s="9">
        <v>0.42199999999999999</v>
      </c>
      <c r="FQ13" s="9">
        <v>0.63400000000000001</v>
      </c>
      <c r="FR13" s="9">
        <v>0.65900000000000003</v>
      </c>
      <c r="FS13" s="9">
        <v>0.39700000000000002</v>
      </c>
      <c r="FT13" s="9">
        <v>0.65100000000000002</v>
      </c>
      <c r="FU13" s="9">
        <v>9.5000000000000001E-2</v>
      </c>
      <c r="FV13" s="9">
        <v>0.31</v>
      </c>
      <c r="FW13" s="9">
        <v>0.42199999999999999</v>
      </c>
      <c r="FX13" s="9">
        <v>0.182</v>
      </c>
      <c r="FY13" s="9">
        <v>0.45200000000000001</v>
      </c>
      <c r="FZ13" s="9">
        <v>0.69299999999999995</v>
      </c>
      <c r="GA13" s="9">
        <v>0.36299999999999999</v>
      </c>
      <c r="GB13" s="9">
        <v>8.7999999999999995E-2</v>
      </c>
      <c r="GC13" s="9">
        <v>11.901999999999999</v>
      </c>
      <c r="GD13" s="9">
        <v>8.7469999999999999</v>
      </c>
      <c r="GE13" s="9">
        <v>7.96</v>
      </c>
      <c r="GF13" s="9">
        <v>0.69899999999999995</v>
      </c>
      <c r="GG13" s="9">
        <v>8.7999999999999995E-2</v>
      </c>
      <c r="GH13" s="9">
        <v>0.69899999999999995</v>
      </c>
      <c r="GI13" s="9">
        <v>8.7999999999999995E-2</v>
      </c>
      <c r="GJ13" s="9">
        <v>0</v>
      </c>
      <c r="GK13" s="9">
        <v>7.4569999999999999</v>
      </c>
      <c r="GL13" s="9">
        <v>0.35099999999999998</v>
      </c>
      <c r="GM13" s="9">
        <v>0.34599999999999997</v>
      </c>
      <c r="GN13" s="9">
        <v>0.59199999999999997</v>
      </c>
      <c r="GO13" s="9">
        <v>2.343</v>
      </c>
      <c r="GP13" s="9">
        <v>6.4039999999999999</v>
      </c>
      <c r="GQ13" s="9">
        <v>3.1549999999999998</v>
      </c>
      <c r="GR13" s="9">
        <v>0.442</v>
      </c>
      <c r="GS13" s="9">
        <v>13.488</v>
      </c>
      <c r="GT13" s="9">
        <v>24.416</v>
      </c>
      <c r="GU13" s="9">
        <v>23.292999999999999</v>
      </c>
      <c r="GV13" s="9">
        <v>1.84</v>
      </c>
      <c r="GW13" s="9">
        <v>1.758</v>
      </c>
      <c r="GX13" s="9">
        <v>1.2809999999999999</v>
      </c>
      <c r="GY13" s="9">
        <v>0.47799999999999998</v>
      </c>
      <c r="GZ13" s="9">
        <v>1.4870000000000001</v>
      </c>
      <c r="HA13" s="9">
        <v>0.27200000000000002</v>
      </c>
      <c r="HB13" s="9">
        <v>1.4870000000000001</v>
      </c>
      <c r="HC13" s="9">
        <v>0</v>
      </c>
      <c r="HD13" s="9">
        <v>0.27200000000000002</v>
      </c>
      <c r="HE13" s="9">
        <v>0.59599999999999997</v>
      </c>
      <c r="HF13" s="9">
        <v>0.57299999999999995</v>
      </c>
      <c r="HG13" s="9">
        <v>0.59</v>
      </c>
      <c r="HH13" s="9">
        <v>1.4550000000000001</v>
      </c>
      <c r="HI13" s="9">
        <v>0.30299999999999999</v>
      </c>
      <c r="HJ13" s="9">
        <v>8.2000000000000003E-2</v>
      </c>
      <c r="HK13" s="9">
        <v>21.454000000000001</v>
      </c>
      <c r="HL13" s="9">
        <v>19.766999999999999</v>
      </c>
      <c r="HM13" s="9">
        <v>18.271999999999998</v>
      </c>
      <c r="HN13" s="9">
        <v>1.202</v>
      </c>
      <c r="HO13" s="9">
        <v>0.29299999999999998</v>
      </c>
      <c r="HP13" s="9">
        <v>1.2969999999999999</v>
      </c>
      <c r="HQ13" s="9">
        <v>0</v>
      </c>
      <c r="HR13" s="9">
        <v>0.19800000000000001</v>
      </c>
      <c r="HS13" s="9">
        <v>17.303999999999998</v>
      </c>
      <c r="HT13" s="9">
        <v>0.6</v>
      </c>
      <c r="HU13" s="9">
        <v>0.72899999999999998</v>
      </c>
      <c r="HV13" s="9">
        <v>1.1339999999999999</v>
      </c>
      <c r="HW13" s="9">
        <v>2.3490000000000002</v>
      </c>
      <c r="HX13" s="9">
        <v>17.417999999999999</v>
      </c>
      <c r="HY13" s="9">
        <v>1.6870000000000001</v>
      </c>
      <c r="HZ13" s="9">
        <v>1.123</v>
      </c>
      <c r="IA13" s="9">
        <v>24.416</v>
      </c>
      <c r="IB13" s="9">
        <v>18.497</v>
      </c>
      <c r="IC13" s="9">
        <v>17.431999999999999</v>
      </c>
      <c r="ID13" s="9">
        <v>1.65</v>
      </c>
      <c r="IE13" s="9">
        <v>1.587</v>
      </c>
      <c r="IF13" s="9">
        <v>1.1120000000000001</v>
      </c>
      <c r="IG13" s="9">
        <v>0.47499999999999998</v>
      </c>
      <c r="IH13" s="9">
        <v>1.341</v>
      </c>
      <c r="II13" s="9">
        <v>0.246</v>
      </c>
      <c r="IJ13" s="9">
        <v>1.2450000000000001</v>
      </c>
      <c r="IK13" s="9">
        <v>0</v>
      </c>
      <c r="IL13" s="9">
        <v>0.246</v>
      </c>
      <c r="IM13" s="9">
        <v>0.71099999999999997</v>
      </c>
      <c r="IN13" s="9">
        <v>0.26400000000000001</v>
      </c>
      <c r="IO13" s="9">
        <v>0.61199999999999999</v>
      </c>
      <c r="IP13" s="9">
        <v>1.5109999999999999</v>
      </c>
      <c r="IQ13" s="9">
        <v>7.6999999999999999E-2</v>
      </c>
    </row>
    <row r="14" spans="1:251">
      <c r="A14" s="10">
        <v>43132</v>
      </c>
      <c r="B14" s="9">
        <v>0.37</v>
      </c>
      <c r="C14" s="9">
        <v>0.36599999999999999</v>
      </c>
      <c r="D14" s="9">
        <v>1.431</v>
      </c>
      <c r="E14" s="9">
        <v>1.4339999999999999</v>
      </c>
      <c r="F14" s="9">
        <v>0.73299999999999998</v>
      </c>
      <c r="G14" s="9">
        <v>0.21299999999999999</v>
      </c>
      <c r="H14" s="9">
        <v>25.952999999999999</v>
      </c>
      <c r="I14" s="9">
        <v>19.271000000000001</v>
      </c>
      <c r="J14" s="9">
        <v>17.542999999999999</v>
      </c>
      <c r="K14" s="9">
        <v>0.63400000000000001</v>
      </c>
      <c r="L14" s="9">
        <v>1.0940000000000001</v>
      </c>
      <c r="M14" s="9">
        <v>0.34300000000000003</v>
      </c>
      <c r="N14" s="9">
        <v>0.78800000000000003</v>
      </c>
      <c r="O14" s="9">
        <v>0.59699999999999998</v>
      </c>
      <c r="P14" s="9">
        <v>15.532999999999999</v>
      </c>
      <c r="Q14" s="9">
        <v>1.2150000000000001</v>
      </c>
      <c r="R14" s="9">
        <v>0.94499999999999995</v>
      </c>
      <c r="S14" s="9">
        <v>1.579</v>
      </c>
      <c r="T14" s="9">
        <v>3.57</v>
      </c>
      <c r="U14" s="9">
        <v>15.701000000000001</v>
      </c>
      <c r="V14" s="9">
        <v>6.681</v>
      </c>
      <c r="W14" s="9">
        <v>1.048</v>
      </c>
      <c r="X14" s="9">
        <v>29.381</v>
      </c>
      <c r="Y14" s="9">
        <v>39.768999999999998</v>
      </c>
      <c r="Z14" s="9">
        <v>36.896000000000001</v>
      </c>
      <c r="AA14" s="9">
        <v>2.8849999999999998</v>
      </c>
      <c r="AB14" s="9">
        <v>2.3849999999999998</v>
      </c>
      <c r="AC14" s="9">
        <v>0.91400000000000003</v>
      </c>
      <c r="AD14" s="9">
        <v>1.4710000000000001</v>
      </c>
      <c r="AE14" s="9">
        <v>1.8480000000000001</v>
      </c>
      <c r="AF14" s="9">
        <v>0.53700000000000003</v>
      </c>
      <c r="AG14" s="9">
        <v>1.704</v>
      </c>
      <c r="AH14" s="9">
        <v>0.123</v>
      </c>
      <c r="AI14" s="9">
        <v>0.55800000000000005</v>
      </c>
      <c r="AJ14" s="9">
        <v>0.57499999999999996</v>
      </c>
      <c r="AK14" s="9">
        <v>1.044</v>
      </c>
      <c r="AL14" s="9">
        <v>0.76700000000000002</v>
      </c>
      <c r="AM14" s="9">
        <v>0.85299999999999998</v>
      </c>
      <c r="AN14" s="9">
        <v>1.532</v>
      </c>
      <c r="AO14" s="9">
        <v>0.5</v>
      </c>
      <c r="AP14" s="9">
        <v>34.011000000000003</v>
      </c>
      <c r="AQ14" s="9">
        <v>25.053000000000001</v>
      </c>
      <c r="AR14" s="9">
        <v>23.768000000000001</v>
      </c>
      <c r="AS14" s="9">
        <v>0.73199999999999998</v>
      </c>
      <c r="AT14" s="9">
        <v>0.55300000000000005</v>
      </c>
      <c r="AU14" s="9">
        <v>0.23899999999999999</v>
      </c>
      <c r="AV14" s="9">
        <v>0.26200000000000001</v>
      </c>
      <c r="AW14" s="9">
        <v>0.78400000000000003</v>
      </c>
      <c r="AX14" s="9">
        <v>20.131</v>
      </c>
      <c r="AY14" s="9">
        <v>0.61499999999999999</v>
      </c>
      <c r="AZ14" s="9">
        <v>0.71399999999999997</v>
      </c>
      <c r="BA14" s="9">
        <v>3.593</v>
      </c>
      <c r="BB14" s="9">
        <v>2.5670000000000002</v>
      </c>
      <c r="BC14" s="9">
        <v>22.486000000000001</v>
      </c>
      <c r="BD14" s="9">
        <v>8.9570000000000007</v>
      </c>
      <c r="BE14" s="9">
        <v>2.8730000000000002</v>
      </c>
      <c r="BF14" s="9">
        <v>39.768999999999998</v>
      </c>
      <c r="BG14" s="9">
        <v>58.780999999999999</v>
      </c>
      <c r="BH14" s="9">
        <v>55.347000000000001</v>
      </c>
      <c r="BI14" s="9">
        <v>5.3239999999999998</v>
      </c>
      <c r="BJ14" s="9">
        <v>4.4790000000000001</v>
      </c>
      <c r="BK14" s="9">
        <v>2.5019999999999998</v>
      </c>
      <c r="BL14" s="9">
        <v>1.9770000000000001</v>
      </c>
      <c r="BM14" s="9">
        <v>3.3109999999999999</v>
      </c>
      <c r="BN14" s="9">
        <v>1.167</v>
      </c>
      <c r="BO14" s="9">
        <v>3.8250000000000002</v>
      </c>
      <c r="BP14" s="9">
        <v>0.13500000000000001</v>
      </c>
      <c r="BQ14" s="9">
        <v>0.38400000000000001</v>
      </c>
      <c r="BR14" s="9">
        <v>1.177</v>
      </c>
      <c r="BS14" s="9">
        <v>1.446</v>
      </c>
      <c r="BT14" s="9">
        <v>1.8560000000000001</v>
      </c>
      <c r="BU14" s="9">
        <v>2.1760000000000002</v>
      </c>
      <c r="BV14" s="9">
        <v>2.3029999999999999</v>
      </c>
      <c r="BW14" s="9">
        <v>0.84499999999999997</v>
      </c>
      <c r="BX14" s="9">
        <v>50.023000000000003</v>
      </c>
      <c r="BY14" s="9">
        <v>45.281999999999996</v>
      </c>
      <c r="BZ14" s="9">
        <v>43.698</v>
      </c>
      <c r="CA14" s="9">
        <v>0.64</v>
      </c>
      <c r="CB14" s="9">
        <v>0.94299999999999995</v>
      </c>
      <c r="CC14" s="9">
        <v>0.90900000000000003</v>
      </c>
      <c r="CD14" s="9">
        <v>0.55000000000000004</v>
      </c>
      <c r="CE14" s="9">
        <v>0.125</v>
      </c>
      <c r="CF14" s="9">
        <v>34.637</v>
      </c>
      <c r="CG14" s="9">
        <v>2.8239999999999998</v>
      </c>
      <c r="CH14" s="9">
        <v>2.8439999999999999</v>
      </c>
      <c r="CI14" s="9">
        <v>4.976</v>
      </c>
      <c r="CJ14" s="9">
        <v>5.2089999999999996</v>
      </c>
      <c r="CK14" s="9">
        <v>40.073</v>
      </c>
      <c r="CL14" s="9">
        <v>4.742</v>
      </c>
      <c r="CM14" s="9">
        <v>3.4340000000000002</v>
      </c>
      <c r="CN14" s="9">
        <v>58.780999999999999</v>
      </c>
      <c r="CO14" s="9">
        <v>45.746000000000002</v>
      </c>
      <c r="CP14" s="9">
        <v>42.756</v>
      </c>
      <c r="CQ14" s="9">
        <v>4.7229999999999999</v>
      </c>
      <c r="CR14" s="9">
        <v>3.8969999999999998</v>
      </c>
      <c r="CS14" s="9">
        <v>1.3759999999999999</v>
      </c>
      <c r="CT14" s="9">
        <v>2.5209999999999999</v>
      </c>
      <c r="CU14" s="9">
        <v>1.9770000000000001</v>
      </c>
      <c r="CV14" s="9">
        <v>1.92</v>
      </c>
      <c r="CW14" s="9">
        <v>2.6779999999999999</v>
      </c>
      <c r="CX14" s="9">
        <v>1.2190000000000001</v>
      </c>
      <c r="CY14" s="9">
        <v>0</v>
      </c>
      <c r="CZ14" s="9">
        <v>0.98399999999999999</v>
      </c>
      <c r="DA14" s="9">
        <v>1.1679999999999999</v>
      </c>
      <c r="DB14" s="9">
        <v>1.7450000000000001</v>
      </c>
      <c r="DC14" s="9">
        <v>2.5569999999999999</v>
      </c>
      <c r="DD14" s="9">
        <v>1.34</v>
      </c>
      <c r="DE14" s="9">
        <v>0.82599999999999996</v>
      </c>
      <c r="DF14" s="9">
        <v>38.033000000000001</v>
      </c>
      <c r="DG14" s="9">
        <v>34.651000000000003</v>
      </c>
      <c r="DH14" s="9">
        <v>33.622</v>
      </c>
      <c r="DI14" s="9">
        <v>0.77</v>
      </c>
      <c r="DJ14" s="9">
        <v>0.25900000000000001</v>
      </c>
      <c r="DK14" s="9">
        <v>0.64900000000000002</v>
      </c>
      <c r="DL14" s="9">
        <v>0.38100000000000001</v>
      </c>
      <c r="DM14" s="9">
        <v>0</v>
      </c>
      <c r="DN14" s="9">
        <v>20.265999999999998</v>
      </c>
      <c r="DO14" s="9">
        <v>2.3239999999999998</v>
      </c>
      <c r="DP14" s="9">
        <v>3.383</v>
      </c>
      <c r="DQ14" s="9">
        <v>8.6790000000000003</v>
      </c>
      <c r="DR14" s="9">
        <v>3.2120000000000002</v>
      </c>
      <c r="DS14" s="9">
        <v>31.439</v>
      </c>
      <c r="DT14" s="9">
        <v>3.3820000000000001</v>
      </c>
      <c r="DU14" s="9">
        <v>2.99</v>
      </c>
      <c r="DV14" s="9">
        <v>45.746000000000002</v>
      </c>
      <c r="DW14" s="9">
        <v>31.748000000000001</v>
      </c>
      <c r="DX14" s="9">
        <v>25.565999999999999</v>
      </c>
      <c r="DY14" s="9">
        <v>25.565999999999999</v>
      </c>
      <c r="DZ14" s="9">
        <v>1.96</v>
      </c>
      <c r="EA14" s="9">
        <v>23.606000000000002</v>
      </c>
      <c r="EB14" s="9">
        <v>6.1820000000000004</v>
      </c>
      <c r="EC14" s="9">
        <v>116.584</v>
      </c>
      <c r="ED14" s="9">
        <v>110.66500000000001</v>
      </c>
      <c r="EE14" s="9">
        <v>23.823</v>
      </c>
      <c r="EF14" s="9">
        <v>9.5860000000000003</v>
      </c>
      <c r="EG14" s="9">
        <v>3.9889999999999999</v>
      </c>
      <c r="EH14" s="9">
        <v>4.8150000000000004</v>
      </c>
      <c r="EI14" s="9">
        <v>6.2210000000000001</v>
      </c>
      <c r="EJ14" s="9">
        <v>2.6970000000000001</v>
      </c>
      <c r="EK14" s="9">
        <v>5.9290000000000003</v>
      </c>
      <c r="EL14" s="9">
        <v>2.0209999999999999</v>
      </c>
      <c r="EM14" s="9">
        <v>0.88700000000000001</v>
      </c>
      <c r="EN14" s="9">
        <v>3.8530000000000002</v>
      </c>
      <c r="EO14" s="9">
        <v>2.5539999999999998</v>
      </c>
      <c r="EP14" s="9">
        <v>2.706</v>
      </c>
      <c r="EQ14" s="9">
        <v>6.1280000000000001</v>
      </c>
      <c r="ER14" s="9">
        <v>2.9849999999999999</v>
      </c>
      <c r="ES14" s="9">
        <v>14.237</v>
      </c>
      <c r="ET14" s="9">
        <v>86.843000000000004</v>
      </c>
      <c r="EU14" s="9">
        <v>74.721999999999994</v>
      </c>
      <c r="EV14" s="9">
        <v>70.858000000000004</v>
      </c>
      <c r="EW14" s="9">
        <v>2.15</v>
      </c>
      <c r="EX14" s="9">
        <v>1.714</v>
      </c>
      <c r="EY14" s="9">
        <v>2.1040000000000001</v>
      </c>
      <c r="EZ14" s="9">
        <v>1.054</v>
      </c>
      <c r="FA14" s="9">
        <v>0.70699999999999996</v>
      </c>
      <c r="FB14" s="9">
        <v>63.183</v>
      </c>
      <c r="FC14" s="9">
        <v>1.869</v>
      </c>
      <c r="FD14" s="9">
        <v>1.7929999999999999</v>
      </c>
      <c r="FE14" s="9">
        <v>7.8780000000000001</v>
      </c>
      <c r="FF14" s="9">
        <v>9.5909999999999993</v>
      </c>
      <c r="FG14" s="9">
        <v>65.131</v>
      </c>
      <c r="FH14" s="9">
        <v>12.12</v>
      </c>
      <c r="FI14" s="9">
        <v>5.9180000000000001</v>
      </c>
      <c r="FJ14" s="9">
        <v>101.27</v>
      </c>
      <c r="FK14" s="9">
        <v>15.314</v>
      </c>
      <c r="FL14" s="9">
        <v>11.818</v>
      </c>
      <c r="FM14" s="9">
        <v>11.356</v>
      </c>
      <c r="FN14" s="9">
        <v>0.78</v>
      </c>
      <c r="FO14" s="9">
        <v>0.59699999999999998</v>
      </c>
      <c r="FP14" s="9">
        <v>0.23499999999999999</v>
      </c>
      <c r="FQ14" s="9">
        <v>0.36199999999999999</v>
      </c>
      <c r="FR14" s="9">
        <v>0.51500000000000001</v>
      </c>
      <c r="FS14" s="9">
        <v>8.2000000000000003E-2</v>
      </c>
      <c r="FT14" s="9">
        <v>0.35699999999999998</v>
      </c>
      <c r="FU14" s="9">
        <v>0</v>
      </c>
      <c r="FV14" s="9">
        <v>0.159</v>
      </c>
      <c r="FW14" s="9">
        <v>0.28100000000000003</v>
      </c>
      <c r="FX14" s="9">
        <v>0.153</v>
      </c>
      <c r="FY14" s="9">
        <v>0.16300000000000001</v>
      </c>
      <c r="FZ14" s="9">
        <v>0.439</v>
      </c>
      <c r="GA14" s="9">
        <v>0.158</v>
      </c>
      <c r="GB14" s="9">
        <v>0.183</v>
      </c>
      <c r="GC14" s="9">
        <v>10.576000000000001</v>
      </c>
      <c r="GD14" s="9">
        <v>8.1430000000000007</v>
      </c>
      <c r="GE14" s="9">
        <v>7.9450000000000003</v>
      </c>
      <c r="GF14" s="9">
        <v>0</v>
      </c>
      <c r="GG14" s="9">
        <v>0.19800000000000001</v>
      </c>
      <c r="GH14" s="9">
        <v>0</v>
      </c>
      <c r="GI14" s="9">
        <v>0</v>
      </c>
      <c r="GJ14" s="9">
        <v>0.19800000000000001</v>
      </c>
      <c r="GK14" s="9">
        <v>6.69</v>
      </c>
      <c r="GL14" s="9">
        <v>0.17299999999999999</v>
      </c>
      <c r="GM14" s="9">
        <v>9.7000000000000003E-2</v>
      </c>
      <c r="GN14" s="9">
        <v>1.1830000000000001</v>
      </c>
      <c r="GO14" s="9">
        <v>1.1910000000000001</v>
      </c>
      <c r="GP14" s="9">
        <v>6.952</v>
      </c>
      <c r="GQ14" s="9">
        <v>2.4329999999999998</v>
      </c>
      <c r="GR14" s="9">
        <v>0.46300000000000002</v>
      </c>
      <c r="GS14" s="9">
        <v>11.818</v>
      </c>
      <c r="GT14" s="9">
        <v>20.143000000000001</v>
      </c>
      <c r="GU14" s="9">
        <v>19.456</v>
      </c>
      <c r="GV14" s="9">
        <v>1.2230000000000001</v>
      </c>
      <c r="GW14" s="9">
        <v>1.1259999999999999</v>
      </c>
      <c r="GX14" s="9">
        <v>0.97699999999999998</v>
      </c>
      <c r="GY14" s="9">
        <v>0.14899999999999999</v>
      </c>
      <c r="GZ14" s="9">
        <v>0.93799999999999994</v>
      </c>
      <c r="HA14" s="9">
        <v>0.188</v>
      </c>
      <c r="HB14" s="9">
        <v>0.93799999999999994</v>
      </c>
      <c r="HC14" s="9">
        <v>0</v>
      </c>
      <c r="HD14" s="9">
        <v>0.188</v>
      </c>
      <c r="HE14" s="9">
        <v>0.629</v>
      </c>
      <c r="HF14" s="9">
        <v>0.158</v>
      </c>
      <c r="HG14" s="9">
        <v>0.33900000000000002</v>
      </c>
      <c r="HH14" s="9">
        <v>0.81100000000000005</v>
      </c>
      <c r="HI14" s="9">
        <v>0.315</v>
      </c>
      <c r="HJ14" s="9">
        <v>9.6000000000000002E-2</v>
      </c>
      <c r="HK14" s="9">
        <v>18.233000000000001</v>
      </c>
      <c r="HL14" s="9">
        <v>16.779</v>
      </c>
      <c r="HM14" s="9">
        <v>15.445</v>
      </c>
      <c r="HN14" s="9">
        <v>0.97199999999999998</v>
      </c>
      <c r="HO14" s="9">
        <v>0.36199999999999999</v>
      </c>
      <c r="HP14" s="9">
        <v>1.0660000000000001</v>
      </c>
      <c r="HQ14" s="9">
        <v>0</v>
      </c>
      <c r="HR14" s="9">
        <v>0.26700000000000002</v>
      </c>
      <c r="HS14" s="9">
        <v>13.872999999999999</v>
      </c>
      <c r="HT14" s="9">
        <v>0.35299999999999998</v>
      </c>
      <c r="HU14" s="9">
        <v>0.73299999999999998</v>
      </c>
      <c r="HV14" s="9">
        <v>1.819</v>
      </c>
      <c r="HW14" s="9">
        <v>2.819</v>
      </c>
      <c r="HX14" s="9">
        <v>13.96</v>
      </c>
      <c r="HY14" s="9">
        <v>1.4550000000000001</v>
      </c>
      <c r="HZ14" s="9">
        <v>0.68700000000000006</v>
      </c>
      <c r="IA14" s="9">
        <v>20.143000000000001</v>
      </c>
      <c r="IB14" s="9">
        <v>15.731</v>
      </c>
      <c r="IC14" s="9">
        <v>15.315</v>
      </c>
      <c r="ID14" s="9">
        <v>1.5369999999999999</v>
      </c>
      <c r="IE14" s="9">
        <v>1.5369999999999999</v>
      </c>
      <c r="IF14" s="9">
        <v>1.024</v>
      </c>
      <c r="IG14" s="9">
        <v>0.51300000000000001</v>
      </c>
      <c r="IH14" s="9">
        <v>1.1890000000000001</v>
      </c>
      <c r="II14" s="9">
        <v>0.34799999999999998</v>
      </c>
      <c r="IJ14" s="9">
        <v>1.1890000000000001</v>
      </c>
      <c r="IK14" s="9">
        <v>0.158</v>
      </c>
      <c r="IL14" s="9">
        <v>0.19</v>
      </c>
      <c r="IM14" s="9">
        <v>0.86299999999999999</v>
      </c>
      <c r="IN14" s="9">
        <v>0.34899999999999998</v>
      </c>
      <c r="IO14" s="9">
        <v>0.32500000000000001</v>
      </c>
      <c r="IP14" s="9">
        <v>1.226</v>
      </c>
      <c r="IQ14" s="9">
        <v>0.311</v>
      </c>
    </row>
    <row r="15" spans="1:251">
      <c r="A15" s="10">
        <v>43497</v>
      </c>
      <c r="B15" s="9">
        <v>0.25</v>
      </c>
      <c r="C15" s="9">
        <v>0.28999999999999998</v>
      </c>
      <c r="D15" s="9">
        <v>1.1180000000000001</v>
      </c>
      <c r="E15" s="9">
        <v>1.0129999999999999</v>
      </c>
      <c r="F15" s="9">
        <v>0.64400000000000002</v>
      </c>
      <c r="G15" s="9">
        <v>0</v>
      </c>
      <c r="H15" s="9">
        <v>21.771000000000001</v>
      </c>
      <c r="I15" s="9">
        <v>16.702999999999999</v>
      </c>
      <c r="J15" s="9">
        <v>16.045999999999999</v>
      </c>
      <c r="K15" s="9">
        <v>0.109</v>
      </c>
      <c r="L15" s="9">
        <v>0.54800000000000004</v>
      </c>
      <c r="M15" s="9">
        <v>0.254</v>
      </c>
      <c r="N15" s="9">
        <v>0.40400000000000003</v>
      </c>
      <c r="O15" s="9">
        <v>0</v>
      </c>
      <c r="P15" s="9">
        <v>14.143000000000001</v>
      </c>
      <c r="Q15" s="9">
        <v>0.41499999999999998</v>
      </c>
      <c r="R15" s="9">
        <v>0.69499999999999995</v>
      </c>
      <c r="S15" s="9">
        <v>1.45</v>
      </c>
      <c r="T15" s="9">
        <v>3.403</v>
      </c>
      <c r="U15" s="9">
        <v>13.3</v>
      </c>
      <c r="V15" s="9">
        <v>5.0679999999999996</v>
      </c>
      <c r="W15" s="9">
        <v>1.508</v>
      </c>
      <c r="X15" s="9">
        <v>24.937000000000001</v>
      </c>
      <c r="Y15" s="9">
        <v>39.146000000000001</v>
      </c>
      <c r="Z15" s="9">
        <v>37.970999999999997</v>
      </c>
      <c r="AA15" s="9">
        <v>4.0970000000000004</v>
      </c>
      <c r="AB15" s="9">
        <v>3.9740000000000002</v>
      </c>
      <c r="AC15" s="9">
        <v>2.891</v>
      </c>
      <c r="AD15" s="9">
        <v>1.083</v>
      </c>
      <c r="AE15" s="9">
        <v>3.351</v>
      </c>
      <c r="AF15" s="9">
        <v>0.622</v>
      </c>
      <c r="AG15" s="9">
        <v>2.3969999999999998</v>
      </c>
      <c r="AH15" s="9">
        <v>0.31900000000000001</v>
      </c>
      <c r="AI15" s="9">
        <v>1.258</v>
      </c>
      <c r="AJ15" s="9">
        <v>1.0169999999999999</v>
      </c>
      <c r="AK15" s="9">
        <v>1.1879999999999999</v>
      </c>
      <c r="AL15" s="9">
        <v>1.7689999999999999</v>
      </c>
      <c r="AM15" s="9">
        <v>3.0430000000000001</v>
      </c>
      <c r="AN15" s="9">
        <v>0.93100000000000005</v>
      </c>
      <c r="AO15" s="9">
        <v>0.123</v>
      </c>
      <c r="AP15" s="9">
        <v>33.874000000000002</v>
      </c>
      <c r="AQ15" s="9">
        <v>24.152999999999999</v>
      </c>
      <c r="AR15" s="9">
        <v>23.494</v>
      </c>
      <c r="AS15" s="9">
        <v>0.39200000000000002</v>
      </c>
      <c r="AT15" s="9">
        <v>0.26700000000000002</v>
      </c>
      <c r="AU15" s="9">
        <v>0.26600000000000001</v>
      </c>
      <c r="AV15" s="9">
        <v>0.26700000000000002</v>
      </c>
      <c r="AW15" s="9">
        <v>0.126</v>
      </c>
      <c r="AX15" s="9">
        <v>18.282</v>
      </c>
      <c r="AY15" s="9">
        <v>0.61099999999999999</v>
      </c>
      <c r="AZ15" s="9">
        <v>0.871</v>
      </c>
      <c r="BA15" s="9">
        <v>4.3890000000000002</v>
      </c>
      <c r="BB15" s="9">
        <v>3.919</v>
      </c>
      <c r="BC15" s="9">
        <v>20.234000000000002</v>
      </c>
      <c r="BD15" s="9">
        <v>9.7210000000000001</v>
      </c>
      <c r="BE15" s="9">
        <v>1.1759999999999999</v>
      </c>
      <c r="BF15" s="9">
        <v>39.146000000000001</v>
      </c>
      <c r="BG15" s="9">
        <v>58.905000000000001</v>
      </c>
      <c r="BH15" s="9">
        <v>55.398000000000003</v>
      </c>
      <c r="BI15" s="9">
        <v>5.5289999999999999</v>
      </c>
      <c r="BJ15" s="9">
        <v>4.819</v>
      </c>
      <c r="BK15" s="9">
        <v>0.69299999999999995</v>
      </c>
      <c r="BL15" s="9">
        <v>4.1260000000000003</v>
      </c>
      <c r="BM15" s="9">
        <v>2.6360000000000001</v>
      </c>
      <c r="BN15" s="9">
        <v>2.1829999999999998</v>
      </c>
      <c r="BO15" s="9">
        <v>2.9820000000000002</v>
      </c>
      <c r="BP15" s="9">
        <v>1.161</v>
      </c>
      <c r="BQ15" s="9">
        <v>0.67600000000000005</v>
      </c>
      <c r="BR15" s="9">
        <v>0.98399999999999999</v>
      </c>
      <c r="BS15" s="9">
        <v>2.601</v>
      </c>
      <c r="BT15" s="9">
        <v>1.234</v>
      </c>
      <c r="BU15" s="9">
        <v>1.974</v>
      </c>
      <c r="BV15" s="9">
        <v>2.8450000000000002</v>
      </c>
      <c r="BW15" s="9">
        <v>0.71099999999999997</v>
      </c>
      <c r="BX15" s="9">
        <v>49.869</v>
      </c>
      <c r="BY15" s="9">
        <v>45.473999999999997</v>
      </c>
      <c r="BZ15" s="9">
        <v>43.460999999999999</v>
      </c>
      <c r="CA15" s="9">
        <v>1.0089999999999999</v>
      </c>
      <c r="CB15" s="9">
        <v>1.0029999999999999</v>
      </c>
      <c r="CC15" s="9">
        <v>0.99399999999999999</v>
      </c>
      <c r="CD15" s="9">
        <v>0.88900000000000001</v>
      </c>
      <c r="CE15" s="9">
        <v>0.13</v>
      </c>
      <c r="CF15" s="9">
        <v>32.387</v>
      </c>
      <c r="CG15" s="9">
        <v>3.117</v>
      </c>
      <c r="CH15" s="9">
        <v>2.7509999999999999</v>
      </c>
      <c r="CI15" s="9">
        <v>7.2190000000000003</v>
      </c>
      <c r="CJ15" s="9">
        <v>5.0830000000000002</v>
      </c>
      <c r="CK15" s="9">
        <v>40.390999999999998</v>
      </c>
      <c r="CL15" s="9">
        <v>4.3949999999999996</v>
      </c>
      <c r="CM15" s="9">
        <v>3.5070000000000001</v>
      </c>
      <c r="CN15" s="9">
        <v>58.905000000000001</v>
      </c>
      <c r="CO15" s="9">
        <v>46.573</v>
      </c>
      <c r="CP15" s="9">
        <v>42.865000000000002</v>
      </c>
      <c r="CQ15" s="9">
        <v>5.0640000000000001</v>
      </c>
      <c r="CR15" s="9">
        <v>4.7169999999999996</v>
      </c>
      <c r="CS15" s="9">
        <v>2.214</v>
      </c>
      <c r="CT15" s="9">
        <v>2.5030000000000001</v>
      </c>
      <c r="CU15" s="9">
        <v>2.7120000000000002</v>
      </c>
      <c r="CV15" s="9">
        <v>2.0049999999999999</v>
      </c>
      <c r="CW15" s="9">
        <v>2.9060000000000001</v>
      </c>
      <c r="CX15" s="9">
        <v>1.8109999999999999</v>
      </c>
      <c r="CY15" s="9">
        <v>0</v>
      </c>
      <c r="CZ15" s="9">
        <v>1.0149999999999999</v>
      </c>
      <c r="DA15" s="9">
        <v>2.1539999999999999</v>
      </c>
      <c r="DB15" s="9">
        <v>1.548</v>
      </c>
      <c r="DC15" s="9">
        <v>3.1520000000000001</v>
      </c>
      <c r="DD15" s="9">
        <v>1.5660000000000001</v>
      </c>
      <c r="DE15" s="9">
        <v>0.34699999999999998</v>
      </c>
      <c r="DF15" s="9">
        <v>37.801000000000002</v>
      </c>
      <c r="DG15" s="9">
        <v>33.549999999999997</v>
      </c>
      <c r="DH15" s="9">
        <v>31.707000000000001</v>
      </c>
      <c r="DI15" s="9">
        <v>1.105</v>
      </c>
      <c r="DJ15" s="9">
        <v>0.73799999999999999</v>
      </c>
      <c r="DK15" s="9">
        <v>0.97899999999999998</v>
      </c>
      <c r="DL15" s="9">
        <v>0.86399999999999999</v>
      </c>
      <c r="DM15" s="9">
        <v>0</v>
      </c>
      <c r="DN15" s="9">
        <v>22.93</v>
      </c>
      <c r="DO15" s="9">
        <v>2.161</v>
      </c>
      <c r="DP15" s="9">
        <v>1.9670000000000001</v>
      </c>
      <c r="DQ15" s="9">
        <v>6.4930000000000003</v>
      </c>
      <c r="DR15" s="9">
        <v>4.4370000000000003</v>
      </c>
      <c r="DS15" s="9">
        <v>29.114000000000001</v>
      </c>
      <c r="DT15" s="9">
        <v>4.2510000000000003</v>
      </c>
      <c r="DU15" s="9">
        <v>3.7080000000000002</v>
      </c>
      <c r="DV15" s="9">
        <v>46.573</v>
      </c>
      <c r="DW15" s="9">
        <v>28.085999999999999</v>
      </c>
      <c r="DX15" s="9">
        <v>23.382999999999999</v>
      </c>
      <c r="DY15" s="9">
        <v>23.382999999999999</v>
      </c>
      <c r="DZ15" s="9">
        <v>2.17</v>
      </c>
      <c r="EA15" s="9">
        <v>21.213000000000001</v>
      </c>
      <c r="EB15" s="9">
        <v>4.7030000000000003</v>
      </c>
      <c r="EC15" s="9">
        <v>114.333</v>
      </c>
      <c r="ED15" s="9">
        <v>106.991</v>
      </c>
      <c r="EE15" s="9">
        <v>22.539000000000001</v>
      </c>
      <c r="EF15" s="9">
        <v>9.7880000000000003</v>
      </c>
      <c r="EG15" s="9">
        <v>2.742</v>
      </c>
      <c r="EH15" s="9">
        <v>6.1390000000000002</v>
      </c>
      <c r="EI15" s="9">
        <v>5.5430000000000001</v>
      </c>
      <c r="EJ15" s="9">
        <v>3.3380000000000001</v>
      </c>
      <c r="EK15" s="9">
        <v>5.7510000000000003</v>
      </c>
      <c r="EL15" s="9">
        <v>1.5549999999999999</v>
      </c>
      <c r="EM15" s="9">
        <v>1.575</v>
      </c>
      <c r="EN15" s="9">
        <v>1.8080000000000001</v>
      </c>
      <c r="EO15" s="9">
        <v>3.8239999999999998</v>
      </c>
      <c r="EP15" s="9">
        <v>3.4209999999999998</v>
      </c>
      <c r="EQ15" s="9">
        <v>5.5620000000000003</v>
      </c>
      <c r="ER15" s="9">
        <v>3.49</v>
      </c>
      <c r="ES15" s="9">
        <v>12.750999999999999</v>
      </c>
      <c r="ET15" s="9">
        <v>84.451999999999998</v>
      </c>
      <c r="EU15" s="9">
        <v>76.061000000000007</v>
      </c>
      <c r="EV15" s="9">
        <v>71.058999999999997</v>
      </c>
      <c r="EW15" s="9">
        <v>3.1869999999999998</v>
      </c>
      <c r="EX15" s="9">
        <v>1.696</v>
      </c>
      <c r="EY15" s="9">
        <v>3.3220000000000001</v>
      </c>
      <c r="EZ15" s="9">
        <v>1.115</v>
      </c>
      <c r="FA15" s="9">
        <v>0.44600000000000001</v>
      </c>
      <c r="FB15" s="9">
        <v>63.063000000000002</v>
      </c>
      <c r="FC15" s="9">
        <v>2.2770000000000001</v>
      </c>
      <c r="FD15" s="9">
        <v>3.4009999999999998</v>
      </c>
      <c r="FE15" s="9">
        <v>7.319</v>
      </c>
      <c r="FF15" s="9">
        <v>10.896000000000001</v>
      </c>
      <c r="FG15" s="9">
        <v>65.164000000000001</v>
      </c>
      <c r="FH15" s="9">
        <v>8.3919999999999995</v>
      </c>
      <c r="FI15" s="9">
        <v>7.3419999999999996</v>
      </c>
      <c r="FJ15" s="9">
        <v>99.725999999999999</v>
      </c>
      <c r="FK15" s="9">
        <v>14.606999999999999</v>
      </c>
      <c r="FL15" s="9">
        <v>10.536</v>
      </c>
      <c r="FM15" s="9">
        <v>10.06</v>
      </c>
      <c r="FN15" s="9">
        <v>0.51800000000000002</v>
      </c>
      <c r="FO15" s="9">
        <v>0.51800000000000002</v>
      </c>
      <c r="FP15" s="9">
        <v>0.122</v>
      </c>
      <c r="FQ15" s="9">
        <v>0.39600000000000002</v>
      </c>
      <c r="FR15" s="9">
        <v>0.122</v>
      </c>
      <c r="FS15" s="9">
        <v>0.39600000000000002</v>
      </c>
      <c r="FT15" s="9">
        <v>0.22800000000000001</v>
      </c>
      <c r="FU15" s="9">
        <v>0</v>
      </c>
      <c r="FV15" s="9">
        <v>0.28999999999999998</v>
      </c>
      <c r="FW15" s="9">
        <v>0.122</v>
      </c>
      <c r="FX15" s="9">
        <v>0.17100000000000001</v>
      </c>
      <c r="FY15" s="9">
        <v>0.224</v>
      </c>
      <c r="FZ15" s="9">
        <v>0.39600000000000002</v>
      </c>
      <c r="GA15" s="9">
        <v>0.122</v>
      </c>
      <c r="GB15" s="9">
        <v>0</v>
      </c>
      <c r="GC15" s="9">
        <v>9.5419999999999998</v>
      </c>
      <c r="GD15" s="9">
        <v>7.6669999999999998</v>
      </c>
      <c r="GE15" s="9">
        <v>6.9279999999999999</v>
      </c>
      <c r="GF15" s="9">
        <v>0.39100000000000001</v>
      </c>
      <c r="GG15" s="9">
        <v>0.34799999999999998</v>
      </c>
      <c r="GH15" s="9">
        <v>0.30299999999999999</v>
      </c>
      <c r="GI15" s="9">
        <v>8.8999999999999996E-2</v>
      </c>
      <c r="GJ15" s="9">
        <v>0.34799999999999998</v>
      </c>
      <c r="GK15" s="9">
        <v>6.5960000000000001</v>
      </c>
      <c r="GL15" s="9">
        <v>0.219</v>
      </c>
      <c r="GM15" s="9">
        <v>0.157</v>
      </c>
      <c r="GN15" s="9">
        <v>0.69499999999999995</v>
      </c>
      <c r="GO15" s="9">
        <v>1.4470000000000001</v>
      </c>
      <c r="GP15" s="9">
        <v>6.22</v>
      </c>
      <c r="GQ15" s="9">
        <v>1.875</v>
      </c>
      <c r="GR15" s="9">
        <v>0.47599999999999998</v>
      </c>
      <c r="GS15" s="9">
        <v>10.536</v>
      </c>
      <c r="GT15" s="9">
        <v>22.167999999999999</v>
      </c>
      <c r="GU15" s="9">
        <v>21.279</v>
      </c>
      <c r="GV15" s="9">
        <v>2.8</v>
      </c>
      <c r="GW15" s="9">
        <v>2.6190000000000002</v>
      </c>
      <c r="GX15" s="9">
        <v>1.2210000000000001</v>
      </c>
      <c r="GY15" s="9">
        <v>1.399</v>
      </c>
      <c r="GZ15" s="9">
        <v>1.94</v>
      </c>
      <c r="HA15" s="9">
        <v>0.67900000000000005</v>
      </c>
      <c r="HB15" s="9">
        <v>2.1240000000000001</v>
      </c>
      <c r="HC15" s="9">
        <v>0</v>
      </c>
      <c r="HD15" s="9">
        <v>0.496</v>
      </c>
      <c r="HE15" s="9">
        <v>0.78700000000000003</v>
      </c>
      <c r="HF15" s="9">
        <v>1.1279999999999999</v>
      </c>
      <c r="HG15" s="9">
        <v>0.70399999999999996</v>
      </c>
      <c r="HH15" s="9">
        <v>1.6839999999999999</v>
      </c>
      <c r="HI15" s="9">
        <v>0.93500000000000005</v>
      </c>
      <c r="HJ15" s="9">
        <v>0.18099999999999999</v>
      </c>
      <c r="HK15" s="9">
        <v>18.478000000000002</v>
      </c>
      <c r="HL15" s="9">
        <v>16.631</v>
      </c>
      <c r="HM15" s="9">
        <v>15.510999999999999</v>
      </c>
      <c r="HN15" s="9">
        <v>0.49099999999999999</v>
      </c>
      <c r="HO15" s="9">
        <v>0.629</v>
      </c>
      <c r="HP15" s="9">
        <v>1.0089999999999999</v>
      </c>
      <c r="HQ15" s="9">
        <v>0.11</v>
      </c>
      <c r="HR15" s="9">
        <v>0</v>
      </c>
      <c r="HS15" s="9">
        <v>13.422000000000001</v>
      </c>
      <c r="HT15" s="9">
        <v>0.878</v>
      </c>
      <c r="HU15" s="9">
        <v>0.73299999999999998</v>
      </c>
      <c r="HV15" s="9">
        <v>1.597</v>
      </c>
      <c r="HW15" s="9">
        <v>2.6840000000000002</v>
      </c>
      <c r="HX15" s="9">
        <v>13.946999999999999</v>
      </c>
      <c r="HY15" s="9">
        <v>1.8480000000000001</v>
      </c>
      <c r="HZ15" s="9">
        <v>0.88900000000000001</v>
      </c>
      <c r="IA15" s="9">
        <v>22.167999999999999</v>
      </c>
      <c r="IB15" s="9">
        <v>16.056999999999999</v>
      </c>
      <c r="IC15" s="9">
        <v>15.298999999999999</v>
      </c>
      <c r="ID15" s="9">
        <v>1.371</v>
      </c>
      <c r="IE15" s="9">
        <v>1.371</v>
      </c>
      <c r="IF15" s="9">
        <v>0.36899999999999999</v>
      </c>
      <c r="IG15" s="9">
        <v>1.002</v>
      </c>
      <c r="IH15" s="9">
        <v>1.0640000000000001</v>
      </c>
      <c r="II15" s="9">
        <v>0.307</v>
      </c>
      <c r="IJ15" s="9">
        <v>1.0640000000000001</v>
      </c>
      <c r="IK15" s="9">
        <v>8.7999999999999995E-2</v>
      </c>
      <c r="IL15" s="9">
        <v>0.219</v>
      </c>
      <c r="IM15" s="9">
        <v>0.17799999999999999</v>
      </c>
      <c r="IN15" s="9">
        <v>0.61099999999999999</v>
      </c>
      <c r="IO15" s="9">
        <v>0.58199999999999996</v>
      </c>
      <c r="IP15" s="9">
        <v>0.71399999999999997</v>
      </c>
      <c r="IQ15" s="9">
        <v>0.65700000000000003</v>
      </c>
    </row>
    <row r="16" spans="1:251">
      <c r="A16" s="10">
        <v>43862</v>
      </c>
      <c r="B16" s="9">
        <v>0.33800000000000002</v>
      </c>
      <c r="C16" s="9">
        <v>0.93400000000000005</v>
      </c>
      <c r="D16" s="9">
        <v>0.46700000000000003</v>
      </c>
      <c r="E16" s="9">
        <v>1.3140000000000001</v>
      </c>
      <c r="F16" s="9">
        <v>0.42499999999999999</v>
      </c>
      <c r="G16" s="9">
        <v>0.46700000000000003</v>
      </c>
      <c r="H16" s="9">
        <v>26.187000000000001</v>
      </c>
      <c r="I16" s="9">
        <v>20.114000000000001</v>
      </c>
      <c r="J16" s="9">
        <v>18.952000000000002</v>
      </c>
      <c r="K16" s="9">
        <v>0.55400000000000005</v>
      </c>
      <c r="L16" s="9">
        <v>0.60799999999999998</v>
      </c>
      <c r="M16" s="9">
        <v>0.313</v>
      </c>
      <c r="N16" s="9">
        <v>0.752</v>
      </c>
      <c r="O16" s="9">
        <v>9.7000000000000003E-2</v>
      </c>
      <c r="P16" s="9">
        <v>14.926</v>
      </c>
      <c r="Q16" s="9">
        <v>1.335</v>
      </c>
      <c r="R16" s="9">
        <v>0.877</v>
      </c>
      <c r="S16" s="9">
        <v>2.976</v>
      </c>
      <c r="T16" s="9">
        <v>2.2879999999999998</v>
      </c>
      <c r="U16" s="9">
        <v>17.826000000000001</v>
      </c>
      <c r="V16" s="9">
        <v>6.0730000000000004</v>
      </c>
      <c r="W16" s="9">
        <v>1.3440000000000001</v>
      </c>
      <c r="X16" s="9">
        <v>29.736999999999998</v>
      </c>
      <c r="Y16" s="9">
        <v>39.259</v>
      </c>
      <c r="Z16" s="9">
        <v>37.918999999999997</v>
      </c>
      <c r="AA16" s="9">
        <v>2.7109999999999999</v>
      </c>
      <c r="AB16" s="9">
        <v>2.5819999999999999</v>
      </c>
      <c r="AC16" s="9">
        <v>0.86199999999999999</v>
      </c>
      <c r="AD16" s="9">
        <v>1.72</v>
      </c>
      <c r="AE16" s="9">
        <v>1.7629999999999999</v>
      </c>
      <c r="AF16" s="9">
        <v>0.81899999999999995</v>
      </c>
      <c r="AG16" s="9">
        <v>1.3340000000000001</v>
      </c>
      <c r="AH16" s="9">
        <v>0.26400000000000001</v>
      </c>
      <c r="AI16" s="9">
        <v>0.98299999999999998</v>
      </c>
      <c r="AJ16" s="9">
        <v>1.03</v>
      </c>
      <c r="AK16" s="9">
        <v>0.48599999999999999</v>
      </c>
      <c r="AL16" s="9">
        <v>1.0660000000000001</v>
      </c>
      <c r="AM16" s="9">
        <v>1.7050000000000001</v>
      </c>
      <c r="AN16" s="9">
        <v>0.876</v>
      </c>
      <c r="AO16" s="9">
        <v>0.129</v>
      </c>
      <c r="AP16" s="9">
        <v>35.207999999999998</v>
      </c>
      <c r="AQ16" s="9">
        <v>25.524999999999999</v>
      </c>
      <c r="AR16" s="9">
        <v>24.524999999999999</v>
      </c>
      <c r="AS16" s="9">
        <v>0.88700000000000001</v>
      </c>
      <c r="AT16" s="9">
        <v>0.113</v>
      </c>
      <c r="AU16" s="9">
        <v>0.75800000000000001</v>
      </c>
      <c r="AV16" s="9">
        <v>0</v>
      </c>
      <c r="AW16" s="9">
        <v>0.24099999999999999</v>
      </c>
      <c r="AX16" s="9">
        <v>20.067</v>
      </c>
      <c r="AY16" s="9">
        <v>0.92100000000000004</v>
      </c>
      <c r="AZ16" s="9">
        <v>1.1830000000000001</v>
      </c>
      <c r="BA16" s="9">
        <v>3.355</v>
      </c>
      <c r="BB16" s="9">
        <v>2.0419999999999998</v>
      </c>
      <c r="BC16" s="9">
        <v>23.483000000000001</v>
      </c>
      <c r="BD16" s="9">
        <v>9.6829999999999998</v>
      </c>
      <c r="BE16" s="9">
        <v>1.34</v>
      </c>
      <c r="BF16" s="9">
        <v>39.259</v>
      </c>
      <c r="BG16" s="9">
        <v>58.752000000000002</v>
      </c>
      <c r="BH16" s="9">
        <v>55.655999999999999</v>
      </c>
      <c r="BI16" s="9">
        <v>6.3570000000000002</v>
      </c>
      <c r="BJ16" s="9">
        <v>5.218</v>
      </c>
      <c r="BK16" s="9">
        <v>2.258</v>
      </c>
      <c r="BL16" s="9">
        <v>2.96</v>
      </c>
      <c r="BM16" s="9">
        <v>2.964</v>
      </c>
      <c r="BN16" s="9">
        <v>2.254</v>
      </c>
      <c r="BO16" s="9">
        <v>3.1280000000000001</v>
      </c>
      <c r="BP16" s="9">
        <v>1.21</v>
      </c>
      <c r="BQ16" s="9">
        <v>0.88100000000000001</v>
      </c>
      <c r="BR16" s="9">
        <v>1.153</v>
      </c>
      <c r="BS16" s="9">
        <v>1.9610000000000001</v>
      </c>
      <c r="BT16" s="9">
        <v>2.1040000000000001</v>
      </c>
      <c r="BU16" s="9">
        <v>3.1</v>
      </c>
      <c r="BV16" s="9">
        <v>2.1179999999999999</v>
      </c>
      <c r="BW16" s="9">
        <v>1.139</v>
      </c>
      <c r="BX16" s="9">
        <v>49.298999999999999</v>
      </c>
      <c r="BY16" s="9">
        <v>44.813000000000002</v>
      </c>
      <c r="BZ16" s="9">
        <v>42.256</v>
      </c>
      <c r="CA16" s="9">
        <v>1.6539999999999999</v>
      </c>
      <c r="CB16" s="9">
        <v>0.90300000000000002</v>
      </c>
      <c r="CC16" s="9">
        <v>1.294</v>
      </c>
      <c r="CD16" s="9">
        <v>1.014</v>
      </c>
      <c r="CE16" s="9">
        <v>0.25</v>
      </c>
      <c r="CF16" s="9">
        <v>29.824000000000002</v>
      </c>
      <c r="CG16" s="9">
        <v>3.2389999999999999</v>
      </c>
      <c r="CH16" s="9">
        <v>3.4670000000000001</v>
      </c>
      <c r="CI16" s="9">
        <v>8.2840000000000007</v>
      </c>
      <c r="CJ16" s="9">
        <v>5.46</v>
      </c>
      <c r="CK16" s="9">
        <v>39.353999999999999</v>
      </c>
      <c r="CL16" s="9">
        <v>4.4850000000000003</v>
      </c>
      <c r="CM16" s="9">
        <v>3.0960000000000001</v>
      </c>
      <c r="CN16" s="9">
        <v>58.752000000000002</v>
      </c>
      <c r="CO16" s="9">
        <v>49.241999999999997</v>
      </c>
      <c r="CP16" s="9">
        <v>44.372999999999998</v>
      </c>
      <c r="CQ16" s="9">
        <v>5.2930000000000001</v>
      </c>
      <c r="CR16" s="9">
        <v>4.4119999999999999</v>
      </c>
      <c r="CS16" s="9">
        <v>1.5169999999999999</v>
      </c>
      <c r="CT16" s="9">
        <v>2.895</v>
      </c>
      <c r="CU16" s="9">
        <v>1.964</v>
      </c>
      <c r="CV16" s="9">
        <v>2.4489999999999998</v>
      </c>
      <c r="CW16" s="9">
        <v>2.0939999999999999</v>
      </c>
      <c r="CX16" s="9">
        <v>2.3180000000000001</v>
      </c>
      <c r="CY16" s="9">
        <v>0</v>
      </c>
      <c r="CZ16" s="9">
        <v>1.026</v>
      </c>
      <c r="DA16" s="9">
        <v>2.1840000000000002</v>
      </c>
      <c r="DB16" s="9">
        <v>1.2030000000000001</v>
      </c>
      <c r="DC16" s="9">
        <v>2.8159999999999998</v>
      </c>
      <c r="DD16" s="9">
        <v>1.597</v>
      </c>
      <c r="DE16" s="9">
        <v>0.88</v>
      </c>
      <c r="DF16" s="9">
        <v>39.08</v>
      </c>
      <c r="DG16" s="9">
        <v>36.728000000000002</v>
      </c>
      <c r="DH16" s="9">
        <v>35.438000000000002</v>
      </c>
      <c r="DI16" s="9">
        <v>0.47</v>
      </c>
      <c r="DJ16" s="9">
        <v>0.82</v>
      </c>
      <c r="DK16" s="9">
        <v>0.625</v>
      </c>
      <c r="DL16" s="9">
        <v>0.55700000000000005</v>
      </c>
      <c r="DM16" s="9">
        <v>0.109</v>
      </c>
      <c r="DN16" s="9">
        <v>22.689</v>
      </c>
      <c r="DO16" s="9">
        <v>2.1469999999999998</v>
      </c>
      <c r="DP16" s="9">
        <v>3.7349999999999999</v>
      </c>
      <c r="DQ16" s="9">
        <v>8.157</v>
      </c>
      <c r="DR16" s="9">
        <v>3.5190000000000001</v>
      </c>
      <c r="DS16" s="9">
        <v>33.207999999999998</v>
      </c>
      <c r="DT16" s="9">
        <v>2.3530000000000002</v>
      </c>
      <c r="DU16" s="9">
        <v>4.87</v>
      </c>
      <c r="DV16" s="9">
        <v>49.241999999999997</v>
      </c>
      <c r="DW16" s="9">
        <v>29.029</v>
      </c>
      <c r="DX16" s="9">
        <v>24.027999999999999</v>
      </c>
      <c r="DY16" s="9">
        <v>24.027999999999999</v>
      </c>
      <c r="DZ16" s="9">
        <v>0.98099999999999998</v>
      </c>
      <c r="EA16" s="9">
        <v>23.047000000000001</v>
      </c>
      <c r="EB16" s="9">
        <v>5.0010000000000003</v>
      </c>
      <c r="EC16" s="9">
        <v>114.71899999999999</v>
      </c>
      <c r="ED16" s="9">
        <v>106.553</v>
      </c>
      <c r="EE16" s="9">
        <v>20.884</v>
      </c>
      <c r="EF16" s="9">
        <v>7.93</v>
      </c>
      <c r="EG16" s="9">
        <v>3.532</v>
      </c>
      <c r="EH16" s="9">
        <v>3.6819999999999999</v>
      </c>
      <c r="EI16" s="9">
        <v>4.2729999999999997</v>
      </c>
      <c r="EJ16" s="9">
        <v>2.9409999999999998</v>
      </c>
      <c r="EK16" s="9">
        <v>4.2990000000000004</v>
      </c>
      <c r="EL16" s="9">
        <v>1.4510000000000001</v>
      </c>
      <c r="EM16" s="9">
        <v>1.464</v>
      </c>
      <c r="EN16" s="9">
        <v>1.466</v>
      </c>
      <c r="EO16" s="9">
        <v>2.431</v>
      </c>
      <c r="EP16" s="9">
        <v>3.3170000000000002</v>
      </c>
      <c r="EQ16" s="9">
        <v>4.625</v>
      </c>
      <c r="ER16" s="9">
        <v>2.589</v>
      </c>
      <c r="ES16" s="9">
        <v>12.954000000000001</v>
      </c>
      <c r="ET16" s="9">
        <v>85.668999999999997</v>
      </c>
      <c r="EU16" s="9">
        <v>75.28</v>
      </c>
      <c r="EV16" s="9">
        <v>71.762</v>
      </c>
      <c r="EW16" s="9">
        <v>1.4139999999999999</v>
      </c>
      <c r="EX16" s="9">
        <v>2.1040000000000001</v>
      </c>
      <c r="EY16" s="9">
        <v>2.3359999999999999</v>
      </c>
      <c r="EZ16" s="9">
        <v>0.58899999999999997</v>
      </c>
      <c r="FA16" s="9">
        <v>0.59299999999999997</v>
      </c>
      <c r="FB16" s="9">
        <v>60.094000000000001</v>
      </c>
      <c r="FC16" s="9">
        <v>3.6309999999999998</v>
      </c>
      <c r="FD16" s="9">
        <v>2.6869999999999998</v>
      </c>
      <c r="FE16" s="9">
        <v>8.8689999999999998</v>
      </c>
      <c r="FF16" s="9">
        <v>12.975</v>
      </c>
      <c r="FG16" s="9">
        <v>62.305</v>
      </c>
      <c r="FH16" s="9">
        <v>10.388</v>
      </c>
      <c r="FI16" s="9">
        <v>8.1660000000000004</v>
      </c>
      <c r="FJ16" s="9">
        <v>99.971000000000004</v>
      </c>
      <c r="FK16" s="9">
        <v>14.747999999999999</v>
      </c>
      <c r="FL16" s="9">
        <v>13.286</v>
      </c>
      <c r="FM16" s="9">
        <v>12.605</v>
      </c>
      <c r="FN16" s="9">
        <v>1.0449999999999999</v>
      </c>
      <c r="FO16" s="9">
        <v>0.94599999999999995</v>
      </c>
      <c r="FP16" s="9">
        <v>0.38400000000000001</v>
      </c>
      <c r="FQ16" s="9">
        <v>0.56200000000000006</v>
      </c>
      <c r="FR16" s="9">
        <v>0.56100000000000005</v>
      </c>
      <c r="FS16" s="9">
        <v>0.38500000000000001</v>
      </c>
      <c r="FT16" s="9">
        <v>0.56100000000000005</v>
      </c>
      <c r="FU16" s="9">
        <v>0</v>
      </c>
      <c r="FV16" s="9">
        <v>0.38500000000000001</v>
      </c>
      <c r="FW16" s="9">
        <v>0.125</v>
      </c>
      <c r="FX16" s="9">
        <v>0.16300000000000001</v>
      </c>
      <c r="FY16" s="9">
        <v>0.65800000000000003</v>
      </c>
      <c r="FZ16" s="9">
        <v>0.73799999999999999</v>
      </c>
      <c r="GA16" s="9">
        <v>0.20799999999999999</v>
      </c>
      <c r="GB16" s="9">
        <v>9.8000000000000004E-2</v>
      </c>
      <c r="GC16" s="9">
        <v>11.56</v>
      </c>
      <c r="GD16" s="9">
        <v>8.7870000000000008</v>
      </c>
      <c r="GE16" s="9">
        <v>8.3019999999999996</v>
      </c>
      <c r="GF16" s="9">
        <v>0.16400000000000001</v>
      </c>
      <c r="GG16" s="9">
        <v>0.32100000000000001</v>
      </c>
      <c r="GH16" s="9">
        <v>0.38900000000000001</v>
      </c>
      <c r="GI16" s="9">
        <v>0</v>
      </c>
      <c r="GJ16" s="9">
        <v>9.6000000000000002E-2</v>
      </c>
      <c r="GK16" s="9">
        <v>7.6779999999999999</v>
      </c>
      <c r="GL16" s="9">
        <v>0.224</v>
      </c>
      <c r="GM16" s="9">
        <v>0.17499999999999999</v>
      </c>
      <c r="GN16" s="9">
        <v>0.71</v>
      </c>
      <c r="GO16" s="9">
        <v>1.4530000000000001</v>
      </c>
      <c r="GP16" s="9">
        <v>7.3330000000000002</v>
      </c>
      <c r="GQ16" s="9">
        <v>2.7730000000000001</v>
      </c>
      <c r="GR16" s="9">
        <v>0.68200000000000005</v>
      </c>
      <c r="GS16" s="9">
        <v>13.286</v>
      </c>
      <c r="GT16" s="9">
        <v>22.736999999999998</v>
      </c>
      <c r="GU16" s="9">
        <v>22.07</v>
      </c>
      <c r="GV16" s="9">
        <v>1.395</v>
      </c>
      <c r="GW16" s="9">
        <v>1.2170000000000001</v>
      </c>
      <c r="GX16" s="9">
        <v>0.873</v>
      </c>
      <c r="GY16" s="9">
        <v>0.34399999999999997</v>
      </c>
      <c r="GZ16" s="9">
        <v>1.0309999999999999</v>
      </c>
      <c r="HA16" s="9">
        <v>0.186</v>
      </c>
      <c r="HB16" s="9">
        <v>1.103</v>
      </c>
      <c r="HC16" s="9">
        <v>0</v>
      </c>
      <c r="HD16" s="9">
        <v>0.114</v>
      </c>
      <c r="HE16" s="9">
        <v>0.36599999999999999</v>
      </c>
      <c r="HF16" s="9">
        <v>0.245</v>
      </c>
      <c r="HG16" s="9">
        <v>0.60599999999999998</v>
      </c>
      <c r="HH16" s="9">
        <v>1.0069999999999999</v>
      </c>
      <c r="HI16" s="9">
        <v>0.21</v>
      </c>
      <c r="HJ16" s="9">
        <v>0.17799999999999999</v>
      </c>
      <c r="HK16" s="9">
        <v>20.675000000000001</v>
      </c>
      <c r="HL16" s="9">
        <v>18.335000000000001</v>
      </c>
      <c r="HM16" s="9">
        <v>17.541</v>
      </c>
      <c r="HN16" s="9">
        <v>0.49099999999999999</v>
      </c>
      <c r="HO16" s="9">
        <v>0.30199999999999999</v>
      </c>
      <c r="HP16" s="9">
        <v>0.58299999999999996</v>
      </c>
      <c r="HQ16" s="9">
        <v>0</v>
      </c>
      <c r="HR16" s="9">
        <v>0.21099999999999999</v>
      </c>
      <c r="HS16" s="9">
        <v>14.161</v>
      </c>
      <c r="HT16" s="9">
        <v>1.444</v>
      </c>
      <c r="HU16" s="9">
        <v>0.91700000000000004</v>
      </c>
      <c r="HV16" s="9">
        <v>1.8129999999999999</v>
      </c>
      <c r="HW16" s="9">
        <v>3.8460000000000001</v>
      </c>
      <c r="HX16" s="9">
        <v>14.488</v>
      </c>
      <c r="HY16" s="9">
        <v>2.34</v>
      </c>
      <c r="HZ16" s="9">
        <v>0.66700000000000004</v>
      </c>
      <c r="IA16" s="9">
        <v>22.736999999999998</v>
      </c>
      <c r="IB16" s="9">
        <v>13.987</v>
      </c>
      <c r="IC16" s="9">
        <v>13.323</v>
      </c>
      <c r="ID16" s="9">
        <v>0.88200000000000001</v>
      </c>
      <c r="IE16" s="9">
        <v>0.80700000000000005</v>
      </c>
      <c r="IF16" s="9">
        <v>0.38300000000000001</v>
      </c>
      <c r="IG16" s="9">
        <v>0.42399999999999999</v>
      </c>
      <c r="IH16" s="9">
        <v>0.68200000000000005</v>
      </c>
      <c r="II16" s="9">
        <v>0.125</v>
      </c>
      <c r="IJ16" s="9">
        <v>0.68200000000000005</v>
      </c>
      <c r="IK16" s="9">
        <v>0</v>
      </c>
      <c r="IL16" s="9">
        <v>0.125</v>
      </c>
      <c r="IM16" s="9">
        <v>0.224</v>
      </c>
      <c r="IN16" s="9">
        <v>7.6999999999999999E-2</v>
      </c>
      <c r="IO16" s="9">
        <v>0.50600000000000001</v>
      </c>
      <c r="IP16" s="9">
        <v>0.28599999999999998</v>
      </c>
      <c r="IQ16" s="9">
        <v>0.52</v>
      </c>
    </row>
    <row r="17" spans="1:251">
      <c r="A17" s="10">
        <v>44228</v>
      </c>
      <c r="B17" s="9">
        <v>0.49399999999999999</v>
      </c>
      <c r="C17" s="9">
        <v>0.23599999999999999</v>
      </c>
      <c r="D17" s="9">
        <v>0.56699999999999995</v>
      </c>
      <c r="E17" s="9">
        <v>1.0609999999999999</v>
      </c>
      <c r="F17" s="9">
        <v>0.23599999999999999</v>
      </c>
      <c r="G17" s="9">
        <v>0.11899999999999999</v>
      </c>
      <c r="H17" s="9">
        <v>29.119</v>
      </c>
      <c r="I17" s="9">
        <v>21.257000000000001</v>
      </c>
      <c r="J17" s="9">
        <v>20.433</v>
      </c>
      <c r="K17" s="9">
        <v>0.30399999999999999</v>
      </c>
      <c r="L17" s="9">
        <v>0.52100000000000002</v>
      </c>
      <c r="M17" s="9">
        <v>0.30399999999999999</v>
      </c>
      <c r="N17" s="9">
        <v>0.251</v>
      </c>
      <c r="O17" s="9">
        <v>0.26900000000000002</v>
      </c>
      <c r="P17" s="9">
        <v>16.558</v>
      </c>
      <c r="Q17" s="9">
        <v>1.9550000000000001</v>
      </c>
      <c r="R17" s="9">
        <v>1.1559999999999999</v>
      </c>
      <c r="S17" s="9">
        <v>1.589</v>
      </c>
      <c r="T17" s="9">
        <v>3.839</v>
      </c>
      <c r="U17" s="9">
        <v>17.417999999999999</v>
      </c>
      <c r="V17" s="9">
        <v>7.8620000000000001</v>
      </c>
      <c r="W17" s="9">
        <v>0.96299999999999997</v>
      </c>
      <c r="X17" s="9">
        <v>31.498000000000001</v>
      </c>
      <c r="Y17" s="9">
        <v>39.591999999999999</v>
      </c>
      <c r="Z17" s="9">
        <v>37.776000000000003</v>
      </c>
      <c r="AA17" s="9">
        <v>3.758</v>
      </c>
      <c r="AB17" s="9">
        <v>3.3570000000000002</v>
      </c>
      <c r="AC17" s="9">
        <v>1.53</v>
      </c>
      <c r="AD17" s="9">
        <v>1.827</v>
      </c>
      <c r="AE17" s="9">
        <v>2.4420000000000002</v>
      </c>
      <c r="AF17" s="9">
        <v>0.91400000000000003</v>
      </c>
      <c r="AG17" s="9">
        <v>2.3159999999999998</v>
      </c>
      <c r="AH17" s="9">
        <v>0.25800000000000001</v>
      </c>
      <c r="AI17" s="9">
        <v>0.78300000000000003</v>
      </c>
      <c r="AJ17" s="9">
        <v>1.1200000000000001</v>
      </c>
      <c r="AK17" s="9">
        <v>1.157</v>
      </c>
      <c r="AL17" s="9">
        <v>1.079</v>
      </c>
      <c r="AM17" s="9">
        <v>2.2080000000000002</v>
      </c>
      <c r="AN17" s="9">
        <v>1.149</v>
      </c>
      <c r="AO17" s="9">
        <v>0.40100000000000002</v>
      </c>
      <c r="AP17" s="9">
        <v>34.018000000000001</v>
      </c>
      <c r="AQ17" s="9">
        <v>24.198</v>
      </c>
      <c r="AR17" s="9">
        <v>23.018000000000001</v>
      </c>
      <c r="AS17" s="9">
        <v>0.69</v>
      </c>
      <c r="AT17" s="9">
        <v>0.49</v>
      </c>
      <c r="AU17" s="9">
        <v>0.55000000000000004</v>
      </c>
      <c r="AV17" s="9">
        <v>0.39600000000000002</v>
      </c>
      <c r="AW17" s="9">
        <v>0.23400000000000001</v>
      </c>
      <c r="AX17" s="9">
        <v>17.704000000000001</v>
      </c>
      <c r="AY17" s="9">
        <v>1.0620000000000001</v>
      </c>
      <c r="AZ17" s="9">
        <v>1.681</v>
      </c>
      <c r="BA17" s="9">
        <v>3.7509999999999999</v>
      </c>
      <c r="BB17" s="9">
        <v>2.468</v>
      </c>
      <c r="BC17" s="9">
        <v>21.73</v>
      </c>
      <c r="BD17" s="9">
        <v>9.82</v>
      </c>
      <c r="BE17" s="9">
        <v>1.8149999999999999</v>
      </c>
      <c r="BF17" s="9">
        <v>39.591999999999999</v>
      </c>
      <c r="BG17" s="9">
        <v>63.89</v>
      </c>
      <c r="BH17" s="9">
        <v>60.234000000000002</v>
      </c>
      <c r="BI17" s="9">
        <v>7.4290000000000003</v>
      </c>
      <c r="BJ17" s="9">
        <v>7.1959999999999997</v>
      </c>
      <c r="BK17" s="9">
        <v>3.6139999999999999</v>
      </c>
      <c r="BL17" s="9">
        <v>3.5819999999999999</v>
      </c>
      <c r="BM17" s="9">
        <v>4.6349999999999998</v>
      </c>
      <c r="BN17" s="9">
        <v>2.5609999999999999</v>
      </c>
      <c r="BO17" s="9">
        <v>4.6859999999999999</v>
      </c>
      <c r="BP17" s="9">
        <v>1.2110000000000001</v>
      </c>
      <c r="BQ17" s="9">
        <v>1.153</v>
      </c>
      <c r="BR17" s="9">
        <v>1.175</v>
      </c>
      <c r="BS17" s="9">
        <v>2.7429999999999999</v>
      </c>
      <c r="BT17" s="9">
        <v>3.2789999999999999</v>
      </c>
      <c r="BU17" s="9">
        <v>4.0759999999999996</v>
      </c>
      <c r="BV17" s="9">
        <v>3.12</v>
      </c>
      <c r="BW17" s="9">
        <v>0.23300000000000001</v>
      </c>
      <c r="BX17" s="9">
        <v>52.805</v>
      </c>
      <c r="BY17" s="9">
        <v>47.527000000000001</v>
      </c>
      <c r="BZ17" s="9">
        <v>45.298000000000002</v>
      </c>
      <c r="CA17" s="9">
        <v>1.093</v>
      </c>
      <c r="CB17" s="9">
        <v>1.137</v>
      </c>
      <c r="CC17" s="9">
        <v>1.202</v>
      </c>
      <c r="CD17" s="9">
        <v>0.83399999999999996</v>
      </c>
      <c r="CE17" s="9">
        <v>0.19400000000000001</v>
      </c>
      <c r="CF17" s="9">
        <v>33.098999999999997</v>
      </c>
      <c r="CG17" s="9">
        <v>3.871</v>
      </c>
      <c r="CH17" s="9">
        <v>3.327</v>
      </c>
      <c r="CI17" s="9">
        <v>7.23</v>
      </c>
      <c r="CJ17" s="9">
        <v>5.1289999999999996</v>
      </c>
      <c r="CK17" s="9">
        <v>42.399000000000001</v>
      </c>
      <c r="CL17" s="9">
        <v>5.2779999999999996</v>
      </c>
      <c r="CM17" s="9">
        <v>3.657</v>
      </c>
      <c r="CN17" s="9">
        <v>63.89</v>
      </c>
      <c r="CO17" s="9">
        <v>47.314999999999998</v>
      </c>
      <c r="CP17" s="9">
        <v>43.86</v>
      </c>
      <c r="CQ17" s="9">
        <v>5.4409999999999998</v>
      </c>
      <c r="CR17" s="9">
        <v>5.0869999999999997</v>
      </c>
      <c r="CS17" s="9">
        <v>2.0510000000000002</v>
      </c>
      <c r="CT17" s="9">
        <v>3.0369999999999999</v>
      </c>
      <c r="CU17" s="9">
        <v>2.891</v>
      </c>
      <c r="CV17" s="9">
        <v>2.1970000000000001</v>
      </c>
      <c r="CW17" s="9">
        <v>3.0129999999999999</v>
      </c>
      <c r="CX17" s="9">
        <v>2.0750000000000002</v>
      </c>
      <c r="CY17" s="9">
        <v>0</v>
      </c>
      <c r="CZ17" s="9">
        <v>0.56000000000000005</v>
      </c>
      <c r="DA17" s="9">
        <v>2.8620000000000001</v>
      </c>
      <c r="DB17" s="9">
        <v>1.6659999999999999</v>
      </c>
      <c r="DC17" s="9">
        <v>3.528</v>
      </c>
      <c r="DD17" s="9">
        <v>1.5589999999999999</v>
      </c>
      <c r="DE17" s="9">
        <v>0.35399999999999998</v>
      </c>
      <c r="DF17" s="9">
        <v>38.418999999999997</v>
      </c>
      <c r="DG17" s="9">
        <v>33.865000000000002</v>
      </c>
      <c r="DH17" s="9">
        <v>32.561999999999998</v>
      </c>
      <c r="DI17" s="9">
        <v>0.58299999999999996</v>
      </c>
      <c r="DJ17" s="9">
        <v>0.71899999999999997</v>
      </c>
      <c r="DK17" s="9">
        <v>0.48</v>
      </c>
      <c r="DL17" s="9">
        <v>0.82199999999999995</v>
      </c>
      <c r="DM17" s="9">
        <v>0</v>
      </c>
      <c r="DN17" s="9">
        <v>21.047999999999998</v>
      </c>
      <c r="DO17" s="9">
        <v>2.6509999999999998</v>
      </c>
      <c r="DP17" s="9">
        <v>2.6110000000000002</v>
      </c>
      <c r="DQ17" s="9">
        <v>7.5540000000000003</v>
      </c>
      <c r="DR17" s="9">
        <v>3.1379999999999999</v>
      </c>
      <c r="DS17" s="9">
        <v>30.725999999999999</v>
      </c>
      <c r="DT17" s="9">
        <v>4.5549999999999997</v>
      </c>
      <c r="DU17" s="9">
        <v>3.4550000000000001</v>
      </c>
      <c r="DV17" s="9">
        <v>47.314999999999998</v>
      </c>
      <c r="DW17" s="9">
        <v>30.402000000000001</v>
      </c>
      <c r="DX17" s="9">
        <v>25.003</v>
      </c>
      <c r="DY17" s="9">
        <v>25.003</v>
      </c>
      <c r="DZ17" s="9">
        <v>2.024</v>
      </c>
      <c r="EA17" s="9">
        <v>22.978999999999999</v>
      </c>
      <c r="EB17" s="9">
        <v>5.399</v>
      </c>
      <c r="EC17" s="9">
        <v>115.027</v>
      </c>
      <c r="ED17" s="9">
        <v>108.946</v>
      </c>
      <c r="EE17" s="9">
        <v>21.373999999999999</v>
      </c>
      <c r="EF17" s="9">
        <v>9.4930000000000003</v>
      </c>
      <c r="EG17" s="9">
        <v>3.0550000000000002</v>
      </c>
      <c r="EH17" s="9">
        <v>5.39</v>
      </c>
      <c r="EI17" s="9">
        <v>4.79</v>
      </c>
      <c r="EJ17" s="9">
        <v>3.6539999999999999</v>
      </c>
      <c r="EK17" s="9">
        <v>5.0010000000000003</v>
      </c>
      <c r="EL17" s="9">
        <v>1.9</v>
      </c>
      <c r="EM17" s="9">
        <v>1.5429999999999999</v>
      </c>
      <c r="EN17" s="9">
        <v>2.141</v>
      </c>
      <c r="EO17" s="9">
        <v>3.2320000000000002</v>
      </c>
      <c r="EP17" s="9">
        <v>3.0720000000000001</v>
      </c>
      <c r="EQ17" s="9">
        <v>5.0640000000000001</v>
      </c>
      <c r="ER17" s="9">
        <v>3.3809999999999998</v>
      </c>
      <c r="ES17" s="9">
        <v>11.881</v>
      </c>
      <c r="ET17" s="9">
        <v>87.572000000000003</v>
      </c>
      <c r="EU17" s="9">
        <v>74.677000000000007</v>
      </c>
      <c r="EV17" s="9">
        <v>70.543999999999997</v>
      </c>
      <c r="EW17" s="9">
        <v>1.996</v>
      </c>
      <c r="EX17" s="9">
        <v>2.0710000000000002</v>
      </c>
      <c r="EY17" s="9">
        <v>2.02</v>
      </c>
      <c r="EZ17" s="9">
        <v>1.216</v>
      </c>
      <c r="FA17" s="9">
        <v>0.59799999999999998</v>
      </c>
      <c r="FB17" s="9">
        <v>60.091999999999999</v>
      </c>
      <c r="FC17" s="9">
        <v>3.5089999999999999</v>
      </c>
      <c r="FD17" s="9">
        <v>2.3210000000000002</v>
      </c>
      <c r="FE17" s="9">
        <v>8.7550000000000008</v>
      </c>
      <c r="FF17" s="9">
        <v>12.638999999999999</v>
      </c>
      <c r="FG17" s="9">
        <v>62.036999999999999</v>
      </c>
      <c r="FH17" s="9">
        <v>12.896000000000001</v>
      </c>
      <c r="FI17" s="9">
        <v>6.0810000000000004</v>
      </c>
      <c r="FJ17" s="9">
        <v>101.02800000000001</v>
      </c>
      <c r="FK17" s="9">
        <v>13.999000000000001</v>
      </c>
      <c r="FL17" s="9">
        <v>11.433</v>
      </c>
      <c r="FM17" s="9">
        <v>11.048</v>
      </c>
      <c r="FN17" s="9">
        <v>0.68100000000000005</v>
      </c>
      <c r="FO17" s="9">
        <v>0.68100000000000005</v>
      </c>
      <c r="FP17" s="9">
        <v>0.32200000000000001</v>
      </c>
      <c r="FQ17" s="9">
        <v>0.35899999999999999</v>
      </c>
      <c r="FR17" s="9">
        <v>0.54300000000000004</v>
      </c>
      <c r="FS17" s="9">
        <v>0.13800000000000001</v>
      </c>
      <c r="FT17" s="9">
        <v>0.35</v>
      </c>
      <c r="FU17" s="9">
        <v>8.6999999999999994E-2</v>
      </c>
      <c r="FV17" s="9">
        <v>0.245</v>
      </c>
      <c r="FW17" s="9">
        <v>0.14399999999999999</v>
      </c>
      <c r="FX17" s="9">
        <v>0</v>
      </c>
      <c r="FY17" s="9">
        <v>0.53700000000000003</v>
      </c>
      <c r="FZ17" s="9">
        <v>0.55800000000000005</v>
      </c>
      <c r="GA17" s="9">
        <v>0.123</v>
      </c>
      <c r="GB17" s="9">
        <v>0</v>
      </c>
      <c r="GC17" s="9">
        <v>10.367000000000001</v>
      </c>
      <c r="GD17" s="9">
        <v>7.1369999999999996</v>
      </c>
      <c r="GE17" s="9">
        <v>6.4160000000000004</v>
      </c>
      <c r="GF17" s="9">
        <v>0.28199999999999997</v>
      </c>
      <c r="GG17" s="9">
        <v>0.44</v>
      </c>
      <c r="GH17" s="9">
        <v>0.224</v>
      </c>
      <c r="GI17" s="9">
        <v>0.11</v>
      </c>
      <c r="GJ17" s="9">
        <v>0.155</v>
      </c>
      <c r="GK17" s="9">
        <v>6.1950000000000003</v>
      </c>
      <c r="GL17" s="9">
        <v>0.35099999999999998</v>
      </c>
      <c r="GM17" s="9">
        <v>0.223</v>
      </c>
      <c r="GN17" s="9">
        <v>0.36799999999999999</v>
      </c>
      <c r="GO17" s="9">
        <v>1.7869999999999999</v>
      </c>
      <c r="GP17" s="9">
        <v>5.35</v>
      </c>
      <c r="GQ17" s="9">
        <v>3.2290000000000001</v>
      </c>
      <c r="GR17" s="9">
        <v>0.38600000000000001</v>
      </c>
      <c r="GS17" s="9">
        <v>11.433</v>
      </c>
      <c r="GT17" s="9">
        <v>27.17</v>
      </c>
      <c r="GU17" s="9">
        <v>26.524000000000001</v>
      </c>
      <c r="GV17" s="9">
        <v>2.101</v>
      </c>
      <c r="GW17" s="9">
        <v>2.024</v>
      </c>
      <c r="GX17" s="9">
        <v>1.32</v>
      </c>
      <c r="GY17" s="9">
        <v>0.70399999999999996</v>
      </c>
      <c r="GZ17" s="9">
        <v>1.7949999999999999</v>
      </c>
      <c r="HA17" s="9">
        <v>0.22900000000000001</v>
      </c>
      <c r="HB17" s="9">
        <v>1.869</v>
      </c>
      <c r="HC17" s="9">
        <v>0</v>
      </c>
      <c r="HD17" s="9">
        <v>0.155</v>
      </c>
      <c r="HE17" s="9">
        <v>0.56899999999999995</v>
      </c>
      <c r="HF17" s="9">
        <v>0.57499999999999996</v>
      </c>
      <c r="HG17" s="9">
        <v>0.879</v>
      </c>
      <c r="HH17" s="9">
        <v>1.1759999999999999</v>
      </c>
      <c r="HI17" s="9">
        <v>0.84799999999999998</v>
      </c>
      <c r="HJ17" s="9">
        <v>7.6999999999999999E-2</v>
      </c>
      <c r="HK17" s="9">
        <v>24.422999999999998</v>
      </c>
      <c r="HL17" s="9">
        <v>22.318999999999999</v>
      </c>
      <c r="HM17" s="9">
        <v>21.265999999999998</v>
      </c>
      <c r="HN17" s="9">
        <v>0.81699999999999995</v>
      </c>
      <c r="HO17" s="9">
        <v>0.23599999999999999</v>
      </c>
      <c r="HP17" s="9">
        <v>0.74399999999999999</v>
      </c>
      <c r="HQ17" s="9">
        <v>0</v>
      </c>
      <c r="HR17" s="9">
        <v>0.308</v>
      </c>
      <c r="HS17" s="9">
        <v>16.696999999999999</v>
      </c>
      <c r="HT17" s="9">
        <v>0.70899999999999996</v>
      </c>
      <c r="HU17" s="9">
        <v>0.52200000000000002</v>
      </c>
      <c r="HV17" s="9">
        <v>4.3899999999999997</v>
      </c>
      <c r="HW17" s="9">
        <v>3.9209999999999998</v>
      </c>
      <c r="HX17" s="9">
        <v>18.396999999999998</v>
      </c>
      <c r="HY17" s="9">
        <v>2.105</v>
      </c>
      <c r="HZ17" s="9">
        <v>0.64600000000000002</v>
      </c>
      <c r="IA17" s="9">
        <v>27.17</v>
      </c>
      <c r="IB17" s="9">
        <v>12.974</v>
      </c>
      <c r="IC17" s="9">
        <v>12.531000000000001</v>
      </c>
      <c r="ID17" s="9">
        <v>1.663</v>
      </c>
      <c r="IE17" s="9">
        <v>1.593</v>
      </c>
      <c r="IF17" s="9">
        <v>0.48499999999999999</v>
      </c>
      <c r="IG17" s="9">
        <v>1.1080000000000001</v>
      </c>
      <c r="IH17" s="9">
        <v>0.66700000000000004</v>
      </c>
      <c r="II17" s="9">
        <v>0.92600000000000005</v>
      </c>
      <c r="IJ17" s="9">
        <v>0.66700000000000004</v>
      </c>
      <c r="IK17" s="9">
        <v>6.5000000000000002E-2</v>
      </c>
      <c r="IL17" s="9">
        <v>0.86099999999999999</v>
      </c>
      <c r="IM17" s="9">
        <v>0.32100000000000001</v>
      </c>
      <c r="IN17" s="9">
        <v>0.376</v>
      </c>
      <c r="IO17" s="9">
        <v>0.89500000000000002</v>
      </c>
      <c r="IP17" s="9">
        <v>0.55000000000000004</v>
      </c>
      <c r="IQ17" s="9">
        <v>1.0429999999999999</v>
      </c>
    </row>
    <row r="18" spans="1:251">
      <c r="A18" s="10">
        <v>44593</v>
      </c>
      <c r="B18" s="9">
        <v>0.66300000000000003</v>
      </c>
      <c r="C18" s="9">
        <v>1.3180000000000001</v>
      </c>
      <c r="D18" s="9">
        <v>1.0209999999999999</v>
      </c>
      <c r="E18" s="9">
        <v>2.1680000000000001</v>
      </c>
      <c r="F18" s="9">
        <v>0.83499999999999996</v>
      </c>
      <c r="G18" s="9">
        <v>0.39100000000000001</v>
      </c>
      <c r="H18" s="9">
        <v>29.579000000000001</v>
      </c>
      <c r="I18" s="9">
        <v>22.309000000000001</v>
      </c>
      <c r="J18" s="9">
        <v>20.167999999999999</v>
      </c>
      <c r="K18" s="9">
        <v>1.2190000000000001</v>
      </c>
      <c r="L18" s="9">
        <v>0.92100000000000004</v>
      </c>
      <c r="M18" s="9">
        <v>0.90800000000000003</v>
      </c>
      <c r="N18" s="9">
        <v>0.72499999999999998</v>
      </c>
      <c r="O18" s="9">
        <v>0.50800000000000001</v>
      </c>
      <c r="P18" s="9">
        <v>18.045999999999999</v>
      </c>
      <c r="Q18" s="9">
        <v>0.90600000000000003</v>
      </c>
      <c r="R18" s="9">
        <v>1.3149999999999999</v>
      </c>
      <c r="S18" s="9">
        <v>2.0430000000000001</v>
      </c>
      <c r="T18" s="9">
        <v>3.5</v>
      </c>
      <c r="U18" s="9">
        <v>18.808</v>
      </c>
      <c r="V18" s="9">
        <v>7.27</v>
      </c>
      <c r="W18" s="9">
        <v>2.5859999999999999</v>
      </c>
      <c r="X18" s="9">
        <v>35.56</v>
      </c>
      <c r="Y18" s="9">
        <v>39.494999999999997</v>
      </c>
      <c r="Z18" s="9">
        <v>37.935000000000002</v>
      </c>
      <c r="AA18" s="9">
        <v>2.4359999999999999</v>
      </c>
      <c r="AB18" s="9">
        <v>1.9970000000000001</v>
      </c>
      <c r="AC18" s="9">
        <v>1.4670000000000001</v>
      </c>
      <c r="AD18" s="9">
        <v>0.53</v>
      </c>
      <c r="AE18" s="9">
        <v>1.7609999999999999</v>
      </c>
      <c r="AF18" s="9">
        <v>0.23599999999999999</v>
      </c>
      <c r="AG18" s="9">
        <v>1.7609999999999999</v>
      </c>
      <c r="AH18" s="9">
        <v>0</v>
      </c>
      <c r="AI18" s="9">
        <v>0.23599999999999999</v>
      </c>
      <c r="AJ18" s="9">
        <v>0.67500000000000004</v>
      </c>
      <c r="AK18" s="9">
        <v>0.90300000000000002</v>
      </c>
      <c r="AL18" s="9">
        <v>0.41899999999999998</v>
      </c>
      <c r="AM18" s="9">
        <v>1.0149999999999999</v>
      </c>
      <c r="AN18" s="9">
        <v>0.98199999999999998</v>
      </c>
      <c r="AO18" s="9">
        <v>0.439</v>
      </c>
      <c r="AP18" s="9">
        <v>35.5</v>
      </c>
      <c r="AQ18" s="9">
        <v>26.611999999999998</v>
      </c>
      <c r="AR18" s="9">
        <v>25.571000000000002</v>
      </c>
      <c r="AS18" s="9">
        <v>0.57699999999999996</v>
      </c>
      <c r="AT18" s="9">
        <v>0.46300000000000002</v>
      </c>
      <c r="AU18" s="9">
        <v>0.57699999999999996</v>
      </c>
      <c r="AV18" s="9">
        <v>0</v>
      </c>
      <c r="AW18" s="9">
        <v>0.46300000000000002</v>
      </c>
      <c r="AX18" s="9">
        <v>19.478999999999999</v>
      </c>
      <c r="AY18" s="9">
        <v>0.81399999999999995</v>
      </c>
      <c r="AZ18" s="9">
        <v>1.397</v>
      </c>
      <c r="BA18" s="9">
        <v>4.9219999999999997</v>
      </c>
      <c r="BB18" s="9">
        <v>3.5950000000000002</v>
      </c>
      <c r="BC18" s="9">
        <v>23.016999999999999</v>
      </c>
      <c r="BD18" s="9">
        <v>8.8879999999999999</v>
      </c>
      <c r="BE18" s="9">
        <v>1.56</v>
      </c>
      <c r="BF18" s="9">
        <v>39.494999999999997</v>
      </c>
      <c r="BG18" s="9">
        <v>62.981999999999999</v>
      </c>
      <c r="BH18" s="9">
        <v>58.637</v>
      </c>
      <c r="BI18" s="9">
        <v>7.9619999999999997</v>
      </c>
      <c r="BJ18" s="9">
        <v>7.2110000000000003</v>
      </c>
      <c r="BK18" s="9">
        <v>1.8360000000000001</v>
      </c>
      <c r="BL18" s="9">
        <v>5.375</v>
      </c>
      <c r="BM18" s="9">
        <v>4.5659999999999998</v>
      </c>
      <c r="BN18" s="9">
        <v>2.6459999999999999</v>
      </c>
      <c r="BO18" s="9">
        <v>4.8380000000000001</v>
      </c>
      <c r="BP18" s="9">
        <v>1.224</v>
      </c>
      <c r="BQ18" s="9">
        <v>1.149</v>
      </c>
      <c r="BR18" s="9">
        <v>1.7170000000000001</v>
      </c>
      <c r="BS18" s="9">
        <v>3.2610000000000001</v>
      </c>
      <c r="BT18" s="9">
        <v>2.234</v>
      </c>
      <c r="BU18" s="9">
        <v>4.1609999999999996</v>
      </c>
      <c r="BV18" s="9">
        <v>3.05</v>
      </c>
      <c r="BW18" s="9">
        <v>0.751</v>
      </c>
      <c r="BX18" s="9">
        <v>50.674999999999997</v>
      </c>
      <c r="BY18" s="9">
        <v>45.220999999999997</v>
      </c>
      <c r="BZ18" s="9">
        <v>42.786000000000001</v>
      </c>
      <c r="CA18" s="9">
        <v>1.4490000000000001</v>
      </c>
      <c r="CB18" s="9">
        <v>0.98599999999999999</v>
      </c>
      <c r="CC18" s="9">
        <v>0.51400000000000001</v>
      </c>
      <c r="CD18" s="9">
        <v>1.778</v>
      </c>
      <c r="CE18" s="9">
        <v>0.14299999999999999</v>
      </c>
      <c r="CF18" s="9">
        <v>32.125</v>
      </c>
      <c r="CG18" s="9">
        <v>3.371</v>
      </c>
      <c r="CH18" s="9">
        <v>2.476</v>
      </c>
      <c r="CI18" s="9">
        <v>7.25</v>
      </c>
      <c r="CJ18" s="9">
        <v>5.5750000000000002</v>
      </c>
      <c r="CK18" s="9">
        <v>39.646000000000001</v>
      </c>
      <c r="CL18" s="9">
        <v>5.4550000000000001</v>
      </c>
      <c r="CM18" s="9">
        <v>4.3449999999999998</v>
      </c>
      <c r="CN18" s="9">
        <v>62.981999999999999</v>
      </c>
      <c r="CO18" s="9">
        <v>40.28</v>
      </c>
      <c r="CP18" s="9">
        <v>37.369999999999997</v>
      </c>
      <c r="CQ18" s="9">
        <v>3.7789999999999999</v>
      </c>
      <c r="CR18" s="9">
        <v>3.1949999999999998</v>
      </c>
      <c r="CS18" s="9">
        <v>1.167</v>
      </c>
      <c r="CT18" s="9">
        <v>2.0270000000000001</v>
      </c>
      <c r="CU18" s="9">
        <v>1.0349999999999999</v>
      </c>
      <c r="CV18" s="9">
        <v>2.1589999999999998</v>
      </c>
      <c r="CW18" s="9">
        <v>1.248</v>
      </c>
      <c r="CX18" s="9">
        <v>1.9470000000000001</v>
      </c>
      <c r="CY18" s="9">
        <v>0</v>
      </c>
      <c r="CZ18" s="9">
        <v>0.50800000000000001</v>
      </c>
      <c r="DA18" s="9">
        <v>1.512</v>
      </c>
      <c r="DB18" s="9">
        <v>1.175</v>
      </c>
      <c r="DC18" s="9">
        <v>1.5049999999999999</v>
      </c>
      <c r="DD18" s="9">
        <v>1.69</v>
      </c>
      <c r="DE18" s="9">
        <v>0.58499999999999996</v>
      </c>
      <c r="DF18" s="9">
        <v>33.591000000000001</v>
      </c>
      <c r="DG18" s="9">
        <v>29.643000000000001</v>
      </c>
      <c r="DH18" s="9">
        <v>27.280999999999999</v>
      </c>
      <c r="DI18" s="9">
        <v>1.2130000000000001</v>
      </c>
      <c r="DJ18" s="9">
        <v>1.149</v>
      </c>
      <c r="DK18" s="9">
        <v>0.89700000000000002</v>
      </c>
      <c r="DL18" s="9">
        <v>1.246</v>
      </c>
      <c r="DM18" s="9">
        <v>0.218</v>
      </c>
      <c r="DN18" s="9">
        <v>17.742999999999999</v>
      </c>
      <c r="DO18" s="9">
        <v>2.37</v>
      </c>
      <c r="DP18" s="9">
        <v>2.3919999999999999</v>
      </c>
      <c r="DQ18" s="9">
        <v>7.1379999999999999</v>
      </c>
      <c r="DR18" s="9">
        <v>4.4720000000000004</v>
      </c>
      <c r="DS18" s="9">
        <v>25.170999999999999</v>
      </c>
      <c r="DT18" s="9">
        <v>3.948</v>
      </c>
      <c r="DU18" s="9">
        <v>2.91</v>
      </c>
      <c r="DV18" s="9">
        <v>40.28</v>
      </c>
      <c r="DW18" s="9">
        <v>35.347000000000001</v>
      </c>
      <c r="DX18" s="9">
        <v>30.245000000000001</v>
      </c>
      <c r="DY18" s="9">
        <v>30.245000000000001</v>
      </c>
      <c r="DZ18" s="9">
        <v>2.867</v>
      </c>
      <c r="EA18" s="9">
        <v>27.379000000000001</v>
      </c>
      <c r="EB18" s="9">
        <v>5.101</v>
      </c>
      <c r="EC18" s="9">
        <v>115.066</v>
      </c>
      <c r="ED18" s="9">
        <v>108.22199999999999</v>
      </c>
      <c r="EE18" s="9">
        <v>24.291</v>
      </c>
      <c r="EF18" s="9">
        <v>11.993</v>
      </c>
      <c r="EG18" s="9">
        <v>4.5289999999999999</v>
      </c>
      <c r="EH18" s="9">
        <v>6.2350000000000003</v>
      </c>
      <c r="EI18" s="9">
        <v>7.3730000000000002</v>
      </c>
      <c r="EJ18" s="9">
        <v>3.391</v>
      </c>
      <c r="EK18" s="9">
        <v>7.0940000000000003</v>
      </c>
      <c r="EL18" s="9">
        <v>1.675</v>
      </c>
      <c r="EM18" s="9">
        <v>1.696</v>
      </c>
      <c r="EN18" s="9">
        <v>3.569</v>
      </c>
      <c r="EO18" s="9">
        <v>3.12</v>
      </c>
      <c r="EP18" s="9">
        <v>4.0750000000000002</v>
      </c>
      <c r="EQ18" s="9">
        <v>7.7249999999999996</v>
      </c>
      <c r="ER18" s="9">
        <v>3.0390000000000001</v>
      </c>
      <c r="ES18" s="9">
        <v>12.298</v>
      </c>
      <c r="ET18" s="9">
        <v>83.930999999999997</v>
      </c>
      <c r="EU18" s="9">
        <v>72.257999999999996</v>
      </c>
      <c r="EV18" s="9">
        <v>65.742000000000004</v>
      </c>
      <c r="EW18" s="9">
        <v>3.0779999999999998</v>
      </c>
      <c r="EX18" s="9">
        <v>3.4380000000000002</v>
      </c>
      <c r="EY18" s="9">
        <v>3.6789999999999998</v>
      </c>
      <c r="EZ18" s="9">
        <v>1.9750000000000001</v>
      </c>
      <c r="FA18" s="9">
        <v>0.76100000000000001</v>
      </c>
      <c r="FB18" s="9">
        <v>56.445</v>
      </c>
      <c r="FC18" s="9">
        <v>6.4029999999999996</v>
      </c>
      <c r="FD18" s="9">
        <v>2.82</v>
      </c>
      <c r="FE18" s="9">
        <v>6.59</v>
      </c>
      <c r="FF18" s="9">
        <v>16.123000000000001</v>
      </c>
      <c r="FG18" s="9">
        <v>56.136000000000003</v>
      </c>
      <c r="FH18" s="9">
        <v>11.673</v>
      </c>
      <c r="FI18" s="9">
        <v>6.8440000000000003</v>
      </c>
      <c r="FJ18" s="9">
        <v>99.959000000000003</v>
      </c>
      <c r="FK18" s="9">
        <v>15.106999999999999</v>
      </c>
      <c r="FL18" s="9">
        <v>12.214</v>
      </c>
      <c r="FM18" s="9">
        <v>11.701000000000001</v>
      </c>
      <c r="FN18" s="9">
        <v>1.1020000000000001</v>
      </c>
      <c r="FO18" s="9">
        <v>1.1020000000000001</v>
      </c>
      <c r="FP18" s="9">
        <v>0.318</v>
      </c>
      <c r="FQ18" s="9">
        <v>0.78500000000000003</v>
      </c>
      <c r="FR18" s="9">
        <v>0.68700000000000006</v>
      </c>
      <c r="FS18" s="9">
        <v>0.41499999999999998</v>
      </c>
      <c r="FT18" s="9">
        <v>0.67800000000000005</v>
      </c>
      <c r="FU18" s="9">
        <v>0</v>
      </c>
      <c r="FV18" s="9">
        <v>0.42399999999999999</v>
      </c>
      <c r="FW18" s="9">
        <v>0.28499999999999998</v>
      </c>
      <c r="FX18" s="9">
        <v>0.433</v>
      </c>
      <c r="FY18" s="9">
        <v>0.38500000000000001</v>
      </c>
      <c r="FZ18" s="9">
        <v>0.997</v>
      </c>
      <c r="GA18" s="9">
        <v>0.105</v>
      </c>
      <c r="GB18" s="9">
        <v>0</v>
      </c>
      <c r="GC18" s="9">
        <v>10.599</v>
      </c>
      <c r="GD18" s="9">
        <v>7.7409999999999997</v>
      </c>
      <c r="GE18" s="9">
        <v>7.1269999999999998</v>
      </c>
      <c r="GF18" s="9">
        <v>0.39100000000000001</v>
      </c>
      <c r="GG18" s="9">
        <v>0.223</v>
      </c>
      <c r="GH18" s="9">
        <v>0.41799999999999998</v>
      </c>
      <c r="GI18" s="9">
        <v>8.5000000000000006E-2</v>
      </c>
      <c r="GJ18" s="9">
        <v>0.111</v>
      </c>
      <c r="GK18" s="9">
        <v>6.3849999999999998</v>
      </c>
      <c r="GL18" s="9">
        <v>0.88900000000000001</v>
      </c>
      <c r="GM18" s="9">
        <v>0.13700000000000001</v>
      </c>
      <c r="GN18" s="9">
        <v>0.33</v>
      </c>
      <c r="GO18" s="9">
        <v>1.6719999999999999</v>
      </c>
      <c r="GP18" s="9">
        <v>6.07</v>
      </c>
      <c r="GQ18" s="9">
        <v>2.8580000000000001</v>
      </c>
      <c r="GR18" s="9">
        <v>0.51300000000000001</v>
      </c>
      <c r="GS18" s="9">
        <v>12.214</v>
      </c>
      <c r="GT18" s="9">
        <v>24.655999999999999</v>
      </c>
      <c r="GU18" s="9">
        <v>23.510999999999999</v>
      </c>
      <c r="GV18" s="9">
        <v>2.0139999999999998</v>
      </c>
      <c r="GW18" s="9">
        <v>2.0139999999999998</v>
      </c>
      <c r="GX18" s="9">
        <v>0.98799999999999999</v>
      </c>
      <c r="GY18" s="9">
        <v>1.026</v>
      </c>
      <c r="GZ18" s="9">
        <v>1.635</v>
      </c>
      <c r="HA18" s="9">
        <v>0.379</v>
      </c>
      <c r="HB18" s="9">
        <v>1.635</v>
      </c>
      <c r="HC18" s="9">
        <v>0</v>
      </c>
      <c r="HD18" s="9">
        <v>0.379</v>
      </c>
      <c r="HE18" s="9">
        <v>0.66800000000000004</v>
      </c>
      <c r="HF18" s="9">
        <v>0.80600000000000005</v>
      </c>
      <c r="HG18" s="9">
        <v>0.54</v>
      </c>
      <c r="HH18" s="9">
        <v>1.3320000000000001</v>
      </c>
      <c r="HI18" s="9">
        <v>0.68200000000000005</v>
      </c>
      <c r="HJ18" s="9">
        <v>0</v>
      </c>
      <c r="HK18" s="9">
        <v>21.497</v>
      </c>
      <c r="HL18" s="9">
        <v>19.916</v>
      </c>
      <c r="HM18" s="9">
        <v>17.852</v>
      </c>
      <c r="HN18" s="9">
        <v>1.0589999999999999</v>
      </c>
      <c r="HO18" s="9">
        <v>1.0049999999999999</v>
      </c>
      <c r="HP18" s="9">
        <v>1.468</v>
      </c>
      <c r="HQ18" s="9">
        <v>0.14099999999999999</v>
      </c>
      <c r="HR18" s="9">
        <v>0.45500000000000002</v>
      </c>
      <c r="HS18" s="9">
        <v>16.087</v>
      </c>
      <c r="HT18" s="9">
        <v>1.619</v>
      </c>
      <c r="HU18" s="9">
        <v>0.67600000000000005</v>
      </c>
      <c r="HV18" s="9">
        <v>1.534</v>
      </c>
      <c r="HW18" s="9">
        <v>5.069</v>
      </c>
      <c r="HX18" s="9">
        <v>14.848000000000001</v>
      </c>
      <c r="HY18" s="9">
        <v>1.581</v>
      </c>
      <c r="HZ18" s="9">
        <v>1.145</v>
      </c>
      <c r="IA18" s="9">
        <v>24.655999999999999</v>
      </c>
      <c r="IB18" s="9">
        <v>16.617999999999999</v>
      </c>
      <c r="IC18" s="9">
        <v>15.964</v>
      </c>
      <c r="ID18" s="9">
        <v>2.3029999999999999</v>
      </c>
      <c r="IE18" s="9">
        <v>2.3029999999999999</v>
      </c>
      <c r="IF18" s="9">
        <v>1.0649999999999999</v>
      </c>
      <c r="IG18" s="9">
        <v>1.238</v>
      </c>
      <c r="IH18" s="9">
        <v>1.7270000000000001</v>
      </c>
      <c r="II18" s="9">
        <v>0.57599999999999996</v>
      </c>
      <c r="IJ18" s="9">
        <v>1.9370000000000001</v>
      </c>
      <c r="IK18" s="9">
        <v>0</v>
      </c>
      <c r="IL18" s="9">
        <v>0.36599999999999999</v>
      </c>
      <c r="IM18" s="9">
        <v>0.85299999999999998</v>
      </c>
      <c r="IN18" s="9">
        <v>0.751</v>
      </c>
      <c r="IO18" s="9">
        <v>0.69799999999999995</v>
      </c>
      <c r="IP18" s="9">
        <v>1.5640000000000001</v>
      </c>
      <c r="IQ18" s="9">
        <v>0.73899999999999999</v>
      </c>
    </row>
    <row r="19" spans="1:251">
      <c r="A19" s="10">
        <v>44958</v>
      </c>
      <c r="B19" s="9">
        <v>1.6020000000000001</v>
      </c>
      <c r="C19" s="9">
        <v>0.88100000000000001</v>
      </c>
      <c r="D19" s="9">
        <v>1.325</v>
      </c>
      <c r="E19" s="9">
        <v>2.3220000000000001</v>
      </c>
      <c r="F19" s="9">
        <v>1.486</v>
      </c>
      <c r="G19" s="9">
        <v>0.11799999999999999</v>
      </c>
      <c r="H19" s="9">
        <v>33.463000000000001</v>
      </c>
      <c r="I19" s="9">
        <v>26.974</v>
      </c>
      <c r="J19" s="9">
        <v>25.114999999999998</v>
      </c>
      <c r="K19" s="9">
        <v>1.147</v>
      </c>
      <c r="L19" s="9">
        <v>0.71199999999999997</v>
      </c>
      <c r="M19" s="9">
        <v>0.91700000000000004</v>
      </c>
      <c r="N19" s="9">
        <v>0.62</v>
      </c>
      <c r="O19" s="9">
        <v>0.32200000000000001</v>
      </c>
      <c r="P19" s="9">
        <v>20.007999999999999</v>
      </c>
      <c r="Q19" s="9">
        <v>1.5029999999999999</v>
      </c>
      <c r="R19" s="9">
        <v>1.6839999999999999</v>
      </c>
      <c r="S19" s="9">
        <v>3.7789999999999999</v>
      </c>
      <c r="T19" s="9">
        <v>4.95</v>
      </c>
      <c r="U19" s="9">
        <v>22.024000000000001</v>
      </c>
      <c r="V19" s="9">
        <v>6.4889999999999999</v>
      </c>
      <c r="W19" s="9">
        <v>2.8079999999999998</v>
      </c>
      <c r="X19" s="9">
        <v>40.197000000000003</v>
      </c>
      <c r="Y19" s="9">
        <v>42</v>
      </c>
      <c r="Z19" s="9">
        <v>40.200000000000003</v>
      </c>
      <c r="AA19" s="9">
        <v>5.3869999999999996</v>
      </c>
      <c r="AB19" s="9">
        <v>5.0750000000000002</v>
      </c>
      <c r="AC19" s="9">
        <v>1.2290000000000001</v>
      </c>
      <c r="AD19" s="9">
        <v>3.8460000000000001</v>
      </c>
      <c r="AE19" s="9">
        <v>4.2380000000000004</v>
      </c>
      <c r="AF19" s="9">
        <v>0.83699999999999997</v>
      </c>
      <c r="AG19" s="9">
        <v>3.9369999999999998</v>
      </c>
      <c r="AH19" s="9">
        <v>0.86799999999999999</v>
      </c>
      <c r="AI19" s="9">
        <v>0.26900000000000002</v>
      </c>
      <c r="AJ19" s="9">
        <v>2.0009999999999999</v>
      </c>
      <c r="AK19" s="9">
        <v>1.655</v>
      </c>
      <c r="AL19" s="9">
        <v>1.419</v>
      </c>
      <c r="AM19" s="9">
        <v>2.6949999999999998</v>
      </c>
      <c r="AN19" s="9">
        <v>2.38</v>
      </c>
      <c r="AO19" s="9">
        <v>0.312</v>
      </c>
      <c r="AP19" s="9">
        <v>34.813000000000002</v>
      </c>
      <c r="AQ19" s="9">
        <v>24.766999999999999</v>
      </c>
      <c r="AR19" s="9">
        <v>23.739000000000001</v>
      </c>
      <c r="AS19" s="9">
        <v>0.71099999999999997</v>
      </c>
      <c r="AT19" s="9">
        <v>0.317</v>
      </c>
      <c r="AU19" s="9">
        <v>0.59899999999999998</v>
      </c>
      <c r="AV19" s="9">
        <v>0.26300000000000001</v>
      </c>
      <c r="AW19" s="9">
        <v>0.16700000000000001</v>
      </c>
      <c r="AX19" s="9">
        <v>19.100000000000001</v>
      </c>
      <c r="AY19" s="9">
        <v>1.0089999999999999</v>
      </c>
      <c r="AZ19" s="9">
        <v>0.45700000000000002</v>
      </c>
      <c r="BA19" s="9">
        <v>4.202</v>
      </c>
      <c r="BB19" s="9">
        <v>4.33</v>
      </c>
      <c r="BC19" s="9">
        <v>20.437000000000001</v>
      </c>
      <c r="BD19" s="9">
        <v>10.045999999999999</v>
      </c>
      <c r="BE19" s="9">
        <v>1.8</v>
      </c>
      <c r="BF19" s="9">
        <v>42</v>
      </c>
      <c r="BG19" s="9">
        <v>61.091000000000001</v>
      </c>
      <c r="BH19" s="9">
        <v>55.75</v>
      </c>
      <c r="BI19" s="9">
        <v>7.4160000000000004</v>
      </c>
      <c r="BJ19" s="9">
        <v>6.4139999999999997</v>
      </c>
      <c r="BK19" s="9">
        <v>2.331</v>
      </c>
      <c r="BL19" s="9">
        <v>4.0830000000000002</v>
      </c>
      <c r="BM19" s="9">
        <v>3.9260000000000002</v>
      </c>
      <c r="BN19" s="9">
        <v>2.488</v>
      </c>
      <c r="BO19" s="9">
        <v>4.2629999999999999</v>
      </c>
      <c r="BP19" s="9">
        <v>0.84</v>
      </c>
      <c r="BQ19" s="9">
        <v>1.31</v>
      </c>
      <c r="BR19" s="9">
        <v>1.6379999999999999</v>
      </c>
      <c r="BS19" s="9">
        <v>2.4350000000000001</v>
      </c>
      <c r="BT19" s="9">
        <v>2.34</v>
      </c>
      <c r="BU19" s="9">
        <v>3.0489999999999999</v>
      </c>
      <c r="BV19" s="9">
        <v>3.3639999999999999</v>
      </c>
      <c r="BW19" s="9">
        <v>1.002</v>
      </c>
      <c r="BX19" s="9">
        <v>48.335000000000001</v>
      </c>
      <c r="BY19" s="9">
        <v>42.331000000000003</v>
      </c>
      <c r="BZ19" s="9">
        <v>39.008000000000003</v>
      </c>
      <c r="CA19" s="9">
        <v>1.2769999999999999</v>
      </c>
      <c r="CB19" s="9">
        <v>2.0470000000000002</v>
      </c>
      <c r="CC19" s="9">
        <v>0.92500000000000004</v>
      </c>
      <c r="CD19" s="9">
        <v>1.74</v>
      </c>
      <c r="CE19" s="9">
        <v>0.65900000000000003</v>
      </c>
      <c r="CF19" s="9">
        <v>29.335999999999999</v>
      </c>
      <c r="CG19" s="9">
        <v>2.8639999999999999</v>
      </c>
      <c r="CH19" s="9">
        <v>2.161</v>
      </c>
      <c r="CI19" s="9">
        <v>7.97</v>
      </c>
      <c r="CJ19" s="9">
        <v>5.3259999999999996</v>
      </c>
      <c r="CK19" s="9">
        <v>37.005000000000003</v>
      </c>
      <c r="CL19" s="9">
        <v>6.0039999999999996</v>
      </c>
      <c r="CM19" s="9">
        <v>5.3410000000000002</v>
      </c>
      <c r="CN19" s="9">
        <v>61.091000000000001</v>
      </c>
      <c r="CO19" s="9">
        <v>40.595999999999997</v>
      </c>
      <c r="CP19" s="9">
        <v>36.625</v>
      </c>
      <c r="CQ19" s="9">
        <v>5.1269999999999998</v>
      </c>
      <c r="CR19" s="9">
        <v>4.5620000000000003</v>
      </c>
      <c r="CS19" s="9">
        <v>1.3180000000000001</v>
      </c>
      <c r="CT19" s="9">
        <v>3.2450000000000001</v>
      </c>
      <c r="CU19" s="9">
        <v>2.8140000000000001</v>
      </c>
      <c r="CV19" s="9">
        <v>1.748</v>
      </c>
      <c r="CW19" s="9">
        <v>2.7839999999999998</v>
      </c>
      <c r="CX19" s="9">
        <v>1.7789999999999999</v>
      </c>
      <c r="CY19" s="9">
        <v>0</v>
      </c>
      <c r="CZ19" s="9">
        <v>0.57499999999999996</v>
      </c>
      <c r="DA19" s="9">
        <v>2.4809999999999999</v>
      </c>
      <c r="DB19" s="9">
        <v>1.5069999999999999</v>
      </c>
      <c r="DC19" s="9">
        <v>2.4359999999999999</v>
      </c>
      <c r="DD19" s="9">
        <v>2.1259999999999999</v>
      </c>
      <c r="DE19" s="9">
        <v>0.56399999999999995</v>
      </c>
      <c r="DF19" s="9">
        <v>31.498000000000001</v>
      </c>
      <c r="DG19" s="9">
        <v>28.876999999999999</v>
      </c>
      <c r="DH19" s="9">
        <v>27.555</v>
      </c>
      <c r="DI19" s="9">
        <v>0.43099999999999999</v>
      </c>
      <c r="DJ19" s="9">
        <v>0.89100000000000001</v>
      </c>
      <c r="DK19" s="9">
        <v>0.43099999999999999</v>
      </c>
      <c r="DL19" s="9">
        <v>0.38300000000000001</v>
      </c>
      <c r="DM19" s="9">
        <v>0.50800000000000001</v>
      </c>
      <c r="DN19" s="9">
        <v>18.225000000000001</v>
      </c>
      <c r="DO19" s="9">
        <v>1.393</v>
      </c>
      <c r="DP19" s="9">
        <v>2.0569999999999999</v>
      </c>
      <c r="DQ19" s="9">
        <v>7.2009999999999996</v>
      </c>
      <c r="DR19" s="9">
        <v>2.89</v>
      </c>
      <c r="DS19" s="9">
        <v>25.986999999999998</v>
      </c>
      <c r="DT19" s="9">
        <v>2.6219999999999999</v>
      </c>
      <c r="DU19" s="9">
        <v>3.97</v>
      </c>
      <c r="DV19" s="9">
        <v>40.595999999999997</v>
      </c>
      <c r="DW19" s="9">
        <v>38.012</v>
      </c>
      <c r="DX19" s="9">
        <v>31.879000000000001</v>
      </c>
      <c r="DY19" s="9">
        <v>31.879000000000001</v>
      </c>
      <c r="DZ19" s="9">
        <v>2.004</v>
      </c>
      <c r="EA19" s="9">
        <v>29.873999999999999</v>
      </c>
      <c r="EB19" s="9">
        <v>6.133</v>
      </c>
      <c r="EC19" s="9">
        <v>119.964</v>
      </c>
      <c r="ED19" s="9">
        <v>112.44</v>
      </c>
      <c r="EE19" s="9">
        <v>23.100999999999999</v>
      </c>
      <c r="EF19" s="9">
        <v>10.477</v>
      </c>
      <c r="EG19" s="9">
        <v>2.76</v>
      </c>
      <c r="EH19" s="9">
        <v>6.9050000000000002</v>
      </c>
      <c r="EI19" s="9">
        <v>5.4139999999999997</v>
      </c>
      <c r="EJ19" s="9">
        <v>4.25</v>
      </c>
      <c r="EK19" s="9">
        <v>5.6539999999999999</v>
      </c>
      <c r="EL19" s="9">
        <v>1.8919999999999999</v>
      </c>
      <c r="EM19" s="9">
        <v>1.798</v>
      </c>
      <c r="EN19" s="9">
        <v>2.984</v>
      </c>
      <c r="EO19" s="9">
        <v>2.8340000000000001</v>
      </c>
      <c r="EP19" s="9">
        <v>3.847</v>
      </c>
      <c r="EQ19" s="9">
        <v>7.2409999999999997</v>
      </c>
      <c r="ER19" s="9">
        <v>2.423</v>
      </c>
      <c r="ES19" s="9">
        <v>12.624000000000001</v>
      </c>
      <c r="ET19" s="9">
        <v>89.338999999999999</v>
      </c>
      <c r="EU19" s="9">
        <v>77.597999999999999</v>
      </c>
      <c r="EV19" s="9">
        <v>72.177999999999997</v>
      </c>
      <c r="EW19" s="9">
        <v>2.3130000000000002</v>
      </c>
      <c r="EX19" s="9">
        <v>3.1070000000000002</v>
      </c>
      <c r="EY19" s="9">
        <v>2.2810000000000001</v>
      </c>
      <c r="EZ19" s="9">
        <v>1.6559999999999999</v>
      </c>
      <c r="FA19" s="9">
        <v>1.1499999999999999</v>
      </c>
      <c r="FB19" s="9">
        <v>62.728000000000002</v>
      </c>
      <c r="FC19" s="9">
        <v>3.2309999999999999</v>
      </c>
      <c r="FD19" s="9">
        <v>3.2770000000000001</v>
      </c>
      <c r="FE19" s="9">
        <v>8.3629999999999995</v>
      </c>
      <c r="FF19" s="9">
        <v>15.968</v>
      </c>
      <c r="FG19" s="9">
        <v>61.63</v>
      </c>
      <c r="FH19" s="9">
        <v>11.741</v>
      </c>
      <c r="FI19" s="9">
        <v>7.524</v>
      </c>
      <c r="FJ19" s="9">
        <v>105.372</v>
      </c>
      <c r="FK19" s="9">
        <v>14.592000000000001</v>
      </c>
      <c r="FL19" s="9">
        <v>16.613</v>
      </c>
      <c r="FM19" s="9">
        <v>16.140999999999998</v>
      </c>
      <c r="FN19" s="9">
        <v>1.8720000000000001</v>
      </c>
      <c r="FO19" s="9">
        <v>1.8720000000000001</v>
      </c>
      <c r="FP19" s="9">
        <v>0.217</v>
      </c>
      <c r="FQ19" s="9">
        <v>1.655</v>
      </c>
      <c r="FR19" s="9">
        <v>0.85899999999999999</v>
      </c>
      <c r="FS19" s="9">
        <v>1.0129999999999999</v>
      </c>
      <c r="FT19" s="9">
        <v>1.0860000000000001</v>
      </c>
      <c r="FU19" s="9">
        <v>0.16300000000000001</v>
      </c>
      <c r="FV19" s="9">
        <v>0.51</v>
      </c>
      <c r="FW19" s="9">
        <v>0.47699999999999998</v>
      </c>
      <c r="FX19" s="9">
        <v>0.308</v>
      </c>
      <c r="FY19" s="9">
        <v>1.087</v>
      </c>
      <c r="FZ19" s="9">
        <v>1.645</v>
      </c>
      <c r="GA19" s="9">
        <v>0.22700000000000001</v>
      </c>
      <c r="GB19" s="9">
        <v>0</v>
      </c>
      <c r="GC19" s="9">
        <v>14.269</v>
      </c>
      <c r="GD19" s="9">
        <v>11.289</v>
      </c>
      <c r="GE19" s="9">
        <v>10.176</v>
      </c>
      <c r="GF19" s="9">
        <v>0.34300000000000003</v>
      </c>
      <c r="GG19" s="9">
        <v>0.77</v>
      </c>
      <c r="GH19" s="9">
        <v>0.23499999999999999</v>
      </c>
      <c r="GI19" s="9">
        <v>0</v>
      </c>
      <c r="GJ19" s="9">
        <v>0.67400000000000004</v>
      </c>
      <c r="GK19" s="9">
        <v>9.39</v>
      </c>
      <c r="GL19" s="9">
        <v>0.112</v>
      </c>
      <c r="GM19" s="9">
        <v>0.66500000000000004</v>
      </c>
      <c r="GN19" s="9">
        <v>1.1220000000000001</v>
      </c>
      <c r="GO19" s="9">
        <v>2.6360000000000001</v>
      </c>
      <c r="GP19" s="9">
        <v>8.6519999999999992</v>
      </c>
      <c r="GQ19" s="9">
        <v>2.98</v>
      </c>
      <c r="GR19" s="9">
        <v>0.47199999999999998</v>
      </c>
      <c r="GS19" s="9">
        <v>16.613</v>
      </c>
      <c r="GT19" s="9">
        <v>28.085999999999999</v>
      </c>
      <c r="GU19" s="9">
        <v>26.184000000000001</v>
      </c>
      <c r="GV19" s="9">
        <v>1.714</v>
      </c>
      <c r="GW19" s="9">
        <v>1.5740000000000001</v>
      </c>
      <c r="GX19" s="9">
        <v>0.42199999999999999</v>
      </c>
      <c r="GY19" s="9">
        <v>1.151</v>
      </c>
      <c r="GZ19" s="9">
        <v>1.2749999999999999</v>
      </c>
      <c r="HA19" s="9">
        <v>0.29799999999999999</v>
      </c>
      <c r="HB19" s="9">
        <v>1.2749999999999999</v>
      </c>
      <c r="HC19" s="9">
        <v>0</v>
      </c>
      <c r="HD19" s="9">
        <v>0.29799999999999999</v>
      </c>
      <c r="HE19" s="9">
        <v>0.65600000000000003</v>
      </c>
      <c r="HF19" s="9">
        <v>0.40600000000000003</v>
      </c>
      <c r="HG19" s="9">
        <v>0.51200000000000001</v>
      </c>
      <c r="HH19" s="9">
        <v>1.0620000000000001</v>
      </c>
      <c r="HI19" s="9">
        <v>0.51200000000000001</v>
      </c>
      <c r="HJ19" s="9">
        <v>0.14000000000000001</v>
      </c>
      <c r="HK19" s="9">
        <v>24.47</v>
      </c>
      <c r="HL19" s="9">
        <v>21.824000000000002</v>
      </c>
      <c r="HM19" s="9">
        <v>20.823</v>
      </c>
      <c r="HN19" s="9">
        <v>0.72599999999999998</v>
      </c>
      <c r="HO19" s="9">
        <v>0.27600000000000002</v>
      </c>
      <c r="HP19" s="9">
        <v>0.91500000000000004</v>
      </c>
      <c r="HQ19" s="9">
        <v>0</v>
      </c>
      <c r="HR19" s="9">
        <v>8.5999999999999993E-2</v>
      </c>
      <c r="HS19" s="9">
        <v>17.29</v>
      </c>
      <c r="HT19" s="9">
        <v>1.1220000000000001</v>
      </c>
      <c r="HU19" s="9">
        <v>1.113</v>
      </c>
      <c r="HV19" s="9">
        <v>2.2999999999999998</v>
      </c>
      <c r="HW19" s="9">
        <v>4.9870000000000001</v>
      </c>
      <c r="HX19" s="9">
        <v>16.838000000000001</v>
      </c>
      <c r="HY19" s="9">
        <v>2.645</v>
      </c>
      <c r="HZ19" s="9">
        <v>1.903</v>
      </c>
      <c r="IA19" s="9">
        <v>28.085999999999999</v>
      </c>
      <c r="IB19" s="9">
        <v>13.547000000000001</v>
      </c>
      <c r="IC19" s="9">
        <v>13.159000000000001</v>
      </c>
      <c r="ID19" s="9">
        <v>1.4339999999999999</v>
      </c>
      <c r="IE19" s="9">
        <v>1.4339999999999999</v>
      </c>
      <c r="IF19" s="9">
        <v>0.29799999999999999</v>
      </c>
      <c r="IG19" s="9">
        <v>1.135</v>
      </c>
      <c r="IH19" s="9">
        <v>0.93100000000000005</v>
      </c>
      <c r="II19" s="9">
        <v>0.503</v>
      </c>
      <c r="IJ19" s="9">
        <v>0.82599999999999996</v>
      </c>
      <c r="IK19" s="9">
        <v>0.10199999999999999</v>
      </c>
      <c r="IL19" s="9">
        <v>0.505</v>
      </c>
      <c r="IM19" s="9">
        <v>9.9000000000000005E-2</v>
      </c>
      <c r="IN19" s="9">
        <v>0.71</v>
      </c>
      <c r="IO19" s="9">
        <v>0.625</v>
      </c>
      <c r="IP19" s="9">
        <v>1.0720000000000001</v>
      </c>
      <c r="IQ19" s="9">
        <v>0.36099999999999999</v>
      </c>
    </row>
    <row r="20" spans="1:251">
      <c r="A20" s="10">
        <v>45323</v>
      </c>
      <c r="B20" s="9">
        <v>0.437</v>
      </c>
      <c r="C20" s="9">
        <v>0.61899999999999999</v>
      </c>
      <c r="D20" s="9">
        <v>0.55900000000000005</v>
      </c>
      <c r="E20" s="9">
        <v>1.31</v>
      </c>
      <c r="F20" s="9">
        <v>0.30599999999999999</v>
      </c>
      <c r="G20" s="9">
        <v>0</v>
      </c>
      <c r="H20" s="9">
        <v>30.658000000000001</v>
      </c>
      <c r="I20" s="9">
        <v>23.609000000000002</v>
      </c>
      <c r="J20" s="9">
        <v>21.852</v>
      </c>
      <c r="K20" s="9">
        <v>0.39500000000000002</v>
      </c>
      <c r="L20" s="9">
        <v>1.363</v>
      </c>
      <c r="M20" s="9">
        <v>0.32200000000000001</v>
      </c>
      <c r="N20" s="9">
        <v>1.018</v>
      </c>
      <c r="O20" s="9">
        <v>0.41799999999999998</v>
      </c>
      <c r="P20" s="9">
        <v>18.814</v>
      </c>
      <c r="Q20" s="9">
        <v>0.84599999999999997</v>
      </c>
      <c r="R20" s="9">
        <v>1</v>
      </c>
      <c r="S20" s="9">
        <v>2.9489999999999998</v>
      </c>
      <c r="T20" s="9">
        <v>5.28</v>
      </c>
      <c r="U20" s="9">
        <v>18.329000000000001</v>
      </c>
      <c r="V20" s="9">
        <v>7.0490000000000004</v>
      </c>
      <c r="W20" s="9">
        <v>1.6990000000000001</v>
      </c>
      <c r="X20" s="9">
        <v>33.972000000000001</v>
      </c>
      <c r="Y20" s="9">
        <v>42.249000000000002</v>
      </c>
      <c r="Z20" s="9">
        <v>41.34</v>
      </c>
      <c r="AA20" s="9">
        <v>3.59</v>
      </c>
      <c r="AB20" s="9">
        <v>3.4319999999999999</v>
      </c>
      <c r="AC20" s="9">
        <v>1.391</v>
      </c>
      <c r="AD20" s="9">
        <v>2.0409999999999999</v>
      </c>
      <c r="AE20" s="9">
        <v>2.6379999999999999</v>
      </c>
      <c r="AF20" s="9">
        <v>0.79400000000000004</v>
      </c>
      <c r="AG20" s="9">
        <v>2.536</v>
      </c>
      <c r="AH20" s="9">
        <v>0.16400000000000001</v>
      </c>
      <c r="AI20" s="9">
        <v>0.73199999999999998</v>
      </c>
      <c r="AJ20" s="9">
        <v>1.32</v>
      </c>
      <c r="AK20" s="9">
        <v>1.3939999999999999</v>
      </c>
      <c r="AL20" s="9">
        <v>0.71799999999999997</v>
      </c>
      <c r="AM20" s="9">
        <v>2.4119999999999999</v>
      </c>
      <c r="AN20" s="9">
        <v>1.02</v>
      </c>
      <c r="AO20" s="9">
        <v>0.158</v>
      </c>
      <c r="AP20" s="9">
        <v>37.750999999999998</v>
      </c>
      <c r="AQ20" s="9">
        <v>28.279</v>
      </c>
      <c r="AR20" s="9">
        <v>27.574000000000002</v>
      </c>
      <c r="AS20" s="9">
        <v>0.54800000000000004</v>
      </c>
      <c r="AT20" s="9">
        <v>0.158</v>
      </c>
      <c r="AU20" s="9">
        <v>0.54800000000000004</v>
      </c>
      <c r="AV20" s="9">
        <v>0.158</v>
      </c>
      <c r="AW20" s="9">
        <v>0</v>
      </c>
      <c r="AX20" s="9">
        <v>22.891999999999999</v>
      </c>
      <c r="AY20" s="9">
        <v>0.40500000000000003</v>
      </c>
      <c r="AZ20" s="9">
        <v>1.3320000000000001</v>
      </c>
      <c r="BA20" s="9">
        <v>3.649</v>
      </c>
      <c r="BB20" s="9">
        <v>2.3660000000000001</v>
      </c>
      <c r="BC20" s="9">
        <v>25.913</v>
      </c>
      <c r="BD20" s="9">
        <v>9.4719999999999995</v>
      </c>
      <c r="BE20" s="9">
        <v>0.90900000000000003</v>
      </c>
      <c r="BF20" s="9">
        <v>42.249000000000002</v>
      </c>
      <c r="BG20" s="9">
        <v>66.641000000000005</v>
      </c>
      <c r="BH20" s="9">
        <v>62.106999999999999</v>
      </c>
      <c r="BI20" s="9">
        <v>5.5439999999999996</v>
      </c>
      <c r="BJ20" s="9">
        <v>5.2779999999999996</v>
      </c>
      <c r="BK20" s="9">
        <v>1.5960000000000001</v>
      </c>
      <c r="BL20" s="9">
        <v>3.27</v>
      </c>
      <c r="BM20" s="9">
        <v>3.7749999999999999</v>
      </c>
      <c r="BN20" s="9">
        <v>1.5029999999999999</v>
      </c>
      <c r="BO20" s="9">
        <v>3.7749999999999999</v>
      </c>
      <c r="BP20" s="9">
        <v>0.87</v>
      </c>
      <c r="BQ20" s="9">
        <v>0.63200000000000001</v>
      </c>
      <c r="BR20" s="9">
        <v>2.2250000000000001</v>
      </c>
      <c r="BS20" s="9">
        <v>1.2090000000000001</v>
      </c>
      <c r="BT20" s="9">
        <v>1.843</v>
      </c>
      <c r="BU20" s="9">
        <v>3.3650000000000002</v>
      </c>
      <c r="BV20" s="9">
        <v>1.9119999999999999</v>
      </c>
      <c r="BW20" s="9">
        <v>0.26700000000000002</v>
      </c>
      <c r="BX20" s="9">
        <v>56.563000000000002</v>
      </c>
      <c r="BY20" s="9">
        <v>51.593000000000004</v>
      </c>
      <c r="BZ20" s="9">
        <v>48.837000000000003</v>
      </c>
      <c r="CA20" s="9">
        <v>1.454</v>
      </c>
      <c r="CB20" s="9">
        <v>1.3009999999999999</v>
      </c>
      <c r="CC20" s="9">
        <v>1.1060000000000001</v>
      </c>
      <c r="CD20" s="9">
        <v>1.4930000000000001</v>
      </c>
      <c r="CE20" s="9">
        <v>0.156</v>
      </c>
      <c r="CF20" s="9">
        <v>36.58</v>
      </c>
      <c r="CG20" s="9">
        <v>2.927</v>
      </c>
      <c r="CH20" s="9">
        <v>2.3140000000000001</v>
      </c>
      <c r="CI20" s="9">
        <v>9.7710000000000008</v>
      </c>
      <c r="CJ20" s="9">
        <v>5.9630000000000001</v>
      </c>
      <c r="CK20" s="9">
        <v>45.628999999999998</v>
      </c>
      <c r="CL20" s="9">
        <v>4.97</v>
      </c>
      <c r="CM20" s="9">
        <v>4.5339999999999998</v>
      </c>
      <c r="CN20" s="9">
        <v>66.641000000000005</v>
      </c>
      <c r="CO20" s="9">
        <v>45.191000000000003</v>
      </c>
      <c r="CP20" s="9">
        <v>41.273000000000003</v>
      </c>
      <c r="CQ20" s="9">
        <v>6.57</v>
      </c>
      <c r="CR20" s="9">
        <v>6.0250000000000004</v>
      </c>
      <c r="CS20" s="9">
        <v>1.7969999999999999</v>
      </c>
      <c r="CT20" s="9">
        <v>4.2279999999999998</v>
      </c>
      <c r="CU20" s="9">
        <v>3.2949999999999999</v>
      </c>
      <c r="CV20" s="9">
        <v>2.73</v>
      </c>
      <c r="CW20" s="9">
        <v>3.3380000000000001</v>
      </c>
      <c r="CX20" s="9">
        <v>2.34</v>
      </c>
      <c r="CY20" s="9">
        <v>0</v>
      </c>
      <c r="CZ20" s="9">
        <v>1.2689999999999999</v>
      </c>
      <c r="DA20" s="9">
        <v>3.1190000000000002</v>
      </c>
      <c r="DB20" s="9">
        <v>1.637</v>
      </c>
      <c r="DC20" s="9">
        <v>3.8580000000000001</v>
      </c>
      <c r="DD20" s="9">
        <v>2.1669999999999998</v>
      </c>
      <c r="DE20" s="9">
        <v>0.54500000000000004</v>
      </c>
      <c r="DF20" s="9">
        <v>34.703000000000003</v>
      </c>
      <c r="DG20" s="9">
        <v>30.968</v>
      </c>
      <c r="DH20" s="9">
        <v>29.22</v>
      </c>
      <c r="DI20" s="9">
        <v>0.30399999999999999</v>
      </c>
      <c r="DJ20" s="9">
        <v>1.22</v>
      </c>
      <c r="DK20" s="9">
        <v>0.30399999999999999</v>
      </c>
      <c r="DL20" s="9">
        <v>1.22</v>
      </c>
      <c r="DM20" s="9">
        <v>0</v>
      </c>
      <c r="DN20" s="9">
        <v>20.489000000000001</v>
      </c>
      <c r="DO20" s="9">
        <v>1.4790000000000001</v>
      </c>
      <c r="DP20" s="9">
        <v>1.109</v>
      </c>
      <c r="DQ20" s="9">
        <v>7.89</v>
      </c>
      <c r="DR20" s="9">
        <v>3.7450000000000001</v>
      </c>
      <c r="DS20" s="9">
        <v>27.222999999999999</v>
      </c>
      <c r="DT20" s="9">
        <v>3.7349999999999999</v>
      </c>
      <c r="DU20" s="9">
        <v>3.9180000000000001</v>
      </c>
      <c r="DV20" s="9">
        <v>45.191000000000003</v>
      </c>
      <c r="DW20" s="9">
        <v>29.635999999999999</v>
      </c>
      <c r="DX20" s="9">
        <v>24.306999999999999</v>
      </c>
      <c r="DY20" s="9">
        <v>24.306999999999999</v>
      </c>
      <c r="DZ20" s="9">
        <v>1.6970000000000001</v>
      </c>
      <c r="EA20" s="9">
        <v>22.61</v>
      </c>
      <c r="EB20" s="9">
        <v>5.33</v>
      </c>
      <c r="EC20" s="9">
        <v>121.322</v>
      </c>
      <c r="ED20" s="9">
        <v>115.25700000000001</v>
      </c>
      <c r="EE20" s="9">
        <v>22.62</v>
      </c>
      <c r="EF20" s="9">
        <v>9.4629999999999992</v>
      </c>
      <c r="EG20" s="9">
        <v>3.4249999999999998</v>
      </c>
      <c r="EH20" s="9">
        <v>4.9029999999999996</v>
      </c>
      <c r="EI20" s="9">
        <v>4.4450000000000003</v>
      </c>
      <c r="EJ20" s="9">
        <v>3.7959999999999998</v>
      </c>
      <c r="EK20" s="9">
        <v>5.0679999999999996</v>
      </c>
      <c r="EL20" s="9">
        <v>1.38</v>
      </c>
      <c r="EM20" s="9">
        <v>1.7070000000000001</v>
      </c>
      <c r="EN20" s="9">
        <v>2.3119999999999998</v>
      </c>
      <c r="EO20" s="9">
        <v>3.242</v>
      </c>
      <c r="EP20" s="9">
        <v>2.9089999999999998</v>
      </c>
      <c r="EQ20" s="9">
        <v>6.2270000000000003</v>
      </c>
      <c r="ER20" s="9">
        <v>2.2360000000000002</v>
      </c>
      <c r="ES20" s="9">
        <v>13.157</v>
      </c>
      <c r="ET20" s="9">
        <v>92.635999999999996</v>
      </c>
      <c r="EU20" s="9">
        <v>83.948999999999998</v>
      </c>
      <c r="EV20" s="9">
        <v>79.296000000000006</v>
      </c>
      <c r="EW20" s="9">
        <v>2.613</v>
      </c>
      <c r="EX20" s="9">
        <v>1.8180000000000001</v>
      </c>
      <c r="EY20" s="9">
        <v>2.3109999999999999</v>
      </c>
      <c r="EZ20" s="9">
        <v>1.454</v>
      </c>
      <c r="FA20" s="9">
        <v>0.37</v>
      </c>
      <c r="FB20" s="9">
        <v>67.721000000000004</v>
      </c>
      <c r="FC20" s="9">
        <v>3.762</v>
      </c>
      <c r="FD20" s="9">
        <v>2.0139999999999998</v>
      </c>
      <c r="FE20" s="9">
        <v>10.452999999999999</v>
      </c>
      <c r="FF20" s="9">
        <v>13.906000000000001</v>
      </c>
      <c r="FG20" s="9">
        <v>70.043000000000006</v>
      </c>
      <c r="FH20" s="9">
        <v>8.6869999999999994</v>
      </c>
      <c r="FI20" s="9">
        <v>6.0650000000000004</v>
      </c>
      <c r="FJ20" s="9">
        <v>107.004</v>
      </c>
      <c r="FK20" s="9">
        <v>14.318</v>
      </c>
      <c r="FL20" s="9">
        <v>13.346</v>
      </c>
      <c r="FM20" s="9">
        <v>13.053000000000001</v>
      </c>
      <c r="FN20" s="9">
        <v>1.238</v>
      </c>
      <c r="FO20" s="9">
        <v>1.238</v>
      </c>
      <c r="FP20" s="9">
        <v>0.38500000000000001</v>
      </c>
      <c r="FQ20" s="9">
        <v>0.85399999999999998</v>
      </c>
      <c r="FR20" s="9">
        <v>0.57999999999999996</v>
      </c>
      <c r="FS20" s="9">
        <v>0.65800000000000003</v>
      </c>
      <c r="FT20" s="9">
        <v>0.81599999999999995</v>
      </c>
      <c r="FU20" s="9">
        <v>0.152</v>
      </c>
      <c r="FV20" s="9">
        <v>0.27</v>
      </c>
      <c r="FW20" s="9">
        <v>0.42899999999999999</v>
      </c>
      <c r="FX20" s="9">
        <v>0.156</v>
      </c>
      <c r="FY20" s="9">
        <v>0.65300000000000002</v>
      </c>
      <c r="FZ20" s="9">
        <v>1.028</v>
      </c>
      <c r="GA20" s="9">
        <v>0.21099999999999999</v>
      </c>
      <c r="GB20" s="9">
        <v>0</v>
      </c>
      <c r="GC20" s="9">
        <v>11.815</v>
      </c>
      <c r="GD20" s="9">
        <v>9.9529999999999994</v>
      </c>
      <c r="GE20" s="9">
        <v>9.3010000000000002</v>
      </c>
      <c r="GF20" s="9">
        <v>0.28100000000000003</v>
      </c>
      <c r="GG20" s="9">
        <v>0.371</v>
      </c>
      <c r="GH20" s="9">
        <v>0.35899999999999999</v>
      </c>
      <c r="GI20" s="9">
        <v>0</v>
      </c>
      <c r="GJ20" s="9">
        <v>6.8000000000000005E-2</v>
      </c>
      <c r="GK20" s="9">
        <v>7.9829999999999997</v>
      </c>
      <c r="GL20" s="9">
        <v>0.89900000000000002</v>
      </c>
      <c r="GM20" s="9">
        <v>7.8E-2</v>
      </c>
      <c r="GN20" s="9">
        <v>0.99299999999999999</v>
      </c>
      <c r="GO20" s="9">
        <v>2.0209999999999999</v>
      </c>
      <c r="GP20" s="9">
        <v>7.9320000000000004</v>
      </c>
      <c r="GQ20" s="9">
        <v>1.8620000000000001</v>
      </c>
      <c r="GR20" s="9">
        <v>0.29299999999999998</v>
      </c>
      <c r="GS20" s="9">
        <v>13.346</v>
      </c>
      <c r="GT20" s="9">
        <v>30.117999999999999</v>
      </c>
      <c r="GU20" s="9">
        <v>29.161999999999999</v>
      </c>
      <c r="GV20" s="9">
        <v>2.4180000000000001</v>
      </c>
      <c r="GW20" s="9">
        <v>2.2130000000000001</v>
      </c>
      <c r="GX20" s="9">
        <v>1.583</v>
      </c>
      <c r="GY20" s="9">
        <v>0.63100000000000001</v>
      </c>
      <c r="GZ20" s="9">
        <v>1.5029999999999999</v>
      </c>
      <c r="HA20" s="9">
        <v>0.71</v>
      </c>
      <c r="HB20" s="9">
        <v>1.8089999999999999</v>
      </c>
      <c r="HC20" s="9">
        <v>0</v>
      </c>
      <c r="HD20" s="9">
        <v>0.40400000000000003</v>
      </c>
      <c r="HE20" s="9">
        <v>0.79700000000000004</v>
      </c>
      <c r="HF20" s="9">
        <v>0.66100000000000003</v>
      </c>
      <c r="HG20" s="9">
        <v>0.755</v>
      </c>
      <c r="HH20" s="9">
        <v>1.903</v>
      </c>
      <c r="HI20" s="9">
        <v>0.311</v>
      </c>
      <c r="HJ20" s="9">
        <v>0.20399999999999999</v>
      </c>
      <c r="HK20" s="9">
        <v>26.744</v>
      </c>
      <c r="HL20" s="9">
        <v>23.957000000000001</v>
      </c>
      <c r="HM20" s="9">
        <v>22.937999999999999</v>
      </c>
      <c r="HN20" s="9">
        <v>0.8</v>
      </c>
      <c r="HO20" s="9">
        <v>0.22</v>
      </c>
      <c r="HP20" s="9">
        <v>0.86699999999999999</v>
      </c>
      <c r="HQ20" s="9">
        <v>0</v>
      </c>
      <c r="HR20" s="9">
        <v>0.152</v>
      </c>
      <c r="HS20" s="9">
        <v>18.989000000000001</v>
      </c>
      <c r="HT20" s="9">
        <v>1.5620000000000001</v>
      </c>
      <c r="HU20" s="9">
        <v>0.56299999999999994</v>
      </c>
      <c r="HV20" s="9">
        <v>2.843</v>
      </c>
      <c r="HW20" s="9">
        <v>4.3090000000000002</v>
      </c>
      <c r="HX20" s="9">
        <v>19.648</v>
      </c>
      <c r="HY20" s="9">
        <v>2.7869999999999999</v>
      </c>
      <c r="HZ20" s="9">
        <v>0.95699999999999996</v>
      </c>
      <c r="IA20" s="9">
        <v>30.117999999999999</v>
      </c>
      <c r="IB20" s="9">
        <v>13.154</v>
      </c>
      <c r="IC20" s="9">
        <v>12.420999999999999</v>
      </c>
      <c r="ID20" s="9">
        <v>0.749</v>
      </c>
      <c r="IE20" s="9">
        <v>0.59099999999999997</v>
      </c>
      <c r="IF20" s="9">
        <v>0.40200000000000002</v>
      </c>
      <c r="IG20" s="9">
        <v>0.188</v>
      </c>
      <c r="IH20" s="9">
        <v>0.27200000000000002</v>
      </c>
      <c r="II20" s="9">
        <v>0.31900000000000001</v>
      </c>
      <c r="IJ20" s="9">
        <v>0.27200000000000002</v>
      </c>
      <c r="IK20" s="9">
        <v>0.10100000000000001</v>
      </c>
      <c r="IL20" s="9">
        <v>0.218</v>
      </c>
      <c r="IM20" s="9">
        <v>0.105</v>
      </c>
      <c r="IN20" s="9">
        <v>0.29799999999999999</v>
      </c>
      <c r="IO20" s="9">
        <v>0.188</v>
      </c>
      <c r="IP20" s="9">
        <v>0.32300000000000001</v>
      </c>
      <c r="IQ20" s="9">
        <v>0.26700000000000002</v>
      </c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7012</v>
      </c>
      <c r="C1" s="3" t="s">
        <v>7013</v>
      </c>
      <c r="D1" s="3" t="s">
        <v>7014</v>
      </c>
      <c r="E1" s="3" t="s">
        <v>7015</v>
      </c>
      <c r="F1" s="3" t="s">
        <v>7016</v>
      </c>
      <c r="G1" s="3" t="s">
        <v>7017</v>
      </c>
      <c r="H1" s="3" t="s">
        <v>7018</v>
      </c>
      <c r="I1" s="3" t="s">
        <v>7019</v>
      </c>
      <c r="J1" s="3" t="s">
        <v>7020</v>
      </c>
      <c r="K1" s="3" t="s">
        <v>7021</v>
      </c>
      <c r="L1" s="3" t="s">
        <v>7022</v>
      </c>
      <c r="M1" s="3" t="s">
        <v>7023</v>
      </c>
      <c r="N1" s="3" t="s">
        <v>7024</v>
      </c>
      <c r="O1" s="3" t="s">
        <v>7025</v>
      </c>
      <c r="P1" s="3" t="s">
        <v>7026</v>
      </c>
      <c r="Q1" s="3" t="s">
        <v>7027</v>
      </c>
      <c r="R1" s="3" t="s">
        <v>7028</v>
      </c>
      <c r="S1" s="3" t="s">
        <v>7029</v>
      </c>
      <c r="T1" s="3" t="s">
        <v>7030</v>
      </c>
      <c r="U1" s="3" t="s">
        <v>7031</v>
      </c>
      <c r="V1" s="3" t="s">
        <v>7032</v>
      </c>
      <c r="W1" s="3" t="s">
        <v>7033</v>
      </c>
      <c r="X1" s="3" t="s">
        <v>7034</v>
      </c>
      <c r="Y1" s="3" t="s">
        <v>7035</v>
      </c>
      <c r="Z1" s="3" t="s">
        <v>7036</v>
      </c>
      <c r="AA1" s="3" t="s">
        <v>7037</v>
      </c>
      <c r="AB1" s="3" t="s">
        <v>7038</v>
      </c>
      <c r="AC1" s="3" t="s">
        <v>7039</v>
      </c>
      <c r="AD1" s="3" t="s">
        <v>7040</v>
      </c>
      <c r="AE1" s="3" t="s">
        <v>7041</v>
      </c>
      <c r="AF1" s="3" t="s">
        <v>7042</v>
      </c>
      <c r="AG1" s="3" t="s">
        <v>7043</v>
      </c>
      <c r="AH1" s="3" t="s">
        <v>7044</v>
      </c>
      <c r="AI1" s="3" t="s">
        <v>7045</v>
      </c>
      <c r="AJ1" s="3" t="s">
        <v>7046</v>
      </c>
      <c r="AK1" s="3" t="s">
        <v>7047</v>
      </c>
      <c r="AL1" s="3" t="s">
        <v>7048</v>
      </c>
      <c r="AM1" s="3" t="s">
        <v>7049</v>
      </c>
      <c r="AN1" s="3" t="s">
        <v>7050</v>
      </c>
      <c r="AO1" s="3" t="s">
        <v>7051</v>
      </c>
      <c r="AP1" s="3" t="s">
        <v>7052</v>
      </c>
      <c r="AQ1" s="3" t="s">
        <v>7053</v>
      </c>
      <c r="AR1" s="3" t="s">
        <v>7054</v>
      </c>
      <c r="AS1" s="3" t="s">
        <v>7055</v>
      </c>
      <c r="AT1" s="3" t="s">
        <v>7056</v>
      </c>
      <c r="AU1" s="3" t="s">
        <v>7057</v>
      </c>
      <c r="AV1" s="3" t="s">
        <v>7058</v>
      </c>
      <c r="AW1" s="3" t="s">
        <v>7059</v>
      </c>
      <c r="AX1" s="3" t="s">
        <v>7060</v>
      </c>
      <c r="AY1" s="3" t="s">
        <v>7061</v>
      </c>
      <c r="AZ1" s="3" t="s">
        <v>7062</v>
      </c>
      <c r="BA1" s="3" t="s">
        <v>7063</v>
      </c>
      <c r="BB1" s="3" t="s">
        <v>7064</v>
      </c>
      <c r="BC1" s="3" t="s">
        <v>7065</v>
      </c>
      <c r="BD1" s="3" t="s">
        <v>7066</v>
      </c>
      <c r="BE1" s="3" t="s">
        <v>7067</v>
      </c>
      <c r="BF1" s="3" t="s">
        <v>7068</v>
      </c>
      <c r="BG1" s="3" t="s">
        <v>7069</v>
      </c>
      <c r="BH1" s="3" t="s">
        <v>7070</v>
      </c>
      <c r="BI1" s="3" t="s">
        <v>7071</v>
      </c>
      <c r="BJ1" s="3" t="s">
        <v>7072</v>
      </c>
      <c r="BK1" s="3" t="s">
        <v>7073</v>
      </c>
      <c r="BL1" s="3" t="s">
        <v>7074</v>
      </c>
      <c r="BM1" s="3" t="s">
        <v>7075</v>
      </c>
      <c r="BN1" s="3" t="s">
        <v>7076</v>
      </c>
      <c r="BO1" s="3" t="s">
        <v>7077</v>
      </c>
      <c r="BP1" s="3" t="s">
        <v>7078</v>
      </c>
      <c r="BQ1" s="3" t="s">
        <v>7079</v>
      </c>
      <c r="BR1" s="3" t="s">
        <v>7080</v>
      </c>
      <c r="BS1" s="3" t="s">
        <v>7081</v>
      </c>
      <c r="BT1" s="3" t="s">
        <v>7082</v>
      </c>
      <c r="BU1" s="3" t="s">
        <v>7083</v>
      </c>
      <c r="BV1" s="3" t="s">
        <v>7084</v>
      </c>
      <c r="BW1" s="3" t="s">
        <v>7085</v>
      </c>
      <c r="BX1" s="3" t="s">
        <v>7086</v>
      </c>
      <c r="BY1" s="3" t="s">
        <v>7087</v>
      </c>
      <c r="BZ1" s="3" t="s">
        <v>7088</v>
      </c>
      <c r="CA1" s="3" t="s">
        <v>7089</v>
      </c>
      <c r="CB1" s="3" t="s">
        <v>7090</v>
      </c>
      <c r="CC1" s="3" t="s">
        <v>7091</v>
      </c>
      <c r="CD1" s="3" t="s">
        <v>7092</v>
      </c>
      <c r="CE1" s="3" t="s">
        <v>7093</v>
      </c>
      <c r="CF1" s="3" t="s">
        <v>7094</v>
      </c>
      <c r="CG1" s="3" t="s">
        <v>7095</v>
      </c>
      <c r="CH1" s="3" t="s">
        <v>7096</v>
      </c>
      <c r="CI1" s="3" t="s">
        <v>7097</v>
      </c>
      <c r="CJ1" s="3" t="s">
        <v>7098</v>
      </c>
      <c r="CK1" s="3" t="s">
        <v>7099</v>
      </c>
      <c r="CL1" s="3" t="s">
        <v>7100</v>
      </c>
      <c r="CM1" s="3" t="s">
        <v>7101</v>
      </c>
      <c r="CN1" s="3" t="s">
        <v>7102</v>
      </c>
      <c r="CO1" s="3" t="s">
        <v>7103</v>
      </c>
      <c r="CP1" s="3" t="s">
        <v>7104</v>
      </c>
      <c r="CQ1" s="3" t="s">
        <v>7105</v>
      </c>
      <c r="CR1" s="3" t="s">
        <v>7106</v>
      </c>
      <c r="CS1" s="3" t="s">
        <v>7107</v>
      </c>
      <c r="CT1" s="3" t="s">
        <v>7108</v>
      </c>
      <c r="CU1" s="3" t="s">
        <v>7109</v>
      </c>
      <c r="CV1" s="3" t="s">
        <v>7110</v>
      </c>
      <c r="CW1" s="3" t="s">
        <v>7111</v>
      </c>
      <c r="CX1" s="3" t="s">
        <v>7112</v>
      </c>
      <c r="CY1" s="3" t="s">
        <v>7113</v>
      </c>
      <c r="CZ1" s="3" t="s">
        <v>7114</v>
      </c>
      <c r="DA1" s="3" t="s">
        <v>7115</v>
      </c>
      <c r="DB1" s="3" t="s">
        <v>7116</v>
      </c>
      <c r="DC1" s="3" t="s">
        <v>7117</v>
      </c>
      <c r="DD1" s="3" t="s">
        <v>7118</v>
      </c>
      <c r="DE1" s="3" t="s">
        <v>7119</v>
      </c>
      <c r="DF1" s="3" t="s">
        <v>7120</v>
      </c>
      <c r="DG1" s="3" t="s">
        <v>7121</v>
      </c>
      <c r="DH1" s="3" t="s">
        <v>7122</v>
      </c>
      <c r="DI1" s="3" t="s">
        <v>7123</v>
      </c>
      <c r="DJ1" s="3" t="s">
        <v>7124</v>
      </c>
      <c r="DK1" s="3" t="s">
        <v>7125</v>
      </c>
      <c r="DL1" s="3" t="s">
        <v>7126</v>
      </c>
      <c r="DM1" s="3" t="s">
        <v>7127</v>
      </c>
      <c r="DN1" s="3" t="s">
        <v>7128</v>
      </c>
      <c r="DO1" s="3" t="s">
        <v>7129</v>
      </c>
      <c r="DP1" s="3" t="s">
        <v>7130</v>
      </c>
      <c r="DQ1" s="3" t="s">
        <v>7131</v>
      </c>
      <c r="DR1" s="3" t="s">
        <v>7132</v>
      </c>
      <c r="DS1" s="3" t="s">
        <v>7133</v>
      </c>
      <c r="DT1" s="3" t="s">
        <v>7134</v>
      </c>
      <c r="DU1" s="3" t="s">
        <v>7135</v>
      </c>
      <c r="DV1" s="3" t="s">
        <v>7136</v>
      </c>
      <c r="DW1" s="3" t="s">
        <v>7137</v>
      </c>
      <c r="DX1" s="3" t="s">
        <v>7138</v>
      </c>
      <c r="DY1" s="3" t="s">
        <v>7139</v>
      </c>
      <c r="DZ1" s="3" t="s">
        <v>7140</v>
      </c>
      <c r="EA1" s="3" t="s">
        <v>7141</v>
      </c>
      <c r="EB1" s="3" t="s">
        <v>7142</v>
      </c>
      <c r="EC1" s="3" t="s">
        <v>7143</v>
      </c>
      <c r="ED1" s="3" t="s">
        <v>7144</v>
      </c>
      <c r="EE1" s="3" t="s">
        <v>7145</v>
      </c>
      <c r="EF1" s="3" t="s">
        <v>7146</v>
      </c>
      <c r="EG1" s="3" t="s">
        <v>7147</v>
      </c>
      <c r="EH1" s="3" t="s">
        <v>7148</v>
      </c>
      <c r="EI1" s="3" t="s">
        <v>7149</v>
      </c>
      <c r="EJ1" s="3" t="s">
        <v>7150</v>
      </c>
      <c r="EK1" s="3" t="s">
        <v>7151</v>
      </c>
      <c r="EL1" s="3" t="s">
        <v>7152</v>
      </c>
      <c r="EM1" s="3" t="s">
        <v>7153</v>
      </c>
      <c r="EN1" s="3" t="s">
        <v>7154</v>
      </c>
      <c r="EO1" s="3" t="s">
        <v>7155</v>
      </c>
      <c r="EP1" s="3" t="s">
        <v>7156</v>
      </c>
      <c r="EQ1" s="3" t="s">
        <v>7157</v>
      </c>
      <c r="ER1" s="3" t="s">
        <v>7158</v>
      </c>
      <c r="ES1" s="3" t="s">
        <v>7159</v>
      </c>
      <c r="ET1" s="3" t="s">
        <v>7160</v>
      </c>
      <c r="EU1" s="3" t="s">
        <v>7161</v>
      </c>
      <c r="EV1" s="3" t="s">
        <v>7162</v>
      </c>
      <c r="EW1" s="3" t="s">
        <v>7163</v>
      </c>
      <c r="EX1" s="3" t="s">
        <v>7164</v>
      </c>
      <c r="EY1" s="3" t="s">
        <v>7165</v>
      </c>
      <c r="EZ1" s="3" t="s">
        <v>7166</v>
      </c>
      <c r="FA1" s="3" t="s">
        <v>7167</v>
      </c>
      <c r="FB1" s="3" t="s">
        <v>7168</v>
      </c>
      <c r="FC1" s="3" t="s">
        <v>7169</v>
      </c>
      <c r="FD1" s="3" t="s">
        <v>7170</v>
      </c>
      <c r="FE1" s="3" t="s">
        <v>7171</v>
      </c>
      <c r="FF1" s="3" t="s">
        <v>7172</v>
      </c>
      <c r="FG1" s="3" t="s">
        <v>7173</v>
      </c>
      <c r="FH1" s="3" t="s">
        <v>7174</v>
      </c>
      <c r="FI1" s="3" t="s">
        <v>7175</v>
      </c>
      <c r="FJ1" s="3" t="s">
        <v>7176</v>
      </c>
      <c r="FK1" s="3" t="s">
        <v>7177</v>
      </c>
      <c r="FL1" s="3" t="s">
        <v>7178</v>
      </c>
      <c r="FM1" s="3" t="s">
        <v>7179</v>
      </c>
      <c r="FN1" s="3" t="s">
        <v>7180</v>
      </c>
      <c r="FO1" s="3" t="s">
        <v>7181</v>
      </c>
      <c r="FP1" s="3" t="s">
        <v>7182</v>
      </c>
      <c r="FQ1" s="3" t="s">
        <v>7183</v>
      </c>
      <c r="FR1" s="3" t="s">
        <v>7184</v>
      </c>
      <c r="FS1" s="3" t="s">
        <v>7185</v>
      </c>
      <c r="FT1" s="3" t="s">
        <v>7186</v>
      </c>
      <c r="FU1" s="3" t="s">
        <v>7187</v>
      </c>
      <c r="FV1" s="3" t="s">
        <v>7188</v>
      </c>
      <c r="FW1" s="3" t="s">
        <v>7189</v>
      </c>
      <c r="FX1" s="3" t="s">
        <v>7190</v>
      </c>
      <c r="FY1" s="3" t="s">
        <v>7191</v>
      </c>
      <c r="FZ1" s="3" t="s">
        <v>7192</v>
      </c>
      <c r="GA1" s="3" t="s">
        <v>7193</v>
      </c>
      <c r="GB1" s="3" t="s">
        <v>7194</v>
      </c>
      <c r="GC1" s="3" t="s">
        <v>7195</v>
      </c>
      <c r="GD1" s="3" t="s">
        <v>7196</v>
      </c>
      <c r="GE1" s="3" t="s">
        <v>7197</v>
      </c>
      <c r="GF1" s="3" t="s">
        <v>7198</v>
      </c>
      <c r="GG1" s="3" t="s">
        <v>7199</v>
      </c>
      <c r="GH1" s="3" t="s">
        <v>7200</v>
      </c>
      <c r="GI1" s="3" t="s">
        <v>7201</v>
      </c>
      <c r="GJ1" s="3" t="s">
        <v>7202</v>
      </c>
      <c r="GK1" s="3" t="s">
        <v>7203</v>
      </c>
      <c r="GL1" s="3" t="s">
        <v>7204</v>
      </c>
      <c r="GM1" s="3" t="s">
        <v>7205</v>
      </c>
      <c r="GN1" s="3" t="s">
        <v>7206</v>
      </c>
      <c r="GO1" s="3" t="s">
        <v>7207</v>
      </c>
      <c r="GP1" s="3" t="s">
        <v>7208</v>
      </c>
      <c r="GQ1" s="3" t="s">
        <v>7209</v>
      </c>
      <c r="GR1" s="3" t="s">
        <v>7210</v>
      </c>
      <c r="GS1" s="3" t="s">
        <v>7211</v>
      </c>
      <c r="GT1" s="3" t="s">
        <v>7212</v>
      </c>
      <c r="GU1" s="3" t="s">
        <v>7213</v>
      </c>
      <c r="GV1" s="3" t="s">
        <v>7214</v>
      </c>
      <c r="GW1" s="3" t="s">
        <v>7215</v>
      </c>
      <c r="GX1" s="3" t="s">
        <v>7216</v>
      </c>
      <c r="GY1" s="3" t="s">
        <v>7217</v>
      </c>
      <c r="GZ1" s="3" t="s">
        <v>7218</v>
      </c>
      <c r="HA1" s="3" t="s">
        <v>7219</v>
      </c>
      <c r="HB1" s="3" t="s">
        <v>7220</v>
      </c>
      <c r="HC1" s="3" t="s">
        <v>7221</v>
      </c>
      <c r="HD1" s="3" t="s">
        <v>7222</v>
      </c>
      <c r="HE1" s="3" t="s">
        <v>7223</v>
      </c>
      <c r="HF1" s="3" t="s">
        <v>7224</v>
      </c>
      <c r="HG1" s="3" t="s">
        <v>7225</v>
      </c>
      <c r="HH1" s="3" t="s">
        <v>7226</v>
      </c>
      <c r="HI1" s="3" t="s">
        <v>7227</v>
      </c>
      <c r="HJ1" s="3" t="s">
        <v>7228</v>
      </c>
      <c r="HK1" s="3" t="s">
        <v>7229</v>
      </c>
      <c r="HL1" s="3" t="s">
        <v>7230</v>
      </c>
      <c r="HM1" s="3" t="s">
        <v>7231</v>
      </c>
      <c r="HN1" s="3" t="s">
        <v>7232</v>
      </c>
      <c r="HO1" s="3" t="s">
        <v>7233</v>
      </c>
      <c r="HP1" s="3" t="s">
        <v>7234</v>
      </c>
      <c r="HQ1" s="3" t="s">
        <v>7235</v>
      </c>
      <c r="HR1" s="3" t="s">
        <v>7236</v>
      </c>
      <c r="HS1" s="3" t="s">
        <v>7237</v>
      </c>
      <c r="HT1" s="3" t="s">
        <v>7238</v>
      </c>
      <c r="HU1" s="3" t="s">
        <v>7239</v>
      </c>
      <c r="HV1" s="3" t="s">
        <v>7240</v>
      </c>
      <c r="HW1" s="3" t="s">
        <v>7241</v>
      </c>
      <c r="HX1" s="3" t="s">
        <v>7242</v>
      </c>
      <c r="HY1" s="3" t="s">
        <v>7243</v>
      </c>
      <c r="HZ1" s="3" t="s">
        <v>7244</v>
      </c>
      <c r="IA1" s="3" t="s">
        <v>7245</v>
      </c>
      <c r="IB1" s="3" t="s">
        <v>7246</v>
      </c>
      <c r="IC1" s="3" t="s">
        <v>7247</v>
      </c>
      <c r="ID1" s="3" t="s">
        <v>7248</v>
      </c>
      <c r="IE1" s="3" t="s">
        <v>7249</v>
      </c>
      <c r="IF1" s="3" t="s">
        <v>7250</v>
      </c>
      <c r="IG1" s="3" t="s">
        <v>7251</v>
      </c>
      <c r="IH1" s="3" t="s">
        <v>7252</v>
      </c>
      <c r="II1" s="3" t="s">
        <v>7253</v>
      </c>
      <c r="IJ1" s="3" t="s">
        <v>7254</v>
      </c>
      <c r="IK1" s="3" t="s">
        <v>7255</v>
      </c>
      <c r="IL1" s="3" t="s">
        <v>7256</v>
      </c>
      <c r="IM1" s="3" t="s">
        <v>7257</v>
      </c>
      <c r="IN1" s="3" t="s">
        <v>7258</v>
      </c>
      <c r="IO1" s="3" t="s">
        <v>7259</v>
      </c>
      <c r="IP1" s="3" t="s">
        <v>7260</v>
      </c>
      <c r="IQ1" s="3" t="s">
        <v>7261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7262</v>
      </c>
      <c r="C10" s="8" t="s">
        <v>7263</v>
      </c>
      <c r="D10" s="8" t="s">
        <v>7264</v>
      </c>
      <c r="E10" s="8" t="s">
        <v>7265</v>
      </c>
      <c r="F10" s="8" t="s">
        <v>7266</v>
      </c>
      <c r="G10" s="8" t="s">
        <v>7267</v>
      </c>
      <c r="H10" s="8" t="s">
        <v>7268</v>
      </c>
      <c r="I10" s="8" t="s">
        <v>7269</v>
      </c>
      <c r="J10" s="8" t="s">
        <v>7270</v>
      </c>
      <c r="K10" s="8" t="s">
        <v>7271</v>
      </c>
      <c r="L10" s="8" t="s">
        <v>7272</v>
      </c>
      <c r="M10" s="8" t="s">
        <v>7273</v>
      </c>
      <c r="N10" s="8" t="s">
        <v>7274</v>
      </c>
      <c r="O10" s="8" t="s">
        <v>7275</v>
      </c>
      <c r="P10" s="8" t="s">
        <v>7276</v>
      </c>
      <c r="Q10" s="8" t="s">
        <v>7277</v>
      </c>
      <c r="R10" s="8" t="s">
        <v>7278</v>
      </c>
      <c r="S10" s="8" t="s">
        <v>7279</v>
      </c>
      <c r="T10" s="8" t="s">
        <v>7280</v>
      </c>
      <c r="U10" s="8" t="s">
        <v>7281</v>
      </c>
      <c r="V10" s="8" t="s">
        <v>7282</v>
      </c>
      <c r="W10" s="8" t="s">
        <v>7283</v>
      </c>
      <c r="X10" s="8" t="s">
        <v>7284</v>
      </c>
      <c r="Y10" s="8" t="s">
        <v>7285</v>
      </c>
      <c r="Z10" s="8" t="s">
        <v>7286</v>
      </c>
      <c r="AA10" s="8" t="s">
        <v>7287</v>
      </c>
      <c r="AB10" s="8" t="s">
        <v>7288</v>
      </c>
      <c r="AC10" s="8" t="s">
        <v>7289</v>
      </c>
      <c r="AD10" s="8" t="s">
        <v>7290</v>
      </c>
      <c r="AE10" s="8" t="s">
        <v>7291</v>
      </c>
      <c r="AF10" s="8" t="s">
        <v>7292</v>
      </c>
      <c r="AG10" s="8" t="s">
        <v>7293</v>
      </c>
      <c r="AH10" s="8" t="s">
        <v>7294</v>
      </c>
      <c r="AI10" s="8" t="s">
        <v>7295</v>
      </c>
      <c r="AJ10" s="8" t="s">
        <v>7296</v>
      </c>
      <c r="AK10" s="8" t="s">
        <v>7297</v>
      </c>
      <c r="AL10" s="8" t="s">
        <v>7298</v>
      </c>
      <c r="AM10" s="8" t="s">
        <v>7299</v>
      </c>
      <c r="AN10" s="8" t="s">
        <v>7300</v>
      </c>
      <c r="AO10" s="8" t="s">
        <v>7301</v>
      </c>
      <c r="AP10" s="8" t="s">
        <v>7302</v>
      </c>
      <c r="AQ10" s="8" t="s">
        <v>7303</v>
      </c>
      <c r="AR10" s="8" t="s">
        <v>7304</v>
      </c>
      <c r="AS10" s="8" t="s">
        <v>7305</v>
      </c>
      <c r="AT10" s="8" t="s">
        <v>7306</v>
      </c>
      <c r="AU10" s="8" t="s">
        <v>7307</v>
      </c>
      <c r="AV10" s="8" t="s">
        <v>7308</v>
      </c>
      <c r="AW10" s="8" t="s">
        <v>7309</v>
      </c>
      <c r="AX10" s="8" t="s">
        <v>7310</v>
      </c>
      <c r="AY10" s="8" t="s">
        <v>7311</v>
      </c>
      <c r="AZ10" s="8" t="s">
        <v>7312</v>
      </c>
      <c r="BA10" s="8" t="s">
        <v>7313</v>
      </c>
      <c r="BB10" s="8" t="s">
        <v>7314</v>
      </c>
      <c r="BC10" s="8" t="s">
        <v>7315</v>
      </c>
      <c r="BD10" s="8" t="s">
        <v>7316</v>
      </c>
      <c r="BE10" s="8" t="s">
        <v>7317</v>
      </c>
      <c r="BF10" s="8" t="s">
        <v>7318</v>
      </c>
      <c r="BG10" s="8" t="s">
        <v>7319</v>
      </c>
      <c r="BH10" s="8" t="s">
        <v>7320</v>
      </c>
      <c r="BI10" s="8" t="s">
        <v>7321</v>
      </c>
      <c r="BJ10" s="8" t="s">
        <v>7322</v>
      </c>
      <c r="BK10" s="8" t="s">
        <v>7323</v>
      </c>
      <c r="BL10" s="8" t="s">
        <v>7324</v>
      </c>
      <c r="BM10" s="8" t="s">
        <v>7325</v>
      </c>
      <c r="BN10" s="8" t="s">
        <v>7326</v>
      </c>
      <c r="BO10" s="8" t="s">
        <v>7327</v>
      </c>
      <c r="BP10" s="8" t="s">
        <v>7328</v>
      </c>
      <c r="BQ10" s="8" t="s">
        <v>7329</v>
      </c>
      <c r="BR10" s="8" t="s">
        <v>7330</v>
      </c>
      <c r="BS10" s="8" t="s">
        <v>7331</v>
      </c>
      <c r="BT10" s="8" t="s">
        <v>7332</v>
      </c>
      <c r="BU10" s="8" t="s">
        <v>7333</v>
      </c>
      <c r="BV10" s="8" t="s">
        <v>7334</v>
      </c>
      <c r="BW10" s="8" t="s">
        <v>7335</v>
      </c>
      <c r="BX10" s="8" t="s">
        <v>7336</v>
      </c>
      <c r="BY10" s="8" t="s">
        <v>7337</v>
      </c>
      <c r="BZ10" s="8" t="s">
        <v>7338</v>
      </c>
      <c r="CA10" s="8" t="s">
        <v>7339</v>
      </c>
      <c r="CB10" s="8" t="s">
        <v>7340</v>
      </c>
      <c r="CC10" s="8" t="s">
        <v>7341</v>
      </c>
      <c r="CD10" s="8" t="s">
        <v>7342</v>
      </c>
      <c r="CE10" s="8" t="s">
        <v>7343</v>
      </c>
      <c r="CF10" s="8" t="s">
        <v>7344</v>
      </c>
      <c r="CG10" s="8" t="s">
        <v>7345</v>
      </c>
      <c r="CH10" s="8" t="s">
        <v>7346</v>
      </c>
      <c r="CI10" s="8" t="s">
        <v>7347</v>
      </c>
      <c r="CJ10" s="8" t="s">
        <v>7348</v>
      </c>
      <c r="CK10" s="8" t="s">
        <v>7349</v>
      </c>
      <c r="CL10" s="8" t="s">
        <v>7350</v>
      </c>
      <c r="CM10" s="8" t="s">
        <v>7351</v>
      </c>
      <c r="CN10" s="8" t="s">
        <v>7352</v>
      </c>
      <c r="CO10" s="8" t="s">
        <v>7353</v>
      </c>
      <c r="CP10" s="8" t="s">
        <v>7354</v>
      </c>
      <c r="CQ10" s="8" t="s">
        <v>7355</v>
      </c>
      <c r="CR10" s="8" t="s">
        <v>7356</v>
      </c>
      <c r="CS10" s="8" t="s">
        <v>7357</v>
      </c>
      <c r="CT10" s="8" t="s">
        <v>7358</v>
      </c>
      <c r="CU10" s="8" t="s">
        <v>7359</v>
      </c>
      <c r="CV10" s="8" t="s">
        <v>7360</v>
      </c>
      <c r="CW10" s="8" t="s">
        <v>7361</v>
      </c>
      <c r="CX10" s="8" t="s">
        <v>7362</v>
      </c>
      <c r="CY10" s="8" t="s">
        <v>7363</v>
      </c>
      <c r="CZ10" s="8" t="s">
        <v>7364</v>
      </c>
      <c r="DA10" s="8" t="s">
        <v>7365</v>
      </c>
      <c r="DB10" s="8" t="s">
        <v>7366</v>
      </c>
      <c r="DC10" s="8" t="s">
        <v>7367</v>
      </c>
      <c r="DD10" s="8" t="s">
        <v>7368</v>
      </c>
      <c r="DE10" s="8" t="s">
        <v>7369</v>
      </c>
      <c r="DF10" s="8" t="s">
        <v>7370</v>
      </c>
      <c r="DG10" s="8" t="s">
        <v>7371</v>
      </c>
      <c r="DH10" s="8" t="s">
        <v>7372</v>
      </c>
      <c r="DI10" s="8" t="s">
        <v>7373</v>
      </c>
      <c r="DJ10" s="8" t="s">
        <v>7374</v>
      </c>
      <c r="DK10" s="8" t="s">
        <v>7375</v>
      </c>
      <c r="DL10" s="8" t="s">
        <v>7376</v>
      </c>
      <c r="DM10" s="8" t="s">
        <v>7377</v>
      </c>
      <c r="DN10" s="8" t="s">
        <v>7378</v>
      </c>
      <c r="DO10" s="8" t="s">
        <v>7379</v>
      </c>
      <c r="DP10" s="8" t="s">
        <v>7380</v>
      </c>
      <c r="DQ10" s="8" t="s">
        <v>7381</v>
      </c>
      <c r="DR10" s="8" t="s">
        <v>7382</v>
      </c>
      <c r="DS10" s="8" t="s">
        <v>7383</v>
      </c>
      <c r="DT10" s="8" t="s">
        <v>7384</v>
      </c>
      <c r="DU10" s="8" t="s">
        <v>7385</v>
      </c>
      <c r="DV10" s="8" t="s">
        <v>7386</v>
      </c>
      <c r="DW10" s="8" t="s">
        <v>7387</v>
      </c>
      <c r="DX10" s="8" t="s">
        <v>7388</v>
      </c>
      <c r="DY10" s="8" t="s">
        <v>7389</v>
      </c>
      <c r="DZ10" s="8" t="s">
        <v>7390</v>
      </c>
      <c r="EA10" s="8" t="s">
        <v>7391</v>
      </c>
      <c r="EB10" s="8" t="s">
        <v>7392</v>
      </c>
      <c r="EC10" s="8" t="s">
        <v>7393</v>
      </c>
      <c r="ED10" s="8" t="s">
        <v>7394</v>
      </c>
      <c r="EE10" s="8" t="s">
        <v>7395</v>
      </c>
      <c r="EF10" s="8" t="s">
        <v>7396</v>
      </c>
      <c r="EG10" s="8" t="s">
        <v>7397</v>
      </c>
      <c r="EH10" s="8" t="s">
        <v>7398</v>
      </c>
      <c r="EI10" s="8" t="s">
        <v>7399</v>
      </c>
      <c r="EJ10" s="8" t="s">
        <v>7400</v>
      </c>
      <c r="EK10" s="8" t="s">
        <v>7401</v>
      </c>
      <c r="EL10" s="8" t="s">
        <v>7402</v>
      </c>
      <c r="EM10" s="8" t="s">
        <v>7403</v>
      </c>
      <c r="EN10" s="8" t="s">
        <v>7404</v>
      </c>
      <c r="EO10" s="8" t="s">
        <v>7405</v>
      </c>
      <c r="EP10" s="8" t="s">
        <v>7406</v>
      </c>
      <c r="EQ10" s="8" t="s">
        <v>7407</v>
      </c>
      <c r="ER10" s="8" t="s">
        <v>7408</v>
      </c>
      <c r="ES10" s="8" t="s">
        <v>7409</v>
      </c>
      <c r="ET10" s="8" t="s">
        <v>7410</v>
      </c>
      <c r="EU10" s="8" t="s">
        <v>7411</v>
      </c>
      <c r="EV10" s="8" t="s">
        <v>7412</v>
      </c>
      <c r="EW10" s="8" t="s">
        <v>7413</v>
      </c>
      <c r="EX10" s="8" t="s">
        <v>7414</v>
      </c>
      <c r="EY10" s="8" t="s">
        <v>7415</v>
      </c>
      <c r="EZ10" s="8" t="s">
        <v>7416</v>
      </c>
      <c r="FA10" s="8" t="s">
        <v>7417</v>
      </c>
      <c r="FB10" s="8" t="s">
        <v>7418</v>
      </c>
      <c r="FC10" s="8" t="s">
        <v>7419</v>
      </c>
      <c r="FD10" s="8" t="s">
        <v>7420</v>
      </c>
      <c r="FE10" s="8" t="s">
        <v>7421</v>
      </c>
      <c r="FF10" s="8" t="s">
        <v>7422</v>
      </c>
      <c r="FG10" s="8" t="s">
        <v>7423</v>
      </c>
      <c r="FH10" s="8" t="s">
        <v>7424</v>
      </c>
      <c r="FI10" s="8" t="s">
        <v>7425</v>
      </c>
      <c r="FJ10" s="8" t="s">
        <v>7426</v>
      </c>
      <c r="FK10" s="8" t="s">
        <v>7427</v>
      </c>
      <c r="FL10" s="8" t="s">
        <v>7428</v>
      </c>
      <c r="FM10" s="8" t="s">
        <v>7429</v>
      </c>
      <c r="FN10" s="8" t="s">
        <v>7430</v>
      </c>
      <c r="FO10" s="8" t="s">
        <v>7431</v>
      </c>
      <c r="FP10" s="8" t="s">
        <v>7432</v>
      </c>
      <c r="FQ10" s="8" t="s">
        <v>7433</v>
      </c>
      <c r="FR10" s="8" t="s">
        <v>7434</v>
      </c>
      <c r="FS10" s="8" t="s">
        <v>7435</v>
      </c>
      <c r="FT10" s="8" t="s">
        <v>7436</v>
      </c>
      <c r="FU10" s="8" t="s">
        <v>7437</v>
      </c>
      <c r="FV10" s="8" t="s">
        <v>7438</v>
      </c>
      <c r="FW10" s="8" t="s">
        <v>7439</v>
      </c>
      <c r="FX10" s="8" t="s">
        <v>7440</v>
      </c>
      <c r="FY10" s="8" t="s">
        <v>7441</v>
      </c>
      <c r="FZ10" s="8" t="s">
        <v>7442</v>
      </c>
      <c r="GA10" s="8" t="s">
        <v>7443</v>
      </c>
      <c r="GB10" s="8" t="s">
        <v>7444</v>
      </c>
      <c r="GC10" s="8" t="s">
        <v>7445</v>
      </c>
      <c r="GD10" s="8" t="s">
        <v>7446</v>
      </c>
      <c r="GE10" s="8" t="s">
        <v>7447</v>
      </c>
      <c r="GF10" s="8" t="s">
        <v>7448</v>
      </c>
      <c r="GG10" s="8" t="s">
        <v>7449</v>
      </c>
      <c r="GH10" s="8" t="s">
        <v>7450</v>
      </c>
      <c r="GI10" s="8" t="s">
        <v>7451</v>
      </c>
      <c r="GJ10" s="8" t="s">
        <v>7452</v>
      </c>
      <c r="GK10" s="8" t="s">
        <v>7453</v>
      </c>
      <c r="GL10" s="8" t="s">
        <v>7454</v>
      </c>
      <c r="GM10" s="8" t="s">
        <v>7455</v>
      </c>
      <c r="GN10" s="8" t="s">
        <v>7456</v>
      </c>
      <c r="GO10" s="8" t="s">
        <v>7457</v>
      </c>
      <c r="GP10" s="8" t="s">
        <v>7458</v>
      </c>
      <c r="GQ10" s="8" t="s">
        <v>7459</v>
      </c>
      <c r="GR10" s="8" t="s">
        <v>7460</v>
      </c>
      <c r="GS10" s="8" t="s">
        <v>7461</v>
      </c>
      <c r="GT10" s="8" t="s">
        <v>7462</v>
      </c>
      <c r="GU10" s="8" t="s">
        <v>7463</v>
      </c>
      <c r="GV10" s="8" t="s">
        <v>7464</v>
      </c>
      <c r="GW10" s="8" t="s">
        <v>7465</v>
      </c>
      <c r="GX10" s="8" t="s">
        <v>7466</v>
      </c>
      <c r="GY10" s="8" t="s">
        <v>7467</v>
      </c>
      <c r="GZ10" s="8" t="s">
        <v>7468</v>
      </c>
      <c r="HA10" s="8" t="s">
        <v>7469</v>
      </c>
      <c r="HB10" s="8" t="s">
        <v>7470</v>
      </c>
      <c r="HC10" s="8" t="s">
        <v>7471</v>
      </c>
      <c r="HD10" s="8" t="s">
        <v>7472</v>
      </c>
      <c r="HE10" s="8" t="s">
        <v>7473</v>
      </c>
      <c r="HF10" s="8" t="s">
        <v>7474</v>
      </c>
      <c r="HG10" s="8" t="s">
        <v>7475</v>
      </c>
      <c r="HH10" s="8" t="s">
        <v>7476</v>
      </c>
      <c r="HI10" s="8" t="s">
        <v>7477</v>
      </c>
      <c r="HJ10" s="8" t="s">
        <v>7478</v>
      </c>
      <c r="HK10" s="8" t="s">
        <v>7479</v>
      </c>
      <c r="HL10" s="8" t="s">
        <v>7480</v>
      </c>
      <c r="HM10" s="8" t="s">
        <v>7481</v>
      </c>
      <c r="HN10" s="8" t="s">
        <v>7482</v>
      </c>
      <c r="HO10" s="8" t="s">
        <v>7483</v>
      </c>
      <c r="HP10" s="8" t="s">
        <v>7484</v>
      </c>
      <c r="HQ10" s="8" t="s">
        <v>7485</v>
      </c>
      <c r="HR10" s="8" t="s">
        <v>7486</v>
      </c>
      <c r="HS10" s="8" t="s">
        <v>7487</v>
      </c>
      <c r="HT10" s="8" t="s">
        <v>7488</v>
      </c>
      <c r="HU10" s="8" t="s">
        <v>7489</v>
      </c>
      <c r="HV10" s="8" t="s">
        <v>7490</v>
      </c>
      <c r="HW10" s="8" t="s">
        <v>7491</v>
      </c>
      <c r="HX10" s="8" t="s">
        <v>7492</v>
      </c>
      <c r="HY10" s="8" t="s">
        <v>7493</v>
      </c>
      <c r="HZ10" s="8" t="s">
        <v>7494</v>
      </c>
      <c r="IA10" s="8" t="s">
        <v>7495</v>
      </c>
      <c r="IB10" s="8" t="s">
        <v>7496</v>
      </c>
      <c r="IC10" s="8" t="s">
        <v>7497</v>
      </c>
      <c r="ID10" s="8" t="s">
        <v>7498</v>
      </c>
      <c r="IE10" s="8" t="s">
        <v>7499</v>
      </c>
      <c r="IF10" s="8" t="s">
        <v>7500</v>
      </c>
      <c r="IG10" s="8" t="s">
        <v>7501</v>
      </c>
      <c r="IH10" s="8" t="s">
        <v>7502</v>
      </c>
      <c r="II10" s="8" t="s">
        <v>7503</v>
      </c>
      <c r="IJ10" s="8" t="s">
        <v>7504</v>
      </c>
      <c r="IK10" s="8" t="s">
        <v>7505</v>
      </c>
      <c r="IL10" s="8" t="s">
        <v>7506</v>
      </c>
      <c r="IM10" s="8" t="s">
        <v>7507</v>
      </c>
      <c r="IN10" s="8" t="s">
        <v>7508</v>
      </c>
      <c r="IO10" s="8" t="s">
        <v>7509</v>
      </c>
      <c r="IP10" s="8" t="s">
        <v>7510</v>
      </c>
      <c r="IQ10" s="8" t="s">
        <v>7511</v>
      </c>
    </row>
    <row r="11" spans="1:251">
      <c r="A11" s="10">
        <v>42036</v>
      </c>
      <c r="B11" s="9">
        <v>0.219</v>
      </c>
      <c r="C11" s="9">
        <v>17.042000000000002</v>
      </c>
      <c r="D11" s="9">
        <v>13.603</v>
      </c>
      <c r="E11" s="9">
        <v>13.324</v>
      </c>
      <c r="F11" s="9">
        <v>0.27900000000000003</v>
      </c>
      <c r="G11" s="9">
        <v>0</v>
      </c>
      <c r="H11" s="9">
        <v>0.27900000000000003</v>
      </c>
      <c r="I11" s="9">
        <v>0</v>
      </c>
      <c r="J11" s="9">
        <v>0</v>
      </c>
      <c r="K11" s="9">
        <v>11.456</v>
      </c>
      <c r="L11" s="9">
        <v>0.114</v>
      </c>
      <c r="M11" s="9">
        <v>0.22700000000000001</v>
      </c>
      <c r="N11" s="9">
        <v>1.806</v>
      </c>
      <c r="O11" s="9">
        <v>1.641</v>
      </c>
      <c r="P11" s="9">
        <v>11.962999999999999</v>
      </c>
      <c r="Q11" s="9">
        <v>3.4390000000000001</v>
      </c>
      <c r="R11" s="9">
        <v>1.2869999999999999</v>
      </c>
      <c r="S11" s="9">
        <v>19.934999999999999</v>
      </c>
      <c r="T11" s="9">
        <v>14.512</v>
      </c>
      <c r="U11" s="9">
        <v>13.901</v>
      </c>
      <c r="V11" s="9">
        <v>1.1240000000000001</v>
      </c>
      <c r="W11" s="9">
        <v>1.1240000000000001</v>
      </c>
      <c r="X11" s="9">
        <v>0.437</v>
      </c>
      <c r="Y11" s="9">
        <v>0.68799999999999994</v>
      </c>
      <c r="Z11" s="9">
        <v>0.47099999999999997</v>
      </c>
      <c r="AA11" s="9">
        <v>0.65300000000000002</v>
      </c>
      <c r="AB11" s="9">
        <v>0.47099999999999997</v>
      </c>
      <c r="AC11" s="9">
        <v>0.57299999999999995</v>
      </c>
      <c r="AD11" s="9">
        <v>7.9000000000000001E-2</v>
      </c>
      <c r="AE11" s="9">
        <v>0.42299999999999999</v>
      </c>
      <c r="AF11" s="9">
        <v>0.312</v>
      </c>
      <c r="AG11" s="9">
        <v>0.38900000000000001</v>
      </c>
      <c r="AH11" s="9">
        <v>0.59299999999999997</v>
      </c>
      <c r="AI11" s="9">
        <v>0.53100000000000003</v>
      </c>
      <c r="AJ11" s="9">
        <v>0</v>
      </c>
      <c r="AK11" s="9">
        <v>12.776999999999999</v>
      </c>
      <c r="AL11" s="9">
        <v>11.955</v>
      </c>
      <c r="AM11" s="9">
        <v>11.882</v>
      </c>
      <c r="AN11" s="9">
        <v>7.2999999999999995E-2</v>
      </c>
      <c r="AO11" s="9">
        <v>0</v>
      </c>
      <c r="AP11" s="9">
        <v>0</v>
      </c>
      <c r="AQ11" s="9">
        <v>0</v>
      </c>
      <c r="AR11" s="9">
        <v>7.2999999999999995E-2</v>
      </c>
      <c r="AS11" s="9">
        <v>9.9949999999999992</v>
      </c>
      <c r="AT11" s="9">
        <v>0.66300000000000003</v>
      </c>
      <c r="AU11" s="9">
        <v>0.255</v>
      </c>
      <c r="AV11" s="9">
        <v>1.042</v>
      </c>
      <c r="AW11" s="9">
        <v>2.0659999999999998</v>
      </c>
      <c r="AX11" s="9">
        <v>9.8889999999999993</v>
      </c>
      <c r="AY11" s="9">
        <v>0.82199999999999995</v>
      </c>
      <c r="AZ11" s="9">
        <v>0.61099999999999999</v>
      </c>
      <c r="BA11" s="9">
        <v>14.512</v>
      </c>
      <c r="BB11" s="9">
        <v>19.082000000000001</v>
      </c>
      <c r="BC11" s="9">
        <v>18.305</v>
      </c>
      <c r="BD11" s="9">
        <v>2.5190000000000001</v>
      </c>
      <c r="BE11" s="9">
        <v>2.0579999999999998</v>
      </c>
      <c r="BF11" s="9">
        <v>0.33</v>
      </c>
      <c r="BG11" s="9">
        <v>1.7290000000000001</v>
      </c>
      <c r="BH11" s="9">
        <v>1.43</v>
      </c>
      <c r="BI11" s="9">
        <v>0.628</v>
      </c>
      <c r="BJ11" s="9">
        <v>1.1919999999999999</v>
      </c>
      <c r="BK11" s="9">
        <v>0.40600000000000003</v>
      </c>
      <c r="BL11" s="9">
        <v>0.46</v>
      </c>
      <c r="BM11" s="9">
        <v>0.35199999999999998</v>
      </c>
      <c r="BN11" s="9">
        <v>0.86899999999999999</v>
      </c>
      <c r="BO11" s="9">
        <v>0.83699999999999997</v>
      </c>
      <c r="BP11" s="9">
        <v>1.6779999999999999</v>
      </c>
      <c r="BQ11" s="9">
        <v>0.38</v>
      </c>
      <c r="BR11" s="9">
        <v>0.46100000000000002</v>
      </c>
      <c r="BS11" s="9">
        <v>15.785</v>
      </c>
      <c r="BT11" s="9">
        <v>13.936999999999999</v>
      </c>
      <c r="BU11" s="9">
        <v>13.226000000000001</v>
      </c>
      <c r="BV11" s="9">
        <v>0.25900000000000001</v>
      </c>
      <c r="BW11" s="9">
        <v>0.45100000000000001</v>
      </c>
      <c r="BX11" s="9">
        <v>0.25900000000000001</v>
      </c>
      <c r="BY11" s="9">
        <v>0.3</v>
      </c>
      <c r="BZ11" s="9">
        <v>0.151</v>
      </c>
      <c r="CA11" s="9">
        <v>12.477</v>
      </c>
      <c r="CB11" s="9">
        <v>0.31</v>
      </c>
      <c r="CC11" s="9">
        <v>0.183</v>
      </c>
      <c r="CD11" s="9">
        <v>0.96699999999999997</v>
      </c>
      <c r="CE11" s="9">
        <v>2.573</v>
      </c>
      <c r="CF11" s="9">
        <v>11.364000000000001</v>
      </c>
      <c r="CG11" s="9">
        <v>1.8480000000000001</v>
      </c>
      <c r="CH11" s="9">
        <v>0.77700000000000002</v>
      </c>
      <c r="CI11" s="9">
        <v>19.082000000000001</v>
      </c>
      <c r="CJ11" s="9">
        <v>7.7249999999999996</v>
      </c>
      <c r="CK11" s="9">
        <v>7.2809999999999997</v>
      </c>
      <c r="CL11" s="9">
        <v>1.3819999999999999</v>
      </c>
      <c r="CM11" s="9">
        <v>1.306</v>
      </c>
      <c r="CN11" s="9">
        <v>0.53200000000000003</v>
      </c>
      <c r="CO11" s="9">
        <v>0.77300000000000002</v>
      </c>
      <c r="CP11" s="9">
        <v>0.90300000000000002</v>
      </c>
      <c r="CQ11" s="9">
        <v>0.40300000000000002</v>
      </c>
      <c r="CR11" s="9">
        <v>1.22</v>
      </c>
      <c r="CS11" s="9">
        <v>8.5999999999999993E-2</v>
      </c>
      <c r="CT11" s="9">
        <v>0</v>
      </c>
      <c r="CU11" s="9">
        <v>0.39200000000000002</v>
      </c>
      <c r="CV11" s="9">
        <v>0.53600000000000003</v>
      </c>
      <c r="CW11" s="9">
        <v>0.378</v>
      </c>
      <c r="CX11" s="9">
        <v>0.93700000000000006</v>
      </c>
      <c r="CY11" s="9">
        <v>0.36899999999999999</v>
      </c>
      <c r="CZ11" s="9">
        <v>7.5999999999999998E-2</v>
      </c>
      <c r="DA11" s="9">
        <v>5.8979999999999997</v>
      </c>
      <c r="DB11" s="9">
        <v>5.71</v>
      </c>
      <c r="DC11" s="9">
        <v>5.6040000000000001</v>
      </c>
      <c r="DD11" s="9">
        <v>0</v>
      </c>
      <c r="DE11" s="9">
        <v>0.106</v>
      </c>
      <c r="DF11" s="9">
        <v>0</v>
      </c>
      <c r="DG11" s="9">
        <v>0.106</v>
      </c>
      <c r="DH11" s="9">
        <v>0</v>
      </c>
      <c r="DI11" s="9">
        <v>4.6760000000000002</v>
      </c>
      <c r="DJ11" s="9">
        <v>0.40200000000000002</v>
      </c>
      <c r="DK11" s="9">
        <v>0.28499999999999998</v>
      </c>
      <c r="DL11" s="9">
        <v>0.34799999999999998</v>
      </c>
      <c r="DM11" s="9">
        <v>0.84099999999999997</v>
      </c>
      <c r="DN11" s="9">
        <v>4.8689999999999998</v>
      </c>
      <c r="DO11" s="9">
        <v>0.188</v>
      </c>
      <c r="DP11" s="9">
        <v>0.44400000000000001</v>
      </c>
      <c r="DQ11" s="9">
        <v>7.7249999999999996</v>
      </c>
      <c r="DR11" s="9">
        <v>7.4740000000000002</v>
      </c>
      <c r="DS11" s="9">
        <v>6.9039999999999999</v>
      </c>
      <c r="DT11" s="9">
        <v>0.88700000000000001</v>
      </c>
      <c r="DU11" s="9">
        <v>0.72299999999999998</v>
      </c>
      <c r="DV11" s="9">
        <v>0.38700000000000001</v>
      </c>
      <c r="DW11" s="9">
        <v>0.33600000000000002</v>
      </c>
      <c r="DX11" s="9">
        <v>0.63100000000000001</v>
      </c>
      <c r="DY11" s="9">
        <v>9.1999999999999998E-2</v>
      </c>
      <c r="DZ11" s="9">
        <v>0.63100000000000001</v>
      </c>
      <c r="EA11" s="9">
        <v>0</v>
      </c>
      <c r="EB11" s="9">
        <v>0</v>
      </c>
      <c r="EC11" s="9">
        <v>0.14499999999999999</v>
      </c>
      <c r="ED11" s="9">
        <v>0.36899999999999999</v>
      </c>
      <c r="EE11" s="9">
        <v>0.20899999999999999</v>
      </c>
      <c r="EF11" s="9">
        <v>0.433</v>
      </c>
      <c r="EG11" s="9">
        <v>0.28999999999999998</v>
      </c>
      <c r="EH11" s="9">
        <v>0.16400000000000001</v>
      </c>
      <c r="EI11" s="9">
        <v>6.0170000000000003</v>
      </c>
      <c r="EJ11" s="9">
        <v>5.5890000000000004</v>
      </c>
      <c r="EK11" s="9">
        <v>5.2729999999999997</v>
      </c>
      <c r="EL11" s="9">
        <v>0.17100000000000001</v>
      </c>
      <c r="EM11" s="9">
        <v>0.14499999999999999</v>
      </c>
      <c r="EN11" s="9">
        <v>0.159</v>
      </c>
      <c r="EO11" s="9">
        <v>6.5000000000000002E-2</v>
      </c>
      <c r="EP11" s="9">
        <v>0</v>
      </c>
      <c r="EQ11" s="9">
        <v>4.6360000000000001</v>
      </c>
      <c r="ER11" s="9">
        <v>0</v>
      </c>
      <c r="ES11" s="9">
        <v>0.3</v>
      </c>
      <c r="ET11" s="9">
        <v>0.65400000000000003</v>
      </c>
      <c r="EU11" s="9">
        <v>0.73699999999999999</v>
      </c>
      <c r="EV11" s="9">
        <v>4.8520000000000003</v>
      </c>
      <c r="EW11" s="9">
        <v>0.42799999999999999</v>
      </c>
      <c r="EX11" s="9">
        <v>0.56999999999999995</v>
      </c>
      <c r="EY11" s="9">
        <v>7.4740000000000002</v>
      </c>
      <c r="EZ11" s="9">
        <v>9.7940000000000005</v>
      </c>
      <c r="FA11" s="9">
        <v>9.1980000000000004</v>
      </c>
      <c r="FB11" s="9">
        <v>1.4379999999999999</v>
      </c>
      <c r="FC11" s="9">
        <v>1.198</v>
      </c>
      <c r="FD11" s="9">
        <v>0.13100000000000001</v>
      </c>
      <c r="FE11" s="9">
        <v>1.0669999999999999</v>
      </c>
      <c r="FF11" s="9">
        <v>0.78900000000000003</v>
      </c>
      <c r="FG11" s="9">
        <v>0.40899999999999997</v>
      </c>
      <c r="FH11" s="9">
        <v>0.65800000000000003</v>
      </c>
      <c r="FI11" s="9">
        <v>0.40899999999999997</v>
      </c>
      <c r="FJ11" s="9">
        <v>0</v>
      </c>
      <c r="FK11" s="9">
        <v>0.35699999999999998</v>
      </c>
      <c r="FL11" s="9">
        <v>0.54</v>
      </c>
      <c r="FM11" s="9">
        <v>0.30099999999999999</v>
      </c>
      <c r="FN11" s="9">
        <v>0.45600000000000002</v>
      </c>
      <c r="FO11" s="9">
        <v>0.74199999999999999</v>
      </c>
      <c r="FP11" s="9">
        <v>0.24</v>
      </c>
      <c r="FQ11" s="9">
        <v>7.76</v>
      </c>
      <c r="FR11" s="9">
        <v>6.1829999999999998</v>
      </c>
      <c r="FS11" s="9">
        <v>5.7969999999999997</v>
      </c>
      <c r="FT11" s="9">
        <v>0.246</v>
      </c>
      <c r="FU11" s="9">
        <v>0.14099999999999999</v>
      </c>
      <c r="FV11" s="9">
        <v>0.246</v>
      </c>
      <c r="FW11" s="9">
        <v>6.2E-2</v>
      </c>
      <c r="FX11" s="9">
        <v>7.9000000000000001E-2</v>
      </c>
      <c r="FY11" s="9">
        <v>5.1459999999999999</v>
      </c>
      <c r="FZ11" s="9">
        <v>0.38400000000000001</v>
      </c>
      <c r="GA11" s="9">
        <v>0.11899999999999999</v>
      </c>
      <c r="GB11" s="9">
        <v>0.53500000000000003</v>
      </c>
      <c r="GC11" s="9">
        <v>0.51200000000000001</v>
      </c>
      <c r="GD11" s="9">
        <v>5.6710000000000003</v>
      </c>
      <c r="GE11" s="9">
        <v>1.577</v>
      </c>
      <c r="GF11" s="9">
        <v>0.59599999999999997</v>
      </c>
      <c r="GG11" s="9">
        <v>9.7940000000000005</v>
      </c>
      <c r="GH11" s="9">
        <v>32.746000000000002</v>
      </c>
      <c r="GI11" s="9">
        <v>31.498999999999999</v>
      </c>
      <c r="GJ11" s="9">
        <v>2.1880000000000002</v>
      </c>
      <c r="GK11" s="9">
        <v>1.9630000000000001</v>
      </c>
      <c r="GL11" s="9">
        <v>1.3340000000000001</v>
      </c>
      <c r="GM11" s="9">
        <v>0.629</v>
      </c>
      <c r="GN11" s="9">
        <v>1.5660000000000001</v>
      </c>
      <c r="GO11" s="9">
        <v>0.39700000000000002</v>
      </c>
      <c r="GP11" s="9">
        <v>1.5660000000000001</v>
      </c>
      <c r="GQ11" s="9">
        <v>0</v>
      </c>
      <c r="GR11" s="9">
        <v>0.39700000000000002</v>
      </c>
      <c r="GS11" s="9">
        <v>0.66100000000000003</v>
      </c>
      <c r="GT11" s="9">
        <v>0.39100000000000001</v>
      </c>
      <c r="GU11" s="9">
        <v>0.91100000000000003</v>
      </c>
      <c r="GV11" s="9">
        <v>1.4510000000000001</v>
      </c>
      <c r="GW11" s="9">
        <v>0.51200000000000001</v>
      </c>
      <c r="GX11" s="9">
        <v>0.22500000000000001</v>
      </c>
      <c r="GY11" s="9">
        <v>29.312000000000001</v>
      </c>
      <c r="GZ11" s="9">
        <v>25.122</v>
      </c>
      <c r="HA11" s="9">
        <v>23.984000000000002</v>
      </c>
      <c r="HB11" s="9">
        <v>0.71699999999999997</v>
      </c>
      <c r="HC11" s="9">
        <v>0.42099999999999999</v>
      </c>
      <c r="HD11" s="9">
        <v>0.89300000000000002</v>
      </c>
      <c r="HE11" s="9">
        <v>0</v>
      </c>
      <c r="HF11" s="9">
        <v>0.245</v>
      </c>
      <c r="HG11" s="9">
        <v>21.414999999999999</v>
      </c>
      <c r="HH11" s="9">
        <v>0.98799999999999999</v>
      </c>
      <c r="HI11" s="9">
        <v>0.73899999999999999</v>
      </c>
      <c r="HJ11" s="9">
        <v>1.9790000000000001</v>
      </c>
      <c r="HK11" s="9">
        <v>4.8079999999999998</v>
      </c>
      <c r="HL11" s="9">
        <v>20.314</v>
      </c>
      <c r="HM11" s="9">
        <v>4.1900000000000004</v>
      </c>
      <c r="HN11" s="9">
        <v>1.246</v>
      </c>
      <c r="HO11" s="9">
        <v>32.746000000000002</v>
      </c>
      <c r="HP11" s="9">
        <v>20.295999999999999</v>
      </c>
      <c r="HQ11" s="9">
        <v>19.300999999999998</v>
      </c>
      <c r="HR11" s="9">
        <v>1.5649999999999999</v>
      </c>
      <c r="HS11" s="9">
        <v>1.3460000000000001</v>
      </c>
      <c r="HT11" s="9">
        <v>0.64500000000000002</v>
      </c>
      <c r="HU11" s="9">
        <v>0.7</v>
      </c>
      <c r="HV11" s="9">
        <v>0.77600000000000002</v>
      </c>
      <c r="HW11" s="9">
        <v>0.56899999999999995</v>
      </c>
      <c r="HX11" s="9">
        <v>0.55900000000000005</v>
      </c>
      <c r="HY11" s="9">
        <v>0.39700000000000002</v>
      </c>
      <c r="HZ11" s="9">
        <v>0.38900000000000001</v>
      </c>
      <c r="IA11" s="9">
        <v>0.54300000000000004</v>
      </c>
      <c r="IB11" s="9">
        <v>0.222</v>
      </c>
      <c r="IC11" s="9">
        <v>0.58099999999999996</v>
      </c>
      <c r="ID11" s="9">
        <v>1.1160000000000001</v>
      </c>
      <c r="IE11" s="9">
        <v>0.23</v>
      </c>
      <c r="IF11" s="9">
        <v>0.219</v>
      </c>
      <c r="IG11" s="9">
        <v>17.736000000000001</v>
      </c>
      <c r="IH11" s="9">
        <v>14.949</v>
      </c>
      <c r="II11" s="9">
        <v>14.253</v>
      </c>
      <c r="IJ11" s="9">
        <v>0.55300000000000005</v>
      </c>
      <c r="IK11" s="9">
        <v>0.14199999999999999</v>
      </c>
      <c r="IL11" s="9">
        <v>0.55300000000000005</v>
      </c>
      <c r="IM11" s="9">
        <v>7.0000000000000007E-2</v>
      </c>
      <c r="IN11" s="9">
        <v>7.1999999999999995E-2</v>
      </c>
      <c r="IO11" s="9">
        <v>12.045</v>
      </c>
      <c r="IP11" s="9">
        <v>0.38</v>
      </c>
      <c r="IQ11" s="9">
        <v>0.219</v>
      </c>
    </row>
    <row r="12" spans="1:251">
      <c r="A12" s="10">
        <v>42401</v>
      </c>
      <c r="B12" s="9">
        <v>0</v>
      </c>
      <c r="C12" s="9">
        <v>18.536000000000001</v>
      </c>
      <c r="D12" s="9">
        <v>14.55</v>
      </c>
      <c r="E12" s="9">
        <v>14.09</v>
      </c>
      <c r="F12" s="9">
        <v>0.33800000000000002</v>
      </c>
      <c r="G12" s="9">
        <v>0.122</v>
      </c>
      <c r="H12" s="9">
        <v>0.33800000000000002</v>
      </c>
      <c r="I12" s="9">
        <v>0</v>
      </c>
      <c r="J12" s="9">
        <v>0.122</v>
      </c>
      <c r="K12" s="9">
        <v>13.108000000000001</v>
      </c>
      <c r="L12" s="9">
        <v>0.41699999999999998</v>
      </c>
      <c r="M12" s="9">
        <v>0.432</v>
      </c>
      <c r="N12" s="9">
        <v>0.59299999999999997</v>
      </c>
      <c r="O12" s="9">
        <v>1.9179999999999999</v>
      </c>
      <c r="P12" s="9">
        <v>12.632</v>
      </c>
      <c r="Q12" s="9">
        <v>3.9870000000000001</v>
      </c>
      <c r="R12" s="9">
        <v>0.89700000000000002</v>
      </c>
      <c r="S12" s="9">
        <v>20.818999999999999</v>
      </c>
      <c r="T12" s="9">
        <v>12.454000000000001</v>
      </c>
      <c r="U12" s="9">
        <v>12.067</v>
      </c>
      <c r="V12" s="9">
        <v>0.32900000000000001</v>
      </c>
      <c r="W12" s="9">
        <v>0.32900000000000001</v>
      </c>
      <c r="X12" s="9">
        <v>0.23300000000000001</v>
      </c>
      <c r="Y12" s="9">
        <v>9.6000000000000002E-2</v>
      </c>
      <c r="Z12" s="9">
        <v>0.32900000000000001</v>
      </c>
      <c r="AA12" s="9">
        <v>0</v>
      </c>
      <c r="AB12" s="9">
        <v>0.24299999999999999</v>
      </c>
      <c r="AC12" s="9">
        <v>0</v>
      </c>
      <c r="AD12" s="9">
        <v>8.5999999999999993E-2</v>
      </c>
      <c r="AE12" s="9">
        <v>0</v>
      </c>
      <c r="AF12" s="9">
        <v>8.5999999999999993E-2</v>
      </c>
      <c r="AG12" s="9">
        <v>0.24299999999999999</v>
      </c>
      <c r="AH12" s="9">
        <v>0.14699999999999999</v>
      </c>
      <c r="AI12" s="9">
        <v>0.182</v>
      </c>
      <c r="AJ12" s="9">
        <v>0</v>
      </c>
      <c r="AK12" s="9">
        <v>11.738</v>
      </c>
      <c r="AL12" s="9">
        <v>10.925000000000001</v>
      </c>
      <c r="AM12" s="9">
        <v>10.666</v>
      </c>
      <c r="AN12" s="9">
        <v>0.17299999999999999</v>
      </c>
      <c r="AO12" s="9">
        <v>8.5999999999999993E-2</v>
      </c>
      <c r="AP12" s="9">
        <v>8.5999999999999993E-2</v>
      </c>
      <c r="AQ12" s="9">
        <v>0</v>
      </c>
      <c r="AR12" s="9">
        <v>0.17299999999999999</v>
      </c>
      <c r="AS12" s="9">
        <v>8.8119999999999994</v>
      </c>
      <c r="AT12" s="9">
        <v>0.13600000000000001</v>
      </c>
      <c r="AU12" s="9">
        <v>0.5</v>
      </c>
      <c r="AV12" s="9">
        <v>1.476</v>
      </c>
      <c r="AW12" s="9">
        <v>1.8340000000000001</v>
      </c>
      <c r="AX12" s="9">
        <v>9.0909999999999993</v>
      </c>
      <c r="AY12" s="9">
        <v>0.81299999999999994</v>
      </c>
      <c r="AZ12" s="9">
        <v>0.38700000000000001</v>
      </c>
      <c r="BA12" s="9">
        <v>12.454000000000001</v>
      </c>
      <c r="BB12" s="9">
        <v>20.443000000000001</v>
      </c>
      <c r="BC12" s="9">
        <v>19.559999999999999</v>
      </c>
      <c r="BD12" s="9">
        <v>1.454</v>
      </c>
      <c r="BE12" s="9">
        <v>1.454</v>
      </c>
      <c r="BF12" s="9">
        <v>0.66500000000000004</v>
      </c>
      <c r="BG12" s="9">
        <v>0.78900000000000003</v>
      </c>
      <c r="BH12" s="9">
        <v>0.95399999999999996</v>
      </c>
      <c r="BI12" s="9">
        <v>0.5</v>
      </c>
      <c r="BJ12" s="9">
        <v>0.79600000000000004</v>
      </c>
      <c r="BK12" s="9">
        <v>0.26100000000000001</v>
      </c>
      <c r="BL12" s="9">
        <v>0.39700000000000002</v>
      </c>
      <c r="BM12" s="9">
        <v>0.52600000000000002</v>
      </c>
      <c r="BN12" s="9">
        <v>0.61399999999999999</v>
      </c>
      <c r="BO12" s="9">
        <v>0.313</v>
      </c>
      <c r="BP12" s="9">
        <v>1.149</v>
      </c>
      <c r="BQ12" s="9">
        <v>0.30499999999999999</v>
      </c>
      <c r="BR12" s="9">
        <v>0</v>
      </c>
      <c r="BS12" s="9">
        <v>18.106000000000002</v>
      </c>
      <c r="BT12" s="9">
        <v>16.763000000000002</v>
      </c>
      <c r="BU12" s="9">
        <v>14.724</v>
      </c>
      <c r="BV12" s="9">
        <v>0.73199999999999998</v>
      </c>
      <c r="BW12" s="9">
        <v>1.306</v>
      </c>
      <c r="BX12" s="9">
        <v>0.61899999999999999</v>
      </c>
      <c r="BY12" s="9">
        <v>0.76600000000000001</v>
      </c>
      <c r="BZ12" s="9">
        <v>0.436</v>
      </c>
      <c r="CA12" s="9">
        <v>14.759</v>
      </c>
      <c r="CB12" s="9">
        <v>0.495</v>
      </c>
      <c r="CC12" s="9">
        <v>0.13500000000000001</v>
      </c>
      <c r="CD12" s="9">
        <v>1.373</v>
      </c>
      <c r="CE12" s="9">
        <v>3.62</v>
      </c>
      <c r="CF12" s="9">
        <v>13.143000000000001</v>
      </c>
      <c r="CG12" s="9">
        <v>1.343</v>
      </c>
      <c r="CH12" s="9">
        <v>0.88300000000000001</v>
      </c>
      <c r="CI12" s="9">
        <v>20.443000000000001</v>
      </c>
      <c r="CJ12" s="9">
        <v>6.4039999999999999</v>
      </c>
      <c r="CK12" s="9">
        <v>5.9320000000000004</v>
      </c>
      <c r="CL12" s="9">
        <v>0.45100000000000001</v>
      </c>
      <c r="CM12" s="9">
        <v>0.45100000000000001</v>
      </c>
      <c r="CN12" s="9">
        <v>8.2000000000000003E-2</v>
      </c>
      <c r="CO12" s="9">
        <v>0.36899999999999999</v>
      </c>
      <c r="CP12" s="9">
        <v>0.28399999999999997</v>
      </c>
      <c r="CQ12" s="9">
        <v>0.16600000000000001</v>
      </c>
      <c r="CR12" s="9">
        <v>0.28399999999999997</v>
      </c>
      <c r="CS12" s="9">
        <v>0.16600000000000001</v>
      </c>
      <c r="CT12" s="9">
        <v>0</v>
      </c>
      <c r="CU12" s="9">
        <v>8.2000000000000003E-2</v>
      </c>
      <c r="CV12" s="9">
        <v>8.5999999999999993E-2</v>
      </c>
      <c r="CW12" s="9">
        <v>0.28299999999999997</v>
      </c>
      <c r="CX12" s="9">
        <v>0.27500000000000002</v>
      </c>
      <c r="CY12" s="9">
        <v>0.17599999999999999</v>
      </c>
      <c r="CZ12" s="9">
        <v>0</v>
      </c>
      <c r="DA12" s="9">
        <v>5.4809999999999999</v>
      </c>
      <c r="DB12" s="9">
        <v>4.9889999999999999</v>
      </c>
      <c r="DC12" s="9">
        <v>4.875</v>
      </c>
      <c r="DD12" s="9">
        <v>0.115</v>
      </c>
      <c r="DE12" s="9">
        <v>0</v>
      </c>
      <c r="DF12" s="9">
        <v>0</v>
      </c>
      <c r="DG12" s="9">
        <v>0.115</v>
      </c>
      <c r="DH12" s="9">
        <v>0</v>
      </c>
      <c r="DI12" s="9">
        <v>3.8330000000000002</v>
      </c>
      <c r="DJ12" s="9">
        <v>0.48399999999999999</v>
      </c>
      <c r="DK12" s="9">
        <v>0.27</v>
      </c>
      <c r="DL12" s="9">
        <v>0.40300000000000002</v>
      </c>
      <c r="DM12" s="9">
        <v>0.46500000000000002</v>
      </c>
      <c r="DN12" s="9">
        <v>4.5250000000000004</v>
      </c>
      <c r="DO12" s="9">
        <v>0.49099999999999999</v>
      </c>
      <c r="DP12" s="9">
        <v>0.47299999999999998</v>
      </c>
      <c r="DQ12" s="9">
        <v>6.4039999999999999</v>
      </c>
      <c r="DR12" s="9">
        <v>6.4930000000000003</v>
      </c>
      <c r="DS12" s="9">
        <v>5.9829999999999997</v>
      </c>
      <c r="DT12" s="9">
        <v>0.129</v>
      </c>
      <c r="DU12" s="9">
        <v>0.129</v>
      </c>
      <c r="DV12" s="9">
        <v>0</v>
      </c>
      <c r="DW12" s="9">
        <v>0.129</v>
      </c>
      <c r="DX12" s="9">
        <v>0</v>
      </c>
      <c r="DY12" s="9">
        <v>0.129</v>
      </c>
      <c r="DZ12" s="9">
        <v>0</v>
      </c>
      <c r="EA12" s="9">
        <v>0.129</v>
      </c>
      <c r="EB12" s="9">
        <v>0</v>
      </c>
      <c r="EC12" s="9">
        <v>0</v>
      </c>
      <c r="ED12" s="9">
        <v>0.129</v>
      </c>
      <c r="EE12" s="9">
        <v>0</v>
      </c>
      <c r="EF12" s="9">
        <v>0.129</v>
      </c>
      <c r="EG12" s="9">
        <v>0</v>
      </c>
      <c r="EH12" s="9">
        <v>0</v>
      </c>
      <c r="EI12" s="9">
        <v>5.8540000000000001</v>
      </c>
      <c r="EJ12" s="9">
        <v>5.4820000000000002</v>
      </c>
      <c r="EK12" s="9">
        <v>5.4820000000000002</v>
      </c>
      <c r="EL12" s="9">
        <v>0</v>
      </c>
      <c r="EM12" s="9">
        <v>0</v>
      </c>
      <c r="EN12" s="9">
        <v>0</v>
      </c>
      <c r="EO12" s="9">
        <v>0</v>
      </c>
      <c r="EP12" s="9">
        <v>0</v>
      </c>
      <c r="EQ12" s="9">
        <v>4.8390000000000004</v>
      </c>
      <c r="ER12" s="9">
        <v>0</v>
      </c>
      <c r="ES12" s="9">
        <v>0.48199999999999998</v>
      </c>
      <c r="ET12" s="9">
        <v>0.161</v>
      </c>
      <c r="EU12" s="9">
        <v>0.55600000000000005</v>
      </c>
      <c r="EV12" s="9">
        <v>4.9269999999999996</v>
      </c>
      <c r="EW12" s="9">
        <v>0.372</v>
      </c>
      <c r="EX12" s="9">
        <v>0.51</v>
      </c>
      <c r="EY12" s="9">
        <v>6.4930000000000003</v>
      </c>
      <c r="EZ12" s="9">
        <v>10.510999999999999</v>
      </c>
      <c r="FA12" s="9">
        <v>9.4169999999999998</v>
      </c>
      <c r="FB12" s="9">
        <v>1.181</v>
      </c>
      <c r="FC12" s="9">
        <v>1.1000000000000001</v>
      </c>
      <c r="FD12" s="9">
        <v>0.436</v>
      </c>
      <c r="FE12" s="9">
        <v>0.66400000000000003</v>
      </c>
      <c r="FF12" s="9">
        <v>0.45800000000000002</v>
      </c>
      <c r="FG12" s="9">
        <v>0.64200000000000002</v>
      </c>
      <c r="FH12" s="9">
        <v>0.34799999999999998</v>
      </c>
      <c r="FI12" s="9">
        <v>0.56899999999999995</v>
      </c>
      <c r="FJ12" s="9">
        <v>0</v>
      </c>
      <c r="FK12" s="9">
        <v>7.2999999999999995E-2</v>
      </c>
      <c r="FL12" s="9">
        <v>0.66900000000000004</v>
      </c>
      <c r="FM12" s="9">
        <v>0.35799999999999998</v>
      </c>
      <c r="FN12" s="9">
        <v>0.51800000000000002</v>
      </c>
      <c r="FO12" s="9">
        <v>0.58199999999999996</v>
      </c>
      <c r="FP12" s="9">
        <v>8.1000000000000003E-2</v>
      </c>
      <c r="FQ12" s="9">
        <v>8.2360000000000007</v>
      </c>
      <c r="FR12" s="9">
        <v>6.367</v>
      </c>
      <c r="FS12" s="9">
        <v>6.306</v>
      </c>
      <c r="FT12" s="9">
        <v>0</v>
      </c>
      <c r="FU12" s="9">
        <v>6.0999999999999999E-2</v>
      </c>
      <c r="FV12" s="9">
        <v>0</v>
      </c>
      <c r="FW12" s="9">
        <v>6.0999999999999999E-2</v>
      </c>
      <c r="FX12" s="9">
        <v>0</v>
      </c>
      <c r="FY12" s="9">
        <v>4.9550000000000001</v>
      </c>
      <c r="FZ12" s="9">
        <v>0.185</v>
      </c>
      <c r="GA12" s="9">
        <v>0</v>
      </c>
      <c r="GB12" s="9">
        <v>1.228</v>
      </c>
      <c r="GC12" s="9">
        <v>0.27</v>
      </c>
      <c r="GD12" s="9">
        <v>6.0970000000000004</v>
      </c>
      <c r="GE12" s="9">
        <v>1.869</v>
      </c>
      <c r="GF12" s="9">
        <v>1.0940000000000001</v>
      </c>
      <c r="GG12" s="9">
        <v>10.510999999999999</v>
      </c>
      <c r="GH12" s="9">
        <v>34.164999999999999</v>
      </c>
      <c r="GI12" s="9">
        <v>33.037999999999997</v>
      </c>
      <c r="GJ12" s="9">
        <v>1.7889999999999999</v>
      </c>
      <c r="GK12" s="9">
        <v>1.7889999999999999</v>
      </c>
      <c r="GL12" s="9">
        <v>0.80100000000000005</v>
      </c>
      <c r="GM12" s="9">
        <v>0.98799999999999999</v>
      </c>
      <c r="GN12" s="9">
        <v>1.371</v>
      </c>
      <c r="GO12" s="9">
        <v>0.41799999999999998</v>
      </c>
      <c r="GP12" s="9">
        <v>1.4810000000000001</v>
      </c>
      <c r="GQ12" s="9">
        <v>0</v>
      </c>
      <c r="GR12" s="9">
        <v>0.308</v>
      </c>
      <c r="GS12" s="9">
        <v>0.43099999999999999</v>
      </c>
      <c r="GT12" s="9">
        <v>0.67300000000000004</v>
      </c>
      <c r="GU12" s="9">
        <v>0.68500000000000005</v>
      </c>
      <c r="GV12" s="9">
        <v>1.58</v>
      </c>
      <c r="GW12" s="9">
        <v>0.20899999999999999</v>
      </c>
      <c r="GX12" s="9">
        <v>0</v>
      </c>
      <c r="GY12" s="9">
        <v>31.248999999999999</v>
      </c>
      <c r="GZ12" s="9">
        <v>26.931999999999999</v>
      </c>
      <c r="HA12" s="9">
        <v>25.91</v>
      </c>
      <c r="HB12" s="9">
        <v>0.56100000000000005</v>
      </c>
      <c r="HC12" s="9">
        <v>0.46</v>
      </c>
      <c r="HD12" s="9">
        <v>0.63700000000000001</v>
      </c>
      <c r="HE12" s="9">
        <v>0.10199999999999999</v>
      </c>
      <c r="HF12" s="9">
        <v>0.28299999999999997</v>
      </c>
      <c r="HG12" s="9">
        <v>23.463999999999999</v>
      </c>
      <c r="HH12" s="9">
        <v>1.006</v>
      </c>
      <c r="HI12" s="9">
        <v>0.58399999999999996</v>
      </c>
      <c r="HJ12" s="9">
        <v>1.8779999999999999</v>
      </c>
      <c r="HK12" s="9">
        <v>4.6609999999999996</v>
      </c>
      <c r="HL12" s="9">
        <v>22.271000000000001</v>
      </c>
      <c r="HM12" s="9">
        <v>4.3179999999999996</v>
      </c>
      <c r="HN12" s="9">
        <v>1.127</v>
      </c>
      <c r="HO12" s="9">
        <v>34.164999999999999</v>
      </c>
      <c r="HP12" s="9">
        <v>17.829999999999998</v>
      </c>
      <c r="HQ12" s="9">
        <v>17.475000000000001</v>
      </c>
      <c r="HR12" s="9">
        <v>1.0049999999999999</v>
      </c>
      <c r="HS12" s="9">
        <v>1.0049999999999999</v>
      </c>
      <c r="HT12" s="9">
        <v>0.61699999999999999</v>
      </c>
      <c r="HU12" s="9">
        <v>0.38800000000000001</v>
      </c>
      <c r="HV12" s="9">
        <v>0.505</v>
      </c>
      <c r="HW12" s="9">
        <v>0.501</v>
      </c>
      <c r="HX12" s="9">
        <v>0.34699999999999998</v>
      </c>
      <c r="HY12" s="9">
        <v>6.7000000000000004E-2</v>
      </c>
      <c r="HZ12" s="9">
        <v>0.59199999999999997</v>
      </c>
      <c r="IA12" s="9">
        <v>0.13100000000000001</v>
      </c>
      <c r="IB12" s="9">
        <v>0.43</v>
      </c>
      <c r="IC12" s="9">
        <v>0.44500000000000001</v>
      </c>
      <c r="ID12" s="9">
        <v>0.61699999999999999</v>
      </c>
      <c r="IE12" s="9">
        <v>0.38800000000000001</v>
      </c>
      <c r="IF12" s="9">
        <v>0</v>
      </c>
      <c r="IG12" s="9">
        <v>16.47</v>
      </c>
      <c r="IH12" s="9">
        <v>14.042999999999999</v>
      </c>
      <c r="II12" s="9">
        <v>13.382999999999999</v>
      </c>
      <c r="IJ12" s="9">
        <v>0.121</v>
      </c>
      <c r="IK12" s="9">
        <v>0.53900000000000003</v>
      </c>
      <c r="IL12" s="9">
        <v>0.24399999999999999</v>
      </c>
      <c r="IM12" s="9">
        <v>0.122</v>
      </c>
      <c r="IN12" s="9">
        <v>0.29399999999999998</v>
      </c>
      <c r="IO12" s="9">
        <v>13.169</v>
      </c>
      <c r="IP12" s="9">
        <v>0.46700000000000003</v>
      </c>
      <c r="IQ12" s="9">
        <v>0.123</v>
      </c>
    </row>
    <row r="13" spans="1:251">
      <c r="A13" s="10">
        <v>42767</v>
      </c>
      <c r="B13" s="9">
        <v>6.3E-2</v>
      </c>
      <c r="C13" s="9">
        <v>15.781000000000001</v>
      </c>
      <c r="D13" s="9">
        <v>13.420999999999999</v>
      </c>
      <c r="E13" s="9">
        <v>13.006</v>
      </c>
      <c r="F13" s="9">
        <v>0.183</v>
      </c>
      <c r="G13" s="9">
        <v>0.23200000000000001</v>
      </c>
      <c r="H13" s="9">
        <v>0.183</v>
      </c>
      <c r="I13" s="9">
        <v>0.10199999999999999</v>
      </c>
      <c r="J13" s="9">
        <v>0.13</v>
      </c>
      <c r="K13" s="9">
        <v>11.555</v>
      </c>
      <c r="L13" s="9">
        <v>0.33500000000000002</v>
      </c>
      <c r="M13" s="9">
        <v>0.23699999999999999</v>
      </c>
      <c r="N13" s="9">
        <v>1.2929999999999999</v>
      </c>
      <c r="O13" s="9">
        <v>0.94499999999999995</v>
      </c>
      <c r="P13" s="9">
        <v>12.476000000000001</v>
      </c>
      <c r="Q13" s="9">
        <v>2.3610000000000002</v>
      </c>
      <c r="R13" s="9">
        <v>1.0649999999999999</v>
      </c>
      <c r="S13" s="9">
        <v>18.497</v>
      </c>
      <c r="T13" s="9">
        <v>13.856999999999999</v>
      </c>
      <c r="U13" s="9">
        <v>13.38</v>
      </c>
      <c r="V13" s="9">
        <v>0.66</v>
      </c>
      <c r="W13" s="9">
        <v>0.66</v>
      </c>
      <c r="X13" s="9">
        <v>0.47599999999999998</v>
      </c>
      <c r="Y13" s="9">
        <v>0.183</v>
      </c>
      <c r="Z13" s="9">
        <v>0.372</v>
      </c>
      <c r="AA13" s="9">
        <v>0.28799999999999998</v>
      </c>
      <c r="AB13" s="9">
        <v>0.372</v>
      </c>
      <c r="AC13" s="9">
        <v>0.186</v>
      </c>
      <c r="AD13" s="9">
        <v>0.10199999999999999</v>
      </c>
      <c r="AE13" s="9">
        <v>0.189</v>
      </c>
      <c r="AF13" s="9">
        <v>0.47099999999999997</v>
      </c>
      <c r="AG13" s="9">
        <v>0</v>
      </c>
      <c r="AH13" s="9">
        <v>0.56799999999999995</v>
      </c>
      <c r="AI13" s="9">
        <v>9.1999999999999998E-2</v>
      </c>
      <c r="AJ13" s="9">
        <v>0</v>
      </c>
      <c r="AK13" s="9">
        <v>12.721</v>
      </c>
      <c r="AL13" s="9">
        <v>12.263</v>
      </c>
      <c r="AM13" s="9">
        <v>10.536</v>
      </c>
      <c r="AN13" s="9">
        <v>1.071</v>
      </c>
      <c r="AO13" s="9">
        <v>0.65600000000000003</v>
      </c>
      <c r="AP13" s="9">
        <v>1.0009999999999999</v>
      </c>
      <c r="AQ13" s="9">
        <v>0.52400000000000002</v>
      </c>
      <c r="AR13" s="9">
        <v>0.20300000000000001</v>
      </c>
      <c r="AS13" s="9">
        <v>10.175000000000001</v>
      </c>
      <c r="AT13" s="9">
        <v>0.33600000000000002</v>
      </c>
      <c r="AU13" s="9">
        <v>0.316</v>
      </c>
      <c r="AV13" s="9">
        <v>1.4359999999999999</v>
      </c>
      <c r="AW13" s="9">
        <v>2.504</v>
      </c>
      <c r="AX13" s="9">
        <v>9.7590000000000003</v>
      </c>
      <c r="AY13" s="9">
        <v>0.45800000000000002</v>
      </c>
      <c r="AZ13" s="9">
        <v>0.47699999999999998</v>
      </c>
      <c r="BA13" s="9">
        <v>13.856999999999999</v>
      </c>
      <c r="BB13" s="9">
        <v>16.238</v>
      </c>
      <c r="BC13" s="9">
        <v>15.795999999999999</v>
      </c>
      <c r="BD13" s="9">
        <v>1.3089999999999999</v>
      </c>
      <c r="BE13" s="9">
        <v>1.232</v>
      </c>
      <c r="BF13" s="9">
        <v>0.25</v>
      </c>
      <c r="BG13" s="9">
        <v>0.98199999999999998</v>
      </c>
      <c r="BH13" s="9">
        <v>0.59599999999999997</v>
      </c>
      <c r="BI13" s="9">
        <v>0.63600000000000001</v>
      </c>
      <c r="BJ13" s="9">
        <v>0.51</v>
      </c>
      <c r="BK13" s="9">
        <v>0.34599999999999997</v>
      </c>
      <c r="BL13" s="9">
        <v>0.29599999999999999</v>
      </c>
      <c r="BM13" s="9">
        <v>0.307</v>
      </c>
      <c r="BN13" s="9">
        <v>0.25900000000000001</v>
      </c>
      <c r="BO13" s="9">
        <v>0.66500000000000004</v>
      </c>
      <c r="BP13" s="9">
        <v>0.86599999999999999</v>
      </c>
      <c r="BQ13" s="9">
        <v>0.36499999999999999</v>
      </c>
      <c r="BR13" s="9">
        <v>7.8E-2</v>
      </c>
      <c r="BS13" s="9">
        <v>14.487</v>
      </c>
      <c r="BT13" s="9">
        <v>13.433</v>
      </c>
      <c r="BU13" s="9">
        <v>12.326000000000001</v>
      </c>
      <c r="BV13" s="9">
        <v>0.44900000000000001</v>
      </c>
      <c r="BW13" s="9">
        <v>0.65700000000000003</v>
      </c>
      <c r="BX13" s="9">
        <v>0.27700000000000002</v>
      </c>
      <c r="BY13" s="9">
        <v>0.39300000000000002</v>
      </c>
      <c r="BZ13" s="9">
        <v>0.436</v>
      </c>
      <c r="CA13" s="9">
        <v>11.859</v>
      </c>
      <c r="CB13" s="9">
        <v>0.56699999999999995</v>
      </c>
      <c r="CC13" s="9">
        <v>0.16</v>
      </c>
      <c r="CD13" s="9">
        <v>0.84699999999999998</v>
      </c>
      <c r="CE13" s="9">
        <v>2.0609999999999999</v>
      </c>
      <c r="CF13" s="9">
        <v>11.371</v>
      </c>
      <c r="CG13" s="9">
        <v>1.054</v>
      </c>
      <c r="CH13" s="9">
        <v>0.442</v>
      </c>
      <c r="CI13" s="9">
        <v>16.238</v>
      </c>
      <c r="CJ13" s="9">
        <v>6.7489999999999997</v>
      </c>
      <c r="CK13" s="9">
        <v>6.3819999999999997</v>
      </c>
      <c r="CL13" s="9">
        <v>0.77400000000000002</v>
      </c>
      <c r="CM13" s="9">
        <v>0.77400000000000002</v>
      </c>
      <c r="CN13" s="9">
        <v>0.26400000000000001</v>
      </c>
      <c r="CO13" s="9">
        <v>0.51</v>
      </c>
      <c r="CP13" s="9">
        <v>0.29199999999999998</v>
      </c>
      <c r="CQ13" s="9">
        <v>0.48099999999999998</v>
      </c>
      <c r="CR13" s="9">
        <v>0.27100000000000002</v>
      </c>
      <c r="CS13" s="9">
        <v>0.30399999999999999</v>
      </c>
      <c r="CT13" s="9">
        <v>0.106</v>
      </c>
      <c r="CU13" s="9">
        <v>0.17199999999999999</v>
      </c>
      <c r="CV13" s="9">
        <v>0.38300000000000001</v>
      </c>
      <c r="CW13" s="9">
        <v>0.219</v>
      </c>
      <c r="CX13" s="9">
        <v>0.56799999999999995</v>
      </c>
      <c r="CY13" s="9">
        <v>0.20499999999999999</v>
      </c>
      <c r="CZ13" s="9">
        <v>0</v>
      </c>
      <c r="DA13" s="9">
        <v>5.6079999999999997</v>
      </c>
      <c r="DB13" s="9">
        <v>4.5279999999999996</v>
      </c>
      <c r="DC13" s="9">
        <v>4.2370000000000001</v>
      </c>
      <c r="DD13" s="9">
        <v>0.20399999999999999</v>
      </c>
      <c r="DE13" s="9">
        <v>8.7999999999999995E-2</v>
      </c>
      <c r="DF13" s="9">
        <v>0.20399999999999999</v>
      </c>
      <c r="DG13" s="9">
        <v>8.7999999999999995E-2</v>
      </c>
      <c r="DH13" s="9">
        <v>0</v>
      </c>
      <c r="DI13" s="9">
        <v>4.0209999999999999</v>
      </c>
      <c r="DJ13" s="9">
        <v>7.6999999999999999E-2</v>
      </c>
      <c r="DK13" s="9">
        <v>0</v>
      </c>
      <c r="DL13" s="9">
        <v>0.43</v>
      </c>
      <c r="DM13" s="9">
        <v>0.41599999999999998</v>
      </c>
      <c r="DN13" s="9">
        <v>4.1120000000000001</v>
      </c>
      <c r="DO13" s="9">
        <v>1.081</v>
      </c>
      <c r="DP13" s="9">
        <v>0.36699999999999999</v>
      </c>
      <c r="DQ13" s="9">
        <v>6.7489999999999997</v>
      </c>
      <c r="DR13" s="9">
        <v>4.71</v>
      </c>
      <c r="DS13" s="9">
        <v>3.8180000000000001</v>
      </c>
      <c r="DT13" s="9">
        <v>0.36099999999999999</v>
      </c>
      <c r="DU13" s="9">
        <v>0.36099999999999999</v>
      </c>
      <c r="DV13" s="9">
        <v>0</v>
      </c>
      <c r="DW13" s="9">
        <v>0.36099999999999999</v>
      </c>
      <c r="DX13" s="9">
        <v>0.36099999999999999</v>
      </c>
      <c r="DY13" s="9">
        <v>0</v>
      </c>
      <c r="DZ13" s="9">
        <v>0.36099999999999999</v>
      </c>
      <c r="EA13" s="9">
        <v>0</v>
      </c>
      <c r="EB13" s="9">
        <v>0</v>
      </c>
      <c r="EC13" s="9">
        <v>0</v>
      </c>
      <c r="ED13" s="9">
        <v>0.20200000000000001</v>
      </c>
      <c r="EE13" s="9">
        <v>0.159</v>
      </c>
      <c r="EF13" s="9">
        <v>7.0000000000000007E-2</v>
      </c>
      <c r="EG13" s="9">
        <v>0.29099999999999998</v>
      </c>
      <c r="EH13" s="9">
        <v>0</v>
      </c>
      <c r="EI13" s="9">
        <v>3.4569999999999999</v>
      </c>
      <c r="EJ13" s="9">
        <v>2.8250000000000002</v>
      </c>
      <c r="EK13" s="9">
        <v>2.8250000000000002</v>
      </c>
      <c r="EL13" s="9">
        <v>0</v>
      </c>
      <c r="EM13" s="9">
        <v>0</v>
      </c>
      <c r="EN13" s="9">
        <v>0</v>
      </c>
      <c r="EO13" s="9">
        <v>0</v>
      </c>
      <c r="EP13" s="9">
        <v>0</v>
      </c>
      <c r="EQ13" s="9">
        <v>2.468</v>
      </c>
      <c r="ER13" s="9">
        <v>0.19700000000000001</v>
      </c>
      <c r="ES13" s="9">
        <v>0</v>
      </c>
      <c r="ET13" s="9">
        <v>0.16</v>
      </c>
      <c r="EU13" s="9">
        <v>0.123</v>
      </c>
      <c r="EV13" s="9">
        <v>2.702</v>
      </c>
      <c r="EW13" s="9">
        <v>0.63200000000000001</v>
      </c>
      <c r="EX13" s="9">
        <v>0.89200000000000002</v>
      </c>
      <c r="EY13" s="9">
        <v>4.71</v>
      </c>
      <c r="EZ13" s="9">
        <v>7.92</v>
      </c>
      <c r="FA13" s="9">
        <v>6.5369999999999999</v>
      </c>
      <c r="FB13" s="9">
        <v>0.78300000000000003</v>
      </c>
      <c r="FC13" s="9">
        <v>0.78300000000000003</v>
      </c>
      <c r="FD13" s="9">
        <v>0.24399999999999999</v>
      </c>
      <c r="FE13" s="9">
        <v>0.53900000000000003</v>
      </c>
      <c r="FF13" s="9">
        <v>0.31900000000000001</v>
      </c>
      <c r="FG13" s="9">
        <v>0.46400000000000002</v>
      </c>
      <c r="FH13" s="9">
        <v>0.32900000000000001</v>
      </c>
      <c r="FI13" s="9">
        <v>0.36899999999999999</v>
      </c>
      <c r="FJ13" s="9">
        <v>0</v>
      </c>
      <c r="FK13" s="9">
        <v>0.40300000000000002</v>
      </c>
      <c r="FL13" s="9">
        <v>0.128</v>
      </c>
      <c r="FM13" s="9">
        <v>0.252</v>
      </c>
      <c r="FN13" s="9">
        <v>0.27600000000000002</v>
      </c>
      <c r="FO13" s="9">
        <v>0.50700000000000001</v>
      </c>
      <c r="FP13" s="9">
        <v>0</v>
      </c>
      <c r="FQ13" s="9">
        <v>5.7539999999999996</v>
      </c>
      <c r="FR13" s="9">
        <v>4.593</v>
      </c>
      <c r="FS13" s="9">
        <v>4.4749999999999996</v>
      </c>
      <c r="FT13" s="9">
        <v>0.11799999999999999</v>
      </c>
      <c r="FU13" s="9">
        <v>0</v>
      </c>
      <c r="FV13" s="9">
        <v>0.11799999999999999</v>
      </c>
      <c r="FW13" s="9">
        <v>0</v>
      </c>
      <c r="FX13" s="9">
        <v>0</v>
      </c>
      <c r="FY13" s="9">
        <v>3.1190000000000002</v>
      </c>
      <c r="FZ13" s="9">
        <v>0.29299999999999998</v>
      </c>
      <c r="GA13" s="9">
        <v>0</v>
      </c>
      <c r="GB13" s="9">
        <v>1.181</v>
      </c>
      <c r="GC13" s="9">
        <v>0.29099999999999998</v>
      </c>
      <c r="GD13" s="9">
        <v>4.3019999999999996</v>
      </c>
      <c r="GE13" s="9">
        <v>1.161</v>
      </c>
      <c r="GF13" s="9">
        <v>1.383</v>
      </c>
      <c r="GG13" s="9">
        <v>7.92</v>
      </c>
      <c r="GH13" s="9">
        <v>32.482999999999997</v>
      </c>
      <c r="GI13" s="9">
        <v>31.236999999999998</v>
      </c>
      <c r="GJ13" s="9">
        <v>2.3119999999999998</v>
      </c>
      <c r="GK13" s="9">
        <v>2.2309999999999999</v>
      </c>
      <c r="GL13" s="9">
        <v>1.403</v>
      </c>
      <c r="GM13" s="9">
        <v>0.82699999999999996</v>
      </c>
      <c r="GN13" s="9">
        <v>1.8680000000000001</v>
      </c>
      <c r="GO13" s="9">
        <v>0.36299999999999999</v>
      </c>
      <c r="GP13" s="9">
        <v>1.76</v>
      </c>
      <c r="GQ13" s="9">
        <v>0</v>
      </c>
      <c r="GR13" s="9">
        <v>0.47099999999999997</v>
      </c>
      <c r="GS13" s="9">
        <v>0.71799999999999997</v>
      </c>
      <c r="GT13" s="9">
        <v>0.755</v>
      </c>
      <c r="GU13" s="9">
        <v>0.75800000000000001</v>
      </c>
      <c r="GV13" s="9">
        <v>1.76</v>
      </c>
      <c r="GW13" s="9">
        <v>0.47</v>
      </c>
      <c r="GX13" s="9">
        <v>8.2000000000000003E-2</v>
      </c>
      <c r="GY13" s="9">
        <v>28.925000000000001</v>
      </c>
      <c r="GZ13" s="9">
        <v>25.861000000000001</v>
      </c>
      <c r="HA13" s="9">
        <v>23.760999999999999</v>
      </c>
      <c r="HB13" s="9">
        <v>1.7190000000000001</v>
      </c>
      <c r="HC13" s="9">
        <v>0.38100000000000001</v>
      </c>
      <c r="HD13" s="9">
        <v>1.8140000000000001</v>
      </c>
      <c r="HE13" s="9">
        <v>8.7999999999999995E-2</v>
      </c>
      <c r="HF13" s="9">
        <v>0.19800000000000001</v>
      </c>
      <c r="HG13" s="9">
        <v>22.643000000000001</v>
      </c>
      <c r="HH13" s="9">
        <v>0.76400000000000001</v>
      </c>
      <c r="HI13" s="9">
        <v>0.876</v>
      </c>
      <c r="HJ13" s="9">
        <v>1.5780000000000001</v>
      </c>
      <c r="HK13" s="9">
        <v>3.5990000000000002</v>
      </c>
      <c r="HL13" s="9">
        <v>22.263000000000002</v>
      </c>
      <c r="HM13" s="9">
        <v>3.0630000000000002</v>
      </c>
      <c r="HN13" s="9">
        <v>1.246</v>
      </c>
      <c r="HO13" s="9">
        <v>32.482999999999997</v>
      </c>
      <c r="HP13" s="9">
        <v>18.495999999999999</v>
      </c>
      <c r="HQ13" s="9">
        <v>17.620999999999999</v>
      </c>
      <c r="HR13" s="9">
        <v>1.7869999999999999</v>
      </c>
      <c r="HS13" s="9">
        <v>1.6990000000000001</v>
      </c>
      <c r="HT13" s="9">
        <v>0.92500000000000004</v>
      </c>
      <c r="HU13" s="9">
        <v>0.77400000000000002</v>
      </c>
      <c r="HV13" s="9">
        <v>1.034</v>
      </c>
      <c r="HW13" s="9">
        <v>0.66400000000000003</v>
      </c>
      <c r="HX13" s="9">
        <v>1.046</v>
      </c>
      <c r="HY13" s="9">
        <v>0.377</v>
      </c>
      <c r="HZ13" s="9">
        <v>0.27600000000000002</v>
      </c>
      <c r="IA13" s="9">
        <v>0.61499999999999999</v>
      </c>
      <c r="IB13" s="9">
        <v>0.28199999999999997</v>
      </c>
      <c r="IC13" s="9">
        <v>0.80200000000000005</v>
      </c>
      <c r="ID13" s="9">
        <v>1.331</v>
      </c>
      <c r="IE13" s="9">
        <v>0.36799999999999999</v>
      </c>
      <c r="IF13" s="9">
        <v>8.7999999999999995E-2</v>
      </c>
      <c r="IG13" s="9">
        <v>15.835000000000001</v>
      </c>
      <c r="IH13" s="9">
        <v>13.321</v>
      </c>
      <c r="II13" s="9">
        <v>12.257999999999999</v>
      </c>
      <c r="IJ13" s="9">
        <v>0.57199999999999995</v>
      </c>
      <c r="IK13" s="9">
        <v>0.49099999999999999</v>
      </c>
      <c r="IL13" s="9">
        <v>0.62</v>
      </c>
      <c r="IM13" s="9">
        <v>0.193</v>
      </c>
      <c r="IN13" s="9">
        <v>0.25</v>
      </c>
      <c r="IO13" s="9">
        <v>11.156000000000001</v>
      </c>
      <c r="IP13" s="9">
        <v>0.45600000000000002</v>
      </c>
      <c r="IQ13" s="9">
        <v>0.8</v>
      </c>
    </row>
    <row r="14" spans="1:251">
      <c r="A14" s="10">
        <v>43132</v>
      </c>
      <c r="B14" s="9">
        <v>0</v>
      </c>
      <c r="C14" s="9">
        <v>13.778</v>
      </c>
      <c r="D14" s="9">
        <v>10.023999999999999</v>
      </c>
      <c r="E14" s="9">
        <v>9.8680000000000003</v>
      </c>
      <c r="F14" s="9">
        <v>0.156</v>
      </c>
      <c r="G14" s="9">
        <v>0</v>
      </c>
      <c r="H14" s="9">
        <v>0</v>
      </c>
      <c r="I14" s="9">
        <v>7.5999999999999998E-2</v>
      </c>
      <c r="J14" s="9">
        <v>0.08</v>
      </c>
      <c r="K14" s="9">
        <v>8.7370000000000001</v>
      </c>
      <c r="L14" s="9">
        <v>0.11700000000000001</v>
      </c>
      <c r="M14" s="9">
        <v>0</v>
      </c>
      <c r="N14" s="9">
        <v>1.17</v>
      </c>
      <c r="O14" s="9">
        <v>0.41099999999999998</v>
      </c>
      <c r="P14" s="9">
        <v>9.6129999999999995</v>
      </c>
      <c r="Q14" s="9">
        <v>3.754</v>
      </c>
      <c r="R14" s="9">
        <v>0.41599999999999998</v>
      </c>
      <c r="S14" s="9">
        <v>15.731</v>
      </c>
      <c r="T14" s="9">
        <v>12.7</v>
      </c>
      <c r="U14" s="9">
        <v>11.788</v>
      </c>
      <c r="V14" s="9">
        <v>1.294</v>
      </c>
      <c r="W14" s="9">
        <v>0.90400000000000003</v>
      </c>
      <c r="X14" s="9">
        <v>0.51900000000000002</v>
      </c>
      <c r="Y14" s="9">
        <v>0.38500000000000001</v>
      </c>
      <c r="Z14" s="9">
        <v>0.77600000000000002</v>
      </c>
      <c r="AA14" s="9">
        <v>0.128</v>
      </c>
      <c r="AB14" s="9">
        <v>0.77600000000000002</v>
      </c>
      <c r="AC14" s="9">
        <v>0.128</v>
      </c>
      <c r="AD14" s="9">
        <v>0</v>
      </c>
      <c r="AE14" s="9">
        <v>0.13900000000000001</v>
      </c>
      <c r="AF14" s="9">
        <v>0.34100000000000003</v>
      </c>
      <c r="AG14" s="9">
        <v>0.42299999999999999</v>
      </c>
      <c r="AH14" s="9">
        <v>0.49099999999999999</v>
      </c>
      <c r="AI14" s="9">
        <v>0.41299999999999998</v>
      </c>
      <c r="AJ14" s="9">
        <v>0.39100000000000001</v>
      </c>
      <c r="AK14" s="9">
        <v>10.494</v>
      </c>
      <c r="AL14" s="9">
        <v>9.7889999999999997</v>
      </c>
      <c r="AM14" s="9">
        <v>9.3230000000000004</v>
      </c>
      <c r="AN14" s="9">
        <v>0.158</v>
      </c>
      <c r="AO14" s="9">
        <v>0.309</v>
      </c>
      <c r="AP14" s="9">
        <v>7.5999999999999998E-2</v>
      </c>
      <c r="AQ14" s="9">
        <v>0.309</v>
      </c>
      <c r="AR14" s="9">
        <v>8.2000000000000003E-2</v>
      </c>
      <c r="AS14" s="9">
        <v>8.1050000000000004</v>
      </c>
      <c r="AT14" s="9">
        <v>0.192</v>
      </c>
      <c r="AU14" s="9">
        <v>0.29799999999999999</v>
      </c>
      <c r="AV14" s="9">
        <v>1.194</v>
      </c>
      <c r="AW14" s="9">
        <v>1.3680000000000001</v>
      </c>
      <c r="AX14" s="9">
        <v>8.4209999999999994</v>
      </c>
      <c r="AY14" s="9">
        <v>0.70399999999999996</v>
      </c>
      <c r="AZ14" s="9">
        <v>0.91200000000000003</v>
      </c>
      <c r="BA14" s="9">
        <v>12.7</v>
      </c>
      <c r="BB14" s="9">
        <v>16.632000000000001</v>
      </c>
      <c r="BC14" s="9">
        <v>15.712999999999999</v>
      </c>
      <c r="BD14" s="9">
        <v>1.7509999999999999</v>
      </c>
      <c r="BE14" s="9">
        <v>1.651</v>
      </c>
      <c r="BF14" s="9">
        <v>0.27600000000000002</v>
      </c>
      <c r="BG14" s="9">
        <v>1.2609999999999999</v>
      </c>
      <c r="BH14" s="9">
        <v>0.879</v>
      </c>
      <c r="BI14" s="9">
        <v>0.77200000000000002</v>
      </c>
      <c r="BJ14" s="9">
        <v>0.58099999999999996</v>
      </c>
      <c r="BK14" s="9">
        <v>0.81599999999999995</v>
      </c>
      <c r="BL14" s="9">
        <v>0.253</v>
      </c>
      <c r="BM14" s="9">
        <v>0.59</v>
      </c>
      <c r="BN14" s="9">
        <v>0.57399999999999995</v>
      </c>
      <c r="BO14" s="9">
        <v>0.48699999999999999</v>
      </c>
      <c r="BP14" s="9">
        <v>1.3620000000000001</v>
      </c>
      <c r="BQ14" s="9">
        <v>0.28899999999999998</v>
      </c>
      <c r="BR14" s="9">
        <v>0.1</v>
      </c>
      <c r="BS14" s="9">
        <v>13.962</v>
      </c>
      <c r="BT14" s="9">
        <v>12.566000000000001</v>
      </c>
      <c r="BU14" s="9">
        <v>11.426</v>
      </c>
      <c r="BV14" s="9">
        <v>0.69299999999999995</v>
      </c>
      <c r="BW14" s="9">
        <v>0.44700000000000001</v>
      </c>
      <c r="BX14" s="9">
        <v>0.79100000000000004</v>
      </c>
      <c r="BY14" s="9">
        <v>0.34899999999999998</v>
      </c>
      <c r="BZ14" s="9">
        <v>0</v>
      </c>
      <c r="CA14" s="9">
        <v>11.23</v>
      </c>
      <c r="CB14" s="9">
        <v>0.377</v>
      </c>
      <c r="CC14" s="9">
        <v>0.26500000000000001</v>
      </c>
      <c r="CD14" s="9">
        <v>0.69499999999999995</v>
      </c>
      <c r="CE14" s="9">
        <v>2.5779999999999998</v>
      </c>
      <c r="CF14" s="9">
        <v>9.9879999999999995</v>
      </c>
      <c r="CG14" s="9">
        <v>1.3959999999999999</v>
      </c>
      <c r="CH14" s="9">
        <v>0.91900000000000004</v>
      </c>
      <c r="CI14" s="9">
        <v>16.632000000000001</v>
      </c>
      <c r="CJ14" s="9">
        <v>6.5960000000000001</v>
      </c>
      <c r="CK14" s="9">
        <v>6.4349999999999996</v>
      </c>
      <c r="CL14" s="9">
        <v>0.95499999999999996</v>
      </c>
      <c r="CM14" s="9">
        <v>0.95499999999999996</v>
      </c>
      <c r="CN14" s="9">
        <v>0.34599999999999997</v>
      </c>
      <c r="CO14" s="9">
        <v>0.60899999999999999</v>
      </c>
      <c r="CP14" s="9">
        <v>0.48299999999999998</v>
      </c>
      <c r="CQ14" s="9">
        <v>0.47199999999999998</v>
      </c>
      <c r="CR14" s="9">
        <v>0.54700000000000004</v>
      </c>
      <c r="CS14" s="9">
        <v>0.40799999999999997</v>
      </c>
      <c r="CT14" s="9">
        <v>0</v>
      </c>
      <c r="CU14" s="9">
        <v>0.14399999999999999</v>
      </c>
      <c r="CV14" s="9">
        <v>0.27600000000000002</v>
      </c>
      <c r="CW14" s="9">
        <v>0.53600000000000003</v>
      </c>
      <c r="CX14" s="9">
        <v>0.45600000000000002</v>
      </c>
      <c r="CY14" s="9">
        <v>0.499</v>
      </c>
      <c r="CZ14" s="9">
        <v>0</v>
      </c>
      <c r="DA14" s="9">
        <v>5.48</v>
      </c>
      <c r="DB14" s="9">
        <v>5.1260000000000003</v>
      </c>
      <c r="DC14" s="9">
        <v>4.7359999999999998</v>
      </c>
      <c r="DD14" s="9">
        <v>7.0000000000000007E-2</v>
      </c>
      <c r="DE14" s="9">
        <v>0.32</v>
      </c>
      <c r="DF14" s="9">
        <v>7.0000000000000007E-2</v>
      </c>
      <c r="DG14" s="9">
        <v>0.32</v>
      </c>
      <c r="DH14" s="9">
        <v>0</v>
      </c>
      <c r="DI14" s="9">
        <v>4.3049999999999997</v>
      </c>
      <c r="DJ14" s="9">
        <v>0.16200000000000001</v>
      </c>
      <c r="DK14" s="9">
        <v>0.13</v>
      </c>
      <c r="DL14" s="9">
        <v>0.53</v>
      </c>
      <c r="DM14" s="9">
        <v>0.48299999999999998</v>
      </c>
      <c r="DN14" s="9">
        <v>4.6429999999999998</v>
      </c>
      <c r="DO14" s="9">
        <v>0.35399999999999998</v>
      </c>
      <c r="DP14" s="9">
        <v>0.161</v>
      </c>
      <c r="DQ14" s="9">
        <v>6.5960000000000001</v>
      </c>
      <c r="DR14" s="9">
        <v>6.65</v>
      </c>
      <c r="DS14" s="9">
        <v>6.3559999999999999</v>
      </c>
      <c r="DT14" s="9">
        <v>0.73199999999999998</v>
      </c>
      <c r="DU14" s="9">
        <v>0.73199999999999998</v>
      </c>
      <c r="DV14" s="9">
        <v>0.182</v>
      </c>
      <c r="DW14" s="9">
        <v>0.55000000000000004</v>
      </c>
      <c r="DX14" s="9">
        <v>0.45500000000000002</v>
      </c>
      <c r="DY14" s="9">
        <v>0.27700000000000002</v>
      </c>
      <c r="DZ14" s="9">
        <v>0.45500000000000002</v>
      </c>
      <c r="EA14" s="9">
        <v>0.18</v>
      </c>
      <c r="EB14" s="9">
        <v>9.7000000000000003E-2</v>
      </c>
      <c r="EC14" s="9">
        <v>8.1000000000000003E-2</v>
      </c>
      <c r="ED14" s="9">
        <v>0.29799999999999999</v>
      </c>
      <c r="EE14" s="9">
        <v>0.35299999999999998</v>
      </c>
      <c r="EF14" s="9">
        <v>0.18</v>
      </c>
      <c r="EG14" s="9">
        <v>0.55200000000000005</v>
      </c>
      <c r="EH14" s="9">
        <v>0</v>
      </c>
      <c r="EI14" s="9">
        <v>5.6239999999999997</v>
      </c>
      <c r="EJ14" s="9">
        <v>4.9400000000000004</v>
      </c>
      <c r="EK14" s="9">
        <v>4.8390000000000004</v>
      </c>
      <c r="EL14" s="9">
        <v>0.10100000000000001</v>
      </c>
      <c r="EM14" s="9">
        <v>0</v>
      </c>
      <c r="EN14" s="9">
        <v>0.10100000000000001</v>
      </c>
      <c r="EO14" s="9">
        <v>0</v>
      </c>
      <c r="EP14" s="9">
        <v>0</v>
      </c>
      <c r="EQ14" s="9">
        <v>4.484</v>
      </c>
      <c r="ER14" s="9">
        <v>0.17799999999999999</v>
      </c>
      <c r="ES14" s="9">
        <v>0.113</v>
      </c>
      <c r="ET14" s="9">
        <v>0.16400000000000001</v>
      </c>
      <c r="EU14" s="9">
        <v>0.432</v>
      </c>
      <c r="EV14" s="9">
        <v>4.5069999999999997</v>
      </c>
      <c r="EW14" s="9">
        <v>0.68400000000000005</v>
      </c>
      <c r="EX14" s="9">
        <v>0.29399999999999998</v>
      </c>
      <c r="EY14" s="9">
        <v>6.65</v>
      </c>
      <c r="EZ14" s="9">
        <v>10.724</v>
      </c>
      <c r="FA14" s="9">
        <v>10.132</v>
      </c>
      <c r="FB14" s="9">
        <v>1.516</v>
      </c>
      <c r="FC14" s="9">
        <v>1.4159999999999999</v>
      </c>
      <c r="FD14" s="9">
        <v>0.43099999999999999</v>
      </c>
      <c r="FE14" s="9">
        <v>0.98499999999999999</v>
      </c>
      <c r="FF14" s="9">
        <v>0.98599999999999999</v>
      </c>
      <c r="FG14" s="9">
        <v>0.43</v>
      </c>
      <c r="FH14" s="9">
        <v>1.0860000000000001</v>
      </c>
      <c r="FI14" s="9">
        <v>0.33100000000000002</v>
      </c>
      <c r="FJ14" s="9">
        <v>0</v>
      </c>
      <c r="FK14" s="9">
        <v>1.0109999999999999</v>
      </c>
      <c r="FL14" s="9">
        <v>0.40500000000000003</v>
      </c>
      <c r="FM14" s="9">
        <v>0</v>
      </c>
      <c r="FN14" s="9">
        <v>0.96799999999999997</v>
      </c>
      <c r="FO14" s="9">
        <v>0.44900000000000001</v>
      </c>
      <c r="FP14" s="9">
        <v>0.1</v>
      </c>
      <c r="FQ14" s="9">
        <v>8.6159999999999997</v>
      </c>
      <c r="FR14" s="9">
        <v>7.2759999999999998</v>
      </c>
      <c r="FS14" s="9">
        <v>7.2759999999999998</v>
      </c>
      <c r="FT14" s="9">
        <v>0</v>
      </c>
      <c r="FU14" s="9">
        <v>0</v>
      </c>
      <c r="FV14" s="9">
        <v>0</v>
      </c>
      <c r="FW14" s="9">
        <v>0</v>
      </c>
      <c r="FX14" s="9">
        <v>0</v>
      </c>
      <c r="FY14" s="9">
        <v>5.7590000000000003</v>
      </c>
      <c r="FZ14" s="9">
        <v>0.317</v>
      </c>
      <c r="GA14" s="9">
        <v>0.157</v>
      </c>
      <c r="GB14" s="9">
        <v>1.0429999999999999</v>
      </c>
      <c r="GC14" s="9">
        <v>0.23</v>
      </c>
      <c r="GD14" s="9">
        <v>7.0460000000000003</v>
      </c>
      <c r="GE14" s="9">
        <v>1.34</v>
      </c>
      <c r="GF14" s="9">
        <v>0.59299999999999997</v>
      </c>
      <c r="GG14" s="9">
        <v>10.724</v>
      </c>
      <c r="GH14" s="9">
        <v>27.542000000000002</v>
      </c>
      <c r="GI14" s="9">
        <v>26.614999999999998</v>
      </c>
      <c r="GJ14" s="9">
        <v>1.7070000000000001</v>
      </c>
      <c r="GK14" s="9">
        <v>1.528</v>
      </c>
      <c r="GL14" s="9">
        <v>1.137</v>
      </c>
      <c r="GM14" s="9">
        <v>0.39100000000000001</v>
      </c>
      <c r="GN14" s="9">
        <v>1.2569999999999999</v>
      </c>
      <c r="GO14" s="9">
        <v>0.27</v>
      </c>
      <c r="GP14" s="9">
        <v>1.099</v>
      </c>
      <c r="GQ14" s="9">
        <v>0</v>
      </c>
      <c r="GR14" s="9">
        <v>0.34699999999999998</v>
      </c>
      <c r="GS14" s="9">
        <v>0.79</v>
      </c>
      <c r="GT14" s="9">
        <v>0.23499999999999999</v>
      </c>
      <c r="GU14" s="9">
        <v>0.503</v>
      </c>
      <c r="GV14" s="9">
        <v>1.131</v>
      </c>
      <c r="GW14" s="9">
        <v>0.39700000000000002</v>
      </c>
      <c r="GX14" s="9">
        <v>0.17899999999999999</v>
      </c>
      <c r="GY14" s="9">
        <v>24.908000000000001</v>
      </c>
      <c r="GZ14" s="9">
        <v>22.219000000000001</v>
      </c>
      <c r="HA14" s="9">
        <v>20.687999999999999</v>
      </c>
      <c r="HB14" s="9">
        <v>0.97199999999999998</v>
      </c>
      <c r="HC14" s="9">
        <v>0.55900000000000005</v>
      </c>
      <c r="HD14" s="9">
        <v>1.0660000000000001</v>
      </c>
      <c r="HE14" s="9">
        <v>0</v>
      </c>
      <c r="HF14" s="9">
        <v>0.46500000000000002</v>
      </c>
      <c r="HG14" s="9">
        <v>18.503</v>
      </c>
      <c r="HH14" s="9">
        <v>0.52600000000000002</v>
      </c>
      <c r="HI14" s="9">
        <v>0.73299999999999998</v>
      </c>
      <c r="HJ14" s="9">
        <v>2.456</v>
      </c>
      <c r="HK14" s="9">
        <v>3.7349999999999999</v>
      </c>
      <c r="HL14" s="9">
        <v>18.484000000000002</v>
      </c>
      <c r="HM14" s="9">
        <v>2.6890000000000001</v>
      </c>
      <c r="HN14" s="9">
        <v>0.92700000000000005</v>
      </c>
      <c r="HO14" s="9">
        <v>27.542000000000002</v>
      </c>
      <c r="HP14" s="9">
        <v>12.353999999999999</v>
      </c>
      <c r="HQ14" s="9">
        <v>11.675000000000001</v>
      </c>
      <c r="HR14" s="9">
        <v>0.75</v>
      </c>
      <c r="HS14" s="9">
        <v>0.65</v>
      </c>
      <c r="HT14" s="9">
        <v>0.152</v>
      </c>
      <c r="HU14" s="9">
        <v>0.498</v>
      </c>
      <c r="HV14" s="9">
        <v>0.46600000000000003</v>
      </c>
      <c r="HW14" s="9">
        <v>0.185</v>
      </c>
      <c r="HX14" s="9">
        <v>0.38900000000000001</v>
      </c>
      <c r="HY14" s="9">
        <v>9.8000000000000004E-2</v>
      </c>
      <c r="HZ14" s="9">
        <v>0.16300000000000001</v>
      </c>
      <c r="IA14" s="9">
        <v>0.12</v>
      </c>
      <c r="IB14" s="9">
        <v>0.45400000000000001</v>
      </c>
      <c r="IC14" s="9">
        <v>7.5999999999999998E-2</v>
      </c>
      <c r="ID14" s="9">
        <v>0.28299999999999997</v>
      </c>
      <c r="IE14" s="9">
        <v>0.36699999999999999</v>
      </c>
      <c r="IF14" s="9">
        <v>0.1</v>
      </c>
      <c r="IG14" s="9">
        <v>10.925000000000001</v>
      </c>
      <c r="IH14" s="9">
        <v>9.6470000000000002</v>
      </c>
      <c r="II14" s="9">
        <v>9.2050000000000001</v>
      </c>
      <c r="IJ14" s="9">
        <v>0.08</v>
      </c>
      <c r="IK14" s="9">
        <v>0.36299999999999999</v>
      </c>
      <c r="IL14" s="9">
        <v>0</v>
      </c>
      <c r="IM14" s="9">
        <v>0.36299999999999999</v>
      </c>
      <c r="IN14" s="9">
        <v>0.08</v>
      </c>
      <c r="IO14" s="9">
        <v>7.9329999999999998</v>
      </c>
      <c r="IP14" s="9">
        <v>8.8999999999999996E-2</v>
      </c>
      <c r="IQ14" s="9">
        <v>0.27500000000000002</v>
      </c>
    </row>
    <row r="15" spans="1:251">
      <c r="A15" s="10">
        <v>43497</v>
      </c>
      <c r="B15" s="9">
        <v>0</v>
      </c>
      <c r="C15" s="9">
        <v>13.928000000000001</v>
      </c>
      <c r="D15" s="9">
        <v>12.005000000000001</v>
      </c>
      <c r="E15" s="9">
        <v>11.553000000000001</v>
      </c>
      <c r="F15" s="9">
        <v>0.26400000000000001</v>
      </c>
      <c r="G15" s="9">
        <v>0.188</v>
      </c>
      <c r="H15" s="9">
        <v>0.26400000000000001</v>
      </c>
      <c r="I15" s="9">
        <v>0.09</v>
      </c>
      <c r="J15" s="9">
        <v>9.8000000000000004E-2</v>
      </c>
      <c r="K15" s="9">
        <v>9.3800000000000008</v>
      </c>
      <c r="L15" s="9">
        <v>0.09</v>
      </c>
      <c r="M15" s="9">
        <v>0.69</v>
      </c>
      <c r="N15" s="9">
        <v>1.845</v>
      </c>
      <c r="O15" s="9">
        <v>0.91200000000000003</v>
      </c>
      <c r="P15" s="9">
        <v>11.093</v>
      </c>
      <c r="Q15" s="9">
        <v>1.923</v>
      </c>
      <c r="R15" s="9">
        <v>0.75800000000000001</v>
      </c>
      <c r="S15" s="9">
        <v>16.056999999999999</v>
      </c>
      <c r="T15" s="9">
        <v>10.907</v>
      </c>
      <c r="U15" s="9">
        <v>10.36</v>
      </c>
      <c r="V15" s="9">
        <v>1.2709999999999999</v>
      </c>
      <c r="W15" s="9">
        <v>0.93200000000000005</v>
      </c>
      <c r="X15" s="9">
        <v>0.29099999999999998</v>
      </c>
      <c r="Y15" s="9">
        <v>0.64100000000000001</v>
      </c>
      <c r="Z15" s="9">
        <v>0.41799999999999998</v>
      </c>
      <c r="AA15" s="9">
        <v>0.51400000000000001</v>
      </c>
      <c r="AB15" s="9">
        <v>0.10199999999999999</v>
      </c>
      <c r="AC15" s="9">
        <v>0.443</v>
      </c>
      <c r="AD15" s="9">
        <v>0.38700000000000001</v>
      </c>
      <c r="AE15" s="9">
        <v>0.13400000000000001</v>
      </c>
      <c r="AF15" s="9">
        <v>0.49099999999999999</v>
      </c>
      <c r="AG15" s="9">
        <v>0.308</v>
      </c>
      <c r="AH15" s="9">
        <v>0.436</v>
      </c>
      <c r="AI15" s="9">
        <v>0.496</v>
      </c>
      <c r="AJ15" s="9">
        <v>0.33900000000000002</v>
      </c>
      <c r="AK15" s="9">
        <v>9.0890000000000004</v>
      </c>
      <c r="AL15" s="9">
        <v>8.5790000000000006</v>
      </c>
      <c r="AM15" s="9">
        <v>8.0709999999999997</v>
      </c>
      <c r="AN15" s="9">
        <v>0.34599999999999997</v>
      </c>
      <c r="AO15" s="9">
        <v>0.16200000000000001</v>
      </c>
      <c r="AP15" s="9">
        <v>0.34599999999999997</v>
      </c>
      <c r="AQ15" s="9">
        <v>0.16200000000000001</v>
      </c>
      <c r="AR15" s="9">
        <v>0</v>
      </c>
      <c r="AS15" s="9">
        <v>7.266</v>
      </c>
      <c r="AT15" s="9">
        <v>0.21299999999999999</v>
      </c>
      <c r="AU15" s="9">
        <v>0.434</v>
      </c>
      <c r="AV15" s="9">
        <v>0.66600000000000004</v>
      </c>
      <c r="AW15" s="9">
        <v>1.6140000000000001</v>
      </c>
      <c r="AX15" s="9">
        <v>6.9660000000000002</v>
      </c>
      <c r="AY15" s="9">
        <v>0.50900000000000001</v>
      </c>
      <c r="AZ15" s="9">
        <v>0.54800000000000004</v>
      </c>
      <c r="BA15" s="9">
        <v>10.907</v>
      </c>
      <c r="BB15" s="9">
        <v>17.678000000000001</v>
      </c>
      <c r="BC15" s="9">
        <v>16.645</v>
      </c>
      <c r="BD15" s="9">
        <v>1.234</v>
      </c>
      <c r="BE15" s="9">
        <v>0.94</v>
      </c>
      <c r="BF15" s="9">
        <v>0.222</v>
      </c>
      <c r="BG15" s="9">
        <v>0.71799999999999997</v>
      </c>
      <c r="BH15" s="9">
        <v>0.58599999999999997</v>
      </c>
      <c r="BI15" s="9">
        <v>0.35399999999999998</v>
      </c>
      <c r="BJ15" s="9">
        <v>0.58599999999999997</v>
      </c>
      <c r="BK15" s="9">
        <v>0.26500000000000001</v>
      </c>
      <c r="BL15" s="9">
        <v>8.8999999999999996E-2</v>
      </c>
      <c r="BM15" s="9">
        <v>0.25800000000000001</v>
      </c>
      <c r="BN15" s="9">
        <v>0.32200000000000001</v>
      </c>
      <c r="BO15" s="9">
        <v>0.36</v>
      </c>
      <c r="BP15" s="9">
        <v>0.61699999999999999</v>
      </c>
      <c r="BQ15" s="9">
        <v>0.32400000000000001</v>
      </c>
      <c r="BR15" s="9">
        <v>0.29399999999999998</v>
      </c>
      <c r="BS15" s="9">
        <v>15.41</v>
      </c>
      <c r="BT15" s="9">
        <v>14.116</v>
      </c>
      <c r="BU15" s="9">
        <v>12.653</v>
      </c>
      <c r="BV15" s="9">
        <v>1.292</v>
      </c>
      <c r="BW15" s="9">
        <v>0.17100000000000001</v>
      </c>
      <c r="BX15" s="9">
        <v>0.996</v>
      </c>
      <c r="BY15" s="9">
        <v>0.46700000000000003</v>
      </c>
      <c r="BZ15" s="9">
        <v>0</v>
      </c>
      <c r="CA15" s="9">
        <v>12.996</v>
      </c>
      <c r="CB15" s="9">
        <v>0.53</v>
      </c>
      <c r="CC15" s="9">
        <v>0.318</v>
      </c>
      <c r="CD15" s="9">
        <v>0.27300000000000002</v>
      </c>
      <c r="CE15" s="9">
        <v>2.8039999999999998</v>
      </c>
      <c r="CF15" s="9">
        <v>11.311999999999999</v>
      </c>
      <c r="CG15" s="9">
        <v>1.2949999999999999</v>
      </c>
      <c r="CH15" s="9">
        <v>1.0329999999999999</v>
      </c>
      <c r="CI15" s="9">
        <v>17.678000000000001</v>
      </c>
      <c r="CJ15" s="9">
        <v>7.7560000000000002</v>
      </c>
      <c r="CK15" s="9">
        <v>7.4539999999999997</v>
      </c>
      <c r="CL15" s="9">
        <v>7.8E-2</v>
      </c>
      <c r="CM15" s="9">
        <v>0</v>
      </c>
      <c r="CN15" s="9">
        <v>0</v>
      </c>
      <c r="CO15" s="9">
        <v>0</v>
      </c>
      <c r="CP15" s="9">
        <v>0</v>
      </c>
      <c r="CQ15" s="9">
        <v>0</v>
      </c>
      <c r="CR15" s="9">
        <v>0</v>
      </c>
      <c r="CS15" s="9">
        <v>0</v>
      </c>
      <c r="CT15" s="9">
        <v>0</v>
      </c>
      <c r="CU15" s="9">
        <v>0</v>
      </c>
      <c r="CV15" s="9">
        <v>0</v>
      </c>
      <c r="CW15" s="9">
        <v>0</v>
      </c>
      <c r="CX15" s="9">
        <v>0</v>
      </c>
      <c r="CY15" s="9">
        <v>0</v>
      </c>
      <c r="CZ15" s="9">
        <v>7.8E-2</v>
      </c>
      <c r="DA15" s="9">
        <v>7.3760000000000003</v>
      </c>
      <c r="DB15" s="9">
        <v>7.258</v>
      </c>
      <c r="DC15" s="9">
        <v>6.9050000000000002</v>
      </c>
      <c r="DD15" s="9">
        <v>0.155</v>
      </c>
      <c r="DE15" s="9">
        <v>0.19700000000000001</v>
      </c>
      <c r="DF15" s="9">
        <v>0.155</v>
      </c>
      <c r="DG15" s="9">
        <v>0.19700000000000001</v>
      </c>
      <c r="DH15" s="9">
        <v>0</v>
      </c>
      <c r="DI15" s="9">
        <v>5.7549999999999999</v>
      </c>
      <c r="DJ15" s="9">
        <v>0.14899999999999999</v>
      </c>
      <c r="DK15" s="9">
        <v>0.46500000000000002</v>
      </c>
      <c r="DL15" s="9">
        <v>0.88800000000000001</v>
      </c>
      <c r="DM15" s="9">
        <v>0.66600000000000004</v>
      </c>
      <c r="DN15" s="9">
        <v>6.5919999999999996</v>
      </c>
      <c r="DO15" s="9">
        <v>0.11899999999999999</v>
      </c>
      <c r="DP15" s="9">
        <v>0.30199999999999999</v>
      </c>
      <c r="DQ15" s="9">
        <v>7.7560000000000002</v>
      </c>
      <c r="DR15" s="9">
        <v>4.9279999999999999</v>
      </c>
      <c r="DS15" s="9">
        <v>4.4459999999999997</v>
      </c>
      <c r="DT15" s="9">
        <v>0.47099999999999997</v>
      </c>
      <c r="DU15" s="9">
        <v>0.47099999999999997</v>
      </c>
      <c r="DV15" s="9">
        <v>0.189</v>
      </c>
      <c r="DW15" s="9">
        <v>0.28199999999999997</v>
      </c>
      <c r="DX15" s="9">
        <v>0.28699999999999998</v>
      </c>
      <c r="DY15" s="9">
        <v>0.184</v>
      </c>
      <c r="DZ15" s="9">
        <v>0.28699999999999998</v>
      </c>
      <c r="EA15" s="9">
        <v>8.7999999999999995E-2</v>
      </c>
      <c r="EB15" s="9">
        <v>9.5000000000000001E-2</v>
      </c>
      <c r="EC15" s="9">
        <v>0</v>
      </c>
      <c r="ED15" s="9">
        <v>8.7999999999999995E-2</v>
      </c>
      <c r="EE15" s="9">
        <v>0.38300000000000001</v>
      </c>
      <c r="EF15" s="9">
        <v>8.7999999999999995E-2</v>
      </c>
      <c r="EG15" s="9">
        <v>0.38300000000000001</v>
      </c>
      <c r="EH15" s="9">
        <v>0</v>
      </c>
      <c r="EI15" s="9">
        <v>3.9750000000000001</v>
      </c>
      <c r="EJ15" s="9">
        <v>3.6520000000000001</v>
      </c>
      <c r="EK15" s="9">
        <v>3.496</v>
      </c>
      <c r="EL15" s="9">
        <v>0.157</v>
      </c>
      <c r="EM15" s="9">
        <v>0</v>
      </c>
      <c r="EN15" s="9">
        <v>0.157</v>
      </c>
      <c r="EO15" s="9">
        <v>0</v>
      </c>
      <c r="EP15" s="9">
        <v>0</v>
      </c>
      <c r="EQ15" s="9">
        <v>2.5830000000000002</v>
      </c>
      <c r="ER15" s="9">
        <v>0.19700000000000001</v>
      </c>
      <c r="ES15" s="9">
        <v>0.11899999999999999</v>
      </c>
      <c r="ET15" s="9">
        <v>0.754</v>
      </c>
      <c r="EU15" s="9">
        <v>0.27500000000000002</v>
      </c>
      <c r="EV15" s="9">
        <v>3.3780000000000001</v>
      </c>
      <c r="EW15" s="9">
        <v>0.32300000000000001</v>
      </c>
      <c r="EX15" s="9">
        <v>0.48199999999999998</v>
      </c>
      <c r="EY15" s="9">
        <v>4.9279999999999999</v>
      </c>
      <c r="EZ15" s="9">
        <v>9.234</v>
      </c>
      <c r="FA15" s="9">
        <v>8.5649999999999995</v>
      </c>
      <c r="FB15" s="9">
        <v>2.0299999999999998</v>
      </c>
      <c r="FC15" s="9">
        <v>2.0299999999999998</v>
      </c>
      <c r="FD15" s="9">
        <v>0.32900000000000001</v>
      </c>
      <c r="FE15" s="9">
        <v>1.702</v>
      </c>
      <c r="FF15" s="9">
        <v>1.1259999999999999</v>
      </c>
      <c r="FG15" s="9">
        <v>0.90500000000000003</v>
      </c>
      <c r="FH15" s="9">
        <v>1.359</v>
      </c>
      <c r="FI15" s="9">
        <v>0.67100000000000004</v>
      </c>
      <c r="FJ15" s="9">
        <v>0</v>
      </c>
      <c r="FK15" s="9">
        <v>0.32900000000000001</v>
      </c>
      <c r="FL15" s="9">
        <v>0.84099999999999997</v>
      </c>
      <c r="FM15" s="9">
        <v>0.86099999999999999</v>
      </c>
      <c r="FN15" s="9">
        <v>1.629</v>
      </c>
      <c r="FO15" s="9">
        <v>0.40200000000000002</v>
      </c>
      <c r="FP15" s="9">
        <v>0</v>
      </c>
      <c r="FQ15" s="9">
        <v>6.5339999999999998</v>
      </c>
      <c r="FR15" s="9">
        <v>6.0339999999999998</v>
      </c>
      <c r="FS15" s="9">
        <v>5.9420000000000002</v>
      </c>
      <c r="FT15" s="9">
        <v>9.1999999999999998E-2</v>
      </c>
      <c r="FU15" s="9">
        <v>0</v>
      </c>
      <c r="FV15" s="9">
        <v>9.1999999999999998E-2</v>
      </c>
      <c r="FW15" s="9">
        <v>0</v>
      </c>
      <c r="FX15" s="9">
        <v>0</v>
      </c>
      <c r="FY15" s="9">
        <v>5.0650000000000004</v>
      </c>
      <c r="FZ15" s="9">
        <v>0</v>
      </c>
      <c r="GA15" s="9">
        <v>0.48599999999999999</v>
      </c>
      <c r="GB15" s="9">
        <v>0.48199999999999998</v>
      </c>
      <c r="GC15" s="9">
        <v>0.378</v>
      </c>
      <c r="GD15" s="9">
        <v>5.6559999999999997</v>
      </c>
      <c r="GE15" s="9">
        <v>0.501</v>
      </c>
      <c r="GF15" s="9">
        <v>0.66900000000000004</v>
      </c>
      <c r="GG15" s="9">
        <v>9.234</v>
      </c>
      <c r="GH15" s="9">
        <v>29.007999999999999</v>
      </c>
      <c r="GI15" s="9">
        <v>27.984999999999999</v>
      </c>
      <c r="GJ15" s="9">
        <v>3.0779999999999998</v>
      </c>
      <c r="GK15" s="9">
        <v>2.8969999999999998</v>
      </c>
      <c r="GL15" s="9">
        <v>1.2210000000000001</v>
      </c>
      <c r="GM15" s="9">
        <v>1.6759999999999999</v>
      </c>
      <c r="GN15" s="9">
        <v>1.94</v>
      </c>
      <c r="GO15" s="9">
        <v>0.95699999999999996</v>
      </c>
      <c r="GP15" s="9">
        <v>2.23</v>
      </c>
      <c r="GQ15" s="9">
        <v>0</v>
      </c>
      <c r="GR15" s="9">
        <v>0.66700000000000004</v>
      </c>
      <c r="GS15" s="9">
        <v>0.78700000000000003</v>
      </c>
      <c r="GT15" s="9">
        <v>1.3</v>
      </c>
      <c r="GU15" s="9">
        <v>0.80900000000000005</v>
      </c>
      <c r="GV15" s="9">
        <v>1.9610000000000001</v>
      </c>
      <c r="GW15" s="9">
        <v>0.93500000000000005</v>
      </c>
      <c r="GX15" s="9">
        <v>0.18099999999999999</v>
      </c>
      <c r="GY15" s="9">
        <v>24.907</v>
      </c>
      <c r="GZ15" s="9">
        <v>21.808</v>
      </c>
      <c r="HA15" s="9">
        <v>20.239000000000001</v>
      </c>
      <c r="HB15" s="9">
        <v>0.59099999999999997</v>
      </c>
      <c r="HC15" s="9">
        <v>0.97699999999999998</v>
      </c>
      <c r="HD15" s="9">
        <v>1.1100000000000001</v>
      </c>
      <c r="HE15" s="9">
        <v>0.11</v>
      </c>
      <c r="HF15" s="9">
        <v>0.34799999999999998</v>
      </c>
      <c r="HG15" s="9">
        <v>17.992000000000001</v>
      </c>
      <c r="HH15" s="9">
        <v>0.98399999999999999</v>
      </c>
      <c r="HI15" s="9">
        <v>0.89</v>
      </c>
      <c r="HJ15" s="9">
        <v>1.9410000000000001</v>
      </c>
      <c r="HK15" s="9">
        <v>3.4620000000000002</v>
      </c>
      <c r="HL15" s="9">
        <v>18.346</v>
      </c>
      <c r="HM15" s="9">
        <v>3.0990000000000002</v>
      </c>
      <c r="HN15" s="9">
        <v>1.0229999999999999</v>
      </c>
      <c r="HO15" s="9">
        <v>29.007999999999999</v>
      </c>
      <c r="HP15" s="9">
        <v>14.537000000000001</v>
      </c>
      <c r="HQ15" s="9">
        <v>13.808</v>
      </c>
      <c r="HR15" s="9">
        <v>0.90500000000000003</v>
      </c>
      <c r="HS15" s="9">
        <v>0.90500000000000003</v>
      </c>
      <c r="HT15" s="9">
        <v>0.223</v>
      </c>
      <c r="HU15" s="9">
        <v>0.68200000000000005</v>
      </c>
      <c r="HV15" s="9">
        <v>0.42199999999999999</v>
      </c>
      <c r="HW15" s="9">
        <v>0.48299999999999998</v>
      </c>
      <c r="HX15" s="9">
        <v>0.42199999999999999</v>
      </c>
      <c r="HY15" s="9">
        <v>0.157</v>
      </c>
      <c r="HZ15" s="9">
        <v>0.32500000000000001</v>
      </c>
      <c r="IA15" s="9">
        <v>0.308</v>
      </c>
      <c r="IB15" s="9">
        <v>0.20300000000000001</v>
      </c>
      <c r="IC15" s="9">
        <v>0.39400000000000002</v>
      </c>
      <c r="ID15" s="9">
        <v>0.78300000000000003</v>
      </c>
      <c r="IE15" s="9">
        <v>0.122</v>
      </c>
      <c r="IF15" s="9">
        <v>0</v>
      </c>
      <c r="IG15" s="9">
        <v>12.903</v>
      </c>
      <c r="IH15" s="9">
        <v>11.941000000000001</v>
      </c>
      <c r="II15" s="9">
        <v>11.462</v>
      </c>
      <c r="IJ15" s="9">
        <v>0.38200000000000001</v>
      </c>
      <c r="IK15" s="9">
        <v>9.8000000000000004E-2</v>
      </c>
      <c r="IL15" s="9">
        <v>0.29299999999999998</v>
      </c>
      <c r="IM15" s="9">
        <v>8.8999999999999996E-2</v>
      </c>
      <c r="IN15" s="9">
        <v>9.8000000000000004E-2</v>
      </c>
      <c r="IO15" s="9">
        <v>10.975</v>
      </c>
      <c r="IP15" s="9">
        <v>0.113</v>
      </c>
      <c r="IQ15" s="9">
        <v>0.18</v>
      </c>
    </row>
    <row r="16" spans="1:251">
      <c r="A16" s="10">
        <v>43862</v>
      </c>
      <c r="B16" s="9">
        <v>7.4999999999999997E-2</v>
      </c>
      <c r="C16" s="9">
        <v>12.441000000000001</v>
      </c>
      <c r="D16" s="9">
        <v>10.087999999999999</v>
      </c>
      <c r="E16" s="9">
        <v>9.8000000000000007</v>
      </c>
      <c r="F16" s="9">
        <v>0.182</v>
      </c>
      <c r="G16" s="9">
        <v>0.106</v>
      </c>
      <c r="H16" s="9">
        <v>0.182</v>
      </c>
      <c r="I16" s="9">
        <v>0</v>
      </c>
      <c r="J16" s="9">
        <v>0.106</v>
      </c>
      <c r="K16" s="9">
        <v>8.4909999999999997</v>
      </c>
      <c r="L16" s="9">
        <v>0.20699999999999999</v>
      </c>
      <c r="M16" s="9">
        <v>0.42599999999999999</v>
      </c>
      <c r="N16" s="9">
        <v>0.96399999999999997</v>
      </c>
      <c r="O16" s="9">
        <v>1.714</v>
      </c>
      <c r="P16" s="9">
        <v>8.3740000000000006</v>
      </c>
      <c r="Q16" s="9">
        <v>2.3540000000000001</v>
      </c>
      <c r="R16" s="9">
        <v>0.66400000000000003</v>
      </c>
      <c r="S16" s="9">
        <v>13.987</v>
      </c>
      <c r="T16" s="9">
        <v>12.891999999999999</v>
      </c>
      <c r="U16" s="9">
        <v>11.994999999999999</v>
      </c>
      <c r="V16" s="9">
        <v>1.2889999999999999</v>
      </c>
      <c r="W16" s="9">
        <v>1.2889999999999999</v>
      </c>
      <c r="X16" s="9">
        <v>0.52300000000000002</v>
      </c>
      <c r="Y16" s="9">
        <v>0.76600000000000001</v>
      </c>
      <c r="Z16" s="9">
        <v>0.52900000000000003</v>
      </c>
      <c r="AA16" s="9">
        <v>0.76</v>
      </c>
      <c r="AB16" s="9">
        <v>0.26600000000000001</v>
      </c>
      <c r="AC16" s="9">
        <v>0.54900000000000004</v>
      </c>
      <c r="AD16" s="9">
        <v>0.47299999999999998</v>
      </c>
      <c r="AE16" s="9">
        <v>0.26300000000000001</v>
      </c>
      <c r="AF16" s="9">
        <v>0.78</v>
      </c>
      <c r="AG16" s="9">
        <v>0.246</v>
      </c>
      <c r="AH16" s="9">
        <v>0.78600000000000003</v>
      </c>
      <c r="AI16" s="9">
        <v>0.502</v>
      </c>
      <c r="AJ16" s="9">
        <v>0</v>
      </c>
      <c r="AK16" s="9">
        <v>10.706</v>
      </c>
      <c r="AL16" s="9">
        <v>10.449</v>
      </c>
      <c r="AM16" s="9">
        <v>10.132999999999999</v>
      </c>
      <c r="AN16" s="9">
        <v>0.192</v>
      </c>
      <c r="AO16" s="9">
        <v>0.124</v>
      </c>
      <c r="AP16" s="9">
        <v>0.316</v>
      </c>
      <c r="AQ16" s="9">
        <v>0</v>
      </c>
      <c r="AR16" s="9">
        <v>0</v>
      </c>
      <c r="AS16" s="9">
        <v>8.0809999999999995</v>
      </c>
      <c r="AT16" s="9">
        <v>0.51500000000000001</v>
      </c>
      <c r="AU16" s="9">
        <v>0.39500000000000002</v>
      </c>
      <c r="AV16" s="9">
        <v>1.458</v>
      </c>
      <c r="AW16" s="9">
        <v>1.1040000000000001</v>
      </c>
      <c r="AX16" s="9">
        <v>9.3460000000000001</v>
      </c>
      <c r="AY16" s="9">
        <v>0.25700000000000001</v>
      </c>
      <c r="AZ16" s="9">
        <v>0.89700000000000002</v>
      </c>
      <c r="BA16" s="9">
        <v>12.891999999999999</v>
      </c>
      <c r="BB16" s="9">
        <v>17.831</v>
      </c>
      <c r="BC16" s="9">
        <v>16.527999999999999</v>
      </c>
      <c r="BD16" s="9">
        <v>1.627</v>
      </c>
      <c r="BE16" s="9">
        <v>1.627</v>
      </c>
      <c r="BF16" s="9">
        <v>0.55700000000000005</v>
      </c>
      <c r="BG16" s="9">
        <v>1.07</v>
      </c>
      <c r="BH16" s="9">
        <v>0.76300000000000001</v>
      </c>
      <c r="BI16" s="9">
        <v>0.86399999999999999</v>
      </c>
      <c r="BJ16" s="9">
        <v>0.80300000000000005</v>
      </c>
      <c r="BK16" s="9">
        <v>0.45700000000000002</v>
      </c>
      <c r="BL16" s="9">
        <v>0.36699999999999999</v>
      </c>
      <c r="BM16" s="9">
        <v>0.20399999999999999</v>
      </c>
      <c r="BN16" s="9">
        <v>0.78200000000000003</v>
      </c>
      <c r="BO16" s="9">
        <v>0.64200000000000002</v>
      </c>
      <c r="BP16" s="9">
        <v>1.1919999999999999</v>
      </c>
      <c r="BQ16" s="9">
        <v>0.435</v>
      </c>
      <c r="BR16" s="9">
        <v>0</v>
      </c>
      <c r="BS16" s="9">
        <v>14.901</v>
      </c>
      <c r="BT16" s="9">
        <v>13.949</v>
      </c>
      <c r="BU16" s="9">
        <v>12.840999999999999</v>
      </c>
      <c r="BV16" s="9">
        <v>0.214</v>
      </c>
      <c r="BW16" s="9">
        <v>0.89400000000000002</v>
      </c>
      <c r="BX16" s="9">
        <v>0.59599999999999997</v>
      </c>
      <c r="BY16" s="9">
        <v>0.41599999999999998</v>
      </c>
      <c r="BZ16" s="9">
        <v>9.7000000000000003E-2</v>
      </c>
      <c r="CA16" s="9">
        <v>11.592000000000001</v>
      </c>
      <c r="CB16" s="9">
        <v>0.87</v>
      </c>
      <c r="CC16" s="9">
        <v>0.40799999999999997</v>
      </c>
      <c r="CD16" s="9">
        <v>1.079</v>
      </c>
      <c r="CE16" s="9">
        <v>3.0179999999999998</v>
      </c>
      <c r="CF16" s="9">
        <v>10.930999999999999</v>
      </c>
      <c r="CG16" s="9">
        <v>0.95199999999999996</v>
      </c>
      <c r="CH16" s="9">
        <v>1.3029999999999999</v>
      </c>
      <c r="CI16" s="9">
        <v>17.831</v>
      </c>
      <c r="CJ16" s="9">
        <v>6.7370000000000001</v>
      </c>
      <c r="CK16" s="9">
        <v>5.98</v>
      </c>
      <c r="CL16" s="9">
        <v>1.002</v>
      </c>
      <c r="CM16" s="9">
        <v>0.58199999999999996</v>
      </c>
      <c r="CN16" s="9">
        <v>0.157</v>
      </c>
      <c r="CO16" s="9">
        <v>0.42499999999999999</v>
      </c>
      <c r="CP16" s="9">
        <v>0.157</v>
      </c>
      <c r="CQ16" s="9">
        <v>0.42499999999999999</v>
      </c>
      <c r="CR16" s="9">
        <v>0.251</v>
      </c>
      <c r="CS16" s="9">
        <v>0.33100000000000002</v>
      </c>
      <c r="CT16" s="9">
        <v>0</v>
      </c>
      <c r="CU16" s="9">
        <v>4.8000000000000001E-2</v>
      </c>
      <c r="CV16" s="9">
        <v>0.28299999999999997</v>
      </c>
      <c r="CW16" s="9">
        <v>0.251</v>
      </c>
      <c r="CX16" s="9">
        <v>0.377</v>
      </c>
      <c r="CY16" s="9">
        <v>0.20499999999999999</v>
      </c>
      <c r="CZ16" s="9">
        <v>0.42</v>
      </c>
      <c r="DA16" s="9">
        <v>4.9779999999999998</v>
      </c>
      <c r="DB16" s="9">
        <v>4.6959999999999997</v>
      </c>
      <c r="DC16" s="9">
        <v>4.5250000000000004</v>
      </c>
      <c r="DD16" s="9">
        <v>8.6999999999999994E-2</v>
      </c>
      <c r="DE16" s="9">
        <v>8.4000000000000005E-2</v>
      </c>
      <c r="DF16" s="9">
        <v>8.6999999999999994E-2</v>
      </c>
      <c r="DG16" s="9">
        <v>0</v>
      </c>
      <c r="DH16" s="9">
        <v>8.4000000000000005E-2</v>
      </c>
      <c r="DI16" s="9">
        <v>3.379</v>
      </c>
      <c r="DJ16" s="9">
        <v>0.107</v>
      </c>
      <c r="DK16" s="9">
        <v>0.126</v>
      </c>
      <c r="DL16" s="9">
        <v>1.0840000000000001</v>
      </c>
      <c r="DM16" s="9">
        <v>0.93500000000000005</v>
      </c>
      <c r="DN16" s="9">
        <v>3.7610000000000001</v>
      </c>
      <c r="DO16" s="9">
        <v>0.28299999999999997</v>
      </c>
      <c r="DP16" s="9">
        <v>0.75600000000000001</v>
      </c>
      <c r="DQ16" s="9">
        <v>6.7370000000000001</v>
      </c>
      <c r="DR16" s="9">
        <v>4.7960000000000003</v>
      </c>
      <c r="DS16" s="9">
        <v>4.4470000000000001</v>
      </c>
      <c r="DT16" s="9">
        <v>0.39500000000000002</v>
      </c>
      <c r="DU16" s="9">
        <v>0.39500000000000002</v>
      </c>
      <c r="DV16" s="9">
        <v>0.30399999999999999</v>
      </c>
      <c r="DW16" s="9">
        <v>9.0999999999999998E-2</v>
      </c>
      <c r="DX16" s="9">
        <v>0.314</v>
      </c>
      <c r="DY16" s="9">
        <v>8.1000000000000003E-2</v>
      </c>
      <c r="DZ16" s="9">
        <v>0.39500000000000002</v>
      </c>
      <c r="EA16" s="9">
        <v>0</v>
      </c>
      <c r="EB16" s="9">
        <v>0</v>
      </c>
      <c r="EC16" s="9">
        <v>0</v>
      </c>
      <c r="ED16" s="9">
        <v>0.10100000000000001</v>
      </c>
      <c r="EE16" s="9">
        <v>0.29399999999999998</v>
      </c>
      <c r="EF16" s="9">
        <v>0</v>
      </c>
      <c r="EG16" s="9">
        <v>0.39500000000000002</v>
      </c>
      <c r="EH16" s="9">
        <v>0</v>
      </c>
      <c r="EI16" s="9">
        <v>4.0519999999999996</v>
      </c>
      <c r="EJ16" s="9">
        <v>3.5960000000000001</v>
      </c>
      <c r="EK16" s="9">
        <v>3.3159999999999998</v>
      </c>
      <c r="EL16" s="9">
        <v>8.4000000000000005E-2</v>
      </c>
      <c r="EM16" s="9">
        <v>0.19600000000000001</v>
      </c>
      <c r="EN16" s="9">
        <v>0.182</v>
      </c>
      <c r="EO16" s="9">
        <v>9.7000000000000003E-2</v>
      </c>
      <c r="EP16" s="9">
        <v>0</v>
      </c>
      <c r="EQ16" s="9">
        <v>3.137</v>
      </c>
      <c r="ER16" s="9">
        <v>6.4000000000000001E-2</v>
      </c>
      <c r="ES16" s="9">
        <v>9.9000000000000005E-2</v>
      </c>
      <c r="ET16" s="9">
        <v>0.29699999999999999</v>
      </c>
      <c r="EU16" s="9">
        <v>0.46300000000000002</v>
      </c>
      <c r="EV16" s="9">
        <v>3.133</v>
      </c>
      <c r="EW16" s="9">
        <v>0.45600000000000002</v>
      </c>
      <c r="EX16" s="9">
        <v>0.34899999999999998</v>
      </c>
      <c r="EY16" s="9">
        <v>4.7960000000000003</v>
      </c>
      <c r="EZ16" s="9">
        <v>7.7060000000000004</v>
      </c>
      <c r="FA16" s="9">
        <v>6.7069999999999999</v>
      </c>
      <c r="FB16" s="9">
        <v>0.35099999999999998</v>
      </c>
      <c r="FC16" s="9">
        <v>0.35099999999999998</v>
      </c>
      <c r="FD16" s="9">
        <v>0.35099999999999998</v>
      </c>
      <c r="FE16" s="9">
        <v>0</v>
      </c>
      <c r="FF16" s="9">
        <v>0.23699999999999999</v>
      </c>
      <c r="FG16" s="9">
        <v>0.114</v>
      </c>
      <c r="FH16" s="9">
        <v>0.23699999999999999</v>
      </c>
      <c r="FI16" s="9">
        <v>0.114</v>
      </c>
      <c r="FJ16" s="9">
        <v>0</v>
      </c>
      <c r="FK16" s="9">
        <v>0.23699999999999999</v>
      </c>
      <c r="FL16" s="9">
        <v>0</v>
      </c>
      <c r="FM16" s="9">
        <v>0.114</v>
      </c>
      <c r="FN16" s="9">
        <v>0.23799999999999999</v>
      </c>
      <c r="FO16" s="9">
        <v>0.113</v>
      </c>
      <c r="FP16" s="9">
        <v>0</v>
      </c>
      <c r="FQ16" s="9">
        <v>6.3550000000000004</v>
      </c>
      <c r="FR16" s="9">
        <v>5.3810000000000002</v>
      </c>
      <c r="FS16" s="9">
        <v>5.3049999999999997</v>
      </c>
      <c r="FT16" s="9">
        <v>0</v>
      </c>
      <c r="FU16" s="9">
        <v>7.6999999999999999E-2</v>
      </c>
      <c r="FV16" s="9">
        <v>0</v>
      </c>
      <c r="FW16" s="9">
        <v>7.6999999999999999E-2</v>
      </c>
      <c r="FX16" s="9">
        <v>0</v>
      </c>
      <c r="FY16" s="9">
        <v>3.5760000000000001</v>
      </c>
      <c r="FZ16" s="9">
        <v>0.20100000000000001</v>
      </c>
      <c r="GA16" s="9">
        <v>0.13900000000000001</v>
      </c>
      <c r="GB16" s="9">
        <v>1.4650000000000001</v>
      </c>
      <c r="GC16" s="9">
        <v>0.443</v>
      </c>
      <c r="GD16" s="9">
        <v>4.9390000000000001</v>
      </c>
      <c r="GE16" s="9">
        <v>0.97399999999999998</v>
      </c>
      <c r="GF16" s="9">
        <v>0.999</v>
      </c>
      <c r="GG16" s="9">
        <v>7.7060000000000004</v>
      </c>
      <c r="GH16" s="9">
        <v>31.51</v>
      </c>
      <c r="GI16" s="9">
        <v>30.507999999999999</v>
      </c>
      <c r="GJ16" s="9">
        <v>2.1320000000000001</v>
      </c>
      <c r="GK16" s="9">
        <v>1.954</v>
      </c>
      <c r="GL16" s="9">
        <v>1.1339999999999999</v>
      </c>
      <c r="GM16" s="9">
        <v>0.82</v>
      </c>
      <c r="GN16" s="9">
        <v>1.383</v>
      </c>
      <c r="GO16" s="9">
        <v>0.57099999999999995</v>
      </c>
      <c r="GP16" s="9">
        <v>1.4550000000000001</v>
      </c>
      <c r="GQ16" s="9">
        <v>0</v>
      </c>
      <c r="GR16" s="9">
        <v>0.499</v>
      </c>
      <c r="GS16" s="9">
        <v>0.49099999999999999</v>
      </c>
      <c r="GT16" s="9">
        <v>0.40799999999999997</v>
      </c>
      <c r="GU16" s="9">
        <v>1.054</v>
      </c>
      <c r="GV16" s="9">
        <v>1.6220000000000001</v>
      </c>
      <c r="GW16" s="9">
        <v>0.33200000000000002</v>
      </c>
      <c r="GX16" s="9">
        <v>0.17799999999999999</v>
      </c>
      <c r="GY16" s="9">
        <v>28.376000000000001</v>
      </c>
      <c r="GZ16" s="9">
        <v>24.722999999999999</v>
      </c>
      <c r="HA16" s="9">
        <v>23.54</v>
      </c>
      <c r="HB16" s="9">
        <v>0.65600000000000003</v>
      </c>
      <c r="HC16" s="9">
        <v>0.52700000000000002</v>
      </c>
      <c r="HD16" s="9">
        <v>0.97199999999999998</v>
      </c>
      <c r="HE16" s="9">
        <v>0</v>
      </c>
      <c r="HF16" s="9">
        <v>0.21099999999999999</v>
      </c>
      <c r="HG16" s="9">
        <v>19.536999999999999</v>
      </c>
      <c r="HH16" s="9">
        <v>1.6679999999999999</v>
      </c>
      <c r="HI16" s="9">
        <v>1.0920000000000001</v>
      </c>
      <c r="HJ16" s="9">
        <v>2.427</v>
      </c>
      <c r="HK16" s="9">
        <v>4.9029999999999996</v>
      </c>
      <c r="HL16" s="9">
        <v>19.82</v>
      </c>
      <c r="HM16" s="9">
        <v>3.653</v>
      </c>
      <c r="HN16" s="9">
        <v>1.002</v>
      </c>
      <c r="HO16" s="9">
        <v>31.51</v>
      </c>
      <c r="HP16" s="9">
        <v>17.588999999999999</v>
      </c>
      <c r="HQ16" s="9">
        <v>16.507000000000001</v>
      </c>
      <c r="HR16" s="9">
        <v>0.94599999999999995</v>
      </c>
      <c r="HS16" s="9">
        <v>0.84799999999999998</v>
      </c>
      <c r="HT16" s="9">
        <v>0.309</v>
      </c>
      <c r="HU16" s="9">
        <v>0.53900000000000003</v>
      </c>
      <c r="HV16" s="9">
        <v>0.437</v>
      </c>
      <c r="HW16" s="9">
        <v>0.41</v>
      </c>
      <c r="HX16" s="9">
        <v>0.308</v>
      </c>
      <c r="HY16" s="9">
        <v>0.20899999999999999</v>
      </c>
      <c r="HZ16" s="9">
        <v>0.33</v>
      </c>
      <c r="IA16" s="9">
        <v>0.14199999999999999</v>
      </c>
      <c r="IB16" s="9">
        <v>0.32300000000000001</v>
      </c>
      <c r="IC16" s="9">
        <v>0.38300000000000001</v>
      </c>
      <c r="ID16" s="9">
        <v>0.54100000000000004</v>
      </c>
      <c r="IE16" s="9">
        <v>0.307</v>
      </c>
      <c r="IF16" s="9">
        <v>9.8000000000000004E-2</v>
      </c>
      <c r="IG16" s="9">
        <v>15.561</v>
      </c>
      <c r="IH16" s="9">
        <v>13.321999999999999</v>
      </c>
      <c r="II16" s="9">
        <v>12.811</v>
      </c>
      <c r="IJ16" s="9">
        <v>0</v>
      </c>
      <c r="IK16" s="9">
        <v>0.51100000000000001</v>
      </c>
      <c r="IL16" s="9">
        <v>0.124</v>
      </c>
      <c r="IM16" s="9">
        <v>0.29099999999999998</v>
      </c>
      <c r="IN16" s="9">
        <v>9.6000000000000002E-2</v>
      </c>
      <c r="IO16" s="9">
        <v>11.192</v>
      </c>
      <c r="IP16" s="9">
        <v>0.48099999999999998</v>
      </c>
      <c r="IQ16" s="9">
        <v>0.39900000000000002</v>
      </c>
    </row>
    <row r="17" spans="1:251">
      <c r="A17" s="10">
        <v>44228</v>
      </c>
      <c r="B17" s="9">
        <v>7.0000000000000007E-2</v>
      </c>
      <c r="C17" s="9">
        <v>10.868</v>
      </c>
      <c r="D17" s="9">
        <v>7.6029999999999998</v>
      </c>
      <c r="E17" s="9">
        <v>7.6029999999999998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  <c r="K17" s="9">
        <v>6.4359999999999999</v>
      </c>
      <c r="L17" s="9">
        <v>0.22</v>
      </c>
      <c r="M17" s="9">
        <v>0.23400000000000001</v>
      </c>
      <c r="N17" s="9">
        <v>0.71299999999999997</v>
      </c>
      <c r="O17" s="9">
        <v>0.58699999999999997</v>
      </c>
      <c r="P17" s="9">
        <v>7.0149999999999997</v>
      </c>
      <c r="Q17" s="9">
        <v>3.266</v>
      </c>
      <c r="R17" s="9">
        <v>0.442</v>
      </c>
      <c r="S17" s="9">
        <v>12.974</v>
      </c>
      <c r="T17" s="9">
        <v>12.993</v>
      </c>
      <c r="U17" s="9">
        <v>12.666</v>
      </c>
      <c r="V17" s="9">
        <v>0.66500000000000004</v>
      </c>
      <c r="W17" s="9">
        <v>0.66500000000000004</v>
      </c>
      <c r="X17" s="9">
        <v>0.17299999999999999</v>
      </c>
      <c r="Y17" s="9">
        <v>0.49199999999999999</v>
      </c>
      <c r="Z17" s="9">
        <v>0.27400000000000002</v>
      </c>
      <c r="AA17" s="9">
        <v>0.39100000000000001</v>
      </c>
      <c r="AB17" s="9">
        <v>0.27400000000000002</v>
      </c>
      <c r="AC17" s="9">
        <v>0.314</v>
      </c>
      <c r="AD17" s="9">
        <v>7.8E-2</v>
      </c>
      <c r="AE17" s="9">
        <v>9.1999999999999998E-2</v>
      </c>
      <c r="AF17" s="9">
        <v>0.39400000000000002</v>
      </c>
      <c r="AG17" s="9">
        <v>0.17899999999999999</v>
      </c>
      <c r="AH17" s="9">
        <v>0.58499999999999996</v>
      </c>
      <c r="AI17" s="9">
        <v>0.08</v>
      </c>
      <c r="AJ17" s="9">
        <v>0</v>
      </c>
      <c r="AK17" s="9">
        <v>12.000999999999999</v>
      </c>
      <c r="AL17" s="9">
        <v>11.135999999999999</v>
      </c>
      <c r="AM17" s="9">
        <v>10.08</v>
      </c>
      <c r="AN17" s="9">
        <v>0.42699999999999999</v>
      </c>
      <c r="AO17" s="9">
        <v>0.63</v>
      </c>
      <c r="AP17" s="9">
        <v>0.35299999999999998</v>
      </c>
      <c r="AQ17" s="9">
        <v>0.63700000000000001</v>
      </c>
      <c r="AR17" s="9">
        <v>6.7000000000000004E-2</v>
      </c>
      <c r="AS17" s="9">
        <v>8.9830000000000005</v>
      </c>
      <c r="AT17" s="9">
        <v>0.66900000000000004</v>
      </c>
      <c r="AU17" s="9">
        <v>0.496</v>
      </c>
      <c r="AV17" s="9">
        <v>0.98799999999999999</v>
      </c>
      <c r="AW17" s="9">
        <v>2.6139999999999999</v>
      </c>
      <c r="AX17" s="9">
        <v>8.5220000000000002</v>
      </c>
      <c r="AY17" s="9">
        <v>0.86499999999999999</v>
      </c>
      <c r="AZ17" s="9">
        <v>0.32700000000000001</v>
      </c>
      <c r="BA17" s="9">
        <v>12.993</v>
      </c>
      <c r="BB17" s="9">
        <v>15.787000000000001</v>
      </c>
      <c r="BC17" s="9">
        <v>14.866</v>
      </c>
      <c r="BD17" s="9">
        <v>1.73</v>
      </c>
      <c r="BE17" s="9">
        <v>1.244</v>
      </c>
      <c r="BF17" s="9">
        <v>0.216</v>
      </c>
      <c r="BG17" s="9">
        <v>1.028</v>
      </c>
      <c r="BH17" s="9">
        <v>0.54200000000000004</v>
      </c>
      <c r="BI17" s="9">
        <v>0.70299999999999996</v>
      </c>
      <c r="BJ17" s="9">
        <v>0.54200000000000004</v>
      </c>
      <c r="BK17" s="9">
        <v>0.498</v>
      </c>
      <c r="BL17" s="9">
        <v>0.20499999999999999</v>
      </c>
      <c r="BM17" s="9">
        <v>0.51500000000000001</v>
      </c>
      <c r="BN17" s="9">
        <v>0.41</v>
      </c>
      <c r="BO17" s="9">
        <v>0.32</v>
      </c>
      <c r="BP17" s="9">
        <v>0.92400000000000004</v>
      </c>
      <c r="BQ17" s="9">
        <v>0.32</v>
      </c>
      <c r="BR17" s="9">
        <v>0.48599999999999999</v>
      </c>
      <c r="BS17" s="9">
        <v>13.135999999999999</v>
      </c>
      <c r="BT17" s="9">
        <v>12.249000000000001</v>
      </c>
      <c r="BU17" s="9">
        <v>11.308</v>
      </c>
      <c r="BV17" s="9">
        <v>0.33</v>
      </c>
      <c r="BW17" s="9">
        <v>0.61099999999999999</v>
      </c>
      <c r="BX17" s="9">
        <v>0.55800000000000005</v>
      </c>
      <c r="BY17" s="9">
        <v>0.315</v>
      </c>
      <c r="BZ17" s="9">
        <v>6.8000000000000005E-2</v>
      </c>
      <c r="CA17" s="9">
        <v>11.276999999999999</v>
      </c>
      <c r="CB17" s="9">
        <v>0.35099999999999998</v>
      </c>
      <c r="CC17" s="9">
        <v>0.39500000000000002</v>
      </c>
      <c r="CD17" s="9">
        <v>0.22700000000000001</v>
      </c>
      <c r="CE17" s="9">
        <v>2.4910000000000001</v>
      </c>
      <c r="CF17" s="9">
        <v>9.7579999999999991</v>
      </c>
      <c r="CG17" s="9">
        <v>0.88700000000000001</v>
      </c>
      <c r="CH17" s="9">
        <v>0.92100000000000004</v>
      </c>
      <c r="CI17" s="9">
        <v>15.787000000000001</v>
      </c>
      <c r="CJ17" s="9">
        <v>6.6980000000000004</v>
      </c>
      <c r="CK17" s="9">
        <v>6.26</v>
      </c>
      <c r="CL17" s="9">
        <v>0.64</v>
      </c>
      <c r="CM17" s="9">
        <v>0.64</v>
      </c>
      <c r="CN17" s="9">
        <v>0.159</v>
      </c>
      <c r="CO17" s="9">
        <v>0.48</v>
      </c>
      <c r="CP17" s="9">
        <v>8.6999999999999994E-2</v>
      </c>
      <c r="CQ17" s="9">
        <v>0.55300000000000005</v>
      </c>
      <c r="CR17" s="9">
        <v>0.246</v>
      </c>
      <c r="CS17" s="9">
        <v>0.39400000000000002</v>
      </c>
      <c r="CT17" s="9">
        <v>0</v>
      </c>
      <c r="CU17" s="9">
        <v>0.35299999999999998</v>
      </c>
      <c r="CV17" s="9">
        <v>0.28699999999999998</v>
      </c>
      <c r="CW17" s="9">
        <v>0</v>
      </c>
      <c r="CX17" s="9">
        <v>0.26200000000000001</v>
      </c>
      <c r="CY17" s="9">
        <v>0.377</v>
      </c>
      <c r="CZ17" s="9">
        <v>0</v>
      </c>
      <c r="DA17" s="9">
        <v>5.62</v>
      </c>
      <c r="DB17" s="9">
        <v>5.3040000000000003</v>
      </c>
      <c r="DC17" s="9">
        <v>5.3040000000000003</v>
      </c>
      <c r="DD17" s="9">
        <v>0</v>
      </c>
      <c r="DE17" s="9">
        <v>0</v>
      </c>
      <c r="DF17" s="9">
        <v>0</v>
      </c>
      <c r="DG17" s="9">
        <v>0</v>
      </c>
      <c r="DH17" s="9">
        <v>0</v>
      </c>
      <c r="DI17" s="9">
        <v>3.6819999999999999</v>
      </c>
      <c r="DJ17" s="9">
        <v>0.54600000000000004</v>
      </c>
      <c r="DK17" s="9">
        <v>0.29299999999999998</v>
      </c>
      <c r="DL17" s="9">
        <v>0.78300000000000003</v>
      </c>
      <c r="DM17" s="9">
        <v>0.28000000000000003</v>
      </c>
      <c r="DN17" s="9">
        <v>5.024</v>
      </c>
      <c r="DO17" s="9">
        <v>0.316</v>
      </c>
      <c r="DP17" s="9">
        <v>0.438</v>
      </c>
      <c r="DQ17" s="9">
        <v>6.6980000000000004</v>
      </c>
      <c r="DR17" s="9">
        <v>5.234</v>
      </c>
      <c r="DS17" s="9">
        <v>4.97</v>
      </c>
      <c r="DT17" s="9">
        <v>0.88400000000000001</v>
      </c>
      <c r="DU17" s="9">
        <v>0.88400000000000001</v>
      </c>
      <c r="DV17" s="9">
        <v>0.24199999999999999</v>
      </c>
      <c r="DW17" s="9">
        <v>0.64200000000000002</v>
      </c>
      <c r="DX17" s="9">
        <v>0.49</v>
      </c>
      <c r="DY17" s="9">
        <v>0.39400000000000002</v>
      </c>
      <c r="DZ17" s="9">
        <v>0.56299999999999994</v>
      </c>
      <c r="EA17" s="9">
        <v>0.32100000000000001</v>
      </c>
      <c r="EB17" s="9">
        <v>0</v>
      </c>
      <c r="EC17" s="9">
        <v>8.1000000000000003E-2</v>
      </c>
      <c r="ED17" s="9">
        <v>0.73</v>
      </c>
      <c r="EE17" s="9">
        <v>7.2999999999999995E-2</v>
      </c>
      <c r="EF17" s="9">
        <v>0.46700000000000003</v>
      </c>
      <c r="EG17" s="9">
        <v>0.41699999999999998</v>
      </c>
      <c r="EH17" s="9">
        <v>0</v>
      </c>
      <c r="EI17" s="9">
        <v>4.0860000000000003</v>
      </c>
      <c r="EJ17" s="9">
        <v>3.222</v>
      </c>
      <c r="EK17" s="9">
        <v>3.1349999999999998</v>
      </c>
      <c r="EL17" s="9">
        <v>0</v>
      </c>
      <c r="EM17" s="9">
        <v>8.6999999999999994E-2</v>
      </c>
      <c r="EN17" s="9">
        <v>0</v>
      </c>
      <c r="EO17" s="9">
        <v>8.6999999999999994E-2</v>
      </c>
      <c r="EP17" s="9">
        <v>0</v>
      </c>
      <c r="EQ17" s="9">
        <v>2.6389999999999998</v>
      </c>
      <c r="ER17" s="9">
        <v>6.8000000000000005E-2</v>
      </c>
      <c r="ES17" s="9">
        <v>0</v>
      </c>
      <c r="ET17" s="9">
        <v>0.51600000000000001</v>
      </c>
      <c r="EU17" s="9">
        <v>0.14099999999999999</v>
      </c>
      <c r="EV17" s="9">
        <v>3.081</v>
      </c>
      <c r="EW17" s="9">
        <v>0.86399999999999999</v>
      </c>
      <c r="EX17" s="9">
        <v>0.26400000000000001</v>
      </c>
      <c r="EY17" s="9">
        <v>5.234</v>
      </c>
      <c r="EZ17" s="9">
        <v>8.6180000000000003</v>
      </c>
      <c r="FA17" s="9">
        <v>7.718</v>
      </c>
      <c r="FB17" s="9">
        <v>0.71299999999999997</v>
      </c>
      <c r="FC17" s="9">
        <v>0.71299999999999997</v>
      </c>
      <c r="FD17" s="9">
        <v>0.13700000000000001</v>
      </c>
      <c r="FE17" s="9">
        <v>0.57599999999999996</v>
      </c>
      <c r="FF17" s="9">
        <v>0.39300000000000002</v>
      </c>
      <c r="FG17" s="9">
        <v>0.32</v>
      </c>
      <c r="FH17" s="9">
        <v>0.49099999999999999</v>
      </c>
      <c r="FI17" s="9">
        <v>0.222</v>
      </c>
      <c r="FJ17" s="9">
        <v>0</v>
      </c>
      <c r="FK17" s="9">
        <v>6.6000000000000003E-2</v>
      </c>
      <c r="FL17" s="9">
        <v>0.45900000000000002</v>
      </c>
      <c r="FM17" s="9">
        <v>0.188</v>
      </c>
      <c r="FN17" s="9">
        <v>0.54200000000000004</v>
      </c>
      <c r="FO17" s="9">
        <v>0.17100000000000001</v>
      </c>
      <c r="FP17" s="9">
        <v>0</v>
      </c>
      <c r="FQ17" s="9">
        <v>7.0049999999999999</v>
      </c>
      <c r="FR17" s="9">
        <v>5.641</v>
      </c>
      <c r="FS17" s="9">
        <v>5.4320000000000004</v>
      </c>
      <c r="FT17" s="9">
        <v>0.14099999999999999</v>
      </c>
      <c r="FU17" s="9">
        <v>6.8000000000000005E-2</v>
      </c>
      <c r="FV17" s="9">
        <v>0.14099999999999999</v>
      </c>
      <c r="FW17" s="9">
        <v>6.8000000000000005E-2</v>
      </c>
      <c r="FX17" s="9">
        <v>0</v>
      </c>
      <c r="FY17" s="9">
        <v>4.1829999999999998</v>
      </c>
      <c r="FZ17" s="9">
        <v>0.52900000000000003</v>
      </c>
      <c r="GA17" s="9">
        <v>0.157</v>
      </c>
      <c r="GB17" s="9">
        <v>0.77200000000000002</v>
      </c>
      <c r="GC17" s="9">
        <v>0.752</v>
      </c>
      <c r="GD17" s="9">
        <v>4.8890000000000002</v>
      </c>
      <c r="GE17" s="9">
        <v>1.3640000000000001</v>
      </c>
      <c r="GF17" s="9">
        <v>0.9</v>
      </c>
      <c r="GG17" s="9">
        <v>8.6180000000000003</v>
      </c>
      <c r="GH17" s="9">
        <v>34.786000000000001</v>
      </c>
      <c r="GI17" s="9">
        <v>33.947000000000003</v>
      </c>
      <c r="GJ17" s="9">
        <v>2.3969999999999998</v>
      </c>
      <c r="GK17" s="9">
        <v>2.3210000000000002</v>
      </c>
      <c r="GL17" s="9">
        <v>1.427</v>
      </c>
      <c r="GM17" s="9">
        <v>0.89300000000000002</v>
      </c>
      <c r="GN17" s="9">
        <v>2.044</v>
      </c>
      <c r="GO17" s="9">
        <v>0.27600000000000002</v>
      </c>
      <c r="GP17" s="9">
        <v>2.0110000000000001</v>
      </c>
      <c r="GQ17" s="9">
        <v>0</v>
      </c>
      <c r="GR17" s="9">
        <v>0.309</v>
      </c>
      <c r="GS17" s="9">
        <v>0.71299999999999997</v>
      </c>
      <c r="GT17" s="9">
        <v>0.57499999999999996</v>
      </c>
      <c r="GU17" s="9">
        <v>1.032</v>
      </c>
      <c r="GV17" s="9">
        <v>1.4910000000000001</v>
      </c>
      <c r="GW17" s="9">
        <v>0.83</v>
      </c>
      <c r="GX17" s="9">
        <v>7.6999999999999999E-2</v>
      </c>
      <c r="GY17" s="9">
        <v>31.55</v>
      </c>
      <c r="GZ17" s="9">
        <v>27.45</v>
      </c>
      <c r="HA17" s="9">
        <v>25.960999999999999</v>
      </c>
      <c r="HB17" s="9">
        <v>0.96199999999999997</v>
      </c>
      <c r="HC17" s="9">
        <v>0.52700000000000002</v>
      </c>
      <c r="HD17" s="9">
        <v>0.96799999999999997</v>
      </c>
      <c r="HE17" s="9">
        <v>5.8000000000000003E-2</v>
      </c>
      <c r="HF17" s="9">
        <v>0.46300000000000002</v>
      </c>
      <c r="HG17" s="9">
        <v>21.244</v>
      </c>
      <c r="HH17" s="9">
        <v>0.96399999999999997</v>
      </c>
      <c r="HI17" s="9">
        <v>0.59199999999999997</v>
      </c>
      <c r="HJ17" s="9">
        <v>4.649</v>
      </c>
      <c r="HK17" s="9">
        <v>5.2789999999999999</v>
      </c>
      <c r="HL17" s="9">
        <v>22.170999999999999</v>
      </c>
      <c r="HM17" s="9">
        <v>4.0999999999999996</v>
      </c>
      <c r="HN17" s="9">
        <v>0.83799999999999997</v>
      </c>
      <c r="HO17" s="9">
        <v>34.786000000000001</v>
      </c>
      <c r="HP17" s="9">
        <v>13.157</v>
      </c>
      <c r="HQ17" s="9">
        <v>12.744999999999999</v>
      </c>
      <c r="HR17" s="9">
        <v>1.097</v>
      </c>
      <c r="HS17" s="9">
        <v>1.097</v>
      </c>
      <c r="HT17" s="9">
        <v>0.59499999999999997</v>
      </c>
      <c r="HU17" s="9">
        <v>0.502</v>
      </c>
      <c r="HV17" s="9">
        <v>0.68700000000000006</v>
      </c>
      <c r="HW17" s="9">
        <v>0.41</v>
      </c>
      <c r="HX17" s="9">
        <v>0.6</v>
      </c>
      <c r="HY17" s="9">
        <v>0.158</v>
      </c>
      <c r="HZ17" s="9">
        <v>0.33900000000000002</v>
      </c>
      <c r="IA17" s="9">
        <v>0.35699999999999998</v>
      </c>
      <c r="IB17" s="9">
        <v>0.129</v>
      </c>
      <c r="IC17" s="9">
        <v>0.61099999999999999</v>
      </c>
      <c r="ID17" s="9">
        <v>0.85299999999999998</v>
      </c>
      <c r="IE17" s="9">
        <v>0.24399999999999999</v>
      </c>
      <c r="IF17" s="9">
        <v>0</v>
      </c>
      <c r="IG17" s="9">
        <v>11.648</v>
      </c>
      <c r="IH17" s="9">
        <v>9.9489999999999998</v>
      </c>
      <c r="II17" s="9">
        <v>9.26</v>
      </c>
      <c r="IJ17" s="9">
        <v>6.5000000000000002E-2</v>
      </c>
      <c r="IK17" s="9">
        <v>0.624</v>
      </c>
      <c r="IL17" s="9">
        <v>0.29599999999999999</v>
      </c>
      <c r="IM17" s="9">
        <v>0.32900000000000001</v>
      </c>
      <c r="IN17" s="9">
        <v>0</v>
      </c>
      <c r="IO17" s="9">
        <v>8.8109999999999999</v>
      </c>
      <c r="IP17" s="9">
        <v>0.29299999999999998</v>
      </c>
      <c r="IQ17" s="9">
        <v>0.152</v>
      </c>
    </row>
    <row r="18" spans="1:251">
      <c r="A18" s="10">
        <v>44593</v>
      </c>
      <c r="B18" s="9">
        <v>0</v>
      </c>
      <c r="C18" s="9">
        <v>13.661</v>
      </c>
      <c r="D18" s="9">
        <v>10.653</v>
      </c>
      <c r="E18" s="9">
        <v>10.067</v>
      </c>
      <c r="F18" s="9">
        <v>0.33100000000000002</v>
      </c>
      <c r="G18" s="9">
        <v>0.255</v>
      </c>
      <c r="H18" s="9">
        <v>0.33100000000000002</v>
      </c>
      <c r="I18" s="9">
        <v>0.255</v>
      </c>
      <c r="J18" s="9">
        <v>0</v>
      </c>
      <c r="K18" s="9">
        <v>8.5990000000000002</v>
      </c>
      <c r="L18" s="9">
        <v>0.70099999999999996</v>
      </c>
      <c r="M18" s="9">
        <v>0.46400000000000002</v>
      </c>
      <c r="N18" s="9">
        <v>0.88900000000000001</v>
      </c>
      <c r="O18" s="9">
        <v>1.6459999999999999</v>
      </c>
      <c r="P18" s="9">
        <v>9.0069999999999997</v>
      </c>
      <c r="Q18" s="9">
        <v>3.008</v>
      </c>
      <c r="R18" s="9">
        <v>0.65400000000000003</v>
      </c>
      <c r="S18" s="9">
        <v>16.617999999999999</v>
      </c>
      <c r="T18" s="9">
        <v>14.164999999999999</v>
      </c>
      <c r="U18" s="9">
        <v>13.022</v>
      </c>
      <c r="V18" s="9">
        <v>1.849</v>
      </c>
      <c r="W18" s="9">
        <v>1.4830000000000001</v>
      </c>
      <c r="X18" s="9">
        <v>0.90700000000000003</v>
      </c>
      <c r="Y18" s="9">
        <v>0.57599999999999996</v>
      </c>
      <c r="Z18" s="9">
        <v>0.91</v>
      </c>
      <c r="AA18" s="9">
        <v>0.57299999999999995</v>
      </c>
      <c r="AB18" s="9">
        <v>0.85699999999999998</v>
      </c>
      <c r="AC18" s="9">
        <v>0.33300000000000002</v>
      </c>
      <c r="AD18" s="9">
        <v>0.129</v>
      </c>
      <c r="AE18" s="9">
        <v>0.62</v>
      </c>
      <c r="AF18" s="9">
        <v>0.23</v>
      </c>
      <c r="AG18" s="9">
        <v>0.63300000000000001</v>
      </c>
      <c r="AH18" s="9">
        <v>0.67200000000000004</v>
      </c>
      <c r="AI18" s="9">
        <v>0.81200000000000006</v>
      </c>
      <c r="AJ18" s="9">
        <v>0.36499999999999999</v>
      </c>
      <c r="AK18" s="9">
        <v>11.173</v>
      </c>
      <c r="AL18" s="9">
        <v>9.8490000000000002</v>
      </c>
      <c r="AM18" s="9">
        <v>8.9860000000000007</v>
      </c>
      <c r="AN18" s="9">
        <v>0.34100000000000003</v>
      </c>
      <c r="AO18" s="9">
        <v>0.52100000000000002</v>
      </c>
      <c r="AP18" s="9">
        <v>0.34699999999999998</v>
      </c>
      <c r="AQ18" s="9">
        <v>0.51500000000000001</v>
      </c>
      <c r="AR18" s="9">
        <v>0</v>
      </c>
      <c r="AS18" s="9">
        <v>7.3029999999999999</v>
      </c>
      <c r="AT18" s="9">
        <v>1.224</v>
      </c>
      <c r="AU18" s="9">
        <v>0.36199999999999999</v>
      </c>
      <c r="AV18" s="9">
        <v>0.95899999999999996</v>
      </c>
      <c r="AW18" s="9">
        <v>1.8160000000000001</v>
      </c>
      <c r="AX18" s="9">
        <v>8.0329999999999995</v>
      </c>
      <c r="AY18" s="9">
        <v>1.3240000000000001</v>
      </c>
      <c r="AZ18" s="9">
        <v>1.143</v>
      </c>
      <c r="BA18" s="9">
        <v>14.164999999999999</v>
      </c>
      <c r="BB18" s="9">
        <v>15.288</v>
      </c>
      <c r="BC18" s="9">
        <v>14.994</v>
      </c>
      <c r="BD18" s="9">
        <v>1.7529999999999999</v>
      </c>
      <c r="BE18" s="9">
        <v>1.651</v>
      </c>
      <c r="BF18" s="9">
        <v>0.65300000000000002</v>
      </c>
      <c r="BG18" s="9">
        <v>0.999</v>
      </c>
      <c r="BH18" s="9">
        <v>1.0009999999999999</v>
      </c>
      <c r="BI18" s="9">
        <v>0.65</v>
      </c>
      <c r="BJ18" s="9">
        <v>0.66</v>
      </c>
      <c r="BK18" s="9">
        <v>0.86</v>
      </c>
      <c r="BL18" s="9">
        <v>0.13100000000000001</v>
      </c>
      <c r="BM18" s="9">
        <v>0.76200000000000001</v>
      </c>
      <c r="BN18" s="9">
        <v>0.111</v>
      </c>
      <c r="BO18" s="9">
        <v>0.77800000000000002</v>
      </c>
      <c r="BP18" s="9">
        <v>1.5629999999999999</v>
      </c>
      <c r="BQ18" s="9">
        <v>8.7999999999999995E-2</v>
      </c>
      <c r="BR18" s="9">
        <v>0.10199999999999999</v>
      </c>
      <c r="BS18" s="9">
        <v>13.241</v>
      </c>
      <c r="BT18" s="9">
        <v>11.866</v>
      </c>
      <c r="BU18" s="9">
        <v>10.368</v>
      </c>
      <c r="BV18" s="9">
        <v>0.78500000000000003</v>
      </c>
      <c r="BW18" s="9">
        <v>0.71199999999999997</v>
      </c>
      <c r="BX18" s="9">
        <v>0.94299999999999995</v>
      </c>
      <c r="BY18" s="9">
        <v>0.45300000000000001</v>
      </c>
      <c r="BZ18" s="9">
        <v>0</v>
      </c>
      <c r="CA18" s="9">
        <v>9.35</v>
      </c>
      <c r="CB18" s="9">
        <v>0.91600000000000004</v>
      </c>
      <c r="CC18" s="9">
        <v>0.57099999999999995</v>
      </c>
      <c r="CD18" s="9">
        <v>1.0289999999999999</v>
      </c>
      <c r="CE18" s="9">
        <v>3.794</v>
      </c>
      <c r="CF18" s="9">
        <v>8.0709999999999997</v>
      </c>
      <c r="CG18" s="9">
        <v>1.375</v>
      </c>
      <c r="CH18" s="9">
        <v>0.29399999999999998</v>
      </c>
      <c r="CI18" s="9">
        <v>15.288</v>
      </c>
      <c r="CJ18" s="9">
        <v>5.194</v>
      </c>
      <c r="CK18" s="9">
        <v>4.7240000000000002</v>
      </c>
      <c r="CL18" s="9">
        <v>0.58499999999999996</v>
      </c>
      <c r="CM18" s="9">
        <v>0.39700000000000002</v>
      </c>
      <c r="CN18" s="9">
        <v>0.21199999999999999</v>
      </c>
      <c r="CO18" s="9">
        <v>0.185</v>
      </c>
      <c r="CP18" s="9">
        <v>0.26800000000000002</v>
      </c>
      <c r="CQ18" s="9">
        <v>0.129</v>
      </c>
      <c r="CR18" s="9">
        <v>0.08</v>
      </c>
      <c r="CS18" s="9">
        <v>0.21199999999999999</v>
      </c>
      <c r="CT18" s="9">
        <v>0.105</v>
      </c>
      <c r="CU18" s="9">
        <v>0</v>
      </c>
      <c r="CV18" s="9">
        <v>0.39700000000000002</v>
      </c>
      <c r="CW18" s="9">
        <v>0</v>
      </c>
      <c r="CX18" s="9">
        <v>0.39700000000000002</v>
      </c>
      <c r="CY18" s="9">
        <v>0</v>
      </c>
      <c r="CZ18" s="9">
        <v>0.188</v>
      </c>
      <c r="DA18" s="9">
        <v>4.1390000000000002</v>
      </c>
      <c r="DB18" s="9">
        <v>4.0590000000000002</v>
      </c>
      <c r="DC18" s="9">
        <v>3.9369999999999998</v>
      </c>
      <c r="DD18" s="9">
        <v>0</v>
      </c>
      <c r="DE18" s="9">
        <v>0.122</v>
      </c>
      <c r="DF18" s="9">
        <v>0</v>
      </c>
      <c r="DG18" s="9">
        <v>0.122</v>
      </c>
      <c r="DH18" s="9">
        <v>0</v>
      </c>
      <c r="DI18" s="9">
        <v>2.976</v>
      </c>
      <c r="DJ18" s="9">
        <v>0.435</v>
      </c>
      <c r="DK18" s="9">
        <v>0.20899999999999999</v>
      </c>
      <c r="DL18" s="9">
        <v>0.439</v>
      </c>
      <c r="DM18" s="9">
        <v>0.56499999999999995</v>
      </c>
      <c r="DN18" s="9">
        <v>3.4940000000000002</v>
      </c>
      <c r="DO18" s="9">
        <v>0.08</v>
      </c>
      <c r="DP18" s="9">
        <v>0.47</v>
      </c>
      <c r="DQ18" s="9">
        <v>5.194</v>
      </c>
      <c r="DR18" s="9">
        <v>5.6559999999999997</v>
      </c>
      <c r="DS18" s="9">
        <v>5.4489999999999998</v>
      </c>
      <c r="DT18" s="9">
        <v>0.78400000000000003</v>
      </c>
      <c r="DU18" s="9">
        <v>0.7</v>
      </c>
      <c r="DV18" s="9">
        <v>0.28499999999999998</v>
      </c>
      <c r="DW18" s="9">
        <v>0.41499999999999998</v>
      </c>
      <c r="DX18" s="9">
        <v>0.53800000000000003</v>
      </c>
      <c r="DY18" s="9">
        <v>0.16200000000000001</v>
      </c>
      <c r="DZ18" s="9">
        <v>0.53800000000000003</v>
      </c>
      <c r="EA18" s="9">
        <v>0</v>
      </c>
      <c r="EB18" s="9">
        <v>0.16200000000000001</v>
      </c>
      <c r="EC18" s="9">
        <v>0.155</v>
      </c>
      <c r="ED18" s="9">
        <v>0.16900000000000001</v>
      </c>
      <c r="EE18" s="9">
        <v>0.376</v>
      </c>
      <c r="EF18" s="9">
        <v>0.52300000000000002</v>
      </c>
      <c r="EG18" s="9">
        <v>0.17599999999999999</v>
      </c>
      <c r="EH18" s="9">
        <v>8.5000000000000006E-2</v>
      </c>
      <c r="EI18" s="9">
        <v>4.665</v>
      </c>
      <c r="EJ18" s="9">
        <v>4.0540000000000003</v>
      </c>
      <c r="EK18" s="9">
        <v>3.8570000000000002</v>
      </c>
      <c r="EL18" s="9">
        <v>0.09</v>
      </c>
      <c r="EM18" s="9">
        <v>0.106</v>
      </c>
      <c r="EN18" s="9">
        <v>0.09</v>
      </c>
      <c r="EO18" s="9">
        <v>0.106</v>
      </c>
      <c r="EP18" s="9">
        <v>0</v>
      </c>
      <c r="EQ18" s="9">
        <v>3.262</v>
      </c>
      <c r="ER18" s="9">
        <v>0.379</v>
      </c>
      <c r="ES18" s="9">
        <v>0</v>
      </c>
      <c r="ET18" s="9">
        <v>0.41299999999999998</v>
      </c>
      <c r="EU18" s="9">
        <v>0.80600000000000005</v>
      </c>
      <c r="EV18" s="9">
        <v>3.2480000000000002</v>
      </c>
      <c r="EW18" s="9">
        <v>0.61099999999999999</v>
      </c>
      <c r="EX18" s="9">
        <v>0.20599999999999999</v>
      </c>
      <c r="EY18" s="9">
        <v>5.6559999999999997</v>
      </c>
      <c r="EZ18" s="9">
        <v>6.07</v>
      </c>
      <c r="FA18" s="9">
        <v>6.07</v>
      </c>
      <c r="FB18" s="9">
        <v>1.1140000000000001</v>
      </c>
      <c r="FC18" s="9">
        <v>1.1140000000000001</v>
      </c>
      <c r="FD18" s="9">
        <v>0.10199999999999999</v>
      </c>
      <c r="FE18" s="9">
        <v>1.012</v>
      </c>
      <c r="FF18" s="9">
        <v>0.60699999999999998</v>
      </c>
      <c r="FG18" s="9">
        <v>0.50700000000000001</v>
      </c>
      <c r="FH18" s="9">
        <v>0.70899999999999996</v>
      </c>
      <c r="FI18" s="9">
        <v>0.26900000000000002</v>
      </c>
      <c r="FJ18" s="9">
        <v>0</v>
      </c>
      <c r="FK18" s="9">
        <v>0.22700000000000001</v>
      </c>
      <c r="FL18" s="9">
        <v>0.223</v>
      </c>
      <c r="FM18" s="9">
        <v>0.66400000000000003</v>
      </c>
      <c r="FN18" s="9">
        <v>0.67600000000000005</v>
      </c>
      <c r="FO18" s="9">
        <v>0.438</v>
      </c>
      <c r="FP18" s="9">
        <v>0</v>
      </c>
      <c r="FQ18" s="9">
        <v>4.9560000000000004</v>
      </c>
      <c r="FR18" s="9">
        <v>4.1210000000000004</v>
      </c>
      <c r="FS18" s="9">
        <v>3.5459999999999998</v>
      </c>
      <c r="FT18" s="9">
        <v>8.1000000000000003E-2</v>
      </c>
      <c r="FU18" s="9">
        <v>0.49299999999999999</v>
      </c>
      <c r="FV18" s="9">
        <v>8.1000000000000003E-2</v>
      </c>
      <c r="FW18" s="9">
        <v>0.29699999999999999</v>
      </c>
      <c r="FX18" s="9">
        <v>0.19600000000000001</v>
      </c>
      <c r="FY18" s="9">
        <v>2.4820000000000002</v>
      </c>
      <c r="FZ18" s="9">
        <v>0.24</v>
      </c>
      <c r="GA18" s="9">
        <v>0.40200000000000002</v>
      </c>
      <c r="GB18" s="9">
        <v>0.997</v>
      </c>
      <c r="GC18" s="9">
        <v>0.75600000000000001</v>
      </c>
      <c r="GD18" s="9">
        <v>3.3650000000000002</v>
      </c>
      <c r="GE18" s="9">
        <v>0.83599999999999997</v>
      </c>
      <c r="GF18" s="9">
        <v>0</v>
      </c>
      <c r="GG18" s="9">
        <v>6.07</v>
      </c>
      <c r="GH18" s="9">
        <v>32.241</v>
      </c>
      <c r="GI18" s="9">
        <v>30.800999999999998</v>
      </c>
      <c r="GJ18" s="9">
        <v>2.8460000000000001</v>
      </c>
      <c r="GK18" s="9">
        <v>2.8460000000000001</v>
      </c>
      <c r="GL18" s="9">
        <v>1.177</v>
      </c>
      <c r="GM18" s="9">
        <v>1.669</v>
      </c>
      <c r="GN18" s="9">
        <v>2.1930000000000001</v>
      </c>
      <c r="GO18" s="9">
        <v>0.65300000000000002</v>
      </c>
      <c r="GP18" s="9">
        <v>2.1840000000000002</v>
      </c>
      <c r="GQ18" s="9">
        <v>0</v>
      </c>
      <c r="GR18" s="9">
        <v>0.66200000000000003</v>
      </c>
      <c r="GS18" s="9">
        <v>0.81100000000000005</v>
      </c>
      <c r="GT18" s="9">
        <v>1.1100000000000001</v>
      </c>
      <c r="GU18" s="9">
        <v>0.92500000000000004</v>
      </c>
      <c r="GV18" s="9">
        <v>2.0590000000000002</v>
      </c>
      <c r="GW18" s="9">
        <v>0.78700000000000003</v>
      </c>
      <c r="GX18" s="9">
        <v>0</v>
      </c>
      <c r="GY18" s="9">
        <v>27.954999999999998</v>
      </c>
      <c r="GZ18" s="9">
        <v>25.097000000000001</v>
      </c>
      <c r="HA18" s="9">
        <v>22.606999999999999</v>
      </c>
      <c r="HB18" s="9">
        <v>1.2629999999999999</v>
      </c>
      <c r="HC18" s="9">
        <v>1.228</v>
      </c>
      <c r="HD18" s="9">
        <v>1.784</v>
      </c>
      <c r="HE18" s="9">
        <v>0.14099999999999999</v>
      </c>
      <c r="HF18" s="9">
        <v>0.56599999999999995</v>
      </c>
      <c r="HG18" s="9">
        <v>20.041</v>
      </c>
      <c r="HH18" s="9">
        <v>2.379</v>
      </c>
      <c r="HI18" s="9">
        <v>0.81200000000000006</v>
      </c>
      <c r="HJ18" s="9">
        <v>1.8640000000000001</v>
      </c>
      <c r="HK18" s="9">
        <v>6.2130000000000001</v>
      </c>
      <c r="HL18" s="9">
        <v>18.885000000000002</v>
      </c>
      <c r="HM18" s="9">
        <v>2.8580000000000001</v>
      </c>
      <c r="HN18" s="9">
        <v>1.44</v>
      </c>
      <c r="HO18" s="9">
        <v>32.241</v>
      </c>
      <c r="HP18" s="9">
        <v>15.788</v>
      </c>
      <c r="HQ18" s="9">
        <v>15.38</v>
      </c>
      <c r="HR18" s="9">
        <v>1.59</v>
      </c>
      <c r="HS18" s="9">
        <v>1.59</v>
      </c>
      <c r="HT18" s="9">
        <v>0.82399999999999995</v>
      </c>
      <c r="HU18" s="9">
        <v>0.76500000000000001</v>
      </c>
      <c r="HV18" s="9">
        <v>0.92600000000000005</v>
      </c>
      <c r="HW18" s="9">
        <v>0.66300000000000003</v>
      </c>
      <c r="HX18" s="9">
        <v>1.165</v>
      </c>
      <c r="HY18" s="9">
        <v>0.192</v>
      </c>
      <c r="HZ18" s="9">
        <v>0.23200000000000001</v>
      </c>
      <c r="IA18" s="9">
        <v>0.79700000000000004</v>
      </c>
      <c r="IB18" s="9">
        <v>0.25800000000000001</v>
      </c>
      <c r="IC18" s="9">
        <v>0.53400000000000003</v>
      </c>
      <c r="ID18" s="9">
        <v>1.37</v>
      </c>
      <c r="IE18" s="9">
        <v>0.22</v>
      </c>
      <c r="IF18" s="9">
        <v>0</v>
      </c>
      <c r="IG18" s="9">
        <v>13.79</v>
      </c>
      <c r="IH18" s="9">
        <v>11.278</v>
      </c>
      <c r="II18" s="9">
        <v>9.8789999999999996</v>
      </c>
      <c r="IJ18" s="9">
        <v>0.39200000000000002</v>
      </c>
      <c r="IK18" s="9">
        <v>1.008</v>
      </c>
      <c r="IL18" s="9">
        <v>0.628</v>
      </c>
      <c r="IM18" s="9">
        <v>0.77200000000000002</v>
      </c>
      <c r="IN18" s="9">
        <v>0</v>
      </c>
      <c r="IO18" s="9">
        <v>9.7189999999999994</v>
      </c>
      <c r="IP18" s="9">
        <v>1.119</v>
      </c>
      <c r="IQ18" s="9">
        <v>9.1999999999999998E-2</v>
      </c>
    </row>
    <row r="19" spans="1:251">
      <c r="A19" s="10">
        <v>44958</v>
      </c>
      <c r="B19" s="9">
        <v>0</v>
      </c>
      <c r="C19" s="9">
        <v>11.726000000000001</v>
      </c>
      <c r="D19" s="9">
        <v>8.69</v>
      </c>
      <c r="E19" s="9">
        <v>8.3719999999999999</v>
      </c>
      <c r="F19" s="9">
        <v>0.111</v>
      </c>
      <c r="G19" s="9">
        <v>0.20699999999999999</v>
      </c>
      <c r="H19" s="9">
        <v>0.111</v>
      </c>
      <c r="I19" s="9">
        <v>0.108</v>
      </c>
      <c r="J19" s="9">
        <v>9.9000000000000005E-2</v>
      </c>
      <c r="K19" s="9">
        <v>6.7080000000000002</v>
      </c>
      <c r="L19" s="9">
        <v>0.48499999999999999</v>
      </c>
      <c r="M19" s="9">
        <v>0.14499999999999999</v>
      </c>
      <c r="N19" s="9">
        <v>1.351</v>
      </c>
      <c r="O19" s="9">
        <v>1.22</v>
      </c>
      <c r="P19" s="9">
        <v>7.47</v>
      </c>
      <c r="Q19" s="9">
        <v>3.036</v>
      </c>
      <c r="R19" s="9">
        <v>0.38700000000000001</v>
      </c>
      <c r="S19" s="9">
        <v>13.547000000000001</v>
      </c>
      <c r="T19" s="9">
        <v>13.554</v>
      </c>
      <c r="U19" s="9">
        <v>12.83</v>
      </c>
      <c r="V19" s="9">
        <v>1.8009999999999999</v>
      </c>
      <c r="W19" s="9">
        <v>1.722</v>
      </c>
      <c r="X19" s="9">
        <v>0.89</v>
      </c>
      <c r="Y19" s="9">
        <v>0.83199999999999996</v>
      </c>
      <c r="Z19" s="9">
        <v>0.84199999999999997</v>
      </c>
      <c r="AA19" s="9">
        <v>0.88</v>
      </c>
      <c r="AB19" s="9">
        <v>0.92400000000000004</v>
      </c>
      <c r="AC19" s="9">
        <v>0.70399999999999996</v>
      </c>
      <c r="AD19" s="9">
        <v>9.4E-2</v>
      </c>
      <c r="AE19" s="9">
        <v>0.60799999999999998</v>
      </c>
      <c r="AF19" s="9">
        <v>0.66500000000000004</v>
      </c>
      <c r="AG19" s="9">
        <v>0.44800000000000001</v>
      </c>
      <c r="AH19" s="9">
        <v>1.0529999999999999</v>
      </c>
      <c r="AI19" s="9">
        <v>0.66800000000000004</v>
      </c>
      <c r="AJ19" s="9">
        <v>7.9000000000000001E-2</v>
      </c>
      <c r="AK19" s="9">
        <v>11.029</v>
      </c>
      <c r="AL19" s="9">
        <v>10.541</v>
      </c>
      <c r="AM19" s="9">
        <v>9.6069999999999993</v>
      </c>
      <c r="AN19" s="9">
        <v>0.28000000000000003</v>
      </c>
      <c r="AO19" s="9">
        <v>0.65500000000000003</v>
      </c>
      <c r="AP19" s="9">
        <v>0.28000000000000003</v>
      </c>
      <c r="AQ19" s="9">
        <v>0.47299999999999998</v>
      </c>
      <c r="AR19" s="9">
        <v>0.182</v>
      </c>
      <c r="AS19" s="9">
        <v>8.8290000000000006</v>
      </c>
      <c r="AT19" s="9">
        <v>0.104</v>
      </c>
      <c r="AU19" s="9">
        <v>0.378</v>
      </c>
      <c r="AV19" s="9">
        <v>1.23</v>
      </c>
      <c r="AW19" s="9">
        <v>1.8089999999999999</v>
      </c>
      <c r="AX19" s="9">
        <v>8.7330000000000005</v>
      </c>
      <c r="AY19" s="9">
        <v>0.48799999999999999</v>
      </c>
      <c r="AZ19" s="9">
        <v>0.72399999999999998</v>
      </c>
      <c r="BA19" s="9">
        <v>13.554</v>
      </c>
      <c r="BB19" s="9">
        <v>16.998999999999999</v>
      </c>
      <c r="BC19" s="9">
        <v>16.074000000000002</v>
      </c>
      <c r="BD19" s="9">
        <v>1.5</v>
      </c>
      <c r="BE19" s="9">
        <v>1.2889999999999999</v>
      </c>
      <c r="BF19" s="9">
        <v>0.84099999999999997</v>
      </c>
      <c r="BG19" s="9">
        <v>0.44800000000000001</v>
      </c>
      <c r="BH19" s="9">
        <v>0.66500000000000004</v>
      </c>
      <c r="BI19" s="9">
        <v>0.624</v>
      </c>
      <c r="BJ19" s="9">
        <v>0.27600000000000002</v>
      </c>
      <c r="BK19" s="9">
        <v>0.624</v>
      </c>
      <c r="BL19" s="9">
        <v>0.39</v>
      </c>
      <c r="BM19" s="9">
        <v>0.49299999999999999</v>
      </c>
      <c r="BN19" s="9">
        <v>0.106</v>
      </c>
      <c r="BO19" s="9">
        <v>0.69099999999999995</v>
      </c>
      <c r="BP19" s="9">
        <v>1.1639999999999999</v>
      </c>
      <c r="BQ19" s="9">
        <v>0.126</v>
      </c>
      <c r="BR19" s="9">
        <v>0.21099999999999999</v>
      </c>
      <c r="BS19" s="9">
        <v>14.574</v>
      </c>
      <c r="BT19" s="9">
        <v>13.192</v>
      </c>
      <c r="BU19" s="9">
        <v>12.132</v>
      </c>
      <c r="BV19" s="9">
        <v>0.54300000000000004</v>
      </c>
      <c r="BW19" s="9">
        <v>0.51800000000000002</v>
      </c>
      <c r="BX19" s="9">
        <v>0.42899999999999999</v>
      </c>
      <c r="BY19" s="9">
        <v>0.63100000000000001</v>
      </c>
      <c r="BZ19" s="9">
        <v>0</v>
      </c>
      <c r="CA19" s="9">
        <v>11.801</v>
      </c>
      <c r="CB19" s="9">
        <v>0.51800000000000002</v>
      </c>
      <c r="CC19" s="9">
        <v>0.66300000000000003</v>
      </c>
      <c r="CD19" s="9">
        <v>0.21</v>
      </c>
      <c r="CE19" s="9">
        <v>3.3530000000000002</v>
      </c>
      <c r="CF19" s="9">
        <v>9.8390000000000004</v>
      </c>
      <c r="CG19" s="9">
        <v>1.3819999999999999</v>
      </c>
      <c r="CH19" s="9">
        <v>0.92400000000000004</v>
      </c>
      <c r="CI19" s="9">
        <v>16.998999999999999</v>
      </c>
      <c r="CJ19" s="9">
        <v>6.5780000000000003</v>
      </c>
      <c r="CK19" s="9">
        <v>5.931</v>
      </c>
      <c r="CL19" s="9">
        <v>1.133</v>
      </c>
      <c r="CM19" s="9">
        <v>1.133</v>
      </c>
      <c r="CN19" s="9">
        <v>0</v>
      </c>
      <c r="CO19" s="9">
        <v>1.133</v>
      </c>
      <c r="CP19" s="9">
        <v>0.38700000000000001</v>
      </c>
      <c r="CQ19" s="9">
        <v>0.746</v>
      </c>
      <c r="CR19" s="9">
        <v>0.91800000000000004</v>
      </c>
      <c r="CS19" s="9">
        <v>0.216</v>
      </c>
      <c r="CT19" s="9">
        <v>0</v>
      </c>
      <c r="CU19" s="9">
        <v>0.53</v>
      </c>
      <c r="CV19" s="9">
        <v>0.22</v>
      </c>
      <c r="CW19" s="9">
        <v>0.38300000000000001</v>
      </c>
      <c r="CX19" s="9">
        <v>0.74399999999999999</v>
      </c>
      <c r="CY19" s="9">
        <v>0.39</v>
      </c>
      <c r="CZ19" s="9">
        <v>0</v>
      </c>
      <c r="DA19" s="9">
        <v>4.7969999999999997</v>
      </c>
      <c r="DB19" s="9">
        <v>4.5209999999999999</v>
      </c>
      <c r="DC19" s="9">
        <v>4.069</v>
      </c>
      <c r="DD19" s="9">
        <v>0.222</v>
      </c>
      <c r="DE19" s="9">
        <v>0.23</v>
      </c>
      <c r="DF19" s="9">
        <v>0.222</v>
      </c>
      <c r="DG19" s="9">
        <v>0.121</v>
      </c>
      <c r="DH19" s="9">
        <v>0.109</v>
      </c>
      <c r="DI19" s="9">
        <v>3.1419999999999999</v>
      </c>
      <c r="DJ19" s="9">
        <v>0.32500000000000001</v>
      </c>
      <c r="DK19" s="9">
        <v>0.21</v>
      </c>
      <c r="DL19" s="9">
        <v>0.84299999999999997</v>
      </c>
      <c r="DM19" s="9">
        <v>1.071</v>
      </c>
      <c r="DN19" s="9">
        <v>3.45</v>
      </c>
      <c r="DO19" s="9">
        <v>0.27700000000000002</v>
      </c>
      <c r="DP19" s="9">
        <v>0.64700000000000002</v>
      </c>
      <c r="DQ19" s="9">
        <v>6.5780000000000003</v>
      </c>
      <c r="DR19" s="9">
        <v>4.1459999999999999</v>
      </c>
      <c r="DS19" s="9">
        <v>3.923</v>
      </c>
      <c r="DT19" s="9">
        <v>0.437</v>
      </c>
      <c r="DU19" s="9">
        <v>0.437</v>
      </c>
      <c r="DV19" s="9">
        <v>0.09</v>
      </c>
      <c r="DW19" s="9">
        <v>0.34699999999999998</v>
      </c>
      <c r="DX19" s="9">
        <v>0.33500000000000002</v>
      </c>
      <c r="DY19" s="9">
        <v>0.10199999999999999</v>
      </c>
      <c r="DZ19" s="9">
        <v>0.23</v>
      </c>
      <c r="EA19" s="9">
        <v>0</v>
      </c>
      <c r="EB19" s="9">
        <v>0</v>
      </c>
      <c r="EC19" s="9">
        <v>0</v>
      </c>
      <c r="ED19" s="9">
        <v>0.33500000000000002</v>
      </c>
      <c r="EE19" s="9">
        <v>0.10199999999999999</v>
      </c>
      <c r="EF19" s="9">
        <v>0.29699999999999999</v>
      </c>
      <c r="EG19" s="9">
        <v>0.14000000000000001</v>
      </c>
      <c r="EH19" s="9">
        <v>0</v>
      </c>
      <c r="EI19" s="9">
        <v>3.4860000000000002</v>
      </c>
      <c r="EJ19" s="9">
        <v>3.2320000000000002</v>
      </c>
      <c r="EK19" s="9">
        <v>3.2320000000000002</v>
      </c>
      <c r="EL19" s="9">
        <v>0</v>
      </c>
      <c r="EM19" s="9">
        <v>0</v>
      </c>
      <c r="EN19" s="9">
        <v>0</v>
      </c>
      <c r="EO19" s="9">
        <v>0</v>
      </c>
      <c r="EP19" s="9">
        <v>0</v>
      </c>
      <c r="EQ19" s="9">
        <v>2.5529999999999999</v>
      </c>
      <c r="ER19" s="9">
        <v>0.105</v>
      </c>
      <c r="ES19" s="9">
        <v>0</v>
      </c>
      <c r="ET19" s="9">
        <v>0.57399999999999995</v>
      </c>
      <c r="EU19" s="9">
        <v>0.216</v>
      </c>
      <c r="EV19" s="9">
        <v>3.016</v>
      </c>
      <c r="EW19" s="9">
        <v>0.254</v>
      </c>
      <c r="EX19" s="9">
        <v>0.224</v>
      </c>
      <c r="EY19" s="9">
        <v>4.1459999999999999</v>
      </c>
      <c r="EZ19" s="9">
        <v>5.5990000000000002</v>
      </c>
      <c r="FA19" s="9">
        <v>5.0640000000000001</v>
      </c>
      <c r="FB19" s="9">
        <v>0.20399999999999999</v>
      </c>
      <c r="FC19" s="9">
        <v>0.20399999999999999</v>
      </c>
      <c r="FD19" s="9">
        <v>0</v>
      </c>
      <c r="FE19" s="9">
        <v>0.20399999999999999</v>
      </c>
      <c r="FF19" s="9">
        <v>0.12</v>
      </c>
      <c r="FG19" s="9">
        <v>8.4000000000000005E-2</v>
      </c>
      <c r="FH19" s="9">
        <v>0.12</v>
      </c>
      <c r="FI19" s="9">
        <v>8.4000000000000005E-2</v>
      </c>
      <c r="FJ19" s="9">
        <v>0</v>
      </c>
      <c r="FK19" s="9">
        <v>0.12</v>
      </c>
      <c r="FL19" s="9">
        <v>8.4000000000000005E-2</v>
      </c>
      <c r="FM19" s="9">
        <v>0</v>
      </c>
      <c r="FN19" s="9">
        <v>0.20399999999999999</v>
      </c>
      <c r="FO19" s="9">
        <v>0</v>
      </c>
      <c r="FP19" s="9">
        <v>0</v>
      </c>
      <c r="FQ19" s="9">
        <v>4.8600000000000003</v>
      </c>
      <c r="FR19" s="9">
        <v>4.18</v>
      </c>
      <c r="FS19" s="9">
        <v>3.7669999999999999</v>
      </c>
      <c r="FT19" s="9">
        <v>0.09</v>
      </c>
      <c r="FU19" s="9">
        <v>0.32300000000000001</v>
      </c>
      <c r="FV19" s="9">
        <v>0.09</v>
      </c>
      <c r="FW19" s="9">
        <v>0.32300000000000001</v>
      </c>
      <c r="FX19" s="9">
        <v>0</v>
      </c>
      <c r="FY19" s="9">
        <v>2.8849999999999998</v>
      </c>
      <c r="FZ19" s="9">
        <v>0.46</v>
      </c>
      <c r="GA19" s="9">
        <v>0.10299999999999999</v>
      </c>
      <c r="GB19" s="9">
        <v>0.73299999999999998</v>
      </c>
      <c r="GC19" s="9">
        <v>0.54800000000000004</v>
      </c>
      <c r="GD19" s="9">
        <v>3.633</v>
      </c>
      <c r="GE19" s="9">
        <v>0.67900000000000005</v>
      </c>
      <c r="GF19" s="9">
        <v>0.53600000000000003</v>
      </c>
      <c r="GG19" s="9">
        <v>5.5990000000000002</v>
      </c>
      <c r="GH19" s="9">
        <v>38.029000000000003</v>
      </c>
      <c r="GI19" s="9">
        <v>35.845999999999997</v>
      </c>
      <c r="GJ19" s="9">
        <v>3.0169999999999999</v>
      </c>
      <c r="GK19" s="9">
        <v>2.8769999999999998</v>
      </c>
      <c r="GL19" s="9">
        <v>0.64</v>
      </c>
      <c r="GM19" s="9">
        <v>2.2370000000000001</v>
      </c>
      <c r="GN19" s="9">
        <v>2.1339999999999999</v>
      </c>
      <c r="GO19" s="9">
        <v>0.74299999999999999</v>
      </c>
      <c r="GP19" s="9">
        <v>2.2749999999999999</v>
      </c>
      <c r="GQ19" s="9">
        <v>0</v>
      </c>
      <c r="GR19" s="9">
        <v>0.60199999999999998</v>
      </c>
      <c r="GS19" s="9">
        <v>1.028</v>
      </c>
      <c r="GT19" s="9">
        <v>0.52700000000000002</v>
      </c>
      <c r="GU19" s="9">
        <v>1.3220000000000001</v>
      </c>
      <c r="GV19" s="9">
        <v>2.1389999999999998</v>
      </c>
      <c r="GW19" s="9">
        <v>0.73799999999999999</v>
      </c>
      <c r="GX19" s="9">
        <v>0.14000000000000001</v>
      </c>
      <c r="GY19" s="9">
        <v>32.829000000000001</v>
      </c>
      <c r="GZ19" s="9">
        <v>28.706</v>
      </c>
      <c r="HA19" s="9">
        <v>27.152999999999999</v>
      </c>
      <c r="HB19" s="9">
        <v>0.96599999999999997</v>
      </c>
      <c r="HC19" s="9">
        <v>0.58599999999999997</v>
      </c>
      <c r="HD19" s="9">
        <v>1.1499999999999999</v>
      </c>
      <c r="HE19" s="9">
        <v>0</v>
      </c>
      <c r="HF19" s="9">
        <v>0.40200000000000002</v>
      </c>
      <c r="HG19" s="9">
        <v>23.106999999999999</v>
      </c>
      <c r="HH19" s="9">
        <v>1.1220000000000001</v>
      </c>
      <c r="HI19" s="9">
        <v>1.4259999999999999</v>
      </c>
      <c r="HJ19" s="9">
        <v>3.05</v>
      </c>
      <c r="HK19" s="9">
        <v>6.4660000000000002</v>
      </c>
      <c r="HL19" s="9">
        <v>22.24</v>
      </c>
      <c r="HM19" s="9">
        <v>4.1230000000000002</v>
      </c>
      <c r="HN19" s="9">
        <v>2.1829999999999998</v>
      </c>
      <c r="HO19" s="9">
        <v>38.029000000000003</v>
      </c>
      <c r="HP19" s="9">
        <v>16.091000000000001</v>
      </c>
      <c r="HQ19" s="9">
        <v>15.297000000000001</v>
      </c>
      <c r="HR19" s="9">
        <v>1.5249999999999999</v>
      </c>
      <c r="HS19" s="9">
        <v>1.5249999999999999</v>
      </c>
      <c r="HT19" s="9">
        <v>0.41499999999999998</v>
      </c>
      <c r="HU19" s="9">
        <v>1.1100000000000001</v>
      </c>
      <c r="HV19" s="9">
        <v>0.104</v>
      </c>
      <c r="HW19" s="9">
        <v>1.42</v>
      </c>
      <c r="HX19" s="9">
        <v>0.26200000000000001</v>
      </c>
      <c r="HY19" s="9">
        <v>0.70299999999999996</v>
      </c>
      <c r="HZ19" s="9">
        <v>0.56000000000000005</v>
      </c>
      <c r="IA19" s="9">
        <v>0.38200000000000001</v>
      </c>
      <c r="IB19" s="9">
        <v>0.55800000000000005</v>
      </c>
      <c r="IC19" s="9">
        <v>0.58499999999999996</v>
      </c>
      <c r="ID19" s="9">
        <v>1.278</v>
      </c>
      <c r="IE19" s="9">
        <v>0.247</v>
      </c>
      <c r="IF19" s="9">
        <v>0</v>
      </c>
      <c r="IG19" s="9">
        <v>13.772</v>
      </c>
      <c r="IH19" s="9">
        <v>11.677</v>
      </c>
      <c r="II19" s="9">
        <v>10.596</v>
      </c>
      <c r="IJ19" s="9">
        <v>0</v>
      </c>
      <c r="IK19" s="9">
        <v>1.081</v>
      </c>
      <c r="IL19" s="9">
        <v>0</v>
      </c>
      <c r="IM19" s="9">
        <v>0.54100000000000004</v>
      </c>
      <c r="IN19" s="9">
        <v>0.53900000000000003</v>
      </c>
      <c r="IO19" s="9">
        <v>9.8849999999999998</v>
      </c>
      <c r="IP19" s="9">
        <v>0.32900000000000001</v>
      </c>
      <c r="IQ19" s="9">
        <v>0.57699999999999996</v>
      </c>
    </row>
    <row r="20" spans="1:251">
      <c r="A20" s="10">
        <v>45323</v>
      </c>
      <c r="B20" s="9">
        <v>0.158</v>
      </c>
      <c r="C20" s="9">
        <v>11.673</v>
      </c>
      <c r="D20" s="9">
        <v>10.045999999999999</v>
      </c>
      <c r="E20" s="9">
        <v>9.8740000000000006</v>
      </c>
      <c r="F20" s="9">
        <v>7.0999999999999994E-2</v>
      </c>
      <c r="G20" s="9">
        <v>0.10100000000000001</v>
      </c>
      <c r="H20" s="9">
        <v>0</v>
      </c>
      <c r="I20" s="9">
        <v>0.10100000000000001</v>
      </c>
      <c r="J20" s="9">
        <v>0</v>
      </c>
      <c r="K20" s="9">
        <v>8.3650000000000002</v>
      </c>
      <c r="L20" s="9">
        <v>0.40799999999999997</v>
      </c>
      <c r="M20" s="9">
        <v>0.16500000000000001</v>
      </c>
      <c r="N20" s="9">
        <v>1.1080000000000001</v>
      </c>
      <c r="O20" s="9">
        <v>1.405</v>
      </c>
      <c r="P20" s="9">
        <v>8.64</v>
      </c>
      <c r="Q20" s="9">
        <v>1.627</v>
      </c>
      <c r="R20" s="9">
        <v>0.73199999999999998</v>
      </c>
      <c r="S20" s="9">
        <v>13.154</v>
      </c>
      <c r="T20" s="9">
        <v>16.445</v>
      </c>
      <c r="U20" s="9">
        <v>15.601000000000001</v>
      </c>
      <c r="V20" s="9">
        <v>1.478</v>
      </c>
      <c r="W20" s="9">
        <v>1.218</v>
      </c>
      <c r="X20" s="9">
        <v>0.38</v>
      </c>
      <c r="Y20" s="9">
        <v>0.83799999999999997</v>
      </c>
      <c r="Z20" s="9">
        <v>0.48299999999999998</v>
      </c>
      <c r="AA20" s="9">
        <v>0.73499999999999999</v>
      </c>
      <c r="AB20" s="9">
        <v>0.55900000000000005</v>
      </c>
      <c r="AC20" s="9">
        <v>0.14799999999999999</v>
      </c>
      <c r="AD20" s="9">
        <v>0.51200000000000001</v>
      </c>
      <c r="AE20" s="9">
        <v>0.32400000000000001</v>
      </c>
      <c r="AF20" s="9">
        <v>0.747</v>
      </c>
      <c r="AG20" s="9">
        <v>0.14699999999999999</v>
      </c>
      <c r="AH20" s="9">
        <v>0.752</v>
      </c>
      <c r="AI20" s="9">
        <v>0.46600000000000003</v>
      </c>
      <c r="AJ20" s="9">
        <v>0.26</v>
      </c>
      <c r="AK20" s="9">
        <v>14.122999999999999</v>
      </c>
      <c r="AL20" s="9">
        <v>13.613</v>
      </c>
      <c r="AM20" s="9">
        <v>12.981</v>
      </c>
      <c r="AN20" s="9">
        <v>0.317</v>
      </c>
      <c r="AO20" s="9">
        <v>0.314</v>
      </c>
      <c r="AP20" s="9">
        <v>0.251</v>
      </c>
      <c r="AQ20" s="9">
        <v>0.314</v>
      </c>
      <c r="AR20" s="9">
        <v>6.7000000000000004E-2</v>
      </c>
      <c r="AS20" s="9">
        <v>10.186999999999999</v>
      </c>
      <c r="AT20" s="9">
        <v>0.47699999999999998</v>
      </c>
      <c r="AU20" s="9">
        <v>0.41299999999999998</v>
      </c>
      <c r="AV20" s="9">
        <v>2.536</v>
      </c>
      <c r="AW20" s="9">
        <v>2.0939999999999999</v>
      </c>
      <c r="AX20" s="9">
        <v>11.518000000000001</v>
      </c>
      <c r="AY20" s="9">
        <v>0.51</v>
      </c>
      <c r="AZ20" s="9">
        <v>0.84399999999999997</v>
      </c>
      <c r="BA20" s="9">
        <v>16.445</v>
      </c>
      <c r="BB20" s="9">
        <v>16.47</v>
      </c>
      <c r="BC20" s="9">
        <v>16.119</v>
      </c>
      <c r="BD20" s="9">
        <v>1.2569999999999999</v>
      </c>
      <c r="BE20" s="9">
        <v>1.024</v>
      </c>
      <c r="BF20" s="9">
        <v>8.1000000000000003E-2</v>
      </c>
      <c r="BG20" s="9">
        <v>0.94199999999999995</v>
      </c>
      <c r="BH20" s="9">
        <v>0.73399999999999999</v>
      </c>
      <c r="BI20" s="9">
        <v>0.28999999999999998</v>
      </c>
      <c r="BJ20" s="9">
        <v>0.42799999999999999</v>
      </c>
      <c r="BK20" s="9">
        <v>0.42899999999999999</v>
      </c>
      <c r="BL20" s="9">
        <v>0.16700000000000001</v>
      </c>
      <c r="BM20" s="9">
        <v>0.35199999999999998</v>
      </c>
      <c r="BN20" s="9">
        <v>0.40500000000000003</v>
      </c>
      <c r="BO20" s="9">
        <v>0.26700000000000002</v>
      </c>
      <c r="BP20" s="9">
        <v>0.63</v>
      </c>
      <c r="BQ20" s="9">
        <v>0.39300000000000002</v>
      </c>
      <c r="BR20" s="9">
        <v>0.23300000000000001</v>
      </c>
      <c r="BS20" s="9">
        <v>14.862</v>
      </c>
      <c r="BT20" s="9">
        <v>14.568</v>
      </c>
      <c r="BU20" s="9">
        <v>12.964</v>
      </c>
      <c r="BV20" s="9">
        <v>0.95799999999999996</v>
      </c>
      <c r="BW20" s="9">
        <v>0.57099999999999995</v>
      </c>
      <c r="BX20" s="9">
        <v>0.57199999999999995</v>
      </c>
      <c r="BY20" s="9">
        <v>0.875</v>
      </c>
      <c r="BZ20" s="9">
        <v>8.2000000000000003E-2</v>
      </c>
      <c r="CA20" s="9">
        <v>12.984999999999999</v>
      </c>
      <c r="CB20" s="9">
        <v>0.15</v>
      </c>
      <c r="CC20" s="9">
        <v>0.318</v>
      </c>
      <c r="CD20" s="9">
        <v>1.115</v>
      </c>
      <c r="CE20" s="9">
        <v>2.976</v>
      </c>
      <c r="CF20" s="9">
        <v>11.593</v>
      </c>
      <c r="CG20" s="9">
        <v>0.29399999999999998</v>
      </c>
      <c r="CH20" s="9">
        <v>0.35099999999999998</v>
      </c>
      <c r="CI20" s="9">
        <v>16.47</v>
      </c>
      <c r="CJ20" s="9">
        <v>5.9560000000000004</v>
      </c>
      <c r="CK20" s="9">
        <v>5.5750000000000002</v>
      </c>
      <c r="CL20" s="9">
        <v>0.89900000000000002</v>
      </c>
      <c r="CM20" s="9">
        <v>0.80500000000000005</v>
      </c>
      <c r="CN20" s="9">
        <v>8.3000000000000004E-2</v>
      </c>
      <c r="CO20" s="9">
        <v>0.72099999999999997</v>
      </c>
      <c r="CP20" s="9">
        <v>0.38700000000000001</v>
      </c>
      <c r="CQ20" s="9">
        <v>0.41799999999999998</v>
      </c>
      <c r="CR20" s="9">
        <v>0.54600000000000004</v>
      </c>
      <c r="CS20" s="9">
        <v>0.25800000000000001</v>
      </c>
      <c r="CT20" s="9">
        <v>0</v>
      </c>
      <c r="CU20" s="9">
        <v>8.2000000000000003E-2</v>
      </c>
      <c r="CV20" s="9">
        <v>0.41199999999999998</v>
      </c>
      <c r="CW20" s="9">
        <v>0.31</v>
      </c>
      <c r="CX20" s="9">
        <v>0.57799999999999996</v>
      </c>
      <c r="CY20" s="9">
        <v>0.22700000000000001</v>
      </c>
      <c r="CZ20" s="9">
        <v>9.4E-2</v>
      </c>
      <c r="DA20" s="9">
        <v>4.6760000000000002</v>
      </c>
      <c r="DB20" s="9">
        <v>4.2930000000000001</v>
      </c>
      <c r="DC20" s="9">
        <v>4.2930000000000001</v>
      </c>
      <c r="DD20" s="9">
        <v>0</v>
      </c>
      <c r="DE20" s="9">
        <v>0</v>
      </c>
      <c r="DF20" s="9">
        <v>0</v>
      </c>
      <c r="DG20" s="9">
        <v>0</v>
      </c>
      <c r="DH20" s="9">
        <v>0</v>
      </c>
      <c r="DI20" s="9">
        <v>3.1110000000000002</v>
      </c>
      <c r="DJ20" s="9">
        <v>0.20699999999999999</v>
      </c>
      <c r="DK20" s="9">
        <v>0.255</v>
      </c>
      <c r="DL20" s="9">
        <v>0.72</v>
      </c>
      <c r="DM20" s="9">
        <v>4.7E-2</v>
      </c>
      <c r="DN20" s="9">
        <v>4.2460000000000004</v>
      </c>
      <c r="DO20" s="9">
        <v>0.38300000000000001</v>
      </c>
      <c r="DP20" s="9">
        <v>0.38200000000000001</v>
      </c>
      <c r="DQ20" s="9">
        <v>5.9560000000000004</v>
      </c>
      <c r="DR20" s="9">
        <v>4.484</v>
      </c>
      <c r="DS20" s="9">
        <v>4.0019999999999998</v>
      </c>
      <c r="DT20" s="9">
        <v>1.0189999999999999</v>
      </c>
      <c r="DU20" s="9">
        <v>0.84699999999999998</v>
      </c>
      <c r="DV20" s="9">
        <v>0.42799999999999999</v>
      </c>
      <c r="DW20" s="9">
        <v>0.41899999999999998</v>
      </c>
      <c r="DX20" s="9">
        <v>0.41799999999999998</v>
      </c>
      <c r="DY20" s="9">
        <v>0.42899999999999999</v>
      </c>
      <c r="DZ20" s="9">
        <v>0.41799999999999998</v>
      </c>
      <c r="EA20" s="9">
        <v>0.20799999999999999</v>
      </c>
      <c r="EB20" s="9">
        <v>0.13600000000000001</v>
      </c>
      <c r="EC20" s="9">
        <v>8.5000000000000006E-2</v>
      </c>
      <c r="ED20" s="9">
        <v>0.32900000000000001</v>
      </c>
      <c r="EE20" s="9">
        <v>0.433</v>
      </c>
      <c r="EF20" s="9">
        <v>0.48599999999999999</v>
      </c>
      <c r="EG20" s="9">
        <v>0.36099999999999999</v>
      </c>
      <c r="EH20" s="9">
        <v>0.17199999999999999</v>
      </c>
      <c r="EI20" s="9">
        <v>2.9820000000000002</v>
      </c>
      <c r="EJ20" s="9">
        <v>2.77</v>
      </c>
      <c r="EK20" s="9">
        <v>2.6819999999999999</v>
      </c>
      <c r="EL20" s="9">
        <v>8.7999999999999995E-2</v>
      </c>
      <c r="EM20" s="9">
        <v>0</v>
      </c>
      <c r="EN20" s="9">
        <v>8.7999999999999995E-2</v>
      </c>
      <c r="EO20" s="9">
        <v>0</v>
      </c>
      <c r="EP20" s="9">
        <v>0</v>
      </c>
      <c r="EQ20" s="9">
        <v>2.218</v>
      </c>
      <c r="ER20" s="9">
        <v>0</v>
      </c>
      <c r="ES20" s="9">
        <v>5.8999999999999997E-2</v>
      </c>
      <c r="ET20" s="9">
        <v>0.49299999999999999</v>
      </c>
      <c r="EU20" s="9">
        <v>0.42899999999999999</v>
      </c>
      <c r="EV20" s="9">
        <v>2.3410000000000002</v>
      </c>
      <c r="EW20" s="9">
        <v>0.21199999999999999</v>
      </c>
      <c r="EX20" s="9">
        <v>0.48199999999999998</v>
      </c>
      <c r="EY20" s="9">
        <v>4.484</v>
      </c>
      <c r="EZ20" s="9">
        <v>6.4610000000000003</v>
      </c>
      <c r="FA20" s="9">
        <v>5.9420000000000002</v>
      </c>
      <c r="FB20" s="9">
        <v>0.40400000000000003</v>
      </c>
      <c r="FC20" s="9">
        <v>0.30499999999999999</v>
      </c>
      <c r="FD20" s="9">
        <v>8.2000000000000003E-2</v>
      </c>
      <c r="FE20" s="9">
        <v>0.155</v>
      </c>
      <c r="FF20" s="9">
        <v>6.8000000000000005E-2</v>
      </c>
      <c r="FG20" s="9">
        <v>0.23699999999999999</v>
      </c>
      <c r="FH20" s="9">
        <v>0.22</v>
      </c>
      <c r="FI20" s="9">
        <v>8.5000000000000006E-2</v>
      </c>
      <c r="FJ20" s="9">
        <v>0</v>
      </c>
      <c r="FK20" s="9">
        <v>0.13800000000000001</v>
      </c>
      <c r="FL20" s="9">
        <v>0.16700000000000001</v>
      </c>
      <c r="FM20" s="9">
        <v>0</v>
      </c>
      <c r="FN20" s="9">
        <v>0.30499999999999999</v>
      </c>
      <c r="FO20" s="9">
        <v>0</v>
      </c>
      <c r="FP20" s="9">
        <v>9.9000000000000005E-2</v>
      </c>
      <c r="FQ20" s="9">
        <v>5.5380000000000003</v>
      </c>
      <c r="FR20" s="9">
        <v>4.5259999999999998</v>
      </c>
      <c r="FS20" s="9">
        <v>4.2640000000000002</v>
      </c>
      <c r="FT20" s="9">
        <v>9.7000000000000003E-2</v>
      </c>
      <c r="FU20" s="9">
        <v>0.16400000000000001</v>
      </c>
      <c r="FV20" s="9">
        <v>9.7000000000000003E-2</v>
      </c>
      <c r="FW20" s="9">
        <v>0.16400000000000001</v>
      </c>
      <c r="FX20" s="9">
        <v>0</v>
      </c>
      <c r="FY20" s="9">
        <v>3.7349999999999999</v>
      </c>
      <c r="FZ20" s="9">
        <v>5.8000000000000003E-2</v>
      </c>
      <c r="GA20" s="9">
        <v>0.16400000000000001</v>
      </c>
      <c r="GB20" s="9">
        <v>0.56799999999999995</v>
      </c>
      <c r="GC20" s="9">
        <v>0.47799999999999998</v>
      </c>
      <c r="GD20" s="9">
        <v>4.048</v>
      </c>
      <c r="GE20" s="9">
        <v>1.0129999999999999</v>
      </c>
      <c r="GF20" s="9">
        <v>0.51900000000000002</v>
      </c>
      <c r="GG20" s="9">
        <v>6.4610000000000003</v>
      </c>
      <c r="GH20" s="9">
        <v>38.277000000000001</v>
      </c>
      <c r="GI20" s="9">
        <v>37.344000000000001</v>
      </c>
      <c r="GJ20" s="9">
        <v>3.2570000000000001</v>
      </c>
      <c r="GK20" s="9">
        <v>3.0529999999999999</v>
      </c>
      <c r="GL20" s="9">
        <v>1.7849999999999999</v>
      </c>
      <c r="GM20" s="9">
        <v>1.2669999999999999</v>
      </c>
      <c r="GN20" s="9">
        <v>1.8169999999999999</v>
      </c>
      <c r="GO20" s="9">
        <v>1.236</v>
      </c>
      <c r="GP20" s="9">
        <v>2.4460000000000002</v>
      </c>
      <c r="GQ20" s="9">
        <v>0</v>
      </c>
      <c r="GR20" s="9">
        <v>0.60699999999999998</v>
      </c>
      <c r="GS20" s="9">
        <v>1.1399999999999999</v>
      </c>
      <c r="GT20" s="9">
        <v>0.81699999999999995</v>
      </c>
      <c r="GU20" s="9">
        <v>1.095</v>
      </c>
      <c r="GV20" s="9">
        <v>2.5990000000000002</v>
      </c>
      <c r="GW20" s="9">
        <v>0.45400000000000001</v>
      </c>
      <c r="GX20" s="9">
        <v>0.20399999999999999</v>
      </c>
      <c r="GY20" s="9">
        <v>34.087000000000003</v>
      </c>
      <c r="GZ20" s="9">
        <v>30.547000000000001</v>
      </c>
      <c r="HA20" s="9">
        <v>29.271000000000001</v>
      </c>
      <c r="HB20" s="9">
        <v>0.97799999999999998</v>
      </c>
      <c r="HC20" s="9">
        <v>0.29799999999999999</v>
      </c>
      <c r="HD20" s="9">
        <v>1.123</v>
      </c>
      <c r="HE20" s="9">
        <v>0</v>
      </c>
      <c r="HF20" s="9">
        <v>0.152</v>
      </c>
      <c r="HG20" s="9">
        <v>24.33</v>
      </c>
      <c r="HH20" s="9">
        <v>1.9730000000000001</v>
      </c>
      <c r="HI20" s="9">
        <v>0.64100000000000001</v>
      </c>
      <c r="HJ20" s="9">
        <v>3.6030000000000002</v>
      </c>
      <c r="HK20" s="9">
        <v>5.6139999999999999</v>
      </c>
      <c r="HL20" s="9">
        <v>24.931999999999999</v>
      </c>
      <c r="HM20" s="9">
        <v>3.54</v>
      </c>
      <c r="HN20" s="9">
        <v>0.93300000000000005</v>
      </c>
      <c r="HO20" s="9">
        <v>38.277000000000001</v>
      </c>
      <c r="HP20" s="9">
        <v>16.425000000000001</v>
      </c>
      <c r="HQ20" s="9">
        <v>15.829000000000001</v>
      </c>
      <c r="HR20" s="9">
        <v>1.1299999999999999</v>
      </c>
      <c r="HS20" s="9">
        <v>1.0389999999999999</v>
      </c>
      <c r="HT20" s="9">
        <v>0.46600000000000003</v>
      </c>
      <c r="HU20" s="9">
        <v>0.57299999999999995</v>
      </c>
      <c r="HV20" s="9">
        <v>0.58599999999999997</v>
      </c>
      <c r="HW20" s="9">
        <v>0.45300000000000001</v>
      </c>
      <c r="HX20" s="9">
        <v>0.33300000000000002</v>
      </c>
      <c r="HY20" s="9">
        <v>0.33600000000000002</v>
      </c>
      <c r="HZ20" s="9">
        <v>0.37</v>
      </c>
      <c r="IA20" s="9">
        <v>0.34300000000000003</v>
      </c>
      <c r="IB20" s="9">
        <v>0.29799999999999999</v>
      </c>
      <c r="IC20" s="9">
        <v>0.39800000000000002</v>
      </c>
      <c r="ID20" s="9">
        <v>0.88600000000000001</v>
      </c>
      <c r="IE20" s="9">
        <v>0.153</v>
      </c>
      <c r="IF20" s="9">
        <v>9.0999999999999998E-2</v>
      </c>
      <c r="IG20" s="9">
        <v>14.7</v>
      </c>
      <c r="IH20" s="9">
        <v>13.319000000000001</v>
      </c>
      <c r="II20" s="9">
        <v>12.484999999999999</v>
      </c>
      <c r="IJ20" s="9">
        <v>0.44500000000000001</v>
      </c>
      <c r="IK20" s="9">
        <v>0.38900000000000001</v>
      </c>
      <c r="IL20" s="9">
        <v>0.34200000000000003</v>
      </c>
      <c r="IM20" s="9">
        <v>0.42399999999999999</v>
      </c>
      <c r="IN20" s="9">
        <v>6.8000000000000005E-2</v>
      </c>
      <c r="IO20" s="9">
        <v>10.548999999999999</v>
      </c>
      <c r="IP20" s="9">
        <v>0.63900000000000001</v>
      </c>
      <c r="IQ20" s="9">
        <v>0.33600000000000002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7512</v>
      </c>
      <c r="C1" s="3" t="s">
        <v>7513</v>
      </c>
      <c r="D1" s="3" t="s">
        <v>7514</v>
      </c>
      <c r="E1" s="3" t="s">
        <v>7515</v>
      </c>
      <c r="F1" s="3" t="s">
        <v>7516</v>
      </c>
      <c r="G1" s="3" t="s">
        <v>7517</v>
      </c>
      <c r="H1" s="3" t="s">
        <v>7518</v>
      </c>
      <c r="I1" s="3" t="s">
        <v>7519</v>
      </c>
      <c r="J1" s="3" t="s">
        <v>7520</v>
      </c>
      <c r="K1" s="3" t="s">
        <v>7521</v>
      </c>
      <c r="L1" s="3" t="s">
        <v>7522</v>
      </c>
      <c r="M1" s="3" t="s">
        <v>7523</v>
      </c>
      <c r="N1" s="3" t="s">
        <v>7524</v>
      </c>
      <c r="O1" s="3" t="s">
        <v>7525</v>
      </c>
      <c r="P1" s="3" t="s">
        <v>7526</v>
      </c>
      <c r="Q1" s="3" t="s">
        <v>7527</v>
      </c>
      <c r="R1" s="3" t="s">
        <v>7528</v>
      </c>
      <c r="S1" s="3" t="s">
        <v>7529</v>
      </c>
      <c r="T1" s="3" t="s">
        <v>7530</v>
      </c>
      <c r="U1" s="3" t="s">
        <v>7531</v>
      </c>
      <c r="V1" s="3" t="s">
        <v>7532</v>
      </c>
      <c r="W1" s="3" t="s">
        <v>7533</v>
      </c>
      <c r="X1" s="3" t="s">
        <v>7534</v>
      </c>
      <c r="Y1" s="3" t="s">
        <v>7535</v>
      </c>
      <c r="Z1" s="3" t="s">
        <v>7536</v>
      </c>
      <c r="AA1" s="3" t="s">
        <v>7537</v>
      </c>
      <c r="AB1" s="3" t="s">
        <v>7538</v>
      </c>
      <c r="AC1" s="3" t="s">
        <v>7539</v>
      </c>
      <c r="AD1" s="3" t="s">
        <v>7540</v>
      </c>
      <c r="AE1" s="3" t="s">
        <v>7541</v>
      </c>
      <c r="AF1" s="3" t="s">
        <v>7542</v>
      </c>
      <c r="AG1" s="3" t="s">
        <v>7543</v>
      </c>
      <c r="AH1" s="3" t="s">
        <v>7544</v>
      </c>
      <c r="AI1" s="3" t="s">
        <v>7545</v>
      </c>
      <c r="AJ1" s="3" t="s">
        <v>7546</v>
      </c>
      <c r="AK1" s="3" t="s">
        <v>7547</v>
      </c>
      <c r="AL1" s="3" t="s">
        <v>7548</v>
      </c>
      <c r="AM1" s="3" t="s">
        <v>7549</v>
      </c>
      <c r="AN1" s="3" t="s">
        <v>7550</v>
      </c>
      <c r="AO1" s="3" t="s">
        <v>7551</v>
      </c>
      <c r="AP1" s="3" t="s">
        <v>7552</v>
      </c>
      <c r="AQ1" s="3" t="s">
        <v>7553</v>
      </c>
      <c r="AR1" s="3" t="s">
        <v>7554</v>
      </c>
      <c r="AS1" s="3" t="s">
        <v>7555</v>
      </c>
      <c r="AT1" s="3" t="s">
        <v>7556</v>
      </c>
      <c r="AU1" s="3" t="s">
        <v>7557</v>
      </c>
      <c r="AV1" s="3" t="s">
        <v>7558</v>
      </c>
      <c r="AW1" s="3" t="s">
        <v>7559</v>
      </c>
      <c r="AX1" s="3" t="s">
        <v>7560</v>
      </c>
      <c r="AY1" s="3" t="s">
        <v>7561</v>
      </c>
      <c r="AZ1" s="3" t="s">
        <v>7562</v>
      </c>
      <c r="BA1" s="3" t="s">
        <v>7563</v>
      </c>
      <c r="BB1" s="3" t="s">
        <v>7564</v>
      </c>
      <c r="BC1" s="3" t="s">
        <v>7565</v>
      </c>
      <c r="BD1" s="3" t="s">
        <v>7566</v>
      </c>
      <c r="BE1" s="3" t="s">
        <v>7567</v>
      </c>
      <c r="BF1" s="3" t="s">
        <v>7568</v>
      </c>
      <c r="BG1" s="3" t="s">
        <v>7569</v>
      </c>
      <c r="BH1" s="3" t="s">
        <v>7570</v>
      </c>
      <c r="BI1" s="3" t="s">
        <v>7571</v>
      </c>
      <c r="BJ1" s="3" t="s">
        <v>7572</v>
      </c>
      <c r="BK1" s="3" t="s">
        <v>7573</v>
      </c>
      <c r="BL1" s="3" t="s">
        <v>7574</v>
      </c>
      <c r="BM1" s="3" t="s">
        <v>7575</v>
      </c>
      <c r="BN1" s="3" t="s">
        <v>7576</v>
      </c>
      <c r="BO1" s="3" t="s">
        <v>7577</v>
      </c>
      <c r="BP1" s="3" t="s">
        <v>7578</v>
      </c>
      <c r="BQ1" s="3" t="s">
        <v>7579</v>
      </c>
      <c r="BR1" s="3" t="s">
        <v>7580</v>
      </c>
      <c r="BS1" s="3" t="s">
        <v>7581</v>
      </c>
      <c r="BT1" s="3" t="s">
        <v>7582</v>
      </c>
      <c r="BU1" s="3" t="s">
        <v>7583</v>
      </c>
      <c r="BV1" s="3" t="s">
        <v>7584</v>
      </c>
      <c r="BW1" s="3" t="s">
        <v>7585</v>
      </c>
      <c r="BX1" s="3" t="s">
        <v>7586</v>
      </c>
      <c r="BY1" s="3" t="s">
        <v>7587</v>
      </c>
      <c r="BZ1" s="3" t="s">
        <v>7588</v>
      </c>
      <c r="CA1" s="3" t="s">
        <v>7589</v>
      </c>
      <c r="CB1" s="3" t="s">
        <v>7590</v>
      </c>
      <c r="CC1" s="3" t="s">
        <v>7591</v>
      </c>
      <c r="CD1" s="3" t="s">
        <v>7592</v>
      </c>
      <c r="CE1" s="3" t="s">
        <v>7593</v>
      </c>
      <c r="CF1" s="3" t="s">
        <v>7594</v>
      </c>
      <c r="CG1" s="3" t="s">
        <v>7595</v>
      </c>
      <c r="CH1" s="3" t="s">
        <v>7596</v>
      </c>
      <c r="CI1" s="3" t="s">
        <v>7597</v>
      </c>
      <c r="CJ1" s="3" t="s">
        <v>7598</v>
      </c>
      <c r="CK1" s="3" t="s">
        <v>7599</v>
      </c>
      <c r="CL1" s="3" t="s">
        <v>7600</v>
      </c>
      <c r="CM1" s="3" t="s">
        <v>7601</v>
      </c>
      <c r="CN1" s="3" t="s">
        <v>7602</v>
      </c>
      <c r="CO1" s="3" t="s">
        <v>7603</v>
      </c>
      <c r="CP1" s="3" t="s">
        <v>7604</v>
      </c>
      <c r="CQ1" s="3" t="s">
        <v>7605</v>
      </c>
      <c r="CR1" s="3" t="s">
        <v>7606</v>
      </c>
      <c r="CS1" s="3" t="s">
        <v>7607</v>
      </c>
      <c r="CT1" s="3" t="s">
        <v>7608</v>
      </c>
      <c r="CU1" s="3" t="s">
        <v>7609</v>
      </c>
      <c r="CV1" s="3" t="s">
        <v>7610</v>
      </c>
      <c r="CW1" s="3" t="s">
        <v>7611</v>
      </c>
      <c r="CX1" s="3" t="s">
        <v>7612</v>
      </c>
      <c r="CY1" s="3" t="s">
        <v>7613</v>
      </c>
      <c r="CZ1" s="3" t="s">
        <v>7614</v>
      </c>
      <c r="DA1" s="3" t="s">
        <v>7615</v>
      </c>
      <c r="DB1" s="3" t="s">
        <v>7616</v>
      </c>
      <c r="DC1" s="3" t="s">
        <v>7617</v>
      </c>
      <c r="DD1" s="3" t="s">
        <v>7618</v>
      </c>
      <c r="DE1" s="3" t="s">
        <v>7619</v>
      </c>
      <c r="DF1" s="3" t="s">
        <v>7620</v>
      </c>
      <c r="DG1" s="3" t="s">
        <v>7621</v>
      </c>
      <c r="DH1" s="3" t="s">
        <v>7622</v>
      </c>
      <c r="DI1" s="3" t="s">
        <v>7623</v>
      </c>
      <c r="DJ1" s="3" t="s">
        <v>7624</v>
      </c>
      <c r="DK1" s="3" t="s">
        <v>7625</v>
      </c>
      <c r="DL1" s="3" t="s">
        <v>7626</v>
      </c>
      <c r="DM1" s="3" t="s">
        <v>7627</v>
      </c>
      <c r="DN1" s="3" t="s">
        <v>7628</v>
      </c>
      <c r="DO1" s="3" t="s">
        <v>7629</v>
      </c>
      <c r="DP1" s="3" t="s">
        <v>7630</v>
      </c>
      <c r="DQ1" s="3" t="s">
        <v>7631</v>
      </c>
      <c r="DR1" s="3" t="s">
        <v>7632</v>
      </c>
      <c r="DS1" s="3" t="s">
        <v>7633</v>
      </c>
      <c r="DT1" s="3" t="s">
        <v>7634</v>
      </c>
      <c r="DU1" s="3" t="s">
        <v>7635</v>
      </c>
      <c r="DV1" s="3" t="s">
        <v>7636</v>
      </c>
      <c r="DW1" s="3" t="s">
        <v>7637</v>
      </c>
      <c r="DX1" s="3" t="s">
        <v>7638</v>
      </c>
      <c r="DY1" s="3" t="s">
        <v>7639</v>
      </c>
      <c r="DZ1" s="3" t="s">
        <v>7640</v>
      </c>
      <c r="EA1" s="3" t="s">
        <v>7641</v>
      </c>
      <c r="EB1" s="3" t="s">
        <v>7642</v>
      </c>
      <c r="EC1" s="3" t="s">
        <v>7643</v>
      </c>
      <c r="ED1" s="3" t="s">
        <v>7644</v>
      </c>
      <c r="EE1" s="3" t="s">
        <v>7645</v>
      </c>
      <c r="EF1" s="3" t="s">
        <v>7646</v>
      </c>
      <c r="EG1" s="3" t="s">
        <v>7647</v>
      </c>
      <c r="EH1" s="3" t="s">
        <v>7648</v>
      </c>
      <c r="EI1" s="3" t="s">
        <v>7649</v>
      </c>
      <c r="EJ1" s="3" t="s">
        <v>7650</v>
      </c>
      <c r="EK1" s="3" t="s">
        <v>7651</v>
      </c>
      <c r="EL1" s="3" t="s">
        <v>7652</v>
      </c>
      <c r="EM1" s="3" t="s">
        <v>7653</v>
      </c>
      <c r="EN1" s="3" t="s">
        <v>7654</v>
      </c>
      <c r="EO1" s="3" t="s">
        <v>7655</v>
      </c>
      <c r="EP1" s="3" t="s">
        <v>7656</v>
      </c>
      <c r="EQ1" s="3" t="s">
        <v>7657</v>
      </c>
      <c r="ER1" s="3" t="s">
        <v>7658</v>
      </c>
      <c r="ES1" s="3" t="s">
        <v>7659</v>
      </c>
      <c r="ET1" s="3" t="s">
        <v>7660</v>
      </c>
      <c r="EU1" s="3" t="s">
        <v>7661</v>
      </c>
      <c r="EV1" s="3" t="s">
        <v>7662</v>
      </c>
      <c r="EW1" s="3" t="s">
        <v>7663</v>
      </c>
      <c r="EX1" s="3" t="s">
        <v>7664</v>
      </c>
      <c r="EY1" s="3" t="s">
        <v>7665</v>
      </c>
      <c r="EZ1" s="3" t="s">
        <v>7666</v>
      </c>
      <c r="FA1" s="3" t="s">
        <v>7667</v>
      </c>
      <c r="FB1" s="3" t="s">
        <v>7668</v>
      </c>
      <c r="FC1" s="3" t="s">
        <v>7669</v>
      </c>
      <c r="FD1" s="3" t="s">
        <v>7670</v>
      </c>
      <c r="FE1" s="3" t="s">
        <v>7671</v>
      </c>
      <c r="FF1" s="3" t="s">
        <v>7672</v>
      </c>
      <c r="FG1" s="3" t="s">
        <v>7673</v>
      </c>
      <c r="FH1" s="3" t="s">
        <v>7674</v>
      </c>
      <c r="FI1" s="3" t="s">
        <v>7675</v>
      </c>
      <c r="FJ1" s="3" t="s">
        <v>7676</v>
      </c>
      <c r="FK1" s="3" t="s">
        <v>7677</v>
      </c>
      <c r="FL1" s="3" t="s">
        <v>7678</v>
      </c>
      <c r="FM1" s="3" t="s">
        <v>7679</v>
      </c>
      <c r="FN1" s="3" t="s">
        <v>7680</v>
      </c>
      <c r="FO1" s="3" t="s">
        <v>7681</v>
      </c>
      <c r="FP1" s="3" t="s">
        <v>7682</v>
      </c>
      <c r="FQ1" s="3" t="s">
        <v>7683</v>
      </c>
      <c r="FR1" s="3" t="s">
        <v>7684</v>
      </c>
      <c r="FS1" s="3" t="s">
        <v>7685</v>
      </c>
      <c r="FT1" s="3" t="s">
        <v>7686</v>
      </c>
      <c r="FU1" s="3" t="s">
        <v>7687</v>
      </c>
      <c r="FV1" s="3" t="s">
        <v>7688</v>
      </c>
      <c r="FW1" s="3" t="s">
        <v>7689</v>
      </c>
      <c r="FX1" s="3" t="s">
        <v>7690</v>
      </c>
      <c r="FY1" s="3" t="s">
        <v>7691</v>
      </c>
      <c r="FZ1" s="3" t="s">
        <v>7692</v>
      </c>
      <c r="GA1" s="3" t="s">
        <v>7693</v>
      </c>
      <c r="GB1" s="3" t="s">
        <v>7694</v>
      </c>
      <c r="GC1" s="3" t="s">
        <v>7695</v>
      </c>
      <c r="GD1" s="3" t="s">
        <v>7696</v>
      </c>
      <c r="GE1" s="3" t="s">
        <v>7697</v>
      </c>
      <c r="GF1" s="3" t="s">
        <v>7698</v>
      </c>
      <c r="GG1" s="3" t="s">
        <v>7699</v>
      </c>
      <c r="GH1" s="3" t="s">
        <v>7700</v>
      </c>
      <c r="GI1" s="3" t="s">
        <v>7701</v>
      </c>
      <c r="GJ1" s="3" t="s">
        <v>7702</v>
      </c>
      <c r="GK1" s="3" t="s">
        <v>7703</v>
      </c>
      <c r="GL1" s="3" t="s">
        <v>7704</v>
      </c>
      <c r="GM1" s="3" t="s">
        <v>7705</v>
      </c>
      <c r="GN1" s="3" t="s">
        <v>7706</v>
      </c>
      <c r="GO1" s="3" t="s">
        <v>7707</v>
      </c>
      <c r="GP1" s="3" t="s">
        <v>7708</v>
      </c>
      <c r="GQ1" s="3" t="s">
        <v>7709</v>
      </c>
      <c r="GR1" s="3" t="s">
        <v>7710</v>
      </c>
      <c r="GS1" s="3" t="s">
        <v>7711</v>
      </c>
      <c r="GT1" s="3" t="s">
        <v>7712</v>
      </c>
      <c r="GU1" s="3" t="s">
        <v>7713</v>
      </c>
      <c r="GV1" s="3" t="s">
        <v>7714</v>
      </c>
      <c r="GW1" s="3" t="s">
        <v>7715</v>
      </c>
      <c r="GX1" s="3" t="s">
        <v>7716</v>
      </c>
      <c r="GY1" s="3" t="s">
        <v>7717</v>
      </c>
      <c r="GZ1" s="3" t="s">
        <v>7718</v>
      </c>
      <c r="HA1" s="3" t="s">
        <v>7719</v>
      </c>
      <c r="HB1" s="3" t="s">
        <v>7720</v>
      </c>
      <c r="HC1" s="3" t="s">
        <v>7721</v>
      </c>
      <c r="HD1" s="3" t="s">
        <v>7722</v>
      </c>
      <c r="HE1" s="3" t="s">
        <v>7723</v>
      </c>
      <c r="HF1" s="3" t="s">
        <v>7724</v>
      </c>
      <c r="HG1" s="3" t="s">
        <v>7725</v>
      </c>
      <c r="HH1" s="3" t="s">
        <v>7726</v>
      </c>
      <c r="HI1" s="3" t="s">
        <v>7727</v>
      </c>
      <c r="HJ1" s="3" t="s">
        <v>7728</v>
      </c>
      <c r="HK1" s="3" t="s">
        <v>7729</v>
      </c>
      <c r="HL1" s="3" t="s">
        <v>7730</v>
      </c>
      <c r="HM1" s="3" t="s">
        <v>7731</v>
      </c>
      <c r="HN1" s="3" t="s">
        <v>7732</v>
      </c>
      <c r="HO1" s="3" t="s">
        <v>7733</v>
      </c>
      <c r="HP1" s="3" t="s">
        <v>7734</v>
      </c>
      <c r="HQ1" s="3" t="s">
        <v>7735</v>
      </c>
      <c r="HR1" s="3" t="s">
        <v>7736</v>
      </c>
      <c r="HS1" s="3" t="s">
        <v>7737</v>
      </c>
      <c r="HT1" s="3" t="s">
        <v>7738</v>
      </c>
      <c r="HU1" s="3" t="s">
        <v>7739</v>
      </c>
      <c r="HV1" s="3" t="s">
        <v>7740</v>
      </c>
      <c r="HW1" s="3" t="s">
        <v>7741</v>
      </c>
      <c r="HX1" s="3" t="s">
        <v>7742</v>
      </c>
      <c r="HY1" s="3" t="s">
        <v>7743</v>
      </c>
      <c r="HZ1" s="3" t="s">
        <v>7744</v>
      </c>
      <c r="IA1" s="3" t="s">
        <v>7745</v>
      </c>
      <c r="IB1" s="3" t="s">
        <v>7746</v>
      </c>
      <c r="IC1" s="3" t="s">
        <v>7747</v>
      </c>
      <c r="ID1" s="3" t="s">
        <v>7748</v>
      </c>
      <c r="IE1" s="3" t="s">
        <v>7749</v>
      </c>
      <c r="IF1" s="3" t="s">
        <v>7750</v>
      </c>
      <c r="IG1" s="3" t="s">
        <v>7751</v>
      </c>
      <c r="IH1" s="3" t="s">
        <v>7752</v>
      </c>
      <c r="II1" s="3" t="s">
        <v>7753</v>
      </c>
      <c r="IJ1" s="3" t="s">
        <v>7754</v>
      </c>
      <c r="IK1" s="3" t="s">
        <v>7755</v>
      </c>
      <c r="IL1" s="3" t="s">
        <v>7756</v>
      </c>
      <c r="IM1" s="3" t="s">
        <v>7757</v>
      </c>
      <c r="IN1" s="3" t="s">
        <v>7758</v>
      </c>
      <c r="IO1" s="3" t="s">
        <v>7759</v>
      </c>
      <c r="IP1" s="3" t="s">
        <v>7760</v>
      </c>
      <c r="IQ1" s="3" t="s">
        <v>7761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7762</v>
      </c>
      <c r="C10" s="8" t="s">
        <v>7763</v>
      </c>
      <c r="D10" s="8" t="s">
        <v>7764</v>
      </c>
      <c r="E10" s="8" t="s">
        <v>7765</v>
      </c>
      <c r="F10" s="8" t="s">
        <v>7766</v>
      </c>
      <c r="G10" s="8" t="s">
        <v>7767</v>
      </c>
      <c r="H10" s="8" t="s">
        <v>7768</v>
      </c>
      <c r="I10" s="8" t="s">
        <v>7769</v>
      </c>
      <c r="J10" s="8" t="s">
        <v>7770</v>
      </c>
      <c r="K10" s="8" t="s">
        <v>7771</v>
      </c>
      <c r="L10" s="8" t="s">
        <v>7772</v>
      </c>
      <c r="M10" s="8" t="s">
        <v>7773</v>
      </c>
      <c r="N10" s="8" t="s">
        <v>7774</v>
      </c>
      <c r="O10" s="8" t="s">
        <v>7775</v>
      </c>
      <c r="P10" s="8" t="s">
        <v>7776</v>
      </c>
      <c r="Q10" s="8" t="s">
        <v>7777</v>
      </c>
      <c r="R10" s="8" t="s">
        <v>7778</v>
      </c>
      <c r="S10" s="8" t="s">
        <v>7779</v>
      </c>
      <c r="T10" s="8" t="s">
        <v>7780</v>
      </c>
      <c r="U10" s="8" t="s">
        <v>7781</v>
      </c>
      <c r="V10" s="8" t="s">
        <v>7782</v>
      </c>
      <c r="W10" s="8" t="s">
        <v>7783</v>
      </c>
      <c r="X10" s="8" t="s">
        <v>7784</v>
      </c>
      <c r="Y10" s="8" t="s">
        <v>7785</v>
      </c>
      <c r="Z10" s="8" t="s">
        <v>7786</v>
      </c>
      <c r="AA10" s="8" t="s">
        <v>7787</v>
      </c>
      <c r="AB10" s="8" t="s">
        <v>7788</v>
      </c>
      <c r="AC10" s="8" t="s">
        <v>7789</v>
      </c>
      <c r="AD10" s="8" t="s">
        <v>7790</v>
      </c>
      <c r="AE10" s="8" t="s">
        <v>7791</v>
      </c>
      <c r="AF10" s="8" t="s">
        <v>7792</v>
      </c>
      <c r="AG10" s="8" t="s">
        <v>7793</v>
      </c>
      <c r="AH10" s="8" t="s">
        <v>7794</v>
      </c>
      <c r="AI10" s="8" t="s">
        <v>7795</v>
      </c>
      <c r="AJ10" s="8" t="s">
        <v>7796</v>
      </c>
      <c r="AK10" s="8" t="s">
        <v>7797</v>
      </c>
      <c r="AL10" s="8" t="s">
        <v>7798</v>
      </c>
      <c r="AM10" s="8" t="s">
        <v>7799</v>
      </c>
      <c r="AN10" s="8" t="s">
        <v>7800</v>
      </c>
      <c r="AO10" s="8" t="s">
        <v>7801</v>
      </c>
      <c r="AP10" s="8" t="s">
        <v>7802</v>
      </c>
      <c r="AQ10" s="8" t="s">
        <v>7803</v>
      </c>
      <c r="AR10" s="8" t="s">
        <v>7804</v>
      </c>
      <c r="AS10" s="8" t="s">
        <v>7805</v>
      </c>
      <c r="AT10" s="8" t="s">
        <v>7806</v>
      </c>
      <c r="AU10" s="8" t="s">
        <v>7807</v>
      </c>
      <c r="AV10" s="8" t="s">
        <v>7808</v>
      </c>
      <c r="AW10" s="8" t="s">
        <v>7809</v>
      </c>
      <c r="AX10" s="8" t="s">
        <v>7810</v>
      </c>
      <c r="AY10" s="8" t="s">
        <v>7811</v>
      </c>
      <c r="AZ10" s="8" t="s">
        <v>7812</v>
      </c>
      <c r="BA10" s="8" t="s">
        <v>7813</v>
      </c>
      <c r="BB10" s="8" t="s">
        <v>7814</v>
      </c>
      <c r="BC10" s="8" t="s">
        <v>7815</v>
      </c>
      <c r="BD10" s="8" t="s">
        <v>7816</v>
      </c>
      <c r="BE10" s="8" t="s">
        <v>7817</v>
      </c>
      <c r="BF10" s="8" t="s">
        <v>7818</v>
      </c>
      <c r="BG10" s="8" t="s">
        <v>7819</v>
      </c>
      <c r="BH10" s="8" t="s">
        <v>7820</v>
      </c>
      <c r="BI10" s="8" t="s">
        <v>7821</v>
      </c>
      <c r="BJ10" s="8" t="s">
        <v>7822</v>
      </c>
      <c r="BK10" s="8" t="s">
        <v>7823</v>
      </c>
      <c r="BL10" s="8" t="s">
        <v>7824</v>
      </c>
      <c r="BM10" s="8" t="s">
        <v>7825</v>
      </c>
      <c r="BN10" s="8" t="s">
        <v>7826</v>
      </c>
      <c r="BO10" s="8" t="s">
        <v>7827</v>
      </c>
      <c r="BP10" s="8" t="s">
        <v>7828</v>
      </c>
      <c r="BQ10" s="8" t="s">
        <v>7829</v>
      </c>
      <c r="BR10" s="8" t="s">
        <v>7830</v>
      </c>
      <c r="BS10" s="8" t="s">
        <v>7831</v>
      </c>
      <c r="BT10" s="8" t="s">
        <v>7832</v>
      </c>
      <c r="BU10" s="8" t="s">
        <v>7833</v>
      </c>
      <c r="BV10" s="8" t="s">
        <v>7834</v>
      </c>
      <c r="BW10" s="8" t="s">
        <v>7835</v>
      </c>
      <c r="BX10" s="8" t="s">
        <v>7836</v>
      </c>
      <c r="BY10" s="8" t="s">
        <v>7837</v>
      </c>
      <c r="BZ10" s="8" t="s">
        <v>7838</v>
      </c>
      <c r="CA10" s="8" t="s">
        <v>7839</v>
      </c>
      <c r="CB10" s="8" t="s">
        <v>7840</v>
      </c>
      <c r="CC10" s="8" t="s">
        <v>7841</v>
      </c>
      <c r="CD10" s="8" t="s">
        <v>7842</v>
      </c>
      <c r="CE10" s="8" t="s">
        <v>7843</v>
      </c>
      <c r="CF10" s="8" t="s">
        <v>7844</v>
      </c>
      <c r="CG10" s="8" t="s">
        <v>7845</v>
      </c>
      <c r="CH10" s="8" t="s">
        <v>7846</v>
      </c>
      <c r="CI10" s="8" t="s">
        <v>7847</v>
      </c>
      <c r="CJ10" s="8" t="s">
        <v>7848</v>
      </c>
      <c r="CK10" s="8" t="s">
        <v>7849</v>
      </c>
      <c r="CL10" s="8" t="s">
        <v>7850</v>
      </c>
      <c r="CM10" s="8" t="s">
        <v>7851</v>
      </c>
      <c r="CN10" s="8" t="s">
        <v>7852</v>
      </c>
      <c r="CO10" s="8" t="s">
        <v>7853</v>
      </c>
      <c r="CP10" s="8" t="s">
        <v>7854</v>
      </c>
      <c r="CQ10" s="8" t="s">
        <v>7855</v>
      </c>
      <c r="CR10" s="8" t="s">
        <v>7856</v>
      </c>
      <c r="CS10" s="8" t="s">
        <v>7857</v>
      </c>
      <c r="CT10" s="8" t="s">
        <v>7858</v>
      </c>
      <c r="CU10" s="8" t="s">
        <v>7859</v>
      </c>
      <c r="CV10" s="8" t="s">
        <v>7860</v>
      </c>
      <c r="CW10" s="8" t="s">
        <v>7861</v>
      </c>
      <c r="CX10" s="8" t="s">
        <v>7862</v>
      </c>
      <c r="CY10" s="8" t="s">
        <v>7863</v>
      </c>
      <c r="CZ10" s="8" t="s">
        <v>7864</v>
      </c>
      <c r="DA10" s="8" t="s">
        <v>7865</v>
      </c>
      <c r="DB10" s="8" t="s">
        <v>7866</v>
      </c>
      <c r="DC10" s="8" t="s">
        <v>7867</v>
      </c>
      <c r="DD10" s="8" t="s">
        <v>7868</v>
      </c>
      <c r="DE10" s="8" t="s">
        <v>7869</v>
      </c>
      <c r="DF10" s="8" t="s">
        <v>7870</v>
      </c>
      <c r="DG10" s="8" t="s">
        <v>7871</v>
      </c>
      <c r="DH10" s="8" t="s">
        <v>7872</v>
      </c>
      <c r="DI10" s="8" t="s">
        <v>7873</v>
      </c>
      <c r="DJ10" s="8" t="s">
        <v>7874</v>
      </c>
      <c r="DK10" s="8" t="s">
        <v>7875</v>
      </c>
      <c r="DL10" s="8" t="s">
        <v>7876</v>
      </c>
      <c r="DM10" s="8" t="s">
        <v>7877</v>
      </c>
      <c r="DN10" s="8" t="s">
        <v>7878</v>
      </c>
      <c r="DO10" s="8" t="s">
        <v>7879</v>
      </c>
      <c r="DP10" s="8" t="s">
        <v>7880</v>
      </c>
      <c r="DQ10" s="8" t="s">
        <v>7881</v>
      </c>
      <c r="DR10" s="8" t="s">
        <v>7882</v>
      </c>
      <c r="DS10" s="8" t="s">
        <v>7883</v>
      </c>
      <c r="DT10" s="8" t="s">
        <v>7884</v>
      </c>
      <c r="DU10" s="8" t="s">
        <v>7885</v>
      </c>
      <c r="DV10" s="8" t="s">
        <v>7886</v>
      </c>
      <c r="DW10" s="8" t="s">
        <v>7887</v>
      </c>
      <c r="DX10" s="8" t="s">
        <v>7888</v>
      </c>
      <c r="DY10" s="8" t="s">
        <v>7889</v>
      </c>
      <c r="DZ10" s="8" t="s">
        <v>7890</v>
      </c>
      <c r="EA10" s="8" t="s">
        <v>7891</v>
      </c>
      <c r="EB10" s="8" t="s">
        <v>7892</v>
      </c>
      <c r="EC10" s="8" t="s">
        <v>7893</v>
      </c>
      <c r="ED10" s="8" t="s">
        <v>7894</v>
      </c>
      <c r="EE10" s="8" t="s">
        <v>7895</v>
      </c>
      <c r="EF10" s="8" t="s">
        <v>7896</v>
      </c>
      <c r="EG10" s="8" t="s">
        <v>7897</v>
      </c>
      <c r="EH10" s="8" t="s">
        <v>7898</v>
      </c>
      <c r="EI10" s="8" t="s">
        <v>7899</v>
      </c>
      <c r="EJ10" s="8" t="s">
        <v>7900</v>
      </c>
      <c r="EK10" s="8" t="s">
        <v>7901</v>
      </c>
      <c r="EL10" s="8" t="s">
        <v>7902</v>
      </c>
      <c r="EM10" s="8" t="s">
        <v>7903</v>
      </c>
      <c r="EN10" s="8" t="s">
        <v>7904</v>
      </c>
      <c r="EO10" s="8" t="s">
        <v>7905</v>
      </c>
      <c r="EP10" s="8" t="s">
        <v>7906</v>
      </c>
      <c r="EQ10" s="8" t="s">
        <v>7907</v>
      </c>
      <c r="ER10" s="8" t="s">
        <v>7908</v>
      </c>
      <c r="ES10" s="8" t="s">
        <v>7909</v>
      </c>
      <c r="ET10" s="8" t="s">
        <v>7910</v>
      </c>
      <c r="EU10" s="8" t="s">
        <v>7911</v>
      </c>
      <c r="EV10" s="8" t="s">
        <v>7912</v>
      </c>
      <c r="EW10" s="8" t="s">
        <v>7913</v>
      </c>
      <c r="EX10" s="8" t="s">
        <v>7914</v>
      </c>
      <c r="EY10" s="8" t="s">
        <v>7915</v>
      </c>
      <c r="EZ10" s="8" t="s">
        <v>7916</v>
      </c>
      <c r="FA10" s="8" t="s">
        <v>7917</v>
      </c>
      <c r="FB10" s="8" t="s">
        <v>7918</v>
      </c>
      <c r="FC10" s="8" t="s">
        <v>7919</v>
      </c>
      <c r="FD10" s="8" t="s">
        <v>7920</v>
      </c>
      <c r="FE10" s="8" t="s">
        <v>7921</v>
      </c>
      <c r="FF10" s="8" t="s">
        <v>7922</v>
      </c>
      <c r="FG10" s="8" t="s">
        <v>7923</v>
      </c>
      <c r="FH10" s="8" t="s">
        <v>7924</v>
      </c>
      <c r="FI10" s="8" t="s">
        <v>7925</v>
      </c>
      <c r="FJ10" s="8" t="s">
        <v>7926</v>
      </c>
      <c r="FK10" s="8" t="s">
        <v>7927</v>
      </c>
      <c r="FL10" s="8" t="s">
        <v>7928</v>
      </c>
      <c r="FM10" s="8" t="s">
        <v>7929</v>
      </c>
      <c r="FN10" s="8" t="s">
        <v>7930</v>
      </c>
      <c r="FO10" s="8" t="s">
        <v>7931</v>
      </c>
      <c r="FP10" s="8" t="s">
        <v>7932</v>
      </c>
      <c r="FQ10" s="8" t="s">
        <v>7933</v>
      </c>
      <c r="FR10" s="8" t="s">
        <v>7934</v>
      </c>
      <c r="FS10" s="8" t="s">
        <v>7935</v>
      </c>
      <c r="FT10" s="8" t="s">
        <v>7936</v>
      </c>
      <c r="FU10" s="8" t="s">
        <v>7937</v>
      </c>
      <c r="FV10" s="8" t="s">
        <v>7938</v>
      </c>
      <c r="FW10" s="8" t="s">
        <v>7939</v>
      </c>
      <c r="FX10" s="8" t="s">
        <v>7940</v>
      </c>
      <c r="FY10" s="8" t="s">
        <v>7941</v>
      </c>
      <c r="FZ10" s="8" t="s">
        <v>7942</v>
      </c>
      <c r="GA10" s="8" t="s">
        <v>7943</v>
      </c>
      <c r="GB10" s="8" t="s">
        <v>7944</v>
      </c>
      <c r="GC10" s="8" t="s">
        <v>7945</v>
      </c>
      <c r="GD10" s="8" t="s">
        <v>7946</v>
      </c>
      <c r="GE10" s="8" t="s">
        <v>7947</v>
      </c>
      <c r="GF10" s="8" t="s">
        <v>7948</v>
      </c>
      <c r="GG10" s="8" t="s">
        <v>7949</v>
      </c>
      <c r="GH10" s="8" t="s">
        <v>7950</v>
      </c>
      <c r="GI10" s="8" t="s">
        <v>7951</v>
      </c>
      <c r="GJ10" s="8" t="s">
        <v>7952</v>
      </c>
      <c r="GK10" s="8" t="s">
        <v>7953</v>
      </c>
      <c r="GL10" s="8" t="s">
        <v>7954</v>
      </c>
      <c r="GM10" s="8" t="s">
        <v>7955</v>
      </c>
      <c r="GN10" s="8" t="s">
        <v>7956</v>
      </c>
      <c r="GO10" s="8" t="s">
        <v>7957</v>
      </c>
      <c r="GP10" s="8" t="s">
        <v>7958</v>
      </c>
      <c r="GQ10" s="8" t="s">
        <v>7959</v>
      </c>
      <c r="GR10" s="8" t="s">
        <v>7960</v>
      </c>
      <c r="GS10" s="8" t="s">
        <v>7961</v>
      </c>
      <c r="GT10" s="8" t="s">
        <v>7962</v>
      </c>
      <c r="GU10" s="8" t="s">
        <v>7963</v>
      </c>
      <c r="GV10" s="8" t="s">
        <v>7964</v>
      </c>
      <c r="GW10" s="8" t="s">
        <v>7965</v>
      </c>
      <c r="GX10" s="8" t="s">
        <v>7966</v>
      </c>
      <c r="GY10" s="8" t="s">
        <v>7967</v>
      </c>
      <c r="GZ10" s="8" t="s">
        <v>7968</v>
      </c>
      <c r="HA10" s="8" t="s">
        <v>7969</v>
      </c>
      <c r="HB10" s="8" t="s">
        <v>7970</v>
      </c>
      <c r="HC10" s="8" t="s">
        <v>7971</v>
      </c>
      <c r="HD10" s="8" t="s">
        <v>7972</v>
      </c>
      <c r="HE10" s="8" t="s">
        <v>7973</v>
      </c>
      <c r="HF10" s="8" t="s">
        <v>7974</v>
      </c>
      <c r="HG10" s="8" t="s">
        <v>7975</v>
      </c>
      <c r="HH10" s="8" t="s">
        <v>7976</v>
      </c>
      <c r="HI10" s="8" t="s">
        <v>7977</v>
      </c>
      <c r="HJ10" s="8" t="s">
        <v>7978</v>
      </c>
      <c r="HK10" s="8" t="s">
        <v>7979</v>
      </c>
      <c r="HL10" s="8" t="s">
        <v>7980</v>
      </c>
      <c r="HM10" s="8" t="s">
        <v>7981</v>
      </c>
      <c r="HN10" s="8" t="s">
        <v>7982</v>
      </c>
      <c r="HO10" s="8" t="s">
        <v>7983</v>
      </c>
      <c r="HP10" s="8" t="s">
        <v>7984</v>
      </c>
      <c r="HQ10" s="8" t="s">
        <v>7985</v>
      </c>
      <c r="HR10" s="8" t="s">
        <v>7986</v>
      </c>
      <c r="HS10" s="8" t="s">
        <v>7987</v>
      </c>
      <c r="HT10" s="8" t="s">
        <v>7988</v>
      </c>
      <c r="HU10" s="8" t="s">
        <v>7989</v>
      </c>
      <c r="HV10" s="8" t="s">
        <v>7990</v>
      </c>
      <c r="HW10" s="8" t="s">
        <v>7991</v>
      </c>
      <c r="HX10" s="8" t="s">
        <v>7992</v>
      </c>
      <c r="HY10" s="8" t="s">
        <v>7993</v>
      </c>
      <c r="HZ10" s="8" t="s">
        <v>7994</v>
      </c>
      <c r="IA10" s="8" t="s">
        <v>7995</v>
      </c>
      <c r="IB10" s="8" t="s">
        <v>7996</v>
      </c>
      <c r="IC10" s="8" t="s">
        <v>7997</v>
      </c>
      <c r="ID10" s="8" t="s">
        <v>7998</v>
      </c>
      <c r="IE10" s="8" t="s">
        <v>7999</v>
      </c>
      <c r="IF10" s="8" t="s">
        <v>8000</v>
      </c>
      <c r="IG10" s="8" t="s">
        <v>8001</v>
      </c>
      <c r="IH10" s="8" t="s">
        <v>8002</v>
      </c>
      <c r="II10" s="8" t="s">
        <v>8003</v>
      </c>
      <c r="IJ10" s="8" t="s">
        <v>8004</v>
      </c>
      <c r="IK10" s="8" t="s">
        <v>8005</v>
      </c>
      <c r="IL10" s="8" t="s">
        <v>8006</v>
      </c>
      <c r="IM10" s="8" t="s">
        <v>8007</v>
      </c>
      <c r="IN10" s="8" t="s">
        <v>8008</v>
      </c>
      <c r="IO10" s="8" t="s">
        <v>8009</v>
      </c>
      <c r="IP10" s="8" t="s">
        <v>8010</v>
      </c>
      <c r="IQ10" s="8" t="s">
        <v>8011</v>
      </c>
    </row>
    <row r="11" spans="1:251">
      <c r="A11" s="10">
        <v>42036</v>
      </c>
      <c r="B11" s="9">
        <v>2.3039999999999998</v>
      </c>
      <c r="C11" s="9">
        <v>3.0270000000000001</v>
      </c>
      <c r="D11" s="9">
        <v>11.920999999999999</v>
      </c>
      <c r="E11" s="9">
        <v>2.7869999999999999</v>
      </c>
      <c r="F11" s="9">
        <v>0.995</v>
      </c>
      <c r="G11" s="9">
        <v>20.295999999999999</v>
      </c>
      <c r="H11" s="9">
        <v>20.34</v>
      </c>
      <c r="I11" s="9">
        <v>19.416</v>
      </c>
      <c r="J11" s="9">
        <v>1.7509999999999999</v>
      </c>
      <c r="K11" s="9">
        <v>1.6279999999999999</v>
      </c>
      <c r="L11" s="9">
        <v>0.69599999999999995</v>
      </c>
      <c r="M11" s="9">
        <v>0.93200000000000005</v>
      </c>
      <c r="N11" s="9">
        <v>1.1739999999999999</v>
      </c>
      <c r="O11" s="9">
        <v>0.45400000000000001</v>
      </c>
      <c r="P11" s="9">
        <v>1.024</v>
      </c>
      <c r="Q11" s="9">
        <v>0.28599999999999998</v>
      </c>
      <c r="R11" s="9">
        <v>0.318</v>
      </c>
      <c r="S11" s="9">
        <v>0.47599999999999998</v>
      </c>
      <c r="T11" s="9">
        <v>0.17499999999999999</v>
      </c>
      <c r="U11" s="9">
        <v>0.97599999999999998</v>
      </c>
      <c r="V11" s="9">
        <v>0.78600000000000003</v>
      </c>
      <c r="W11" s="9">
        <v>0.84199999999999997</v>
      </c>
      <c r="X11" s="9">
        <v>0.123</v>
      </c>
      <c r="Y11" s="9">
        <v>17.664000000000001</v>
      </c>
      <c r="Z11" s="9">
        <v>13.842000000000001</v>
      </c>
      <c r="AA11" s="9">
        <v>13.381</v>
      </c>
      <c r="AB11" s="9">
        <v>0.23100000000000001</v>
      </c>
      <c r="AC11" s="9">
        <v>0.23</v>
      </c>
      <c r="AD11" s="9">
        <v>0.158</v>
      </c>
      <c r="AE11" s="9">
        <v>0.23</v>
      </c>
      <c r="AF11" s="9">
        <v>7.2999999999999995E-2</v>
      </c>
      <c r="AG11" s="9">
        <v>12.444000000000001</v>
      </c>
      <c r="AH11" s="9">
        <v>0.25600000000000001</v>
      </c>
      <c r="AI11" s="9">
        <v>0.187</v>
      </c>
      <c r="AJ11" s="9">
        <v>0.95499999999999996</v>
      </c>
      <c r="AK11" s="9">
        <v>1.8420000000000001</v>
      </c>
      <c r="AL11" s="9">
        <v>12</v>
      </c>
      <c r="AM11" s="9">
        <v>3.823</v>
      </c>
      <c r="AN11" s="9">
        <v>0.92500000000000004</v>
      </c>
      <c r="AO11" s="9">
        <v>20.34</v>
      </c>
      <c r="AP11" s="9">
        <v>25.632999999999999</v>
      </c>
      <c r="AQ11" s="9">
        <v>23.881</v>
      </c>
      <c r="AR11" s="9">
        <v>3.0270000000000001</v>
      </c>
      <c r="AS11" s="9">
        <v>2.5960000000000001</v>
      </c>
      <c r="AT11" s="9">
        <v>0.67700000000000005</v>
      </c>
      <c r="AU11" s="9">
        <v>1.919</v>
      </c>
      <c r="AV11" s="9">
        <v>2.1389999999999998</v>
      </c>
      <c r="AW11" s="9">
        <v>0.45800000000000002</v>
      </c>
      <c r="AX11" s="9">
        <v>2.1389999999999998</v>
      </c>
      <c r="AY11" s="9">
        <v>0.45800000000000002</v>
      </c>
      <c r="AZ11" s="9">
        <v>0</v>
      </c>
      <c r="BA11" s="9">
        <v>0.66500000000000004</v>
      </c>
      <c r="BB11" s="9">
        <v>1.0980000000000001</v>
      </c>
      <c r="BC11" s="9">
        <v>0.83299999999999996</v>
      </c>
      <c r="BD11" s="9">
        <v>1.591</v>
      </c>
      <c r="BE11" s="9">
        <v>1.0049999999999999</v>
      </c>
      <c r="BF11" s="9">
        <v>0.43</v>
      </c>
      <c r="BG11" s="9">
        <v>20.853999999999999</v>
      </c>
      <c r="BH11" s="9">
        <v>19.562000000000001</v>
      </c>
      <c r="BI11" s="9">
        <v>19.001999999999999</v>
      </c>
      <c r="BJ11" s="9">
        <v>0.151</v>
      </c>
      <c r="BK11" s="9">
        <v>0.40899999999999997</v>
      </c>
      <c r="BL11" s="9">
        <v>0.23</v>
      </c>
      <c r="BM11" s="9">
        <v>0.17199999999999999</v>
      </c>
      <c r="BN11" s="9">
        <v>0.158</v>
      </c>
      <c r="BO11" s="9">
        <v>16.597000000000001</v>
      </c>
      <c r="BP11" s="9">
        <v>0.60399999999999998</v>
      </c>
      <c r="BQ11" s="9">
        <v>0.78100000000000003</v>
      </c>
      <c r="BR11" s="9">
        <v>1.581</v>
      </c>
      <c r="BS11" s="9">
        <v>2.9510000000000001</v>
      </c>
      <c r="BT11" s="9">
        <v>16.611000000000001</v>
      </c>
      <c r="BU11" s="9">
        <v>1.292</v>
      </c>
      <c r="BV11" s="9">
        <v>1.7529999999999999</v>
      </c>
      <c r="BW11" s="9">
        <v>25.632999999999999</v>
      </c>
      <c r="BX11" s="9">
        <v>15.074999999999999</v>
      </c>
      <c r="BY11" s="9">
        <v>14.304</v>
      </c>
      <c r="BZ11" s="9">
        <v>2.4319999999999999</v>
      </c>
      <c r="CA11" s="9">
        <v>2.2469999999999999</v>
      </c>
      <c r="CB11" s="9">
        <v>0.53200000000000003</v>
      </c>
      <c r="CC11" s="9">
        <v>1.7150000000000001</v>
      </c>
      <c r="CD11" s="9">
        <v>1.2969999999999999</v>
      </c>
      <c r="CE11" s="9">
        <v>0.95099999999999996</v>
      </c>
      <c r="CF11" s="9">
        <v>1.6140000000000001</v>
      </c>
      <c r="CG11" s="9">
        <v>0.63400000000000001</v>
      </c>
      <c r="CH11" s="9">
        <v>0</v>
      </c>
      <c r="CI11" s="9">
        <v>0.48499999999999999</v>
      </c>
      <c r="CJ11" s="9">
        <v>1.0840000000000001</v>
      </c>
      <c r="CK11" s="9">
        <v>0.67900000000000005</v>
      </c>
      <c r="CL11" s="9">
        <v>1.2629999999999999</v>
      </c>
      <c r="CM11" s="9">
        <v>0.98399999999999999</v>
      </c>
      <c r="CN11" s="9">
        <v>0.185</v>
      </c>
      <c r="CO11" s="9">
        <v>11.872</v>
      </c>
      <c r="CP11" s="9">
        <v>10.452999999999999</v>
      </c>
      <c r="CQ11" s="9">
        <v>10.145</v>
      </c>
      <c r="CR11" s="9">
        <v>0.246</v>
      </c>
      <c r="CS11" s="9">
        <v>6.2E-2</v>
      </c>
      <c r="CT11" s="9">
        <v>0.246</v>
      </c>
      <c r="CU11" s="9">
        <v>6.2E-2</v>
      </c>
      <c r="CV11" s="9">
        <v>0</v>
      </c>
      <c r="CW11" s="9">
        <v>8.6440000000000001</v>
      </c>
      <c r="CX11" s="9">
        <v>0.78600000000000003</v>
      </c>
      <c r="CY11" s="9">
        <v>0.18099999999999999</v>
      </c>
      <c r="CZ11" s="9">
        <v>0.84199999999999997</v>
      </c>
      <c r="DA11" s="9">
        <v>0.97899999999999998</v>
      </c>
      <c r="DB11" s="9">
        <v>9.4740000000000002</v>
      </c>
      <c r="DC11" s="9">
        <v>1.419</v>
      </c>
      <c r="DD11" s="9">
        <v>0.77100000000000002</v>
      </c>
      <c r="DE11" s="9">
        <v>15.074999999999999</v>
      </c>
      <c r="DF11" s="9">
        <v>21.271999999999998</v>
      </c>
      <c r="DG11" s="9">
        <v>19.254000000000001</v>
      </c>
      <c r="DH11" s="9">
        <v>19.254000000000001</v>
      </c>
      <c r="DI11" s="9">
        <v>1.1220000000000001</v>
      </c>
      <c r="DJ11" s="9">
        <v>18.132000000000001</v>
      </c>
      <c r="DK11" s="9">
        <v>2.0179999999999998</v>
      </c>
      <c r="DL11" s="9">
        <v>226.81899999999999</v>
      </c>
      <c r="DM11" s="9">
        <v>211.11</v>
      </c>
      <c r="DN11" s="9">
        <v>39.040999999999997</v>
      </c>
      <c r="DO11" s="9">
        <v>18.745000000000001</v>
      </c>
      <c r="DP11" s="9">
        <v>8.0950000000000006</v>
      </c>
      <c r="DQ11" s="9">
        <v>10.041</v>
      </c>
      <c r="DR11" s="9">
        <v>13.307</v>
      </c>
      <c r="DS11" s="9">
        <v>4.8289999999999997</v>
      </c>
      <c r="DT11" s="9">
        <v>14.157999999999999</v>
      </c>
      <c r="DU11" s="9">
        <v>1.859</v>
      </c>
      <c r="DV11" s="9">
        <v>1.9470000000000001</v>
      </c>
      <c r="DW11" s="9">
        <v>5.9219999999999997</v>
      </c>
      <c r="DX11" s="9">
        <v>5.242</v>
      </c>
      <c r="DY11" s="9">
        <v>6.9729999999999999</v>
      </c>
      <c r="DZ11" s="9">
        <v>13.76</v>
      </c>
      <c r="EA11" s="9">
        <v>4.3769999999999998</v>
      </c>
      <c r="EB11" s="9">
        <v>20.295999999999999</v>
      </c>
      <c r="EC11" s="9">
        <v>172.06899999999999</v>
      </c>
      <c r="ED11" s="9">
        <v>152.80199999999999</v>
      </c>
      <c r="EE11" s="9">
        <v>142.101</v>
      </c>
      <c r="EF11" s="9">
        <v>3.1680000000000001</v>
      </c>
      <c r="EG11" s="9">
        <v>7.3049999999999997</v>
      </c>
      <c r="EH11" s="9">
        <v>4.1520000000000001</v>
      </c>
      <c r="EI11" s="9">
        <v>2.6469999999999998</v>
      </c>
      <c r="EJ11" s="9">
        <v>3.0840000000000001</v>
      </c>
      <c r="EK11" s="9">
        <v>117.52800000000001</v>
      </c>
      <c r="EL11" s="9">
        <v>10.852</v>
      </c>
      <c r="EM11" s="9">
        <v>10.215999999999999</v>
      </c>
      <c r="EN11" s="9">
        <v>14.206</v>
      </c>
      <c r="EO11" s="9">
        <v>33.094000000000001</v>
      </c>
      <c r="EP11" s="9">
        <v>119.708</v>
      </c>
      <c r="EQ11" s="9">
        <v>19.266999999999999</v>
      </c>
      <c r="ER11" s="9">
        <v>15.709</v>
      </c>
      <c r="ES11" s="9">
        <v>204.346</v>
      </c>
      <c r="ET11" s="9">
        <v>22.474</v>
      </c>
      <c r="EU11" s="9">
        <v>25.425000000000001</v>
      </c>
      <c r="EV11" s="9">
        <v>24.4</v>
      </c>
      <c r="EW11" s="9">
        <v>2.2210000000000001</v>
      </c>
      <c r="EX11" s="9">
        <v>1.831</v>
      </c>
      <c r="EY11" s="9">
        <v>0.73299999999999998</v>
      </c>
      <c r="EZ11" s="9">
        <v>1.0980000000000001</v>
      </c>
      <c r="FA11" s="9">
        <v>0.746</v>
      </c>
      <c r="FB11" s="9">
        <v>1.0860000000000001</v>
      </c>
      <c r="FC11" s="9">
        <v>1.5189999999999999</v>
      </c>
      <c r="FD11" s="9">
        <v>0</v>
      </c>
      <c r="FE11" s="9">
        <v>0.313</v>
      </c>
      <c r="FF11" s="9">
        <v>0.58099999999999996</v>
      </c>
      <c r="FG11" s="9">
        <v>0</v>
      </c>
      <c r="FH11" s="9">
        <v>1.2509999999999999</v>
      </c>
      <c r="FI11" s="9">
        <v>1.649</v>
      </c>
      <c r="FJ11" s="9">
        <v>0.182</v>
      </c>
      <c r="FK11" s="9">
        <v>0.39</v>
      </c>
      <c r="FL11" s="9">
        <v>22.178999999999998</v>
      </c>
      <c r="FM11" s="9">
        <v>18.364000000000001</v>
      </c>
      <c r="FN11" s="9">
        <v>15.75</v>
      </c>
      <c r="FO11" s="9">
        <v>0.73</v>
      </c>
      <c r="FP11" s="9">
        <v>1.885</v>
      </c>
      <c r="FQ11" s="9">
        <v>0.76300000000000001</v>
      </c>
      <c r="FR11" s="9">
        <v>0.20200000000000001</v>
      </c>
      <c r="FS11" s="9">
        <v>1.482</v>
      </c>
      <c r="FT11" s="9">
        <v>14.268000000000001</v>
      </c>
      <c r="FU11" s="9">
        <v>1.7949999999999999</v>
      </c>
      <c r="FV11" s="9">
        <v>0.874</v>
      </c>
      <c r="FW11" s="9">
        <v>1.4279999999999999</v>
      </c>
      <c r="FX11" s="9">
        <v>6.0129999999999999</v>
      </c>
      <c r="FY11" s="9">
        <v>12.351000000000001</v>
      </c>
      <c r="FZ11" s="9">
        <v>3.8149999999999999</v>
      </c>
      <c r="GA11" s="9">
        <v>1.0249999999999999</v>
      </c>
      <c r="GB11" s="9">
        <v>25.425000000000001</v>
      </c>
      <c r="GC11" s="9">
        <v>65.691999999999993</v>
      </c>
      <c r="GD11" s="9">
        <v>62.073</v>
      </c>
      <c r="GE11" s="9">
        <v>5.3280000000000003</v>
      </c>
      <c r="GF11" s="9">
        <v>5.3280000000000003</v>
      </c>
      <c r="GG11" s="9">
        <v>3.4489999999999998</v>
      </c>
      <c r="GH11" s="9">
        <v>1.88</v>
      </c>
      <c r="GI11" s="9">
        <v>4.8019999999999996</v>
      </c>
      <c r="GJ11" s="9">
        <v>0.52600000000000002</v>
      </c>
      <c r="GK11" s="9">
        <v>5.2080000000000002</v>
      </c>
      <c r="GL11" s="9">
        <v>0</v>
      </c>
      <c r="GM11" s="9">
        <v>0.121</v>
      </c>
      <c r="GN11" s="9">
        <v>1.6060000000000001</v>
      </c>
      <c r="GO11" s="9">
        <v>1.6990000000000001</v>
      </c>
      <c r="GP11" s="9">
        <v>2.0230000000000001</v>
      </c>
      <c r="GQ11" s="9">
        <v>4.2210000000000001</v>
      </c>
      <c r="GR11" s="9">
        <v>1.107</v>
      </c>
      <c r="GS11" s="9">
        <v>0</v>
      </c>
      <c r="GT11" s="9">
        <v>56.744999999999997</v>
      </c>
      <c r="GU11" s="9">
        <v>50.122999999999998</v>
      </c>
      <c r="GV11" s="9">
        <v>47.878999999999998</v>
      </c>
      <c r="GW11" s="9">
        <v>0.67200000000000004</v>
      </c>
      <c r="GX11" s="9">
        <v>1.5720000000000001</v>
      </c>
      <c r="GY11" s="9">
        <v>1.6539999999999999</v>
      </c>
      <c r="GZ11" s="9">
        <v>0</v>
      </c>
      <c r="HA11" s="9">
        <v>0.41899999999999998</v>
      </c>
      <c r="HB11" s="9">
        <v>39.951000000000001</v>
      </c>
      <c r="HC11" s="9">
        <v>4.5179999999999998</v>
      </c>
      <c r="HD11" s="9">
        <v>3.3180000000000001</v>
      </c>
      <c r="HE11" s="9">
        <v>2.3370000000000002</v>
      </c>
      <c r="HF11" s="9">
        <v>10.417999999999999</v>
      </c>
      <c r="HG11" s="9">
        <v>39.706000000000003</v>
      </c>
      <c r="HH11" s="9">
        <v>6.6219999999999999</v>
      </c>
      <c r="HI11" s="9">
        <v>3.6179999999999999</v>
      </c>
      <c r="HJ11" s="9">
        <v>65.691999999999993</v>
      </c>
      <c r="HK11" s="9">
        <v>22.812000000000001</v>
      </c>
      <c r="HL11" s="9">
        <v>21.608000000000001</v>
      </c>
      <c r="HM11" s="9">
        <v>2.5750000000000002</v>
      </c>
      <c r="HN11" s="9">
        <v>2.5750000000000002</v>
      </c>
      <c r="HO11" s="9">
        <v>1.2270000000000001</v>
      </c>
      <c r="HP11" s="9">
        <v>1.347</v>
      </c>
      <c r="HQ11" s="9">
        <v>2.3820000000000001</v>
      </c>
      <c r="HR11" s="9">
        <v>0.192</v>
      </c>
      <c r="HS11" s="9">
        <v>2.3820000000000001</v>
      </c>
      <c r="HT11" s="9">
        <v>0.192</v>
      </c>
      <c r="HU11" s="9">
        <v>0</v>
      </c>
      <c r="HV11" s="9">
        <v>1.665</v>
      </c>
      <c r="HW11" s="9">
        <v>0.53200000000000003</v>
      </c>
      <c r="HX11" s="9">
        <v>0.378</v>
      </c>
      <c r="HY11" s="9">
        <v>2.0270000000000001</v>
      </c>
      <c r="HZ11" s="9">
        <v>0.54800000000000004</v>
      </c>
      <c r="IA11" s="9">
        <v>0</v>
      </c>
      <c r="IB11" s="9">
        <v>19.033000000000001</v>
      </c>
      <c r="IC11" s="9">
        <v>15.201000000000001</v>
      </c>
      <c r="ID11" s="9">
        <v>14.157</v>
      </c>
      <c r="IE11" s="9">
        <v>0.40500000000000003</v>
      </c>
      <c r="IF11" s="9">
        <v>0.64</v>
      </c>
      <c r="IG11" s="9">
        <v>0.40500000000000003</v>
      </c>
      <c r="IH11" s="9">
        <v>0.64</v>
      </c>
      <c r="II11" s="9">
        <v>0</v>
      </c>
      <c r="IJ11" s="9">
        <v>12.861000000000001</v>
      </c>
      <c r="IK11" s="9">
        <v>0.314</v>
      </c>
      <c r="IL11" s="9">
        <v>0.64</v>
      </c>
      <c r="IM11" s="9">
        <v>1.3859999999999999</v>
      </c>
      <c r="IN11" s="9">
        <v>2.5289999999999999</v>
      </c>
      <c r="IO11" s="9">
        <v>12.672000000000001</v>
      </c>
      <c r="IP11" s="9">
        <v>3.8319999999999999</v>
      </c>
      <c r="IQ11" s="9">
        <v>1.204</v>
      </c>
    </row>
    <row r="12" spans="1:251">
      <c r="A12" s="10">
        <v>42401</v>
      </c>
      <c r="B12" s="9">
        <v>0.28399999999999997</v>
      </c>
      <c r="C12" s="9">
        <v>2.6429999999999998</v>
      </c>
      <c r="D12" s="9">
        <v>11.4</v>
      </c>
      <c r="E12" s="9">
        <v>2.4260000000000002</v>
      </c>
      <c r="F12" s="9">
        <v>0.35499999999999998</v>
      </c>
      <c r="G12" s="9">
        <v>17.829999999999998</v>
      </c>
      <c r="H12" s="9">
        <v>22.207999999999998</v>
      </c>
      <c r="I12" s="9">
        <v>21.149000000000001</v>
      </c>
      <c r="J12" s="9">
        <v>1.5469999999999999</v>
      </c>
      <c r="K12" s="9">
        <v>1.5469999999999999</v>
      </c>
      <c r="L12" s="9">
        <v>0.85099999999999998</v>
      </c>
      <c r="M12" s="9">
        <v>0.69599999999999995</v>
      </c>
      <c r="N12" s="9">
        <v>0.91</v>
      </c>
      <c r="O12" s="9">
        <v>0.63600000000000001</v>
      </c>
      <c r="P12" s="9">
        <v>0.84399999999999997</v>
      </c>
      <c r="Q12" s="9">
        <v>0.30199999999999999</v>
      </c>
      <c r="R12" s="9">
        <v>0.4</v>
      </c>
      <c r="S12" s="9">
        <v>0.20699999999999999</v>
      </c>
      <c r="T12" s="9">
        <v>0.53500000000000003</v>
      </c>
      <c r="U12" s="9">
        <v>0.80500000000000005</v>
      </c>
      <c r="V12" s="9">
        <v>0.54300000000000004</v>
      </c>
      <c r="W12" s="9">
        <v>1.0029999999999999</v>
      </c>
      <c r="X12" s="9">
        <v>0</v>
      </c>
      <c r="Y12" s="9">
        <v>19.602</v>
      </c>
      <c r="Z12" s="9">
        <v>14.82</v>
      </c>
      <c r="AA12" s="9">
        <v>14.43</v>
      </c>
      <c r="AB12" s="9">
        <v>0.39100000000000001</v>
      </c>
      <c r="AC12" s="9">
        <v>0</v>
      </c>
      <c r="AD12" s="9">
        <v>0.217</v>
      </c>
      <c r="AE12" s="9">
        <v>0</v>
      </c>
      <c r="AF12" s="9">
        <v>0.17299999999999999</v>
      </c>
      <c r="AG12" s="9">
        <v>12.571</v>
      </c>
      <c r="AH12" s="9">
        <v>0.497</v>
      </c>
      <c r="AI12" s="9">
        <v>0.76</v>
      </c>
      <c r="AJ12" s="9">
        <v>0.99199999999999999</v>
      </c>
      <c r="AK12" s="9">
        <v>1.9470000000000001</v>
      </c>
      <c r="AL12" s="9">
        <v>12.872999999999999</v>
      </c>
      <c r="AM12" s="9">
        <v>4.782</v>
      </c>
      <c r="AN12" s="9">
        <v>1.06</v>
      </c>
      <c r="AO12" s="9">
        <v>22.207999999999998</v>
      </c>
      <c r="AP12" s="9">
        <v>28.138999999999999</v>
      </c>
      <c r="AQ12" s="9">
        <v>26.451000000000001</v>
      </c>
      <c r="AR12" s="9">
        <v>1.5289999999999999</v>
      </c>
      <c r="AS12" s="9">
        <v>1.5289999999999999</v>
      </c>
      <c r="AT12" s="9">
        <v>0.54900000000000004</v>
      </c>
      <c r="AU12" s="9">
        <v>0.98099999999999998</v>
      </c>
      <c r="AV12" s="9">
        <v>0.93400000000000005</v>
      </c>
      <c r="AW12" s="9">
        <v>0.59599999999999997</v>
      </c>
      <c r="AX12" s="9">
        <v>0.84799999999999998</v>
      </c>
      <c r="AY12" s="9">
        <v>0.47799999999999998</v>
      </c>
      <c r="AZ12" s="9">
        <v>0.20300000000000001</v>
      </c>
      <c r="BA12" s="9">
        <v>0.46800000000000003</v>
      </c>
      <c r="BB12" s="9">
        <v>0.50600000000000001</v>
      </c>
      <c r="BC12" s="9">
        <v>0.55500000000000005</v>
      </c>
      <c r="BD12" s="9">
        <v>1.2430000000000001</v>
      </c>
      <c r="BE12" s="9">
        <v>0.28699999999999998</v>
      </c>
      <c r="BF12" s="9">
        <v>0</v>
      </c>
      <c r="BG12" s="9">
        <v>24.920999999999999</v>
      </c>
      <c r="BH12" s="9">
        <v>23.053000000000001</v>
      </c>
      <c r="BI12" s="9">
        <v>21.657</v>
      </c>
      <c r="BJ12" s="9">
        <v>0.51</v>
      </c>
      <c r="BK12" s="9">
        <v>0.88600000000000001</v>
      </c>
      <c r="BL12" s="9">
        <v>0.58199999999999996</v>
      </c>
      <c r="BM12" s="9">
        <v>0.55000000000000004</v>
      </c>
      <c r="BN12" s="9">
        <v>0.26400000000000001</v>
      </c>
      <c r="BO12" s="9">
        <v>19.617000000000001</v>
      </c>
      <c r="BP12" s="9">
        <v>0.33900000000000002</v>
      </c>
      <c r="BQ12" s="9">
        <v>0.72299999999999998</v>
      </c>
      <c r="BR12" s="9">
        <v>2.3730000000000002</v>
      </c>
      <c r="BS12" s="9">
        <v>3.9430000000000001</v>
      </c>
      <c r="BT12" s="9">
        <v>19.109000000000002</v>
      </c>
      <c r="BU12" s="9">
        <v>1.8680000000000001</v>
      </c>
      <c r="BV12" s="9">
        <v>1.6879999999999999</v>
      </c>
      <c r="BW12" s="9">
        <v>28.138999999999999</v>
      </c>
      <c r="BX12" s="9">
        <v>13.866</v>
      </c>
      <c r="BY12" s="9">
        <v>12.647</v>
      </c>
      <c r="BZ12" s="9">
        <v>1.101</v>
      </c>
      <c r="CA12" s="9">
        <v>1.02</v>
      </c>
      <c r="CB12" s="9">
        <v>0.34100000000000003</v>
      </c>
      <c r="CC12" s="9">
        <v>0.67900000000000005</v>
      </c>
      <c r="CD12" s="9">
        <v>0.38200000000000001</v>
      </c>
      <c r="CE12" s="9">
        <v>0.63700000000000001</v>
      </c>
      <c r="CF12" s="9">
        <v>0.373</v>
      </c>
      <c r="CG12" s="9">
        <v>0.64700000000000002</v>
      </c>
      <c r="CH12" s="9">
        <v>0</v>
      </c>
      <c r="CI12" s="9">
        <v>0</v>
      </c>
      <c r="CJ12" s="9">
        <v>0.64700000000000002</v>
      </c>
      <c r="CK12" s="9">
        <v>0.373</v>
      </c>
      <c r="CL12" s="9">
        <v>0.44900000000000001</v>
      </c>
      <c r="CM12" s="9">
        <v>0.56999999999999995</v>
      </c>
      <c r="CN12" s="9">
        <v>8.1000000000000003E-2</v>
      </c>
      <c r="CO12" s="9">
        <v>11.545999999999999</v>
      </c>
      <c r="CP12" s="9">
        <v>9.9459999999999997</v>
      </c>
      <c r="CQ12" s="9">
        <v>9.6760000000000002</v>
      </c>
      <c r="CR12" s="9">
        <v>0.20899999999999999</v>
      </c>
      <c r="CS12" s="9">
        <v>6.0999999999999999E-2</v>
      </c>
      <c r="CT12" s="9">
        <v>0</v>
      </c>
      <c r="CU12" s="9">
        <v>0.27</v>
      </c>
      <c r="CV12" s="9">
        <v>0</v>
      </c>
      <c r="CW12" s="9">
        <v>7.5570000000000004</v>
      </c>
      <c r="CX12" s="9">
        <v>0.66900000000000004</v>
      </c>
      <c r="CY12" s="9">
        <v>0.21299999999999999</v>
      </c>
      <c r="CZ12" s="9">
        <v>1.506</v>
      </c>
      <c r="DA12" s="9">
        <v>0.61299999999999999</v>
      </c>
      <c r="DB12" s="9">
        <v>9.3330000000000002</v>
      </c>
      <c r="DC12" s="9">
        <v>1.601</v>
      </c>
      <c r="DD12" s="9">
        <v>1.22</v>
      </c>
      <c r="DE12" s="9">
        <v>13.866</v>
      </c>
      <c r="DF12" s="9">
        <v>16.771000000000001</v>
      </c>
      <c r="DG12" s="9">
        <v>14.817</v>
      </c>
      <c r="DH12" s="9">
        <v>14.817</v>
      </c>
      <c r="DI12" s="9">
        <v>0.91800000000000004</v>
      </c>
      <c r="DJ12" s="9">
        <v>13.898999999999999</v>
      </c>
      <c r="DK12" s="9">
        <v>1.954</v>
      </c>
      <c r="DL12" s="9">
        <v>230.10499999999999</v>
      </c>
      <c r="DM12" s="9">
        <v>215.477</v>
      </c>
      <c r="DN12" s="9">
        <v>45.808</v>
      </c>
      <c r="DO12" s="9">
        <v>25.335000000000001</v>
      </c>
      <c r="DP12" s="9">
        <v>12.315</v>
      </c>
      <c r="DQ12" s="9">
        <v>11.472</v>
      </c>
      <c r="DR12" s="9">
        <v>15.545</v>
      </c>
      <c r="DS12" s="9">
        <v>8.4510000000000005</v>
      </c>
      <c r="DT12" s="9">
        <v>15.661</v>
      </c>
      <c r="DU12" s="9">
        <v>3.1589999999999998</v>
      </c>
      <c r="DV12" s="9">
        <v>4.351</v>
      </c>
      <c r="DW12" s="9">
        <v>6.4379999999999997</v>
      </c>
      <c r="DX12" s="9">
        <v>9.9079999999999995</v>
      </c>
      <c r="DY12" s="9">
        <v>7.649</v>
      </c>
      <c r="DZ12" s="9">
        <v>17.794</v>
      </c>
      <c r="EA12" s="9">
        <v>6.2009999999999996</v>
      </c>
      <c r="EB12" s="9">
        <v>20.474</v>
      </c>
      <c r="EC12" s="9">
        <v>169.66800000000001</v>
      </c>
      <c r="ED12" s="9">
        <v>148.87700000000001</v>
      </c>
      <c r="EE12" s="9">
        <v>139.62100000000001</v>
      </c>
      <c r="EF12" s="9">
        <v>4.3949999999999996</v>
      </c>
      <c r="EG12" s="9">
        <v>4.8600000000000003</v>
      </c>
      <c r="EH12" s="9">
        <v>4.423</v>
      </c>
      <c r="EI12" s="9">
        <v>3.3210000000000002</v>
      </c>
      <c r="EJ12" s="9">
        <v>1.1879999999999999</v>
      </c>
      <c r="EK12" s="9">
        <v>113.20699999999999</v>
      </c>
      <c r="EL12" s="9">
        <v>9.4700000000000006</v>
      </c>
      <c r="EM12" s="9">
        <v>9.4</v>
      </c>
      <c r="EN12" s="9">
        <v>16.798999999999999</v>
      </c>
      <c r="EO12" s="9">
        <v>37.122999999999998</v>
      </c>
      <c r="EP12" s="9">
        <v>111.753</v>
      </c>
      <c r="EQ12" s="9">
        <v>20.792000000000002</v>
      </c>
      <c r="ER12" s="9">
        <v>14.628</v>
      </c>
      <c r="ES12" s="9">
        <v>206.25200000000001</v>
      </c>
      <c r="ET12" s="9">
        <v>23.853000000000002</v>
      </c>
      <c r="EU12" s="9">
        <v>26.116</v>
      </c>
      <c r="EV12" s="9">
        <v>25.472000000000001</v>
      </c>
      <c r="EW12" s="9">
        <v>3.7570000000000001</v>
      </c>
      <c r="EX12" s="9">
        <v>3.532</v>
      </c>
      <c r="EY12" s="9">
        <v>1.7669999999999999</v>
      </c>
      <c r="EZ12" s="9">
        <v>1.5569999999999999</v>
      </c>
      <c r="FA12" s="9">
        <v>1.782</v>
      </c>
      <c r="FB12" s="9">
        <v>1.7509999999999999</v>
      </c>
      <c r="FC12" s="9">
        <v>1.784</v>
      </c>
      <c r="FD12" s="9">
        <v>0</v>
      </c>
      <c r="FE12" s="9">
        <v>1.129</v>
      </c>
      <c r="FF12" s="9">
        <v>1.1819999999999999</v>
      </c>
      <c r="FG12" s="9">
        <v>0.95299999999999996</v>
      </c>
      <c r="FH12" s="9">
        <v>1.397</v>
      </c>
      <c r="FI12" s="9">
        <v>3.1349999999999998</v>
      </c>
      <c r="FJ12" s="9">
        <v>0.39700000000000002</v>
      </c>
      <c r="FK12" s="9">
        <v>0.22500000000000001</v>
      </c>
      <c r="FL12" s="9">
        <v>21.715</v>
      </c>
      <c r="FM12" s="9">
        <v>18.22</v>
      </c>
      <c r="FN12" s="9">
        <v>16.553999999999998</v>
      </c>
      <c r="FO12" s="9">
        <v>0.16600000000000001</v>
      </c>
      <c r="FP12" s="9">
        <v>1.4990000000000001</v>
      </c>
      <c r="FQ12" s="9">
        <v>1.034</v>
      </c>
      <c r="FR12" s="9">
        <v>0.219</v>
      </c>
      <c r="FS12" s="9">
        <v>0.41299999999999998</v>
      </c>
      <c r="FT12" s="9">
        <v>13.571</v>
      </c>
      <c r="FU12" s="9">
        <v>1.429</v>
      </c>
      <c r="FV12" s="9">
        <v>0.97299999999999998</v>
      </c>
      <c r="FW12" s="9">
        <v>2.246</v>
      </c>
      <c r="FX12" s="9">
        <v>4.9779999999999998</v>
      </c>
      <c r="FY12" s="9">
        <v>13.242000000000001</v>
      </c>
      <c r="FZ12" s="9">
        <v>3.4950000000000001</v>
      </c>
      <c r="GA12" s="9">
        <v>0.64500000000000002</v>
      </c>
      <c r="GB12" s="9">
        <v>26.116</v>
      </c>
      <c r="GC12" s="9">
        <v>66.575000000000003</v>
      </c>
      <c r="GD12" s="9">
        <v>65.478999999999999</v>
      </c>
      <c r="GE12" s="9">
        <v>7.62</v>
      </c>
      <c r="GF12" s="9">
        <v>6.3540000000000001</v>
      </c>
      <c r="GG12" s="9">
        <v>3.847</v>
      </c>
      <c r="GH12" s="9">
        <v>2.5070000000000001</v>
      </c>
      <c r="GI12" s="9">
        <v>4.2869999999999999</v>
      </c>
      <c r="GJ12" s="9">
        <v>2.0659999999999998</v>
      </c>
      <c r="GK12" s="9">
        <v>4.6139999999999999</v>
      </c>
      <c r="GL12" s="9">
        <v>0</v>
      </c>
      <c r="GM12" s="9">
        <v>1.534</v>
      </c>
      <c r="GN12" s="9">
        <v>2.5760000000000001</v>
      </c>
      <c r="GO12" s="9">
        <v>1.4219999999999999</v>
      </c>
      <c r="GP12" s="9">
        <v>2.355</v>
      </c>
      <c r="GQ12" s="9">
        <v>4.7549999999999999</v>
      </c>
      <c r="GR12" s="9">
        <v>1.5980000000000001</v>
      </c>
      <c r="GS12" s="9">
        <v>1.266</v>
      </c>
      <c r="GT12" s="9">
        <v>57.859000000000002</v>
      </c>
      <c r="GU12" s="9">
        <v>51.093000000000004</v>
      </c>
      <c r="GV12" s="9">
        <v>48.432000000000002</v>
      </c>
      <c r="GW12" s="9">
        <v>2.0920000000000001</v>
      </c>
      <c r="GX12" s="9">
        <v>0.56799999999999995</v>
      </c>
      <c r="GY12" s="9">
        <v>2.0920000000000001</v>
      </c>
      <c r="GZ12" s="9">
        <v>0.185</v>
      </c>
      <c r="HA12" s="9">
        <v>0.22600000000000001</v>
      </c>
      <c r="HB12" s="9">
        <v>38.951999999999998</v>
      </c>
      <c r="HC12" s="9">
        <v>4.0279999999999996</v>
      </c>
      <c r="HD12" s="9">
        <v>3.423</v>
      </c>
      <c r="HE12" s="9">
        <v>4.6890000000000001</v>
      </c>
      <c r="HF12" s="9">
        <v>14.661</v>
      </c>
      <c r="HG12" s="9">
        <v>36.430999999999997</v>
      </c>
      <c r="HH12" s="9">
        <v>6.766</v>
      </c>
      <c r="HI12" s="9">
        <v>1.097</v>
      </c>
      <c r="HJ12" s="9">
        <v>66.575000000000003</v>
      </c>
      <c r="HK12" s="9">
        <v>20.306000000000001</v>
      </c>
      <c r="HL12" s="9">
        <v>19.416</v>
      </c>
      <c r="HM12" s="9">
        <v>2.6280000000000001</v>
      </c>
      <c r="HN12" s="9">
        <v>2.6280000000000001</v>
      </c>
      <c r="HO12" s="9">
        <v>1.8660000000000001</v>
      </c>
      <c r="HP12" s="9">
        <v>0.76200000000000001</v>
      </c>
      <c r="HQ12" s="9">
        <v>1.716</v>
      </c>
      <c r="HR12" s="9">
        <v>0.91300000000000003</v>
      </c>
      <c r="HS12" s="9">
        <v>1.716</v>
      </c>
      <c r="HT12" s="9">
        <v>0.20899999999999999</v>
      </c>
      <c r="HU12" s="9">
        <v>0.70399999999999996</v>
      </c>
      <c r="HV12" s="9">
        <v>1.1379999999999999</v>
      </c>
      <c r="HW12" s="9">
        <v>1.091</v>
      </c>
      <c r="HX12" s="9">
        <v>0.4</v>
      </c>
      <c r="HY12" s="9">
        <v>2.085</v>
      </c>
      <c r="HZ12" s="9">
        <v>0.54300000000000004</v>
      </c>
      <c r="IA12" s="9">
        <v>0</v>
      </c>
      <c r="IB12" s="9">
        <v>16.786999999999999</v>
      </c>
      <c r="IC12" s="9">
        <v>12.308999999999999</v>
      </c>
      <c r="ID12" s="9">
        <v>12.074999999999999</v>
      </c>
      <c r="IE12" s="9">
        <v>0.23400000000000001</v>
      </c>
      <c r="IF12" s="9">
        <v>0</v>
      </c>
      <c r="IG12" s="9">
        <v>0</v>
      </c>
      <c r="IH12" s="9">
        <v>0.23400000000000001</v>
      </c>
      <c r="II12" s="9">
        <v>0</v>
      </c>
      <c r="IJ12" s="9">
        <v>9.9589999999999996</v>
      </c>
      <c r="IK12" s="9">
        <v>0.6</v>
      </c>
      <c r="IL12" s="9">
        <v>0.59799999999999998</v>
      </c>
      <c r="IM12" s="9">
        <v>1.1519999999999999</v>
      </c>
      <c r="IN12" s="9">
        <v>1.3480000000000001</v>
      </c>
      <c r="IO12" s="9">
        <v>10.961</v>
      </c>
      <c r="IP12" s="9">
        <v>4.4790000000000001</v>
      </c>
      <c r="IQ12" s="9">
        <v>0.89100000000000001</v>
      </c>
    </row>
    <row r="13" spans="1:251">
      <c r="A13" s="10">
        <v>42767</v>
      </c>
      <c r="B13" s="9">
        <v>0.91</v>
      </c>
      <c r="C13" s="9">
        <v>3.1949999999999998</v>
      </c>
      <c r="D13" s="9">
        <v>10.125999999999999</v>
      </c>
      <c r="E13" s="9">
        <v>2.5139999999999998</v>
      </c>
      <c r="F13" s="9">
        <v>0.875</v>
      </c>
      <c r="G13" s="9">
        <v>18.495999999999999</v>
      </c>
      <c r="H13" s="9">
        <v>20.754000000000001</v>
      </c>
      <c r="I13" s="9">
        <v>19.803999999999998</v>
      </c>
      <c r="J13" s="9">
        <v>1.526</v>
      </c>
      <c r="K13" s="9">
        <v>1.4630000000000001</v>
      </c>
      <c r="L13" s="9">
        <v>0.85699999999999998</v>
      </c>
      <c r="M13" s="9">
        <v>0.60599999999999998</v>
      </c>
      <c r="N13" s="9">
        <v>1.1020000000000001</v>
      </c>
      <c r="O13" s="9">
        <v>0.36099999999999999</v>
      </c>
      <c r="P13" s="9">
        <v>0.91300000000000003</v>
      </c>
      <c r="Q13" s="9">
        <v>7.5999999999999998E-2</v>
      </c>
      <c r="R13" s="9">
        <v>0.377</v>
      </c>
      <c r="S13" s="9">
        <v>0.61799999999999999</v>
      </c>
      <c r="T13" s="9">
        <v>0.34</v>
      </c>
      <c r="U13" s="9">
        <v>0.505</v>
      </c>
      <c r="V13" s="9">
        <v>1.4630000000000001</v>
      </c>
      <c r="W13" s="9">
        <v>0</v>
      </c>
      <c r="X13" s="9">
        <v>6.3E-2</v>
      </c>
      <c r="Y13" s="9">
        <v>18.277999999999999</v>
      </c>
      <c r="Z13" s="9">
        <v>15.292999999999999</v>
      </c>
      <c r="AA13" s="9">
        <v>14.382</v>
      </c>
      <c r="AB13" s="9">
        <v>0.41299999999999998</v>
      </c>
      <c r="AC13" s="9">
        <v>0.499</v>
      </c>
      <c r="AD13" s="9">
        <v>0.29899999999999999</v>
      </c>
      <c r="AE13" s="9">
        <v>0.36899999999999999</v>
      </c>
      <c r="AF13" s="9">
        <v>0.24399999999999999</v>
      </c>
      <c r="AG13" s="9">
        <v>13.226000000000001</v>
      </c>
      <c r="AH13" s="9">
        <v>0.41199999999999998</v>
      </c>
      <c r="AI13" s="9">
        <v>0.114</v>
      </c>
      <c r="AJ13" s="9">
        <v>1.542</v>
      </c>
      <c r="AK13" s="9">
        <v>1.881</v>
      </c>
      <c r="AL13" s="9">
        <v>13.413</v>
      </c>
      <c r="AM13" s="9">
        <v>2.9849999999999999</v>
      </c>
      <c r="AN13" s="9">
        <v>0.95</v>
      </c>
      <c r="AO13" s="9">
        <v>20.754000000000001</v>
      </c>
      <c r="AP13" s="9">
        <v>21.73</v>
      </c>
      <c r="AQ13" s="9">
        <v>20.239999999999998</v>
      </c>
      <c r="AR13" s="9">
        <v>1.8</v>
      </c>
      <c r="AS13" s="9">
        <v>1.7230000000000001</v>
      </c>
      <c r="AT13" s="9">
        <v>0.59199999999999997</v>
      </c>
      <c r="AU13" s="9">
        <v>1.1299999999999999</v>
      </c>
      <c r="AV13" s="9">
        <v>1.246</v>
      </c>
      <c r="AW13" s="9">
        <v>0.47699999999999998</v>
      </c>
      <c r="AX13" s="9">
        <v>1.2290000000000001</v>
      </c>
      <c r="AY13" s="9">
        <v>0.28599999999999998</v>
      </c>
      <c r="AZ13" s="9">
        <v>0.20799999999999999</v>
      </c>
      <c r="BA13" s="9">
        <v>0.52500000000000002</v>
      </c>
      <c r="BB13" s="9">
        <v>0.57399999999999995</v>
      </c>
      <c r="BC13" s="9">
        <v>0.624</v>
      </c>
      <c r="BD13" s="9">
        <v>0.73</v>
      </c>
      <c r="BE13" s="9">
        <v>0.99199999999999999</v>
      </c>
      <c r="BF13" s="9">
        <v>7.8E-2</v>
      </c>
      <c r="BG13" s="9">
        <v>18.440000000000001</v>
      </c>
      <c r="BH13" s="9">
        <v>16.748999999999999</v>
      </c>
      <c r="BI13" s="9">
        <v>15.089</v>
      </c>
      <c r="BJ13" s="9">
        <v>1.016</v>
      </c>
      <c r="BK13" s="9">
        <v>0.64300000000000002</v>
      </c>
      <c r="BL13" s="9">
        <v>0.84</v>
      </c>
      <c r="BM13" s="9">
        <v>0.54500000000000004</v>
      </c>
      <c r="BN13" s="9">
        <v>0.27500000000000002</v>
      </c>
      <c r="BO13" s="9">
        <v>14.672000000000001</v>
      </c>
      <c r="BP13" s="9">
        <v>0.67800000000000005</v>
      </c>
      <c r="BQ13" s="9">
        <v>0</v>
      </c>
      <c r="BR13" s="9">
        <v>1.399</v>
      </c>
      <c r="BS13" s="9">
        <v>1.9750000000000001</v>
      </c>
      <c r="BT13" s="9">
        <v>14.773</v>
      </c>
      <c r="BU13" s="9">
        <v>1.6910000000000001</v>
      </c>
      <c r="BV13" s="9">
        <v>1.49</v>
      </c>
      <c r="BW13" s="9">
        <v>21.73</v>
      </c>
      <c r="BX13" s="9">
        <v>11.372999999999999</v>
      </c>
      <c r="BY13" s="9">
        <v>9.9809999999999999</v>
      </c>
      <c r="BZ13" s="9">
        <v>0.93100000000000005</v>
      </c>
      <c r="CA13" s="9">
        <v>0.93100000000000005</v>
      </c>
      <c r="CB13" s="9">
        <v>0.27200000000000002</v>
      </c>
      <c r="CC13" s="9">
        <v>0.65800000000000003</v>
      </c>
      <c r="CD13" s="9">
        <v>9.1999999999999998E-2</v>
      </c>
      <c r="CE13" s="9">
        <v>0.83899999999999997</v>
      </c>
      <c r="CF13" s="9">
        <v>0.27700000000000002</v>
      </c>
      <c r="CG13" s="9">
        <v>0.56100000000000005</v>
      </c>
      <c r="CH13" s="9">
        <v>0</v>
      </c>
      <c r="CI13" s="9">
        <v>0.32300000000000001</v>
      </c>
      <c r="CJ13" s="9">
        <v>0.51100000000000001</v>
      </c>
      <c r="CK13" s="9">
        <v>9.6000000000000002E-2</v>
      </c>
      <c r="CL13" s="9">
        <v>0.55900000000000005</v>
      </c>
      <c r="CM13" s="9">
        <v>0.371</v>
      </c>
      <c r="CN13" s="9">
        <v>0</v>
      </c>
      <c r="CO13" s="9">
        <v>9.0500000000000007</v>
      </c>
      <c r="CP13" s="9">
        <v>7.7149999999999999</v>
      </c>
      <c r="CQ13" s="9">
        <v>7.5090000000000003</v>
      </c>
      <c r="CR13" s="9">
        <v>0.20599999999999999</v>
      </c>
      <c r="CS13" s="9">
        <v>0</v>
      </c>
      <c r="CT13" s="9">
        <v>0.20599999999999999</v>
      </c>
      <c r="CU13" s="9">
        <v>0</v>
      </c>
      <c r="CV13" s="9">
        <v>0</v>
      </c>
      <c r="CW13" s="9">
        <v>5.8150000000000004</v>
      </c>
      <c r="CX13" s="9">
        <v>0.36899999999999999</v>
      </c>
      <c r="CY13" s="9">
        <v>0</v>
      </c>
      <c r="CZ13" s="9">
        <v>1.5309999999999999</v>
      </c>
      <c r="DA13" s="9">
        <v>0.38200000000000001</v>
      </c>
      <c r="DB13" s="9">
        <v>7.3330000000000002</v>
      </c>
      <c r="DC13" s="9">
        <v>1.335</v>
      </c>
      <c r="DD13" s="9">
        <v>1.3919999999999999</v>
      </c>
      <c r="DE13" s="9">
        <v>11.372999999999999</v>
      </c>
      <c r="DF13" s="9">
        <v>14.948</v>
      </c>
      <c r="DG13" s="9">
        <v>13.898</v>
      </c>
      <c r="DH13" s="9">
        <v>13.898</v>
      </c>
      <c r="DI13" s="9">
        <v>1.147</v>
      </c>
      <c r="DJ13" s="9">
        <v>12.750999999999999</v>
      </c>
      <c r="DK13" s="9">
        <v>1.05</v>
      </c>
      <c r="DL13" s="9">
        <v>236.18600000000001</v>
      </c>
      <c r="DM13" s="9">
        <v>218.137</v>
      </c>
      <c r="DN13" s="9">
        <v>41.314</v>
      </c>
      <c r="DO13" s="9">
        <v>19.166</v>
      </c>
      <c r="DP13" s="9">
        <v>7.9489999999999998</v>
      </c>
      <c r="DQ13" s="9">
        <v>9.4109999999999996</v>
      </c>
      <c r="DR13" s="9">
        <v>12.361000000000001</v>
      </c>
      <c r="DS13" s="9">
        <v>4.9989999999999997</v>
      </c>
      <c r="DT13" s="9">
        <v>12.821</v>
      </c>
      <c r="DU13" s="9">
        <v>2.7759999999999998</v>
      </c>
      <c r="DV13" s="9">
        <v>1.5680000000000001</v>
      </c>
      <c r="DW13" s="9">
        <v>5.4669999999999996</v>
      </c>
      <c r="DX13" s="9">
        <v>7.8360000000000003</v>
      </c>
      <c r="DY13" s="9">
        <v>4.0579999999999998</v>
      </c>
      <c r="DZ13" s="9">
        <v>10.916</v>
      </c>
      <c r="EA13" s="9">
        <v>6.444</v>
      </c>
      <c r="EB13" s="9">
        <v>22.148</v>
      </c>
      <c r="EC13" s="9">
        <v>176.82400000000001</v>
      </c>
      <c r="ED13" s="9">
        <v>152.452</v>
      </c>
      <c r="EE13" s="9">
        <v>141.62200000000001</v>
      </c>
      <c r="EF13" s="9">
        <v>7.0670000000000002</v>
      </c>
      <c r="EG13" s="9">
        <v>3.7629999999999999</v>
      </c>
      <c r="EH13" s="9">
        <v>6.4939999999999998</v>
      </c>
      <c r="EI13" s="9">
        <v>2.5539999999999998</v>
      </c>
      <c r="EJ13" s="9">
        <v>1.6060000000000001</v>
      </c>
      <c r="EK13" s="9">
        <v>112.824</v>
      </c>
      <c r="EL13" s="9">
        <v>11.352</v>
      </c>
      <c r="EM13" s="9">
        <v>7.484</v>
      </c>
      <c r="EN13" s="9">
        <v>20.792000000000002</v>
      </c>
      <c r="EO13" s="9">
        <v>34.753999999999998</v>
      </c>
      <c r="EP13" s="9">
        <v>117.699</v>
      </c>
      <c r="EQ13" s="9">
        <v>24.370999999999999</v>
      </c>
      <c r="ER13" s="9">
        <v>18.047999999999998</v>
      </c>
      <c r="ES13" s="9">
        <v>209.87899999999999</v>
      </c>
      <c r="ET13" s="9">
        <v>26.306999999999999</v>
      </c>
      <c r="EU13" s="9">
        <v>28.948</v>
      </c>
      <c r="EV13" s="9">
        <v>27.538</v>
      </c>
      <c r="EW13" s="9">
        <v>1.23</v>
      </c>
      <c r="EX13" s="9">
        <v>1.0089999999999999</v>
      </c>
      <c r="EY13" s="9">
        <v>0.42499999999999999</v>
      </c>
      <c r="EZ13" s="9">
        <v>0.58399999999999996</v>
      </c>
      <c r="FA13" s="9">
        <v>0.42</v>
      </c>
      <c r="FB13" s="9">
        <v>0.58799999999999997</v>
      </c>
      <c r="FC13" s="9">
        <v>0.82299999999999995</v>
      </c>
      <c r="FD13" s="9">
        <v>0</v>
      </c>
      <c r="FE13" s="9">
        <v>0.186</v>
      </c>
      <c r="FF13" s="9">
        <v>0.60599999999999998</v>
      </c>
      <c r="FG13" s="9">
        <v>0.19900000000000001</v>
      </c>
      <c r="FH13" s="9">
        <v>0.20300000000000001</v>
      </c>
      <c r="FI13" s="9">
        <v>0.81</v>
      </c>
      <c r="FJ13" s="9">
        <v>0.19900000000000001</v>
      </c>
      <c r="FK13" s="9">
        <v>0.222</v>
      </c>
      <c r="FL13" s="9">
        <v>26.306999999999999</v>
      </c>
      <c r="FM13" s="9">
        <v>19.484000000000002</v>
      </c>
      <c r="FN13" s="9">
        <v>17.265000000000001</v>
      </c>
      <c r="FO13" s="9">
        <v>1.1970000000000001</v>
      </c>
      <c r="FP13" s="9">
        <v>1.0209999999999999</v>
      </c>
      <c r="FQ13" s="9">
        <v>1.3660000000000001</v>
      </c>
      <c r="FR13" s="9">
        <v>0</v>
      </c>
      <c r="FS13" s="9">
        <v>0.67700000000000005</v>
      </c>
      <c r="FT13" s="9">
        <v>13.313000000000001</v>
      </c>
      <c r="FU13" s="9">
        <v>1.4570000000000001</v>
      </c>
      <c r="FV13" s="9">
        <v>1.9319999999999999</v>
      </c>
      <c r="FW13" s="9">
        <v>2.7810000000000001</v>
      </c>
      <c r="FX13" s="9">
        <v>6.5030000000000001</v>
      </c>
      <c r="FY13" s="9">
        <v>12.981</v>
      </c>
      <c r="FZ13" s="9">
        <v>6.8239999999999998</v>
      </c>
      <c r="GA13" s="9">
        <v>1.41</v>
      </c>
      <c r="GB13" s="9">
        <v>28.948</v>
      </c>
      <c r="GC13" s="9">
        <v>72.710999999999999</v>
      </c>
      <c r="GD13" s="9">
        <v>68.257000000000005</v>
      </c>
      <c r="GE13" s="9">
        <v>6.8040000000000003</v>
      </c>
      <c r="GF13" s="9">
        <v>6.194</v>
      </c>
      <c r="GG13" s="9">
        <v>2.3519999999999999</v>
      </c>
      <c r="GH13" s="9">
        <v>3.8420000000000001</v>
      </c>
      <c r="GI13" s="9">
        <v>6.0119999999999996</v>
      </c>
      <c r="GJ13" s="9">
        <v>0.182</v>
      </c>
      <c r="GK13" s="9">
        <v>6.194</v>
      </c>
      <c r="GL13" s="9">
        <v>0</v>
      </c>
      <c r="GM13" s="9">
        <v>0</v>
      </c>
      <c r="GN13" s="9">
        <v>3.25</v>
      </c>
      <c r="GO13" s="9">
        <v>2.3639999999999999</v>
      </c>
      <c r="GP13" s="9">
        <v>0.57899999999999996</v>
      </c>
      <c r="GQ13" s="9">
        <v>4.3650000000000002</v>
      </c>
      <c r="GR13" s="9">
        <v>1.8280000000000001</v>
      </c>
      <c r="GS13" s="9">
        <v>0.61</v>
      </c>
      <c r="GT13" s="9">
        <v>61.453000000000003</v>
      </c>
      <c r="GU13" s="9">
        <v>53.720999999999997</v>
      </c>
      <c r="GV13" s="9">
        <v>50.249000000000002</v>
      </c>
      <c r="GW13" s="9">
        <v>2.605</v>
      </c>
      <c r="GX13" s="9">
        <v>0.86699999999999999</v>
      </c>
      <c r="GY13" s="9">
        <v>3.1059999999999999</v>
      </c>
      <c r="GZ13" s="9">
        <v>0</v>
      </c>
      <c r="HA13" s="9">
        <v>0.36699999999999999</v>
      </c>
      <c r="HB13" s="9">
        <v>39.146000000000001</v>
      </c>
      <c r="HC13" s="9">
        <v>4.9690000000000003</v>
      </c>
      <c r="HD13" s="9">
        <v>2.7650000000000001</v>
      </c>
      <c r="HE13" s="9">
        <v>6.8410000000000002</v>
      </c>
      <c r="HF13" s="9">
        <v>12.121</v>
      </c>
      <c r="HG13" s="9">
        <v>41.6</v>
      </c>
      <c r="HH13" s="9">
        <v>7.7320000000000002</v>
      </c>
      <c r="HI13" s="9">
        <v>4.4530000000000003</v>
      </c>
      <c r="HJ13" s="9">
        <v>72.710999999999999</v>
      </c>
      <c r="HK13" s="9">
        <v>21.564</v>
      </c>
      <c r="HL13" s="9">
        <v>20.552</v>
      </c>
      <c r="HM13" s="9">
        <v>1.7410000000000001</v>
      </c>
      <c r="HN13" s="9">
        <v>1.7410000000000001</v>
      </c>
      <c r="HO13" s="9">
        <v>1.339</v>
      </c>
      <c r="HP13" s="9">
        <v>0.40200000000000002</v>
      </c>
      <c r="HQ13" s="9">
        <v>1.2529999999999999</v>
      </c>
      <c r="HR13" s="9">
        <v>0.48799999999999999</v>
      </c>
      <c r="HS13" s="9">
        <v>1.2529999999999999</v>
      </c>
      <c r="HT13" s="9">
        <v>0.25600000000000001</v>
      </c>
      <c r="HU13" s="9">
        <v>0.23200000000000001</v>
      </c>
      <c r="HV13" s="9">
        <v>0.43</v>
      </c>
      <c r="HW13" s="9">
        <v>0.71699999999999997</v>
      </c>
      <c r="HX13" s="9">
        <v>0.59499999999999997</v>
      </c>
      <c r="HY13" s="9">
        <v>0.871</v>
      </c>
      <c r="HZ13" s="9">
        <v>0.87</v>
      </c>
      <c r="IA13" s="9">
        <v>0</v>
      </c>
      <c r="IB13" s="9">
        <v>18.811</v>
      </c>
      <c r="IC13" s="9">
        <v>14.79</v>
      </c>
      <c r="ID13" s="9">
        <v>14.651</v>
      </c>
      <c r="IE13" s="9">
        <v>0.13900000000000001</v>
      </c>
      <c r="IF13" s="9">
        <v>0</v>
      </c>
      <c r="IG13" s="9">
        <v>0</v>
      </c>
      <c r="IH13" s="9">
        <v>0.13900000000000001</v>
      </c>
      <c r="II13" s="9">
        <v>0</v>
      </c>
      <c r="IJ13" s="9">
        <v>11.353999999999999</v>
      </c>
      <c r="IK13" s="9">
        <v>0.48399999999999999</v>
      </c>
      <c r="IL13" s="9">
        <v>0.29299999999999998</v>
      </c>
      <c r="IM13" s="9">
        <v>2.66</v>
      </c>
      <c r="IN13" s="9">
        <v>2.1869999999999998</v>
      </c>
      <c r="IO13" s="9">
        <v>12.603</v>
      </c>
      <c r="IP13" s="9">
        <v>4.0199999999999996</v>
      </c>
      <c r="IQ13" s="9">
        <v>1.012</v>
      </c>
    </row>
    <row r="14" spans="1:251">
      <c r="A14" s="10">
        <v>43132</v>
      </c>
      <c r="B14" s="9">
        <v>1.351</v>
      </c>
      <c r="C14" s="9">
        <v>1.3580000000000001</v>
      </c>
      <c r="D14" s="9">
        <v>8.2899999999999991</v>
      </c>
      <c r="E14" s="9">
        <v>1.278</v>
      </c>
      <c r="F14" s="9">
        <v>0.67900000000000005</v>
      </c>
      <c r="G14" s="9">
        <v>12.353999999999999</v>
      </c>
      <c r="H14" s="9">
        <v>19.416</v>
      </c>
      <c r="I14" s="9">
        <v>18.885000000000002</v>
      </c>
      <c r="J14" s="9">
        <v>1.7689999999999999</v>
      </c>
      <c r="K14" s="9">
        <v>1.669</v>
      </c>
      <c r="L14" s="9">
        <v>1.0269999999999999</v>
      </c>
      <c r="M14" s="9">
        <v>0.64200000000000002</v>
      </c>
      <c r="N14" s="9">
        <v>1.1930000000000001</v>
      </c>
      <c r="O14" s="9">
        <v>0.47599999999999998</v>
      </c>
      <c r="P14" s="9">
        <v>1.1930000000000001</v>
      </c>
      <c r="Q14" s="9">
        <v>0.28599999999999998</v>
      </c>
      <c r="R14" s="9">
        <v>0.19</v>
      </c>
      <c r="S14" s="9">
        <v>0.94299999999999995</v>
      </c>
      <c r="T14" s="9">
        <v>0.27300000000000002</v>
      </c>
      <c r="U14" s="9">
        <v>0.45300000000000001</v>
      </c>
      <c r="V14" s="9">
        <v>1.3580000000000001</v>
      </c>
      <c r="W14" s="9">
        <v>0.311</v>
      </c>
      <c r="X14" s="9">
        <v>0.1</v>
      </c>
      <c r="Y14" s="9">
        <v>17.117000000000001</v>
      </c>
      <c r="Z14" s="9">
        <v>12.054</v>
      </c>
      <c r="AA14" s="9">
        <v>11.616</v>
      </c>
      <c r="AB14" s="9">
        <v>0.158</v>
      </c>
      <c r="AC14" s="9">
        <v>0.28000000000000003</v>
      </c>
      <c r="AD14" s="9">
        <v>0</v>
      </c>
      <c r="AE14" s="9">
        <v>0.35699999999999998</v>
      </c>
      <c r="AF14" s="9">
        <v>8.2000000000000003E-2</v>
      </c>
      <c r="AG14" s="9">
        <v>10.714</v>
      </c>
      <c r="AH14" s="9">
        <v>0.11700000000000001</v>
      </c>
      <c r="AI14" s="9">
        <v>0</v>
      </c>
      <c r="AJ14" s="9">
        <v>1.2230000000000001</v>
      </c>
      <c r="AK14" s="9">
        <v>0.86299999999999999</v>
      </c>
      <c r="AL14" s="9">
        <v>11.191000000000001</v>
      </c>
      <c r="AM14" s="9">
        <v>5.0620000000000003</v>
      </c>
      <c r="AN14" s="9">
        <v>0.53</v>
      </c>
      <c r="AO14" s="9">
        <v>19.416</v>
      </c>
      <c r="AP14" s="9">
        <v>26.420999999999999</v>
      </c>
      <c r="AQ14" s="9">
        <v>25.131</v>
      </c>
      <c r="AR14" s="9">
        <v>3.4350000000000001</v>
      </c>
      <c r="AS14" s="9">
        <v>3.044</v>
      </c>
      <c r="AT14" s="9">
        <v>1.073</v>
      </c>
      <c r="AU14" s="9">
        <v>1.857</v>
      </c>
      <c r="AV14" s="9">
        <v>2.08</v>
      </c>
      <c r="AW14" s="9">
        <v>0.96399999999999997</v>
      </c>
      <c r="AX14" s="9">
        <v>2.0550000000000002</v>
      </c>
      <c r="AY14" s="9">
        <v>0.80300000000000005</v>
      </c>
      <c r="AZ14" s="9">
        <v>0.186</v>
      </c>
      <c r="BA14" s="9">
        <v>0.98899999999999999</v>
      </c>
      <c r="BB14" s="9">
        <v>0.91100000000000003</v>
      </c>
      <c r="BC14" s="9">
        <v>1.1439999999999999</v>
      </c>
      <c r="BD14" s="9">
        <v>2.0819999999999999</v>
      </c>
      <c r="BE14" s="9">
        <v>0.96199999999999997</v>
      </c>
      <c r="BF14" s="9">
        <v>0.39100000000000001</v>
      </c>
      <c r="BG14" s="9">
        <v>21.696000000000002</v>
      </c>
      <c r="BH14" s="9">
        <v>19.957999999999998</v>
      </c>
      <c r="BI14" s="9">
        <v>18.795999999999999</v>
      </c>
      <c r="BJ14" s="9">
        <v>0.87</v>
      </c>
      <c r="BK14" s="9">
        <v>0.29299999999999998</v>
      </c>
      <c r="BL14" s="9">
        <v>0.96699999999999997</v>
      </c>
      <c r="BM14" s="9">
        <v>0.19500000000000001</v>
      </c>
      <c r="BN14" s="9">
        <v>0</v>
      </c>
      <c r="BO14" s="9">
        <v>17.645</v>
      </c>
      <c r="BP14" s="9">
        <v>0.73099999999999998</v>
      </c>
      <c r="BQ14" s="9">
        <v>0.57299999999999995</v>
      </c>
      <c r="BR14" s="9">
        <v>1.01</v>
      </c>
      <c r="BS14" s="9">
        <v>2.92</v>
      </c>
      <c r="BT14" s="9">
        <v>17.038</v>
      </c>
      <c r="BU14" s="9">
        <v>1.738</v>
      </c>
      <c r="BV14" s="9">
        <v>1.29</v>
      </c>
      <c r="BW14" s="9">
        <v>26.420999999999999</v>
      </c>
      <c r="BX14" s="9">
        <v>14.816000000000001</v>
      </c>
      <c r="BY14" s="9">
        <v>13.954000000000001</v>
      </c>
      <c r="BZ14" s="9">
        <v>2.1269999999999998</v>
      </c>
      <c r="CA14" s="9">
        <v>2.0270000000000001</v>
      </c>
      <c r="CB14" s="9">
        <v>0.6</v>
      </c>
      <c r="CC14" s="9">
        <v>1.427</v>
      </c>
      <c r="CD14" s="9">
        <v>1.2250000000000001</v>
      </c>
      <c r="CE14" s="9">
        <v>0.80200000000000005</v>
      </c>
      <c r="CF14" s="9">
        <v>1.1930000000000001</v>
      </c>
      <c r="CG14" s="9">
        <v>0.83499999999999996</v>
      </c>
      <c r="CH14" s="9">
        <v>0</v>
      </c>
      <c r="CI14" s="9">
        <v>0.89600000000000002</v>
      </c>
      <c r="CJ14" s="9">
        <v>0.68100000000000005</v>
      </c>
      <c r="CK14" s="9">
        <v>0.45100000000000001</v>
      </c>
      <c r="CL14" s="9">
        <v>1.079</v>
      </c>
      <c r="CM14" s="9">
        <v>0.94799999999999995</v>
      </c>
      <c r="CN14" s="9">
        <v>0.1</v>
      </c>
      <c r="CO14" s="9">
        <v>11.827</v>
      </c>
      <c r="CP14" s="9">
        <v>10.474</v>
      </c>
      <c r="CQ14" s="9">
        <v>10.263999999999999</v>
      </c>
      <c r="CR14" s="9">
        <v>7.0000000000000007E-2</v>
      </c>
      <c r="CS14" s="9">
        <v>0.14000000000000001</v>
      </c>
      <c r="CT14" s="9">
        <v>7.0000000000000007E-2</v>
      </c>
      <c r="CU14" s="9">
        <v>0.14000000000000001</v>
      </c>
      <c r="CV14" s="9">
        <v>0</v>
      </c>
      <c r="CW14" s="9">
        <v>8.2129999999999992</v>
      </c>
      <c r="CX14" s="9">
        <v>0.40699999999999997</v>
      </c>
      <c r="CY14" s="9">
        <v>0.21199999999999999</v>
      </c>
      <c r="CZ14" s="9">
        <v>1.643</v>
      </c>
      <c r="DA14" s="9">
        <v>0.63600000000000001</v>
      </c>
      <c r="DB14" s="9">
        <v>9.8379999999999992</v>
      </c>
      <c r="DC14" s="9">
        <v>1.353</v>
      </c>
      <c r="DD14" s="9">
        <v>0.86099999999999999</v>
      </c>
      <c r="DE14" s="9">
        <v>14.816000000000001</v>
      </c>
      <c r="DF14" s="9">
        <v>15.314</v>
      </c>
      <c r="DG14" s="9">
        <v>13.84</v>
      </c>
      <c r="DH14" s="9">
        <v>13.84</v>
      </c>
      <c r="DI14" s="9">
        <v>0.47299999999999998</v>
      </c>
      <c r="DJ14" s="9">
        <v>13.367000000000001</v>
      </c>
      <c r="DK14" s="9">
        <v>1.474</v>
      </c>
      <c r="DL14" s="9">
        <v>243.00899999999999</v>
      </c>
      <c r="DM14" s="9">
        <v>227.51300000000001</v>
      </c>
      <c r="DN14" s="9">
        <v>47.521999999999998</v>
      </c>
      <c r="DO14" s="9">
        <v>24.376000000000001</v>
      </c>
      <c r="DP14" s="9">
        <v>10.744999999999999</v>
      </c>
      <c r="DQ14" s="9">
        <v>10.901999999999999</v>
      </c>
      <c r="DR14" s="9">
        <v>15.222</v>
      </c>
      <c r="DS14" s="9">
        <v>6.4249999999999998</v>
      </c>
      <c r="DT14" s="9">
        <v>14.667999999999999</v>
      </c>
      <c r="DU14" s="9">
        <v>3.5579999999999998</v>
      </c>
      <c r="DV14" s="9">
        <v>2.8370000000000002</v>
      </c>
      <c r="DW14" s="9">
        <v>7.2590000000000003</v>
      </c>
      <c r="DX14" s="9">
        <v>8.32</v>
      </c>
      <c r="DY14" s="9">
        <v>6.0679999999999996</v>
      </c>
      <c r="DZ14" s="9">
        <v>14.352</v>
      </c>
      <c r="EA14" s="9">
        <v>7.2949999999999999</v>
      </c>
      <c r="EB14" s="9">
        <v>23.145</v>
      </c>
      <c r="EC14" s="9">
        <v>179.99100000000001</v>
      </c>
      <c r="ED14" s="9">
        <v>158.61199999999999</v>
      </c>
      <c r="EE14" s="9">
        <v>148.19</v>
      </c>
      <c r="EF14" s="9">
        <v>4.6029999999999998</v>
      </c>
      <c r="EG14" s="9">
        <v>5.819</v>
      </c>
      <c r="EH14" s="9">
        <v>3.911</v>
      </c>
      <c r="EI14" s="9">
        <v>3.7770000000000001</v>
      </c>
      <c r="EJ14" s="9">
        <v>2.3929999999999998</v>
      </c>
      <c r="EK14" s="9">
        <v>122.693</v>
      </c>
      <c r="EL14" s="9">
        <v>9.9220000000000006</v>
      </c>
      <c r="EM14" s="9">
        <v>9.73</v>
      </c>
      <c r="EN14" s="9">
        <v>16.266999999999999</v>
      </c>
      <c r="EO14" s="9">
        <v>40.981999999999999</v>
      </c>
      <c r="EP14" s="9">
        <v>117.63</v>
      </c>
      <c r="EQ14" s="9">
        <v>21.379000000000001</v>
      </c>
      <c r="ER14" s="9">
        <v>15.496</v>
      </c>
      <c r="ES14" s="9">
        <v>215.684</v>
      </c>
      <c r="ET14" s="9">
        <v>27.324999999999999</v>
      </c>
      <c r="EU14" s="9">
        <v>27.872</v>
      </c>
      <c r="EV14" s="9">
        <v>26.945</v>
      </c>
      <c r="EW14" s="9">
        <v>2.714</v>
      </c>
      <c r="EX14" s="9">
        <v>2.714</v>
      </c>
      <c r="EY14" s="9">
        <v>1.6919999999999999</v>
      </c>
      <c r="EZ14" s="9">
        <v>1.022</v>
      </c>
      <c r="FA14" s="9">
        <v>1.891</v>
      </c>
      <c r="FB14" s="9">
        <v>0.82299999999999995</v>
      </c>
      <c r="FC14" s="9">
        <v>1.7909999999999999</v>
      </c>
      <c r="FD14" s="9">
        <v>0.19500000000000001</v>
      </c>
      <c r="FE14" s="9">
        <v>0.52</v>
      </c>
      <c r="FF14" s="9">
        <v>0.90800000000000003</v>
      </c>
      <c r="FG14" s="9">
        <v>0.78500000000000003</v>
      </c>
      <c r="FH14" s="9">
        <v>1.0209999999999999</v>
      </c>
      <c r="FI14" s="9">
        <v>2.714</v>
      </c>
      <c r="FJ14" s="9">
        <v>0</v>
      </c>
      <c r="FK14" s="9">
        <v>0</v>
      </c>
      <c r="FL14" s="9">
        <v>24.231000000000002</v>
      </c>
      <c r="FM14" s="9">
        <v>19.913</v>
      </c>
      <c r="FN14" s="9">
        <v>17.78</v>
      </c>
      <c r="FO14" s="9">
        <v>0.61899999999999999</v>
      </c>
      <c r="FP14" s="9">
        <v>1.514</v>
      </c>
      <c r="FQ14" s="9">
        <v>1.0029999999999999</v>
      </c>
      <c r="FR14" s="9">
        <v>0.376</v>
      </c>
      <c r="FS14" s="9">
        <v>0.754</v>
      </c>
      <c r="FT14" s="9">
        <v>16.584</v>
      </c>
      <c r="FU14" s="9">
        <v>1.157</v>
      </c>
      <c r="FV14" s="9">
        <v>0.875</v>
      </c>
      <c r="FW14" s="9">
        <v>1.296</v>
      </c>
      <c r="FX14" s="9">
        <v>7.6769999999999996</v>
      </c>
      <c r="FY14" s="9">
        <v>12.234999999999999</v>
      </c>
      <c r="FZ14" s="9">
        <v>4.3179999999999996</v>
      </c>
      <c r="GA14" s="9">
        <v>0.92700000000000005</v>
      </c>
      <c r="GB14" s="9">
        <v>27.872</v>
      </c>
      <c r="GC14" s="9">
        <v>77.296000000000006</v>
      </c>
      <c r="GD14" s="9">
        <v>73.665000000000006</v>
      </c>
      <c r="GE14" s="9">
        <v>6.8860000000000001</v>
      </c>
      <c r="GF14" s="9">
        <v>6.3380000000000001</v>
      </c>
      <c r="GG14" s="9">
        <v>3.15</v>
      </c>
      <c r="GH14" s="9">
        <v>3.1869999999999998</v>
      </c>
      <c r="GI14" s="9">
        <v>5.14</v>
      </c>
      <c r="GJ14" s="9">
        <v>1.1970000000000001</v>
      </c>
      <c r="GK14" s="9">
        <v>5.5110000000000001</v>
      </c>
      <c r="GL14" s="9">
        <v>0</v>
      </c>
      <c r="GM14" s="9">
        <v>0.82699999999999996</v>
      </c>
      <c r="GN14" s="9">
        <v>2.7240000000000002</v>
      </c>
      <c r="GO14" s="9">
        <v>2.3940000000000001</v>
      </c>
      <c r="GP14" s="9">
        <v>1.2190000000000001</v>
      </c>
      <c r="GQ14" s="9">
        <v>3.6269999999999998</v>
      </c>
      <c r="GR14" s="9">
        <v>2.71</v>
      </c>
      <c r="GS14" s="9">
        <v>0.54900000000000004</v>
      </c>
      <c r="GT14" s="9">
        <v>66.778999999999996</v>
      </c>
      <c r="GU14" s="9">
        <v>58.33</v>
      </c>
      <c r="GV14" s="9">
        <v>56.301000000000002</v>
      </c>
      <c r="GW14" s="9">
        <v>1.1870000000000001</v>
      </c>
      <c r="GX14" s="9">
        <v>0.84199999999999997</v>
      </c>
      <c r="GY14" s="9">
        <v>1.1870000000000001</v>
      </c>
      <c r="GZ14" s="9">
        <v>0</v>
      </c>
      <c r="HA14" s="9">
        <v>0.84199999999999997</v>
      </c>
      <c r="HB14" s="9">
        <v>47.993000000000002</v>
      </c>
      <c r="HC14" s="9">
        <v>3.5760000000000001</v>
      </c>
      <c r="HD14" s="9">
        <v>4.0030000000000001</v>
      </c>
      <c r="HE14" s="9">
        <v>2.758</v>
      </c>
      <c r="HF14" s="9">
        <v>16.338999999999999</v>
      </c>
      <c r="HG14" s="9">
        <v>41.991</v>
      </c>
      <c r="HH14" s="9">
        <v>8.4489999999999998</v>
      </c>
      <c r="HI14" s="9">
        <v>3.6309999999999998</v>
      </c>
      <c r="HJ14" s="9">
        <v>77.296000000000006</v>
      </c>
      <c r="HK14" s="9">
        <v>26.181999999999999</v>
      </c>
      <c r="HL14" s="9">
        <v>25.010999999999999</v>
      </c>
      <c r="HM14" s="9">
        <v>2.88</v>
      </c>
      <c r="HN14" s="9">
        <v>2.88</v>
      </c>
      <c r="HO14" s="9">
        <v>1.514</v>
      </c>
      <c r="HP14" s="9">
        <v>1.365</v>
      </c>
      <c r="HQ14" s="9">
        <v>2.2639999999999998</v>
      </c>
      <c r="HR14" s="9">
        <v>0.61599999999999999</v>
      </c>
      <c r="HS14" s="9">
        <v>2.0369999999999999</v>
      </c>
      <c r="HT14" s="9">
        <v>0.20899999999999999</v>
      </c>
      <c r="HU14" s="9">
        <v>0.63400000000000001</v>
      </c>
      <c r="HV14" s="9">
        <v>0.76300000000000001</v>
      </c>
      <c r="HW14" s="9">
        <v>1.204</v>
      </c>
      <c r="HX14" s="9">
        <v>0.91200000000000003</v>
      </c>
      <c r="HY14" s="9">
        <v>2.1320000000000001</v>
      </c>
      <c r="HZ14" s="9">
        <v>0.748</v>
      </c>
      <c r="IA14" s="9">
        <v>0</v>
      </c>
      <c r="IB14" s="9">
        <v>22.132000000000001</v>
      </c>
      <c r="IC14" s="9">
        <v>16.844999999999999</v>
      </c>
      <c r="ID14" s="9">
        <v>16.312999999999999</v>
      </c>
      <c r="IE14" s="9">
        <v>0.33800000000000002</v>
      </c>
      <c r="IF14" s="9">
        <v>0.19400000000000001</v>
      </c>
      <c r="IG14" s="9">
        <v>0.188</v>
      </c>
      <c r="IH14" s="9">
        <v>0.19400000000000001</v>
      </c>
      <c r="II14" s="9">
        <v>0</v>
      </c>
      <c r="IJ14" s="9">
        <v>14.507</v>
      </c>
      <c r="IK14" s="9">
        <v>0.36899999999999999</v>
      </c>
      <c r="IL14" s="9">
        <v>0.68700000000000006</v>
      </c>
      <c r="IM14" s="9">
        <v>1.2809999999999999</v>
      </c>
      <c r="IN14" s="9">
        <v>3.3740000000000001</v>
      </c>
      <c r="IO14" s="9">
        <v>13.471</v>
      </c>
      <c r="IP14" s="9">
        <v>5.2869999999999999</v>
      </c>
      <c r="IQ14" s="9">
        <v>1.171</v>
      </c>
    </row>
    <row r="15" spans="1:251">
      <c r="A15" s="10">
        <v>43497</v>
      </c>
      <c r="B15" s="9">
        <v>0.67300000000000004</v>
      </c>
      <c r="C15" s="9">
        <v>1.885</v>
      </c>
      <c r="D15" s="9">
        <v>10.055999999999999</v>
      </c>
      <c r="E15" s="9">
        <v>0.96199999999999997</v>
      </c>
      <c r="F15" s="9">
        <v>0.72899999999999998</v>
      </c>
      <c r="G15" s="9">
        <v>14.537000000000001</v>
      </c>
      <c r="H15" s="9">
        <v>16.141999999999999</v>
      </c>
      <c r="I15" s="9">
        <v>15.363</v>
      </c>
      <c r="J15" s="9">
        <v>1.05</v>
      </c>
      <c r="K15" s="9">
        <v>1.05</v>
      </c>
      <c r="L15" s="9">
        <v>0.26800000000000002</v>
      </c>
      <c r="M15" s="9">
        <v>0.78200000000000003</v>
      </c>
      <c r="N15" s="9">
        <v>0.86199999999999999</v>
      </c>
      <c r="O15" s="9">
        <v>0.188</v>
      </c>
      <c r="P15" s="9">
        <v>0.86199999999999999</v>
      </c>
      <c r="Q15" s="9">
        <v>8.7999999999999995E-2</v>
      </c>
      <c r="R15" s="9">
        <v>0.1</v>
      </c>
      <c r="S15" s="9">
        <v>0.17799999999999999</v>
      </c>
      <c r="T15" s="9">
        <v>0.40899999999999997</v>
      </c>
      <c r="U15" s="9">
        <v>0.46300000000000002</v>
      </c>
      <c r="V15" s="9">
        <v>0.39300000000000002</v>
      </c>
      <c r="W15" s="9">
        <v>0.65700000000000003</v>
      </c>
      <c r="X15" s="9">
        <v>0</v>
      </c>
      <c r="Y15" s="9">
        <v>14.313000000000001</v>
      </c>
      <c r="Z15" s="9">
        <v>11.523999999999999</v>
      </c>
      <c r="AA15" s="9">
        <v>10.843</v>
      </c>
      <c r="AB15" s="9">
        <v>0.59099999999999997</v>
      </c>
      <c r="AC15" s="9">
        <v>0.09</v>
      </c>
      <c r="AD15" s="9">
        <v>0.59099999999999997</v>
      </c>
      <c r="AE15" s="9">
        <v>0.09</v>
      </c>
      <c r="AF15" s="9">
        <v>0</v>
      </c>
      <c r="AG15" s="9">
        <v>8.7910000000000004</v>
      </c>
      <c r="AH15" s="9">
        <v>0.09</v>
      </c>
      <c r="AI15" s="9">
        <v>1.0109999999999999</v>
      </c>
      <c r="AJ15" s="9">
        <v>1.6319999999999999</v>
      </c>
      <c r="AK15" s="9">
        <v>1.35</v>
      </c>
      <c r="AL15" s="9">
        <v>10.173999999999999</v>
      </c>
      <c r="AM15" s="9">
        <v>2.7890000000000001</v>
      </c>
      <c r="AN15" s="9">
        <v>0.77900000000000003</v>
      </c>
      <c r="AO15" s="9">
        <v>16.141999999999999</v>
      </c>
      <c r="AP15" s="9">
        <v>24.065999999999999</v>
      </c>
      <c r="AQ15" s="9">
        <v>22.516999999999999</v>
      </c>
      <c r="AR15" s="9">
        <v>2.976</v>
      </c>
      <c r="AS15" s="9">
        <v>2.3420000000000001</v>
      </c>
      <c r="AT15" s="9">
        <v>0.873</v>
      </c>
      <c r="AU15" s="9">
        <v>1.4690000000000001</v>
      </c>
      <c r="AV15" s="9">
        <v>1.27</v>
      </c>
      <c r="AW15" s="9">
        <v>1.0720000000000001</v>
      </c>
      <c r="AX15" s="9">
        <v>1.131</v>
      </c>
      <c r="AY15" s="9">
        <v>0.72899999999999998</v>
      </c>
      <c r="AZ15" s="9">
        <v>0.48199999999999998</v>
      </c>
      <c r="BA15" s="9">
        <v>0.377</v>
      </c>
      <c r="BB15" s="9">
        <v>1.077</v>
      </c>
      <c r="BC15" s="9">
        <v>0.88800000000000001</v>
      </c>
      <c r="BD15" s="9">
        <v>0.96199999999999997</v>
      </c>
      <c r="BE15" s="9">
        <v>1.38</v>
      </c>
      <c r="BF15" s="9">
        <v>0.63300000000000001</v>
      </c>
      <c r="BG15" s="9">
        <v>19.541</v>
      </c>
      <c r="BH15" s="9">
        <v>18.582999999999998</v>
      </c>
      <c r="BI15" s="9">
        <v>16.881</v>
      </c>
      <c r="BJ15" s="9">
        <v>1.26</v>
      </c>
      <c r="BK15" s="9">
        <v>0.442</v>
      </c>
      <c r="BL15" s="9">
        <v>0.96499999999999997</v>
      </c>
      <c r="BM15" s="9">
        <v>0.73799999999999999</v>
      </c>
      <c r="BN15" s="9">
        <v>0</v>
      </c>
      <c r="BO15" s="9">
        <v>15.279</v>
      </c>
      <c r="BP15" s="9">
        <v>0.94</v>
      </c>
      <c r="BQ15" s="9">
        <v>0.69199999999999995</v>
      </c>
      <c r="BR15" s="9">
        <v>1.6719999999999999</v>
      </c>
      <c r="BS15" s="9">
        <v>3.0329999999999999</v>
      </c>
      <c r="BT15" s="9">
        <v>15.55</v>
      </c>
      <c r="BU15" s="9">
        <v>0.95799999999999996</v>
      </c>
      <c r="BV15" s="9">
        <v>1.55</v>
      </c>
      <c r="BW15" s="9">
        <v>24.065999999999999</v>
      </c>
      <c r="BX15" s="9">
        <v>15.326000000000001</v>
      </c>
      <c r="BY15" s="9">
        <v>14.353</v>
      </c>
      <c r="BZ15" s="9">
        <v>1.766</v>
      </c>
      <c r="CA15" s="9">
        <v>1.6879999999999999</v>
      </c>
      <c r="CB15" s="9">
        <v>0.158</v>
      </c>
      <c r="CC15" s="9">
        <v>1.53</v>
      </c>
      <c r="CD15" s="9">
        <v>1.0489999999999999</v>
      </c>
      <c r="CE15" s="9">
        <v>0.63800000000000001</v>
      </c>
      <c r="CF15" s="9">
        <v>1.1060000000000001</v>
      </c>
      <c r="CG15" s="9">
        <v>0.58199999999999996</v>
      </c>
      <c r="CH15" s="9">
        <v>0</v>
      </c>
      <c r="CI15" s="9">
        <v>0.158</v>
      </c>
      <c r="CJ15" s="9">
        <v>0.66400000000000003</v>
      </c>
      <c r="CK15" s="9">
        <v>0.86599999999999999</v>
      </c>
      <c r="CL15" s="9">
        <v>1.464</v>
      </c>
      <c r="CM15" s="9">
        <v>0.224</v>
      </c>
      <c r="CN15" s="9">
        <v>7.8E-2</v>
      </c>
      <c r="CO15" s="9">
        <v>12.587</v>
      </c>
      <c r="CP15" s="9">
        <v>12.086</v>
      </c>
      <c r="CQ15" s="9">
        <v>11.635</v>
      </c>
      <c r="CR15" s="9">
        <v>0.36299999999999999</v>
      </c>
      <c r="CS15" s="9">
        <v>8.7999999999999995E-2</v>
      </c>
      <c r="CT15" s="9">
        <v>0.36299999999999999</v>
      </c>
      <c r="CU15" s="9">
        <v>8.7999999999999995E-2</v>
      </c>
      <c r="CV15" s="9">
        <v>0</v>
      </c>
      <c r="CW15" s="9">
        <v>10.026999999999999</v>
      </c>
      <c r="CX15" s="9">
        <v>0.14899999999999999</v>
      </c>
      <c r="CY15" s="9">
        <v>0.628</v>
      </c>
      <c r="CZ15" s="9">
        <v>1.282</v>
      </c>
      <c r="DA15" s="9">
        <v>1.048</v>
      </c>
      <c r="DB15" s="9">
        <v>11.038</v>
      </c>
      <c r="DC15" s="9">
        <v>0.501</v>
      </c>
      <c r="DD15" s="9">
        <v>0.97399999999999998</v>
      </c>
      <c r="DE15" s="9">
        <v>15.326000000000001</v>
      </c>
      <c r="DF15" s="9">
        <v>14.606999999999999</v>
      </c>
      <c r="DG15" s="9">
        <v>12.420999999999999</v>
      </c>
      <c r="DH15" s="9">
        <v>12.420999999999999</v>
      </c>
      <c r="DI15" s="9">
        <v>0.73499999999999999</v>
      </c>
      <c r="DJ15" s="9">
        <v>11.686</v>
      </c>
      <c r="DK15" s="9">
        <v>2.1859999999999999</v>
      </c>
      <c r="DL15" s="9">
        <v>244.245</v>
      </c>
      <c r="DM15" s="9">
        <v>228.726</v>
      </c>
      <c r="DN15" s="9">
        <v>49.530999999999999</v>
      </c>
      <c r="DO15" s="9">
        <v>24.667000000000002</v>
      </c>
      <c r="DP15" s="9">
        <v>12.257</v>
      </c>
      <c r="DQ15" s="9">
        <v>10.734999999999999</v>
      </c>
      <c r="DR15" s="9">
        <v>15.109</v>
      </c>
      <c r="DS15" s="9">
        <v>7.883</v>
      </c>
      <c r="DT15" s="9">
        <v>16.292000000000002</v>
      </c>
      <c r="DU15" s="9">
        <v>4.1890000000000001</v>
      </c>
      <c r="DV15" s="9">
        <v>2.5110000000000001</v>
      </c>
      <c r="DW15" s="9">
        <v>7.2380000000000004</v>
      </c>
      <c r="DX15" s="9">
        <v>9.6289999999999996</v>
      </c>
      <c r="DY15" s="9">
        <v>6.125</v>
      </c>
      <c r="DZ15" s="9">
        <v>17.077999999999999</v>
      </c>
      <c r="EA15" s="9">
        <v>5.9139999999999997</v>
      </c>
      <c r="EB15" s="9">
        <v>24.864000000000001</v>
      </c>
      <c r="EC15" s="9">
        <v>179.19499999999999</v>
      </c>
      <c r="ED15" s="9">
        <v>156.69900000000001</v>
      </c>
      <c r="EE15" s="9">
        <v>146.328</v>
      </c>
      <c r="EF15" s="9">
        <v>4.8209999999999997</v>
      </c>
      <c r="EG15" s="9">
        <v>5.1120000000000001</v>
      </c>
      <c r="EH15" s="9">
        <v>5.194</v>
      </c>
      <c r="EI15" s="9">
        <v>2.4870000000000001</v>
      </c>
      <c r="EJ15" s="9">
        <v>2.2519999999999998</v>
      </c>
      <c r="EK15" s="9">
        <v>119.099</v>
      </c>
      <c r="EL15" s="9">
        <v>9.7210000000000001</v>
      </c>
      <c r="EM15" s="9">
        <v>10.24</v>
      </c>
      <c r="EN15" s="9">
        <v>17.64</v>
      </c>
      <c r="EO15" s="9">
        <v>41.564999999999998</v>
      </c>
      <c r="EP15" s="9">
        <v>115.134</v>
      </c>
      <c r="EQ15" s="9">
        <v>22.495999999999999</v>
      </c>
      <c r="ER15" s="9">
        <v>15.52</v>
      </c>
      <c r="ES15" s="9">
        <v>214.191</v>
      </c>
      <c r="ET15" s="9">
        <v>30.055</v>
      </c>
      <c r="EU15" s="9">
        <v>26.155000000000001</v>
      </c>
      <c r="EV15" s="9">
        <v>25.91</v>
      </c>
      <c r="EW15" s="9">
        <v>3.37</v>
      </c>
      <c r="EX15" s="9">
        <v>3.37</v>
      </c>
      <c r="EY15" s="9">
        <v>1.397</v>
      </c>
      <c r="EZ15" s="9">
        <v>1.9730000000000001</v>
      </c>
      <c r="FA15" s="9">
        <v>1.4279999999999999</v>
      </c>
      <c r="FB15" s="9">
        <v>1.9419999999999999</v>
      </c>
      <c r="FC15" s="9">
        <v>2.7829999999999999</v>
      </c>
      <c r="FD15" s="9">
        <v>0</v>
      </c>
      <c r="FE15" s="9">
        <v>0.58699999999999997</v>
      </c>
      <c r="FF15" s="9">
        <v>0.66100000000000003</v>
      </c>
      <c r="FG15" s="9">
        <v>0.68600000000000005</v>
      </c>
      <c r="FH15" s="9">
        <v>2.0230000000000001</v>
      </c>
      <c r="FI15" s="9">
        <v>2.714</v>
      </c>
      <c r="FJ15" s="9">
        <v>0.65700000000000003</v>
      </c>
      <c r="FK15" s="9">
        <v>0</v>
      </c>
      <c r="FL15" s="9">
        <v>22.539000000000001</v>
      </c>
      <c r="FM15" s="9">
        <v>17.818999999999999</v>
      </c>
      <c r="FN15" s="9">
        <v>16.884</v>
      </c>
      <c r="FO15" s="9">
        <v>0.23499999999999999</v>
      </c>
      <c r="FP15" s="9">
        <v>0.70099999999999996</v>
      </c>
      <c r="FQ15" s="9">
        <v>0.23499999999999999</v>
      </c>
      <c r="FR15" s="9">
        <v>0</v>
      </c>
      <c r="FS15" s="9">
        <v>0.70099999999999996</v>
      </c>
      <c r="FT15" s="9">
        <v>14.756</v>
      </c>
      <c r="FU15" s="9">
        <v>0.92700000000000005</v>
      </c>
      <c r="FV15" s="9">
        <v>0.71699999999999997</v>
      </c>
      <c r="FW15" s="9">
        <v>1.419</v>
      </c>
      <c r="FX15" s="9">
        <v>5.5209999999999999</v>
      </c>
      <c r="FY15" s="9">
        <v>12.298999999999999</v>
      </c>
      <c r="FZ15" s="9">
        <v>4.72</v>
      </c>
      <c r="GA15" s="9">
        <v>0.246</v>
      </c>
      <c r="GB15" s="9">
        <v>26.155000000000001</v>
      </c>
      <c r="GC15" s="9">
        <v>76.997</v>
      </c>
      <c r="GD15" s="9">
        <v>73.063000000000002</v>
      </c>
      <c r="GE15" s="9">
        <v>7.2169999999999996</v>
      </c>
      <c r="GF15" s="9">
        <v>6.5149999999999997</v>
      </c>
      <c r="GG15" s="9">
        <v>3.8210000000000002</v>
      </c>
      <c r="GH15" s="9">
        <v>2.694</v>
      </c>
      <c r="GI15" s="9">
        <v>5.7309999999999999</v>
      </c>
      <c r="GJ15" s="9">
        <v>0.78300000000000003</v>
      </c>
      <c r="GK15" s="9">
        <v>5.8579999999999997</v>
      </c>
      <c r="GL15" s="9">
        <v>0</v>
      </c>
      <c r="GM15" s="9">
        <v>0.65700000000000003</v>
      </c>
      <c r="GN15" s="9">
        <v>3.2109999999999999</v>
      </c>
      <c r="GO15" s="9">
        <v>2.27</v>
      </c>
      <c r="GP15" s="9">
        <v>1.0349999999999999</v>
      </c>
      <c r="GQ15" s="9">
        <v>5.431</v>
      </c>
      <c r="GR15" s="9">
        <v>1.0840000000000001</v>
      </c>
      <c r="GS15" s="9">
        <v>0.70199999999999996</v>
      </c>
      <c r="GT15" s="9">
        <v>65.846999999999994</v>
      </c>
      <c r="GU15" s="9">
        <v>56.433999999999997</v>
      </c>
      <c r="GV15" s="9">
        <v>52.674999999999997</v>
      </c>
      <c r="GW15" s="9">
        <v>2.04</v>
      </c>
      <c r="GX15" s="9">
        <v>1.7190000000000001</v>
      </c>
      <c r="GY15" s="9">
        <v>3.2909999999999999</v>
      </c>
      <c r="GZ15" s="9">
        <v>0</v>
      </c>
      <c r="HA15" s="9">
        <v>0.46800000000000003</v>
      </c>
      <c r="HB15" s="9">
        <v>43.043999999999997</v>
      </c>
      <c r="HC15" s="9">
        <v>3.468</v>
      </c>
      <c r="HD15" s="9">
        <v>4.7149999999999999</v>
      </c>
      <c r="HE15" s="9">
        <v>5.2080000000000002</v>
      </c>
      <c r="HF15" s="9">
        <v>18.501000000000001</v>
      </c>
      <c r="HG15" s="9">
        <v>37.933</v>
      </c>
      <c r="HH15" s="9">
        <v>9.4120000000000008</v>
      </c>
      <c r="HI15" s="9">
        <v>3.9340000000000002</v>
      </c>
      <c r="HJ15" s="9">
        <v>76.997</v>
      </c>
      <c r="HK15" s="9">
        <v>24.568000000000001</v>
      </c>
      <c r="HL15" s="9">
        <v>24.062999999999999</v>
      </c>
      <c r="HM15" s="9">
        <v>3.1829999999999998</v>
      </c>
      <c r="HN15" s="9">
        <v>3.1829999999999998</v>
      </c>
      <c r="HO15" s="9">
        <v>2.0760000000000001</v>
      </c>
      <c r="HP15" s="9">
        <v>1.1080000000000001</v>
      </c>
      <c r="HQ15" s="9">
        <v>2.6019999999999999</v>
      </c>
      <c r="HR15" s="9">
        <v>0.58099999999999996</v>
      </c>
      <c r="HS15" s="9">
        <v>2.6019999999999999</v>
      </c>
      <c r="HT15" s="9">
        <v>0.251</v>
      </c>
      <c r="HU15" s="9">
        <v>0.33</v>
      </c>
      <c r="HV15" s="9">
        <v>0.63400000000000001</v>
      </c>
      <c r="HW15" s="9">
        <v>1.3</v>
      </c>
      <c r="HX15" s="9">
        <v>1.25</v>
      </c>
      <c r="HY15" s="9">
        <v>2.3050000000000002</v>
      </c>
      <c r="HZ15" s="9">
        <v>0.879</v>
      </c>
      <c r="IA15" s="9">
        <v>0</v>
      </c>
      <c r="IB15" s="9">
        <v>20.879000000000001</v>
      </c>
      <c r="IC15" s="9">
        <v>17.411999999999999</v>
      </c>
      <c r="ID15" s="9">
        <v>16.558</v>
      </c>
      <c r="IE15" s="9">
        <v>0</v>
      </c>
      <c r="IF15" s="9">
        <v>0.85299999999999998</v>
      </c>
      <c r="IG15" s="9">
        <v>0.23400000000000001</v>
      </c>
      <c r="IH15" s="9">
        <v>0.436</v>
      </c>
      <c r="II15" s="9">
        <v>0.184</v>
      </c>
      <c r="IJ15" s="9">
        <v>14.721</v>
      </c>
      <c r="IK15" s="9">
        <v>0.751</v>
      </c>
      <c r="IL15" s="9">
        <v>0.68100000000000005</v>
      </c>
      <c r="IM15" s="9">
        <v>1.2589999999999999</v>
      </c>
      <c r="IN15" s="9">
        <v>2.8879999999999999</v>
      </c>
      <c r="IO15" s="9">
        <v>14.523999999999999</v>
      </c>
      <c r="IP15" s="9">
        <v>3.4670000000000001</v>
      </c>
      <c r="IQ15" s="9">
        <v>0.505</v>
      </c>
    </row>
    <row r="16" spans="1:251">
      <c r="A16" s="10">
        <v>43862</v>
      </c>
      <c r="B16" s="9">
        <v>1.25</v>
      </c>
      <c r="C16" s="9">
        <v>2.706</v>
      </c>
      <c r="D16" s="9">
        <v>10.616</v>
      </c>
      <c r="E16" s="9">
        <v>2.2389999999999999</v>
      </c>
      <c r="F16" s="9">
        <v>1.0820000000000001</v>
      </c>
      <c r="G16" s="9">
        <v>17.588999999999999</v>
      </c>
      <c r="H16" s="9">
        <v>16.617000000000001</v>
      </c>
      <c r="I16" s="9">
        <v>15.682</v>
      </c>
      <c r="J16" s="9">
        <v>1.3340000000000001</v>
      </c>
      <c r="K16" s="9">
        <v>1.2589999999999999</v>
      </c>
      <c r="L16" s="9">
        <v>0.71499999999999997</v>
      </c>
      <c r="M16" s="9">
        <v>0.54400000000000004</v>
      </c>
      <c r="N16" s="9">
        <v>0.88600000000000001</v>
      </c>
      <c r="O16" s="9">
        <v>0.373</v>
      </c>
      <c r="P16" s="9">
        <v>0.68200000000000005</v>
      </c>
      <c r="Q16" s="9">
        <v>0.128</v>
      </c>
      <c r="R16" s="9">
        <v>0.45</v>
      </c>
      <c r="S16" s="9">
        <v>0.34399999999999997</v>
      </c>
      <c r="T16" s="9">
        <v>0.40899999999999997</v>
      </c>
      <c r="U16" s="9">
        <v>0.50600000000000001</v>
      </c>
      <c r="V16" s="9">
        <v>0.61099999999999999</v>
      </c>
      <c r="W16" s="9">
        <v>0.64800000000000002</v>
      </c>
      <c r="X16" s="9">
        <v>7.4999999999999997E-2</v>
      </c>
      <c r="Y16" s="9">
        <v>14.347</v>
      </c>
      <c r="Z16" s="9">
        <v>11.718</v>
      </c>
      <c r="AA16" s="9">
        <v>11.092000000000001</v>
      </c>
      <c r="AB16" s="9">
        <v>0.436</v>
      </c>
      <c r="AC16" s="9">
        <v>0.19</v>
      </c>
      <c r="AD16" s="9">
        <v>0.436</v>
      </c>
      <c r="AE16" s="9">
        <v>0</v>
      </c>
      <c r="AF16" s="9">
        <v>0.19</v>
      </c>
      <c r="AG16" s="9">
        <v>9.4640000000000004</v>
      </c>
      <c r="AH16" s="9">
        <v>0.51900000000000002</v>
      </c>
      <c r="AI16" s="9">
        <v>0.48399999999999999</v>
      </c>
      <c r="AJ16" s="9">
        <v>1.252</v>
      </c>
      <c r="AK16" s="9">
        <v>1.67</v>
      </c>
      <c r="AL16" s="9">
        <v>10.048</v>
      </c>
      <c r="AM16" s="9">
        <v>2.629</v>
      </c>
      <c r="AN16" s="9">
        <v>0.93600000000000005</v>
      </c>
      <c r="AO16" s="9">
        <v>16.617000000000001</v>
      </c>
      <c r="AP16" s="9">
        <v>20.164999999999999</v>
      </c>
      <c r="AQ16" s="9">
        <v>18.68</v>
      </c>
      <c r="AR16" s="9">
        <v>1.9019999999999999</v>
      </c>
      <c r="AS16" s="9">
        <v>1.9019999999999999</v>
      </c>
      <c r="AT16" s="9">
        <v>0.78300000000000003</v>
      </c>
      <c r="AU16" s="9">
        <v>1.119</v>
      </c>
      <c r="AV16" s="9">
        <v>0.97</v>
      </c>
      <c r="AW16" s="9">
        <v>0.93300000000000005</v>
      </c>
      <c r="AX16" s="9">
        <v>1.286</v>
      </c>
      <c r="AY16" s="9">
        <v>0.43099999999999999</v>
      </c>
      <c r="AZ16" s="9">
        <v>0.185</v>
      </c>
      <c r="BA16" s="9">
        <v>0</v>
      </c>
      <c r="BB16" s="9">
        <v>0.79900000000000004</v>
      </c>
      <c r="BC16" s="9">
        <v>1.103</v>
      </c>
      <c r="BD16" s="9">
        <v>1.0009999999999999</v>
      </c>
      <c r="BE16" s="9">
        <v>0.90200000000000002</v>
      </c>
      <c r="BF16" s="9">
        <v>0</v>
      </c>
      <c r="BG16" s="9">
        <v>16.777000000000001</v>
      </c>
      <c r="BH16" s="9">
        <v>16.145</v>
      </c>
      <c r="BI16" s="9">
        <v>15.023999999999999</v>
      </c>
      <c r="BJ16" s="9">
        <v>0.32200000000000001</v>
      </c>
      <c r="BK16" s="9">
        <v>0.79900000000000004</v>
      </c>
      <c r="BL16" s="9">
        <v>0.80200000000000005</v>
      </c>
      <c r="BM16" s="9">
        <v>0.222</v>
      </c>
      <c r="BN16" s="9">
        <v>9.7000000000000003E-2</v>
      </c>
      <c r="BO16" s="9">
        <v>13.443</v>
      </c>
      <c r="BP16" s="9">
        <v>0.65600000000000003</v>
      </c>
      <c r="BQ16" s="9">
        <v>0.53300000000000003</v>
      </c>
      <c r="BR16" s="9">
        <v>1.5129999999999999</v>
      </c>
      <c r="BS16" s="9">
        <v>2.8050000000000002</v>
      </c>
      <c r="BT16" s="9">
        <v>13.34</v>
      </c>
      <c r="BU16" s="9">
        <v>0.63200000000000001</v>
      </c>
      <c r="BV16" s="9">
        <v>1.4850000000000001</v>
      </c>
      <c r="BW16" s="9">
        <v>20.164999999999999</v>
      </c>
      <c r="BX16" s="9">
        <v>13.816000000000001</v>
      </c>
      <c r="BY16" s="9">
        <v>12.004</v>
      </c>
      <c r="BZ16" s="9">
        <v>1.671</v>
      </c>
      <c r="CA16" s="9">
        <v>1.2509999999999999</v>
      </c>
      <c r="CB16" s="9">
        <v>0.59199999999999997</v>
      </c>
      <c r="CC16" s="9">
        <v>0.66</v>
      </c>
      <c r="CD16" s="9">
        <v>0.59799999999999998</v>
      </c>
      <c r="CE16" s="9">
        <v>0.65400000000000003</v>
      </c>
      <c r="CF16" s="9">
        <v>0.56799999999999995</v>
      </c>
      <c r="CG16" s="9">
        <v>0.68300000000000005</v>
      </c>
      <c r="CH16" s="9">
        <v>0</v>
      </c>
      <c r="CI16" s="9">
        <v>0.48899999999999999</v>
      </c>
      <c r="CJ16" s="9">
        <v>0.49199999999999999</v>
      </c>
      <c r="CK16" s="9">
        <v>0.27100000000000002</v>
      </c>
      <c r="CL16" s="9">
        <v>0.85</v>
      </c>
      <c r="CM16" s="9">
        <v>0.40100000000000002</v>
      </c>
      <c r="CN16" s="9">
        <v>0.42</v>
      </c>
      <c r="CO16" s="9">
        <v>10.333</v>
      </c>
      <c r="CP16" s="9">
        <v>9.1859999999999999</v>
      </c>
      <c r="CQ16" s="9">
        <v>9.11</v>
      </c>
      <c r="CR16" s="9">
        <v>0</v>
      </c>
      <c r="CS16" s="9">
        <v>7.6999999999999999E-2</v>
      </c>
      <c r="CT16" s="9">
        <v>0</v>
      </c>
      <c r="CU16" s="9">
        <v>7.6999999999999999E-2</v>
      </c>
      <c r="CV16" s="9">
        <v>0</v>
      </c>
      <c r="CW16" s="9">
        <v>6.2729999999999997</v>
      </c>
      <c r="CX16" s="9">
        <v>0.308</v>
      </c>
      <c r="CY16" s="9">
        <v>0.17799999999999999</v>
      </c>
      <c r="CZ16" s="9">
        <v>2.427</v>
      </c>
      <c r="DA16" s="9">
        <v>0.89100000000000001</v>
      </c>
      <c r="DB16" s="9">
        <v>8.2949999999999999</v>
      </c>
      <c r="DC16" s="9">
        <v>1.1459999999999999</v>
      </c>
      <c r="DD16" s="9">
        <v>1.8120000000000001</v>
      </c>
      <c r="DE16" s="9">
        <v>13.816000000000001</v>
      </c>
      <c r="DF16" s="9">
        <v>14.747999999999999</v>
      </c>
      <c r="DG16" s="9">
        <v>12.898</v>
      </c>
      <c r="DH16" s="9">
        <v>12.898</v>
      </c>
      <c r="DI16" s="9">
        <v>0.71599999999999997</v>
      </c>
      <c r="DJ16" s="9">
        <v>12.183</v>
      </c>
      <c r="DK16" s="9">
        <v>1.85</v>
      </c>
      <c r="DL16" s="9">
        <v>252.93299999999999</v>
      </c>
      <c r="DM16" s="9">
        <v>236.57</v>
      </c>
      <c r="DN16" s="9">
        <v>47.182000000000002</v>
      </c>
      <c r="DO16" s="9">
        <v>21.114999999999998</v>
      </c>
      <c r="DP16" s="9">
        <v>8.8019999999999996</v>
      </c>
      <c r="DQ16" s="9">
        <v>10.833</v>
      </c>
      <c r="DR16" s="9">
        <v>13.439</v>
      </c>
      <c r="DS16" s="9">
        <v>6.1970000000000001</v>
      </c>
      <c r="DT16" s="9">
        <v>13.478</v>
      </c>
      <c r="DU16" s="9">
        <v>2.294</v>
      </c>
      <c r="DV16" s="9">
        <v>3.6419999999999999</v>
      </c>
      <c r="DW16" s="9">
        <v>8.9260000000000002</v>
      </c>
      <c r="DX16" s="9">
        <v>5.84</v>
      </c>
      <c r="DY16" s="9">
        <v>4.87</v>
      </c>
      <c r="DZ16" s="9">
        <v>13.98</v>
      </c>
      <c r="EA16" s="9">
        <v>5.6550000000000002</v>
      </c>
      <c r="EB16" s="9">
        <v>26.067</v>
      </c>
      <c r="EC16" s="9">
        <v>189.38800000000001</v>
      </c>
      <c r="ED16" s="9">
        <v>165.71600000000001</v>
      </c>
      <c r="EE16" s="9">
        <v>155.262</v>
      </c>
      <c r="EF16" s="9">
        <v>6.5430000000000001</v>
      </c>
      <c r="EG16" s="9">
        <v>3.4750000000000001</v>
      </c>
      <c r="EH16" s="9">
        <v>6.39</v>
      </c>
      <c r="EI16" s="9">
        <v>2.3340000000000001</v>
      </c>
      <c r="EJ16" s="9">
        <v>1.2949999999999999</v>
      </c>
      <c r="EK16" s="9">
        <v>123.333</v>
      </c>
      <c r="EL16" s="9">
        <v>12.608000000000001</v>
      </c>
      <c r="EM16" s="9">
        <v>7.4770000000000003</v>
      </c>
      <c r="EN16" s="9">
        <v>22.297000000000001</v>
      </c>
      <c r="EO16" s="9">
        <v>38.944000000000003</v>
      </c>
      <c r="EP16" s="9">
        <v>126.77200000000001</v>
      </c>
      <c r="EQ16" s="9">
        <v>23.672000000000001</v>
      </c>
      <c r="ER16" s="9">
        <v>16.363</v>
      </c>
      <c r="ES16" s="9">
        <v>223.62100000000001</v>
      </c>
      <c r="ET16" s="9">
        <v>29.312000000000001</v>
      </c>
      <c r="EU16" s="9">
        <v>28.103999999999999</v>
      </c>
      <c r="EV16" s="9">
        <v>27.536999999999999</v>
      </c>
      <c r="EW16" s="9">
        <v>3.8530000000000002</v>
      </c>
      <c r="EX16" s="9">
        <v>3.0979999999999999</v>
      </c>
      <c r="EY16" s="9">
        <v>1.321</v>
      </c>
      <c r="EZ16" s="9">
        <v>1.7769999999999999</v>
      </c>
      <c r="FA16" s="9">
        <v>1.571</v>
      </c>
      <c r="FB16" s="9">
        <v>1.5269999999999999</v>
      </c>
      <c r="FC16" s="9">
        <v>1.9770000000000001</v>
      </c>
      <c r="FD16" s="9">
        <v>0.221</v>
      </c>
      <c r="FE16" s="9">
        <v>0.9</v>
      </c>
      <c r="FF16" s="9">
        <v>1.768</v>
      </c>
      <c r="FG16" s="9">
        <v>0.878</v>
      </c>
      <c r="FH16" s="9">
        <v>0.45300000000000001</v>
      </c>
      <c r="FI16" s="9">
        <v>2.6480000000000001</v>
      </c>
      <c r="FJ16" s="9">
        <v>0.45</v>
      </c>
      <c r="FK16" s="9">
        <v>0.755</v>
      </c>
      <c r="FL16" s="9">
        <v>23.684000000000001</v>
      </c>
      <c r="FM16" s="9">
        <v>20.547000000000001</v>
      </c>
      <c r="FN16" s="9">
        <v>18.510999999999999</v>
      </c>
      <c r="FO16" s="9">
        <v>1.1859999999999999</v>
      </c>
      <c r="FP16" s="9">
        <v>0.84899999999999998</v>
      </c>
      <c r="FQ16" s="9">
        <v>1.4</v>
      </c>
      <c r="FR16" s="9">
        <v>0.23200000000000001</v>
      </c>
      <c r="FS16" s="9">
        <v>0.40400000000000003</v>
      </c>
      <c r="FT16" s="9">
        <v>15.586</v>
      </c>
      <c r="FU16" s="9">
        <v>0.98899999999999999</v>
      </c>
      <c r="FV16" s="9">
        <v>0.60399999999999998</v>
      </c>
      <c r="FW16" s="9">
        <v>3.367</v>
      </c>
      <c r="FX16" s="9">
        <v>5.2690000000000001</v>
      </c>
      <c r="FY16" s="9">
        <v>15.278</v>
      </c>
      <c r="FZ16" s="9">
        <v>3.137</v>
      </c>
      <c r="GA16" s="9">
        <v>0.56699999999999995</v>
      </c>
      <c r="GB16" s="9">
        <v>28.103999999999999</v>
      </c>
      <c r="GC16" s="9">
        <v>70.593000000000004</v>
      </c>
      <c r="GD16" s="9">
        <v>68.143000000000001</v>
      </c>
      <c r="GE16" s="9">
        <v>6.9340000000000002</v>
      </c>
      <c r="GF16" s="9">
        <v>6.5250000000000004</v>
      </c>
      <c r="GG16" s="9">
        <v>3.637</v>
      </c>
      <c r="GH16" s="9">
        <v>2.8889999999999998</v>
      </c>
      <c r="GI16" s="9">
        <v>4.9139999999999997</v>
      </c>
      <c r="GJ16" s="9">
        <v>1.611</v>
      </c>
      <c r="GK16" s="9">
        <v>5.3209999999999997</v>
      </c>
      <c r="GL16" s="9">
        <v>0</v>
      </c>
      <c r="GM16" s="9">
        <v>1.204</v>
      </c>
      <c r="GN16" s="9">
        <v>3.3929999999999998</v>
      </c>
      <c r="GO16" s="9">
        <v>1.91</v>
      </c>
      <c r="GP16" s="9">
        <v>1.2230000000000001</v>
      </c>
      <c r="GQ16" s="9">
        <v>4.8819999999999997</v>
      </c>
      <c r="GR16" s="9">
        <v>1.643</v>
      </c>
      <c r="GS16" s="9">
        <v>0.40799999999999997</v>
      </c>
      <c r="GT16" s="9">
        <v>61.209000000000003</v>
      </c>
      <c r="GU16" s="9">
        <v>53.716000000000001</v>
      </c>
      <c r="GV16" s="9">
        <v>49.829000000000001</v>
      </c>
      <c r="GW16" s="9">
        <v>2.6960000000000002</v>
      </c>
      <c r="GX16" s="9">
        <v>1.1910000000000001</v>
      </c>
      <c r="GY16" s="9">
        <v>3.2639999999999998</v>
      </c>
      <c r="GZ16" s="9">
        <v>0.218</v>
      </c>
      <c r="HA16" s="9">
        <v>0.40500000000000003</v>
      </c>
      <c r="HB16" s="9">
        <v>44.148000000000003</v>
      </c>
      <c r="HC16" s="9">
        <v>3.6709999999999998</v>
      </c>
      <c r="HD16" s="9">
        <v>1.9319999999999999</v>
      </c>
      <c r="HE16" s="9">
        <v>3.9660000000000002</v>
      </c>
      <c r="HF16" s="9">
        <v>14.287000000000001</v>
      </c>
      <c r="HG16" s="9">
        <v>39.429000000000002</v>
      </c>
      <c r="HH16" s="9">
        <v>7.4930000000000003</v>
      </c>
      <c r="HI16" s="9">
        <v>2.4510000000000001</v>
      </c>
      <c r="HJ16" s="9">
        <v>70.593000000000004</v>
      </c>
      <c r="HK16" s="9">
        <v>22.402999999999999</v>
      </c>
      <c r="HL16" s="9">
        <v>21.18</v>
      </c>
      <c r="HM16" s="9">
        <v>3.234</v>
      </c>
      <c r="HN16" s="9">
        <v>3.234</v>
      </c>
      <c r="HO16" s="9">
        <v>1.373</v>
      </c>
      <c r="HP16" s="9">
        <v>1.861</v>
      </c>
      <c r="HQ16" s="9">
        <v>1.9550000000000001</v>
      </c>
      <c r="HR16" s="9">
        <v>1.278</v>
      </c>
      <c r="HS16" s="9">
        <v>1.9550000000000001</v>
      </c>
      <c r="HT16" s="9">
        <v>0.64300000000000002</v>
      </c>
      <c r="HU16" s="9">
        <v>0.63500000000000001</v>
      </c>
      <c r="HV16" s="9">
        <v>1.6140000000000001</v>
      </c>
      <c r="HW16" s="9">
        <v>1.401</v>
      </c>
      <c r="HX16" s="9">
        <v>0.219</v>
      </c>
      <c r="HY16" s="9">
        <v>1.754</v>
      </c>
      <c r="HZ16" s="9">
        <v>1.48</v>
      </c>
      <c r="IA16" s="9">
        <v>0</v>
      </c>
      <c r="IB16" s="9">
        <v>17.946000000000002</v>
      </c>
      <c r="IC16" s="9">
        <v>13.547000000000001</v>
      </c>
      <c r="ID16" s="9">
        <v>13.103</v>
      </c>
      <c r="IE16" s="9">
        <v>0</v>
      </c>
      <c r="IF16" s="9">
        <v>0.44400000000000001</v>
      </c>
      <c r="IG16" s="9">
        <v>0</v>
      </c>
      <c r="IH16" s="9">
        <v>0.44400000000000001</v>
      </c>
      <c r="II16" s="9">
        <v>0</v>
      </c>
      <c r="IJ16" s="9">
        <v>10.093999999999999</v>
      </c>
      <c r="IK16" s="9">
        <v>1.075</v>
      </c>
      <c r="IL16" s="9">
        <v>0.68100000000000005</v>
      </c>
      <c r="IM16" s="9">
        <v>1.6970000000000001</v>
      </c>
      <c r="IN16" s="9">
        <v>2.3180000000000001</v>
      </c>
      <c r="IO16" s="9">
        <v>11.228999999999999</v>
      </c>
      <c r="IP16" s="9">
        <v>4.399</v>
      </c>
      <c r="IQ16" s="9">
        <v>1.224</v>
      </c>
    </row>
    <row r="17" spans="1:251">
      <c r="A17" s="10">
        <v>44228</v>
      </c>
      <c r="B17" s="9">
        <v>0.69299999999999995</v>
      </c>
      <c r="C17" s="9">
        <v>2.08</v>
      </c>
      <c r="D17" s="9">
        <v>7.8689999999999998</v>
      </c>
      <c r="E17" s="9">
        <v>1.6990000000000001</v>
      </c>
      <c r="F17" s="9">
        <v>0.41199999999999998</v>
      </c>
      <c r="G17" s="9">
        <v>13.157</v>
      </c>
      <c r="H17" s="9">
        <v>15.039</v>
      </c>
      <c r="I17" s="9">
        <v>14.484999999999999</v>
      </c>
      <c r="J17" s="9">
        <v>1.3280000000000001</v>
      </c>
      <c r="K17" s="9">
        <v>1.1859999999999999</v>
      </c>
      <c r="L17" s="9">
        <v>0.26900000000000002</v>
      </c>
      <c r="M17" s="9">
        <v>0.91800000000000004</v>
      </c>
      <c r="N17" s="9">
        <v>0.45100000000000001</v>
      </c>
      <c r="O17" s="9">
        <v>0.73599999999999999</v>
      </c>
      <c r="P17" s="9">
        <v>0.45100000000000001</v>
      </c>
      <c r="Q17" s="9">
        <v>6.5000000000000002E-2</v>
      </c>
      <c r="R17" s="9">
        <v>0.67100000000000004</v>
      </c>
      <c r="S17" s="9">
        <v>0.14099999999999999</v>
      </c>
      <c r="T17" s="9">
        <v>0.376</v>
      </c>
      <c r="U17" s="9">
        <v>0.66900000000000004</v>
      </c>
      <c r="V17" s="9">
        <v>0.246</v>
      </c>
      <c r="W17" s="9">
        <v>0.94</v>
      </c>
      <c r="X17" s="9">
        <v>0.14199999999999999</v>
      </c>
      <c r="Y17" s="9">
        <v>13.157</v>
      </c>
      <c r="Z17" s="9">
        <v>9.2490000000000006</v>
      </c>
      <c r="AA17" s="9">
        <v>8.9879999999999995</v>
      </c>
      <c r="AB17" s="9">
        <v>0.26200000000000001</v>
      </c>
      <c r="AC17" s="9">
        <v>0</v>
      </c>
      <c r="AD17" s="9">
        <v>0.26200000000000001</v>
      </c>
      <c r="AE17" s="9">
        <v>0</v>
      </c>
      <c r="AF17" s="9">
        <v>0</v>
      </c>
      <c r="AG17" s="9">
        <v>7.8250000000000002</v>
      </c>
      <c r="AH17" s="9">
        <v>0.39500000000000002</v>
      </c>
      <c r="AI17" s="9">
        <v>0.31</v>
      </c>
      <c r="AJ17" s="9">
        <v>0.72</v>
      </c>
      <c r="AK17" s="9">
        <v>1.1000000000000001</v>
      </c>
      <c r="AL17" s="9">
        <v>8.15</v>
      </c>
      <c r="AM17" s="9">
        <v>3.9079999999999999</v>
      </c>
      <c r="AN17" s="9">
        <v>0.55400000000000005</v>
      </c>
      <c r="AO17" s="9">
        <v>15.039</v>
      </c>
      <c r="AP17" s="9">
        <v>24.109000000000002</v>
      </c>
      <c r="AQ17" s="9">
        <v>23.044</v>
      </c>
      <c r="AR17" s="9">
        <v>3.1819999999999999</v>
      </c>
      <c r="AS17" s="9">
        <v>2.7690000000000001</v>
      </c>
      <c r="AT17" s="9">
        <v>0.69899999999999995</v>
      </c>
      <c r="AU17" s="9">
        <v>2.0699999999999998</v>
      </c>
      <c r="AV17" s="9">
        <v>1.2669999999999999</v>
      </c>
      <c r="AW17" s="9">
        <v>1.502</v>
      </c>
      <c r="AX17" s="9">
        <v>1.4990000000000001</v>
      </c>
      <c r="AY17" s="9">
        <v>1.0449999999999999</v>
      </c>
      <c r="AZ17" s="9">
        <v>0.224</v>
      </c>
      <c r="BA17" s="9">
        <v>0.73699999999999999</v>
      </c>
      <c r="BB17" s="9">
        <v>1.3740000000000001</v>
      </c>
      <c r="BC17" s="9">
        <v>0.65900000000000003</v>
      </c>
      <c r="BD17" s="9">
        <v>1.792</v>
      </c>
      <c r="BE17" s="9">
        <v>0.97699999999999998</v>
      </c>
      <c r="BF17" s="9">
        <v>0.41299999999999998</v>
      </c>
      <c r="BG17" s="9">
        <v>19.861999999999998</v>
      </c>
      <c r="BH17" s="9">
        <v>17.765000000000001</v>
      </c>
      <c r="BI17" s="9">
        <v>16.382000000000001</v>
      </c>
      <c r="BJ17" s="9">
        <v>0.56100000000000005</v>
      </c>
      <c r="BK17" s="9">
        <v>0.82299999999999995</v>
      </c>
      <c r="BL17" s="9">
        <v>0.41899999999999998</v>
      </c>
      <c r="BM17" s="9">
        <v>0.82899999999999996</v>
      </c>
      <c r="BN17" s="9">
        <v>0.13500000000000001</v>
      </c>
      <c r="BO17" s="9">
        <v>15.097</v>
      </c>
      <c r="BP17" s="9">
        <v>0.53600000000000003</v>
      </c>
      <c r="BQ17" s="9">
        <v>0.92300000000000004</v>
      </c>
      <c r="BR17" s="9">
        <v>1.2090000000000001</v>
      </c>
      <c r="BS17" s="9">
        <v>3.2709999999999999</v>
      </c>
      <c r="BT17" s="9">
        <v>14.493</v>
      </c>
      <c r="BU17" s="9">
        <v>2.097</v>
      </c>
      <c r="BV17" s="9">
        <v>1.0640000000000001</v>
      </c>
      <c r="BW17" s="9">
        <v>24.109000000000002</v>
      </c>
      <c r="BX17" s="9">
        <v>13.535</v>
      </c>
      <c r="BY17" s="9">
        <v>12.077999999999999</v>
      </c>
      <c r="BZ17" s="9">
        <v>1.0720000000000001</v>
      </c>
      <c r="CA17" s="9">
        <v>1.0720000000000001</v>
      </c>
      <c r="CB17" s="9">
        <v>6.5000000000000002E-2</v>
      </c>
      <c r="CC17" s="9">
        <v>1.0069999999999999</v>
      </c>
      <c r="CD17" s="9">
        <v>0.34100000000000003</v>
      </c>
      <c r="CE17" s="9">
        <v>0.73</v>
      </c>
      <c r="CF17" s="9">
        <v>0.44</v>
      </c>
      <c r="CG17" s="9">
        <v>0.63200000000000001</v>
      </c>
      <c r="CH17" s="9">
        <v>0</v>
      </c>
      <c r="CI17" s="9">
        <v>0.19400000000000001</v>
      </c>
      <c r="CJ17" s="9">
        <v>0.77600000000000002</v>
      </c>
      <c r="CK17" s="9">
        <v>0.10199999999999999</v>
      </c>
      <c r="CL17" s="9">
        <v>0.68200000000000005</v>
      </c>
      <c r="CM17" s="9">
        <v>0.38900000000000001</v>
      </c>
      <c r="CN17" s="9">
        <v>0</v>
      </c>
      <c r="CO17" s="9">
        <v>11.007</v>
      </c>
      <c r="CP17" s="9">
        <v>9.952</v>
      </c>
      <c r="CQ17" s="9">
        <v>9.8759999999999994</v>
      </c>
      <c r="CR17" s="9">
        <v>7.5999999999999998E-2</v>
      </c>
      <c r="CS17" s="9">
        <v>0</v>
      </c>
      <c r="CT17" s="9">
        <v>7.5999999999999998E-2</v>
      </c>
      <c r="CU17" s="9">
        <v>0</v>
      </c>
      <c r="CV17" s="9">
        <v>0</v>
      </c>
      <c r="CW17" s="9">
        <v>6.87</v>
      </c>
      <c r="CX17" s="9">
        <v>1.2549999999999999</v>
      </c>
      <c r="CY17" s="9">
        <v>0.34200000000000003</v>
      </c>
      <c r="CZ17" s="9">
        <v>1.484</v>
      </c>
      <c r="DA17" s="9">
        <v>0.67500000000000004</v>
      </c>
      <c r="DB17" s="9">
        <v>9.2780000000000005</v>
      </c>
      <c r="DC17" s="9">
        <v>1.054</v>
      </c>
      <c r="DD17" s="9">
        <v>1.4570000000000001</v>
      </c>
      <c r="DE17" s="9">
        <v>13.535</v>
      </c>
      <c r="DF17" s="9">
        <v>13.999000000000001</v>
      </c>
      <c r="DG17" s="9">
        <v>12.297000000000001</v>
      </c>
      <c r="DH17" s="9">
        <v>12.297000000000001</v>
      </c>
      <c r="DI17" s="9">
        <v>1.048</v>
      </c>
      <c r="DJ17" s="9">
        <v>11.249000000000001</v>
      </c>
      <c r="DK17" s="9">
        <v>1.702</v>
      </c>
      <c r="DL17" s="9">
        <v>258.30099999999999</v>
      </c>
      <c r="DM17" s="9">
        <v>242.988</v>
      </c>
      <c r="DN17" s="9">
        <v>48.097999999999999</v>
      </c>
      <c r="DO17" s="9">
        <v>24.417000000000002</v>
      </c>
      <c r="DP17" s="9">
        <v>8.8130000000000006</v>
      </c>
      <c r="DQ17" s="9">
        <v>13.222</v>
      </c>
      <c r="DR17" s="9">
        <v>15.148</v>
      </c>
      <c r="DS17" s="9">
        <v>6.8869999999999996</v>
      </c>
      <c r="DT17" s="9">
        <v>15.382999999999999</v>
      </c>
      <c r="DU17" s="9">
        <v>3.6640000000000001</v>
      </c>
      <c r="DV17" s="9">
        <v>2.7450000000000001</v>
      </c>
      <c r="DW17" s="9">
        <v>7.9960000000000004</v>
      </c>
      <c r="DX17" s="9">
        <v>8.0500000000000007</v>
      </c>
      <c r="DY17" s="9">
        <v>6.2309999999999999</v>
      </c>
      <c r="DZ17" s="9">
        <v>16.193000000000001</v>
      </c>
      <c r="EA17" s="9">
        <v>6.0839999999999996</v>
      </c>
      <c r="EB17" s="9">
        <v>23.681000000000001</v>
      </c>
      <c r="EC17" s="9">
        <v>194.89</v>
      </c>
      <c r="ED17" s="9">
        <v>171.24700000000001</v>
      </c>
      <c r="EE17" s="9">
        <v>161.66800000000001</v>
      </c>
      <c r="EF17" s="9">
        <v>4.2770000000000001</v>
      </c>
      <c r="EG17" s="9">
        <v>5.0780000000000003</v>
      </c>
      <c r="EH17" s="9">
        <v>4.3639999999999999</v>
      </c>
      <c r="EI17" s="9">
        <v>3.169</v>
      </c>
      <c r="EJ17" s="9">
        <v>1.8220000000000001</v>
      </c>
      <c r="EK17" s="9">
        <v>131.70599999999999</v>
      </c>
      <c r="EL17" s="9">
        <v>9.7669999999999995</v>
      </c>
      <c r="EM17" s="9">
        <v>8.7390000000000008</v>
      </c>
      <c r="EN17" s="9">
        <v>21.036000000000001</v>
      </c>
      <c r="EO17" s="9">
        <v>36.323</v>
      </c>
      <c r="EP17" s="9">
        <v>134.92400000000001</v>
      </c>
      <c r="EQ17" s="9">
        <v>23.641999999999999</v>
      </c>
      <c r="ER17" s="9">
        <v>15.313000000000001</v>
      </c>
      <c r="ES17" s="9">
        <v>232.827</v>
      </c>
      <c r="ET17" s="9">
        <v>25.472999999999999</v>
      </c>
      <c r="EU17" s="9">
        <v>23.925999999999998</v>
      </c>
      <c r="EV17" s="9">
        <v>23.161999999999999</v>
      </c>
      <c r="EW17" s="9">
        <v>2.1429999999999998</v>
      </c>
      <c r="EX17" s="9">
        <v>1.7070000000000001</v>
      </c>
      <c r="EY17" s="9">
        <v>0.628</v>
      </c>
      <c r="EZ17" s="9">
        <v>1.079</v>
      </c>
      <c r="FA17" s="9">
        <v>0.55000000000000004</v>
      </c>
      <c r="FB17" s="9">
        <v>1.1579999999999999</v>
      </c>
      <c r="FC17" s="9">
        <v>0.75700000000000001</v>
      </c>
      <c r="FD17" s="9">
        <v>0</v>
      </c>
      <c r="FE17" s="9">
        <v>0.95</v>
      </c>
      <c r="FF17" s="9">
        <v>0.45600000000000002</v>
      </c>
      <c r="FG17" s="9">
        <v>0.42099999999999999</v>
      </c>
      <c r="FH17" s="9">
        <v>0.83099999999999996</v>
      </c>
      <c r="FI17" s="9">
        <v>1.4710000000000001</v>
      </c>
      <c r="FJ17" s="9">
        <v>0.23599999999999999</v>
      </c>
      <c r="FK17" s="9">
        <v>0.436</v>
      </c>
      <c r="FL17" s="9">
        <v>21.018999999999998</v>
      </c>
      <c r="FM17" s="9">
        <v>17.692</v>
      </c>
      <c r="FN17" s="9">
        <v>16.623000000000001</v>
      </c>
      <c r="FO17" s="9">
        <v>0.42499999999999999</v>
      </c>
      <c r="FP17" s="9">
        <v>0.42</v>
      </c>
      <c r="FQ17" s="9">
        <v>0.42499999999999999</v>
      </c>
      <c r="FR17" s="9">
        <v>0</v>
      </c>
      <c r="FS17" s="9">
        <v>0.42</v>
      </c>
      <c r="FT17" s="9">
        <v>12.628</v>
      </c>
      <c r="FU17" s="9">
        <v>2.2909999999999999</v>
      </c>
      <c r="FV17" s="9">
        <v>0.53400000000000003</v>
      </c>
      <c r="FW17" s="9">
        <v>2.2400000000000002</v>
      </c>
      <c r="FX17" s="9">
        <v>3.4319999999999999</v>
      </c>
      <c r="FY17" s="9">
        <v>14.26</v>
      </c>
      <c r="FZ17" s="9">
        <v>3.327</v>
      </c>
      <c r="GA17" s="9">
        <v>0.76400000000000001</v>
      </c>
      <c r="GB17" s="9">
        <v>23.925999999999998</v>
      </c>
      <c r="GC17" s="9">
        <v>86.349000000000004</v>
      </c>
      <c r="GD17" s="9">
        <v>81.629000000000005</v>
      </c>
      <c r="GE17" s="9">
        <v>8.0039999999999996</v>
      </c>
      <c r="GF17" s="9">
        <v>7.2850000000000001</v>
      </c>
      <c r="GG17" s="9">
        <v>3.4319999999999999</v>
      </c>
      <c r="GH17" s="9">
        <v>3.8530000000000002</v>
      </c>
      <c r="GI17" s="9">
        <v>6.1109999999999998</v>
      </c>
      <c r="GJ17" s="9">
        <v>1.175</v>
      </c>
      <c r="GK17" s="9">
        <v>6.3019999999999996</v>
      </c>
      <c r="GL17" s="9">
        <v>0</v>
      </c>
      <c r="GM17" s="9">
        <v>0.98299999999999998</v>
      </c>
      <c r="GN17" s="9">
        <v>3.1760000000000002</v>
      </c>
      <c r="GO17" s="9">
        <v>1.752</v>
      </c>
      <c r="GP17" s="9">
        <v>2.3570000000000002</v>
      </c>
      <c r="GQ17" s="9">
        <v>5.1710000000000003</v>
      </c>
      <c r="GR17" s="9">
        <v>2.1150000000000002</v>
      </c>
      <c r="GS17" s="9">
        <v>0.71799999999999997</v>
      </c>
      <c r="GT17" s="9">
        <v>73.625</v>
      </c>
      <c r="GU17" s="9">
        <v>65.308000000000007</v>
      </c>
      <c r="GV17" s="9">
        <v>63.4</v>
      </c>
      <c r="GW17" s="9">
        <v>0.70099999999999996</v>
      </c>
      <c r="GX17" s="9">
        <v>1.2070000000000001</v>
      </c>
      <c r="GY17" s="9">
        <v>1.276</v>
      </c>
      <c r="GZ17" s="9">
        <v>0</v>
      </c>
      <c r="HA17" s="9">
        <v>0.63200000000000001</v>
      </c>
      <c r="HB17" s="9">
        <v>53.302</v>
      </c>
      <c r="HC17" s="9">
        <v>2.1869999999999998</v>
      </c>
      <c r="HD17" s="9">
        <v>3.512</v>
      </c>
      <c r="HE17" s="9">
        <v>6.3070000000000004</v>
      </c>
      <c r="HF17" s="9">
        <v>15.581</v>
      </c>
      <c r="HG17" s="9">
        <v>49.726999999999997</v>
      </c>
      <c r="HH17" s="9">
        <v>8.3179999999999996</v>
      </c>
      <c r="HI17" s="9">
        <v>4.7190000000000003</v>
      </c>
      <c r="HJ17" s="9">
        <v>86.349000000000004</v>
      </c>
      <c r="HK17" s="9">
        <v>23.841000000000001</v>
      </c>
      <c r="HL17" s="9">
        <v>23.135999999999999</v>
      </c>
      <c r="HM17" s="9">
        <v>2.391</v>
      </c>
      <c r="HN17" s="9">
        <v>1.9490000000000001</v>
      </c>
      <c r="HO17" s="9">
        <v>1.008</v>
      </c>
      <c r="HP17" s="9">
        <v>0.94099999999999995</v>
      </c>
      <c r="HQ17" s="9">
        <v>1.4970000000000001</v>
      </c>
      <c r="HR17" s="9">
        <v>0.45200000000000001</v>
      </c>
      <c r="HS17" s="9">
        <v>1.4970000000000001</v>
      </c>
      <c r="HT17" s="9">
        <v>0.254</v>
      </c>
      <c r="HU17" s="9">
        <v>0.19800000000000001</v>
      </c>
      <c r="HV17" s="9">
        <v>0.26100000000000001</v>
      </c>
      <c r="HW17" s="9">
        <v>1.0249999999999999</v>
      </c>
      <c r="HX17" s="9">
        <v>0.66300000000000003</v>
      </c>
      <c r="HY17" s="9">
        <v>0.84699999999999998</v>
      </c>
      <c r="HZ17" s="9">
        <v>1.1020000000000001</v>
      </c>
      <c r="IA17" s="9">
        <v>0.442</v>
      </c>
      <c r="IB17" s="9">
        <v>20.745000000000001</v>
      </c>
      <c r="IC17" s="9">
        <v>17.155000000000001</v>
      </c>
      <c r="ID17" s="9">
        <v>16.646000000000001</v>
      </c>
      <c r="IE17" s="9">
        <v>0.50900000000000001</v>
      </c>
      <c r="IF17" s="9">
        <v>0</v>
      </c>
      <c r="IG17" s="9">
        <v>0.23</v>
      </c>
      <c r="IH17" s="9">
        <v>0.27900000000000003</v>
      </c>
      <c r="II17" s="9">
        <v>0</v>
      </c>
      <c r="IJ17" s="9">
        <v>14.576000000000001</v>
      </c>
      <c r="IK17" s="9">
        <v>0.2</v>
      </c>
      <c r="IL17" s="9">
        <v>0.47099999999999997</v>
      </c>
      <c r="IM17" s="9">
        <v>1.9079999999999999</v>
      </c>
      <c r="IN17" s="9">
        <v>2.6469999999999998</v>
      </c>
      <c r="IO17" s="9">
        <v>14.507999999999999</v>
      </c>
      <c r="IP17" s="9">
        <v>3.59</v>
      </c>
      <c r="IQ17" s="9">
        <v>0.70599999999999996</v>
      </c>
    </row>
    <row r="18" spans="1:251">
      <c r="A18" s="10">
        <v>44593</v>
      </c>
      <c r="B18" s="9">
        <v>0.34799999999999998</v>
      </c>
      <c r="C18" s="9">
        <v>3.6970000000000001</v>
      </c>
      <c r="D18" s="9">
        <v>7.5810000000000004</v>
      </c>
      <c r="E18" s="9">
        <v>2.512</v>
      </c>
      <c r="F18" s="9">
        <v>0.40799999999999997</v>
      </c>
      <c r="G18" s="9">
        <v>15.788</v>
      </c>
      <c r="H18" s="9">
        <v>17.466000000000001</v>
      </c>
      <c r="I18" s="9">
        <v>16.881</v>
      </c>
      <c r="J18" s="9">
        <v>2.6030000000000002</v>
      </c>
      <c r="K18" s="9">
        <v>2.6030000000000002</v>
      </c>
      <c r="L18" s="9">
        <v>1.093</v>
      </c>
      <c r="M18" s="9">
        <v>1.51</v>
      </c>
      <c r="N18" s="9">
        <v>2.0139999999999998</v>
      </c>
      <c r="O18" s="9">
        <v>0.58899999999999997</v>
      </c>
      <c r="P18" s="9">
        <v>1.845</v>
      </c>
      <c r="Q18" s="9">
        <v>0.35099999999999998</v>
      </c>
      <c r="R18" s="9">
        <v>0.40699999999999997</v>
      </c>
      <c r="S18" s="9">
        <v>0.9</v>
      </c>
      <c r="T18" s="9">
        <v>0.72399999999999998</v>
      </c>
      <c r="U18" s="9">
        <v>0.98</v>
      </c>
      <c r="V18" s="9">
        <v>1.7170000000000001</v>
      </c>
      <c r="W18" s="9">
        <v>0.88600000000000001</v>
      </c>
      <c r="X18" s="9">
        <v>0</v>
      </c>
      <c r="Y18" s="9">
        <v>14.278</v>
      </c>
      <c r="Z18" s="9">
        <v>10.956</v>
      </c>
      <c r="AA18" s="9">
        <v>10.48</v>
      </c>
      <c r="AB18" s="9">
        <v>0.33100000000000002</v>
      </c>
      <c r="AC18" s="9">
        <v>0.14599999999999999</v>
      </c>
      <c r="AD18" s="9">
        <v>0.33100000000000002</v>
      </c>
      <c r="AE18" s="9">
        <v>0.14599999999999999</v>
      </c>
      <c r="AF18" s="9">
        <v>0</v>
      </c>
      <c r="AG18" s="9">
        <v>8.9649999999999999</v>
      </c>
      <c r="AH18" s="9">
        <v>0.63800000000000001</v>
      </c>
      <c r="AI18" s="9">
        <v>0.46400000000000002</v>
      </c>
      <c r="AJ18" s="9">
        <v>0.88900000000000001</v>
      </c>
      <c r="AK18" s="9">
        <v>1.2549999999999999</v>
      </c>
      <c r="AL18" s="9">
        <v>9.7010000000000005</v>
      </c>
      <c r="AM18" s="9">
        <v>3.3220000000000001</v>
      </c>
      <c r="AN18" s="9">
        <v>0.58599999999999997</v>
      </c>
      <c r="AO18" s="9">
        <v>17.466000000000001</v>
      </c>
      <c r="AP18" s="9">
        <v>22.648</v>
      </c>
      <c r="AQ18" s="9">
        <v>21.222999999999999</v>
      </c>
      <c r="AR18" s="9">
        <v>2.81</v>
      </c>
      <c r="AS18" s="9">
        <v>2.258</v>
      </c>
      <c r="AT18" s="9">
        <v>0.95799999999999996</v>
      </c>
      <c r="AU18" s="9">
        <v>1.3</v>
      </c>
      <c r="AV18" s="9">
        <v>1.306</v>
      </c>
      <c r="AW18" s="9">
        <v>0.95199999999999996</v>
      </c>
      <c r="AX18" s="9">
        <v>1.212</v>
      </c>
      <c r="AY18" s="9">
        <v>0.65</v>
      </c>
      <c r="AZ18" s="9">
        <v>0.39600000000000002</v>
      </c>
      <c r="BA18" s="9">
        <v>0.83499999999999996</v>
      </c>
      <c r="BB18" s="9">
        <v>0.51300000000000001</v>
      </c>
      <c r="BC18" s="9">
        <v>0.91</v>
      </c>
      <c r="BD18" s="9">
        <v>1.448</v>
      </c>
      <c r="BE18" s="9">
        <v>0.81</v>
      </c>
      <c r="BF18" s="9">
        <v>0.55200000000000005</v>
      </c>
      <c r="BG18" s="9">
        <v>18.413</v>
      </c>
      <c r="BH18" s="9">
        <v>16.248000000000001</v>
      </c>
      <c r="BI18" s="9">
        <v>15.132</v>
      </c>
      <c r="BJ18" s="9">
        <v>0.77500000000000002</v>
      </c>
      <c r="BK18" s="9">
        <v>0.34100000000000003</v>
      </c>
      <c r="BL18" s="9">
        <v>0.77500000000000002</v>
      </c>
      <c r="BM18" s="9">
        <v>0.34100000000000003</v>
      </c>
      <c r="BN18" s="9">
        <v>0</v>
      </c>
      <c r="BO18" s="9">
        <v>12.090999999999999</v>
      </c>
      <c r="BP18" s="9">
        <v>1.3540000000000001</v>
      </c>
      <c r="BQ18" s="9">
        <v>0.84099999999999997</v>
      </c>
      <c r="BR18" s="9">
        <v>1.962</v>
      </c>
      <c r="BS18" s="9">
        <v>3.1480000000000001</v>
      </c>
      <c r="BT18" s="9">
        <v>13.1</v>
      </c>
      <c r="BU18" s="9">
        <v>2.165</v>
      </c>
      <c r="BV18" s="9">
        <v>1.425</v>
      </c>
      <c r="BW18" s="9">
        <v>22.648</v>
      </c>
      <c r="BX18" s="9">
        <v>10.372999999999999</v>
      </c>
      <c r="BY18" s="9">
        <v>9.8070000000000004</v>
      </c>
      <c r="BZ18" s="9">
        <v>1.3560000000000001</v>
      </c>
      <c r="CA18" s="9">
        <v>1.169</v>
      </c>
      <c r="CB18" s="9">
        <v>0.313</v>
      </c>
      <c r="CC18" s="9">
        <v>0.85499999999999998</v>
      </c>
      <c r="CD18" s="9">
        <v>0.77</v>
      </c>
      <c r="CE18" s="9">
        <v>0.39800000000000002</v>
      </c>
      <c r="CF18" s="9">
        <v>0.68700000000000006</v>
      </c>
      <c r="CG18" s="9">
        <v>0.48099999999999998</v>
      </c>
      <c r="CH18" s="9">
        <v>0</v>
      </c>
      <c r="CI18" s="9">
        <v>0.22700000000000001</v>
      </c>
      <c r="CJ18" s="9">
        <v>0.51500000000000001</v>
      </c>
      <c r="CK18" s="9">
        <v>0.42699999999999999</v>
      </c>
      <c r="CL18" s="9">
        <v>0.83299999999999996</v>
      </c>
      <c r="CM18" s="9">
        <v>0.33600000000000002</v>
      </c>
      <c r="CN18" s="9">
        <v>0.188</v>
      </c>
      <c r="CO18" s="9">
        <v>8.4510000000000005</v>
      </c>
      <c r="CP18" s="9">
        <v>7.6340000000000003</v>
      </c>
      <c r="CQ18" s="9">
        <v>6.9379999999999997</v>
      </c>
      <c r="CR18" s="9">
        <v>8.1000000000000003E-2</v>
      </c>
      <c r="CS18" s="9">
        <v>0.61499999999999999</v>
      </c>
      <c r="CT18" s="9">
        <v>8.1000000000000003E-2</v>
      </c>
      <c r="CU18" s="9">
        <v>0.41899999999999998</v>
      </c>
      <c r="CV18" s="9">
        <v>0.19600000000000001</v>
      </c>
      <c r="CW18" s="9">
        <v>4.8220000000000001</v>
      </c>
      <c r="CX18" s="9">
        <v>0.67500000000000004</v>
      </c>
      <c r="CY18" s="9">
        <v>0.61099999999999999</v>
      </c>
      <c r="CZ18" s="9">
        <v>1.5269999999999999</v>
      </c>
      <c r="DA18" s="9">
        <v>1.335</v>
      </c>
      <c r="DB18" s="9">
        <v>6.2990000000000004</v>
      </c>
      <c r="DC18" s="9">
        <v>0.81699999999999995</v>
      </c>
      <c r="DD18" s="9">
        <v>0.56599999999999995</v>
      </c>
      <c r="DE18" s="9">
        <v>10.372999999999999</v>
      </c>
      <c r="DF18" s="9">
        <v>15.106999999999999</v>
      </c>
      <c r="DG18" s="9">
        <v>12.786</v>
      </c>
      <c r="DH18" s="9">
        <v>12.786</v>
      </c>
      <c r="DI18" s="9">
        <v>1.228</v>
      </c>
      <c r="DJ18" s="9">
        <v>11.558</v>
      </c>
      <c r="DK18" s="9">
        <v>2.3210000000000002</v>
      </c>
      <c r="DL18" s="9">
        <v>258.22500000000002</v>
      </c>
      <c r="DM18" s="9">
        <v>245.517</v>
      </c>
      <c r="DN18" s="9">
        <v>59.466999999999999</v>
      </c>
      <c r="DO18" s="9">
        <v>32.329000000000001</v>
      </c>
      <c r="DP18" s="9">
        <v>11.909000000000001</v>
      </c>
      <c r="DQ18" s="9">
        <v>18.905999999999999</v>
      </c>
      <c r="DR18" s="9">
        <v>20.38</v>
      </c>
      <c r="DS18" s="9">
        <v>10.433999999999999</v>
      </c>
      <c r="DT18" s="9">
        <v>19.899000000000001</v>
      </c>
      <c r="DU18" s="9">
        <v>6.4050000000000002</v>
      </c>
      <c r="DV18" s="9">
        <v>4.2560000000000002</v>
      </c>
      <c r="DW18" s="9">
        <v>12.965999999999999</v>
      </c>
      <c r="DX18" s="9">
        <v>8.6150000000000002</v>
      </c>
      <c r="DY18" s="9">
        <v>9.234</v>
      </c>
      <c r="DZ18" s="9">
        <v>23.472000000000001</v>
      </c>
      <c r="EA18" s="9">
        <v>7.343</v>
      </c>
      <c r="EB18" s="9">
        <v>27.138000000000002</v>
      </c>
      <c r="EC18" s="9">
        <v>186.05</v>
      </c>
      <c r="ED18" s="9">
        <v>166.309</v>
      </c>
      <c r="EE18" s="9">
        <v>155.71299999999999</v>
      </c>
      <c r="EF18" s="9">
        <v>3.5459999999999998</v>
      </c>
      <c r="EG18" s="9">
        <v>7.0490000000000004</v>
      </c>
      <c r="EH18" s="9">
        <v>4.6609999999999996</v>
      </c>
      <c r="EI18" s="9">
        <v>2.87</v>
      </c>
      <c r="EJ18" s="9">
        <v>3.0640000000000001</v>
      </c>
      <c r="EK18" s="9">
        <v>122.02200000000001</v>
      </c>
      <c r="EL18" s="9">
        <v>9.3879999999999999</v>
      </c>
      <c r="EM18" s="9">
        <v>8.5619999999999994</v>
      </c>
      <c r="EN18" s="9">
        <v>26.335999999999999</v>
      </c>
      <c r="EO18" s="9">
        <v>45.938000000000002</v>
      </c>
      <c r="EP18" s="9">
        <v>120.37</v>
      </c>
      <c r="EQ18" s="9">
        <v>19.741</v>
      </c>
      <c r="ER18" s="9">
        <v>12.708</v>
      </c>
      <c r="ES18" s="9">
        <v>228.13300000000001</v>
      </c>
      <c r="ET18" s="9">
        <v>30.091999999999999</v>
      </c>
      <c r="EU18" s="9">
        <v>36.716999999999999</v>
      </c>
      <c r="EV18" s="9">
        <v>34.985999999999997</v>
      </c>
      <c r="EW18" s="9">
        <v>3.7389999999999999</v>
      </c>
      <c r="EX18" s="9">
        <v>3.2679999999999998</v>
      </c>
      <c r="EY18" s="9">
        <v>1.6120000000000001</v>
      </c>
      <c r="EZ18" s="9">
        <v>1.6559999999999999</v>
      </c>
      <c r="FA18" s="9">
        <v>2.395</v>
      </c>
      <c r="FB18" s="9">
        <v>0.873</v>
      </c>
      <c r="FC18" s="9">
        <v>2.395</v>
      </c>
      <c r="FD18" s="9">
        <v>0</v>
      </c>
      <c r="FE18" s="9">
        <v>0.873</v>
      </c>
      <c r="FF18" s="9">
        <v>1.6719999999999999</v>
      </c>
      <c r="FG18" s="9">
        <v>0.23599999999999999</v>
      </c>
      <c r="FH18" s="9">
        <v>1.36</v>
      </c>
      <c r="FI18" s="9">
        <v>2.5880000000000001</v>
      </c>
      <c r="FJ18" s="9">
        <v>0.68</v>
      </c>
      <c r="FK18" s="9">
        <v>0.47099999999999997</v>
      </c>
      <c r="FL18" s="9">
        <v>31.247</v>
      </c>
      <c r="FM18" s="9">
        <v>27.888000000000002</v>
      </c>
      <c r="FN18" s="9">
        <v>26.213999999999999</v>
      </c>
      <c r="FO18" s="9">
        <v>0.45300000000000001</v>
      </c>
      <c r="FP18" s="9">
        <v>1.2210000000000001</v>
      </c>
      <c r="FQ18" s="9">
        <v>0.99399999999999999</v>
      </c>
      <c r="FR18" s="9">
        <v>0</v>
      </c>
      <c r="FS18" s="9">
        <v>0.68</v>
      </c>
      <c r="FT18" s="9">
        <v>20.029</v>
      </c>
      <c r="FU18" s="9">
        <v>1.794</v>
      </c>
      <c r="FV18" s="9">
        <v>1.224</v>
      </c>
      <c r="FW18" s="9">
        <v>4.8410000000000002</v>
      </c>
      <c r="FX18" s="9">
        <v>10.035</v>
      </c>
      <c r="FY18" s="9">
        <v>17.853000000000002</v>
      </c>
      <c r="FZ18" s="9">
        <v>3.3580000000000001</v>
      </c>
      <c r="GA18" s="9">
        <v>1.7310000000000001</v>
      </c>
      <c r="GB18" s="9">
        <v>36.716999999999999</v>
      </c>
      <c r="GC18" s="9">
        <v>77.069000000000003</v>
      </c>
      <c r="GD18" s="9">
        <v>75.289000000000001</v>
      </c>
      <c r="GE18" s="9">
        <v>12.188000000000001</v>
      </c>
      <c r="GF18" s="9">
        <v>11.013999999999999</v>
      </c>
      <c r="GG18" s="9">
        <v>4.173</v>
      </c>
      <c r="GH18" s="9">
        <v>6.8410000000000002</v>
      </c>
      <c r="GI18" s="9">
        <v>8.8390000000000004</v>
      </c>
      <c r="GJ18" s="9">
        <v>2.1749999999999998</v>
      </c>
      <c r="GK18" s="9">
        <v>9.2159999999999993</v>
      </c>
      <c r="GL18" s="9">
        <v>0</v>
      </c>
      <c r="GM18" s="9">
        <v>1.7969999999999999</v>
      </c>
      <c r="GN18" s="9">
        <v>4.5229999999999997</v>
      </c>
      <c r="GO18" s="9">
        <v>3.5</v>
      </c>
      <c r="GP18" s="9">
        <v>2.99</v>
      </c>
      <c r="GQ18" s="9">
        <v>7.899</v>
      </c>
      <c r="GR18" s="9">
        <v>3.1150000000000002</v>
      </c>
      <c r="GS18" s="9">
        <v>1.175</v>
      </c>
      <c r="GT18" s="9">
        <v>63.100999999999999</v>
      </c>
      <c r="GU18" s="9">
        <v>55.398000000000003</v>
      </c>
      <c r="GV18" s="9">
        <v>50.554000000000002</v>
      </c>
      <c r="GW18" s="9">
        <v>1.679</v>
      </c>
      <c r="GX18" s="9">
        <v>3.165</v>
      </c>
      <c r="GY18" s="9">
        <v>2.762</v>
      </c>
      <c r="GZ18" s="9">
        <v>0.73399999999999999</v>
      </c>
      <c r="HA18" s="9">
        <v>1.3480000000000001</v>
      </c>
      <c r="HB18" s="9">
        <v>42.603000000000002</v>
      </c>
      <c r="HC18" s="9">
        <v>3.887</v>
      </c>
      <c r="HD18" s="9">
        <v>1.998</v>
      </c>
      <c r="HE18" s="9">
        <v>6.91</v>
      </c>
      <c r="HF18" s="9">
        <v>19.024000000000001</v>
      </c>
      <c r="HG18" s="9">
        <v>36.372999999999998</v>
      </c>
      <c r="HH18" s="9">
        <v>7.7030000000000003</v>
      </c>
      <c r="HI18" s="9">
        <v>1.7789999999999999</v>
      </c>
      <c r="HJ18" s="9">
        <v>77.069000000000003</v>
      </c>
      <c r="HK18" s="9">
        <v>21.422000000000001</v>
      </c>
      <c r="HL18" s="9">
        <v>20.376000000000001</v>
      </c>
      <c r="HM18" s="9">
        <v>3.1110000000000002</v>
      </c>
      <c r="HN18" s="9">
        <v>3.1110000000000002</v>
      </c>
      <c r="HO18" s="9">
        <v>1.359</v>
      </c>
      <c r="HP18" s="9">
        <v>1.752</v>
      </c>
      <c r="HQ18" s="9">
        <v>2.4969999999999999</v>
      </c>
      <c r="HR18" s="9">
        <v>0.61399999999999999</v>
      </c>
      <c r="HS18" s="9">
        <v>2.5619999999999998</v>
      </c>
      <c r="HT18" s="9">
        <v>0.54900000000000004</v>
      </c>
      <c r="HU18" s="9">
        <v>0</v>
      </c>
      <c r="HV18" s="9">
        <v>1.7529999999999999</v>
      </c>
      <c r="HW18" s="9">
        <v>1.3580000000000001</v>
      </c>
      <c r="HX18" s="9">
        <v>0</v>
      </c>
      <c r="HY18" s="9">
        <v>2.81</v>
      </c>
      <c r="HZ18" s="9">
        <v>0.30099999999999999</v>
      </c>
      <c r="IA18" s="9">
        <v>0</v>
      </c>
      <c r="IB18" s="9">
        <v>17.265000000000001</v>
      </c>
      <c r="IC18" s="9">
        <v>13.914</v>
      </c>
      <c r="ID18" s="9">
        <v>13.401</v>
      </c>
      <c r="IE18" s="9">
        <v>0</v>
      </c>
      <c r="IF18" s="9">
        <v>0.51300000000000001</v>
      </c>
      <c r="IG18" s="9">
        <v>0</v>
      </c>
      <c r="IH18" s="9">
        <v>0.51300000000000001</v>
      </c>
      <c r="II18" s="9">
        <v>0</v>
      </c>
      <c r="IJ18" s="9">
        <v>10.914</v>
      </c>
      <c r="IK18" s="9">
        <v>0.44400000000000001</v>
      </c>
      <c r="IL18" s="9">
        <v>0</v>
      </c>
      <c r="IM18" s="9">
        <v>2.556</v>
      </c>
      <c r="IN18" s="9">
        <v>2.7749999999999999</v>
      </c>
      <c r="IO18" s="9">
        <v>11.138999999999999</v>
      </c>
      <c r="IP18" s="9">
        <v>3.351</v>
      </c>
      <c r="IQ18" s="9">
        <v>1.0449999999999999</v>
      </c>
    </row>
    <row r="19" spans="1:251">
      <c r="A19" s="10">
        <v>44958</v>
      </c>
      <c r="B19" s="9">
        <v>0.88600000000000001</v>
      </c>
      <c r="C19" s="9">
        <v>3.1339999999999999</v>
      </c>
      <c r="D19" s="9">
        <v>8.5429999999999993</v>
      </c>
      <c r="E19" s="9">
        <v>2.0950000000000002</v>
      </c>
      <c r="F19" s="9">
        <v>0.79400000000000004</v>
      </c>
      <c r="G19" s="9">
        <v>16.091000000000001</v>
      </c>
      <c r="H19" s="9">
        <v>17.177</v>
      </c>
      <c r="I19" s="9">
        <v>16.667999999999999</v>
      </c>
      <c r="J19" s="9">
        <v>2.0019999999999998</v>
      </c>
      <c r="K19" s="9">
        <v>2.0019999999999998</v>
      </c>
      <c r="L19" s="9">
        <v>0.88300000000000001</v>
      </c>
      <c r="M19" s="9">
        <v>1.1200000000000001</v>
      </c>
      <c r="N19" s="9">
        <v>1.5049999999999999</v>
      </c>
      <c r="O19" s="9">
        <v>0.498</v>
      </c>
      <c r="P19" s="9">
        <v>1.0209999999999999</v>
      </c>
      <c r="Q19" s="9">
        <v>0.34599999999999997</v>
      </c>
      <c r="R19" s="9">
        <v>0.63600000000000001</v>
      </c>
      <c r="S19" s="9">
        <v>0.29399999999999998</v>
      </c>
      <c r="T19" s="9">
        <v>0.57199999999999995</v>
      </c>
      <c r="U19" s="9">
        <v>1.137</v>
      </c>
      <c r="V19" s="9">
        <v>1.762</v>
      </c>
      <c r="W19" s="9">
        <v>0.24</v>
      </c>
      <c r="X19" s="9">
        <v>0</v>
      </c>
      <c r="Y19" s="9">
        <v>14.666</v>
      </c>
      <c r="Z19" s="9">
        <v>10.541</v>
      </c>
      <c r="AA19" s="9">
        <v>10.218999999999999</v>
      </c>
      <c r="AB19" s="9">
        <v>0.223</v>
      </c>
      <c r="AC19" s="9">
        <v>9.9000000000000005E-2</v>
      </c>
      <c r="AD19" s="9">
        <v>0.223</v>
      </c>
      <c r="AE19" s="9">
        <v>0</v>
      </c>
      <c r="AF19" s="9">
        <v>9.9000000000000005E-2</v>
      </c>
      <c r="AG19" s="9">
        <v>8.4290000000000003</v>
      </c>
      <c r="AH19" s="9">
        <v>0.38</v>
      </c>
      <c r="AI19" s="9">
        <v>0</v>
      </c>
      <c r="AJ19" s="9">
        <v>1.732</v>
      </c>
      <c r="AK19" s="9">
        <v>1.004</v>
      </c>
      <c r="AL19" s="9">
        <v>9.5380000000000003</v>
      </c>
      <c r="AM19" s="9">
        <v>4.1239999999999997</v>
      </c>
      <c r="AN19" s="9">
        <v>0.50900000000000001</v>
      </c>
      <c r="AO19" s="9">
        <v>17.177</v>
      </c>
      <c r="AP19" s="9">
        <v>22.257999999999999</v>
      </c>
      <c r="AQ19" s="9">
        <v>20.84</v>
      </c>
      <c r="AR19" s="9">
        <v>1.893</v>
      </c>
      <c r="AS19" s="9">
        <v>1.603</v>
      </c>
      <c r="AT19" s="9">
        <v>0.82199999999999995</v>
      </c>
      <c r="AU19" s="9">
        <v>0.78</v>
      </c>
      <c r="AV19" s="9">
        <v>1.0589999999999999</v>
      </c>
      <c r="AW19" s="9">
        <v>0.54300000000000004</v>
      </c>
      <c r="AX19" s="9">
        <v>1.0589999999999999</v>
      </c>
      <c r="AY19" s="9">
        <v>0.54300000000000004</v>
      </c>
      <c r="AZ19" s="9">
        <v>0</v>
      </c>
      <c r="BA19" s="9">
        <v>0.63</v>
      </c>
      <c r="BB19" s="9">
        <v>0.76800000000000002</v>
      </c>
      <c r="BC19" s="9">
        <v>0.20499999999999999</v>
      </c>
      <c r="BD19" s="9">
        <v>0.79400000000000004</v>
      </c>
      <c r="BE19" s="9">
        <v>0.80800000000000005</v>
      </c>
      <c r="BF19" s="9">
        <v>0.28999999999999998</v>
      </c>
      <c r="BG19" s="9">
        <v>18.948</v>
      </c>
      <c r="BH19" s="9">
        <v>17.896000000000001</v>
      </c>
      <c r="BI19" s="9">
        <v>16.527000000000001</v>
      </c>
      <c r="BJ19" s="9">
        <v>0.70899999999999996</v>
      </c>
      <c r="BK19" s="9">
        <v>0.66</v>
      </c>
      <c r="BL19" s="9">
        <v>0.59599999999999997</v>
      </c>
      <c r="BM19" s="9">
        <v>0.77300000000000002</v>
      </c>
      <c r="BN19" s="9">
        <v>0</v>
      </c>
      <c r="BO19" s="9">
        <v>14.571999999999999</v>
      </c>
      <c r="BP19" s="9">
        <v>0.95499999999999996</v>
      </c>
      <c r="BQ19" s="9">
        <v>0.96199999999999997</v>
      </c>
      <c r="BR19" s="9">
        <v>1.407</v>
      </c>
      <c r="BS19" s="9">
        <v>3.5640000000000001</v>
      </c>
      <c r="BT19" s="9">
        <v>14.332000000000001</v>
      </c>
      <c r="BU19" s="9">
        <v>1.052</v>
      </c>
      <c r="BV19" s="9">
        <v>1.4179999999999999</v>
      </c>
      <c r="BW19" s="9">
        <v>22.257999999999999</v>
      </c>
      <c r="BX19" s="9">
        <v>10.663</v>
      </c>
      <c r="BY19" s="9">
        <v>9.7490000000000006</v>
      </c>
      <c r="BZ19" s="9">
        <v>1.337</v>
      </c>
      <c r="CA19" s="9">
        <v>1.337</v>
      </c>
      <c r="CB19" s="9">
        <v>0</v>
      </c>
      <c r="CC19" s="9">
        <v>1.337</v>
      </c>
      <c r="CD19" s="9">
        <v>0.50700000000000001</v>
      </c>
      <c r="CE19" s="9">
        <v>0.83</v>
      </c>
      <c r="CF19" s="9">
        <v>1.0369999999999999</v>
      </c>
      <c r="CG19" s="9">
        <v>0.3</v>
      </c>
      <c r="CH19" s="9">
        <v>0</v>
      </c>
      <c r="CI19" s="9">
        <v>0.65</v>
      </c>
      <c r="CJ19" s="9">
        <v>0.30399999999999999</v>
      </c>
      <c r="CK19" s="9">
        <v>0.38300000000000001</v>
      </c>
      <c r="CL19" s="9">
        <v>0.94799999999999995</v>
      </c>
      <c r="CM19" s="9">
        <v>0.39</v>
      </c>
      <c r="CN19" s="9">
        <v>0</v>
      </c>
      <c r="CO19" s="9">
        <v>8.4109999999999996</v>
      </c>
      <c r="CP19" s="9">
        <v>8.0640000000000001</v>
      </c>
      <c r="CQ19" s="9">
        <v>7.3019999999999996</v>
      </c>
      <c r="CR19" s="9">
        <v>0.312</v>
      </c>
      <c r="CS19" s="9">
        <v>0.45</v>
      </c>
      <c r="CT19" s="9">
        <v>0.312</v>
      </c>
      <c r="CU19" s="9">
        <v>0.34100000000000003</v>
      </c>
      <c r="CV19" s="9">
        <v>0.109</v>
      </c>
      <c r="CW19" s="9">
        <v>6.1230000000000002</v>
      </c>
      <c r="CX19" s="9">
        <v>0.44400000000000001</v>
      </c>
      <c r="CY19" s="9">
        <v>0.21</v>
      </c>
      <c r="CZ19" s="9">
        <v>1.288</v>
      </c>
      <c r="DA19" s="9">
        <v>1.468</v>
      </c>
      <c r="DB19" s="9">
        <v>6.5970000000000004</v>
      </c>
      <c r="DC19" s="9">
        <v>0.34699999999999998</v>
      </c>
      <c r="DD19" s="9">
        <v>0.91400000000000003</v>
      </c>
      <c r="DE19" s="9">
        <v>10.663</v>
      </c>
      <c r="DF19" s="9">
        <v>14.592000000000001</v>
      </c>
      <c r="DG19" s="9">
        <v>13.007</v>
      </c>
      <c r="DH19" s="9">
        <v>13.007</v>
      </c>
      <c r="DI19" s="9">
        <v>0.81299999999999994</v>
      </c>
      <c r="DJ19" s="9">
        <v>12.194000000000001</v>
      </c>
      <c r="DK19" s="9">
        <v>1.5860000000000001</v>
      </c>
      <c r="DL19" s="9">
        <v>274.32600000000002</v>
      </c>
      <c r="DM19" s="9">
        <v>258.67700000000002</v>
      </c>
      <c r="DN19" s="9">
        <v>60.44</v>
      </c>
      <c r="DO19" s="9">
        <v>31.991</v>
      </c>
      <c r="DP19" s="9">
        <v>13.106999999999999</v>
      </c>
      <c r="DQ19" s="9">
        <v>16.341000000000001</v>
      </c>
      <c r="DR19" s="9">
        <v>18.553999999999998</v>
      </c>
      <c r="DS19" s="9">
        <v>10.895</v>
      </c>
      <c r="DT19" s="9">
        <v>19.22</v>
      </c>
      <c r="DU19" s="9">
        <v>4.5640000000000001</v>
      </c>
      <c r="DV19" s="9">
        <v>5.2</v>
      </c>
      <c r="DW19" s="9">
        <v>12.335000000000001</v>
      </c>
      <c r="DX19" s="9">
        <v>10.864000000000001</v>
      </c>
      <c r="DY19" s="9">
        <v>6.2489999999999997</v>
      </c>
      <c r="DZ19" s="9">
        <v>22.306999999999999</v>
      </c>
      <c r="EA19" s="9">
        <v>7.141</v>
      </c>
      <c r="EB19" s="9">
        <v>28.449000000000002</v>
      </c>
      <c r="EC19" s="9">
        <v>198.23699999999999</v>
      </c>
      <c r="ED19" s="9">
        <v>176.577</v>
      </c>
      <c r="EE19" s="9">
        <v>163.54400000000001</v>
      </c>
      <c r="EF19" s="9">
        <v>6.226</v>
      </c>
      <c r="EG19" s="9">
        <v>6.5410000000000004</v>
      </c>
      <c r="EH19" s="9">
        <v>6.6219999999999999</v>
      </c>
      <c r="EI19" s="9">
        <v>3.194</v>
      </c>
      <c r="EJ19" s="9">
        <v>2.4889999999999999</v>
      </c>
      <c r="EK19" s="9">
        <v>138.72300000000001</v>
      </c>
      <c r="EL19" s="9">
        <v>9.798</v>
      </c>
      <c r="EM19" s="9">
        <v>8.0169999999999995</v>
      </c>
      <c r="EN19" s="9">
        <v>20.039000000000001</v>
      </c>
      <c r="EO19" s="9">
        <v>48.872999999999998</v>
      </c>
      <c r="EP19" s="9">
        <v>127.705</v>
      </c>
      <c r="EQ19" s="9">
        <v>21.66</v>
      </c>
      <c r="ER19" s="9">
        <v>15.648999999999999</v>
      </c>
      <c r="ES19" s="9">
        <v>242.49100000000001</v>
      </c>
      <c r="ET19" s="9">
        <v>31.835000000000001</v>
      </c>
      <c r="EU19" s="9">
        <v>39.673999999999999</v>
      </c>
      <c r="EV19" s="9">
        <v>38.066000000000003</v>
      </c>
      <c r="EW19" s="9">
        <v>5.4580000000000002</v>
      </c>
      <c r="EX19" s="9">
        <v>4.9939999999999998</v>
      </c>
      <c r="EY19" s="9">
        <v>1.897</v>
      </c>
      <c r="EZ19" s="9">
        <v>3.0979999999999999</v>
      </c>
      <c r="FA19" s="9">
        <v>2.9889999999999999</v>
      </c>
      <c r="FB19" s="9">
        <v>2.0049999999999999</v>
      </c>
      <c r="FC19" s="9">
        <v>2.9529999999999998</v>
      </c>
      <c r="FD19" s="9">
        <v>0.442</v>
      </c>
      <c r="FE19" s="9">
        <v>1.135</v>
      </c>
      <c r="FF19" s="9">
        <v>2.3460000000000001</v>
      </c>
      <c r="FG19" s="9">
        <v>1.036</v>
      </c>
      <c r="FH19" s="9">
        <v>1.6120000000000001</v>
      </c>
      <c r="FI19" s="9">
        <v>4.1539999999999999</v>
      </c>
      <c r="FJ19" s="9">
        <v>0.84</v>
      </c>
      <c r="FK19" s="9">
        <v>0.46400000000000002</v>
      </c>
      <c r="FL19" s="9">
        <v>32.607999999999997</v>
      </c>
      <c r="FM19" s="9">
        <v>27.911000000000001</v>
      </c>
      <c r="FN19" s="9">
        <v>26.599</v>
      </c>
      <c r="FO19" s="9">
        <v>0.496</v>
      </c>
      <c r="FP19" s="9">
        <v>0.81599999999999995</v>
      </c>
      <c r="FQ19" s="9">
        <v>0.496</v>
      </c>
      <c r="FR19" s="9">
        <v>0.26600000000000001</v>
      </c>
      <c r="FS19" s="9">
        <v>0.318</v>
      </c>
      <c r="FT19" s="9">
        <v>23.248999999999999</v>
      </c>
      <c r="FU19" s="9">
        <v>1.5960000000000001</v>
      </c>
      <c r="FV19" s="9">
        <v>0.66700000000000004</v>
      </c>
      <c r="FW19" s="9">
        <v>2.399</v>
      </c>
      <c r="FX19" s="9">
        <v>9.3330000000000002</v>
      </c>
      <c r="FY19" s="9">
        <v>18.577999999999999</v>
      </c>
      <c r="FZ19" s="9">
        <v>4.6970000000000001</v>
      </c>
      <c r="GA19" s="9">
        <v>1.6080000000000001</v>
      </c>
      <c r="GB19" s="9">
        <v>39.673999999999999</v>
      </c>
      <c r="GC19" s="9">
        <v>88.138000000000005</v>
      </c>
      <c r="GD19" s="9">
        <v>85.034999999999997</v>
      </c>
      <c r="GE19" s="9">
        <v>9.3840000000000003</v>
      </c>
      <c r="GF19" s="9">
        <v>8.468</v>
      </c>
      <c r="GG19" s="9">
        <v>3.4750000000000001</v>
      </c>
      <c r="GH19" s="9">
        <v>4.992</v>
      </c>
      <c r="GI19" s="9">
        <v>6.6769999999999996</v>
      </c>
      <c r="GJ19" s="9">
        <v>1.79</v>
      </c>
      <c r="GK19" s="9">
        <v>7.1340000000000003</v>
      </c>
      <c r="GL19" s="9">
        <v>0</v>
      </c>
      <c r="GM19" s="9">
        <v>1.3340000000000001</v>
      </c>
      <c r="GN19" s="9">
        <v>4.367</v>
      </c>
      <c r="GO19" s="9">
        <v>2.6640000000000001</v>
      </c>
      <c r="GP19" s="9">
        <v>1.4370000000000001</v>
      </c>
      <c r="GQ19" s="9">
        <v>6.8650000000000002</v>
      </c>
      <c r="GR19" s="9">
        <v>1.603</v>
      </c>
      <c r="GS19" s="9">
        <v>0.91700000000000004</v>
      </c>
      <c r="GT19" s="9">
        <v>75.650999999999996</v>
      </c>
      <c r="GU19" s="9">
        <v>67.391000000000005</v>
      </c>
      <c r="GV19" s="9">
        <v>61.267000000000003</v>
      </c>
      <c r="GW19" s="9">
        <v>3.41</v>
      </c>
      <c r="GX19" s="9">
        <v>2.7149999999999999</v>
      </c>
      <c r="GY19" s="9">
        <v>3.8420000000000001</v>
      </c>
      <c r="GZ19" s="9">
        <v>0.47599999999999998</v>
      </c>
      <c r="HA19" s="9">
        <v>1.575</v>
      </c>
      <c r="HB19" s="9">
        <v>52.936</v>
      </c>
      <c r="HC19" s="9">
        <v>4.1550000000000002</v>
      </c>
      <c r="HD19" s="9">
        <v>3.8849999999999998</v>
      </c>
      <c r="HE19" s="9">
        <v>6.4139999999999997</v>
      </c>
      <c r="HF19" s="9">
        <v>21.913</v>
      </c>
      <c r="HG19" s="9">
        <v>45.478000000000002</v>
      </c>
      <c r="HH19" s="9">
        <v>8.26</v>
      </c>
      <c r="HI19" s="9">
        <v>3.1030000000000002</v>
      </c>
      <c r="HJ19" s="9">
        <v>88.138000000000005</v>
      </c>
      <c r="HK19" s="9">
        <v>22.033999999999999</v>
      </c>
      <c r="HL19" s="9">
        <v>21.542999999999999</v>
      </c>
      <c r="HM19" s="9">
        <v>3.1080000000000001</v>
      </c>
      <c r="HN19" s="9">
        <v>2.8929999999999998</v>
      </c>
      <c r="HO19" s="9">
        <v>2.1280000000000001</v>
      </c>
      <c r="HP19" s="9">
        <v>0.76500000000000001</v>
      </c>
      <c r="HQ19" s="9">
        <v>1.8620000000000001</v>
      </c>
      <c r="HR19" s="9">
        <v>1.0309999999999999</v>
      </c>
      <c r="HS19" s="9">
        <v>1.8620000000000001</v>
      </c>
      <c r="HT19" s="9">
        <v>0.26600000000000001</v>
      </c>
      <c r="HU19" s="9">
        <v>0.76500000000000001</v>
      </c>
      <c r="HV19" s="9">
        <v>1.222</v>
      </c>
      <c r="HW19" s="9">
        <v>0.749</v>
      </c>
      <c r="HX19" s="9">
        <v>0.92300000000000004</v>
      </c>
      <c r="HY19" s="9">
        <v>2.0289999999999999</v>
      </c>
      <c r="HZ19" s="9">
        <v>0.86499999999999999</v>
      </c>
      <c r="IA19" s="9">
        <v>0.215</v>
      </c>
      <c r="IB19" s="9">
        <v>18.434000000000001</v>
      </c>
      <c r="IC19" s="9">
        <v>14.079000000000001</v>
      </c>
      <c r="ID19" s="9">
        <v>13.082000000000001</v>
      </c>
      <c r="IE19" s="9">
        <v>0.51</v>
      </c>
      <c r="IF19" s="9">
        <v>0.48699999999999999</v>
      </c>
      <c r="IG19" s="9">
        <v>0.51</v>
      </c>
      <c r="IH19" s="9">
        <v>0.221</v>
      </c>
      <c r="II19" s="9">
        <v>0.26600000000000001</v>
      </c>
      <c r="IJ19" s="9">
        <v>11.842000000000001</v>
      </c>
      <c r="IK19" s="9">
        <v>0.48799999999999999</v>
      </c>
      <c r="IL19" s="9">
        <v>0.40100000000000002</v>
      </c>
      <c r="IM19" s="9">
        <v>1.3480000000000001</v>
      </c>
      <c r="IN19" s="9">
        <v>3.8119999999999998</v>
      </c>
      <c r="IO19" s="9">
        <v>10.266999999999999</v>
      </c>
      <c r="IP19" s="9">
        <v>4.3550000000000004</v>
      </c>
      <c r="IQ19" s="9">
        <v>0.49099999999999999</v>
      </c>
    </row>
    <row r="20" spans="1:251">
      <c r="A20" s="10">
        <v>45323</v>
      </c>
      <c r="B20" s="9">
        <v>1.7949999999999999</v>
      </c>
      <c r="C20" s="9">
        <v>2.4089999999999998</v>
      </c>
      <c r="D20" s="9">
        <v>10.91</v>
      </c>
      <c r="E20" s="9">
        <v>1.381</v>
      </c>
      <c r="F20" s="9">
        <v>0.59599999999999997</v>
      </c>
      <c r="G20" s="9">
        <v>16.425000000000001</v>
      </c>
      <c r="H20" s="9">
        <v>14.43</v>
      </c>
      <c r="I20" s="9">
        <v>13.976000000000001</v>
      </c>
      <c r="J20" s="9">
        <v>0.90200000000000002</v>
      </c>
      <c r="K20" s="9">
        <v>0.69</v>
      </c>
      <c r="L20" s="9">
        <v>0.26700000000000002</v>
      </c>
      <c r="M20" s="9">
        <v>0.42299999999999999</v>
      </c>
      <c r="N20" s="9">
        <v>0.27200000000000002</v>
      </c>
      <c r="O20" s="9">
        <v>0.41799999999999998</v>
      </c>
      <c r="P20" s="9">
        <v>0.27200000000000002</v>
      </c>
      <c r="Q20" s="9">
        <v>0.10100000000000001</v>
      </c>
      <c r="R20" s="9">
        <v>0.317</v>
      </c>
      <c r="S20" s="9">
        <v>0.105</v>
      </c>
      <c r="T20" s="9">
        <v>0.39700000000000002</v>
      </c>
      <c r="U20" s="9">
        <v>0.188</v>
      </c>
      <c r="V20" s="9">
        <v>0.188</v>
      </c>
      <c r="W20" s="9">
        <v>0.502</v>
      </c>
      <c r="X20" s="9">
        <v>0.21299999999999999</v>
      </c>
      <c r="Y20" s="9">
        <v>13.074</v>
      </c>
      <c r="Z20" s="9">
        <v>11.209</v>
      </c>
      <c r="AA20" s="9">
        <v>10.856999999999999</v>
      </c>
      <c r="AB20" s="9">
        <v>0.251</v>
      </c>
      <c r="AC20" s="9">
        <v>0.10100000000000001</v>
      </c>
      <c r="AD20" s="9">
        <v>0.251</v>
      </c>
      <c r="AE20" s="9">
        <v>0.10100000000000001</v>
      </c>
      <c r="AF20" s="9">
        <v>0</v>
      </c>
      <c r="AG20" s="9">
        <v>9.2929999999999993</v>
      </c>
      <c r="AH20" s="9">
        <v>0.40600000000000003</v>
      </c>
      <c r="AI20" s="9">
        <v>9.4E-2</v>
      </c>
      <c r="AJ20" s="9">
        <v>1.415</v>
      </c>
      <c r="AK20" s="9">
        <v>1.764</v>
      </c>
      <c r="AL20" s="9">
        <v>9.4440000000000008</v>
      </c>
      <c r="AM20" s="9">
        <v>1.865</v>
      </c>
      <c r="AN20" s="9">
        <v>0.45400000000000001</v>
      </c>
      <c r="AO20" s="9">
        <v>14.43</v>
      </c>
      <c r="AP20" s="9">
        <v>25.48</v>
      </c>
      <c r="AQ20" s="9">
        <v>23.803000000000001</v>
      </c>
      <c r="AR20" s="9">
        <v>3.016</v>
      </c>
      <c r="AS20" s="9">
        <v>2.496</v>
      </c>
      <c r="AT20" s="9">
        <v>0.73799999999999999</v>
      </c>
      <c r="AU20" s="9">
        <v>1.6910000000000001</v>
      </c>
      <c r="AV20" s="9">
        <v>1.54</v>
      </c>
      <c r="AW20" s="9">
        <v>0.95599999999999996</v>
      </c>
      <c r="AX20" s="9">
        <v>1.4830000000000001</v>
      </c>
      <c r="AY20" s="9">
        <v>0.6</v>
      </c>
      <c r="AZ20" s="9">
        <v>0.41299999999999998</v>
      </c>
      <c r="BA20" s="9">
        <v>0.56899999999999995</v>
      </c>
      <c r="BB20" s="9">
        <v>1.165</v>
      </c>
      <c r="BC20" s="9">
        <v>0.76300000000000001</v>
      </c>
      <c r="BD20" s="9">
        <v>1.5960000000000001</v>
      </c>
      <c r="BE20" s="9">
        <v>0.9</v>
      </c>
      <c r="BF20" s="9">
        <v>0.52</v>
      </c>
      <c r="BG20" s="9">
        <v>20.786999999999999</v>
      </c>
      <c r="BH20" s="9">
        <v>19.978999999999999</v>
      </c>
      <c r="BI20" s="9">
        <v>18.719000000000001</v>
      </c>
      <c r="BJ20" s="9">
        <v>0.61899999999999999</v>
      </c>
      <c r="BK20" s="9">
        <v>0.56499999999999995</v>
      </c>
      <c r="BL20" s="9">
        <v>0.42</v>
      </c>
      <c r="BM20" s="9">
        <v>0.61499999999999999</v>
      </c>
      <c r="BN20" s="9">
        <v>0.14899999999999999</v>
      </c>
      <c r="BO20" s="9">
        <v>16.881</v>
      </c>
      <c r="BP20" s="9">
        <v>0.55600000000000005</v>
      </c>
      <c r="BQ20" s="9">
        <v>0.38100000000000001</v>
      </c>
      <c r="BR20" s="9">
        <v>2.1619999999999999</v>
      </c>
      <c r="BS20" s="9">
        <v>2.9660000000000002</v>
      </c>
      <c r="BT20" s="9">
        <v>17.013000000000002</v>
      </c>
      <c r="BU20" s="9">
        <v>0.80800000000000005</v>
      </c>
      <c r="BV20" s="9">
        <v>1.677</v>
      </c>
      <c r="BW20" s="9">
        <v>25.48</v>
      </c>
      <c r="BX20" s="9">
        <v>11.272</v>
      </c>
      <c r="BY20" s="9">
        <v>10.371</v>
      </c>
      <c r="BZ20" s="9">
        <v>1.071</v>
      </c>
      <c r="CA20" s="9">
        <v>0.878</v>
      </c>
      <c r="CB20" s="9">
        <v>8.3000000000000004E-2</v>
      </c>
      <c r="CC20" s="9">
        <v>0.79500000000000004</v>
      </c>
      <c r="CD20" s="9">
        <v>0.23</v>
      </c>
      <c r="CE20" s="9">
        <v>0.64800000000000002</v>
      </c>
      <c r="CF20" s="9">
        <v>0.53500000000000003</v>
      </c>
      <c r="CG20" s="9">
        <v>0.34300000000000003</v>
      </c>
      <c r="CH20" s="9">
        <v>0</v>
      </c>
      <c r="CI20" s="9">
        <v>7.0000000000000007E-2</v>
      </c>
      <c r="CJ20" s="9">
        <v>0.497</v>
      </c>
      <c r="CK20" s="9">
        <v>0.31</v>
      </c>
      <c r="CL20" s="9">
        <v>0.65100000000000002</v>
      </c>
      <c r="CM20" s="9">
        <v>0.22700000000000001</v>
      </c>
      <c r="CN20" s="9">
        <v>0.193</v>
      </c>
      <c r="CO20" s="9">
        <v>9.3000000000000007</v>
      </c>
      <c r="CP20" s="9">
        <v>8.3770000000000007</v>
      </c>
      <c r="CQ20" s="9">
        <v>7.9649999999999999</v>
      </c>
      <c r="CR20" s="9">
        <v>0.248</v>
      </c>
      <c r="CS20" s="9">
        <v>0.16400000000000001</v>
      </c>
      <c r="CT20" s="9">
        <v>9.7000000000000003E-2</v>
      </c>
      <c r="CU20" s="9">
        <v>0.315</v>
      </c>
      <c r="CV20" s="9">
        <v>0</v>
      </c>
      <c r="CW20" s="9">
        <v>6.2960000000000003</v>
      </c>
      <c r="CX20" s="9">
        <v>0.187</v>
      </c>
      <c r="CY20" s="9">
        <v>0.49199999999999999</v>
      </c>
      <c r="CZ20" s="9">
        <v>1.401</v>
      </c>
      <c r="DA20" s="9">
        <v>0.71</v>
      </c>
      <c r="DB20" s="9">
        <v>7.6669999999999998</v>
      </c>
      <c r="DC20" s="9">
        <v>0.92300000000000004</v>
      </c>
      <c r="DD20" s="9">
        <v>0.9</v>
      </c>
      <c r="DE20" s="9">
        <v>11.272</v>
      </c>
      <c r="DF20" s="9">
        <v>14.318</v>
      </c>
      <c r="DG20" s="9">
        <v>12.936</v>
      </c>
      <c r="DH20" s="9">
        <v>12.936</v>
      </c>
      <c r="DI20" s="9">
        <v>1</v>
      </c>
      <c r="DJ20" s="9">
        <v>11.936</v>
      </c>
      <c r="DK20" s="9">
        <v>1.3819999999999999</v>
      </c>
      <c r="DL20" s="9">
        <v>278.39299999999997</v>
      </c>
      <c r="DM20" s="9">
        <v>260.37700000000001</v>
      </c>
      <c r="DN20" s="9">
        <v>54.859000000000002</v>
      </c>
      <c r="DO20" s="9">
        <v>27.532</v>
      </c>
      <c r="DP20" s="9">
        <v>13.182</v>
      </c>
      <c r="DQ20" s="9">
        <v>12.576000000000001</v>
      </c>
      <c r="DR20" s="9">
        <v>18.372</v>
      </c>
      <c r="DS20" s="9">
        <v>6.8470000000000004</v>
      </c>
      <c r="DT20" s="9">
        <v>17.565000000000001</v>
      </c>
      <c r="DU20" s="9">
        <v>2.6080000000000001</v>
      </c>
      <c r="DV20" s="9">
        <v>4.0549999999999997</v>
      </c>
      <c r="DW20" s="9">
        <v>8.7249999999999996</v>
      </c>
      <c r="DX20" s="9">
        <v>9.5329999999999995</v>
      </c>
      <c r="DY20" s="9">
        <v>7.9249999999999998</v>
      </c>
      <c r="DZ20" s="9">
        <v>18.597999999999999</v>
      </c>
      <c r="EA20" s="9">
        <v>7.585</v>
      </c>
      <c r="EB20" s="9">
        <v>27.327000000000002</v>
      </c>
      <c r="EC20" s="9">
        <v>205.518</v>
      </c>
      <c r="ED20" s="9">
        <v>180.91399999999999</v>
      </c>
      <c r="EE20" s="9">
        <v>167.75299999999999</v>
      </c>
      <c r="EF20" s="9">
        <v>4.8490000000000002</v>
      </c>
      <c r="EG20" s="9">
        <v>5.0419999999999998</v>
      </c>
      <c r="EH20" s="9">
        <v>5.133</v>
      </c>
      <c r="EI20" s="9">
        <v>3.016</v>
      </c>
      <c r="EJ20" s="9">
        <v>0.98599999999999999</v>
      </c>
      <c r="EK20" s="9">
        <v>135.49100000000001</v>
      </c>
      <c r="EL20" s="9">
        <v>10.864000000000001</v>
      </c>
      <c r="EM20" s="9">
        <v>9.7520000000000007</v>
      </c>
      <c r="EN20" s="9">
        <v>24.808</v>
      </c>
      <c r="EO20" s="9">
        <v>50.238</v>
      </c>
      <c r="EP20" s="9">
        <v>130.67599999999999</v>
      </c>
      <c r="EQ20" s="9">
        <v>24.603999999999999</v>
      </c>
      <c r="ER20" s="9">
        <v>18.015999999999998</v>
      </c>
      <c r="ES20" s="9">
        <v>248.44499999999999</v>
      </c>
      <c r="ET20" s="9">
        <v>29.948</v>
      </c>
      <c r="EU20" s="9">
        <v>35.6</v>
      </c>
      <c r="EV20" s="9">
        <v>34.381</v>
      </c>
      <c r="EW20" s="9">
        <v>3.04</v>
      </c>
      <c r="EX20" s="9">
        <v>2.6669999999999998</v>
      </c>
      <c r="EY20" s="9">
        <v>1.4910000000000001</v>
      </c>
      <c r="EZ20" s="9">
        <v>1.1759999999999999</v>
      </c>
      <c r="FA20" s="9">
        <v>2.0369999999999999</v>
      </c>
      <c r="FB20" s="9">
        <v>0.63100000000000001</v>
      </c>
      <c r="FC20" s="9">
        <v>1.9870000000000001</v>
      </c>
      <c r="FD20" s="9">
        <v>0</v>
      </c>
      <c r="FE20" s="9">
        <v>0.223</v>
      </c>
      <c r="FF20" s="9">
        <v>0.46</v>
      </c>
      <c r="FG20" s="9">
        <v>0.67</v>
      </c>
      <c r="FH20" s="9">
        <v>1.5369999999999999</v>
      </c>
      <c r="FI20" s="9">
        <v>0.97499999999999998</v>
      </c>
      <c r="FJ20" s="9">
        <v>1.6919999999999999</v>
      </c>
      <c r="FK20" s="9">
        <v>0.373</v>
      </c>
      <c r="FL20" s="9">
        <v>31.341000000000001</v>
      </c>
      <c r="FM20" s="9">
        <v>24.433</v>
      </c>
      <c r="FN20" s="9">
        <v>22.744</v>
      </c>
      <c r="FO20" s="9">
        <v>0.61799999999999999</v>
      </c>
      <c r="FP20" s="9">
        <v>1.071</v>
      </c>
      <c r="FQ20" s="9">
        <v>1.0009999999999999</v>
      </c>
      <c r="FR20" s="9">
        <v>0.191</v>
      </c>
      <c r="FS20" s="9">
        <v>0</v>
      </c>
      <c r="FT20" s="9">
        <v>18.015999999999998</v>
      </c>
      <c r="FU20" s="9">
        <v>1.5449999999999999</v>
      </c>
      <c r="FV20" s="9">
        <v>0.95799999999999996</v>
      </c>
      <c r="FW20" s="9">
        <v>3.9140000000000001</v>
      </c>
      <c r="FX20" s="9">
        <v>8.3239999999999998</v>
      </c>
      <c r="FY20" s="9">
        <v>16.109000000000002</v>
      </c>
      <c r="FZ20" s="9">
        <v>6.9089999999999998</v>
      </c>
      <c r="GA20" s="9">
        <v>1.2190000000000001</v>
      </c>
      <c r="GB20" s="9">
        <v>35.6</v>
      </c>
      <c r="GC20" s="9">
        <v>91.129000000000005</v>
      </c>
      <c r="GD20" s="9">
        <v>87.903999999999996</v>
      </c>
      <c r="GE20" s="9">
        <v>9.2910000000000004</v>
      </c>
      <c r="GF20" s="9">
        <v>8.984</v>
      </c>
      <c r="GG20" s="9">
        <v>3.7120000000000002</v>
      </c>
      <c r="GH20" s="9">
        <v>4.8460000000000001</v>
      </c>
      <c r="GI20" s="9">
        <v>7.133</v>
      </c>
      <c r="GJ20" s="9">
        <v>1.851</v>
      </c>
      <c r="GK20" s="9">
        <v>7.3239999999999998</v>
      </c>
      <c r="GL20" s="9">
        <v>0</v>
      </c>
      <c r="GM20" s="9">
        <v>1.339</v>
      </c>
      <c r="GN20" s="9">
        <v>3.44</v>
      </c>
      <c r="GO20" s="9">
        <v>3.5779999999999998</v>
      </c>
      <c r="GP20" s="9">
        <v>1.966</v>
      </c>
      <c r="GQ20" s="9">
        <v>7.0380000000000003</v>
      </c>
      <c r="GR20" s="9">
        <v>1.946</v>
      </c>
      <c r="GS20" s="9">
        <v>0.307</v>
      </c>
      <c r="GT20" s="9">
        <v>78.613</v>
      </c>
      <c r="GU20" s="9">
        <v>71.028000000000006</v>
      </c>
      <c r="GV20" s="9">
        <v>67.054000000000002</v>
      </c>
      <c r="GW20" s="9">
        <v>2.6080000000000001</v>
      </c>
      <c r="GX20" s="9">
        <v>0.66200000000000003</v>
      </c>
      <c r="GY20" s="9">
        <v>2.839</v>
      </c>
      <c r="GZ20" s="9">
        <v>0</v>
      </c>
      <c r="HA20" s="9">
        <v>0.43</v>
      </c>
      <c r="HB20" s="9">
        <v>56.58</v>
      </c>
      <c r="HC20" s="9">
        <v>3.6040000000000001</v>
      </c>
      <c r="HD20" s="9">
        <v>3.5670000000000002</v>
      </c>
      <c r="HE20" s="9">
        <v>7.2770000000000001</v>
      </c>
      <c r="HF20" s="9">
        <v>24.048999999999999</v>
      </c>
      <c r="HG20" s="9">
        <v>46.978999999999999</v>
      </c>
      <c r="HH20" s="9">
        <v>7.5860000000000003</v>
      </c>
      <c r="HI20" s="9">
        <v>3.2250000000000001</v>
      </c>
      <c r="HJ20" s="9">
        <v>91.129000000000005</v>
      </c>
      <c r="HK20" s="9">
        <v>18.838000000000001</v>
      </c>
      <c r="HL20" s="9">
        <v>17.965</v>
      </c>
      <c r="HM20" s="9">
        <v>0.97499999999999998</v>
      </c>
      <c r="HN20" s="9">
        <v>0.97499999999999998</v>
      </c>
      <c r="HO20" s="9">
        <v>0.97499999999999998</v>
      </c>
      <c r="HP20" s="9">
        <v>0</v>
      </c>
      <c r="HQ20" s="9">
        <v>0.78200000000000003</v>
      </c>
      <c r="HR20" s="9">
        <v>0.193</v>
      </c>
      <c r="HS20" s="9">
        <v>0.56299999999999994</v>
      </c>
      <c r="HT20" s="9">
        <v>0</v>
      </c>
      <c r="HU20" s="9">
        <v>0.41199999999999998</v>
      </c>
      <c r="HV20" s="9">
        <v>0.46300000000000002</v>
      </c>
      <c r="HW20" s="9">
        <v>0</v>
      </c>
      <c r="HX20" s="9">
        <v>0.51300000000000001</v>
      </c>
      <c r="HY20" s="9">
        <v>0.97499999999999998</v>
      </c>
      <c r="HZ20" s="9">
        <v>0</v>
      </c>
      <c r="IA20" s="9">
        <v>0</v>
      </c>
      <c r="IB20" s="9">
        <v>16.989999999999998</v>
      </c>
      <c r="IC20" s="9">
        <v>12.441000000000001</v>
      </c>
      <c r="ID20" s="9">
        <v>12.006</v>
      </c>
      <c r="IE20" s="9">
        <v>0</v>
      </c>
      <c r="IF20" s="9">
        <v>0.435</v>
      </c>
      <c r="IG20" s="9">
        <v>0</v>
      </c>
      <c r="IH20" s="9">
        <v>0.19</v>
      </c>
      <c r="II20" s="9">
        <v>0.246</v>
      </c>
      <c r="IJ20" s="9">
        <v>9.7509999999999994</v>
      </c>
      <c r="IK20" s="9">
        <v>0.246</v>
      </c>
      <c r="IL20" s="9">
        <v>0.26400000000000001</v>
      </c>
      <c r="IM20" s="9">
        <v>2.1800000000000002</v>
      </c>
      <c r="IN20" s="9">
        <v>2.1339999999999999</v>
      </c>
      <c r="IO20" s="9">
        <v>10.307</v>
      </c>
      <c r="IP20" s="9">
        <v>4.5490000000000004</v>
      </c>
      <c r="IQ20" s="9">
        <v>0.873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3669B-3650-4FE3-8C79-D7100B228236}">
  <sheetPr>
    <pageSetUpPr fitToPage="1"/>
  </sheetPr>
  <dimension ref="A1:GJ246"/>
  <sheetViews>
    <sheetView zoomScaleNormal="100" workbookViewId="0">
      <pane ySplit="14" topLeftCell="A15" activePane="bottomLeft" state="frozen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3" width="25.7109375" customWidth="1"/>
    <col min="4" max="5" width="14.140625" customWidth="1"/>
    <col min="6" max="6" width="18.85546875" customWidth="1"/>
    <col min="7" max="7" width="25.7109375" customWidth="1"/>
    <col min="8" max="9" width="14.28515625" customWidth="1"/>
    <col min="10" max="24" width="11.42578125" customWidth="1"/>
    <col min="111" max="116" width="9.140625" customWidth="1"/>
    <col min="118" max="118" width="9.140625" customWidth="1"/>
    <col min="284" max="295" width="9.140625" customWidth="1"/>
    <col min="299" max="299" width="9.140625" customWidth="1"/>
    <col min="540" max="551" width="9.140625" customWidth="1"/>
    <col min="555" max="555" width="9.140625" customWidth="1"/>
    <col min="796" max="807" width="9.140625" customWidth="1"/>
    <col min="811" max="811" width="9.140625" customWidth="1"/>
    <col min="1052" max="1063" width="9.140625" customWidth="1"/>
    <col min="1067" max="1067" width="9.140625" customWidth="1"/>
    <col min="1308" max="1319" width="9.140625" customWidth="1"/>
    <col min="1323" max="1323" width="9.140625" customWidth="1"/>
    <col min="1564" max="1575" width="9.140625" customWidth="1"/>
    <col min="1579" max="1579" width="9.140625" customWidth="1"/>
    <col min="1820" max="1831" width="9.140625" customWidth="1"/>
    <col min="1835" max="1835" width="9.140625" customWidth="1"/>
    <col min="2076" max="2087" width="9.140625" customWidth="1"/>
    <col min="2091" max="2091" width="9.140625" customWidth="1"/>
    <col min="2332" max="2343" width="9.140625" customWidth="1"/>
    <col min="2347" max="2347" width="9.140625" customWidth="1"/>
    <col min="2588" max="2599" width="9.140625" customWidth="1"/>
    <col min="2603" max="2603" width="9.140625" customWidth="1"/>
    <col min="2844" max="2855" width="9.140625" customWidth="1"/>
    <col min="2859" max="2859" width="9.140625" customWidth="1"/>
    <col min="3100" max="3111" width="9.140625" customWidth="1"/>
    <col min="3115" max="3115" width="9.140625" customWidth="1"/>
    <col min="3356" max="3367" width="9.140625" customWidth="1"/>
    <col min="3371" max="3371" width="9.140625" customWidth="1"/>
    <col min="3612" max="3623" width="9.140625" customWidth="1"/>
    <col min="3627" max="3627" width="9.140625" customWidth="1"/>
    <col min="3868" max="3879" width="9.140625" customWidth="1"/>
    <col min="3883" max="3883" width="9.140625" customWidth="1"/>
    <col min="4124" max="4135" width="9.140625" customWidth="1"/>
    <col min="4139" max="4139" width="9.140625" customWidth="1"/>
    <col min="4380" max="4391" width="9.140625" customWidth="1"/>
    <col min="4395" max="4395" width="9.140625" customWidth="1"/>
    <col min="4636" max="4647" width="9.140625" customWidth="1"/>
    <col min="4651" max="4651" width="9.140625" customWidth="1"/>
    <col min="4892" max="4903" width="9.140625" customWidth="1"/>
    <col min="4907" max="4907" width="9.140625" customWidth="1"/>
    <col min="5148" max="5159" width="9.140625" customWidth="1"/>
    <col min="5163" max="5163" width="9.140625" customWidth="1"/>
    <col min="5404" max="5415" width="9.140625" customWidth="1"/>
    <col min="5419" max="5419" width="9.140625" customWidth="1"/>
    <col min="5660" max="5671" width="9.140625" customWidth="1"/>
    <col min="5675" max="5675" width="9.140625" customWidth="1"/>
    <col min="5916" max="5927" width="9.140625" customWidth="1"/>
    <col min="5931" max="5931" width="9.140625" customWidth="1"/>
    <col min="6172" max="6183" width="9.140625" customWidth="1"/>
    <col min="6187" max="6187" width="9.140625" customWidth="1"/>
    <col min="6428" max="6439" width="9.140625" customWidth="1"/>
    <col min="6443" max="6443" width="9.140625" customWidth="1"/>
    <col min="6684" max="6695" width="9.140625" customWidth="1"/>
    <col min="6699" max="6699" width="9.140625" customWidth="1"/>
    <col min="6940" max="6951" width="9.140625" customWidth="1"/>
    <col min="6955" max="6955" width="9.140625" customWidth="1"/>
    <col min="7196" max="7207" width="9.140625" customWidth="1"/>
    <col min="7211" max="7211" width="9.140625" customWidth="1"/>
    <col min="7452" max="7463" width="9.140625" customWidth="1"/>
    <col min="7467" max="7467" width="9.140625" customWidth="1"/>
    <col min="7708" max="7719" width="9.140625" customWidth="1"/>
    <col min="7723" max="7723" width="9.140625" customWidth="1"/>
    <col min="7964" max="7975" width="9.140625" customWidth="1"/>
    <col min="7979" max="7979" width="9.140625" customWidth="1"/>
    <col min="8220" max="8231" width="9.140625" customWidth="1"/>
    <col min="8235" max="8235" width="9.140625" customWidth="1"/>
    <col min="8476" max="8487" width="9.140625" customWidth="1"/>
    <col min="8491" max="8491" width="9.140625" customWidth="1"/>
    <col min="8732" max="8743" width="9.140625" customWidth="1"/>
    <col min="8747" max="8747" width="9.140625" customWidth="1"/>
    <col min="8988" max="8999" width="9.140625" customWidth="1"/>
    <col min="9003" max="9003" width="9.140625" customWidth="1"/>
    <col min="9244" max="9255" width="9.140625" customWidth="1"/>
    <col min="9259" max="9259" width="9.140625" customWidth="1"/>
    <col min="9500" max="9511" width="9.140625" customWidth="1"/>
    <col min="9515" max="9515" width="9.140625" customWidth="1"/>
    <col min="9756" max="9767" width="9.140625" customWidth="1"/>
    <col min="9771" max="9771" width="9.140625" customWidth="1"/>
    <col min="10012" max="10023" width="9.140625" customWidth="1"/>
    <col min="10027" max="10027" width="9.140625" customWidth="1"/>
    <col min="10268" max="10279" width="9.140625" customWidth="1"/>
    <col min="10283" max="10283" width="9.140625" customWidth="1"/>
    <col min="10524" max="10535" width="9.140625" customWidth="1"/>
    <col min="10539" max="10539" width="9.140625" customWidth="1"/>
    <col min="10780" max="10791" width="9.140625" customWidth="1"/>
    <col min="10795" max="10795" width="9.140625" customWidth="1"/>
    <col min="11036" max="11047" width="9.140625" customWidth="1"/>
    <col min="11051" max="11051" width="9.140625" customWidth="1"/>
    <col min="11292" max="11303" width="9.140625" customWidth="1"/>
    <col min="11307" max="11307" width="9.140625" customWidth="1"/>
    <col min="11548" max="11559" width="9.140625" customWidth="1"/>
    <col min="11563" max="11563" width="9.140625" customWidth="1"/>
    <col min="11804" max="11815" width="9.140625" customWidth="1"/>
    <col min="11819" max="11819" width="9.140625" customWidth="1"/>
    <col min="12060" max="12071" width="9.140625" customWidth="1"/>
    <col min="12075" max="12075" width="9.140625" customWidth="1"/>
    <col min="12316" max="12327" width="9.140625" customWidth="1"/>
    <col min="12331" max="12331" width="9.140625" customWidth="1"/>
    <col min="12572" max="12583" width="9.140625" customWidth="1"/>
    <col min="12587" max="12587" width="9.140625" customWidth="1"/>
    <col min="12828" max="12839" width="9.140625" customWidth="1"/>
    <col min="12843" max="12843" width="9.140625" customWidth="1"/>
    <col min="13084" max="13095" width="9.140625" customWidth="1"/>
    <col min="13099" max="13099" width="9.140625" customWidth="1"/>
    <col min="13340" max="13351" width="9.140625" customWidth="1"/>
    <col min="13355" max="13355" width="9.140625" customWidth="1"/>
    <col min="13596" max="13607" width="9.140625" customWidth="1"/>
    <col min="13611" max="13611" width="9.140625" customWidth="1"/>
    <col min="13852" max="13863" width="9.140625" customWidth="1"/>
    <col min="13867" max="13867" width="9.140625" customWidth="1"/>
    <col min="14108" max="14119" width="9.140625" customWidth="1"/>
    <col min="14123" max="14123" width="9.140625" customWidth="1"/>
    <col min="14364" max="14375" width="9.140625" customWidth="1"/>
    <col min="14379" max="14379" width="9.140625" customWidth="1"/>
    <col min="14620" max="14631" width="9.140625" customWidth="1"/>
    <col min="14635" max="14635" width="9.140625" customWidth="1"/>
    <col min="14876" max="14887" width="9.140625" customWidth="1"/>
    <col min="14891" max="14891" width="9.140625" customWidth="1"/>
    <col min="15132" max="15143" width="9.140625" customWidth="1"/>
    <col min="15147" max="15147" width="9.140625" customWidth="1"/>
    <col min="15388" max="15399" width="9.140625" customWidth="1"/>
    <col min="15403" max="15403" width="9.140625" customWidth="1"/>
    <col min="15644" max="15655" width="9.140625" customWidth="1"/>
    <col min="15659" max="15659" width="9.140625" customWidth="1"/>
    <col min="15900" max="15911" width="9.140625" customWidth="1"/>
    <col min="15915" max="15915" width="9.140625" customWidth="1"/>
  </cols>
  <sheetData>
    <row r="1" spans="1:26" ht="11.25" customHeight="1">
      <c r="A1" s="30"/>
      <c r="B1" s="30"/>
      <c r="C1" s="30"/>
      <c r="D1" s="30"/>
      <c r="E1" s="30"/>
      <c r="F1" s="30"/>
      <c r="G1" s="30"/>
      <c r="H1" s="30"/>
    </row>
    <row r="2" spans="1:26" ht="15.95" customHeight="1">
      <c r="A2" s="11"/>
      <c r="B2" s="31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31"/>
      <c r="N2" s="12"/>
      <c r="O2" s="12"/>
      <c r="P2" s="12"/>
      <c r="Q2" s="12"/>
      <c r="R2" s="12"/>
      <c r="S2" s="12"/>
      <c r="T2" s="12"/>
      <c r="U2" s="12"/>
      <c r="V2" s="31"/>
      <c r="W2" s="12"/>
      <c r="X2" s="12"/>
      <c r="Y2" s="12"/>
      <c r="Z2" s="12"/>
    </row>
    <row r="3" spans="1:26" ht="11.25" customHeight="1">
      <c r="A3" s="1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11.25" customHeight="1">
      <c r="A4" s="1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95" customHeight="1">
      <c r="A5" s="30"/>
      <c r="B5" s="78" t="str">
        <f>Contents!B5</f>
        <v>6223.0 Job Mobility</v>
      </c>
      <c r="C5" s="78"/>
      <c r="D5" s="78"/>
      <c r="E5" s="78"/>
      <c r="F5" s="78"/>
      <c r="G5" s="78"/>
      <c r="H5" s="78"/>
      <c r="I5" s="30"/>
      <c r="J5" s="30"/>
      <c r="K5" s="30"/>
      <c r="L5" s="30"/>
      <c r="M5" s="32"/>
      <c r="N5" s="30"/>
      <c r="O5" s="30"/>
      <c r="P5" s="30"/>
      <c r="Q5" s="30"/>
      <c r="R5" s="30"/>
      <c r="S5" s="30"/>
      <c r="T5" s="30"/>
      <c r="U5" s="30"/>
      <c r="V5" s="32"/>
      <c r="W5" s="30"/>
      <c r="X5" s="30"/>
      <c r="Y5" s="30"/>
      <c r="Z5" s="30"/>
    </row>
    <row r="6" spans="1:26" ht="15.95" customHeight="1">
      <c r="A6" s="30"/>
      <c r="B6" s="78" t="str">
        <f>Contents!B6</f>
        <v>Table 6. Separations and other changes in employment of people employed last year by occupation</v>
      </c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</row>
    <row r="7" spans="1:26" ht="15.95" customHeight="1">
      <c r="A7" s="30"/>
      <c r="B7" s="33" t="str">
        <f>Contents!B7</f>
        <v>Released at 11:30 am (Canberra time) Tue 09 July 2024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3"/>
      <c r="N7" s="30"/>
      <c r="O7" s="30"/>
      <c r="P7" s="30"/>
      <c r="Q7" s="30"/>
      <c r="R7" s="30"/>
      <c r="S7" s="30"/>
      <c r="T7" s="30"/>
      <c r="U7" s="30"/>
      <c r="V7" s="33"/>
      <c r="W7" s="30"/>
      <c r="X7" s="30"/>
      <c r="Y7" s="30"/>
      <c r="Z7" s="30"/>
    </row>
    <row r="8" spans="1:26" ht="15.75" customHeight="1">
      <c r="A8" s="75" t="str">
        <f>Contents!C11</f>
        <v>Table 6.1 - Separations and other changes in employment of people employed last year by occupation of job 12 months ago, February 2024</v>
      </c>
      <c r="B8" s="75"/>
      <c r="C8" s="75"/>
      <c r="D8" s="75"/>
      <c r="E8" s="75"/>
      <c r="F8" s="75"/>
      <c r="G8" s="34"/>
      <c r="H8" s="35"/>
      <c r="I8" s="75"/>
      <c r="J8" s="75"/>
      <c r="K8" s="75"/>
      <c r="L8" s="34"/>
      <c r="M8" s="75"/>
      <c r="N8" s="75"/>
      <c r="O8" s="75"/>
      <c r="P8" s="75"/>
      <c r="Q8" s="35"/>
      <c r="R8" s="75"/>
      <c r="S8" s="75"/>
      <c r="T8" s="75"/>
      <c r="U8" s="34"/>
      <c r="V8" s="75"/>
      <c r="W8" s="75"/>
      <c r="X8" s="75"/>
      <c r="Y8" s="75"/>
      <c r="Z8" s="35"/>
    </row>
    <row r="9" spans="1:26" ht="15.75" customHeight="1">
      <c r="A9" s="36"/>
      <c r="B9" s="36"/>
      <c r="C9" s="37"/>
      <c r="D9" s="37"/>
      <c r="E9" s="37"/>
      <c r="F9" s="37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</row>
    <row r="10" spans="1:26" ht="15" customHeight="1">
      <c r="A10" s="36"/>
      <c r="B10" s="38" t="s">
        <v>8729</v>
      </c>
      <c r="C10" s="76" t="s">
        <v>8730</v>
      </c>
      <c r="D10" s="76"/>
      <c r="E10" s="76"/>
      <c r="F10" s="39"/>
      <c r="G10" s="77" t="s">
        <v>8731</v>
      </c>
      <c r="H10" s="77"/>
      <c r="I10" s="77"/>
      <c r="J10" s="39"/>
      <c r="K10" s="39"/>
      <c r="L10" s="39"/>
      <c r="M10" s="39"/>
      <c r="N10" s="40"/>
    </row>
    <row r="11" spans="1:26" ht="15" customHeight="1">
      <c r="A11" s="36"/>
      <c r="B11" s="38" t="s">
        <v>8732</v>
      </c>
      <c r="C11" s="76" t="s">
        <v>8733</v>
      </c>
      <c r="D11" s="76"/>
      <c r="E11" s="76"/>
      <c r="F11" s="39"/>
      <c r="G11" s="77"/>
      <c r="H11" s="77"/>
      <c r="I11" s="77"/>
      <c r="J11" s="39"/>
      <c r="K11" s="39"/>
      <c r="L11" s="39"/>
      <c r="M11" s="39"/>
      <c r="N11" s="40"/>
    </row>
    <row r="12" spans="1:26" ht="33.75" customHeight="1">
      <c r="A12" s="36"/>
      <c r="B12" s="36"/>
      <c r="C12" s="41" t="s">
        <v>8734</v>
      </c>
      <c r="D12" s="79" t="s">
        <v>8735</v>
      </c>
      <c r="E12" s="80" t="s">
        <v>8736</v>
      </c>
      <c r="G12" s="41" t="s">
        <v>8734</v>
      </c>
      <c r="H12" s="79" t="s">
        <v>8735</v>
      </c>
      <c r="I12" s="80" t="s">
        <v>8736</v>
      </c>
    </row>
    <row r="13" spans="1:26" ht="45" customHeight="1">
      <c r="A13" s="36"/>
      <c r="B13" s="36"/>
      <c r="C13" s="43" t="str">
        <f>C11</f>
        <v>Managers</v>
      </c>
      <c r="D13" s="79"/>
      <c r="E13" s="80"/>
      <c r="G13" s="43" t="str">
        <f>C11</f>
        <v>Managers</v>
      </c>
      <c r="H13" s="79"/>
      <c r="I13" s="80"/>
    </row>
    <row r="14" spans="1:26">
      <c r="A14" s="36"/>
      <c r="B14" s="36"/>
      <c r="C14" s="44" t="s">
        <v>8737</v>
      </c>
      <c r="D14" s="44" t="s">
        <v>8737</v>
      </c>
      <c r="E14" s="44" t="s">
        <v>8737</v>
      </c>
      <c r="G14" s="44" t="s">
        <v>8737</v>
      </c>
      <c r="H14" s="44" t="s">
        <v>8737</v>
      </c>
      <c r="I14" s="44" t="s">
        <v>8737</v>
      </c>
    </row>
    <row r="15" spans="1:26">
      <c r="A15" s="45" t="s">
        <v>8738</v>
      </c>
      <c r="B15" s="46"/>
      <c r="C15" s="47"/>
      <c r="D15" s="47"/>
      <c r="E15" s="47"/>
      <c r="G15" s="47"/>
      <c r="H15" s="47"/>
      <c r="I15" s="47"/>
    </row>
    <row r="16" spans="1:26">
      <c r="A16" s="48" t="s">
        <v>8739</v>
      </c>
      <c r="B16" s="49"/>
      <c r="C16" s="50"/>
      <c r="D16" s="50"/>
      <c r="E16" s="51"/>
      <c r="G16" s="50"/>
      <c r="H16" s="50"/>
      <c r="I16" s="51"/>
    </row>
    <row r="17" spans="1:9">
      <c r="A17" s="49"/>
      <c r="B17" s="49" t="s">
        <v>8740</v>
      </c>
      <c r="C17" s="52" cm="1">
        <f t="array" ref="C17">INDEX($D$118:$EH$176,$C118,E$108)</f>
        <v>1759.7629999999999</v>
      </c>
      <c r="D17" s="52" t="s">
        <v>8741</v>
      </c>
      <c r="E17" s="52" cm="1">
        <f t="array" ref="E17">INDEX($D$118:$EH$176,$C118,G$108)</f>
        <v>13311.625</v>
      </c>
      <c r="G17" s="53" t="str" cm="1">
        <f t="array" ref="G17">HYPERLINK(TEXT("#"&amp;INDEX($D$187:$EH$245,$C187,E$108),),INDEX($D$187:$EH$245,$C187,E$108))</f>
        <v>A127904434V</v>
      </c>
      <c r="H17" s="52" t="s">
        <v>8741</v>
      </c>
      <c r="I17" s="53" t="str" cm="1">
        <f t="array" ref="I17">HYPERLINK(TEXT("#"&amp;INDEX($D$187:$EH$245,$C187,G$108),),INDEX($D$187:$EH$245,$C187,G$108))</f>
        <v>A127876718R</v>
      </c>
    </row>
    <row r="18" spans="1:9">
      <c r="A18" s="49"/>
      <c r="B18" s="49" t="s">
        <v>8735</v>
      </c>
      <c r="C18" s="52" t="s">
        <v>8741</v>
      </c>
      <c r="D18" s="52" cm="1">
        <f t="array" ref="D18">INDEX($D$118:$EH$176,$C123,F$108)</f>
        <v>1728.222</v>
      </c>
      <c r="E18" s="52" cm="1">
        <f t="array" ref="E18">INDEX($D$118:$EH$176,$C119,G$108)</f>
        <v>1728.222</v>
      </c>
      <c r="G18" s="52" t="s">
        <v>8741</v>
      </c>
      <c r="H18" s="53" t="str" cm="1">
        <f t="array" ref="H18">HYPERLINK(TEXT("#"&amp;INDEX($D$187:$EH$245,$C192,F$108),),INDEX($D$187:$EH$245,$C192,F$108))</f>
        <v>A127904682F</v>
      </c>
      <c r="I18" s="53" t="str" cm="1">
        <f t="array" ref="I18">HYPERLINK(TEXT("#"&amp;INDEX($D$187:$EH$245,$C188,G$108),),INDEX($D$187:$EH$245,$C188,G$108))</f>
        <v>A127835594K</v>
      </c>
    </row>
    <row r="19" spans="1:9">
      <c r="A19" s="48" t="s">
        <v>8742</v>
      </c>
      <c r="B19" s="49"/>
      <c r="C19" s="52"/>
      <c r="D19" s="53"/>
      <c r="E19" s="52"/>
      <c r="G19" s="52"/>
      <c r="H19" s="53"/>
      <c r="I19" s="52"/>
    </row>
    <row r="20" spans="1:9">
      <c r="A20" s="49"/>
      <c r="B20" s="49" t="s">
        <v>8743</v>
      </c>
      <c r="C20" s="52" cm="1">
        <f t="array" ref="C20">INDEX($D$118:$EH$176,$C121,E$108)</f>
        <v>1700.9380000000001</v>
      </c>
      <c r="D20" s="52" cm="1">
        <f t="array" ref="D20">INDEX($D$118:$EH$176,$C121,F$108)</f>
        <v>1475.598</v>
      </c>
      <c r="E20" s="52" cm="1">
        <f t="array" ref="E20">INDEX($D$118:$EH$176,$C121,G$108)</f>
        <v>14031.870999999999</v>
      </c>
      <c r="G20" s="53" t="str" cm="1">
        <f t="array" ref="G20">HYPERLINK(TEXT("#"&amp;INDEX($D$187:$EH$245,$C190,E$108),),INDEX($D$187:$EH$245,$C190,E$108))</f>
        <v>A127904422K</v>
      </c>
      <c r="H20" s="53" t="str" cm="1">
        <f t="array" ref="H20">HYPERLINK(TEXT("#"&amp;INDEX($D$187:$EH$245,$C190,F$108),),INDEX($D$187:$EH$245,$C190,F$108))</f>
        <v>A127849846C</v>
      </c>
      <c r="I20" s="53" t="str" cm="1">
        <f t="array" ref="I20">HYPERLINK(TEXT("#"&amp;INDEX($D$187:$EH$245,$C190,G$108),),INDEX($D$187:$EH$245,$C190,G$108))</f>
        <v>A127917774F</v>
      </c>
    </row>
    <row r="21" spans="1:9">
      <c r="A21" s="49"/>
      <c r="B21" s="49" t="s">
        <v>8744</v>
      </c>
      <c r="C21" s="52" cm="1">
        <f t="array" ref="C21">INDEX($D$118:$EH$176,$C122,E$108)</f>
        <v>58.825000000000003</v>
      </c>
      <c r="D21" s="52" cm="1">
        <f t="array" ref="D21">INDEX($D$118:$EH$176,$C122,F$108)</f>
        <v>252.624</v>
      </c>
      <c r="E21" s="52" cm="1">
        <f t="array" ref="E21">INDEX($D$118:$EH$176,$C122,G$108)</f>
        <v>1007.976</v>
      </c>
      <c r="G21" s="53" t="str" cm="1">
        <f t="array" ref="G21">HYPERLINK(TEXT("#"&amp;INDEX($D$187:$EH$245,$C191,E$108),),INDEX($D$187:$EH$245,$C191,E$108))</f>
        <v>A127890502T</v>
      </c>
      <c r="H21" s="53" t="str" cm="1">
        <f t="array" ref="H21">HYPERLINK(TEXT("#"&amp;INDEX($D$187:$EH$245,$C191,F$108),),INDEX($D$187:$EH$245,$C191,F$108))</f>
        <v>A127932070R</v>
      </c>
      <c r="I21" s="53" t="str" cm="1">
        <f t="array" ref="I21">HYPERLINK(TEXT("#"&amp;INDEX($D$187:$EH$245,$C191,G$108),),INDEX($D$187:$EH$245,$C191,G$108))</f>
        <v>A127862938J</v>
      </c>
    </row>
    <row r="22" spans="1:9">
      <c r="A22" s="48" t="s">
        <v>8736</v>
      </c>
      <c r="B22" s="49"/>
      <c r="C22" s="54" cm="1">
        <f t="array" ref="C22">INDEX($D$118:$EH$176,$C123,E$108)</f>
        <v>1759.7629999999999</v>
      </c>
      <c r="D22" s="54" cm="1">
        <f t="array" ref="D22">INDEX($D$118:$EH$176,$C123,F$108)</f>
        <v>1728.222</v>
      </c>
      <c r="E22" s="54" cm="1">
        <f t="array" ref="E22">INDEX($D$118:$EH$176,$C123,G$108)</f>
        <v>15039.847</v>
      </c>
      <c r="G22" s="53" t="str" cm="1">
        <f t="array" ref="G22">HYPERLINK(TEXT("#"&amp;INDEX($D$187:$EH$245,$C192,E$108),),INDEX($D$187:$EH$245,$C192,E$108))</f>
        <v>A127863162C</v>
      </c>
      <c r="H22" s="53" t="str" cm="1">
        <f t="array" ref="H22">HYPERLINK(TEXT("#"&amp;INDEX($D$187:$EH$245,$C192,F$108),),INDEX($D$187:$EH$245,$C192,F$108))</f>
        <v>A127904682F</v>
      </c>
      <c r="I22" s="53" t="str" cm="1">
        <f t="array" ref="I22">HYPERLINK(TEXT("#"&amp;INDEX($D$187:$EH$245,$C192,G$108),),INDEX($D$187:$EH$245,$C192,G$108))</f>
        <v>A127876714F</v>
      </c>
    </row>
    <row r="23" spans="1:9">
      <c r="A23" s="45" t="s">
        <v>8745</v>
      </c>
      <c r="B23" s="55"/>
      <c r="C23" s="55"/>
      <c r="D23" s="55"/>
      <c r="E23" s="55"/>
      <c r="G23" s="55"/>
      <c r="H23" s="55"/>
      <c r="I23" s="55"/>
    </row>
    <row r="24" spans="1:9">
      <c r="A24" s="48" t="s">
        <v>8746</v>
      </c>
      <c r="B24" s="49"/>
      <c r="C24" s="52"/>
      <c r="D24" s="53"/>
      <c r="E24" s="52"/>
      <c r="G24" s="52"/>
      <c r="H24" s="53"/>
      <c r="I24" s="52"/>
    </row>
    <row r="25" spans="1:9">
      <c r="A25" s="49"/>
      <c r="B25" s="49" t="s">
        <v>8747</v>
      </c>
      <c r="C25" s="52" cm="1">
        <f t="array" ref="C25">INDEX($D$118:$EH$176,$C126,E$108)</f>
        <v>119.93600000000001</v>
      </c>
      <c r="D25" s="52" cm="1">
        <f t="array" ref="D25">INDEX($D$118:$EH$176,$C126,F$108)</f>
        <v>1475.598</v>
      </c>
      <c r="E25" s="52" cm="1">
        <f t="array" ref="E25">INDEX($D$118:$EH$176,$C126,G$108)</f>
        <v>2608.6550000000002</v>
      </c>
      <c r="G25" s="53" t="str" cm="1">
        <f t="array" ref="G25">HYPERLINK(TEXT("#"&amp;INDEX($D$187:$EH$245,$C195,E$108),),INDEX($D$187:$EH$245,$C195,E$108))</f>
        <v>A127835822A</v>
      </c>
      <c r="H25" s="53" t="str" cm="1">
        <f t="array" ref="H25">HYPERLINK(TEXT("#"&amp;INDEX($D$187:$EH$245,$C195,F$108),),INDEX($D$187:$EH$245,$C195,F$108))</f>
        <v>A127836026F</v>
      </c>
      <c r="I25" s="53" t="str" cm="1">
        <f t="array" ref="I25">HYPERLINK(TEXT("#"&amp;INDEX($D$187:$EH$245,$C195,G$108),),INDEX($D$187:$EH$245,$C195,G$108))</f>
        <v>A127890222X</v>
      </c>
    </row>
    <row r="26" spans="1:9">
      <c r="A26" s="49"/>
      <c r="B26" s="49" t="s">
        <v>8748</v>
      </c>
      <c r="C26" s="52" cm="1">
        <f t="array" ref="C26">INDEX($D$118:$EH$176,$C127,E$108)</f>
        <v>1581.002</v>
      </c>
      <c r="D26" s="52" t="s">
        <v>8741</v>
      </c>
      <c r="E26" s="52" cm="1">
        <f t="array" ref="E26">INDEX($D$118:$EH$176,$C127,G$108)</f>
        <v>11423.216</v>
      </c>
      <c r="G26" s="53" t="str" cm="1">
        <f t="array" ref="G26">HYPERLINK(TEXT("#"&amp;INDEX($D$187:$EH$245,$C196,E$108),),INDEX($D$187:$EH$245,$C196,E$108))</f>
        <v>A127849614T</v>
      </c>
      <c r="H26" s="52" t="s">
        <v>8741</v>
      </c>
      <c r="I26" s="53" t="str" cm="1">
        <f t="array" ref="I26">HYPERLINK(TEXT("#"&amp;INDEX($D$187:$EH$245,$C196,G$108),),INDEX($D$187:$EH$245,$C196,G$108))</f>
        <v>A127862922R</v>
      </c>
    </row>
    <row r="27" spans="1:9">
      <c r="A27" s="48" t="s">
        <v>8736</v>
      </c>
      <c r="B27" s="49"/>
      <c r="C27" s="54" cm="1">
        <f t="array" ref="C27">INDEX($D$118:$EH$176,$C128,E$108)</f>
        <v>1700.9380000000001</v>
      </c>
      <c r="D27" s="54" cm="1">
        <f t="array" ref="D27">INDEX($D$118:$EH$176,$C128,F$108)</f>
        <v>1475.598</v>
      </c>
      <c r="E27" s="54" cm="1">
        <f t="array" ref="E27">INDEX($D$118:$EH$176,$C128,G$108)</f>
        <v>14031.870999999999</v>
      </c>
      <c r="G27" s="53" t="str" cm="1">
        <f t="array" ref="G27">HYPERLINK(TEXT("#"&amp;INDEX($D$187:$EH$245,$C197,E$108),),INDEX($D$187:$EH$245,$C197,E$108))</f>
        <v>A127904422K</v>
      </c>
      <c r="H27" s="53" t="str" cm="1">
        <f t="array" ref="H27">HYPERLINK(TEXT("#"&amp;INDEX($D$187:$EH$245,$C197,F$108),),INDEX($D$187:$EH$245,$C197,F$108))</f>
        <v>A127849846C</v>
      </c>
      <c r="I27" s="53" t="str" cm="1">
        <f t="array" ref="I27">HYPERLINK(TEXT("#"&amp;INDEX($D$187:$EH$245,$C197,G$108),),INDEX($D$187:$EH$245,$C197,G$108))</f>
        <v>A127917774F</v>
      </c>
    </row>
    <row r="28" spans="1:9">
      <c r="A28" s="45" t="s">
        <v>8749</v>
      </c>
      <c r="B28" s="55"/>
      <c r="C28" s="55"/>
      <c r="D28" s="55"/>
      <c r="E28" s="55"/>
      <c r="G28" s="55"/>
      <c r="H28" s="55"/>
      <c r="I28" s="55"/>
    </row>
    <row r="29" spans="1:9">
      <c r="A29" s="48" t="s">
        <v>8750</v>
      </c>
      <c r="B29" s="49"/>
      <c r="C29" s="52"/>
      <c r="D29" s="53"/>
      <c r="E29" s="52"/>
      <c r="G29" s="52"/>
      <c r="H29" s="53"/>
      <c r="I29" s="52"/>
    </row>
    <row r="30" spans="1:9">
      <c r="A30" s="48"/>
      <c r="B30" s="49" t="s">
        <v>8751</v>
      </c>
      <c r="C30" s="52" cm="1">
        <f t="array" ref="C30">INDEX($D$118:$EH$176,$C131,E$108)</f>
        <v>7.8710000000000004</v>
      </c>
      <c r="D30" s="52" cm="1">
        <f t="array" ref="D30">INDEX($D$118:$EH$176,$C131,F$108)</f>
        <v>1364.76</v>
      </c>
      <c r="E30" s="52" cm="1">
        <f t="array" ref="E30">INDEX($D$118:$EH$176,$C131,G$108)</f>
        <v>1479.2370000000001</v>
      </c>
      <c r="G30" s="53" t="str" cm="1">
        <f t="array" ref="G30">HYPERLINK(TEXT("#"&amp;INDEX($D$187:$EH$245,$C200,E$108),),INDEX($D$187:$EH$245,$C200,E$108))</f>
        <v>A127890490V</v>
      </c>
      <c r="H30" s="53" t="str" cm="1">
        <f t="array" ref="H30">HYPERLINK(TEXT("#"&amp;INDEX($D$187:$EH$245,$C200,F$108),),INDEX($D$187:$EH$245,$C200,F$108))</f>
        <v>A127863398X</v>
      </c>
      <c r="I30" s="53" t="str" cm="1">
        <f t="array" ref="I30">HYPERLINK(TEXT("#"&amp;INDEX($D$187:$EH$245,$C200,G$108),),INDEX($D$187:$EH$245,$C200,G$108))</f>
        <v>A127931554T</v>
      </c>
    </row>
    <row r="31" spans="1:9">
      <c r="A31" s="49"/>
      <c r="B31" s="49" t="s">
        <v>8752</v>
      </c>
      <c r="C31" s="52" cm="1">
        <f t="array" ref="C31">INDEX($D$118:$EH$176,$C132,E$108)</f>
        <v>112.065</v>
      </c>
      <c r="D31" s="52" cm="1">
        <f t="array" ref="D31">INDEX($D$118:$EH$176,$C132,F$108)</f>
        <v>110.83799999999999</v>
      </c>
      <c r="E31" s="52" cm="1">
        <f t="array" ref="E31">INDEX($D$118:$EH$176,$C132,G$108)</f>
        <v>1129.4169999999999</v>
      </c>
      <c r="G31" s="53" t="str" cm="1">
        <f t="array" ref="G31">HYPERLINK(TEXT("#"&amp;INDEX($D$187:$EH$245,$C201,E$108),),INDEX($D$187:$EH$245,$C201,E$108))</f>
        <v>A127890494C</v>
      </c>
      <c r="H31" s="53" t="str" cm="1">
        <f t="array" ref="H31">HYPERLINK(TEXT("#"&amp;INDEX($D$187:$EH$245,$C201,F$108),),INDEX($D$187:$EH$245,$C201,F$108))</f>
        <v>A127932066X</v>
      </c>
      <c r="I31" s="53" t="str" cm="1">
        <f t="array" ref="I31">HYPERLINK(TEXT("#"&amp;INDEX($D$187:$EH$245,$C201,G$108),),INDEX($D$187:$EH$245,$C201,G$108))</f>
        <v>A127835590A</v>
      </c>
    </row>
    <row r="32" spans="1:9">
      <c r="A32" s="48" t="s">
        <v>8736</v>
      </c>
      <c r="B32" s="48"/>
      <c r="C32" s="54" cm="1">
        <f t="array" ref="C32">INDEX($D$118:$EH$176,$C133,E$108)</f>
        <v>119.93600000000001</v>
      </c>
      <c r="D32" s="54" cm="1">
        <f t="array" ref="D32">INDEX($D$118:$EH$176,$C133,F$108)</f>
        <v>1475.598</v>
      </c>
      <c r="E32" s="54" cm="1">
        <f t="array" ref="E32">INDEX($D$118:$EH$176,$C133,G$108)</f>
        <v>2608.6550000000002</v>
      </c>
      <c r="G32" s="53" t="str" cm="1">
        <f t="array" ref="G32">HYPERLINK(TEXT("#"&amp;INDEX($D$187:$EH$245,$C202,E$108),),INDEX($D$187:$EH$245,$C202,E$108))</f>
        <v>A127835822A</v>
      </c>
      <c r="H32" s="53" t="str" cm="1">
        <f t="array" ref="H32">HYPERLINK(TEXT("#"&amp;INDEX($D$187:$EH$245,$C202,F$108),),INDEX($D$187:$EH$245,$C202,F$108))</f>
        <v>A127836026F</v>
      </c>
      <c r="I32" s="53" t="str" cm="1">
        <f t="array" ref="I32">HYPERLINK(TEXT("#"&amp;INDEX($D$187:$EH$245,$C202,G$108),),INDEX($D$187:$EH$245,$C202,G$108))</f>
        <v>A127890222X</v>
      </c>
    </row>
    <row r="33" spans="1:9">
      <c r="A33" s="45" t="s">
        <v>8753</v>
      </c>
      <c r="B33" s="55"/>
      <c r="C33" s="55"/>
      <c r="D33" s="47"/>
      <c r="E33" s="55"/>
      <c r="G33" s="55"/>
      <c r="H33" s="47"/>
      <c r="I33" s="55"/>
    </row>
    <row r="34" spans="1:9">
      <c r="A34" s="48" t="s">
        <v>8754</v>
      </c>
      <c r="B34" s="56"/>
      <c r="C34" s="52"/>
      <c r="D34" s="52"/>
      <c r="E34" s="52"/>
      <c r="G34" s="52"/>
      <c r="H34" s="52"/>
      <c r="I34" s="52"/>
    </row>
    <row r="35" spans="1:9">
      <c r="A35" s="49"/>
      <c r="B35" s="49" t="s">
        <v>8755</v>
      </c>
      <c r="C35" s="52" cm="1">
        <f t="array" ref="C35">INDEX($D$118:$EH$176,$C136,E$108)</f>
        <v>44.1</v>
      </c>
      <c r="D35" s="52" t="s">
        <v>8741</v>
      </c>
      <c r="E35" s="52" cm="1">
        <f t="array" ref="E35">INDEX($D$118:$EH$176,$C136,G$108)</f>
        <v>452.72199999999998</v>
      </c>
      <c r="G35" s="53" t="str" cm="1">
        <f t="array" ref="G35">HYPERLINK(TEXT("#"&amp;INDEX($D$187:$EH$245,$C205,E$108),),INDEX($D$187:$EH$245,$C205,E$108))</f>
        <v>A127863166L</v>
      </c>
      <c r="H35" s="52" t="s">
        <v>8741</v>
      </c>
      <c r="I35" s="53" t="str" cm="1">
        <f t="array" ref="I35">HYPERLINK(TEXT("#"&amp;INDEX($D$187:$EH$245,$C205,G$108),),INDEX($D$187:$EH$245,$C205,G$108))</f>
        <v>A127931566A</v>
      </c>
    </row>
    <row r="36" spans="1:9">
      <c r="A36" s="49"/>
      <c r="B36" s="49" t="s">
        <v>8756</v>
      </c>
      <c r="C36" s="52" cm="1">
        <f t="array" ref="C36">INDEX($D$118:$EH$176,$C137,E$108)</f>
        <v>66.912000000000006</v>
      </c>
      <c r="D36" s="52" t="s">
        <v>8741</v>
      </c>
      <c r="E36" s="52" cm="1">
        <f t="array" ref="E36">INDEX($D$118:$EH$176,$C137,G$108)</f>
        <v>548.53200000000004</v>
      </c>
      <c r="G36" s="53" t="str" cm="1">
        <f t="array" ref="G36">HYPERLINK(TEXT("#"&amp;INDEX($D$187:$EH$245,$C206,E$108),),INDEX($D$187:$EH$245,$C206,E$108))</f>
        <v>A127918082K</v>
      </c>
      <c r="H36" s="52" t="s">
        <v>8741</v>
      </c>
      <c r="I36" s="53" t="str" cm="1">
        <f t="array" ref="I36">HYPERLINK(TEXT("#"&amp;INDEX($D$187:$EH$245,$C206,G$108),),INDEX($D$187:$EH$245,$C206,G$108))</f>
        <v>A127862942X</v>
      </c>
    </row>
    <row r="37" spans="1:9">
      <c r="A37" s="48" t="s">
        <v>8757</v>
      </c>
      <c r="B37" s="49"/>
      <c r="C37" s="52"/>
      <c r="D37" s="52"/>
      <c r="E37" s="52"/>
      <c r="G37" s="52"/>
      <c r="H37" s="52"/>
      <c r="I37" s="52"/>
    </row>
    <row r="38" spans="1:9">
      <c r="A38" s="49"/>
      <c r="B38" s="49" t="s">
        <v>8758</v>
      </c>
      <c r="C38" s="52" cm="1">
        <f t="array" ref="C38">INDEX($D$118:$EH$176,$C139,E$108)</f>
        <v>59.948999999999998</v>
      </c>
      <c r="D38" s="52" t="s">
        <v>8741</v>
      </c>
      <c r="E38" s="52" cm="1">
        <f t="array" ref="E38">INDEX($D$118:$EH$176,$C139,G$108)</f>
        <v>672.56399999999996</v>
      </c>
      <c r="G38" s="53" t="str" cm="1">
        <f t="array" ref="G38">HYPERLINK(TEXT("#"&amp;INDEX($D$187:$EH$245,$C208,E$108),),INDEX($D$187:$EH$245,$C208,E$108))</f>
        <v>A127904438C</v>
      </c>
      <c r="H38" s="52" t="s">
        <v>8741</v>
      </c>
      <c r="I38" s="53" t="str" cm="1">
        <f t="array" ref="I38">HYPERLINK(TEXT("#"&amp;INDEX($D$187:$EH$245,$C208,G$108),),INDEX($D$187:$EH$245,$C208,G$108))</f>
        <v>A127890230X</v>
      </c>
    </row>
    <row r="39" spans="1:9">
      <c r="A39" s="49"/>
      <c r="B39" s="49" t="s">
        <v>8759</v>
      </c>
      <c r="C39" s="52" cm="1">
        <f t="array" ref="C39">INDEX($D$118:$EH$176,$C140,E$108)</f>
        <v>52.116</v>
      </c>
      <c r="D39" s="52" t="s">
        <v>8741</v>
      </c>
      <c r="E39" s="52" cm="1">
        <f t="array" ref="E39">INDEX($D$118:$EH$176,$C140,G$108)</f>
        <v>330.17099999999999</v>
      </c>
      <c r="G39" s="53" t="str" cm="1">
        <f t="array" ref="G39">HYPERLINK(TEXT("#"&amp;INDEX($D$187:$EH$245,$C209,E$108),),INDEX($D$187:$EH$245,$C209,E$108))</f>
        <v>A127931838V</v>
      </c>
      <c r="H39" s="52" t="s">
        <v>8741</v>
      </c>
      <c r="I39" s="53" t="str" cm="1">
        <f t="array" ref="I39">HYPERLINK(TEXT("#"&amp;INDEX($D$187:$EH$245,$C209,G$108),),INDEX($D$187:$EH$245,$C209,G$108))</f>
        <v>A127862946J</v>
      </c>
    </row>
    <row r="40" spans="1:9">
      <c r="A40" s="48" t="s">
        <v>8760</v>
      </c>
      <c r="B40" s="49"/>
      <c r="C40" s="52"/>
      <c r="D40" s="52"/>
      <c r="E40" s="52"/>
      <c r="G40" s="52"/>
      <c r="H40" s="52"/>
      <c r="I40" s="52"/>
    </row>
    <row r="41" spans="1:9">
      <c r="A41" s="49"/>
      <c r="B41" s="49" t="s">
        <v>8761</v>
      </c>
      <c r="C41" s="52" cm="1">
        <f t="array" ref="C41">INDEX($D$118:$EH$176,$C142,E$108)</f>
        <v>67.528000000000006</v>
      </c>
      <c r="D41" s="52" t="s">
        <v>8741</v>
      </c>
      <c r="E41" s="52" cm="1">
        <f t="array" ref="E41">INDEX($D$118:$EH$176,$C142,G$108)</f>
        <v>689.69600000000003</v>
      </c>
      <c r="G41" s="53" t="str" cm="1">
        <f t="array" ref="G41">HYPERLINK(TEXT("#"&amp;INDEX($D$187:$EH$245,$C211,E$108),),INDEX($D$187:$EH$245,$C211,E$108))</f>
        <v>A127890506A</v>
      </c>
      <c r="H41" s="52" t="s">
        <v>8741</v>
      </c>
      <c r="I41" s="53" t="str" cm="1">
        <f t="array" ref="I41">HYPERLINK(TEXT("#"&amp;INDEX($D$187:$EH$245,$C211,G$108),),INDEX($D$187:$EH$245,$C211,G$108))</f>
        <v>A127876722F</v>
      </c>
    </row>
    <row r="42" spans="1:9">
      <c r="A42" s="49"/>
      <c r="B42" s="49" t="s">
        <v>8762</v>
      </c>
      <c r="C42" s="52" cm="1">
        <f t="array" ref="C42">INDEX($D$118:$EH$176,$C143,E$108)</f>
        <v>7.6609999999999996</v>
      </c>
      <c r="D42" s="52" t="s">
        <v>8741</v>
      </c>
      <c r="E42" s="52" cm="1">
        <f t="array" ref="E42">INDEX($D$118:$EH$176,$C143,G$108)</f>
        <v>166.28</v>
      </c>
      <c r="G42" s="53" t="str" cm="1">
        <f t="array" ref="G42">HYPERLINK(TEXT("#"&amp;INDEX($D$187:$EH$245,$C212,E$108),),INDEX($D$187:$EH$245,$C212,E$108))</f>
        <v>A127918086V</v>
      </c>
      <c r="H42" s="52" t="s">
        <v>8741</v>
      </c>
      <c r="I42" s="53" t="str" cm="1">
        <f t="array" ref="I42">HYPERLINK(TEXT("#"&amp;INDEX($D$187:$EH$245,$C212,G$108),),INDEX($D$187:$EH$245,$C212,G$108))</f>
        <v>A127849338J</v>
      </c>
    </row>
    <row r="43" spans="1:9">
      <c r="A43" s="49"/>
      <c r="B43" s="49" t="s">
        <v>8763</v>
      </c>
      <c r="C43" s="52" cm="1">
        <f t="array" ref="C43">INDEX($D$118:$EH$176,$C144,E$108)</f>
        <v>27.783999999999999</v>
      </c>
      <c r="D43" s="52" t="s">
        <v>8741</v>
      </c>
      <c r="E43" s="52" cm="1">
        <f t="array" ref="E43">INDEX($D$118:$EH$176,$C144,G$108)</f>
        <v>114.67400000000001</v>
      </c>
      <c r="G43" s="53" t="str" cm="1">
        <f t="array" ref="G43">HYPERLINK(TEXT("#"&amp;INDEX($D$187:$EH$245,$C213,E$108),),INDEX($D$187:$EH$245,$C213,E$108))</f>
        <v>A127918062A</v>
      </c>
      <c r="H43" s="52" t="s">
        <v>8741</v>
      </c>
      <c r="I43" s="53" t="str" cm="1">
        <f t="array" ref="I43">HYPERLINK(TEXT("#"&amp;INDEX($D$187:$EH$245,$C213,G$108),),INDEX($D$187:$EH$245,$C213,G$108))</f>
        <v>A127876698T</v>
      </c>
    </row>
    <row r="44" spans="1:9">
      <c r="A44" s="48" t="s">
        <v>8764</v>
      </c>
      <c r="B44" s="49"/>
      <c r="C44" s="52"/>
      <c r="D44" s="52"/>
      <c r="E44" s="52"/>
      <c r="G44" s="52"/>
      <c r="H44" s="52"/>
      <c r="I44" s="52"/>
    </row>
    <row r="45" spans="1:9">
      <c r="A45" s="49"/>
      <c r="B45" s="49" t="s">
        <v>8765</v>
      </c>
      <c r="C45" s="52" cm="1">
        <f t="array" ref="C45">INDEX($D$118:$EH$176,$C146,E$108)</f>
        <v>51.813000000000002</v>
      </c>
      <c r="D45" s="52" t="s">
        <v>8741</v>
      </c>
      <c r="E45" s="52" cm="1">
        <f t="array" ref="E45">INDEX($D$118:$EH$176,$C146,G$108)</f>
        <v>366.54500000000002</v>
      </c>
      <c r="G45" s="53" t="str" cm="1">
        <f t="array" ref="G45">HYPERLINK(TEXT("#"&amp;INDEX($D$187:$EH$245,$C215,E$108),),INDEX($D$187:$EH$245,$C215,E$108))</f>
        <v>A127876930X</v>
      </c>
      <c r="H45" s="52" t="s">
        <v>8741</v>
      </c>
      <c r="I45" s="53" t="str" cm="1">
        <f t="array" ref="I45">HYPERLINK(TEXT("#"&amp;INDEX($D$187:$EH$245,$C215,G$108),),INDEX($D$187:$EH$245,$C215,G$108))</f>
        <v>A127917778R</v>
      </c>
    </row>
    <row r="46" spans="1:9">
      <c r="A46" s="49"/>
      <c r="B46" s="49" t="s">
        <v>8766</v>
      </c>
      <c r="C46" s="52" cm="1">
        <f t="array" ref="C46">INDEX($D$118:$EH$176,$C147,E$108)</f>
        <v>24.222999999999999</v>
      </c>
      <c r="D46" s="52" t="s">
        <v>8741</v>
      </c>
      <c r="E46" s="52" cm="1">
        <f t="array" ref="E46">INDEX($D$118:$EH$176,$C147,G$108)</f>
        <v>320.86599999999999</v>
      </c>
      <c r="G46" s="53" t="str" cm="1">
        <f t="array" ref="G46">HYPERLINK(TEXT("#"&amp;INDEX($D$187:$EH$245,$C216,E$108),),INDEX($D$187:$EH$245,$C216,E$108))</f>
        <v>A127876934J</v>
      </c>
      <c r="H46" s="52" t="s">
        <v>8741</v>
      </c>
      <c r="I46" s="53" t="str" cm="1">
        <f t="array" ref="I46">HYPERLINK(TEXT("#"&amp;INDEX($D$187:$EH$245,$C216,G$108),),INDEX($D$187:$EH$245,$C216,G$108))</f>
        <v>A127890214X</v>
      </c>
    </row>
    <row r="47" spans="1:9">
      <c r="A47" s="49"/>
      <c r="B47" s="49" t="s">
        <v>8767</v>
      </c>
      <c r="C47" s="52" cm="1">
        <f t="array" ref="C47">INDEX($D$118:$EH$176,$C148,E$108)</f>
        <v>36.029000000000003</v>
      </c>
      <c r="D47" s="52" t="s">
        <v>8741</v>
      </c>
      <c r="E47" s="52" cm="1">
        <f t="array" ref="E47">INDEX($D$118:$EH$176,$C148,G$108)</f>
        <v>331.16800000000001</v>
      </c>
      <c r="G47" s="53" t="str" cm="1">
        <f t="array" ref="G47">HYPERLINK(TEXT("#"&amp;INDEX($D$187:$EH$245,$C217,E$108),),INDEX($D$187:$EH$245,$C217,E$108))</f>
        <v>A127849610J</v>
      </c>
      <c r="H47" s="52" t="s">
        <v>8741</v>
      </c>
      <c r="I47" s="53" t="str" cm="1">
        <f t="array" ref="I47">HYPERLINK(TEXT("#"&amp;INDEX($D$187:$EH$245,$C217,G$108),),INDEX($D$187:$EH$245,$C217,G$108))</f>
        <v>A127890218J</v>
      </c>
    </row>
    <row r="48" spans="1:9">
      <c r="A48" s="48" t="s">
        <v>8768</v>
      </c>
      <c r="B48" s="49"/>
      <c r="C48" s="52"/>
      <c r="D48" s="52"/>
      <c r="E48" s="52"/>
      <c r="G48" s="52"/>
      <c r="H48" s="52"/>
      <c r="I48" s="52"/>
    </row>
    <row r="49" spans="1:9">
      <c r="A49" s="49"/>
      <c r="B49" s="49" t="s">
        <v>8769</v>
      </c>
      <c r="C49" s="52" cm="1">
        <f t="array" ref="C49">INDEX($D$118:$EH$176,$C150,E$108)</f>
        <v>91.34</v>
      </c>
      <c r="D49" s="52" t="s">
        <v>8741</v>
      </c>
      <c r="E49" s="52" cm="1">
        <f t="array" ref="E49">INDEX($D$118:$EH$176,$C150,G$108)</f>
        <v>705.68799999999999</v>
      </c>
      <c r="G49" s="53" t="str" cm="1">
        <f t="array" ref="G49">HYPERLINK(TEXT("#"&amp;INDEX($D$187:$EH$245,$C219,E$108),),INDEX($D$187:$EH$245,$C219,E$108))</f>
        <v>A127918066K</v>
      </c>
      <c r="H49" s="52" t="s">
        <v>8741</v>
      </c>
      <c r="I49" s="53" t="str" cm="1">
        <f t="array" ref="I49">HYPERLINK(TEXT("#"&amp;INDEX($D$187:$EH$245,$C219,G$108),),INDEX($D$187:$EH$245,$C219,G$108))</f>
        <v>A127835578K</v>
      </c>
    </row>
    <row r="50" spans="1:9">
      <c r="A50" s="49"/>
      <c r="B50" s="49" t="s">
        <v>8770</v>
      </c>
      <c r="C50" s="52" cm="1">
        <f t="array" ref="C50">INDEX($D$118:$EH$176,$C151,E$108)</f>
        <v>20.724</v>
      </c>
      <c r="D50" s="52" t="s">
        <v>8741</v>
      </c>
      <c r="E50" s="52" cm="1">
        <f t="array" ref="E50">INDEX($D$118:$EH$176,$C151,G$108)</f>
        <v>312.89100000000002</v>
      </c>
      <c r="G50" s="53" t="str" cm="1">
        <f t="array" ref="G50">HYPERLINK(TEXT("#"&amp;INDEX($D$187:$EH$245,$C220,E$108),),INDEX($D$187:$EH$245,$C220,E$108))</f>
        <v>A127904426V</v>
      </c>
      <c r="H50" s="52" t="s">
        <v>8741</v>
      </c>
      <c r="I50" s="53" t="str" cm="1">
        <f t="array" ref="I50">HYPERLINK(TEXT("#"&amp;INDEX($D$187:$EH$245,$C220,G$108),),INDEX($D$187:$EH$245,$C220,G$108))</f>
        <v>A127904142T</v>
      </c>
    </row>
    <row r="51" spans="1:9">
      <c r="A51" s="48" t="s">
        <v>8736</v>
      </c>
      <c r="B51" s="57"/>
      <c r="C51" s="54" cm="1">
        <f t="array" ref="C51">INDEX($D$118:$EH$176,$C152,E$108)</f>
        <v>112.065</v>
      </c>
      <c r="D51" s="54" cm="1">
        <f t="array" ref="D51">INDEX($D$118:$EH$176,$C152,F$108)</f>
        <v>110.83799999999999</v>
      </c>
      <c r="E51" s="54" cm="1">
        <f t="array" ref="E51">INDEX($D$118:$EH$176,$C152,G$108)</f>
        <v>1129.4169999999999</v>
      </c>
      <c r="G51" s="53" t="str" cm="1">
        <f t="array" ref="G51">HYPERLINK(TEXT("#"&amp;INDEX($D$187:$EH$245,$C221,E$108),),INDEX($D$187:$EH$245,$C221,E$108))</f>
        <v>A127890494C</v>
      </c>
      <c r="H51" s="53" t="str" cm="1">
        <f t="array" ref="H51">HYPERLINK(TEXT("#"&amp;INDEX($D$187:$EH$245,$C221,F$108),),INDEX($D$187:$EH$245,$C221,F$108))</f>
        <v>A127932066X</v>
      </c>
      <c r="I51" s="53" t="str" cm="1">
        <f t="array" ref="I51">HYPERLINK(TEXT("#"&amp;INDEX($D$187:$EH$245,$C221,G$108),),INDEX($D$187:$EH$245,$C221,G$108))</f>
        <v>A127835590A</v>
      </c>
    </row>
    <row r="52" spans="1:9">
      <c r="A52" s="45" t="s">
        <v>8771</v>
      </c>
      <c r="B52" s="55"/>
      <c r="C52" s="55"/>
      <c r="D52" s="47"/>
      <c r="E52" s="55"/>
      <c r="G52" s="55"/>
      <c r="H52" s="47"/>
      <c r="I52" s="55"/>
    </row>
    <row r="53" spans="1:9">
      <c r="A53" s="48" t="s">
        <v>8772</v>
      </c>
      <c r="B53" s="49"/>
      <c r="C53" s="52"/>
      <c r="D53" s="52"/>
      <c r="E53" s="52"/>
      <c r="G53" s="52"/>
      <c r="H53" s="52"/>
      <c r="I53" s="52"/>
    </row>
    <row r="54" spans="1:9">
      <c r="A54" s="49"/>
      <c r="B54" s="49" t="s">
        <v>8773</v>
      </c>
      <c r="C54" s="52" cm="1">
        <f t="array" ref="C54">INDEX($D$118:$GJ$176,$C155,$E$108)</f>
        <v>1094.385</v>
      </c>
      <c r="D54" s="52" t="s">
        <v>8741</v>
      </c>
      <c r="E54" s="52" cm="1">
        <f t="array" ref="E54">INDEX($D$118:$EH$176,$C155,G$108)</f>
        <v>9413.0849999999991</v>
      </c>
      <c r="G54" s="53" t="str" cm="1">
        <f t="array" ref="G54">HYPERLINK(TEXT("#"&amp;INDEX($D$187:$EH$245,$C224,E$108),),INDEX($D$187:$EH$245,$C224,E$108))</f>
        <v>A127918070A</v>
      </c>
      <c r="H54" s="52" t="s">
        <v>8741</v>
      </c>
      <c r="I54" s="53" t="str" cm="1">
        <f t="array" ref="I54">HYPERLINK(TEXT("#"&amp;INDEX($D$187:$EH$245,$C224,G$108),),INDEX($D$187:$EH$245,$C224,G$108))</f>
        <v>A127862926X</v>
      </c>
    </row>
    <row r="55" spans="1:9">
      <c r="A55" s="49"/>
      <c r="B55" s="49" t="s">
        <v>8774</v>
      </c>
      <c r="C55" s="52" cm="1">
        <f t="array" ref="C55">INDEX($D$118:$GJ$176,$C156,$E$108)</f>
        <v>486.61700000000002</v>
      </c>
      <c r="D55" s="52" t="s">
        <v>8741</v>
      </c>
      <c r="E55" s="52" cm="1">
        <f t="array" ref="E55">INDEX($D$118:$EH$176,$C156,G$108)</f>
        <v>2010.1310000000001</v>
      </c>
      <c r="G55" s="53" t="str" cm="1">
        <f t="array" ref="G55">HYPERLINK(TEXT("#"&amp;INDEX($D$187:$EH$245,$C225,E$108),),INDEX($D$187:$EH$245,$C225,E$108))</f>
        <v>A127849622T</v>
      </c>
      <c r="H55" s="52" t="s">
        <v>8741</v>
      </c>
      <c r="I55" s="53" t="str" cm="1">
        <f t="array" ref="I55">HYPERLINK(TEXT("#"&amp;INDEX($D$187:$EH$245,$C225,G$108),),INDEX($D$187:$EH$245,$C225,G$108))</f>
        <v>A127876710W</v>
      </c>
    </row>
    <row r="56" spans="1:9">
      <c r="A56" s="48" t="s">
        <v>8736</v>
      </c>
      <c r="B56" s="49"/>
      <c r="C56" s="54" cm="1">
        <f t="array" ref="C56">INDEX($D$118:$GJ$176,$C157,$E$108)</f>
        <v>1581.002</v>
      </c>
      <c r="D56" s="54" t="s">
        <v>8741</v>
      </c>
      <c r="E56" s="54" cm="1">
        <f t="array" ref="E56">INDEX($D$118:$EH$176,$C157,G$108)</f>
        <v>11423.216</v>
      </c>
      <c r="G56" s="53" t="str" cm="1">
        <f t="array" ref="G56">HYPERLINK(TEXT("#"&amp;INDEX($D$187:$EH$245,$C226,E$108),),INDEX($D$187:$EH$245,$C226,E$108))</f>
        <v>A127849614T</v>
      </c>
      <c r="H56" s="54" t="s">
        <v>8741</v>
      </c>
      <c r="I56" s="53" t="str" cm="1">
        <f t="array" ref="I56">HYPERLINK(TEXT("#"&amp;INDEX($D$187:$EH$245,$C226,G$108),),INDEX($D$187:$EH$245,$C226,G$108))</f>
        <v>A127862922R</v>
      </c>
    </row>
    <row r="57" spans="1:9">
      <c r="A57" s="45" t="s">
        <v>8775</v>
      </c>
      <c r="B57" s="55"/>
      <c r="C57" s="55"/>
      <c r="D57" s="47"/>
      <c r="E57" s="55"/>
      <c r="G57" s="55"/>
      <c r="H57" s="47"/>
      <c r="I57" s="55"/>
    </row>
    <row r="58" spans="1:9">
      <c r="A58" s="48" t="s">
        <v>8776</v>
      </c>
      <c r="B58" s="49"/>
      <c r="C58" s="52"/>
      <c r="D58" s="52"/>
      <c r="E58" s="52"/>
      <c r="G58" s="52"/>
      <c r="H58" s="52"/>
      <c r="I58" s="52"/>
    </row>
    <row r="59" spans="1:9">
      <c r="A59" s="49"/>
      <c r="B59" s="49" t="s">
        <v>8777</v>
      </c>
      <c r="C59" s="52" cm="1">
        <f t="array" ref="C59">INDEX($D$118:$EH$176,$C160,E$108)</f>
        <v>1011.943</v>
      </c>
      <c r="D59" s="52" t="s">
        <v>8741</v>
      </c>
      <c r="E59" s="52" cm="1">
        <f t="array" ref="E59">INDEX($D$118:$EH$176,$C160,G$108)</f>
        <v>8922.84</v>
      </c>
      <c r="G59" s="53" t="str" cm="1">
        <f t="array" ref="G59">HYPERLINK(TEXT("#"&amp;INDEX($D$187:$EH$245,$C229,E$108),),INDEX($D$187:$EH$245,$C229,E$108))</f>
        <v>A127863154C</v>
      </c>
      <c r="H59" s="52" t="s">
        <v>8741</v>
      </c>
      <c r="I59" s="53" t="str" cm="1">
        <f t="array" ref="I59">HYPERLINK(TEXT("#"&amp;INDEX($D$187:$EH$245,$C229,G$108),),INDEX($D$187:$EH$245,$C229,G$108))</f>
        <v>A127876702W</v>
      </c>
    </row>
    <row r="60" spans="1:9">
      <c r="A60" s="49"/>
      <c r="B60" s="49" t="s">
        <v>8778</v>
      </c>
      <c r="C60" s="52" cm="1">
        <f t="array" ref="C60">INDEX($D$118:$EH$176,$C161,E$108)</f>
        <v>50.962000000000003</v>
      </c>
      <c r="D60" s="52" t="s">
        <v>8741</v>
      </c>
      <c r="E60" s="52" cm="1">
        <f t="array" ref="E60">INDEX($D$118:$EH$176,$C161,G$108)</f>
        <v>260.85399999999998</v>
      </c>
      <c r="G60" s="53" t="str" cm="1">
        <f t="array" ref="G60">HYPERLINK(TEXT("#"&amp;INDEX($D$187:$EH$245,$C230,E$108),),INDEX($D$187:$EH$245,$C230,E$108))</f>
        <v>A127918074K</v>
      </c>
      <c r="H60" s="52" t="s">
        <v>8741</v>
      </c>
      <c r="I60" s="53" t="str" cm="1">
        <f t="array" ref="I60">HYPERLINK(TEXT("#"&amp;INDEX($D$187:$EH$245,$C230,G$108),),INDEX($D$187:$EH$245,$C230,G$108))</f>
        <v>A127876706F</v>
      </c>
    </row>
    <row r="61" spans="1:9">
      <c r="A61" s="49"/>
      <c r="B61" s="49" t="s">
        <v>8779</v>
      </c>
      <c r="C61" s="52" cm="1">
        <f t="array" ref="C61">INDEX($D$118:$EH$176,$C162,E$108)</f>
        <v>31.106000000000002</v>
      </c>
      <c r="D61" s="52" t="s">
        <v>8741</v>
      </c>
      <c r="E61" s="52" cm="1">
        <f t="array" ref="E61">INDEX($D$118:$EH$176,$C162,G$108)</f>
        <v>198.381</v>
      </c>
      <c r="G61" s="53" t="str" cm="1">
        <f t="array" ref="G61">HYPERLINK(TEXT("#"&amp;INDEX($D$187:$EH$245,$C231,E$108),),INDEX($D$187:$EH$245,$C231,E$108))</f>
        <v>A127918078V</v>
      </c>
      <c r="H61" s="52" t="s">
        <v>8741</v>
      </c>
      <c r="I61" s="53" t="str" cm="1">
        <f t="array" ref="I61">HYPERLINK(TEXT("#"&amp;INDEX($D$187:$EH$245,$C231,G$108),),INDEX($D$187:$EH$245,$C231,G$108))</f>
        <v>A127862930R</v>
      </c>
    </row>
    <row r="62" spans="1:9">
      <c r="A62" s="48" t="s">
        <v>8780</v>
      </c>
      <c r="B62" s="49"/>
      <c r="C62" s="52"/>
      <c r="D62" s="52"/>
      <c r="E62" s="52"/>
      <c r="G62" s="52"/>
      <c r="H62" s="52"/>
      <c r="I62" s="52"/>
    </row>
    <row r="63" spans="1:9">
      <c r="A63" s="49"/>
      <c r="B63" s="49" t="s">
        <v>8777</v>
      </c>
      <c r="C63" s="52" cm="1">
        <f t="array" ref="C63">INDEX($D$118:$EH$176,$C164,E$108)</f>
        <v>1011.943</v>
      </c>
      <c r="D63" s="52" t="s">
        <v>8741</v>
      </c>
      <c r="E63" s="52" cm="1">
        <f t="array" ref="E63">INDEX($D$118:$EH$176,$C164,G$108)</f>
        <v>8922.84</v>
      </c>
      <c r="G63" s="53" t="str" cm="1">
        <f t="array" ref="G63">HYPERLINK(TEXT("#"&amp;INDEX($D$187:$EH$245,$C233,E$108),),INDEX($D$187:$EH$245,$C233,E$108))</f>
        <v>A127863154C</v>
      </c>
      <c r="H63" s="52" t="s">
        <v>8741</v>
      </c>
      <c r="I63" s="53" t="str" cm="1">
        <f t="array" ref="I63">HYPERLINK(TEXT("#"&amp;INDEX($D$187:$EH$245,$C233,G$108),),INDEX($D$187:$EH$245,$C233,G$108))</f>
        <v>A127876702W</v>
      </c>
    </row>
    <row r="64" spans="1:9">
      <c r="A64" s="49"/>
      <c r="B64" s="49" t="s">
        <v>8781</v>
      </c>
      <c r="C64" s="52" cm="1">
        <f t="array" ref="C64">INDEX($D$118:$EH$176,$C165,E$108)</f>
        <v>50.244999999999997</v>
      </c>
      <c r="D64" s="52" t="s">
        <v>8741</v>
      </c>
      <c r="E64" s="52" cm="1">
        <f t="array" ref="E64">INDEX($D$118:$EH$176,$C165,G$108)</f>
        <v>259.08999999999997</v>
      </c>
      <c r="G64" s="53" t="str" cm="1">
        <f t="array" ref="G64">HYPERLINK(TEXT("#"&amp;INDEX($D$187:$EH$245,$C234,E$108),),INDEX($D$187:$EH$245,$C234,E$108))</f>
        <v>A127849618A</v>
      </c>
      <c r="H64" s="52" t="s">
        <v>8741</v>
      </c>
      <c r="I64" s="53" t="str" cm="1">
        <f t="array" ref="I64">HYPERLINK(TEXT("#"&amp;INDEX($D$187:$EH$245,$C234,G$108),),INDEX($D$187:$EH$245,$C234,G$108))</f>
        <v>A127862934X</v>
      </c>
    </row>
    <row r="65" spans="1:14">
      <c r="A65" s="49"/>
      <c r="B65" s="49" t="s">
        <v>8782</v>
      </c>
      <c r="C65" s="52" cm="1">
        <f t="array" ref="C65">INDEX($D$118:$EH$176,$C166,E$108)</f>
        <v>10.75</v>
      </c>
      <c r="D65" s="52" t="s">
        <v>8741</v>
      </c>
      <c r="E65" s="52" cm="1">
        <f t="array" ref="E65">INDEX($D$118:$EH$176,$C166,G$108)</f>
        <v>118.248</v>
      </c>
      <c r="G65" s="53" t="str" cm="1">
        <f t="array" ref="G65">HYPERLINK(TEXT("#"&amp;INDEX($D$187:$EH$245,$C235,E$108),),INDEX($D$187:$EH$245,$C235,E$108))</f>
        <v>A127835826K</v>
      </c>
      <c r="H65" s="52" t="s">
        <v>8741</v>
      </c>
      <c r="I65" s="53" t="str" cm="1">
        <f t="array" ref="I65">HYPERLINK(TEXT("#"&amp;INDEX($D$187:$EH$245,$C235,G$108),),INDEX($D$187:$EH$245,$C235,G$108))</f>
        <v>A127890226J</v>
      </c>
    </row>
    <row r="66" spans="1:14">
      <c r="A66" s="49"/>
      <c r="B66" s="49" t="s">
        <v>8783</v>
      </c>
      <c r="C66" s="52" cm="1">
        <f t="array" ref="C66">INDEX($D$118:$EH$176,$C167,E$108)</f>
        <v>15.785</v>
      </c>
      <c r="D66" s="52" t="s">
        <v>8741</v>
      </c>
      <c r="E66" s="52" cm="1">
        <f t="array" ref="E66">INDEX($D$118:$EH$176,$C167,G$108)</f>
        <v>63.225999999999999</v>
      </c>
      <c r="G66" s="53" t="str" cm="1">
        <f t="array" ref="G66">HYPERLINK(TEXT("#"&amp;INDEX($D$187:$EH$245,$C236,E$108),),INDEX($D$187:$EH$245,$C236,E$108))</f>
        <v>A127904430K</v>
      </c>
      <c r="H66" s="52" t="s">
        <v>8741</v>
      </c>
      <c r="I66" s="53" t="str" cm="1">
        <f t="array" ref="I66">HYPERLINK(TEXT("#"&amp;INDEX($D$187:$EH$245,$C236,G$108),),INDEX($D$187:$EH$245,$C236,G$108))</f>
        <v>A127917782F</v>
      </c>
    </row>
    <row r="67" spans="1:14">
      <c r="A67" s="48" t="s">
        <v>8784</v>
      </c>
      <c r="B67" s="49"/>
      <c r="C67" s="52"/>
      <c r="D67" s="52"/>
      <c r="E67" s="52"/>
      <c r="G67" s="52"/>
      <c r="H67" s="52"/>
      <c r="I67" s="52"/>
    </row>
    <row r="68" spans="1:14">
      <c r="A68" s="49"/>
      <c r="B68" s="49" t="s">
        <v>8785</v>
      </c>
      <c r="C68" s="52" cm="1">
        <f t="array" ref="C68">INDEX($D$118:$EH$176,$C169,E$108)</f>
        <v>888.93499999999995</v>
      </c>
      <c r="D68" s="52" t="s">
        <v>8741</v>
      </c>
      <c r="E68" s="52" cm="1">
        <f t="array" ref="E68">INDEX($D$118:$EH$176,$C169,G$108)</f>
        <v>7216.491</v>
      </c>
      <c r="G68" s="53" t="str" cm="1">
        <f t="array" ref="G68">HYPERLINK(TEXT("#"&amp;INDEX($D$187:$EH$245,$C238,E$108),),INDEX($D$187:$EH$245,$C238,E$108))</f>
        <v>A127931826K</v>
      </c>
      <c r="H68" s="52" t="s">
        <v>8741</v>
      </c>
      <c r="I68" s="53" t="str" cm="1">
        <f t="array" ref="I68">HYPERLINK(TEXT("#"&amp;INDEX($D$187:$EH$245,$C238,G$108),),INDEX($D$187:$EH$245,$C238,G$108))</f>
        <v>A127849334X</v>
      </c>
    </row>
    <row r="69" spans="1:14">
      <c r="A69" s="49"/>
      <c r="B69" s="49" t="s">
        <v>8786</v>
      </c>
      <c r="C69" s="52" cm="1">
        <f t="array" ref="C69">INDEX($D$118:$EH$176,$C170,E$108)</f>
        <v>50.997</v>
      </c>
      <c r="D69" s="52" t="s">
        <v>8741</v>
      </c>
      <c r="E69" s="52" cm="1">
        <f t="array" ref="E69">INDEX($D$118:$EH$176,$C170,G$108)</f>
        <v>473.85899999999998</v>
      </c>
      <c r="G69" s="53" t="str" cm="1">
        <f t="array" ref="G69">HYPERLINK(TEXT("#"&amp;INDEX($D$187:$EH$245,$C239,E$108),),INDEX($D$187:$EH$245,$C239,E$108))</f>
        <v>A127835830A</v>
      </c>
      <c r="H69" s="52" t="s">
        <v>8741</v>
      </c>
      <c r="I69" s="53" t="str" cm="1">
        <f t="array" ref="I69">HYPERLINK(TEXT("#"&amp;INDEX($D$187:$EH$245,$C239,G$108),),INDEX($D$187:$EH$245,$C239,G$108))</f>
        <v>A127931558A</v>
      </c>
    </row>
    <row r="70" spans="1:14">
      <c r="A70" s="49"/>
      <c r="B70" s="49" t="s">
        <v>8787</v>
      </c>
      <c r="C70" s="52" cm="1">
        <f t="array" ref="C70">INDEX($D$118:$EH$176,$C171,E$108)</f>
        <v>37.296999999999997</v>
      </c>
      <c r="D70" s="52" t="s">
        <v>8741</v>
      </c>
      <c r="E70" s="52" cm="1">
        <f t="array" ref="E70">INDEX($D$118:$EH$176,$C171,G$108)</f>
        <v>416.74900000000002</v>
      </c>
      <c r="G70" s="53" t="str" cm="1">
        <f t="array" ref="G70">HYPERLINK(TEXT("#"&amp;INDEX($D$187:$EH$245,$C240,E$108),),INDEX($D$187:$EH$245,$C240,E$108))</f>
        <v>A127863158L</v>
      </c>
      <c r="H70" s="52" t="s">
        <v>8741</v>
      </c>
      <c r="I70" s="53" t="str" cm="1">
        <f t="array" ref="I70">HYPERLINK(TEXT("#"&amp;INDEX($D$187:$EH$245,$C240,G$108),),INDEX($D$187:$EH$245,$C240,G$108))</f>
        <v>A127835582A</v>
      </c>
    </row>
    <row r="71" spans="1:14">
      <c r="A71" s="49"/>
      <c r="B71" s="49" t="s">
        <v>8788</v>
      </c>
      <c r="C71" s="52" cm="1">
        <f t="array" ref="C71">INDEX($D$118:$EH$176,$C172,E$108)</f>
        <v>117.155</v>
      </c>
      <c r="D71" s="52" t="s">
        <v>8741</v>
      </c>
      <c r="E71" s="52" cm="1">
        <f t="array" ref="E71">INDEX($D$118:$EH$176,$C172,G$108)</f>
        <v>1305.9870000000001</v>
      </c>
      <c r="G71" s="53" t="str" cm="1">
        <f t="array" ref="G71">HYPERLINK(TEXT("#"&amp;INDEX($D$187:$EH$245,$C241,E$108),),INDEX($D$187:$EH$245,$C241,E$108))</f>
        <v>A127931830A</v>
      </c>
      <c r="H71" s="52" t="s">
        <v>8741</v>
      </c>
      <c r="I71" s="53" t="str" cm="1">
        <f t="array" ref="I71">HYPERLINK(TEXT("#"&amp;INDEX($D$187:$EH$245,$C241,G$108),),INDEX($D$187:$EH$245,$C241,G$108))</f>
        <v>A127931562T</v>
      </c>
    </row>
    <row r="72" spans="1:14">
      <c r="A72" s="48" t="s">
        <v>8789</v>
      </c>
      <c r="B72" s="49"/>
      <c r="C72" s="52"/>
      <c r="D72" s="52"/>
      <c r="E72" s="52"/>
      <c r="G72" s="52"/>
      <c r="H72" s="52"/>
      <c r="I72" s="52"/>
    </row>
    <row r="73" spans="1:14">
      <c r="A73" s="49"/>
      <c r="B73" s="49" t="s">
        <v>8790</v>
      </c>
      <c r="C73" s="52" cm="1">
        <f t="array" ref="C73">INDEX($D$118:$EH$176,$C174,E$108)</f>
        <v>228.12100000000001</v>
      </c>
      <c r="D73" s="52" t="s">
        <v>8741</v>
      </c>
      <c r="E73" s="52" cm="1">
        <f t="array" ref="E73">INDEX($D$118:$EH$176,$C174,G$108)</f>
        <v>1538.6</v>
      </c>
      <c r="G73" s="53" t="str" cm="1">
        <f t="array" ref="G73">HYPERLINK(TEXT("#"&amp;INDEX($D$187:$EH$245,$C243,E$108),),INDEX($D$187:$EH$245,$C243,E$108))</f>
        <v>A127835834K</v>
      </c>
      <c r="H73" s="52" t="s">
        <v>8741</v>
      </c>
      <c r="I73" s="53" t="str" cm="1">
        <f t="array" ref="I73">HYPERLINK(TEXT("#"&amp;INDEX($D$187:$EH$245,$C243,G$108),),INDEX($D$187:$EH$245,$C243,G$108))</f>
        <v>A127835586K</v>
      </c>
    </row>
    <row r="74" spans="1:14">
      <c r="A74" s="49"/>
      <c r="B74" s="49" t="s">
        <v>8791</v>
      </c>
      <c r="C74" s="52" cm="1">
        <f t="array" ref="C74">INDEX($D$118:$EH$176,$C175,E$108)</f>
        <v>866.26400000000001</v>
      </c>
      <c r="D74" s="52" t="s">
        <v>8741</v>
      </c>
      <c r="E74" s="52" cm="1">
        <f t="array" ref="E74">INDEX($D$118:$EH$176,$C175,G$108)</f>
        <v>7874.4859999999999</v>
      </c>
      <c r="G74" s="53" t="str" cm="1">
        <f t="array" ref="G74">HYPERLINK(TEXT("#"&amp;INDEX($D$187:$EH$245,$C244,E$108),),INDEX($D$187:$EH$245,$C244,E$108))</f>
        <v>A127890498L</v>
      </c>
      <c r="H74" s="52" t="s">
        <v>8741</v>
      </c>
      <c r="I74" s="53" t="str" cm="1">
        <f t="array" ref="I74">HYPERLINK(TEXT("#"&amp;INDEX($D$187:$EH$245,$C244,G$108),),INDEX($D$187:$EH$245,$C244,G$108))</f>
        <v>A127917786R</v>
      </c>
    </row>
    <row r="75" spans="1:14">
      <c r="A75" s="48" t="s">
        <v>8736</v>
      </c>
      <c r="B75" s="49"/>
      <c r="C75" s="54" cm="1">
        <f t="array" ref="C75">INDEX($D$118:$EH$176,$C176,E$108)</f>
        <v>1094.385</v>
      </c>
      <c r="D75" s="54" t="s">
        <v>8741</v>
      </c>
      <c r="E75" s="54" cm="1">
        <f t="array" ref="E75">INDEX($D$118:$EH$176,$C176,G$108)</f>
        <v>9413.0849999999991</v>
      </c>
      <c r="G75" s="53" t="str" cm="1">
        <f t="array" ref="G75">HYPERLINK(TEXT("#"&amp;INDEX($D$187:$EH$245,$C245,E$108),),INDEX($D$187:$EH$245,$C245,E$108))</f>
        <v>A127918070A</v>
      </c>
      <c r="H75" s="54" t="s">
        <v>8741</v>
      </c>
      <c r="I75" s="53" t="str" cm="1">
        <f t="array" ref="I75">HYPERLINK(TEXT("#"&amp;INDEX($D$187:$EH$245,$C245,G$108),),INDEX($D$187:$EH$245,$C245,G$108))</f>
        <v>A127862926X</v>
      </c>
    </row>
    <row r="76" spans="1:14">
      <c r="A76" s="49"/>
      <c r="B76" s="58"/>
      <c r="C76" s="52"/>
    </row>
    <row r="77" spans="1:14">
      <c r="A77" s="49"/>
      <c r="B77" s="58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>
      <c r="A78" s="50" t="str">
        <f ca="1">Contents!B26</f>
        <v>© Commonwealth of Australia 2024</v>
      </c>
      <c r="B78" s="59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</row>
    <row r="79" spans="1:14">
      <c r="A79" s="50"/>
      <c r="B79" s="59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</row>
    <row r="80" spans="1:14" hidden="1">
      <c r="A80" s="60"/>
      <c r="B80" s="61" t="s">
        <v>8730</v>
      </c>
      <c r="C80" s="62">
        <v>1</v>
      </c>
      <c r="D80" s="63"/>
      <c r="E80" s="52"/>
      <c r="F80" s="52"/>
      <c r="G80" s="52"/>
      <c r="H80" s="52"/>
      <c r="I80" s="52"/>
      <c r="J80" s="54"/>
      <c r="K80" s="54"/>
      <c r="L80" s="54"/>
      <c r="M80" s="54"/>
    </row>
    <row r="81" spans="1:24" hidden="1">
      <c r="A81" s="60"/>
      <c r="B81" s="61" t="s">
        <v>8792</v>
      </c>
      <c r="C81" s="62">
        <f>C80+15</f>
        <v>16</v>
      </c>
      <c r="D81" s="63"/>
      <c r="E81" s="52"/>
      <c r="F81" s="52"/>
      <c r="G81" s="52"/>
      <c r="H81" s="52"/>
      <c r="I81" s="52"/>
      <c r="J81" s="52"/>
    </row>
    <row r="82" spans="1:24" hidden="1">
      <c r="A82" s="60"/>
      <c r="B82" s="61" t="s">
        <v>8793</v>
      </c>
      <c r="C82" s="62">
        <f t="shared" ref="C82:C88" si="0">C81+15</f>
        <v>31</v>
      </c>
      <c r="D82" s="63"/>
      <c r="E82" s="52"/>
      <c r="F82" s="52"/>
      <c r="G82" s="52"/>
      <c r="H82" s="52"/>
      <c r="I82" s="52"/>
      <c r="J82" s="52"/>
    </row>
    <row r="83" spans="1:24" hidden="1">
      <c r="A83" s="60"/>
      <c r="B83" s="61" t="s">
        <v>8794</v>
      </c>
      <c r="C83" s="62">
        <f t="shared" si="0"/>
        <v>46</v>
      </c>
      <c r="D83" s="63"/>
      <c r="E83" s="52"/>
      <c r="F83" s="52"/>
      <c r="G83" s="52"/>
      <c r="H83" s="52"/>
      <c r="I83" s="52"/>
      <c r="J83" s="52"/>
      <c r="K83" s="52"/>
    </row>
    <row r="84" spans="1:24" hidden="1">
      <c r="A84" s="60"/>
      <c r="B84" s="61" t="s">
        <v>8795</v>
      </c>
      <c r="C84" s="62">
        <f t="shared" si="0"/>
        <v>61</v>
      </c>
      <c r="D84" s="63"/>
      <c r="E84" s="52"/>
      <c r="F84" s="52"/>
      <c r="G84" s="52"/>
      <c r="H84" s="52"/>
      <c r="I84" s="52"/>
      <c r="J84" s="52"/>
      <c r="K84" s="52"/>
    </row>
    <row r="85" spans="1:24" hidden="1">
      <c r="A85" s="60"/>
      <c r="B85" s="61" t="s">
        <v>8796</v>
      </c>
      <c r="C85" s="62">
        <f t="shared" si="0"/>
        <v>76</v>
      </c>
      <c r="D85" s="63"/>
      <c r="E85" s="52"/>
      <c r="F85" s="52"/>
      <c r="G85" s="52"/>
      <c r="H85" s="52"/>
      <c r="I85" s="52"/>
      <c r="J85" s="52"/>
      <c r="K85" s="52"/>
    </row>
    <row r="86" spans="1:24" hidden="1">
      <c r="A86" s="60"/>
      <c r="B86" s="61" t="s">
        <v>8797</v>
      </c>
      <c r="C86" s="62">
        <f t="shared" si="0"/>
        <v>91</v>
      </c>
      <c r="D86" s="63"/>
      <c r="E86" s="52"/>
      <c r="F86" s="52"/>
      <c r="G86" s="52"/>
      <c r="H86" s="52"/>
      <c r="I86" s="52"/>
      <c r="J86" s="52"/>
      <c r="K86" s="52"/>
    </row>
    <row r="87" spans="1:24" hidden="1">
      <c r="A87" s="60"/>
      <c r="B87" s="61" t="s">
        <v>8798</v>
      </c>
      <c r="C87" s="62">
        <f t="shared" si="0"/>
        <v>106</v>
      </c>
      <c r="E87" s="52"/>
      <c r="F87" s="52"/>
      <c r="G87" s="52"/>
      <c r="H87" s="52"/>
      <c r="I87" s="52"/>
      <c r="J87" s="52"/>
      <c r="K87" s="52"/>
      <c r="L87" s="52"/>
    </row>
    <row r="88" spans="1:24" hidden="1">
      <c r="A88" s="60"/>
      <c r="B88" s="61" t="s">
        <v>8799</v>
      </c>
      <c r="C88" s="62">
        <f t="shared" si="0"/>
        <v>121</v>
      </c>
      <c r="D88" s="52"/>
      <c r="E88" s="52"/>
      <c r="F88" s="52"/>
      <c r="G88" s="52"/>
      <c r="H88" s="52"/>
      <c r="I88" s="52"/>
      <c r="J88" s="52"/>
      <c r="K88" s="52"/>
      <c r="L88" s="52"/>
    </row>
    <row r="89" spans="1:24" hidden="1">
      <c r="A89" s="60"/>
      <c r="B89" s="59"/>
      <c r="C89" s="52"/>
      <c r="D89" s="52"/>
      <c r="E89" s="52"/>
      <c r="F89" s="52"/>
      <c r="G89" s="52"/>
      <c r="H89" s="52"/>
      <c r="I89" s="52"/>
      <c r="J89" s="52"/>
      <c r="K89" s="52"/>
      <c r="L89" s="52"/>
    </row>
    <row r="90" spans="1:24" hidden="1">
      <c r="A90" s="60"/>
      <c r="B90" s="59"/>
      <c r="C90" s="62">
        <v>1</v>
      </c>
      <c r="D90" s="62">
        <v>2</v>
      </c>
      <c r="E90" s="62">
        <v>3</v>
      </c>
      <c r="F90" s="62">
        <v>4</v>
      </c>
      <c r="G90" s="62">
        <v>5</v>
      </c>
      <c r="H90" s="62">
        <v>6</v>
      </c>
      <c r="I90" s="62">
        <v>7</v>
      </c>
      <c r="J90" s="62">
        <v>8</v>
      </c>
      <c r="K90" s="62">
        <v>9</v>
      </c>
      <c r="L90" s="62">
        <v>10</v>
      </c>
      <c r="M90" s="62">
        <v>11</v>
      </c>
      <c r="N90" s="62">
        <v>12</v>
      </c>
      <c r="O90" s="62">
        <v>13</v>
      </c>
      <c r="P90" s="62">
        <v>14</v>
      </c>
      <c r="Q90" s="62">
        <v>15</v>
      </c>
      <c r="R90" s="62"/>
      <c r="S90" s="62"/>
      <c r="T90" s="62"/>
      <c r="U90" s="62"/>
      <c r="V90" s="62"/>
      <c r="W90" s="62"/>
    </row>
    <row r="91" spans="1:24" hidden="1">
      <c r="A91" s="60"/>
      <c r="B91" s="59"/>
      <c r="C91" s="62">
        <f>VLOOKUP(C10,B80:C88,2,FALSE)</f>
        <v>1</v>
      </c>
      <c r="D91" s="62">
        <f>C91+1</f>
        <v>2</v>
      </c>
      <c r="E91" s="62">
        <f t="shared" ref="E91:Q91" si="1">D91+1</f>
        <v>3</v>
      </c>
      <c r="F91" s="62">
        <f t="shared" si="1"/>
        <v>4</v>
      </c>
      <c r="G91" s="62">
        <f t="shared" si="1"/>
        <v>5</v>
      </c>
      <c r="H91" s="62">
        <f t="shared" si="1"/>
        <v>6</v>
      </c>
      <c r="I91" s="62">
        <f t="shared" si="1"/>
        <v>7</v>
      </c>
      <c r="J91" s="62">
        <f t="shared" si="1"/>
        <v>8</v>
      </c>
      <c r="K91" s="62">
        <f t="shared" si="1"/>
        <v>9</v>
      </c>
      <c r="L91" s="62">
        <f t="shared" si="1"/>
        <v>10</v>
      </c>
      <c r="M91" s="62">
        <f t="shared" si="1"/>
        <v>11</v>
      </c>
      <c r="N91" s="62">
        <f t="shared" si="1"/>
        <v>12</v>
      </c>
      <c r="O91" s="62">
        <f t="shared" si="1"/>
        <v>13</v>
      </c>
      <c r="P91" s="62">
        <f t="shared" si="1"/>
        <v>14</v>
      </c>
      <c r="Q91" s="62">
        <f t="shared" si="1"/>
        <v>15</v>
      </c>
      <c r="R91" s="62"/>
      <c r="S91" s="62"/>
      <c r="T91" s="62"/>
      <c r="U91" s="62"/>
      <c r="V91" s="62"/>
      <c r="W91" s="62"/>
      <c r="X91" s="62"/>
    </row>
    <row r="92" spans="1:24" hidden="1">
      <c r="A92" s="60"/>
      <c r="B92" s="59"/>
      <c r="C92" s="52"/>
      <c r="D92" s="52"/>
      <c r="E92" s="52"/>
      <c r="F92" s="52"/>
      <c r="G92" s="52"/>
      <c r="H92" s="52"/>
      <c r="I92" s="52"/>
      <c r="J92" s="52"/>
      <c r="K92" s="52"/>
      <c r="L92" s="52"/>
    </row>
    <row r="93" spans="1:24" hidden="1">
      <c r="A93" s="60"/>
      <c r="B93" s="59"/>
      <c r="C93" s="52"/>
      <c r="D93" s="52"/>
      <c r="E93" s="52"/>
      <c r="F93" s="52"/>
      <c r="G93" s="52"/>
      <c r="H93" s="52"/>
      <c r="I93" s="52"/>
      <c r="J93" s="52"/>
      <c r="K93" s="52"/>
      <c r="L93" s="52"/>
    </row>
    <row r="94" spans="1:24" ht="15" hidden="1" customHeight="1">
      <c r="B94" s="61" t="s">
        <v>8733</v>
      </c>
      <c r="C94" s="61">
        <v>1</v>
      </c>
      <c r="J94" s="64"/>
      <c r="K94" s="64"/>
      <c r="L94" s="64"/>
      <c r="M94" s="64"/>
    </row>
    <row r="95" spans="1:24" ht="15" hidden="1" customHeight="1">
      <c r="B95" s="61" t="s">
        <v>8800</v>
      </c>
      <c r="C95" s="61">
        <v>2</v>
      </c>
      <c r="J95" s="52"/>
      <c r="K95" s="52"/>
      <c r="L95" s="52"/>
      <c r="M95" s="52"/>
    </row>
    <row r="96" spans="1:24" ht="15" hidden="1" customHeight="1">
      <c r="B96" s="61" t="s">
        <v>8801</v>
      </c>
      <c r="C96" s="61">
        <v>3</v>
      </c>
    </row>
    <row r="97" spans="2:192" ht="15" hidden="1" customHeight="1">
      <c r="B97" s="61" t="s">
        <v>8802</v>
      </c>
      <c r="C97" s="61">
        <v>4</v>
      </c>
    </row>
    <row r="98" spans="2:192" ht="15" hidden="1" customHeight="1">
      <c r="B98" s="61" t="s">
        <v>8803</v>
      </c>
      <c r="C98" s="61">
        <v>5</v>
      </c>
    </row>
    <row r="99" spans="2:192" ht="15" hidden="1" customHeight="1">
      <c r="B99" s="61" t="s">
        <v>8804</v>
      </c>
      <c r="C99" s="61">
        <v>6</v>
      </c>
    </row>
    <row r="100" spans="2:192" ht="15" hidden="1" customHeight="1">
      <c r="B100" s="61" t="s">
        <v>8805</v>
      </c>
      <c r="C100" s="61">
        <v>7</v>
      </c>
    </row>
    <row r="101" spans="2:192" ht="15" hidden="1" customHeight="1">
      <c r="B101" s="61" t="s">
        <v>8806</v>
      </c>
      <c r="C101" s="61">
        <v>8</v>
      </c>
    </row>
    <row r="102" spans="2:192" ht="15" hidden="1" customHeight="1">
      <c r="B102" s="61" t="s">
        <v>8807</v>
      </c>
      <c r="C102" s="61">
        <v>9</v>
      </c>
    </row>
    <row r="103" spans="2:192" ht="15" hidden="1" customHeight="1">
      <c r="B103" s="61" t="s">
        <v>8808</v>
      </c>
      <c r="C103" s="61">
        <v>10</v>
      </c>
    </row>
    <row r="104" spans="2:192" ht="15" hidden="1" customHeight="1">
      <c r="B104" s="61" t="s">
        <v>8809</v>
      </c>
      <c r="C104" s="61">
        <v>11</v>
      </c>
    </row>
    <row r="105" spans="2:192" ht="15" hidden="1" customHeight="1">
      <c r="B105" s="61" t="s">
        <v>8810</v>
      </c>
      <c r="C105" s="61">
        <v>12</v>
      </c>
    </row>
    <row r="106" spans="2:192" ht="15" hidden="1" customHeight="1">
      <c r="B106" s="61" t="s">
        <v>8811</v>
      </c>
      <c r="C106" s="61">
        <v>13</v>
      </c>
    </row>
    <row r="107" spans="2:192" ht="15" hidden="1" customHeight="1">
      <c r="C107" s="61"/>
    </row>
    <row r="108" spans="2:192" ht="15" hidden="1" customHeight="1">
      <c r="C108" s="61"/>
      <c r="D108" s="61">
        <f>VLOOKUP(C11,B94:C106,2,FALSE)</f>
        <v>1</v>
      </c>
      <c r="E108" s="61">
        <f>HLOOKUP(D108,C90:W91,2,FALSE)</f>
        <v>1</v>
      </c>
      <c r="F108" s="65">
        <f>P91</f>
        <v>14</v>
      </c>
      <c r="G108" s="65">
        <f>Q91</f>
        <v>15</v>
      </c>
    </row>
    <row r="109" spans="2:192" ht="15" hidden="1" customHeight="1">
      <c r="C109" s="61"/>
    </row>
    <row r="110" spans="2:192" ht="15" hidden="1" customHeight="1"/>
    <row r="111" spans="2:192" ht="15" hidden="1" customHeight="1">
      <c r="D111" s="62">
        <v>1</v>
      </c>
      <c r="E111" s="62">
        <v>2</v>
      </c>
      <c r="F111" s="62">
        <v>3</v>
      </c>
      <c r="G111" s="62">
        <v>4</v>
      </c>
      <c r="H111" s="62">
        <v>5</v>
      </c>
      <c r="I111" s="62">
        <v>6</v>
      </c>
      <c r="J111" s="62">
        <v>7</v>
      </c>
      <c r="K111" s="62">
        <v>8</v>
      </c>
      <c r="L111" s="62">
        <v>9</v>
      </c>
      <c r="M111" s="62">
        <v>10</v>
      </c>
      <c r="N111" s="62">
        <v>11</v>
      </c>
      <c r="O111" s="62">
        <v>12</v>
      </c>
      <c r="P111" s="62">
        <v>13</v>
      </c>
      <c r="Q111" s="62">
        <v>14</v>
      </c>
      <c r="R111" s="62">
        <v>15</v>
      </c>
      <c r="S111" s="62">
        <v>16</v>
      </c>
      <c r="T111" s="62">
        <v>17</v>
      </c>
      <c r="U111" s="62">
        <v>18</v>
      </c>
      <c r="V111" s="62">
        <v>19</v>
      </c>
      <c r="W111" s="62">
        <v>20</v>
      </c>
      <c r="X111" s="62">
        <v>21</v>
      </c>
      <c r="Y111" s="62">
        <v>22</v>
      </c>
      <c r="Z111" s="62">
        <v>23</v>
      </c>
      <c r="AA111" s="62">
        <v>24</v>
      </c>
      <c r="AB111" s="62">
        <v>25</v>
      </c>
      <c r="AC111" s="62">
        <v>26</v>
      </c>
      <c r="AD111" s="62">
        <v>27</v>
      </c>
      <c r="AE111" s="62">
        <v>28</v>
      </c>
      <c r="AF111" s="62">
        <v>29</v>
      </c>
      <c r="AG111" s="62">
        <v>30</v>
      </c>
      <c r="AH111" s="62">
        <v>31</v>
      </c>
      <c r="AI111" s="62">
        <v>32</v>
      </c>
      <c r="AJ111" s="62">
        <v>33</v>
      </c>
      <c r="AK111" s="62">
        <v>34</v>
      </c>
      <c r="AL111" s="62">
        <v>35</v>
      </c>
      <c r="AM111" s="62">
        <v>36</v>
      </c>
      <c r="AN111" s="62">
        <v>37</v>
      </c>
      <c r="AO111" s="62">
        <v>38</v>
      </c>
      <c r="AP111" s="62">
        <v>39</v>
      </c>
      <c r="AQ111" s="62">
        <v>40</v>
      </c>
      <c r="AR111" s="62">
        <v>41</v>
      </c>
      <c r="AS111" s="62">
        <v>42</v>
      </c>
      <c r="AT111" s="62">
        <v>43</v>
      </c>
      <c r="AU111" s="62">
        <v>44</v>
      </c>
      <c r="AV111" s="62">
        <v>45</v>
      </c>
      <c r="AW111" s="62">
        <v>46</v>
      </c>
      <c r="AX111" s="62">
        <v>47</v>
      </c>
      <c r="AY111" s="62">
        <v>48</v>
      </c>
      <c r="AZ111" s="62">
        <v>49</v>
      </c>
      <c r="BA111" s="62">
        <v>50</v>
      </c>
      <c r="BB111" s="62">
        <v>51</v>
      </c>
      <c r="BC111" s="62">
        <v>52</v>
      </c>
      <c r="BD111" s="62">
        <v>53</v>
      </c>
      <c r="BE111" s="62">
        <v>54</v>
      </c>
      <c r="BF111" s="62">
        <v>55</v>
      </c>
      <c r="BG111" s="62">
        <v>56</v>
      </c>
      <c r="BH111" s="62">
        <v>57</v>
      </c>
      <c r="BI111" s="62">
        <v>58</v>
      </c>
      <c r="BJ111" s="62">
        <v>59</v>
      </c>
      <c r="BK111" s="62">
        <v>60</v>
      </c>
      <c r="BL111" s="62">
        <v>61</v>
      </c>
      <c r="BM111" s="62">
        <v>62</v>
      </c>
      <c r="BN111" s="62">
        <v>63</v>
      </c>
      <c r="BO111" s="62">
        <v>64</v>
      </c>
      <c r="BP111" s="62">
        <v>65</v>
      </c>
      <c r="BQ111" s="62">
        <v>66</v>
      </c>
      <c r="BR111" s="62">
        <v>67</v>
      </c>
      <c r="BS111" s="62">
        <v>68</v>
      </c>
      <c r="BT111" s="62">
        <v>69</v>
      </c>
      <c r="BU111" s="62">
        <v>70</v>
      </c>
      <c r="BV111" s="62">
        <v>71</v>
      </c>
      <c r="BW111" s="62">
        <v>72</v>
      </c>
      <c r="BX111" s="62">
        <v>73</v>
      </c>
      <c r="BY111" s="62">
        <v>74</v>
      </c>
      <c r="BZ111" s="62">
        <v>75</v>
      </c>
      <c r="CA111" s="62">
        <v>76</v>
      </c>
      <c r="CB111" s="62">
        <v>77</v>
      </c>
      <c r="CC111" s="62">
        <v>78</v>
      </c>
      <c r="CD111" s="62">
        <v>79</v>
      </c>
      <c r="CE111" s="62">
        <v>80</v>
      </c>
      <c r="CF111" s="62">
        <v>81</v>
      </c>
      <c r="CG111" s="62">
        <v>82</v>
      </c>
      <c r="CH111" s="62">
        <v>83</v>
      </c>
      <c r="CI111" s="62">
        <v>84</v>
      </c>
      <c r="CJ111" s="62">
        <v>85</v>
      </c>
      <c r="CK111" s="62">
        <v>86</v>
      </c>
      <c r="CL111" s="62">
        <v>87</v>
      </c>
      <c r="CM111" s="62">
        <v>88</v>
      </c>
      <c r="CN111" s="62">
        <v>89</v>
      </c>
      <c r="CO111" s="62">
        <v>90</v>
      </c>
      <c r="CP111" s="62">
        <v>91</v>
      </c>
      <c r="CQ111" s="62">
        <v>92</v>
      </c>
      <c r="CR111" s="62">
        <v>93</v>
      </c>
      <c r="CS111" s="62">
        <v>94</v>
      </c>
      <c r="CT111" s="62">
        <v>95</v>
      </c>
      <c r="CU111" s="62">
        <v>96</v>
      </c>
      <c r="CV111" s="62">
        <v>97</v>
      </c>
      <c r="CW111" s="62">
        <v>98</v>
      </c>
      <c r="CX111" s="62">
        <v>99</v>
      </c>
      <c r="CY111" s="62">
        <v>100</v>
      </c>
      <c r="CZ111" s="62">
        <v>101</v>
      </c>
      <c r="DA111" s="62">
        <v>102</v>
      </c>
      <c r="DB111" s="62">
        <v>103</v>
      </c>
      <c r="DC111" s="62">
        <v>104</v>
      </c>
      <c r="DD111" s="62">
        <v>105</v>
      </c>
      <c r="DE111" s="62">
        <v>106</v>
      </c>
      <c r="DF111" s="62">
        <v>107</v>
      </c>
      <c r="DG111" s="62">
        <v>108</v>
      </c>
      <c r="DH111" s="62">
        <v>109</v>
      </c>
      <c r="DI111" s="62">
        <v>110</v>
      </c>
      <c r="DJ111" s="62">
        <v>111</v>
      </c>
      <c r="DK111" s="62">
        <v>112</v>
      </c>
      <c r="DL111" s="62">
        <v>113</v>
      </c>
      <c r="DM111" s="62">
        <v>114</v>
      </c>
      <c r="DN111" s="62">
        <v>115</v>
      </c>
      <c r="DO111" s="62">
        <v>116</v>
      </c>
      <c r="DP111" s="62">
        <v>117</v>
      </c>
      <c r="DQ111" s="62">
        <v>118</v>
      </c>
      <c r="DR111" s="62">
        <v>119</v>
      </c>
      <c r="DS111" s="62">
        <v>120</v>
      </c>
      <c r="DT111" s="62">
        <v>121</v>
      </c>
      <c r="DU111" s="62">
        <v>122</v>
      </c>
      <c r="DV111" s="62">
        <v>123</v>
      </c>
      <c r="DW111" s="62">
        <v>124</v>
      </c>
      <c r="DX111" s="62">
        <v>125</v>
      </c>
      <c r="DY111" s="62">
        <v>126</v>
      </c>
      <c r="DZ111" s="62">
        <v>127</v>
      </c>
      <c r="EA111" s="62">
        <v>128</v>
      </c>
      <c r="EB111" s="62">
        <v>129</v>
      </c>
      <c r="EC111" s="62">
        <v>130</v>
      </c>
      <c r="ED111" s="62">
        <v>131</v>
      </c>
      <c r="EE111" s="62">
        <v>132</v>
      </c>
      <c r="EF111" s="62">
        <v>133</v>
      </c>
      <c r="EG111" s="62">
        <v>134</v>
      </c>
      <c r="EH111" s="62">
        <v>135</v>
      </c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</row>
    <row r="112" spans="2:192" ht="15" hidden="1" customHeight="1">
      <c r="D112" s="66" t="s">
        <v>8730</v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 t="s">
        <v>8812</v>
      </c>
      <c r="T112" s="62"/>
      <c r="U112" s="62"/>
      <c r="V112" s="62"/>
      <c r="W112" s="62"/>
      <c r="X112" s="62"/>
      <c r="Y112" s="66"/>
      <c r="Z112" s="62"/>
      <c r="AA112" s="62"/>
      <c r="AB112" s="62"/>
      <c r="AC112" s="62"/>
      <c r="AD112" s="62"/>
      <c r="AE112" s="62"/>
      <c r="AF112" s="62"/>
      <c r="AG112" s="62"/>
      <c r="AH112" s="62" t="s">
        <v>8813</v>
      </c>
      <c r="AI112" s="62"/>
      <c r="AJ112" s="62"/>
      <c r="AK112" s="62"/>
      <c r="AL112" s="62"/>
      <c r="AM112" s="62"/>
      <c r="AN112" s="66"/>
      <c r="AO112" s="62"/>
      <c r="AP112" s="62"/>
      <c r="AQ112" s="62"/>
      <c r="AR112" s="62"/>
      <c r="AS112" s="62"/>
      <c r="AT112" s="62"/>
      <c r="AU112" s="62"/>
      <c r="AV112" s="62"/>
      <c r="AW112" s="62" t="s">
        <v>8814</v>
      </c>
      <c r="AX112" s="62"/>
      <c r="AY112" s="62"/>
      <c r="AZ112" s="62"/>
      <c r="BA112" s="62"/>
      <c r="BB112" s="62"/>
      <c r="BC112" s="66"/>
      <c r="BD112" s="62"/>
      <c r="BE112" s="62"/>
      <c r="BF112" s="62"/>
      <c r="BG112" s="62"/>
      <c r="BH112" s="62"/>
      <c r="BI112" s="62"/>
      <c r="BJ112" s="62"/>
      <c r="BK112" s="62"/>
      <c r="BL112" s="62" t="s">
        <v>8815</v>
      </c>
      <c r="BM112" s="62"/>
      <c r="BN112" s="62"/>
      <c r="BO112" s="62"/>
      <c r="BP112" s="62"/>
      <c r="BQ112" s="62"/>
      <c r="BR112" s="66"/>
      <c r="BS112" s="62"/>
      <c r="BT112" s="62"/>
      <c r="BU112" s="62"/>
      <c r="BV112" s="62"/>
      <c r="BW112" s="62"/>
      <c r="BX112" s="62"/>
      <c r="BY112" s="62"/>
      <c r="BZ112" s="62"/>
      <c r="CA112" s="62" t="s">
        <v>8816</v>
      </c>
      <c r="CB112" s="62"/>
      <c r="CC112" s="62"/>
      <c r="CD112" s="62"/>
      <c r="CE112" s="62"/>
      <c r="CF112" s="62"/>
      <c r="CG112" s="66"/>
      <c r="CH112" s="62"/>
      <c r="CI112" s="62"/>
      <c r="CJ112" s="62"/>
      <c r="CK112" s="62"/>
      <c r="CL112" s="62"/>
      <c r="CM112" s="62"/>
      <c r="CN112" s="62"/>
      <c r="CO112" s="62"/>
      <c r="CP112" s="62" t="s">
        <v>8817</v>
      </c>
      <c r="CQ112" s="62"/>
      <c r="CR112" s="62"/>
      <c r="CS112" s="62"/>
      <c r="CT112" s="62"/>
      <c r="CU112" s="62"/>
      <c r="CV112" s="66"/>
      <c r="CW112" s="62"/>
      <c r="CX112" s="62"/>
      <c r="CY112" s="62"/>
      <c r="CZ112" s="62"/>
      <c r="DA112" s="62"/>
      <c r="DB112" s="62"/>
      <c r="DC112" s="62"/>
      <c r="DD112" s="62"/>
      <c r="DE112" s="62" t="s">
        <v>8818</v>
      </c>
      <c r="DF112" s="62"/>
      <c r="DG112" s="62"/>
      <c r="DH112" s="62"/>
      <c r="DI112" s="62"/>
      <c r="DJ112" s="62"/>
      <c r="DK112" s="66"/>
      <c r="DL112" s="62"/>
      <c r="DM112" s="62"/>
      <c r="DN112" s="62"/>
      <c r="DO112" s="62"/>
      <c r="DP112" s="62"/>
      <c r="DQ112" s="62"/>
      <c r="DR112" s="62"/>
      <c r="DS112" s="62"/>
      <c r="DT112" s="62" t="s">
        <v>8819</v>
      </c>
      <c r="DU112" s="62"/>
      <c r="DV112" s="62"/>
      <c r="DW112" s="62"/>
      <c r="DX112" s="62"/>
      <c r="DY112" s="62"/>
      <c r="DZ112" s="66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6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6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</row>
    <row r="113" spans="1:192" ht="15" hidden="1" customHeight="1">
      <c r="A113" s="36"/>
      <c r="B113" s="36"/>
      <c r="C113" s="36"/>
      <c r="D113" s="81" t="s">
        <v>8820</v>
      </c>
      <c r="E113" s="81"/>
      <c r="F113" s="81"/>
      <c r="G113" s="81"/>
      <c r="H113" s="81"/>
      <c r="I113" s="81"/>
      <c r="J113" s="81"/>
      <c r="K113" s="81"/>
      <c r="L113" s="81" t="s">
        <v>8821</v>
      </c>
      <c r="M113" s="81"/>
      <c r="N113" s="81"/>
      <c r="O113" s="81"/>
      <c r="P113" s="81"/>
      <c r="Q113" s="79" t="s">
        <v>8822</v>
      </c>
      <c r="R113" s="80" t="s">
        <v>8736</v>
      </c>
      <c r="S113" s="81" t="s">
        <v>8820</v>
      </c>
      <c r="T113" s="81"/>
      <c r="U113" s="81"/>
      <c r="V113" s="81"/>
      <c r="W113" s="81"/>
      <c r="X113" s="81"/>
      <c r="Y113" s="81"/>
      <c r="Z113" s="81"/>
      <c r="AA113" s="81" t="s">
        <v>8821</v>
      </c>
      <c r="AB113" s="81"/>
      <c r="AC113" s="81"/>
      <c r="AD113" s="81"/>
      <c r="AE113" s="81"/>
      <c r="AF113" s="79" t="s">
        <v>8822</v>
      </c>
      <c r="AG113" s="80" t="s">
        <v>8736</v>
      </c>
      <c r="AH113" s="81" t="s">
        <v>8820</v>
      </c>
      <c r="AI113" s="81"/>
      <c r="AJ113" s="81"/>
      <c r="AK113" s="81"/>
      <c r="AL113" s="81"/>
      <c r="AM113" s="81"/>
      <c r="AN113" s="81"/>
      <c r="AO113" s="81"/>
      <c r="AP113" s="81" t="s">
        <v>8821</v>
      </c>
      <c r="AQ113" s="81"/>
      <c r="AR113" s="81"/>
      <c r="AS113" s="81"/>
      <c r="AT113" s="81"/>
      <c r="AU113" s="79" t="s">
        <v>8822</v>
      </c>
      <c r="AV113" s="80" t="s">
        <v>8736</v>
      </c>
      <c r="AW113" s="81" t="s">
        <v>8820</v>
      </c>
      <c r="AX113" s="81"/>
      <c r="AY113" s="81"/>
      <c r="AZ113" s="81"/>
      <c r="BA113" s="81"/>
      <c r="BB113" s="81"/>
      <c r="BC113" s="81"/>
      <c r="BD113" s="81"/>
      <c r="BE113" s="81" t="s">
        <v>8821</v>
      </c>
      <c r="BF113" s="81"/>
      <c r="BG113" s="81"/>
      <c r="BH113" s="81"/>
      <c r="BI113" s="81"/>
      <c r="BJ113" s="79" t="s">
        <v>8822</v>
      </c>
      <c r="BK113" s="80" t="s">
        <v>8736</v>
      </c>
      <c r="BL113" s="81" t="s">
        <v>8820</v>
      </c>
      <c r="BM113" s="81"/>
      <c r="BN113" s="81"/>
      <c r="BO113" s="81"/>
      <c r="BP113" s="81"/>
      <c r="BQ113" s="81"/>
      <c r="BR113" s="81"/>
      <c r="BS113" s="81"/>
      <c r="BT113" s="81" t="s">
        <v>8821</v>
      </c>
      <c r="BU113" s="81"/>
      <c r="BV113" s="81"/>
      <c r="BW113" s="81"/>
      <c r="BX113" s="81"/>
      <c r="BY113" s="79" t="s">
        <v>8822</v>
      </c>
      <c r="BZ113" s="80" t="s">
        <v>8736</v>
      </c>
      <c r="CA113" s="81" t="s">
        <v>8820</v>
      </c>
      <c r="CB113" s="81"/>
      <c r="CC113" s="81"/>
      <c r="CD113" s="81"/>
      <c r="CE113" s="81"/>
      <c r="CF113" s="81"/>
      <c r="CG113" s="81"/>
      <c r="CH113" s="81"/>
      <c r="CI113" s="81" t="s">
        <v>8821</v>
      </c>
      <c r="CJ113" s="81"/>
      <c r="CK113" s="81"/>
      <c r="CL113" s="81"/>
      <c r="CM113" s="81"/>
      <c r="CN113" s="79" t="s">
        <v>8822</v>
      </c>
      <c r="CO113" s="80" t="s">
        <v>8736</v>
      </c>
      <c r="CP113" s="81" t="s">
        <v>8820</v>
      </c>
      <c r="CQ113" s="81"/>
      <c r="CR113" s="81"/>
      <c r="CS113" s="81"/>
      <c r="CT113" s="81"/>
      <c r="CU113" s="81"/>
      <c r="CV113" s="81"/>
      <c r="CW113" s="81"/>
      <c r="CX113" s="81" t="s">
        <v>8821</v>
      </c>
      <c r="CY113" s="81"/>
      <c r="CZ113" s="81"/>
      <c r="DA113" s="81"/>
      <c r="DB113" s="81"/>
      <c r="DC113" s="79" t="s">
        <v>8822</v>
      </c>
      <c r="DD113" s="80" t="s">
        <v>8736</v>
      </c>
      <c r="DE113" s="81" t="s">
        <v>8820</v>
      </c>
      <c r="DF113" s="81"/>
      <c r="DG113" s="81"/>
      <c r="DH113" s="81"/>
      <c r="DI113" s="81"/>
      <c r="DJ113" s="81"/>
      <c r="DK113" s="81"/>
      <c r="DL113" s="81"/>
      <c r="DM113" s="81" t="s">
        <v>8821</v>
      </c>
      <c r="DN113" s="81"/>
      <c r="DO113" s="81"/>
      <c r="DP113" s="81"/>
      <c r="DQ113" s="81"/>
      <c r="DR113" s="79" t="s">
        <v>8822</v>
      </c>
      <c r="DS113" s="80" t="s">
        <v>8736</v>
      </c>
      <c r="DT113" s="81" t="s">
        <v>8820</v>
      </c>
      <c r="DU113" s="81"/>
      <c r="DV113" s="81"/>
      <c r="DW113" s="81"/>
      <c r="DX113" s="81"/>
      <c r="DY113" s="81"/>
      <c r="DZ113" s="81"/>
      <c r="EA113" s="81"/>
      <c r="EB113" s="81" t="s">
        <v>8821</v>
      </c>
      <c r="EC113" s="81"/>
      <c r="ED113" s="81"/>
      <c r="EE113" s="81"/>
      <c r="EF113" s="81"/>
      <c r="EG113" s="79" t="s">
        <v>8822</v>
      </c>
      <c r="EH113" s="80" t="s">
        <v>8736</v>
      </c>
      <c r="EI113" s="67"/>
      <c r="EJ113" s="67"/>
      <c r="EK113" s="67"/>
      <c r="EL113" s="67"/>
      <c r="EM113" s="67"/>
      <c r="EN113" s="67"/>
      <c r="EO113" s="67"/>
      <c r="EP113" s="67"/>
      <c r="EQ113" s="67"/>
      <c r="ER113" s="67"/>
      <c r="ES113" s="79"/>
      <c r="ET113" s="80"/>
      <c r="EU113" s="67"/>
      <c r="EV113" s="67"/>
      <c r="EW113" s="67"/>
      <c r="EX113" s="67"/>
      <c r="EY113" s="67"/>
      <c r="EZ113" s="67"/>
      <c r="FA113" s="67"/>
      <c r="FB113" s="67"/>
      <c r="FC113" s="67"/>
      <c r="FD113" s="67"/>
      <c r="FE113" s="67"/>
      <c r="FF113" s="67"/>
      <c r="FG113" s="67"/>
      <c r="FH113" s="67"/>
      <c r="FI113" s="67"/>
      <c r="FJ113" s="67"/>
      <c r="FK113" s="67"/>
      <c r="FL113" s="67"/>
      <c r="FM113" s="67"/>
      <c r="FN113" s="79"/>
      <c r="FO113" s="80"/>
      <c r="FP113" s="67"/>
      <c r="FQ113" s="67"/>
      <c r="FR113" s="67"/>
      <c r="FS113" s="67"/>
      <c r="FT113" s="67"/>
      <c r="FU113" s="67"/>
      <c r="FV113" s="67"/>
      <c r="FW113" s="67"/>
      <c r="FX113" s="67"/>
      <c r="FY113" s="67"/>
      <c r="FZ113" s="67"/>
      <c r="GA113" s="67"/>
      <c r="GB113" s="67"/>
      <c r="GC113" s="67"/>
      <c r="GD113" s="67"/>
      <c r="GE113" s="67"/>
      <c r="GF113" s="67"/>
      <c r="GG113" s="67"/>
      <c r="GH113" s="67"/>
      <c r="GI113" s="79"/>
      <c r="GJ113" s="80"/>
    </row>
    <row r="114" spans="1:192" ht="15" hidden="1" customHeight="1">
      <c r="A114" s="36"/>
      <c r="B114" s="36"/>
      <c r="C114" s="36"/>
      <c r="D114" s="42" t="s">
        <v>8733</v>
      </c>
      <c r="E114" s="42" t="s">
        <v>8800</v>
      </c>
      <c r="F114" s="42" t="s">
        <v>8801</v>
      </c>
      <c r="G114" s="42" t="s">
        <v>8802</v>
      </c>
      <c r="H114" s="42" t="s">
        <v>8803</v>
      </c>
      <c r="I114" s="42" t="s">
        <v>8804</v>
      </c>
      <c r="J114" s="42" t="s">
        <v>8805</v>
      </c>
      <c r="K114" s="42" t="s">
        <v>8806</v>
      </c>
      <c r="L114" s="42" t="s">
        <v>8807</v>
      </c>
      <c r="M114" s="42" t="s">
        <v>8808</v>
      </c>
      <c r="N114" s="42" t="s">
        <v>8809</v>
      </c>
      <c r="O114" s="42" t="s">
        <v>8810</v>
      </c>
      <c r="P114" s="42" t="s">
        <v>8811</v>
      </c>
      <c r="Q114" s="79"/>
      <c r="R114" s="80"/>
      <c r="S114" s="42" t="s">
        <v>8733</v>
      </c>
      <c r="T114" s="42" t="s">
        <v>8800</v>
      </c>
      <c r="U114" s="42" t="s">
        <v>8801</v>
      </c>
      <c r="V114" s="42" t="s">
        <v>8802</v>
      </c>
      <c r="W114" s="42" t="s">
        <v>8803</v>
      </c>
      <c r="X114" s="42" t="s">
        <v>8804</v>
      </c>
      <c r="Y114" s="42" t="s">
        <v>8805</v>
      </c>
      <c r="Z114" s="42" t="s">
        <v>8806</v>
      </c>
      <c r="AA114" s="42" t="s">
        <v>8807</v>
      </c>
      <c r="AB114" s="42" t="s">
        <v>8808</v>
      </c>
      <c r="AC114" s="42" t="s">
        <v>8809</v>
      </c>
      <c r="AD114" s="42" t="s">
        <v>8810</v>
      </c>
      <c r="AE114" s="42" t="s">
        <v>8811</v>
      </c>
      <c r="AF114" s="79"/>
      <c r="AG114" s="80"/>
      <c r="AH114" s="42" t="s">
        <v>8733</v>
      </c>
      <c r="AI114" s="42" t="s">
        <v>8800</v>
      </c>
      <c r="AJ114" s="42" t="s">
        <v>8801</v>
      </c>
      <c r="AK114" s="42" t="s">
        <v>8802</v>
      </c>
      <c r="AL114" s="42" t="s">
        <v>8803</v>
      </c>
      <c r="AM114" s="42" t="s">
        <v>8804</v>
      </c>
      <c r="AN114" s="42" t="s">
        <v>8805</v>
      </c>
      <c r="AO114" s="42" t="s">
        <v>8806</v>
      </c>
      <c r="AP114" s="42" t="s">
        <v>8807</v>
      </c>
      <c r="AQ114" s="42" t="s">
        <v>8808</v>
      </c>
      <c r="AR114" s="42" t="s">
        <v>8809</v>
      </c>
      <c r="AS114" s="42" t="s">
        <v>8810</v>
      </c>
      <c r="AT114" s="42" t="s">
        <v>8811</v>
      </c>
      <c r="AU114" s="79"/>
      <c r="AV114" s="80"/>
      <c r="AW114" s="42" t="s">
        <v>8733</v>
      </c>
      <c r="AX114" s="42" t="s">
        <v>8800</v>
      </c>
      <c r="AY114" s="42" t="s">
        <v>8801</v>
      </c>
      <c r="AZ114" s="42" t="s">
        <v>8802</v>
      </c>
      <c r="BA114" s="42" t="s">
        <v>8803</v>
      </c>
      <c r="BB114" s="42" t="s">
        <v>8804</v>
      </c>
      <c r="BC114" s="42" t="s">
        <v>8805</v>
      </c>
      <c r="BD114" s="42" t="s">
        <v>8806</v>
      </c>
      <c r="BE114" s="42" t="s">
        <v>8807</v>
      </c>
      <c r="BF114" s="42" t="s">
        <v>8808</v>
      </c>
      <c r="BG114" s="42" t="s">
        <v>8809</v>
      </c>
      <c r="BH114" s="42" t="s">
        <v>8810</v>
      </c>
      <c r="BI114" s="42" t="s">
        <v>8811</v>
      </c>
      <c r="BJ114" s="79"/>
      <c r="BK114" s="80"/>
      <c r="BL114" s="42" t="s">
        <v>8733</v>
      </c>
      <c r="BM114" s="42" t="s">
        <v>8800</v>
      </c>
      <c r="BN114" s="42" t="s">
        <v>8801</v>
      </c>
      <c r="BO114" s="42" t="s">
        <v>8802</v>
      </c>
      <c r="BP114" s="42" t="s">
        <v>8803</v>
      </c>
      <c r="BQ114" s="42" t="s">
        <v>8804</v>
      </c>
      <c r="BR114" s="42" t="s">
        <v>8805</v>
      </c>
      <c r="BS114" s="42" t="s">
        <v>8806</v>
      </c>
      <c r="BT114" s="42" t="s">
        <v>8807</v>
      </c>
      <c r="BU114" s="42" t="s">
        <v>8808</v>
      </c>
      <c r="BV114" s="42" t="s">
        <v>8809</v>
      </c>
      <c r="BW114" s="42" t="s">
        <v>8810</v>
      </c>
      <c r="BX114" s="42" t="s">
        <v>8811</v>
      </c>
      <c r="BY114" s="79"/>
      <c r="BZ114" s="80"/>
      <c r="CA114" s="42" t="s">
        <v>8733</v>
      </c>
      <c r="CB114" s="42" t="s">
        <v>8800</v>
      </c>
      <c r="CC114" s="42" t="s">
        <v>8801</v>
      </c>
      <c r="CD114" s="42" t="s">
        <v>8802</v>
      </c>
      <c r="CE114" s="42" t="s">
        <v>8803</v>
      </c>
      <c r="CF114" s="42" t="s">
        <v>8804</v>
      </c>
      <c r="CG114" s="42" t="s">
        <v>8805</v>
      </c>
      <c r="CH114" s="42" t="s">
        <v>8806</v>
      </c>
      <c r="CI114" s="42" t="s">
        <v>8807</v>
      </c>
      <c r="CJ114" s="42" t="s">
        <v>8808</v>
      </c>
      <c r="CK114" s="42" t="s">
        <v>8809</v>
      </c>
      <c r="CL114" s="42" t="s">
        <v>8810</v>
      </c>
      <c r="CM114" s="42" t="s">
        <v>8811</v>
      </c>
      <c r="CN114" s="79"/>
      <c r="CO114" s="80"/>
      <c r="CP114" s="42" t="s">
        <v>8733</v>
      </c>
      <c r="CQ114" s="42" t="s">
        <v>8800</v>
      </c>
      <c r="CR114" s="42" t="s">
        <v>8801</v>
      </c>
      <c r="CS114" s="42" t="s">
        <v>8802</v>
      </c>
      <c r="CT114" s="42" t="s">
        <v>8803</v>
      </c>
      <c r="CU114" s="42" t="s">
        <v>8804</v>
      </c>
      <c r="CV114" s="42" t="s">
        <v>8805</v>
      </c>
      <c r="CW114" s="42" t="s">
        <v>8806</v>
      </c>
      <c r="CX114" s="42" t="s">
        <v>8807</v>
      </c>
      <c r="CY114" s="42" t="s">
        <v>8808</v>
      </c>
      <c r="CZ114" s="42" t="s">
        <v>8809</v>
      </c>
      <c r="DA114" s="42" t="s">
        <v>8810</v>
      </c>
      <c r="DB114" s="42" t="s">
        <v>8811</v>
      </c>
      <c r="DC114" s="79"/>
      <c r="DD114" s="80"/>
      <c r="DE114" s="42" t="s">
        <v>8733</v>
      </c>
      <c r="DF114" s="42" t="s">
        <v>8800</v>
      </c>
      <c r="DG114" s="42" t="s">
        <v>8801</v>
      </c>
      <c r="DH114" s="42" t="s">
        <v>8802</v>
      </c>
      <c r="DI114" s="42" t="s">
        <v>8803</v>
      </c>
      <c r="DJ114" s="42" t="s">
        <v>8804</v>
      </c>
      <c r="DK114" s="42" t="s">
        <v>8805</v>
      </c>
      <c r="DL114" s="42" t="s">
        <v>8806</v>
      </c>
      <c r="DM114" s="42" t="s">
        <v>8807</v>
      </c>
      <c r="DN114" s="42" t="s">
        <v>8808</v>
      </c>
      <c r="DO114" s="42" t="s">
        <v>8809</v>
      </c>
      <c r="DP114" s="42" t="s">
        <v>8810</v>
      </c>
      <c r="DQ114" s="42" t="s">
        <v>8811</v>
      </c>
      <c r="DR114" s="79"/>
      <c r="DS114" s="80"/>
      <c r="DT114" s="42" t="s">
        <v>8733</v>
      </c>
      <c r="DU114" s="42" t="s">
        <v>8800</v>
      </c>
      <c r="DV114" s="42" t="s">
        <v>8801</v>
      </c>
      <c r="DW114" s="42" t="s">
        <v>8802</v>
      </c>
      <c r="DX114" s="42" t="s">
        <v>8803</v>
      </c>
      <c r="DY114" s="42" t="s">
        <v>8804</v>
      </c>
      <c r="DZ114" s="42" t="s">
        <v>8805</v>
      </c>
      <c r="EA114" s="42" t="s">
        <v>8806</v>
      </c>
      <c r="EB114" s="42" t="s">
        <v>8807</v>
      </c>
      <c r="EC114" s="42" t="s">
        <v>8808</v>
      </c>
      <c r="ED114" s="42" t="s">
        <v>8809</v>
      </c>
      <c r="EE114" s="42" t="s">
        <v>8810</v>
      </c>
      <c r="EF114" s="42" t="s">
        <v>8811</v>
      </c>
      <c r="EG114" s="79"/>
      <c r="EH114" s="80"/>
      <c r="EI114" s="42"/>
      <c r="EJ114" s="42"/>
      <c r="EK114" s="42"/>
      <c r="EL114" s="42"/>
      <c r="EM114" s="42"/>
      <c r="EN114" s="42"/>
      <c r="EO114" s="42"/>
      <c r="EP114" s="42"/>
      <c r="EQ114" s="42"/>
      <c r="ER114" s="42"/>
      <c r="ES114" s="79"/>
      <c r="ET114" s="80"/>
      <c r="EU114" s="68"/>
      <c r="EV114" s="42"/>
      <c r="EW114" s="42"/>
      <c r="EX114" s="42"/>
      <c r="EY114" s="42"/>
      <c r="EZ114" s="42"/>
      <c r="FA114" s="42"/>
      <c r="FB114" s="42"/>
      <c r="FC114" s="42"/>
      <c r="FD114" s="42"/>
      <c r="FE114" s="42"/>
      <c r="FF114" s="42"/>
      <c r="FG114" s="42"/>
      <c r="FH114" s="42"/>
      <c r="FI114" s="42"/>
      <c r="FJ114" s="42"/>
      <c r="FK114" s="42"/>
      <c r="FL114" s="42"/>
      <c r="FM114" s="42"/>
      <c r="FN114" s="79"/>
      <c r="FO114" s="80"/>
      <c r="FP114" s="68"/>
      <c r="FQ114" s="42"/>
      <c r="FR114" s="42"/>
      <c r="FS114" s="42"/>
      <c r="FT114" s="42"/>
      <c r="FU114" s="42"/>
      <c r="FV114" s="42"/>
      <c r="FW114" s="42"/>
      <c r="FX114" s="42"/>
      <c r="FY114" s="42"/>
      <c r="FZ114" s="42"/>
      <c r="GA114" s="42"/>
      <c r="GB114" s="42"/>
      <c r="GC114" s="42"/>
      <c r="GD114" s="42"/>
      <c r="GE114" s="42"/>
      <c r="GF114" s="42"/>
      <c r="GG114" s="42"/>
      <c r="GH114" s="42"/>
      <c r="GI114" s="79"/>
      <c r="GJ114" s="80"/>
    </row>
    <row r="115" spans="1:192" ht="15" hidden="1" customHeight="1">
      <c r="A115" s="69" t="s">
        <v>8823</v>
      </c>
      <c r="B115" s="36"/>
      <c r="C115" s="36"/>
      <c r="D115" s="44" t="s">
        <v>8737</v>
      </c>
      <c r="E115" s="44" t="s">
        <v>8737</v>
      </c>
      <c r="F115" s="44" t="s">
        <v>8737</v>
      </c>
      <c r="G115" s="44" t="s">
        <v>8737</v>
      </c>
      <c r="H115" s="44" t="s">
        <v>8737</v>
      </c>
      <c r="I115" s="44" t="s">
        <v>8737</v>
      </c>
      <c r="J115" s="44" t="s">
        <v>8737</v>
      </c>
      <c r="K115" s="44" t="s">
        <v>8737</v>
      </c>
      <c r="L115" s="44" t="s">
        <v>8737</v>
      </c>
      <c r="M115" s="44" t="s">
        <v>8737</v>
      </c>
      <c r="N115" s="44" t="s">
        <v>8737</v>
      </c>
      <c r="O115" s="44" t="s">
        <v>8737</v>
      </c>
      <c r="P115" s="44" t="s">
        <v>8737</v>
      </c>
      <c r="Q115" s="44" t="s">
        <v>8737</v>
      </c>
      <c r="R115" s="44" t="s">
        <v>8737</v>
      </c>
      <c r="S115" s="44" t="s">
        <v>8737</v>
      </c>
      <c r="T115" s="44" t="s">
        <v>8737</v>
      </c>
      <c r="U115" s="44" t="s">
        <v>8737</v>
      </c>
      <c r="V115" s="44" t="s">
        <v>8737</v>
      </c>
      <c r="W115" s="44" t="s">
        <v>8737</v>
      </c>
      <c r="X115" s="44" t="s">
        <v>8737</v>
      </c>
      <c r="Y115" s="44" t="s">
        <v>8737</v>
      </c>
      <c r="Z115" s="44" t="s">
        <v>8737</v>
      </c>
      <c r="AA115" s="44" t="s">
        <v>8737</v>
      </c>
      <c r="AB115" s="44" t="s">
        <v>8737</v>
      </c>
      <c r="AC115" s="44" t="s">
        <v>8737</v>
      </c>
      <c r="AD115" s="44" t="s">
        <v>8737</v>
      </c>
      <c r="AE115" s="44" t="s">
        <v>8737</v>
      </c>
      <c r="AF115" s="44" t="s">
        <v>8737</v>
      </c>
      <c r="AG115" s="44" t="s">
        <v>8737</v>
      </c>
      <c r="AH115" s="44" t="s">
        <v>8737</v>
      </c>
      <c r="AI115" s="44" t="s">
        <v>8737</v>
      </c>
      <c r="AJ115" s="44" t="s">
        <v>8737</v>
      </c>
      <c r="AK115" s="44" t="s">
        <v>8737</v>
      </c>
      <c r="AL115" s="44" t="s">
        <v>8737</v>
      </c>
      <c r="AM115" s="44" t="s">
        <v>8737</v>
      </c>
      <c r="AN115" s="44" t="s">
        <v>8737</v>
      </c>
      <c r="AO115" s="44" t="s">
        <v>8737</v>
      </c>
      <c r="AP115" s="44" t="s">
        <v>8737</v>
      </c>
      <c r="AQ115" s="44" t="s">
        <v>8737</v>
      </c>
      <c r="AR115" s="44" t="s">
        <v>8737</v>
      </c>
      <c r="AS115" s="44" t="s">
        <v>8737</v>
      </c>
      <c r="AT115" s="44" t="s">
        <v>8737</v>
      </c>
      <c r="AU115" s="44" t="s">
        <v>8737</v>
      </c>
      <c r="AV115" s="44" t="s">
        <v>8737</v>
      </c>
      <c r="AW115" s="44" t="s">
        <v>8737</v>
      </c>
      <c r="AX115" s="44" t="s">
        <v>8737</v>
      </c>
      <c r="AY115" s="44" t="s">
        <v>8737</v>
      </c>
      <c r="AZ115" s="44" t="s">
        <v>8737</v>
      </c>
      <c r="BA115" s="44" t="s">
        <v>8737</v>
      </c>
      <c r="BB115" s="44" t="s">
        <v>8737</v>
      </c>
      <c r="BC115" s="44" t="s">
        <v>8737</v>
      </c>
      <c r="BD115" s="44" t="s">
        <v>8737</v>
      </c>
      <c r="BE115" s="44" t="s">
        <v>8737</v>
      </c>
      <c r="BF115" s="44" t="s">
        <v>8737</v>
      </c>
      <c r="BG115" s="44" t="s">
        <v>8737</v>
      </c>
      <c r="BH115" s="44" t="s">
        <v>8737</v>
      </c>
      <c r="BI115" s="44" t="s">
        <v>8737</v>
      </c>
      <c r="BJ115" s="44" t="s">
        <v>8737</v>
      </c>
      <c r="BK115" s="44" t="s">
        <v>8737</v>
      </c>
      <c r="BL115" s="44" t="s">
        <v>8737</v>
      </c>
      <c r="BM115" s="44" t="s">
        <v>8737</v>
      </c>
      <c r="BN115" s="44" t="s">
        <v>8737</v>
      </c>
      <c r="BO115" s="44" t="s">
        <v>8737</v>
      </c>
      <c r="BP115" s="44" t="s">
        <v>8737</v>
      </c>
      <c r="BQ115" s="44" t="s">
        <v>8737</v>
      </c>
      <c r="BR115" s="44" t="s">
        <v>8737</v>
      </c>
      <c r="BS115" s="44" t="s">
        <v>8737</v>
      </c>
      <c r="BT115" s="44" t="s">
        <v>8737</v>
      </c>
      <c r="BU115" s="44" t="s">
        <v>8737</v>
      </c>
      <c r="BV115" s="44" t="s">
        <v>8737</v>
      </c>
      <c r="BW115" s="44" t="s">
        <v>8737</v>
      </c>
      <c r="BX115" s="44" t="s">
        <v>8737</v>
      </c>
      <c r="BY115" s="44" t="s">
        <v>8737</v>
      </c>
      <c r="BZ115" s="44" t="s">
        <v>8737</v>
      </c>
      <c r="CA115" s="44" t="s">
        <v>8737</v>
      </c>
      <c r="CB115" s="44" t="s">
        <v>8737</v>
      </c>
      <c r="CC115" s="44" t="s">
        <v>8737</v>
      </c>
      <c r="CD115" s="44" t="s">
        <v>8737</v>
      </c>
      <c r="CE115" s="44" t="s">
        <v>8737</v>
      </c>
      <c r="CF115" s="44" t="s">
        <v>8737</v>
      </c>
      <c r="CG115" s="44" t="s">
        <v>8737</v>
      </c>
      <c r="CH115" s="44" t="s">
        <v>8737</v>
      </c>
      <c r="CI115" s="44" t="s">
        <v>8737</v>
      </c>
      <c r="CJ115" s="44" t="s">
        <v>8737</v>
      </c>
      <c r="CK115" s="44" t="s">
        <v>8737</v>
      </c>
      <c r="CL115" s="44" t="s">
        <v>8737</v>
      </c>
      <c r="CM115" s="44" t="s">
        <v>8737</v>
      </c>
      <c r="CN115" s="44" t="s">
        <v>8737</v>
      </c>
      <c r="CO115" s="44" t="s">
        <v>8737</v>
      </c>
      <c r="CP115" s="44" t="s">
        <v>8737</v>
      </c>
      <c r="CQ115" s="44" t="s">
        <v>8737</v>
      </c>
      <c r="CR115" s="44" t="s">
        <v>8737</v>
      </c>
      <c r="CS115" s="44" t="s">
        <v>8737</v>
      </c>
      <c r="CT115" s="44" t="s">
        <v>8737</v>
      </c>
      <c r="CU115" s="44" t="s">
        <v>8737</v>
      </c>
      <c r="CV115" s="44" t="s">
        <v>8737</v>
      </c>
      <c r="CW115" s="44" t="s">
        <v>8737</v>
      </c>
      <c r="CX115" s="44" t="s">
        <v>8737</v>
      </c>
      <c r="CY115" s="44" t="s">
        <v>8737</v>
      </c>
      <c r="CZ115" s="44" t="s">
        <v>8737</v>
      </c>
      <c r="DA115" s="44" t="s">
        <v>8737</v>
      </c>
      <c r="DB115" s="44" t="s">
        <v>8737</v>
      </c>
      <c r="DC115" s="44" t="s">
        <v>8737</v>
      </c>
      <c r="DD115" s="44" t="s">
        <v>8737</v>
      </c>
      <c r="DE115" s="44" t="s">
        <v>8737</v>
      </c>
      <c r="DF115" s="44" t="s">
        <v>8737</v>
      </c>
      <c r="DG115" s="44" t="s">
        <v>8737</v>
      </c>
      <c r="DH115" s="44" t="s">
        <v>8737</v>
      </c>
      <c r="DI115" s="44" t="s">
        <v>8737</v>
      </c>
      <c r="DJ115" s="44" t="s">
        <v>8737</v>
      </c>
      <c r="DK115" s="44" t="s">
        <v>8737</v>
      </c>
      <c r="DL115" s="44" t="s">
        <v>8737</v>
      </c>
      <c r="DM115" s="44" t="s">
        <v>8737</v>
      </c>
      <c r="DN115" s="44" t="s">
        <v>8737</v>
      </c>
      <c r="DO115" s="44" t="s">
        <v>8737</v>
      </c>
      <c r="DP115" s="44" t="s">
        <v>8737</v>
      </c>
      <c r="DQ115" s="44" t="s">
        <v>8737</v>
      </c>
      <c r="DR115" s="44" t="s">
        <v>8737</v>
      </c>
      <c r="DS115" s="44" t="s">
        <v>8737</v>
      </c>
      <c r="DT115" s="44" t="s">
        <v>8737</v>
      </c>
      <c r="DU115" s="44" t="s">
        <v>8737</v>
      </c>
      <c r="DV115" s="44" t="s">
        <v>8737</v>
      </c>
      <c r="DW115" s="44" t="s">
        <v>8737</v>
      </c>
      <c r="DX115" s="44" t="s">
        <v>8737</v>
      </c>
      <c r="DY115" s="44" t="s">
        <v>8737</v>
      </c>
      <c r="DZ115" s="44" t="s">
        <v>8737</v>
      </c>
      <c r="EA115" s="44" t="s">
        <v>8737</v>
      </c>
      <c r="EB115" s="44" t="s">
        <v>8737</v>
      </c>
      <c r="EC115" s="44" t="s">
        <v>8737</v>
      </c>
      <c r="ED115" s="44" t="s">
        <v>8737</v>
      </c>
      <c r="EE115" s="44" t="s">
        <v>8737</v>
      </c>
      <c r="EF115" s="44" t="s">
        <v>8737</v>
      </c>
      <c r="EG115" s="44" t="s">
        <v>8737</v>
      </c>
      <c r="EH115" s="44" t="s">
        <v>8737</v>
      </c>
      <c r="EI115" s="44"/>
      <c r="EJ115" s="44"/>
      <c r="EK115" s="44"/>
      <c r="EL115" s="44"/>
      <c r="EM115" s="44"/>
      <c r="EN115" s="44"/>
      <c r="EO115" s="44"/>
      <c r="EP115" s="44"/>
      <c r="EQ115" s="44"/>
      <c r="ER115" s="44"/>
      <c r="ES115" s="44"/>
      <c r="ET115" s="44"/>
      <c r="EU115" s="44"/>
      <c r="EV115" s="44"/>
      <c r="EW115" s="44"/>
      <c r="EX115" s="44"/>
      <c r="EY115" s="44"/>
      <c r="EZ115" s="44"/>
      <c r="FA115" s="44"/>
      <c r="FB115" s="44"/>
      <c r="FC115" s="44"/>
      <c r="FD115" s="44"/>
      <c r="FE115" s="44"/>
      <c r="FF115" s="44"/>
      <c r="FG115" s="44"/>
      <c r="FH115" s="44"/>
      <c r="FI115" s="44"/>
      <c r="FJ115" s="44"/>
      <c r="FK115" s="44"/>
      <c r="FL115" s="44"/>
      <c r="FM115" s="44"/>
      <c r="FN115" s="44"/>
      <c r="FO115" s="44"/>
      <c r="FP115" s="44"/>
      <c r="FQ115" s="44"/>
      <c r="FR115" s="44"/>
      <c r="FS115" s="44"/>
      <c r="FT115" s="44"/>
      <c r="FU115" s="44"/>
      <c r="FV115" s="44"/>
      <c r="FW115" s="44"/>
      <c r="FX115" s="44"/>
      <c r="FY115" s="44"/>
      <c r="FZ115" s="44"/>
      <c r="GA115" s="44"/>
      <c r="GB115" s="44"/>
      <c r="GC115" s="44"/>
      <c r="GD115" s="44"/>
      <c r="GE115" s="44"/>
      <c r="GF115" s="44"/>
      <c r="GG115" s="44"/>
      <c r="GH115" s="44"/>
      <c r="GI115" s="44"/>
      <c r="GJ115" s="44"/>
    </row>
    <row r="116" spans="1:192" ht="15" hidden="1" customHeight="1">
      <c r="A116" s="45" t="s">
        <v>8738</v>
      </c>
      <c r="B116" s="46"/>
      <c r="C116" s="46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  <c r="BA116" s="47"/>
      <c r="BB116" s="47"/>
      <c r="BC116" s="47"/>
      <c r="BD116" s="47"/>
      <c r="BE116" s="47"/>
      <c r="BF116" s="47"/>
      <c r="BG116" s="47"/>
      <c r="BH116" s="47"/>
      <c r="BI116" s="47"/>
      <c r="BJ116" s="47"/>
      <c r="BK116" s="47"/>
      <c r="BL116" s="47"/>
      <c r="BM116" s="47"/>
      <c r="BN116" s="47"/>
      <c r="BO116" s="47"/>
      <c r="BP116" s="47"/>
      <c r="BQ116" s="47"/>
      <c r="BR116" s="47"/>
      <c r="BS116" s="47"/>
      <c r="BT116" s="47"/>
      <c r="BU116" s="47"/>
      <c r="BV116" s="47"/>
      <c r="BW116" s="47"/>
      <c r="BX116" s="47"/>
      <c r="BY116" s="47"/>
      <c r="BZ116" s="47"/>
      <c r="CA116" s="47"/>
      <c r="CB116" s="47"/>
      <c r="CC116" s="47"/>
      <c r="CD116" s="47"/>
      <c r="CE116" s="47"/>
      <c r="CF116" s="47"/>
      <c r="CG116" s="47"/>
      <c r="CH116" s="47"/>
      <c r="CI116" s="47"/>
      <c r="CJ116" s="47"/>
      <c r="CK116" s="47"/>
      <c r="CL116" s="47"/>
      <c r="CM116" s="47"/>
      <c r="CN116" s="47"/>
      <c r="CO116" s="47"/>
      <c r="CP116" s="47"/>
      <c r="CQ116" s="47"/>
      <c r="CR116" s="47"/>
      <c r="CS116" s="47"/>
      <c r="CT116" s="47"/>
      <c r="CU116" s="47"/>
      <c r="CV116" s="47"/>
      <c r="CW116" s="47"/>
      <c r="CX116" s="47"/>
      <c r="CY116" s="47"/>
      <c r="CZ116" s="47"/>
      <c r="DA116" s="47"/>
      <c r="DB116" s="47"/>
      <c r="DC116" s="47"/>
      <c r="DD116" s="47"/>
      <c r="DE116" s="47"/>
      <c r="DF116" s="47"/>
      <c r="DG116" s="47"/>
      <c r="DH116" s="47"/>
      <c r="DI116" s="47"/>
      <c r="DJ116" s="47"/>
      <c r="DK116" s="47"/>
      <c r="DL116" s="47"/>
      <c r="DM116" s="47"/>
      <c r="DN116" s="47"/>
      <c r="DO116" s="47"/>
      <c r="DP116" s="47"/>
      <c r="DQ116" s="47"/>
      <c r="DR116" s="47"/>
      <c r="DS116" s="47"/>
      <c r="DT116" s="47"/>
      <c r="DU116" s="47"/>
      <c r="DV116" s="47"/>
      <c r="DW116" s="47"/>
      <c r="DX116" s="47"/>
      <c r="DY116" s="47"/>
      <c r="DZ116" s="47"/>
      <c r="EA116" s="47"/>
      <c r="EB116" s="47"/>
      <c r="EC116" s="47"/>
      <c r="ED116" s="47"/>
      <c r="EE116" s="47"/>
      <c r="EF116" s="47"/>
      <c r="EG116" s="47"/>
      <c r="EH116" s="47"/>
      <c r="EI116" s="47"/>
      <c r="EJ116" s="47"/>
      <c r="EK116" s="47"/>
      <c r="EL116" s="47"/>
      <c r="EM116" s="47"/>
      <c r="EN116" s="47"/>
      <c r="EO116" s="47"/>
      <c r="EP116" s="47"/>
      <c r="EQ116" s="47"/>
      <c r="ER116" s="47"/>
      <c r="ES116" s="47"/>
      <c r="ET116" s="47"/>
      <c r="EU116" s="47"/>
      <c r="EV116" s="47"/>
      <c r="EW116" s="47"/>
      <c r="EX116" s="47"/>
      <c r="EY116" s="47"/>
      <c r="EZ116" s="47"/>
      <c r="FA116" s="47"/>
      <c r="FB116" s="47"/>
      <c r="FC116" s="47"/>
      <c r="FD116" s="47"/>
      <c r="FE116" s="47"/>
      <c r="FF116" s="47"/>
      <c r="FG116" s="47"/>
      <c r="FH116" s="47"/>
      <c r="FI116" s="47"/>
      <c r="FJ116" s="47"/>
      <c r="FK116" s="47"/>
      <c r="FL116" s="47"/>
      <c r="FM116" s="47"/>
      <c r="FN116" s="47"/>
      <c r="FO116" s="47"/>
      <c r="FP116" s="47"/>
      <c r="FQ116" s="47"/>
      <c r="FR116" s="47"/>
      <c r="FS116" s="47"/>
      <c r="FT116" s="47"/>
      <c r="FU116" s="47"/>
      <c r="FV116" s="47"/>
      <c r="FW116" s="47"/>
      <c r="FX116" s="47"/>
      <c r="FY116" s="47"/>
      <c r="FZ116" s="47"/>
      <c r="GA116" s="47"/>
      <c r="GB116" s="47"/>
      <c r="GC116" s="47"/>
      <c r="GD116" s="47"/>
      <c r="GE116" s="47"/>
      <c r="GF116" s="47"/>
      <c r="GG116" s="47"/>
      <c r="GH116" s="47"/>
      <c r="GI116" s="47"/>
      <c r="GJ116" s="47"/>
    </row>
    <row r="117" spans="1:192" ht="15" hidden="1" customHeight="1">
      <c r="A117" s="48" t="s">
        <v>8739</v>
      </c>
      <c r="B117" s="49"/>
      <c r="C117" s="49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92" ht="15" hidden="1" customHeight="1">
      <c r="A118" s="49"/>
      <c r="B118" s="49" t="s">
        <v>8740</v>
      </c>
      <c r="C118" s="62">
        <v>1</v>
      </c>
      <c r="D118" s="52" cm="1">
        <f t="array" ref="D118">A127904434V_Latest</f>
        <v>1759.7629999999999</v>
      </c>
      <c r="E118" s="52" cm="1">
        <f t="array" ref="E118">A127931914K_Latest</f>
        <v>3574.5010000000002</v>
      </c>
      <c r="F118" s="52" cm="1">
        <f t="array" ref="F118">A127849742K_Latest</f>
        <v>1765.904</v>
      </c>
      <c r="G118" s="52" cm="1">
        <f t="array" ref="G118">A127890662C_Latest</f>
        <v>1472.271</v>
      </c>
      <c r="H118" s="52" cm="1">
        <f t="array" ref="H118">A127931954C_Latest</f>
        <v>1739.4870000000001</v>
      </c>
      <c r="I118" s="52" cm="1">
        <f t="array" ref="I118">A127836006W_Latest</f>
        <v>1005.16</v>
      </c>
      <c r="J118" s="52" cm="1">
        <f t="array" ref="J118">A127932006W_Latest</f>
        <v>824.27</v>
      </c>
      <c r="K118" s="52" cm="1">
        <f t="array" ref="K118">A127890734C_Latest</f>
        <v>1097.127</v>
      </c>
      <c r="L118" s="52" cm="1">
        <f t="array" ref="L118">A127876946T_Latest</f>
        <v>4702.96</v>
      </c>
      <c r="M118" s="52" cm="1">
        <f t="array" ref="M118">A127918118A_Latest</f>
        <v>1647.8620000000001</v>
      </c>
      <c r="N118" s="52" cm="1">
        <f t="array" ref="N118">A127849682V_Latest</f>
        <v>1851.809</v>
      </c>
      <c r="O118" s="52" cm="1">
        <f t="array" ref="O118">A127863258W_Latest</f>
        <v>3093.9119999999998</v>
      </c>
      <c r="P118" s="52" cm="1">
        <f t="array" ref="P118">A127931890C_Latest</f>
        <v>1809.008</v>
      </c>
      <c r="Q118" s="52" t="e" cm="1">
        <f t="array" ref="Q118">A127918314K_Latest</f>
        <v>#NAME?</v>
      </c>
      <c r="R118" s="52" cm="1">
        <f t="array" ref="R118">A127876718R_Latest</f>
        <v>13311.625</v>
      </c>
      <c r="S118" s="52" cm="1">
        <f t="array" ref="S118">A127878506X_Latest</f>
        <v>542.26400000000001</v>
      </c>
      <c r="T118" s="52" cm="1">
        <f t="array" ref="T118">A127919662X_Latest</f>
        <v>1173.2349999999999</v>
      </c>
      <c r="U118" s="52" cm="1">
        <f t="array" ref="U118">A127864818A_Latest</f>
        <v>514.48500000000001</v>
      </c>
      <c r="V118" s="52" cm="1">
        <f t="array" ref="V118">A127878654A_Latest</f>
        <v>453.73</v>
      </c>
      <c r="W118" s="52" cm="1">
        <f t="array" ref="W118">A127906038C_Latest</f>
        <v>554.86500000000001</v>
      </c>
      <c r="X118" s="52" cm="1">
        <f t="array" ref="X118">A127933578W_Latest</f>
        <v>314.74900000000002</v>
      </c>
      <c r="Y118" s="52" cm="1">
        <f t="array" ref="Y118">A127837578W_Latest</f>
        <v>270.149</v>
      </c>
      <c r="Z118" s="52" cm="1">
        <f t="array" ref="Z118">A127906074L_Latest</f>
        <v>331.52699999999999</v>
      </c>
      <c r="AA118" s="52" cm="1">
        <f t="array" ref="AA118">A127905894A_Latest</f>
        <v>1525.0540000000001</v>
      </c>
      <c r="AB118" s="52" cm="1">
        <f t="array" ref="AB118">A127933430A_Latest</f>
        <v>501.83600000000001</v>
      </c>
      <c r="AC118" s="52" cm="1">
        <f t="array" ref="AC118">A127864754A_Latest</f>
        <v>553.56100000000004</v>
      </c>
      <c r="AD118" s="52" cm="1">
        <f t="array" ref="AD118">A127837450K_Latest</f>
        <v>970.85900000000004</v>
      </c>
      <c r="AE118" s="52" cm="1">
        <f t="array" ref="AE118">A127851198J_Latest</f>
        <v>566.76099999999997</v>
      </c>
      <c r="AF118" s="52" t="e" cm="1">
        <f t="array" ref="AF118">A127892290L_Latest</f>
        <v>#NAME?</v>
      </c>
      <c r="AG118" s="52" cm="1">
        <f t="array" ref="AG118">A127933090T_Latest</f>
        <v>4175.7560000000003</v>
      </c>
      <c r="AH118" s="52" cm="1">
        <f t="array" ref="AH118">A127934942X_Latest</f>
        <v>502.23899999999998</v>
      </c>
      <c r="AI118" s="52" cm="1">
        <f t="array" ref="AI118">A127921050A_Latest</f>
        <v>998.68399999999997</v>
      </c>
      <c r="AJ118" s="52" cm="1">
        <f t="array" ref="AJ118">A127893802X_Latest</f>
        <v>454.77600000000001</v>
      </c>
      <c r="AK118" s="52" cm="1">
        <f t="array" ref="AK118">A127880258R_Latest</f>
        <v>362.37799999999999</v>
      </c>
      <c r="AL118" s="52" cm="1">
        <f t="array" ref="AL118">A127935058C_Latest</f>
        <v>446.37700000000001</v>
      </c>
      <c r="AM118" s="52" cm="1">
        <f t="array" ref="AM118">A127907618T_Latest</f>
        <v>257.75200000000001</v>
      </c>
      <c r="AN118" s="52" cm="1">
        <f t="array" ref="AN118">A127866446K_Latest</f>
        <v>187.46</v>
      </c>
      <c r="AO118" s="52" cm="1">
        <f t="array" ref="AO118">A127839058C_Latest</f>
        <v>252.107</v>
      </c>
      <c r="AP118" s="52" cm="1">
        <f t="array" ref="AP118">A127907466T_Latest</f>
        <v>1323.8530000000001</v>
      </c>
      <c r="AQ118" s="52" cm="1">
        <f t="array" ref="AQ118">A127880122C_Latest</f>
        <v>415.12099999999998</v>
      </c>
      <c r="AR118" s="52" cm="1">
        <f t="array" ref="AR118">A127920990J_Latest</f>
        <v>485.57</v>
      </c>
      <c r="AS118" s="52" cm="1">
        <f t="array" ref="AS118">A127907518J_Latest</f>
        <v>759.31200000000001</v>
      </c>
      <c r="AT118" s="52" cm="1">
        <f t="array" ref="AT118">A127866374K_Latest</f>
        <v>439.411</v>
      </c>
      <c r="AU118" s="52" t="e" cm="1">
        <f t="array" ref="AU118">A127935126V_Latest</f>
        <v>#NAME?</v>
      </c>
      <c r="AV118" s="52" cm="1">
        <f t="array" ref="AV118">A127893358R_Latest</f>
        <v>3480.9360000000001</v>
      </c>
      <c r="AW118" s="52" cm="1">
        <f t="array" ref="AW118">A127854290C_Latest</f>
        <v>354.43900000000002</v>
      </c>
      <c r="AX118" s="52" cm="1">
        <f t="array" ref="AX118">A127867910W_Latest</f>
        <v>653.20299999999997</v>
      </c>
      <c r="AY118" s="52" cm="1">
        <f t="array" ref="AY118">A127881658V_Latest</f>
        <v>373.87799999999999</v>
      </c>
      <c r="AZ118" s="52" cm="1">
        <f t="array" ref="AZ118">A127854418C_Latest</f>
        <v>298.28500000000003</v>
      </c>
      <c r="BA118" s="52" cm="1">
        <f t="array" ref="BA118">A127922662J_Latest</f>
        <v>354.24700000000001</v>
      </c>
      <c r="BB118" s="52" cm="1">
        <f t="array" ref="BB118">A127909126J_Latest</f>
        <v>222.69800000000001</v>
      </c>
      <c r="BC118" s="52" cm="1">
        <f t="array" ref="BC118">A127868006T_Latest</f>
        <v>170.233</v>
      </c>
      <c r="BD118" s="52" cm="1">
        <f t="array" ref="BD118">A127868022T_Latest</f>
        <v>255.964</v>
      </c>
      <c r="BE118" s="52" cm="1">
        <f t="array" ref="BE118">A127922510W_Latest</f>
        <v>874.24400000000003</v>
      </c>
      <c r="BF118" s="52" cm="1">
        <f t="array" ref="BF118">A127867822W_Latest</f>
        <v>352.76299999999998</v>
      </c>
      <c r="BG118" s="52" cm="1">
        <f t="array" ref="BG118">A127881558K_Latest</f>
        <v>397.71800000000002</v>
      </c>
      <c r="BH118" s="52" cm="1">
        <f t="array" ref="BH118">A127909042X_Latest</f>
        <v>637.09699999999998</v>
      </c>
      <c r="BI118" s="52" cm="1">
        <f t="array" ref="BI118">A127881602J_Latest</f>
        <v>393.60899999999998</v>
      </c>
      <c r="BJ118" s="52" t="e" cm="1">
        <f t="array" ref="BJ118">A127922758A_Latest</f>
        <v>#NAME?</v>
      </c>
      <c r="BK118" s="52" cm="1">
        <f t="array" ref="BK118">A127936158F_Latest</f>
        <v>2691.6880000000001</v>
      </c>
      <c r="BL118" s="52" cm="1">
        <f t="array" ref="BL118">A127910442J_Latest</f>
        <v>113.29900000000001</v>
      </c>
      <c r="BM118" s="52" cm="1">
        <f t="array" ref="BM118">A127910530J_Latest</f>
        <v>205.81100000000001</v>
      </c>
      <c r="BN118" s="52" cm="1">
        <f t="array" ref="BN118">A127896730C_Latest</f>
        <v>126.792</v>
      </c>
      <c r="BO118" s="52" cm="1">
        <f t="array" ref="BO118">A127883286C_Latest</f>
        <v>102.97799999999999</v>
      </c>
      <c r="BP118" s="52" cm="1">
        <f t="array" ref="BP118">A127910590K_Latest</f>
        <v>119.063</v>
      </c>
      <c r="BQ118" s="52" cm="1">
        <f t="array" ref="BQ118">A127938146J_Latest</f>
        <v>73.515000000000001</v>
      </c>
      <c r="BR118" s="52" cm="1">
        <f t="array" ref="BR118">A127842082L_Latest</f>
        <v>51.158999999999999</v>
      </c>
      <c r="BS118" s="52" cm="1">
        <f t="array" ref="BS118">A127910634A_Latest</f>
        <v>82.772999999999996</v>
      </c>
      <c r="BT118" s="52" cm="1">
        <f t="array" ref="BT118">A127855826J_Latest</f>
        <v>281.59199999999998</v>
      </c>
      <c r="BU118" s="52" cm="1">
        <f t="array" ref="BU118">A127869282F_Latest</f>
        <v>116.244</v>
      </c>
      <c r="BV118" s="52" cm="1">
        <f t="array" ref="BV118">A127883174K_Latest</f>
        <v>123.93600000000001</v>
      </c>
      <c r="BW118" s="52" cm="1">
        <f t="array" ref="BW118">A127896690W_Latest</f>
        <v>208.74100000000001</v>
      </c>
      <c r="BX118" s="52" cm="1">
        <f t="array" ref="BX118">A127938058J_Latest</f>
        <v>134.863</v>
      </c>
      <c r="BY118" s="52" t="e" cm="1">
        <f t="array" ref="BY118">A127856046L_Latest</f>
        <v>#NAME?</v>
      </c>
      <c r="BZ118" s="52" cm="1">
        <f t="array" ref="BZ118">A127855558X_Latest</f>
        <v>881.995</v>
      </c>
      <c r="CA118" s="52" cm="1">
        <f t="array" ref="CA118">A127898186W_Latest</f>
        <v>165.642</v>
      </c>
      <c r="CB118" s="52" cm="1">
        <f t="array" ref="CB118">A127912118T_Latest</f>
        <v>364.65600000000001</v>
      </c>
      <c r="CC118" s="52" cm="1">
        <f t="array" ref="CC118">A127912134T_Latest</f>
        <v>222.518</v>
      </c>
      <c r="CD118" s="52" cm="1">
        <f t="array" ref="CD118">A127912150T_Latest</f>
        <v>175.559</v>
      </c>
      <c r="CE118" s="52" cm="1">
        <f t="array" ref="CE118">A127884678J_Latest</f>
        <v>177.18100000000001</v>
      </c>
      <c r="CF118" s="52" cm="1">
        <f t="array" ref="CF118">A127898398X_Latest</f>
        <v>95.043999999999997</v>
      </c>
      <c r="CG118" s="52" cm="1">
        <f t="array" ref="CG118">A127884702W_Latest</f>
        <v>117.827</v>
      </c>
      <c r="CH118" s="52" cm="1">
        <f t="array" ref="CH118">A127939542C_Latest</f>
        <v>124.679</v>
      </c>
      <c r="CI118" s="52" cm="1">
        <f t="array" ref="CI118">A127925690W_Latest</f>
        <v>467.04700000000003</v>
      </c>
      <c r="CJ118" s="52" cm="1">
        <f t="array" ref="CJ118">A127884594X_Latest</f>
        <v>176.70699999999999</v>
      </c>
      <c r="CK118" s="52" cm="1">
        <f t="array" ref="CK118">A127898258W_Latest</f>
        <v>212.99299999999999</v>
      </c>
      <c r="CL118" s="52" cm="1">
        <f t="array" ref="CL118">A127857394A_Latest</f>
        <v>381.16199999999998</v>
      </c>
      <c r="CM118" s="52" cm="1">
        <f t="array" ref="CM118">A127898302V_Latest</f>
        <v>192.202</v>
      </c>
      <c r="CN118" s="52" t="e" cm="1">
        <f t="array" ref="CN118">A127898462F_Latest</f>
        <v>#NAME?</v>
      </c>
      <c r="CO118" s="52" cm="1">
        <f t="array" ref="CO118">A127857022L_Latest</f>
        <v>1454.856</v>
      </c>
      <c r="CP118" s="52" cm="1">
        <f t="array" ref="CP118">A127940950L_Latest</f>
        <v>32.933999999999997</v>
      </c>
      <c r="CQ118" s="52" cm="1">
        <f t="array" ref="CQ118">A127913702W_Latest</f>
        <v>57.664999999999999</v>
      </c>
      <c r="CR118" s="52" cm="1">
        <f t="array" ref="CR118">A127899842A_Latest</f>
        <v>41.463000000000001</v>
      </c>
      <c r="CS118" s="52" cm="1">
        <f t="array" ref="CS118">A127927282W_Latest</f>
        <v>34.597999999999999</v>
      </c>
      <c r="CT118" s="52" cm="1">
        <f t="array" ref="CT118">A127913750R_Latest</f>
        <v>33.779000000000003</v>
      </c>
      <c r="CU118" s="52" cm="1">
        <f t="array" ref="CU118">A127845138T_Latest</f>
        <v>20.748999999999999</v>
      </c>
      <c r="CV118" s="52" cm="1">
        <f t="array" ref="CV118">A127886158R_Latest</f>
        <v>17.254000000000001</v>
      </c>
      <c r="CW118" s="52" cm="1">
        <f t="array" ref="CW118">A127941142J_Latest</f>
        <v>30.648</v>
      </c>
      <c r="CX118" s="52" cm="1">
        <f t="array" ref="CX118">A127858850L_Latest</f>
        <v>77.489999999999995</v>
      </c>
      <c r="CY118" s="52" cm="1">
        <f t="array" ref="CY118">A127886010V_Latest</f>
        <v>33.972000000000001</v>
      </c>
      <c r="CZ118" s="52" cm="1">
        <f t="array" ref="CZ118">A127858894R_Latest</f>
        <v>42.249000000000002</v>
      </c>
      <c r="DA118" s="52" cm="1">
        <f t="array" ref="DA118">A127941010F_Latest</f>
        <v>66.641000000000005</v>
      </c>
      <c r="DB118" s="52" cm="1">
        <f t="array" ref="DB118">A127941018X_Latest</f>
        <v>45.191000000000003</v>
      </c>
      <c r="DC118" s="52" t="e" cm="1">
        <f t="array" ref="DC118">A127913830R_Latest</f>
        <v>#NAME?</v>
      </c>
      <c r="DD118" s="52" cm="1">
        <f t="array" ref="DD118">A127885718J_Latest</f>
        <v>270.94499999999999</v>
      </c>
      <c r="DE118" s="52" cm="1">
        <f t="array" ref="DE118">A127942386W_Latest</f>
        <v>13.346</v>
      </c>
      <c r="DF118" s="52" cm="1">
        <f t="array" ref="DF118">A127887646V_Latest</f>
        <v>30.117999999999999</v>
      </c>
      <c r="DG118" s="52" cm="1">
        <f t="array" ref="DG118">A127846638F_Latest</f>
        <v>13.154</v>
      </c>
      <c r="DH118" s="52" cm="1">
        <f t="array" ref="DH118">A127942490W_Latest</f>
        <v>16.445</v>
      </c>
      <c r="DI118" s="52" cm="1">
        <f t="array" ref="DI118">A127860410X_Latest</f>
        <v>16.47</v>
      </c>
      <c r="DJ118" s="52" cm="1">
        <f t="array" ref="DJ118">A127860438A_Latest</f>
        <v>5.9560000000000004</v>
      </c>
      <c r="DK118" s="52" cm="1">
        <f t="array" ref="DK118">A127915338X_Latest</f>
        <v>4.484</v>
      </c>
      <c r="DL118" s="52" cm="1">
        <f t="array" ref="DL118">A127887734V_Latest</f>
        <v>6.4610000000000003</v>
      </c>
      <c r="DM118" s="52" cm="1">
        <f t="array" ref="DM118">A127928766K_Latest</f>
        <v>38.277000000000001</v>
      </c>
      <c r="DN118" s="52" cm="1">
        <f t="array" ref="DN118">A127928778V_Latest</f>
        <v>16.425000000000001</v>
      </c>
      <c r="DO118" s="52" cm="1">
        <f t="array" ref="DO118">A127873906V_Latest</f>
        <v>14.43</v>
      </c>
      <c r="DP118" s="52" cm="1">
        <f t="array" ref="DP118">A127942446L_Latest</f>
        <v>25.48</v>
      </c>
      <c r="DQ118" s="52" cm="1">
        <f t="array" ref="DQ118">A127887630A_Latest</f>
        <v>11.272</v>
      </c>
      <c r="DR118" s="52" t="e" cm="1">
        <f t="array" ref="DR118">A127887742V_Latest</f>
        <v>#NAME?</v>
      </c>
      <c r="DS118" s="52" cm="1">
        <f t="array" ref="DS118">A127887270J_Latest</f>
        <v>107.004</v>
      </c>
      <c r="DT118" s="52" cm="1">
        <f t="array" ref="DT118">A127916566V_Latest</f>
        <v>35.6</v>
      </c>
      <c r="DU118" s="52" cm="1">
        <f t="array" ref="DU118">A127930374R_Latest</f>
        <v>91.129000000000005</v>
      </c>
      <c r="DV118" s="52" cm="1">
        <f t="array" ref="DV118">A127944074W_Latest</f>
        <v>18.838000000000001</v>
      </c>
      <c r="DW118" s="52" cm="1">
        <f t="array" ref="DW118">A127875482L_Latest</f>
        <v>28.297000000000001</v>
      </c>
      <c r="DX118" s="52" cm="1">
        <f t="array" ref="DX118">A127848162W_Latest</f>
        <v>37.506</v>
      </c>
      <c r="DY118" s="52" cm="1">
        <f t="array" ref="DY118">A127903074J_Latest</f>
        <v>14.696</v>
      </c>
      <c r="DZ118" s="52" cm="1">
        <f t="array" ref="DZ118">A127861962R_Latest</f>
        <v>5.7039999999999997</v>
      </c>
      <c r="EA118" s="52" cm="1">
        <f t="array" ref="EA118">A127903122R_Latest</f>
        <v>12.968</v>
      </c>
      <c r="EB118" s="52" cm="1">
        <f t="array" ref="EB118">A127889094V_Latest</f>
        <v>115.402</v>
      </c>
      <c r="EC118" s="52" cm="1">
        <f t="array" ref="EC118">A127875350K_Latest</f>
        <v>34.792999999999999</v>
      </c>
      <c r="ED118" s="52" cm="1">
        <f t="array" ref="ED118">A127902942C_Latest</f>
        <v>21.352</v>
      </c>
      <c r="EE118" s="52" cm="1">
        <f t="array" ref="EE118">A127902962L_Latest</f>
        <v>44.62</v>
      </c>
      <c r="EF118" s="52" cm="1">
        <f t="array" ref="EF118">A127861874R_Latest</f>
        <v>25.7</v>
      </c>
      <c r="EG118" s="52" t="e" cm="1">
        <f t="array" ref="EG118">A127916730K_Latest</f>
        <v>#NAME?</v>
      </c>
      <c r="EH118" s="52" cm="1">
        <f t="array" ref="EH118">A127847734X_Latest</f>
        <v>248.44499999999999</v>
      </c>
      <c r="EI118" s="52"/>
      <c r="EJ118" s="52"/>
      <c r="EK118" s="52"/>
      <c r="EL118" s="52"/>
      <c r="EM118" s="52"/>
      <c r="EN118" s="52"/>
      <c r="EO118" s="52"/>
      <c r="EP118" s="52"/>
      <c r="EQ118" s="52"/>
      <c r="ER118" s="52"/>
      <c r="ES118" s="52"/>
      <c r="ET118" s="52"/>
      <c r="EU118" s="52"/>
      <c r="EV118" s="52"/>
      <c r="EW118" s="52"/>
      <c r="EX118" s="52"/>
      <c r="EY118" s="52"/>
      <c r="EZ118" s="52"/>
      <c r="FA118" s="52"/>
      <c r="FB118" s="52"/>
      <c r="FC118" s="52"/>
      <c r="FD118" s="52"/>
      <c r="FE118" s="52"/>
      <c r="FF118" s="52"/>
      <c r="FG118" s="52"/>
      <c r="FH118" s="52"/>
      <c r="FI118" s="52"/>
      <c r="FJ118" s="52"/>
      <c r="FK118" s="52"/>
      <c r="FL118" s="52"/>
      <c r="FM118" s="52"/>
      <c r="FN118" s="52"/>
      <c r="FO118" s="52"/>
      <c r="FP118" s="52"/>
      <c r="FQ118" s="52"/>
      <c r="FR118" s="52"/>
      <c r="FS118" s="52"/>
      <c r="FT118" s="52"/>
      <c r="FU118" s="52"/>
      <c r="FV118" s="52"/>
      <c r="FW118" s="52"/>
      <c r="FX118" s="52"/>
      <c r="FY118" s="52"/>
      <c r="FZ118" s="52"/>
      <c r="GA118" s="52"/>
      <c r="GB118" s="52"/>
      <c r="GC118" s="52"/>
      <c r="GD118" s="52"/>
      <c r="GE118" s="52"/>
      <c r="GF118" s="52"/>
      <c r="GG118" s="52"/>
      <c r="GH118" s="52"/>
      <c r="GI118" s="52"/>
      <c r="GJ118" s="52"/>
    </row>
    <row r="119" spans="1:192" ht="15" hidden="1" customHeight="1">
      <c r="A119" s="49"/>
      <c r="B119" s="49" t="s">
        <v>8735</v>
      </c>
      <c r="C119" s="62">
        <v>2</v>
      </c>
      <c r="D119" s="52" t="e" cm="1">
        <f t="array" ref="D119">A127931834K_Latest</f>
        <v>#NAME?</v>
      </c>
      <c r="E119" s="52" t="e" cm="1">
        <f t="array" ref="E119">A127904530V_Latest</f>
        <v>#NAME?</v>
      </c>
      <c r="F119" s="52" t="e" cm="1">
        <f t="array" ref="F119">A127835974L_Latest</f>
        <v>#NAME?</v>
      </c>
      <c r="G119" s="52" t="e" cm="1">
        <f t="array" ref="G119">A127877034V_Latest</f>
        <v>#NAME?</v>
      </c>
      <c r="H119" s="52" t="e" cm="1">
        <f t="array" ref="H119">A127931958L_Latest</f>
        <v>#NAME?</v>
      </c>
      <c r="I119" s="52" t="e" cm="1">
        <f t="array" ref="I119">A127918274C_Latest</f>
        <v>#NAME?</v>
      </c>
      <c r="J119" s="52" t="e" cm="1">
        <f t="array" ref="J119">A127932010L_Latest</f>
        <v>#NAME?</v>
      </c>
      <c r="K119" s="52" t="e" cm="1">
        <f t="array" ref="K119">A127849838C_Latest</f>
        <v>#NAME?</v>
      </c>
      <c r="L119" s="52" t="e" cm="1">
        <f t="array" ref="L119">A127890526K_Latest</f>
        <v>#NAME?</v>
      </c>
      <c r="M119" s="52" t="e" cm="1">
        <f t="array" ref="M119">A127849654K_Latest</f>
        <v>#NAME?</v>
      </c>
      <c r="N119" s="52" t="e" cm="1">
        <f t="array" ref="N119">A127863222V_Latest</f>
        <v>#NAME?</v>
      </c>
      <c r="O119" s="52" t="e" cm="1">
        <f t="array" ref="O119">A127890606K_Latest</f>
        <v>#NAME?</v>
      </c>
      <c r="P119" s="52" t="e" cm="1">
        <f t="array" ref="P119">A127931894L_Latest</f>
        <v>#NAME?</v>
      </c>
      <c r="Q119" s="52" t="e" cm="1">
        <f t="array" ref="Q119">A127863414L_Latest</f>
        <v>#NAME?</v>
      </c>
      <c r="R119" s="52" cm="1">
        <f t="array" ref="R119">A127835594K_Latest</f>
        <v>1728.222</v>
      </c>
      <c r="S119" s="52" t="e" cm="1">
        <f t="array" ref="S119">A127864722J_Latest</f>
        <v>#NAME?</v>
      </c>
      <c r="T119" s="52" t="e" cm="1">
        <f t="array" ref="T119">A127892158C_Latest</f>
        <v>#NAME?</v>
      </c>
      <c r="U119" s="52" t="e" cm="1">
        <f t="array" ref="U119">A127933530K_Latest</f>
        <v>#NAME?</v>
      </c>
      <c r="V119" s="52" t="e" cm="1">
        <f t="array" ref="V119">A127906022K_Latest</f>
        <v>#NAME?</v>
      </c>
      <c r="W119" s="52" t="e" cm="1">
        <f t="array" ref="W119">A127892210A_Latest</f>
        <v>#NAME?</v>
      </c>
      <c r="X119" s="52" t="e" cm="1">
        <f t="array" ref="X119">A127933582L_Latest</f>
        <v>#NAME?</v>
      </c>
      <c r="Y119" s="52" t="e" cm="1">
        <f t="array" ref="Y119">A127864906A_Latest</f>
        <v>#NAME?</v>
      </c>
      <c r="Z119" s="52" t="e" cm="1">
        <f t="array" ref="Z119">A127864934K_Latest</f>
        <v>#NAME?</v>
      </c>
      <c r="AA119" s="52" t="e" cm="1">
        <f t="array" ref="AA119">A127919574X_Latest</f>
        <v>#NAME?</v>
      </c>
      <c r="AB119" s="52" t="e" cm="1">
        <f t="array" ref="AB119">A127837406A_Latest</f>
        <v>#NAME?</v>
      </c>
      <c r="AC119" s="52" t="e" cm="1">
        <f t="array" ref="AC119">A127933462V_Latest</f>
        <v>#NAME?</v>
      </c>
      <c r="AD119" s="52" t="e" cm="1">
        <f t="array" ref="AD119">A127837454V_Latest</f>
        <v>#NAME?</v>
      </c>
      <c r="AE119" s="52" t="e" cm="1">
        <f t="array" ref="AE119">A127864790K_Latest</f>
        <v>#NAME?</v>
      </c>
      <c r="AF119" s="52" t="e" cm="1">
        <f t="array" ref="AF119">A127878770K_Latest</f>
        <v>#NAME?</v>
      </c>
      <c r="AG119" s="52" cm="1">
        <f t="array" ref="AG119">A127850870A_Latest</f>
        <v>534.95600000000002</v>
      </c>
      <c r="AH119" s="52" t="e" cm="1">
        <f t="array" ref="AH119">A127838858J_Latest</f>
        <v>#NAME?</v>
      </c>
      <c r="AI119" s="52" t="e" cm="1">
        <f t="array" ref="AI119">A127880210C_Latest</f>
        <v>#NAME?</v>
      </c>
      <c r="AJ119" s="52" t="e" cm="1">
        <f t="array" ref="AJ119">A127880242W_Latest</f>
        <v>#NAME?</v>
      </c>
      <c r="AK119" s="52" t="e" cm="1">
        <f t="array" ref="AK119">A127852698W_Latest</f>
        <v>#NAME?</v>
      </c>
      <c r="AL119" s="52" t="e" cm="1">
        <f t="array" ref="AL119">A127935062V_Latest</f>
        <v>#NAME?</v>
      </c>
      <c r="AM119" s="52" t="e" cm="1">
        <f t="array" ref="AM119">A127852758L_Latest</f>
        <v>#NAME?</v>
      </c>
      <c r="AN119" s="52" t="e" cm="1">
        <f t="array" ref="AN119">A127866450A_Latest</f>
        <v>#NAME?</v>
      </c>
      <c r="AO119" s="52" t="e" cm="1">
        <f t="array" ref="AO119">A127839062V_Latest</f>
        <v>#NAME?</v>
      </c>
      <c r="AP119" s="52" t="e" cm="1">
        <f t="array" ref="AP119">A127934958T_Latest</f>
        <v>#NAME?</v>
      </c>
      <c r="AQ119" s="52" t="e" cm="1">
        <f t="array" ref="AQ119">A127934966T_Latest</f>
        <v>#NAME?</v>
      </c>
      <c r="AR119" s="52" t="e" cm="1">
        <f t="array" ref="AR119">A127893694A_Latest</f>
        <v>#NAME?</v>
      </c>
      <c r="AS119" s="52" t="e" cm="1">
        <f t="array" ref="AS119">A127880182F_Latest</f>
        <v>#NAME?</v>
      </c>
      <c r="AT119" s="52" t="e" cm="1">
        <f t="array" ref="AT119">A127921022T_Latest</f>
        <v>#NAME?</v>
      </c>
      <c r="AU119" s="52" t="e" cm="1">
        <f t="array" ref="AU119">A127866494C_Latest</f>
        <v>#NAME?</v>
      </c>
      <c r="AV119" s="52" cm="1">
        <f t="array" ref="AV119">A127838638F_Latest</f>
        <v>452.41500000000002</v>
      </c>
      <c r="AW119" s="52" t="e" cm="1">
        <f t="array" ref="AW119">A127881530J_Latest</f>
        <v>#NAME?</v>
      </c>
      <c r="AX119" s="52" t="e" cm="1">
        <f t="array" ref="AX119">A127840438C_Latest</f>
        <v>#NAME?</v>
      </c>
      <c r="AY119" s="52" t="e" cm="1">
        <f t="array" ref="AY119">A127881662K_Latest</f>
        <v>#NAME?</v>
      </c>
      <c r="AZ119" s="52" t="e" cm="1">
        <f t="array" ref="AZ119">A127840482L_Latest</f>
        <v>#NAME?</v>
      </c>
      <c r="BA119" s="52" t="e" cm="1">
        <f t="array" ref="BA119">A127922666T_Latest</f>
        <v>#NAME?</v>
      </c>
      <c r="BB119" s="52" t="e" cm="1">
        <f t="array" ref="BB119">A127867990J_Latest</f>
        <v>#NAME?</v>
      </c>
      <c r="BC119" s="52" t="e" cm="1">
        <f t="array" ref="BC119">A127895298K_Latest</f>
        <v>#NAME?</v>
      </c>
      <c r="BD119" s="52" t="e" cm="1">
        <f t="array" ref="BD119">A127909166A_Latest</f>
        <v>#NAME?</v>
      </c>
      <c r="BE119" s="52" t="e" cm="1">
        <f t="array" ref="BE119">A127922514F_Latest</f>
        <v>#NAME?</v>
      </c>
      <c r="BF119" s="52" t="e" cm="1">
        <f t="array" ref="BF119">A127895150R_Latest</f>
        <v>#NAME?</v>
      </c>
      <c r="BG119" s="52" t="e" cm="1">
        <f t="array" ref="BG119">A127854326V_Latest</f>
        <v>#NAME?</v>
      </c>
      <c r="BH119" s="52" t="e" cm="1">
        <f t="array" ref="BH119">A127867862R_Latest</f>
        <v>#NAME?</v>
      </c>
      <c r="BI119" s="52" t="e" cm="1">
        <f t="array" ref="BI119">A127854362C_Latest</f>
        <v>#NAME?</v>
      </c>
      <c r="BJ119" s="52" t="e" cm="1">
        <f t="array" ref="BJ119">A127922762T_Latest</f>
        <v>#NAME?</v>
      </c>
      <c r="BK119" s="52" cm="1">
        <f t="array" ref="BK119">A127840078K_Latest</f>
        <v>366.28899999999999</v>
      </c>
      <c r="BL119" s="52" t="e" cm="1">
        <f t="array" ref="BL119">A127896626C_Latest</f>
        <v>#NAME?</v>
      </c>
      <c r="BM119" s="52" t="e" cm="1">
        <f t="array" ref="BM119">A127869346F_Latest</f>
        <v>#NAME?</v>
      </c>
      <c r="BN119" s="52" t="e" cm="1">
        <f t="array" ref="BN119">A127910546A_Latest</f>
        <v>#NAME?</v>
      </c>
      <c r="BO119" s="52" t="e" cm="1">
        <f t="array" ref="BO119">A127938110F_Latest</f>
        <v>#NAME?</v>
      </c>
      <c r="BP119" s="52" t="e" cm="1">
        <f t="array" ref="BP119">A127855966K_Latest</f>
        <v>#NAME?</v>
      </c>
      <c r="BQ119" s="52" t="e" cm="1">
        <f t="array" ref="BQ119">A127883322A_Latest</f>
        <v>#NAME?</v>
      </c>
      <c r="BR119" s="52" t="e" cm="1">
        <f t="array" ref="BR119">A127869450F_Latest</f>
        <v>#NAME?</v>
      </c>
      <c r="BS119" s="52" t="e" cm="1">
        <f t="array" ref="BS119">A127869478J_Latest</f>
        <v>#NAME?</v>
      </c>
      <c r="BT119" s="52" t="e" cm="1">
        <f t="array" ref="BT119">A127855830X_Latest</f>
        <v>#NAME?</v>
      </c>
      <c r="BU119" s="52" t="e" cm="1">
        <f t="array" ref="BU119">A127938006F_Latest</f>
        <v>#NAME?</v>
      </c>
      <c r="BV119" s="52" t="e" cm="1">
        <f t="array" ref="BV119">A127855846T_Latest</f>
        <v>#NAME?</v>
      </c>
      <c r="BW119" s="52" t="e" cm="1">
        <f t="array" ref="BW119">A127855874A_Latest</f>
        <v>#NAME?</v>
      </c>
      <c r="BX119" s="52" t="e" cm="1">
        <f t="array" ref="BX119">A127855898V_Latest</f>
        <v>#NAME?</v>
      </c>
      <c r="BY119" s="52" t="e" cm="1">
        <f t="array" ref="BY119">A127924266T_Latest</f>
        <v>#NAME?</v>
      </c>
      <c r="BZ119" s="52" cm="1">
        <f t="array" ref="BZ119">A127868986K_Latest</f>
        <v>112.17400000000001</v>
      </c>
      <c r="CA119" s="52" t="e" cm="1">
        <f t="array" ref="CA119">A127843406R_Latest</f>
        <v>#NAME?</v>
      </c>
      <c r="CB119" s="52" t="e" cm="1">
        <f t="array" ref="CB119">A127857446T_Latest</f>
        <v>#NAME?</v>
      </c>
      <c r="CC119" s="52" t="e" cm="1">
        <f t="array" ref="CC119">A127870922R_Latest</f>
        <v>#NAME?</v>
      </c>
      <c r="CD119" s="52" t="e" cm="1">
        <f t="array" ref="CD119">A127912154A_Latest</f>
        <v>#NAME?</v>
      </c>
      <c r="CE119" s="52" t="e" cm="1">
        <f t="array" ref="CE119">A127857502X_Latest</f>
        <v>#NAME?</v>
      </c>
      <c r="CF119" s="52" t="e" cm="1">
        <f t="array" ref="CF119">A127843570T_Latest</f>
        <v>#NAME?</v>
      </c>
      <c r="CG119" s="52" t="e" cm="1">
        <f t="array" ref="CG119">A127898426W_Latest</f>
        <v>#NAME?</v>
      </c>
      <c r="CH119" s="52" t="e" cm="1">
        <f t="array" ref="CH119">A127912218A_Latest</f>
        <v>#NAME?</v>
      </c>
      <c r="CI119" s="52" t="e" cm="1">
        <f t="array" ref="CI119">A127843434X_Latest</f>
        <v>#NAME?</v>
      </c>
      <c r="CJ119" s="52" t="e" cm="1">
        <f t="array" ref="CJ119">A127857354J_Latest</f>
        <v>#NAME?</v>
      </c>
      <c r="CK119" s="52" t="e" cm="1">
        <f t="array" ref="CK119">A127912054T_Latest</f>
        <v>#NAME?</v>
      </c>
      <c r="CL119" s="52" t="e" cm="1">
        <f t="array" ref="CL119">A127939438C_Latest</f>
        <v>#NAME?</v>
      </c>
      <c r="CM119" s="52" t="e" cm="1">
        <f t="array" ref="CM119">A127870878T_Latest</f>
        <v>#NAME?</v>
      </c>
      <c r="CN119" s="52" t="e" cm="1">
        <f t="array" ref="CN119">A127912250A_Latest</f>
        <v>#NAME?</v>
      </c>
      <c r="CO119" s="52" cm="1">
        <f t="array" ref="CO119">A127857026W_Latest</f>
        <v>188.48599999999999</v>
      </c>
      <c r="CP119" s="52" t="e" cm="1">
        <f t="array" ref="CP119">A127872346R_Latest</f>
        <v>#NAME?</v>
      </c>
      <c r="CQ119" s="52" t="e" cm="1">
        <f t="array" ref="CQ119">A127927238L_Latest</f>
        <v>#NAME?</v>
      </c>
      <c r="CR119" s="52" t="e" cm="1">
        <f t="array" ref="CR119">A127872458J_Latest</f>
        <v>#NAME?</v>
      </c>
      <c r="CS119" s="52" t="e" cm="1">
        <f t="array" ref="CS119">A127913730F_Latest</f>
        <v>#NAME?</v>
      </c>
      <c r="CT119" s="52" t="e" cm="1">
        <f t="array" ref="CT119">A127941106X_Latest</f>
        <v>#NAME?</v>
      </c>
      <c r="CU119" s="52" t="e" cm="1">
        <f t="array" ref="CU119">A127927318L_Latest</f>
        <v>#NAME?</v>
      </c>
      <c r="CV119" s="52" t="e" cm="1">
        <f t="array" ref="CV119">A127899926K_Latest</f>
        <v>#NAME?</v>
      </c>
      <c r="CW119" s="52" t="e" cm="1">
        <f t="array" ref="CW119">A127872526X_Latest</f>
        <v>#NAME?</v>
      </c>
      <c r="CX119" s="52" t="e" cm="1">
        <f t="array" ref="CX119">A127844966F_Latest</f>
        <v>#NAME?</v>
      </c>
      <c r="CY119" s="52" t="e" cm="1">
        <f t="array" ref="CY119">A127927154C_Latest</f>
        <v>#NAME?</v>
      </c>
      <c r="CZ119" s="52" t="e" cm="1">
        <f t="array" ref="CZ119">A127940986R_Latest</f>
        <v>#NAME?</v>
      </c>
      <c r="DA119" s="52" t="e" cm="1">
        <f t="array" ref="DA119">A127858910C_Latest</f>
        <v>#NAME?</v>
      </c>
      <c r="DB119" s="52" t="e" cm="1">
        <f t="array" ref="DB119">A127913682X_Latest</f>
        <v>#NAME?</v>
      </c>
      <c r="DC119" s="52" t="e" cm="1">
        <f t="array" ref="DC119">A127886198J_Latest</f>
        <v>#NAME?</v>
      </c>
      <c r="DD119" s="52" cm="1">
        <f t="array" ref="DD119">A127885722X_Latest</f>
        <v>29.635999999999999</v>
      </c>
      <c r="DE119" s="52" t="e" cm="1">
        <f t="array" ref="DE119">A127846482W_Latest</f>
        <v>#NAME?</v>
      </c>
      <c r="DF119" s="52" t="e" cm="1">
        <f t="array" ref="DF119">A127846614L_Latest</f>
        <v>#NAME?</v>
      </c>
      <c r="DG119" s="52" t="e" cm="1">
        <f t="array" ref="DG119">A127901390X_Latest</f>
        <v>#NAME?</v>
      </c>
      <c r="DH119" s="52" t="e" cm="1">
        <f t="array" ref="DH119">A127887690C_Latest</f>
        <v>#NAME?</v>
      </c>
      <c r="DI119" s="52" t="e" cm="1">
        <f t="array" ref="DI119">A127901434R_Latest</f>
        <v>#NAME?</v>
      </c>
      <c r="DJ119" s="52" t="e" cm="1">
        <f t="array" ref="DJ119">A127942546W_Latest</f>
        <v>#NAME?</v>
      </c>
      <c r="DK119" s="52" t="e" cm="1">
        <f t="array" ref="DK119">A127874038X_Latest</f>
        <v>#NAME?</v>
      </c>
      <c r="DL119" s="52" t="e" cm="1">
        <f t="array" ref="DL119">A127846730W_Latest</f>
        <v>#NAME?</v>
      </c>
      <c r="DM119" s="52" t="e" cm="1">
        <f t="array" ref="DM119">A127901286X_Latest</f>
        <v>#NAME?</v>
      </c>
      <c r="DN119" s="52" t="e" cm="1">
        <f t="array" ref="DN119">A127860274T_Latest</f>
        <v>#NAME?</v>
      </c>
      <c r="DO119" s="52" t="e" cm="1">
        <f t="array" ref="DO119">A127901330W_Latest</f>
        <v>#NAME?</v>
      </c>
      <c r="DP119" s="52" t="e" cm="1">
        <f t="array" ref="DP119">A127860318J_Latest</f>
        <v>#NAME?</v>
      </c>
      <c r="DQ119" s="52" t="e" cm="1">
        <f t="array" ref="DQ119">A127915258X_Latest</f>
        <v>#NAME?</v>
      </c>
      <c r="DR119" s="52" t="e" cm="1">
        <f t="array" ref="DR119">A127901502F_Latest</f>
        <v>#NAME?</v>
      </c>
      <c r="DS119" s="52" cm="1">
        <f t="array" ref="DS119">A127942086V_Latest</f>
        <v>14.318</v>
      </c>
      <c r="DT119" s="52" t="e" cm="1">
        <f t="array" ref="DT119">A127930234L_Latest</f>
        <v>#NAME?</v>
      </c>
      <c r="DU119" s="52" t="e" cm="1">
        <f t="array" ref="DU119">A127848122C_Latest</f>
        <v>#NAME?</v>
      </c>
      <c r="DV119" s="52" t="e" cm="1">
        <f t="array" ref="DV119">A127944078F_Latest</f>
        <v>#NAME?</v>
      </c>
      <c r="DW119" s="52" t="e" cm="1">
        <f t="array" ref="DW119">A127848146W_Latest</f>
        <v>#NAME?</v>
      </c>
      <c r="DX119" s="52" t="e" cm="1">
        <f t="array" ref="DX119">A127916674C_Latest</f>
        <v>#NAME?</v>
      </c>
      <c r="DY119" s="52" t="e" cm="1">
        <f t="array" ref="DY119">A127848178R_Latest</f>
        <v>#NAME?</v>
      </c>
      <c r="DZ119" s="52" t="e" cm="1">
        <f t="array" ref="DZ119">A127875534C_Latest</f>
        <v>#NAME?</v>
      </c>
      <c r="EA119" s="52" t="e" cm="1">
        <f t="array" ref="EA119">A127889270V_Latest</f>
        <v>#NAME?</v>
      </c>
      <c r="EB119" s="52" t="e" cm="1">
        <f t="array" ref="EB119">A127930250L_Latest</f>
        <v>#NAME?</v>
      </c>
      <c r="EC119" s="52" t="e" cm="1">
        <f t="array" ref="EC119">A127848066W_Latest</f>
        <v>#NAME?</v>
      </c>
      <c r="ED119" s="52" t="e" cm="1">
        <f t="array" ref="ED119">A127875374C_Latest</f>
        <v>#NAME?</v>
      </c>
      <c r="EE119" s="52" t="e" cm="1">
        <f t="array" ref="EE119">A127861846F_Latest</f>
        <v>#NAME?</v>
      </c>
      <c r="EF119" s="52" t="e" cm="1">
        <f t="array" ref="EF119">A127930354F_Latest</f>
        <v>#NAME?</v>
      </c>
      <c r="EG119" s="52" t="e" cm="1">
        <f t="array" ref="EG119">A127875582W_Latest</f>
        <v>#NAME?</v>
      </c>
      <c r="EH119" s="52" cm="1">
        <f t="array" ref="EH119">A127930014K_Latest</f>
        <v>29.948</v>
      </c>
      <c r="EI119" s="52"/>
      <c r="EJ119" s="52"/>
      <c r="EK119" s="52"/>
      <c r="EL119" s="52"/>
      <c r="EM119" s="52"/>
      <c r="EN119" s="52"/>
      <c r="EO119" s="52"/>
      <c r="EP119" s="52"/>
      <c r="EQ119" s="52"/>
      <c r="ER119" s="52"/>
      <c r="ES119" s="52"/>
      <c r="ET119" s="52"/>
      <c r="EU119" s="52"/>
      <c r="EV119" s="52"/>
      <c r="EW119" s="52"/>
      <c r="EX119" s="52"/>
      <c r="EY119" s="52"/>
      <c r="EZ119" s="52"/>
      <c r="FA119" s="52"/>
      <c r="FB119" s="52"/>
      <c r="FC119" s="52"/>
      <c r="FD119" s="52"/>
      <c r="FE119" s="52"/>
      <c r="FF119" s="52"/>
      <c r="FG119" s="52"/>
      <c r="FH119" s="52"/>
      <c r="FI119" s="52"/>
      <c r="FJ119" s="52"/>
      <c r="FK119" s="52"/>
      <c r="FL119" s="52"/>
      <c r="FM119" s="52"/>
      <c r="FN119" s="52"/>
      <c r="FO119" s="52"/>
      <c r="FP119" s="52"/>
      <c r="FQ119" s="52"/>
      <c r="FR119" s="52"/>
      <c r="FS119" s="52"/>
      <c r="FT119" s="52"/>
      <c r="FU119" s="52"/>
      <c r="FV119" s="52"/>
      <c r="FW119" s="52"/>
      <c r="FX119" s="52"/>
      <c r="FY119" s="52"/>
      <c r="FZ119" s="52"/>
      <c r="GA119" s="52"/>
      <c r="GB119" s="52"/>
      <c r="GC119" s="52"/>
      <c r="GD119" s="52"/>
      <c r="GE119" s="52"/>
      <c r="GF119" s="52"/>
      <c r="GG119" s="52"/>
      <c r="GH119" s="52"/>
      <c r="GI119" s="52"/>
      <c r="GJ119" s="52"/>
    </row>
    <row r="120" spans="1:192" ht="15" hidden="1" customHeight="1">
      <c r="A120" s="48" t="s">
        <v>8742</v>
      </c>
      <c r="B120" s="49"/>
      <c r="C120" s="62">
        <v>3</v>
      </c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  <c r="BA120" s="52"/>
      <c r="BB120" s="52"/>
      <c r="BC120" s="52"/>
      <c r="BD120" s="52"/>
      <c r="BE120" s="52"/>
      <c r="BF120" s="52"/>
      <c r="BG120" s="52"/>
      <c r="BH120" s="52"/>
      <c r="BI120" s="52"/>
      <c r="BJ120" s="52"/>
      <c r="BK120" s="52"/>
      <c r="BL120" s="52"/>
      <c r="BM120" s="52"/>
      <c r="BN120" s="52"/>
      <c r="BO120" s="52"/>
      <c r="BP120" s="52"/>
      <c r="BQ120" s="52"/>
      <c r="BR120" s="52"/>
      <c r="BS120" s="52"/>
      <c r="BT120" s="52"/>
      <c r="BU120" s="52"/>
      <c r="BV120" s="52"/>
      <c r="BW120" s="52"/>
      <c r="BX120" s="52"/>
      <c r="BY120" s="52"/>
      <c r="BZ120" s="52"/>
      <c r="CA120" s="52"/>
      <c r="CB120" s="52"/>
      <c r="CC120" s="52"/>
      <c r="CD120" s="52"/>
      <c r="CE120" s="52"/>
      <c r="CF120" s="52"/>
      <c r="CG120" s="52"/>
      <c r="CH120" s="52"/>
      <c r="CI120" s="52"/>
      <c r="CJ120" s="52"/>
      <c r="CK120" s="52"/>
      <c r="CL120" s="52"/>
      <c r="CM120" s="52"/>
      <c r="CN120" s="52"/>
      <c r="CO120" s="52"/>
      <c r="CP120" s="52"/>
      <c r="CQ120" s="52"/>
      <c r="CR120" s="52"/>
      <c r="CS120" s="52"/>
      <c r="CT120" s="52"/>
      <c r="CU120" s="52"/>
      <c r="CV120" s="52"/>
      <c r="CW120" s="52"/>
      <c r="CX120" s="52"/>
      <c r="CY120" s="52"/>
      <c r="CZ120" s="52"/>
      <c r="DA120" s="52"/>
      <c r="DB120" s="52"/>
      <c r="DC120" s="52"/>
      <c r="DD120" s="52"/>
      <c r="DE120" s="52"/>
      <c r="DF120" s="52"/>
      <c r="DG120" s="52"/>
      <c r="DH120" s="52"/>
      <c r="DI120" s="52"/>
      <c r="DJ120" s="52"/>
      <c r="DK120" s="52"/>
      <c r="DL120" s="52"/>
      <c r="DM120" s="52"/>
      <c r="DN120" s="52"/>
      <c r="DO120" s="52"/>
      <c r="DP120" s="52"/>
      <c r="DQ120" s="52"/>
      <c r="DR120" s="52"/>
      <c r="DS120" s="52"/>
      <c r="DT120" s="52"/>
      <c r="DU120" s="52"/>
      <c r="DV120" s="52"/>
      <c r="DW120" s="52"/>
      <c r="DX120" s="52"/>
      <c r="DY120" s="52"/>
      <c r="DZ120" s="52"/>
      <c r="EA120" s="52"/>
      <c r="EB120" s="52"/>
      <c r="EC120" s="52"/>
      <c r="ED120" s="52"/>
      <c r="EE120" s="52"/>
      <c r="EF120" s="52"/>
      <c r="EG120" s="52"/>
      <c r="EH120" s="52"/>
      <c r="EI120" s="52"/>
      <c r="EJ120" s="52"/>
      <c r="EK120" s="52"/>
      <c r="EL120" s="52"/>
      <c r="EM120" s="52"/>
      <c r="EN120" s="52"/>
      <c r="EO120" s="52"/>
      <c r="EP120" s="52"/>
      <c r="EQ120" s="52"/>
      <c r="ER120" s="52"/>
      <c r="ES120" s="52"/>
      <c r="ET120" s="52"/>
      <c r="EU120" s="52"/>
      <c r="EV120" s="52"/>
      <c r="EW120" s="52"/>
      <c r="EX120" s="52"/>
      <c r="EY120" s="52"/>
      <c r="EZ120" s="52"/>
      <c r="FA120" s="52"/>
      <c r="FB120" s="52"/>
      <c r="FC120" s="52"/>
      <c r="FD120" s="52"/>
      <c r="FE120" s="52"/>
      <c r="FF120" s="52"/>
      <c r="FG120" s="52"/>
      <c r="FH120" s="52"/>
      <c r="FI120" s="52"/>
      <c r="FJ120" s="52"/>
      <c r="FK120" s="52"/>
      <c r="FL120" s="52"/>
      <c r="FM120" s="52"/>
      <c r="FN120" s="52"/>
      <c r="FO120" s="52"/>
      <c r="FP120" s="52"/>
      <c r="FQ120" s="52"/>
      <c r="FR120" s="52"/>
      <c r="FS120" s="52"/>
      <c r="FT120" s="52"/>
      <c r="FU120" s="52"/>
      <c r="FV120" s="52"/>
      <c r="FW120" s="52"/>
      <c r="FX120" s="52"/>
      <c r="FY120" s="52"/>
      <c r="FZ120" s="52"/>
      <c r="GA120" s="52"/>
      <c r="GB120" s="52"/>
      <c r="GC120" s="52"/>
      <c r="GD120" s="52"/>
      <c r="GE120" s="52"/>
      <c r="GF120" s="52"/>
      <c r="GG120" s="52"/>
      <c r="GH120" s="52"/>
      <c r="GI120" s="52"/>
      <c r="GJ120" s="52"/>
    </row>
    <row r="121" spans="1:192" ht="15" hidden="1" customHeight="1">
      <c r="A121" s="49"/>
      <c r="B121" s="49" t="s">
        <v>8743</v>
      </c>
      <c r="C121" s="62">
        <v>4</v>
      </c>
      <c r="D121" s="52" cm="1">
        <f t="array" ref="D121">A127904422K_Latest</f>
        <v>1700.9380000000001</v>
      </c>
      <c r="E121" s="52" cm="1">
        <f t="array" ref="E121">A127849718K_Latest</f>
        <v>3409.9839999999999</v>
      </c>
      <c r="F121" s="52" cm="1">
        <f t="array" ref="F121">A127918198L_Latest</f>
        <v>1678.9190000000001</v>
      </c>
      <c r="G121" s="52" cm="1">
        <f t="array" ref="G121">A127890650V_Latest</f>
        <v>1364.7360000000001</v>
      </c>
      <c r="H121" s="52" cm="1">
        <f t="array" ref="H121">A127904610V_Latest</f>
        <v>1636.4459999999999</v>
      </c>
      <c r="I121" s="52" cm="1">
        <f t="array" ref="I121">A127931966L_Latest</f>
        <v>932.93799999999999</v>
      </c>
      <c r="J121" s="52" cm="1">
        <f t="array" ref="J121">A127849806K_Latest</f>
        <v>776.279</v>
      </c>
      <c r="K121" s="52" cm="1">
        <f t="array" ref="K121">A127932018F_Latest</f>
        <v>1002.1559999999999</v>
      </c>
      <c r="L121" s="52" cm="1">
        <f t="array" ref="L121">A127918090K_Latest</f>
        <v>4504.2169999999996</v>
      </c>
      <c r="M121" s="52" cm="1">
        <f t="array" ref="M121">A127835854V_Latest</f>
        <v>1577.4559999999999</v>
      </c>
      <c r="N121" s="52" cm="1">
        <f t="array" ref="N121">A127918126A_Latest</f>
        <v>1757.473</v>
      </c>
      <c r="O121" s="52" cm="1">
        <f t="array" ref="O121">A127890578L_Latest</f>
        <v>2900.8710000000001</v>
      </c>
      <c r="P121" s="52" cm="1">
        <f t="array" ref="P121">A127904494W_Latest</f>
        <v>1654.204</v>
      </c>
      <c r="Q121" s="52" cm="1">
        <f t="array" ref="Q121">A127849846C_Latest</f>
        <v>1475.598</v>
      </c>
      <c r="R121" s="52" cm="1">
        <f t="array" ref="R121">A127917774F_Latest</f>
        <v>14031.870999999999</v>
      </c>
      <c r="S121" s="52" cm="1">
        <f t="array" ref="S121">A127837366V_Latest</f>
        <v>527.97900000000004</v>
      </c>
      <c r="T121" s="52" cm="1">
        <f t="array" ref="T121">A127864794V_Latest</f>
        <v>1121.8910000000001</v>
      </c>
      <c r="U121" s="52" cm="1">
        <f t="array" ref="U121">A127864814T_Latest</f>
        <v>488.74</v>
      </c>
      <c r="V121" s="52" cm="1">
        <f t="array" ref="V121">A127892178L_Latest</f>
        <v>418.85199999999998</v>
      </c>
      <c r="W121" s="52" cm="1">
        <f t="array" ref="W121">A127933558L_Latest</f>
        <v>516.80799999999999</v>
      </c>
      <c r="X121" s="52" cm="1">
        <f t="array" ref="X121">A127919702F_Latest</f>
        <v>290.82799999999997</v>
      </c>
      <c r="Y121" s="52" cm="1">
        <f t="array" ref="Y121">A127878694V_Latest</f>
        <v>255.74600000000001</v>
      </c>
      <c r="Z121" s="52" cm="1">
        <f t="array" ref="Z121">A127906062C_Latest</f>
        <v>303.78399999999999</v>
      </c>
      <c r="AA121" s="52" cm="1">
        <f t="array" ref="AA121">A127892046K_Latest</f>
        <v>1464.6210000000001</v>
      </c>
      <c r="AB121" s="52" cm="1">
        <f t="array" ref="AB121">A127878538T_Latest</f>
        <v>478.57900000000001</v>
      </c>
      <c r="AC121" s="52" cm="1">
        <f t="array" ref="AC121">A127892098L_Latest</f>
        <v>522.82500000000005</v>
      </c>
      <c r="AD121" s="52" cm="1">
        <f t="array" ref="AD121">A127905926J_Latest</f>
        <v>909.846</v>
      </c>
      <c r="AE121" s="52" cm="1">
        <f t="array" ref="AE121">A127919634R_Latest</f>
        <v>518.71199999999999</v>
      </c>
      <c r="AF121" s="52" cm="1">
        <f t="array" ref="AF121">A127933630V_Latest</f>
        <v>452.923</v>
      </c>
      <c r="AG121" s="52" cm="1">
        <f t="array" ref="AG121">A127864462X_Latest</f>
        <v>4392.55</v>
      </c>
      <c r="AH121" s="52" cm="1">
        <f t="array" ref="AH121">A127920922F_Latest</f>
        <v>486.26</v>
      </c>
      <c r="AI121" s="52" cm="1">
        <f t="array" ref="AI121">A127921026A_Latest</f>
        <v>949.13800000000003</v>
      </c>
      <c r="AJ121" s="52" cm="1">
        <f t="array" ref="AJ121">A127866386V_Latest</f>
        <v>435.96600000000001</v>
      </c>
      <c r="AK121" s="52" cm="1">
        <f t="array" ref="AK121">A127907562T_Latest</f>
        <v>331.80799999999999</v>
      </c>
      <c r="AL121" s="52" cm="1">
        <f t="array" ref="AL121">A127880262F_Latest</f>
        <v>424.49</v>
      </c>
      <c r="AM121" s="52" cm="1">
        <f t="array" ref="AM121">A127852734V_Latest</f>
        <v>242.31899999999999</v>
      </c>
      <c r="AN121" s="52" cm="1">
        <f t="array" ref="AN121">A127852762C_Latest</f>
        <v>175.673</v>
      </c>
      <c r="AO121" s="52" cm="1">
        <f t="array" ref="AO121">A127907630J_Latest</f>
        <v>230.458</v>
      </c>
      <c r="AP121" s="52" cm="1">
        <f t="array" ref="AP121">A127920942R_Latest</f>
        <v>1264.664</v>
      </c>
      <c r="AQ121" s="52" cm="1">
        <f t="array" ref="AQ121">A127838890J_Latest</f>
        <v>397.51600000000002</v>
      </c>
      <c r="AR121" s="52" cm="1">
        <f t="array" ref="AR121">A127838906R_Latest</f>
        <v>463.73500000000001</v>
      </c>
      <c r="AS121" s="52" cm="1">
        <f t="array" ref="AS121">A127934986A_Latest</f>
        <v>713.50099999999998</v>
      </c>
      <c r="AT121" s="52" cm="1">
        <f t="array" ref="AT121">A127921010J_Latest</f>
        <v>406.41399999999999</v>
      </c>
      <c r="AU121" s="52" cm="1">
        <f t="array" ref="AU121">A127921150K_Latest</f>
        <v>385.322</v>
      </c>
      <c r="AV121" s="52" cm="1">
        <f t="array" ref="AV121">A127865978F_Latest</f>
        <v>3674.1849999999999</v>
      </c>
      <c r="AW121" s="52" cm="1">
        <f t="array" ref="AW121">A127840306A_Latest</f>
        <v>341.101</v>
      </c>
      <c r="AX121" s="52" cm="1">
        <f t="array" ref="AX121">A127922574J_Latest</f>
        <v>623.30399999999997</v>
      </c>
      <c r="AY121" s="52" cm="1">
        <f t="array" ref="AY121">A127922594T_Latest</f>
        <v>352.61900000000003</v>
      </c>
      <c r="AZ121" s="52" cm="1">
        <f t="array" ref="AZ121">A127895234X_Latest</f>
        <v>281.59300000000002</v>
      </c>
      <c r="BA121" s="52" cm="1">
        <f t="array" ref="BA121">A127909094A_Latest</f>
        <v>329.416</v>
      </c>
      <c r="BB121" s="52" cm="1">
        <f t="array" ref="BB121">A127922674T_Latest</f>
        <v>205.09700000000001</v>
      </c>
      <c r="BC121" s="52" cm="1">
        <f t="array" ref="BC121">A127867994T_Latest</f>
        <v>161.30099999999999</v>
      </c>
      <c r="BD121" s="52" cm="1">
        <f t="array" ref="BD121">A127909154T_Latest</f>
        <v>234.56700000000001</v>
      </c>
      <c r="BE121" s="52" cm="1">
        <f t="array" ref="BE121">A127895102W_Latest</f>
        <v>837.22199999999998</v>
      </c>
      <c r="BF121" s="52" cm="1">
        <f t="array" ref="BF121">A127922522F_Latest</f>
        <v>338.76900000000001</v>
      </c>
      <c r="BG121" s="52" cm="1">
        <f t="array" ref="BG121">A127867830W_Latest</f>
        <v>376.45</v>
      </c>
      <c r="BH121" s="52" cm="1">
        <f t="array" ref="BH121">A127936518X_Latest</f>
        <v>595.23</v>
      </c>
      <c r="BI121" s="52" cm="1">
        <f t="array" ref="BI121">A127840414K_Latest</f>
        <v>356.17899999999997</v>
      </c>
      <c r="BJ121" s="52" cm="1">
        <f t="array" ref="BJ121">A127895314X_Latest</f>
        <v>311.827</v>
      </c>
      <c r="BK121" s="52" cm="1">
        <f t="array" ref="BK121">A127894814A_Latest</f>
        <v>2848.5210000000002</v>
      </c>
      <c r="BL121" s="52" cm="1">
        <f t="array" ref="BL121">A127869254W_Latest</f>
        <v>107.943</v>
      </c>
      <c r="BM121" s="52" cm="1">
        <f t="array" ref="BM121">A127938066J_Latest</f>
        <v>195.64500000000001</v>
      </c>
      <c r="BN121" s="52" cm="1">
        <f t="array" ref="BN121">A127869350W_Latest</f>
        <v>121.652</v>
      </c>
      <c r="BO121" s="52" cm="1">
        <f t="array" ref="BO121">A127896734L_Latest</f>
        <v>96.105999999999995</v>
      </c>
      <c r="BP121" s="52" cm="1">
        <f t="array" ref="BP121">A127924190J_Latest</f>
        <v>110.77800000000001</v>
      </c>
      <c r="BQ121" s="52" cm="1">
        <f t="array" ref="BQ121">A127924222R_Latest</f>
        <v>70.572999999999993</v>
      </c>
      <c r="BR121" s="52" cm="1">
        <f t="array" ref="BR121">A127924234X_Latest</f>
        <v>47.561</v>
      </c>
      <c r="BS121" s="52" cm="1">
        <f t="array" ref="BS121">A127842094W_Latest</f>
        <v>74.875</v>
      </c>
      <c r="BT121" s="52" cm="1">
        <f t="array" ref="BT121">A127883130J_Latest</f>
        <v>268.15199999999999</v>
      </c>
      <c r="BU121" s="52" cm="1">
        <f t="array" ref="BU121">A127841930X_Latest</f>
        <v>110.117</v>
      </c>
      <c r="BV121" s="52" cm="1">
        <f t="array" ref="BV121">A127869290F_Latest</f>
        <v>118.82</v>
      </c>
      <c r="BW121" s="52" cm="1">
        <f t="array" ref="BW121">A127896670L_Latest</f>
        <v>195.35599999999999</v>
      </c>
      <c r="BX121" s="52" cm="1">
        <f t="array" ref="BX121">A127855878K_Latest</f>
        <v>124.512</v>
      </c>
      <c r="BY121" s="52" cm="1">
        <f t="array" ref="BY121">A127869486J_Latest</f>
        <v>101.292</v>
      </c>
      <c r="BZ121" s="52" cm="1">
        <f t="array" ref="BZ121">A127896370K_Latest</f>
        <v>931.24900000000002</v>
      </c>
      <c r="CA121" s="52" cm="1">
        <f t="array" ref="CA121">A127911970F_Latest</f>
        <v>159.36099999999999</v>
      </c>
      <c r="CB121" s="52" cm="1">
        <f t="array" ref="CB121">A127912098V_Latest</f>
        <v>348.928</v>
      </c>
      <c r="CC121" s="52" cm="1">
        <f t="array" ref="CC121">A127925786R_Latest</f>
        <v>209.07300000000001</v>
      </c>
      <c r="CD121" s="52" cm="1">
        <f t="array" ref="CD121">A127870926X_Latest</f>
        <v>162.83500000000001</v>
      </c>
      <c r="CE121" s="52" cm="1">
        <f t="array" ref="CE121">A127939486W_Latest</f>
        <v>171.42699999999999</v>
      </c>
      <c r="CF121" s="52" cm="1">
        <f t="array" ref="CF121">A127939494W_Latest</f>
        <v>85.433000000000007</v>
      </c>
      <c r="CG121" s="52" cm="1">
        <f t="array" ref="CG121">A127898406L_Latest</f>
        <v>110.79600000000001</v>
      </c>
      <c r="CH121" s="52" cm="1">
        <f t="array" ref="CH121">A127843598V_Latest</f>
        <v>112.792</v>
      </c>
      <c r="CI121" s="52" cm="1">
        <f t="array" ref="CI121">A127925670L_Latest</f>
        <v>447.76900000000001</v>
      </c>
      <c r="CJ121" s="52" cm="1">
        <f t="array" ref="CJ121">A127870798T_Latest</f>
        <v>170.71700000000001</v>
      </c>
      <c r="CK121" s="52" cm="1">
        <f t="array" ref="CK121">A127857362J_Latest</f>
        <v>200.02</v>
      </c>
      <c r="CL121" s="52" cm="1">
        <f t="array" ref="CL121">A127857386A_Latest</f>
        <v>360.536</v>
      </c>
      <c r="CM121" s="52" cm="1">
        <f t="array" ref="CM121">A127843482T_Latest</f>
        <v>173.55</v>
      </c>
      <c r="CN121" s="52" cm="1">
        <f t="array" ref="CN121">A127939546L_Latest</f>
        <v>162.066</v>
      </c>
      <c r="CO121" s="52" cm="1">
        <f t="array" ref="CO121">A127870466W_Latest</f>
        <v>1531.1880000000001</v>
      </c>
      <c r="CP121" s="52" cm="1">
        <f t="array" ref="CP121">A127885970K_Latest</f>
        <v>30.86</v>
      </c>
      <c r="CQ121" s="52" cm="1">
        <f t="array" ref="CQ121">A127872434R_Latest</f>
        <v>54.012</v>
      </c>
      <c r="CR121" s="52" cm="1">
        <f t="array" ref="CR121">A127927242C_Latest</f>
        <v>40.484000000000002</v>
      </c>
      <c r="CS121" s="52" cm="1">
        <f t="array" ref="CS121">A127941058T_Latest</f>
        <v>32.337000000000003</v>
      </c>
      <c r="CT121" s="52" cm="1">
        <f t="array" ref="CT121">A127927286F_Latest</f>
        <v>31.602</v>
      </c>
      <c r="CU121" s="52" cm="1">
        <f t="array" ref="CU121">A127845118J_Latest</f>
        <v>19.763999999999999</v>
      </c>
      <c r="CV121" s="52" cm="1">
        <f t="array" ref="CV121">A127886150W_Latest</f>
        <v>16.300999999999998</v>
      </c>
      <c r="CW121" s="52" cm="1">
        <f t="array" ref="CW121">A127886166R_Latest</f>
        <v>27.690999999999999</v>
      </c>
      <c r="CX121" s="52" cm="1">
        <f t="array" ref="CX121">A127844938W_Latest</f>
        <v>72.774000000000001</v>
      </c>
      <c r="CY121" s="52" cm="1">
        <f t="array" ref="CY121">A127899762A_Latest</f>
        <v>32.273000000000003</v>
      </c>
      <c r="CZ121" s="52" cm="1">
        <f t="array" ref="CZ121">A127858862W_Latest</f>
        <v>41.34</v>
      </c>
      <c r="DA121" s="52" cm="1">
        <f t="array" ref="DA121">A127845010F_Latest</f>
        <v>62.106999999999999</v>
      </c>
      <c r="DB121" s="52" cm="1">
        <f t="array" ref="DB121">A127913674X_Latest</f>
        <v>41.273000000000003</v>
      </c>
      <c r="DC121" s="52" cm="1">
        <f t="array" ref="DC121">A127886186X_Latest</f>
        <v>24.306999999999999</v>
      </c>
      <c r="DD121" s="52" cm="1">
        <f t="array" ref="DD121">A127940682C_Latest</f>
        <v>278.54599999999999</v>
      </c>
      <c r="DE121" s="52" cm="1">
        <f t="array" ref="DE121">A127928738A_Latest</f>
        <v>13.053000000000001</v>
      </c>
      <c r="DF121" s="52" cm="1">
        <f t="array" ref="DF121">A127860346T_Latest</f>
        <v>29.161999999999999</v>
      </c>
      <c r="DG121" s="52" cm="1">
        <f t="array" ref="DG121">A127860366A_Latest</f>
        <v>12.420999999999999</v>
      </c>
      <c r="DH121" s="52" cm="1">
        <f t="array" ref="DH121">A127901394J_Latest</f>
        <v>15.601000000000001</v>
      </c>
      <c r="DI121" s="52" cm="1">
        <f t="array" ref="DI121">A127942498R_Latest</f>
        <v>16.119</v>
      </c>
      <c r="DJ121" s="52" cm="1">
        <f t="array" ref="DJ121">A127942530C_Latest</f>
        <v>5.5750000000000002</v>
      </c>
      <c r="DK121" s="52" cm="1">
        <f t="array" ref="DK121">A127874014F_Latest</f>
        <v>4.0019999999999998</v>
      </c>
      <c r="DL121" s="52" cm="1">
        <f t="array" ref="DL121">A127860462A_Latest</f>
        <v>5.9420000000000002</v>
      </c>
      <c r="DM121" s="52" cm="1">
        <f t="array" ref="DM121">A127887542A_Latest</f>
        <v>37.344000000000001</v>
      </c>
      <c r="DN121" s="52" cm="1">
        <f t="array" ref="DN121">A127915186X_Latest</f>
        <v>15.829000000000001</v>
      </c>
      <c r="DO121" s="52" cm="1">
        <f t="array" ref="DO121">A127887578C_Latest</f>
        <v>13.976000000000001</v>
      </c>
      <c r="DP121" s="52" cm="1">
        <f t="array" ref="DP121">A127915214W_Latest</f>
        <v>23.803000000000001</v>
      </c>
      <c r="DQ121" s="52" cm="1">
        <f t="array" ref="DQ121">A127915246R_Latest</f>
        <v>10.371</v>
      </c>
      <c r="DR121" s="52" cm="1">
        <f t="array" ref="DR121">A127846734F_Latest</f>
        <v>12.936</v>
      </c>
      <c r="DS121" s="52" cm="1">
        <f t="array" ref="DS121">A127942070A_Latest</f>
        <v>115.25700000000001</v>
      </c>
      <c r="DT121" s="52" cm="1">
        <f t="array" ref="DT121">A127902862C_Latest</f>
        <v>34.381</v>
      </c>
      <c r="DU121" s="52" cm="1">
        <f t="array" ref="DU121">A127916638V_Latest</f>
        <v>87.903999999999996</v>
      </c>
      <c r="DV121" s="52" cm="1">
        <f t="array" ref="DV121">A127889182V_Latest</f>
        <v>17.965</v>
      </c>
      <c r="DW121" s="52" cm="1">
        <f t="array" ref="DW121">A127848126L_Latest</f>
        <v>25.603000000000002</v>
      </c>
      <c r="DX121" s="52" cm="1">
        <f t="array" ref="DX121">A127875486W_Latest</f>
        <v>35.805999999999997</v>
      </c>
      <c r="DY121" s="52" cm="1">
        <f t="array" ref="DY121">A127930462R_Latest</f>
        <v>13.35</v>
      </c>
      <c r="DZ121" s="52" cm="1">
        <f t="array" ref="DZ121">A127848186R_Latest</f>
        <v>4.899</v>
      </c>
      <c r="EA121" s="52" cm="1">
        <f t="array" ref="EA121">A127861966X_Latest</f>
        <v>12.045999999999999</v>
      </c>
      <c r="EB121" s="52" cm="1">
        <f t="array" ref="EB121">A127861778R_Latest</f>
        <v>111.67100000000001</v>
      </c>
      <c r="EC121" s="52" cm="1">
        <f t="array" ref="EC121">A127902910K_Latest</f>
        <v>33.654000000000003</v>
      </c>
      <c r="ED121" s="52" cm="1">
        <f t="array" ref="ED121">A127861830L_Latest</f>
        <v>20.306999999999999</v>
      </c>
      <c r="EE121" s="52" cm="1">
        <f t="array" ref="EE121">A127944018C_Latest</f>
        <v>40.491</v>
      </c>
      <c r="EF121" s="52" cm="1">
        <f t="array" ref="EF121">A127875394L_Latest</f>
        <v>23.193000000000001</v>
      </c>
      <c r="EG121" s="52" cm="1">
        <f t="array" ref="EG121">A127848206L_Latest</f>
        <v>24.925000000000001</v>
      </c>
      <c r="EH121" s="52" cm="1">
        <f t="array" ref="EH121">A127930006K_Latest</f>
        <v>260.37700000000001</v>
      </c>
      <c r="EI121" s="52"/>
      <c r="EJ121" s="52"/>
      <c r="EK121" s="52"/>
      <c r="EL121" s="52"/>
      <c r="EM121" s="52"/>
      <c r="EN121" s="52"/>
      <c r="EO121" s="52"/>
      <c r="EP121" s="52"/>
      <c r="EQ121" s="52"/>
      <c r="ER121" s="52"/>
      <c r="ES121" s="52"/>
      <c r="ET121" s="52"/>
      <c r="EU121" s="52"/>
      <c r="EV121" s="52"/>
      <c r="EW121" s="52"/>
      <c r="EX121" s="52"/>
      <c r="EY121" s="52"/>
      <c r="EZ121" s="52"/>
      <c r="FA121" s="52"/>
      <c r="FB121" s="52"/>
      <c r="FC121" s="52"/>
      <c r="FD121" s="52"/>
      <c r="FE121" s="52"/>
      <c r="FF121" s="52"/>
      <c r="FG121" s="52"/>
      <c r="FH121" s="52"/>
      <c r="FI121" s="52"/>
      <c r="FJ121" s="52"/>
      <c r="FK121" s="52"/>
      <c r="FL121" s="52"/>
      <c r="FM121" s="52"/>
      <c r="FN121" s="52"/>
      <c r="FO121" s="52"/>
      <c r="FP121" s="52"/>
      <c r="FQ121" s="52"/>
      <c r="FR121" s="52"/>
      <c r="FS121" s="52"/>
      <c r="FT121" s="52"/>
      <c r="FU121" s="52"/>
      <c r="FV121" s="52"/>
      <c r="FW121" s="52"/>
      <c r="FX121" s="52"/>
      <c r="FY121" s="52"/>
      <c r="FZ121" s="52"/>
      <c r="GA121" s="52"/>
      <c r="GB121" s="52"/>
      <c r="GC121" s="52"/>
      <c r="GD121" s="52"/>
      <c r="GE121" s="52"/>
      <c r="GF121" s="52"/>
      <c r="GG121" s="52"/>
      <c r="GH121" s="52"/>
      <c r="GI121" s="52"/>
      <c r="GJ121" s="52"/>
    </row>
    <row r="122" spans="1:192" ht="15" hidden="1" customHeight="1">
      <c r="A122" s="49"/>
      <c r="B122" s="49" t="s">
        <v>8744</v>
      </c>
      <c r="C122" s="62">
        <v>5</v>
      </c>
      <c r="D122" s="52" cm="1">
        <f t="array" ref="D122">A127890502T_Latest</f>
        <v>58.825000000000003</v>
      </c>
      <c r="E122" s="52" cm="1">
        <f t="array" ref="E122">A127890634V_Latest</f>
        <v>164.517</v>
      </c>
      <c r="F122" s="52" cm="1">
        <f t="array" ref="F122">A127904558W_Latest</f>
        <v>86.984999999999999</v>
      </c>
      <c r="G122" s="52" cm="1">
        <f t="array" ref="G122">A127863326L_Latest</f>
        <v>107.536</v>
      </c>
      <c r="H122" s="52" cm="1">
        <f t="array" ref="H122">A127877046C_Latest</f>
        <v>103.041</v>
      </c>
      <c r="I122" s="52" cm="1">
        <f t="array" ref="I122">A127931994W_Latest</f>
        <v>72.222999999999999</v>
      </c>
      <c r="J122" s="52" cm="1">
        <f t="array" ref="J122">A127863378R_Latest</f>
        <v>47.991</v>
      </c>
      <c r="K122" s="52" cm="1">
        <f t="array" ref="K122">A127890730V_Latest</f>
        <v>94.97</v>
      </c>
      <c r="L122" s="52" cm="1">
        <f t="array" ref="L122">A127918106T_Latest</f>
        <v>198.74299999999999</v>
      </c>
      <c r="M122" s="52" cm="1">
        <f t="array" ref="M122">A127835870V_Latest</f>
        <v>70.406000000000006</v>
      </c>
      <c r="N122" s="52" cm="1">
        <f t="array" ref="N122">A127863214V_Latest</f>
        <v>94.334999999999994</v>
      </c>
      <c r="O122" s="52" cm="1">
        <f t="array" ref="O122">A127890602A_Latest</f>
        <v>193.041</v>
      </c>
      <c r="P122" s="52" cm="1">
        <f t="array" ref="P122">A127918166V_Latest</f>
        <v>154.804</v>
      </c>
      <c r="Q122" s="52" cm="1">
        <f t="array" ref="Q122">A127932070R_Latest</f>
        <v>252.624</v>
      </c>
      <c r="R122" s="52" cm="1">
        <f t="array" ref="R122">A127862938J_Latest</f>
        <v>1007.976</v>
      </c>
      <c r="S122" s="52" cm="1">
        <f t="array" ref="S122">A127864718T_Latest</f>
        <v>14.286</v>
      </c>
      <c r="T122" s="52" cm="1">
        <f t="array" ref="T122">A127933502A_Latest</f>
        <v>51.344000000000001</v>
      </c>
      <c r="U122" s="52" cm="1">
        <f t="array" ref="U122">A127933522K_Latest</f>
        <v>25.745999999999999</v>
      </c>
      <c r="V122" s="52" cm="1">
        <f t="array" ref="V122">A127933546C_Latest</f>
        <v>34.878</v>
      </c>
      <c r="W122" s="52" cm="1">
        <f t="array" ref="W122">A127837550V_Latest</f>
        <v>38.057000000000002</v>
      </c>
      <c r="X122" s="52" cm="1">
        <f t="array" ref="X122">A127892226V_Latest</f>
        <v>23.920999999999999</v>
      </c>
      <c r="Y122" s="52" cm="1">
        <f t="array" ref="Y122">A127878710J_Latest</f>
        <v>14.404</v>
      </c>
      <c r="Z122" s="52" cm="1">
        <f t="array" ref="Z122">A127878730T_Latest</f>
        <v>27.742000000000001</v>
      </c>
      <c r="AA122" s="52" cm="1">
        <f t="array" ref="AA122">A127933414A_Latest</f>
        <v>60.432000000000002</v>
      </c>
      <c r="AB122" s="52" cm="1">
        <f t="array" ref="AB122">A127851162F_Latest</f>
        <v>23.257000000000001</v>
      </c>
      <c r="AC122" s="52" cm="1">
        <f t="array" ref="AC122">A127864750T_Latest</f>
        <v>30.736000000000001</v>
      </c>
      <c r="AD122" s="52" cm="1">
        <f t="array" ref="AD122">A127905942J_Latest</f>
        <v>61.012</v>
      </c>
      <c r="AE122" s="52" cm="1">
        <f t="array" ref="AE122">A127864786V_Latest</f>
        <v>48.048999999999999</v>
      </c>
      <c r="AF122" s="52" cm="1">
        <f t="array" ref="AF122">A127892286W_Latest</f>
        <v>82.033000000000001</v>
      </c>
      <c r="AG122" s="52" cm="1">
        <f t="array" ref="AG122">A127933086A_Latest</f>
        <v>318.16199999999998</v>
      </c>
      <c r="AH122" s="52" cm="1">
        <f t="array" ref="AH122">A127893658T_Latest</f>
        <v>15.978999999999999</v>
      </c>
      <c r="AI122" s="52" cm="1">
        <f t="array" ref="AI122">A127921042A_Latest</f>
        <v>49.545999999999999</v>
      </c>
      <c r="AJ122" s="52" cm="1">
        <f t="array" ref="AJ122">A127838970J_Latest</f>
        <v>18.809999999999999</v>
      </c>
      <c r="AK122" s="52" cm="1">
        <f t="array" ref="AK122">A127838998K_Latest</f>
        <v>30.57</v>
      </c>
      <c r="AL122" s="52" cm="1">
        <f t="array" ref="AL122">A127852726V_Latest</f>
        <v>21.887</v>
      </c>
      <c r="AM122" s="52" cm="1">
        <f t="array" ref="AM122">A127893878V_Latest</f>
        <v>15.433</v>
      </c>
      <c r="AN122" s="52" cm="1">
        <f t="array" ref="AN122">A127880294X_Latest</f>
        <v>11.787000000000001</v>
      </c>
      <c r="AO122" s="52" cm="1">
        <f t="array" ref="AO122">A127907646A_Latest</f>
        <v>21.649000000000001</v>
      </c>
      <c r="AP122" s="52" cm="1">
        <f t="array" ref="AP122">A127880102V_Latest</f>
        <v>59.19</v>
      </c>
      <c r="AQ122" s="52" cm="1">
        <f t="array" ref="AQ122">A127880118L_Latest</f>
        <v>17.605</v>
      </c>
      <c r="AR122" s="52" cm="1">
        <f t="array" ref="AR122">A127934982T_Latest</f>
        <v>21.835000000000001</v>
      </c>
      <c r="AS122" s="52" cm="1">
        <f t="array" ref="AS122">A127880178R_Latest</f>
        <v>45.811</v>
      </c>
      <c r="AT122" s="52" cm="1">
        <f t="array" ref="AT122">A127893774A_Latest</f>
        <v>32.996000000000002</v>
      </c>
      <c r="AU122" s="52" cm="1">
        <f t="array" ref="AU122">A127852826C_Latest</f>
        <v>67.091999999999999</v>
      </c>
      <c r="AV122" s="52" cm="1">
        <f t="array" ref="AV122">A127907162F_Latest</f>
        <v>259.166</v>
      </c>
      <c r="AW122" s="52" cm="1">
        <f t="array" ref="AW122">A127840330A_Latest</f>
        <v>13.337999999999999</v>
      </c>
      <c r="AX122" s="52" cm="1">
        <f t="array" ref="AX122">A127936554J_Latest</f>
        <v>29.898</v>
      </c>
      <c r="AY122" s="52" cm="1">
        <f t="array" ref="AY122">A127881654K_Latest</f>
        <v>21.26</v>
      </c>
      <c r="AZ122" s="52" cm="1">
        <f t="array" ref="AZ122">A127854410K_Latest</f>
        <v>16.692</v>
      </c>
      <c r="BA122" s="52" cm="1">
        <f t="array" ref="BA122">A127854430V_Latest</f>
        <v>24.831</v>
      </c>
      <c r="BB122" s="52" cm="1">
        <f t="array" ref="BB122">A127895274T_Latest</f>
        <v>17.600999999999999</v>
      </c>
      <c r="BC122" s="52" cm="1">
        <f t="array" ref="BC122">A127868002J_Latest</f>
        <v>8.9320000000000004</v>
      </c>
      <c r="BD122" s="52" cm="1">
        <f t="array" ref="BD122">A127881738V_Latest</f>
        <v>21.396999999999998</v>
      </c>
      <c r="BE122" s="52" cm="1">
        <f t="array" ref="BE122">A127881542T_Latest</f>
        <v>37.023000000000003</v>
      </c>
      <c r="BF122" s="52" cm="1">
        <f t="array" ref="BF122">A127867818F_Latest</f>
        <v>13.994</v>
      </c>
      <c r="BG122" s="52" cm="1">
        <f t="array" ref="BG122">A127840390C_Latest</f>
        <v>21.268000000000001</v>
      </c>
      <c r="BH122" s="52" cm="1">
        <f t="array" ref="BH122">A127936526X_Latest</f>
        <v>41.866999999999997</v>
      </c>
      <c r="BI122" s="52" cm="1">
        <f t="array" ref="BI122">A127936546J_Latest</f>
        <v>37.43</v>
      </c>
      <c r="BJ122" s="52" cm="1">
        <f t="array" ref="BJ122">A127936650J_Latest</f>
        <v>54.462000000000003</v>
      </c>
      <c r="BK122" s="52" cm="1">
        <f t="array" ref="BK122">A127867526C_Latest</f>
        <v>209.45699999999999</v>
      </c>
      <c r="BL122" s="52" cm="1">
        <f t="array" ref="BL122">A127855810R_Latest</f>
        <v>5.3559999999999999</v>
      </c>
      <c r="BM122" s="52" cm="1">
        <f t="array" ref="BM122">A127924150R_Latest</f>
        <v>10.166</v>
      </c>
      <c r="BN122" s="52" cm="1">
        <f t="array" ref="BN122">A127910542T_Latest</f>
        <v>5.14</v>
      </c>
      <c r="BO122" s="52" cm="1">
        <f t="array" ref="BO122">A127924186T_Latest</f>
        <v>6.8719999999999999</v>
      </c>
      <c r="BP122" s="52" cm="1">
        <f t="array" ref="BP122">A127869398J_Latest</f>
        <v>8.2850000000000001</v>
      </c>
      <c r="BQ122" s="52" cm="1">
        <f t="array" ref="BQ122">A127883314A_Latest</f>
        <v>2.9430000000000001</v>
      </c>
      <c r="BR122" s="52" cm="1">
        <f t="array" ref="BR122">A127869446R_Latest</f>
        <v>3.5979999999999999</v>
      </c>
      <c r="BS122" s="52" cm="1">
        <f t="array" ref="BS122">A127938174T_Latest</f>
        <v>7.8970000000000002</v>
      </c>
      <c r="BT122" s="52" cm="1">
        <f t="array" ref="BT122">A127924038R_Latest</f>
        <v>13.44</v>
      </c>
      <c r="BU122" s="52" cm="1">
        <f t="array" ref="BU122">A127924062R_Latest</f>
        <v>6.1260000000000003</v>
      </c>
      <c r="BV122" s="52" cm="1">
        <f t="array" ref="BV122">A127938014F_Latest</f>
        <v>5.1159999999999997</v>
      </c>
      <c r="BW122" s="52" cm="1">
        <f t="array" ref="BW122">A127924106F_Latest</f>
        <v>13.385</v>
      </c>
      <c r="BX122" s="52" cm="1">
        <f t="array" ref="BX122">A127855894K_Latest</f>
        <v>10.351000000000001</v>
      </c>
      <c r="BY122" s="52" cm="1">
        <f t="array" ref="BY122">A127883366C_Latest</f>
        <v>10.882</v>
      </c>
      <c r="BZ122" s="52" cm="1">
        <f t="array" ref="BZ122">A127910162R_Latest</f>
        <v>62.920999999999999</v>
      </c>
      <c r="CA122" s="52" cm="1">
        <f t="array" ref="CA122">A127911990R_Latest</f>
        <v>6.2809999999999997</v>
      </c>
      <c r="CB122" s="52" cm="1">
        <f t="array" ref="CB122">A127925778R_Latest</f>
        <v>15.728</v>
      </c>
      <c r="CC122" s="52" cm="1">
        <f t="array" ref="CC122">A127884650F_Latest</f>
        <v>13.445</v>
      </c>
      <c r="CD122" s="52" cm="1">
        <f t="array" ref="CD122">A127898346W_Latest</f>
        <v>12.725</v>
      </c>
      <c r="CE122" s="52" cm="1">
        <f t="array" ref="CE122">A127912170A_Latest</f>
        <v>5.7539999999999996</v>
      </c>
      <c r="CF122" s="52" cm="1">
        <f t="array" ref="CF122">A127857526T_Latest</f>
        <v>9.6110000000000007</v>
      </c>
      <c r="CG122" s="52" cm="1">
        <f t="array" ref="CG122">A127898422L_Latest</f>
        <v>7.0309999999999997</v>
      </c>
      <c r="CH122" s="52" cm="1">
        <f t="array" ref="CH122">A127925886X_Latest</f>
        <v>11.887</v>
      </c>
      <c r="CI122" s="52" cm="1">
        <f t="array" ref="CI122">A127884582R_Latest</f>
        <v>19.277999999999999</v>
      </c>
      <c r="CJ122" s="52" cm="1">
        <f t="array" ref="CJ122">A127884590R_Latest</f>
        <v>5.99</v>
      </c>
      <c r="CK122" s="52" cm="1">
        <f t="array" ref="CK122">A127925714C_Latest</f>
        <v>12.974</v>
      </c>
      <c r="CL122" s="52" cm="1">
        <f t="array" ref="CL122">A127939434V_Latest</f>
        <v>20.626000000000001</v>
      </c>
      <c r="CM122" s="52" cm="1">
        <f t="array" ref="CM122">A127898294F_Latest</f>
        <v>18.652000000000001</v>
      </c>
      <c r="CN122" s="52" cm="1">
        <f t="array" ref="CN122">A127843622J_Latest</f>
        <v>26.42</v>
      </c>
      <c r="CO122" s="52" cm="1">
        <f t="array" ref="CO122">A127857018W_Latest</f>
        <v>112.154</v>
      </c>
      <c r="CP122" s="52" cm="1">
        <f t="array" ref="CP122">A127899726T_Latest</f>
        <v>2.0739999999999998</v>
      </c>
      <c r="CQ122" s="52" cm="1">
        <f t="array" ref="CQ122">A127927230V_Latest</f>
        <v>3.653</v>
      </c>
      <c r="CR122" s="52" cm="1">
        <f t="array" ref="CR122">A127927250C_Latest</f>
        <v>0.97899999999999998</v>
      </c>
      <c r="CS122" s="52" cm="1">
        <f t="array" ref="CS122">A127899858V_Latest</f>
        <v>2.2610000000000001</v>
      </c>
      <c r="CT122" s="52" cm="1">
        <f t="array" ref="CT122">A127941102R_Latest</f>
        <v>2.177</v>
      </c>
      <c r="CU122" s="52" cm="1">
        <f t="array" ref="CU122">A127913770X_Latest</f>
        <v>0.98499999999999999</v>
      </c>
      <c r="CV122" s="52" cm="1">
        <f t="array" ref="CV122">A127913794T_Latest</f>
        <v>0.95399999999999996</v>
      </c>
      <c r="CW122" s="52" cm="1">
        <f t="array" ref="CW122">A127899958C_Latest</f>
        <v>2.9569999999999999</v>
      </c>
      <c r="CX122" s="52" cm="1">
        <f t="array" ref="CX122">A127844962W_Latest</f>
        <v>4.7160000000000002</v>
      </c>
      <c r="CY122" s="52" cm="1">
        <f t="array" ref="CY122">A127872382X_Latest</f>
        <v>1.6990000000000001</v>
      </c>
      <c r="CZ122" s="52" cm="1">
        <f t="array" ref="CZ122">A127858882F_Latest</f>
        <v>0.90900000000000003</v>
      </c>
      <c r="DA122" s="52" cm="1">
        <f t="array" ref="DA122">A127941006R_Latest</f>
        <v>4.5339999999999998</v>
      </c>
      <c r="DB122" s="52" cm="1">
        <f t="array" ref="DB122">A127845046J_Latest</f>
        <v>3.9180000000000001</v>
      </c>
      <c r="DC122" s="52" cm="1">
        <f t="array" ref="DC122">A127899974C_Latest</f>
        <v>5.33</v>
      </c>
      <c r="DD122" s="52" cm="1">
        <f t="array" ref="DD122">A127872054L_Latest</f>
        <v>22.036000000000001</v>
      </c>
      <c r="DE122" s="52" cm="1">
        <f t="array" ref="DE122">A127901258R_Latest</f>
        <v>0.29299999999999998</v>
      </c>
      <c r="DF122" s="52" cm="1">
        <f t="array" ref="DF122">A127915274X_Latest</f>
        <v>0.95699999999999996</v>
      </c>
      <c r="DG122" s="52" cm="1">
        <f t="array" ref="DG122">A127873970L_Latest</f>
        <v>0.73199999999999998</v>
      </c>
      <c r="DH122" s="52" cm="1">
        <f t="array" ref="DH122">A127887686L_Latest</f>
        <v>0.84399999999999997</v>
      </c>
      <c r="DI122" s="52" cm="1">
        <f t="array" ref="DI122">A127860406J_Latest</f>
        <v>0.35099999999999998</v>
      </c>
      <c r="DJ122" s="52" cm="1">
        <f t="array" ref="DJ122">A127846690R_Latest</f>
        <v>0.38200000000000001</v>
      </c>
      <c r="DK122" s="52" cm="1">
        <f t="array" ref="DK122">A127846702L_Latest</f>
        <v>0.48199999999999998</v>
      </c>
      <c r="DL122" s="52" cm="1">
        <f t="array" ref="DL122">A127928950K_Latest</f>
        <v>0.51900000000000002</v>
      </c>
      <c r="DM122" s="52" cm="1">
        <f t="array" ref="DM122">A127915182R_Latest</f>
        <v>0.93300000000000005</v>
      </c>
      <c r="DN122" s="52" cm="1">
        <f t="array" ref="DN122">A127860270J_Latest</f>
        <v>0.59599999999999997</v>
      </c>
      <c r="DO122" s="52" cm="1">
        <f t="array" ref="DO122">A127887594C_Latest</f>
        <v>0.45400000000000001</v>
      </c>
      <c r="DP122" s="52" cm="1">
        <f t="array" ref="DP122">A127873914V_Latest</f>
        <v>1.677</v>
      </c>
      <c r="DQ122" s="52" cm="1">
        <f t="array" ref="DQ122">A127873938L_Latest</f>
        <v>0.9</v>
      </c>
      <c r="DR122" s="52" cm="1">
        <f t="array" ref="DR122">A127901498A_Latest</f>
        <v>1.3819999999999999</v>
      </c>
      <c r="DS122" s="52" cm="1">
        <f t="array" ref="DS122">A127873542T_Latest</f>
        <v>6.0650000000000004</v>
      </c>
      <c r="DT122" s="52" cm="1">
        <f t="array" ref="DT122">A127889070A_Latest</f>
        <v>1.2190000000000001</v>
      </c>
      <c r="DU122" s="52" cm="1">
        <f t="array" ref="DU122">A127875438C_Latest</f>
        <v>3.2250000000000001</v>
      </c>
      <c r="DV122" s="52" cm="1">
        <f t="array" ref="DV122">A127930410L_Latest</f>
        <v>0.873</v>
      </c>
      <c r="DW122" s="52" cm="1">
        <f t="array" ref="DW122">A127903022F_Latest</f>
        <v>2.694</v>
      </c>
      <c r="DX122" s="52" cm="1">
        <f t="array" ref="DX122">A127875502K_Latest</f>
        <v>1.6990000000000001</v>
      </c>
      <c r="DY122" s="52" cm="1">
        <f t="array" ref="DY122">A127903070X_Latest</f>
        <v>1.3460000000000001</v>
      </c>
      <c r="DZ122" s="52" cm="1">
        <f t="array" ref="DZ122">A127916706K_Latest</f>
        <v>0.80500000000000005</v>
      </c>
      <c r="EA122" s="52" cm="1">
        <f t="array" ref="EA122">A127944162W_Latest</f>
        <v>0.92200000000000004</v>
      </c>
      <c r="EB122" s="52" cm="1">
        <f t="array" ref="EB122">A127848058W_Latest</f>
        <v>3.7309999999999999</v>
      </c>
      <c r="EC122" s="52" cm="1">
        <f t="array" ref="EC122">A127902930V_Latest</f>
        <v>1.139</v>
      </c>
      <c r="ED122" s="52" cm="1">
        <f t="array" ref="ED122">A127861834W_Latest</f>
        <v>1.0449999999999999</v>
      </c>
      <c r="EE122" s="52" cm="1">
        <f t="array" ref="EE122">A127930322L_Latest</f>
        <v>4.1289999999999996</v>
      </c>
      <c r="EF122" s="52" cm="1">
        <f t="array" ref="EF122">A127875406K_Latest</f>
        <v>2.5070000000000001</v>
      </c>
      <c r="EG122" s="52" cm="1">
        <f t="array" ref="EG122">A127875578F_Latest</f>
        <v>5.024</v>
      </c>
      <c r="EH122" s="52" cm="1">
        <f t="array" ref="EH122">A127943694T_Latest</f>
        <v>18.015999999999998</v>
      </c>
      <c r="EI122" s="52"/>
      <c r="EJ122" s="52"/>
      <c r="EK122" s="52"/>
      <c r="EL122" s="52"/>
      <c r="EM122" s="52"/>
      <c r="EN122" s="52"/>
      <c r="EO122" s="52"/>
      <c r="EP122" s="52"/>
      <c r="EQ122" s="52"/>
      <c r="ER122" s="52"/>
      <c r="ES122" s="52"/>
      <c r="ET122" s="52"/>
      <c r="EU122" s="52"/>
      <c r="EV122" s="52"/>
      <c r="EW122" s="52"/>
      <c r="EX122" s="52"/>
      <c r="EY122" s="52"/>
      <c r="EZ122" s="52"/>
      <c r="FA122" s="52"/>
      <c r="FB122" s="52"/>
      <c r="FC122" s="52"/>
      <c r="FD122" s="52"/>
      <c r="FE122" s="52"/>
      <c r="FF122" s="52"/>
      <c r="FG122" s="52"/>
      <c r="FH122" s="52"/>
      <c r="FI122" s="52"/>
      <c r="FJ122" s="52"/>
      <c r="FK122" s="52"/>
      <c r="FL122" s="52"/>
      <c r="FM122" s="52"/>
      <c r="FN122" s="52"/>
      <c r="FO122" s="52"/>
      <c r="FP122" s="52"/>
      <c r="FQ122" s="52"/>
      <c r="FR122" s="52"/>
      <c r="FS122" s="52"/>
      <c r="FT122" s="52"/>
      <c r="FU122" s="52"/>
      <c r="FV122" s="52"/>
      <c r="FW122" s="52"/>
      <c r="FX122" s="52"/>
      <c r="FY122" s="52"/>
      <c r="FZ122" s="52"/>
      <c r="GA122" s="52"/>
      <c r="GB122" s="52"/>
      <c r="GC122" s="52"/>
      <c r="GD122" s="52"/>
      <c r="GE122" s="52"/>
      <c r="GF122" s="52"/>
      <c r="GG122" s="52"/>
      <c r="GH122" s="52"/>
      <c r="GI122" s="52"/>
      <c r="GJ122" s="52"/>
    </row>
    <row r="123" spans="1:192" ht="15" hidden="1" customHeight="1">
      <c r="A123" s="48" t="s">
        <v>8736</v>
      </c>
      <c r="B123" s="49"/>
      <c r="C123" s="62">
        <v>6</v>
      </c>
      <c r="D123" s="52" cm="1">
        <f t="array" ref="D123">A127863162C_Latest</f>
        <v>1759.7629999999999</v>
      </c>
      <c r="E123" s="52" cm="1">
        <f t="array" ref="E123">A127863286F_Latest</f>
        <v>3574.5010000000002</v>
      </c>
      <c r="F123" s="52" cm="1">
        <f t="array" ref="F123">A127849738V_Latest</f>
        <v>1765.904</v>
      </c>
      <c r="G123" s="52" cm="1">
        <f t="array" ref="G123">A127904602V_Latest</f>
        <v>1472.271</v>
      </c>
      <c r="H123" s="52" cm="1">
        <f t="array" ref="H123">A127918230A_Latest</f>
        <v>1739.4870000000001</v>
      </c>
      <c r="I123" s="52" cm="1">
        <f t="array" ref="I123">A127918270V_Latest</f>
        <v>1005.16</v>
      </c>
      <c r="J123" s="52" cm="1">
        <f t="array" ref="J123">A127849818V_Latest</f>
        <v>824.27</v>
      </c>
      <c r="K123" s="52" cm="1">
        <f t="array" ref="K123">A127849834V_Latest</f>
        <v>1097.127</v>
      </c>
      <c r="L123" s="52" cm="1">
        <f t="array" ref="L123">A127890522A_Latest</f>
        <v>4702.96</v>
      </c>
      <c r="M123" s="52" cm="1">
        <f t="array" ref="M123">A127863202K_Latest</f>
        <v>1647.8620000000001</v>
      </c>
      <c r="N123" s="52" cm="1">
        <f t="array" ref="N123">A127849678C_Latest</f>
        <v>1851.809</v>
      </c>
      <c r="O123" s="52" cm="1">
        <f t="array" ref="O123">A127918146K_Latest</f>
        <v>3093.9119999999998</v>
      </c>
      <c r="P123" s="52" cm="1">
        <f t="array" ref="P123">A127904510K_Latest</f>
        <v>1809.008</v>
      </c>
      <c r="Q123" s="52" cm="1">
        <f t="array" ref="Q123">A127904682F_Latest</f>
        <v>1728.222</v>
      </c>
      <c r="R123" s="52" cm="1">
        <f t="array" ref="R123">A127876714F_Latest</f>
        <v>15039.847</v>
      </c>
      <c r="S123" s="52" cm="1">
        <f t="array" ref="S123">A127919554R_Latest</f>
        <v>542.26400000000001</v>
      </c>
      <c r="T123" s="52" cm="1">
        <f t="array" ref="T123">A127905994K_Latest</f>
        <v>1173.2349999999999</v>
      </c>
      <c r="U123" s="52" cm="1">
        <f t="array" ref="U123">A127933526V_Latest</f>
        <v>514.48500000000001</v>
      </c>
      <c r="V123" s="52" cm="1">
        <f t="array" ref="V123">A127892186L_Latest</f>
        <v>453.73</v>
      </c>
      <c r="W123" s="52" cm="1">
        <f t="array" ref="W123">A127919690J_Latest</f>
        <v>554.86500000000001</v>
      </c>
      <c r="X123" s="52" cm="1">
        <f t="array" ref="X123">A127919722R_Latest</f>
        <v>314.74900000000002</v>
      </c>
      <c r="Y123" s="52" cm="1">
        <f t="array" ref="Y123">A127851286J_Latest</f>
        <v>270.149</v>
      </c>
      <c r="Z123" s="52" cm="1">
        <f t="array" ref="Z123">A127892262C_Latest</f>
        <v>331.52699999999999</v>
      </c>
      <c r="AA123" s="52" cm="1">
        <f t="array" ref="AA123">A127892066V_Latest</f>
        <v>1525.0540000000001</v>
      </c>
      <c r="AB123" s="52" cm="1">
        <f t="array" ref="AB123">A127919590X_Latest</f>
        <v>501.83600000000001</v>
      </c>
      <c r="AC123" s="52" cm="1">
        <f t="array" ref="AC123">A127905918J_Latest</f>
        <v>553.56100000000004</v>
      </c>
      <c r="AD123" s="52" cm="1">
        <f t="array" ref="AD123">A127905946T_Latest</f>
        <v>970.85900000000004</v>
      </c>
      <c r="AE123" s="52" cm="1">
        <f t="array" ref="AE123">A127837466C_Latest</f>
        <v>566.76099999999997</v>
      </c>
      <c r="AF123" s="52" cm="1">
        <f t="array" ref="AF123">A127864950K_Latest</f>
        <v>534.95600000000002</v>
      </c>
      <c r="AG123" s="52" cm="1">
        <f t="array" ref="AG123">A127837066T_Latest</f>
        <v>4710.7120000000004</v>
      </c>
      <c r="AH123" s="52" cm="1">
        <f t="array" ref="AH123">A127866262T_Latest</f>
        <v>502.23899999999998</v>
      </c>
      <c r="AI123" s="52" cm="1">
        <f t="array" ref="AI123">A127893786K_Latest</f>
        <v>998.68399999999997</v>
      </c>
      <c r="AJ123" s="52" cm="1">
        <f t="array" ref="AJ123">A127935034K_Latest</f>
        <v>454.77600000000001</v>
      </c>
      <c r="AK123" s="52" cm="1">
        <f t="array" ref="AK123">A127921082V_Latest</f>
        <v>362.37799999999999</v>
      </c>
      <c r="AL123" s="52" cm="1">
        <f t="array" ref="AL123">A127852730K_Latest</f>
        <v>446.37700000000001</v>
      </c>
      <c r="AM123" s="52" cm="1">
        <f t="array" ref="AM123">A127852754C_Latest</f>
        <v>257.75200000000001</v>
      </c>
      <c r="AN123" s="52" cm="1">
        <f t="array" ref="AN123">A127893898C_Latest</f>
        <v>187.46</v>
      </c>
      <c r="AO123" s="52" cm="1">
        <f t="array" ref="AO123">A127852802K_Latest</f>
        <v>252.107</v>
      </c>
      <c r="AP123" s="52" cm="1">
        <f t="array" ref="AP123">A127893666T_Latest</f>
        <v>1323.8530000000001</v>
      </c>
      <c r="AQ123" s="52" cm="1">
        <f t="array" ref="AQ123">A127866318T_Latest</f>
        <v>415.12099999999998</v>
      </c>
      <c r="AR123" s="52" cm="1">
        <f t="array" ref="AR123">A127893690T_Latest</f>
        <v>485.57</v>
      </c>
      <c r="AS123" s="52" cm="1">
        <f t="array" ref="AS123">A127852626K_Latest</f>
        <v>759.31200000000001</v>
      </c>
      <c r="AT123" s="52" cm="1">
        <f t="array" ref="AT123">A127921018A_Latest</f>
        <v>439.411</v>
      </c>
      <c r="AU123" s="52" cm="1">
        <f t="array" ref="AU123">A127935122K_Latest</f>
        <v>452.41500000000002</v>
      </c>
      <c r="AV123" s="52" cm="1">
        <f t="array" ref="AV123">A127934662F_Latest</f>
        <v>3933.3510000000001</v>
      </c>
      <c r="AW123" s="52" cm="1">
        <f t="array" ref="AW123">A127840334K_Latest</f>
        <v>354.43900000000002</v>
      </c>
      <c r="AX123" s="52" cm="1">
        <f t="array" ref="AX123">A127881634A_Latest</f>
        <v>653.20299999999997</v>
      </c>
      <c r="AY123" s="52" cm="1">
        <f t="array" ref="AY123">A127854394W_Latest</f>
        <v>373.87799999999999</v>
      </c>
      <c r="AZ123" s="52" cm="1">
        <f t="array" ref="AZ123">A127840478W_Latest</f>
        <v>298.28500000000003</v>
      </c>
      <c r="BA123" s="52" cm="1">
        <f t="array" ref="BA123">A127881706A_Latest</f>
        <v>354.24700000000001</v>
      </c>
      <c r="BB123" s="52" cm="1">
        <f t="array" ref="BB123">A127881714A_Latest</f>
        <v>222.69800000000001</v>
      </c>
      <c r="BC123" s="52" cm="1">
        <f t="array" ref="BC123">A127895294A_Latest</f>
        <v>170.233</v>
      </c>
      <c r="BD123" s="52" cm="1">
        <f t="array" ref="BD123">A127854478F_Latest</f>
        <v>255.964</v>
      </c>
      <c r="BE123" s="52" cm="1">
        <f t="array" ref="BE123">A127908986R_Latest</f>
        <v>874.24400000000003</v>
      </c>
      <c r="BF123" s="52" cm="1">
        <f t="array" ref="BF123">A127936490J_Latest</f>
        <v>352.76299999999998</v>
      </c>
      <c r="BG123" s="52" cm="1">
        <f t="array" ref="BG123">A127936510F_Latest</f>
        <v>397.71800000000002</v>
      </c>
      <c r="BH123" s="52" cm="1">
        <f t="array" ref="BH123">A127909038J_Latest</f>
        <v>637.09699999999998</v>
      </c>
      <c r="BI123" s="52" cm="1">
        <f t="array" ref="BI123">A127909062J_Latest</f>
        <v>393.60899999999998</v>
      </c>
      <c r="BJ123" s="52" cm="1">
        <f t="array" ref="BJ123">A127922754T_Latest</f>
        <v>366.28899999999999</v>
      </c>
      <c r="BK123" s="52" cm="1">
        <f t="array" ref="BK123">A127922262W_Latest</f>
        <v>3057.9769999999999</v>
      </c>
      <c r="BL123" s="52" cm="1">
        <f t="array" ref="BL123">A127910438T_Latest</f>
        <v>113.29900000000001</v>
      </c>
      <c r="BM123" s="52" cm="1">
        <f t="array" ref="BM123">A127855902X_Latest</f>
        <v>205.81100000000001</v>
      </c>
      <c r="BN123" s="52" cm="1">
        <f t="array" ref="BN123">A127938090J_Latest</f>
        <v>126.792</v>
      </c>
      <c r="BO123" s="52" cm="1">
        <f t="array" ref="BO123">A127910562A_Latest</f>
        <v>102.97799999999999</v>
      </c>
      <c r="BP123" s="52" cm="1">
        <f t="array" ref="BP123">A127869402L_Latest</f>
        <v>119.063</v>
      </c>
      <c r="BQ123" s="52" cm="1">
        <f t="array" ref="BQ123">A127883318K_Latest</f>
        <v>73.515000000000001</v>
      </c>
      <c r="BR123" s="52" cm="1">
        <f t="array" ref="BR123">A127883338V_Latest</f>
        <v>51.158999999999999</v>
      </c>
      <c r="BS123" s="52" cm="1">
        <f t="array" ref="BS123">A127869474X_Latest</f>
        <v>82.772999999999996</v>
      </c>
      <c r="BT123" s="52" cm="1">
        <f t="array" ref="BT123">A127841926J_Latest</f>
        <v>281.59199999999998</v>
      </c>
      <c r="BU123" s="52" cm="1">
        <f t="array" ref="BU123">A127938002W_Latest</f>
        <v>116.244</v>
      </c>
      <c r="BV123" s="52" cm="1">
        <f t="array" ref="BV123">A127938018R_Latest</f>
        <v>123.93600000000001</v>
      </c>
      <c r="BW123" s="52" cm="1">
        <f t="array" ref="BW123">A127883194V_Latest</f>
        <v>208.74100000000001</v>
      </c>
      <c r="BX123" s="52" cm="1">
        <f t="array" ref="BX123">A127841990A_Latest</f>
        <v>134.863</v>
      </c>
      <c r="BY123" s="52" cm="1">
        <f t="array" ref="BY123">A127869518R_Latest</f>
        <v>112.17400000000001</v>
      </c>
      <c r="BZ123" s="52" cm="1">
        <f t="array" ref="BZ123">A127868982A_Latest</f>
        <v>994.16899999999998</v>
      </c>
      <c r="CA123" s="52" cm="1">
        <f t="array" ref="CA123">A127925666W_Latest</f>
        <v>165.642</v>
      </c>
      <c r="CB123" s="52" cm="1">
        <f t="array" ref="CB123">A127925782F_Latest</f>
        <v>364.65600000000001</v>
      </c>
      <c r="CC123" s="52" cm="1">
        <f t="array" ref="CC123">A127898326L_Latest</f>
        <v>222.518</v>
      </c>
      <c r="CD123" s="52" cm="1">
        <f t="array" ref="CD123">A127870938J_Latest</f>
        <v>175.559</v>
      </c>
      <c r="CE123" s="52" cm="1">
        <f t="array" ref="CE123">A127843558A_Latest</f>
        <v>177.18100000000001</v>
      </c>
      <c r="CF123" s="52" cm="1">
        <f t="array" ref="CF123">A127912182K_Latest</f>
        <v>95.043999999999997</v>
      </c>
      <c r="CG123" s="52" cm="1">
        <f t="array" ref="CG123">A127912198C_Latest</f>
        <v>117.827</v>
      </c>
      <c r="CH123" s="52" cm="1">
        <f t="array" ref="CH123">A127857558K_Latest</f>
        <v>124.679</v>
      </c>
      <c r="CI123" s="52" cm="1">
        <f t="array" ref="CI123">A127898206V_Latest</f>
        <v>467.04700000000003</v>
      </c>
      <c r="CJ123" s="52" cm="1">
        <f t="array" ref="CJ123">A127870822F_Latest</f>
        <v>176.70699999999999</v>
      </c>
      <c r="CK123" s="52" cm="1">
        <f t="array" ref="CK123">A127843458T_Latest</f>
        <v>212.99299999999999</v>
      </c>
      <c r="CL123" s="52" cm="1">
        <f t="array" ref="CL123">A127843474T_Latest</f>
        <v>381.16199999999998</v>
      </c>
      <c r="CM123" s="52" cm="1">
        <f t="array" ref="CM123">A127898298R_Latest</f>
        <v>192.202</v>
      </c>
      <c r="CN123" s="52" cm="1">
        <f t="array" ref="CN123">A127871022A_Latest</f>
        <v>188.48599999999999</v>
      </c>
      <c r="CO123" s="52" cm="1">
        <f t="array" ref="CO123">A127897946J_Latest</f>
        <v>1643.3420000000001</v>
      </c>
      <c r="CP123" s="52" cm="1">
        <f t="array" ref="CP123">A127858838W_Latest</f>
        <v>32.933999999999997</v>
      </c>
      <c r="CQ123" s="52" cm="1">
        <f t="array" ref="CQ123">A127927234C_Latest</f>
        <v>57.664999999999999</v>
      </c>
      <c r="CR123" s="52" cm="1">
        <f t="array" ref="CR123">A127886090F_Latest</f>
        <v>41.463000000000001</v>
      </c>
      <c r="CS123" s="52" cm="1">
        <f t="array" ref="CS123">A127872470X_Latest</f>
        <v>34.597999999999999</v>
      </c>
      <c r="CT123" s="52" cm="1">
        <f t="array" ref="CT123">A127858982R_Latest</f>
        <v>33.779000000000003</v>
      </c>
      <c r="CU123" s="52" cm="1">
        <f t="array" ref="CU123">A127872502F_Latest</f>
        <v>20.748999999999999</v>
      </c>
      <c r="CV123" s="52" cm="1">
        <f t="array" ref="CV123">A127927342L_Latest</f>
        <v>17.254000000000001</v>
      </c>
      <c r="CW123" s="52" cm="1">
        <f t="array" ref="CW123">A127913810F_Latest</f>
        <v>30.648</v>
      </c>
      <c r="CX123" s="52" cm="1">
        <f t="array" ref="CX123">A127927114K_Latest</f>
        <v>77.489999999999995</v>
      </c>
      <c r="CY123" s="52" cm="1">
        <f t="array" ref="CY123">A127913646R_Latest</f>
        <v>33.972000000000001</v>
      </c>
      <c r="CZ123" s="52" cm="1">
        <f t="array" ref="CZ123">A127858886R_Latest</f>
        <v>42.249000000000002</v>
      </c>
      <c r="DA123" s="52" cm="1">
        <f t="array" ref="DA123">A127845034X_Latest</f>
        <v>66.641000000000005</v>
      </c>
      <c r="DB123" s="52" cm="1">
        <f t="array" ref="DB123">A127899822T_Latest</f>
        <v>45.191000000000003</v>
      </c>
      <c r="DC123" s="52" cm="1">
        <f t="array" ref="DC123">A127859042J_Latest</f>
        <v>29.635999999999999</v>
      </c>
      <c r="DD123" s="52" cm="1">
        <f t="array" ref="DD123">A127913338L_Latest</f>
        <v>300.58199999999999</v>
      </c>
      <c r="DE123" s="52" cm="1">
        <f t="array" ref="DE123">A127928750T_Latest</f>
        <v>13.346</v>
      </c>
      <c r="DF123" s="52" cm="1">
        <f t="array" ref="DF123">A127887642K_Latest</f>
        <v>30.117999999999999</v>
      </c>
      <c r="DG123" s="52" cm="1">
        <f t="array" ref="DG123">A127887666C_Latest</f>
        <v>13.154</v>
      </c>
      <c r="DH123" s="52" cm="1">
        <f t="array" ref="DH123">A127915306F_Latest</f>
        <v>16.445</v>
      </c>
      <c r="DI123" s="52" cm="1">
        <f t="array" ref="DI123">A127887702A_Latest</f>
        <v>16.47</v>
      </c>
      <c r="DJ123" s="52" cm="1">
        <f t="array" ref="DJ123">A127928910T_Latest</f>
        <v>5.9560000000000004</v>
      </c>
      <c r="DK123" s="52" cm="1">
        <f t="array" ref="DK123">A127915334R_Latest</f>
        <v>4.484</v>
      </c>
      <c r="DL123" s="52" cm="1">
        <f t="array" ref="DL123">A127846726F_Latest</f>
        <v>6.4610000000000003</v>
      </c>
      <c r="DM123" s="52" cm="1">
        <f t="array" ref="DM123">A127846498R_Latest</f>
        <v>38.277000000000001</v>
      </c>
      <c r="DN123" s="52" cm="1">
        <f t="array" ref="DN123">A127942414V_Latest</f>
        <v>16.425000000000001</v>
      </c>
      <c r="DO123" s="52" cm="1">
        <f t="array" ref="DO123">A127846542L_Latest</f>
        <v>14.43</v>
      </c>
      <c r="DP123" s="52" cm="1">
        <f t="array" ref="DP123">A127915234F_Latest</f>
        <v>25.48</v>
      </c>
      <c r="DQ123" s="52" cm="1">
        <f t="array" ref="DQ123">A127860342J_Latest</f>
        <v>11.272</v>
      </c>
      <c r="DR123" s="52" cm="1">
        <f t="array" ref="DR123">A127942598X_Latest</f>
        <v>14.318</v>
      </c>
      <c r="DS123" s="52" cm="1">
        <f t="array" ref="DS123">A127887262J_Latest</f>
        <v>121.322</v>
      </c>
      <c r="DT123" s="52" cm="1">
        <f t="array" ref="DT123">A127848042C_Latest</f>
        <v>35.6</v>
      </c>
      <c r="DU123" s="52" cm="1">
        <f t="array" ref="DU123">A127944054L_Latest</f>
        <v>91.129000000000005</v>
      </c>
      <c r="DV123" s="52" cm="1">
        <f t="array" ref="DV123">A127944070L_Latest</f>
        <v>18.838000000000001</v>
      </c>
      <c r="DW123" s="52" cm="1">
        <f t="array" ref="DW123">A127930442F_Latest</f>
        <v>28.297000000000001</v>
      </c>
      <c r="DX123" s="52" cm="1">
        <f t="array" ref="DX123">A127861922W_Latest</f>
        <v>37.506</v>
      </c>
      <c r="DY123" s="52" cm="1">
        <f t="array" ref="DY123">A127861946R_Latest</f>
        <v>14.696</v>
      </c>
      <c r="DZ123" s="52" cm="1">
        <f t="array" ref="DZ123">A127930498T_Latest</f>
        <v>5.7039999999999997</v>
      </c>
      <c r="EA123" s="52" cm="1">
        <f t="array" ref="EA123">A127875558W_Latest</f>
        <v>12.968</v>
      </c>
      <c r="EB123" s="52" cm="1">
        <f t="array" ref="EB123">A127889090K_Latest</f>
        <v>115.402</v>
      </c>
      <c r="EC123" s="52" cm="1">
        <f t="array" ref="EC123">A127875342K_Latest</f>
        <v>34.792999999999999</v>
      </c>
      <c r="ED123" s="52" cm="1">
        <f t="array" ref="ED123">A127848082W_Latest</f>
        <v>21.352</v>
      </c>
      <c r="EE123" s="52" cm="1">
        <f t="array" ref="EE123">A127875390C_Latest</f>
        <v>44.62</v>
      </c>
      <c r="EF123" s="52" cm="1">
        <f t="array" ref="EF123">A127930350W_Latest</f>
        <v>25.7</v>
      </c>
      <c r="EG123" s="52" cm="1">
        <f t="array" ref="EG123">A127848230L_Latest</f>
        <v>29.948</v>
      </c>
      <c r="EH123" s="52" cm="1">
        <f t="array" ref="EH123">A127888798X_Latest</f>
        <v>278.39299999999997</v>
      </c>
      <c r="EI123" s="52"/>
      <c r="EJ123" s="52"/>
      <c r="EK123" s="52"/>
      <c r="EL123" s="52"/>
      <c r="EM123" s="52"/>
      <c r="EN123" s="52"/>
      <c r="EO123" s="52"/>
      <c r="EP123" s="52"/>
      <c r="EQ123" s="52"/>
      <c r="ER123" s="52"/>
      <c r="ES123" s="52"/>
      <c r="ET123" s="52"/>
      <c r="EU123" s="52"/>
      <c r="EV123" s="52"/>
      <c r="EW123" s="52"/>
      <c r="EX123" s="52"/>
      <c r="EY123" s="52"/>
      <c r="EZ123" s="52"/>
      <c r="FA123" s="52"/>
      <c r="FB123" s="52"/>
      <c r="FC123" s="52"/>
      <c r="FD123" s="52"/>
      <c r="FE123" s="52"/>
      <c r="FF123" s="52"/>
      <c r="FG123" s="52"/>
      <c r="FH123" s="52"/>
      <c r="FI123" s="52"/>
      <c r="FJ123" s="52"/>
      <c r="FK123" s="52"/>
      <c r="FL123" s="52"/>
      <c r="FM123" s="52"/>
      <c r="FN123" s="52"/>
      <c r="FO123" s="52"/>
      <c r="FP123" s="52"/>
      <c r="FQ123" s="52"/>
      <c r="FR123" s="52"/>
      <c r="FS123" s="52"/>
      <c r="FT123" s="52"/>
      <c r="FU123" s="52"/>
      <c r="FV123" s="52"/>
      <c r="FW123" s="52"/>
      <c r="FX123" s="52"/>
      <c r="FY123" s="52"/>
      <c r="FZ123" s="52"/>
      <c r="GA123" s="52"/>
      <c r="GB123" s="52"/>
      <c r="GC123" s="52"/>
      <c r="GD123" s="52"/>
      <c r="GE123" s="52"/>
      <c r="GF123" s="52"/>
      <c r="GG123" s="52"/>
      <c r="GH123" s="52"/>
      <c r="GI123" s="52"/>
      <c r="GJ123" s="52"/>
    </row>
    <row r="124" spans="1:192" ht="15" hidden="1" customHeight="1">
      <c r="A124" s="45" t="s">
        <v>8745</v>
      </c>
      <c r="B124" s="55"/>
      <c r="C124" s="62">
        <v>7</v>
      </c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  <c r="BA124" s="52"/>
      <c r="BB124" s="52"/>
      <c r="BC124" s="52"/>
      <c r="BD124" s="52"/>
      <c r="BE124" s="52"/>
      <c r="BF124" s="52"/>
      <c r="BG124" s="52"/>
      <c r="BH124" s="52"/>
      <c r="BI124" s="52"/>
      <c r="BJ124" s="52"/>
      <c r="BK124" s="52"/>
      <c r="BL124" s="52"/>
      <c r="BM124" s="52"/>
      <c r="BN124" s="52"/>
      <c r="BO124" s="52"/>
      <c r="BP124" s="52"/>
      <c r="BQ124" s="52"/>
      <c r="BR124" s="52"/>
      <c r="BS124" s="52"/>
      <c r="BT124" s="52"/>
      <c r="BU124" s="52"/>
      <c r="BV124" s="52"/>
      <c r="BW124" s="52"/>
      <c r="BX124" s="52"/>
      <c r="BY124" s="52"/>
      <c r="BZ124" s="52"/>
      <c r="CA124" s="52"/>
      <c r="CB124" s="52"/>
      <c r="CC124" s="52"/>
      <c r="CD124" s="52"/>
      <c r="CE124" s="52"/>
      <c r="CF124" s="52"/>
      <c r="CG124" s="52"/>
      <c r="CH124" s="52"/>
      <c r="CI124" s="52"/>
      <c r="CJ124" s="52"/>
      <c r="CK124" s="52"/>
      <c r="CL124" s="52"/>
      <c r="CM124" s="52"/>
      <c r="CN124" s="52"/>
      <c r="CO124" s="52"/>
      <c r="CP124" s="52"/>
      <c r="CQ124" s="52"/>
      <c r="CR124" s="52"/>
      <c r="CS124" s="52"/>
      <c r="CT124" s="52"/>
      <c r="CU124" s="52"/>
      <c r="CV124" s="52"/>
      <c r="CW124" s="52"/>
      <c r="CX124" s="52"/>
      <c r="CY124" s="52"/>
      <c r="CZ124" s="52"/>
      <c r="DA124" s="52"/>
      <c r="DB124" s="52"/>
      <c r="DC124" s="52"/>
      <c r="DD124" s="52"/>
      <c r="DE124" s="52"/>
      <c r="DF124" s="52"/>
      <c r="DG124" s="52"/>
      <c r="DH124" s="52"/>
      <c r="DI124" s="52"/>
      <c r="DJ124" s="52"/>
      <c r="DK124" s="52"/>
      <c r="DL124" s="52"/>
      <c r="DM124" s="52"/>
      <c r="DN124" s="52"/>
      <c r="DO124" s="52"/>
      <c r="DP124" s="52"/>
      <c r="DQ124" s="52"/>
      <c r="DR124" s="52"/>
      <c r="DS124" s="52"/>
      <c r="DT124" s="52"/>
      <c r="DU124" s="52"/>
      <c r="DV124" s="52"/>
      <c r="DW124" s="52"/>
      <c r="DX124" s="52"/>
      <c r="DY124" s="52"/>
      <c r="DZ124" s="52"/>
      <c r="EA124" s="52"/>
      <c r="EB124" s="52"/>
      <c r="EC124" s="52"/>
      <c r="ED124" s="52"/>
      <c r="EE124" s="52"/>
      <c r="EF124" s="52"/>
      <c r="EG124" s="52"/>
      <c r="EH124" s="52"/>
      <c r="EI124" s="52"/>
      <c r="EJ124" s="52"/>
      <c r="EK124" s="52"/>
      <c r="EL124" s="52"/>
      <c r="EM124" s="52"/>
      <c r="EN124" s="52"/>
      <c r="EO124" s="52"/>
      <c r="EP124" s="52"/>
      <c r="EQ124" s="52"/>
      <c r="ER124" s="52"/>
      <c r="ES124" s="52"/>
      <c r="ET124" s="52"/>
      <c r="EU124" s="52"/>
      <c r="EV124" s="52"/>
      <c r="EW124" s="52"/>
      <c r="EX124" s="52"/>
      <c r="EY124" s="52"/>
      <c r="EZ124" s="52"/>
      <c r="FA124" s="52"/>
      <c r="FB124" s="52"/>
      <c r="FC124" s="52"/>
      <c r="FD124" s="52"/>
      <c r="FE124" s="52"/>
      <c r="FF124" s="52"/>
      <c r="FG124" s="52"/>
      <c r="FH124" s="52"/>
      <c r="FI124" s="52"/>
      <c r="FJ124" s="52"/>
      <c r="FK124" s="52"/>
      <c r="FL124" s="52"/>
      <c r="FM124" s="52"/>
      <c r="FN124" s="52"/>
      <c r="FO124" s="52"/>
      <c r="FP124" s="52"/>
      <c r="FQ124" s="52"/>
      <c r="FR124" s="52"/>
      <c r="FS124" s="52"/>
      <c r="FT124" s="52"/>
      <c r="FU124" s="52"/>
      <c r="FV124" s="52"/>
      <c r="FW124" s="52"/>
      <c r="FX124" s="52"/>
      <c r="FY124" s="52"/>
      <c r="FZ124" s="52"/>
      <c r="GA124" s="52"/>
      <c r="GB124" s="52"/>
      <c r="GC124" s="52"/>
      <c r="GD124" s="52"/>
      <c r="GE124" s="52"/>
      <c r="GF124" s="52"/>
      <c r="GG124" s="52"/>
      <c r="GH124" s="52"/>
      <c r="GI124" s="52"/>
      <c r="GJ124" s="52"/>
    </row>
    <row r="125" spans="1:192" ht="15" hidden="1" customHeight="1">
      <c r="A125" s="48" t="s">
        <v>8746</v>
      </c>
      <c r="B125" s="49"/>
      <c r="C125" s="62">
        <v>8</v>
      </c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  <c r="AU125" s="52"/>
      <c r="AV125" s="52"/>
      <c r="AW125" s="52"/>
      <c r="AX125" s="52"/>
      <c r="AY125" s="52"/>
      <c r="AZ125" s="52"/>
      <c r="BA125" s="52"/>
      <c r="BB125" s="52"/>
      <c r="BC125" s="52"/>
      <c r="BD125" s="52"/>
      <c r="BE125" s="52"/>
      <c r="BF125" s="52"/>
      <c r="BG125" s="52"/>
      <c r="BH125" s="52"/>
      <c r="BI125" s="52"/>
      <c r="BJ125" s="52"/>
      <c r="BK125" s="52"/>
      <c r="BL125" s="52"/>
      <c r="BM125" s="52"/>
      <c r="BN125" s="52"/>
      <c r="BO125" s="52"/>
      <c r="BP125" s="52"/>
      <c r="BQ125" s="52"/>
      <c r="BR125" s="52"/>
      <c r="BS125" s="52"/>
      <c r="BT125" s="52"/>
      <c r="BU125" s="52"/>
      <c r="BV125" s="52"/>
      <c r="BW125" s="52"/>
      <c r="BX125" s="52"/>
      <c r="BY125" s="52"/>
      <c r="BZ125" s="52"/>
      <c r="CA125" s="52"/>
      <c r="CB125" s="52"/>
      <c r="CC125" s="52"/>
      <c r="CD125" s="52"/>
      <c r="CE125" s="52"/>
      <c r="CF125" s="52"/>
      <c r="CG125" s="52"/>
      <c r="CH125" s="52"/>
      <c r="CI125" s="52"/>
      <c r="CJ125" s="52"/>
      <c r="CK125" s="52"/>
      <c r="CL125" s="52"/>
      <c r="CM125" s="52"/>
      <c r="CN125" s="52"/>
      <c r="CO125" s="52"/>
      <c r="CP125" s="52"/>
      <c r="CQ125" s="52"/>
      <c r="CR125" s="52"/>
      <c r="CS125" s="52"/>
      <c r="CT125" s="52"/>
      <c r="CU125" s="52"/>
      <c r="CV125" s="52"/>
      <c r="CW125" s="52"/>
      <c r="CX125" s="52"/>
      <c r="CY125" s="52"/>
      <c r="CZ125" s="52"/>
      <c r="DA125" s="52"/>
      <c r="DB125" s="52"/>
      <c r="DC125" s="52"/>
      <c r="DD125" s="52"/>
      <c r="DE125" s="52"/>
      <c r="DF125" s="52"/>
      <c r="DG125" s="52"/>
      <c r="DH125" s="52"/>
      <c r="DI125" s="52"/>
      <c r="DJ125" s="52"/>
      <c r="DK125" s="52"/>
      <c r="DL125" s="52"/>
      <c r="DM125" s="52"/>
      <c r="DN125" s="52"/>
      <c r="DO125" s="52"/>
      <c r="DP125" s="52"/>
      <c r="DQ125" s="52"/>
      <c r="DR125" s="52"/>
      <c r="DS125" s="52"/>
      <c r="DT125" s="52"/>
      <c r="DU125" s="52"/>
      <c r="DV125" s="52"/>
      <c r="DW125" s="52"/>
      <c r="DX125" s="52"/>
      <c r="DY125" s="52"/>
      <c r="DZ125" s="52"/>
      <c r="EA125" s="52"/>
      <c r="EB125" s="52"/>
      <c r="EC125" s="52"/>
      <c r="ED125" s="52"/>
      <c r="EE125" s="52"/>
      <c r="EF125" s="52"/>
      <c r="EG125" s="52"/>
      <c r="EH125" s="52"/>
      <c r="EI125" s="52"/>
      <c r="EJ125" s="52"/>
      <c r="EK125" s="52"/>
      <c r="EL125" s="52"/>
      <c r="EM125" s="52"/>
      <c r="EN125" s="52"/>
      <c r="EO125" s="52"/>
      <c r="EP125" s="52"/>
      <c r="EQ125" s="52"/>
      <c r="ER125" s="52"/>
      <c r="ES125" s="52"/>
      <c r="ET125" s="52"/>
      <c r="EU125" s="52"/>
      <c r="EV125" s="52"/>
      <c r="EW125" s="52"/>
      <c r="EX125" s="52"/>
      <c r="EY125" s="52"/>
      <c r="EZ125" s="52"/>
      <c r="FA125" s="52"/>
      <c r="FB125" s="52"/>
      <c r="FC125" s="52"/>
      <c r="FD125" s="52"/>
      <c r="FE125" s="52"/>
      <c r="FF125" s="52"/>
      <c r="FG125" s="52"/>
      <c r="FH125" s="52"/>
      <c r="FI125" s="52"/>
      <c r="FJ125" s="52"/>
      <c r="FK125" s="52"/>
      <c r="FL125" s="52"/>
      <c r="FM125" s="52"/>
      <c r="FN125" s="52"/>
      <c r="FO125" s="52"/>
      <c r="FP125" s="52"/>
      <c r="FQ125" s="52"/>
      <c r="FR125" s="52"/>
      <c r="FS125" s="52"/>
      <c r="FT125" s="52"/>
      <c r="FU125" s="52"/>
      <c r="FV125" s="52"/>
      <c r="FW125" s="52"/>
      <c r="FX125" s="52"/>
      <c r="FY125" s="52"/>
      <c r="FZ125" s="52"/>
      <c r="GA125" s="52"/>
      <c r="GB125" s="52"/>
      <c r="GC125" s="52"/>
      <c r="GD125" s="52"/>
      <c r="GE125" s="52"/>
      <c r="GF125" s="52"/>
      <c r="GG125" s="52"/>
      <c r="GH125" s="52"/>
      <c r="GI125" s="52"/>
      <c r="GJ125" s="52"/>
    </row>
    <row r="126" spans="1:192" ht="15" hidden="1" customHeight="1">
      <c r="A126" s="49"/>
      <c r="B126" s="49" t="s">
        <v>8747</v>
      </c>
      <c r="C126" s="62">
        <v>9</v>
      </c>
      <c r="D126" s="52" cm="1">
        <f t="array" ref="D126">A127835822A_Latest</f>
        <v>119.93600000000001</v>
      </c>
      <c r="E126" s="52" cm="1">
        <f t="array" ref="E126">A127918182V_Latest</f>
        <v>270.73200000000003</v>
      </c>
      <c r="F126" s="52" cm="1">
        <f t="array" ref="F126">A127877022K_Latest</f>
        <v>155.15799999999999</v>
      </c>
      <c r="G126" s="52" cm="1">
        <f t="array" ref="G126">A127863318L_Latest</f>
        <v>153.93600000000001</v>
      </c>
      <c r="H126" s="52" cm="1">
        <f t="array" ref="H126">A127877042V_Latest</f>
        <v>144.869</v>
      </c>
      <c r="I126" s="52" cm="1">
        <f t="array" ref="I126">A127918246V_Latest</f>
        <v>101.398</v>
      </c>
      <c r="J126" s="52" cm="1">
        <f t="array" ref="J126">A127877066L_Latest</f>
        <v>66.070999999999998</v>
      </c>
      <c r="K126" s="52" cm="1">
        <f t="array" ref="K126">A127877090L_Latest</f>
        <v>101.669</v>
      </c>
      <c r="L126" s="52" cm="1">
        <f t="array" ref="L126">A127863174L_Latest</f>
        <v>340.22300000000001</v>
      </c>
      <c r="M126" s="52" cm="1">
        <f t="array" ref="M126">A127904470C_Latest</f>
        <v>124.893</v>
      </c>
      <c r="N126" s="52" cm="1">
        <f t="array" ref="N126">A127931866C_Latest</f>
        <v>149.47</v>
      </c>
      <c r="O126" s="52" cm="1">
        <f t="array" ref="O126">A127918142A_Latest</f>
        <v>295.85599999999999</v>
      </c>
      <c r="P126" s="52" cm="1">
        <f t="array" ref="P126">A127863266W_Latest</f>
        <v>172.66900000000001</v>
      </c>
      <c r="Q126" s="52" cm="1">
        <f t="array" ref="Q126">A127836026F_Latest</f>
        <v>1475.598</v>
      </c>
      <c r="R126" s="52" cm="1">
        <f t="array" ref="R126">A127890222X_Latest</f>
        <v>2608.6550000000002</v>
      </c>
      <c r="S126" s="52" cm="1">
        <f t="array" ref="S126">A127905878A_Latest</f>
        <v>33.468000000000004</v>
      </c>
      <c r="T126" s="52" cm="1">
        <f t="array" ref="T126">A127905978K_Latest</f>
        <v>65.111999999999995</v>
      </c>
      <c r="U126" s="52" cm="1">
        <f t="array" ref="U126">A127933506K_Latest</f>
        <v>44.935000000000002</v>
      </c>
      <c r="V126" s="52" cm="1">
        <f t="array" ref="V126">A127864834A_Latest</f>
        <v>52.04</v>
      </c>
      <c r="W126" s="52" cm="1">
        <f t="array" ref="W126">A127864858V_Latest</f>
        <v>36.238</v>
      </c>
      <c r="X126" s="52" cm="1">
        <f t="array" ref="X126">A127906042V_Latest</f>
        <v>35.924999999999997</v>
      </c>
      <c r="Y126" s="52" cm="1">
        <f t="array" ref="Y126">A127878698C_Latest</f>
        <v>23.475000000000001</v>
      </c>
      <c r="Z126" s="52" cm="1">
        <f t="array" ref="Z126">A127878722T_Latest</f>
        <v>33.238</v>
      </c>
      <c r="AA126" s="52" cm="1">
        <f t="array" ref="AA126">A127892058V_Latest</f>
        <v>83.051000000000002</v>
      </c>
      <c r="AB126" s="52" cm="1">
        <f t="array" ref="AB126">A127864730J_Latest</f>
        <v>38.11</v>
      </c>
      <c r="AC126" s="52" cm="1">
        <f t="array" ref="AC126">A127919602W_Latest</f>
        <v>38.805</v>
      </c>
      <c r="AD126" s="52" cm="1">
        <f t="array" ref="AD126">A127878570T_Latest</f>
        <v>100.548</v>
      </c>
      <c r="AE126" s="52" cm="1">
        <f t="array" ref="AE126">A127919638X_Latest</f>
        <v>53.643999999999998</v>
      </c>
      <c r="AF126" s="52" cm="1">
        <f t="array" ref="AF126">A127892274L_Latest</f>
        <v>452.923</v>
      </c>
      <c r="AG126" s="52" cm="1">
        <f t="array" ref="AG126">A127837058T_Latest</f>
        <v>782.2</v>
      </c>
      <c r="AH126" s="52" cm="1">
        <f t="array" ref="AH126">A127880082W_Latest</f>
        <v>34.313000000000002</v>
      </c>
      <c r="AI126" s="52" cm="1">
        <f t="array" ref="AI126">A127893778K_Latest</f>
        <v>85.451999999999998</v>
      </c>
      <c r="AJ126" s="52" cm="1">
        <f t="array" ref="AJ126">A127880226W_Latest</f>
        <v>35.335000000000001</v>
      </c>
      <c r="AK126" s="52" cm="1">
        <f t="array" ref="AK126">A127935042K_Latest</f>
        <v>34.771000000000001</v>
      </c>
      <c r="AL126" s="52" cm="1">
        <f t="array" ref="AL126">A127893830J_Latest</f>
        <v>36.237000000000002</v>
      </c>
      <c r="AM126" s="52" cm="1">
        <f t="array" ref="AM126">A127921102T_Latest</f>
        <v>23.597000000000001</v>
      </c>
      <c r="AN126" s="52" cm="1">
        <f t="array" ref="AN126">A127935082C_Latest</f>
        <v>12.185</v>
      </c>
      <c r="AO126" s="52" cm="1">
        <f t="array" ref="AO126">A127893906T_Latest</f>
        <v>16.643999999999998</v>
      </c>
      <c r="AP126" s="52" cm="1">
        <f t="array" ref="AP126">A127907458T_Latest</f>
        <v>107.374</v>
      </c>
      <c r="AQ126" s="52" cm="1">
        <f t="array" ref="AQ126">A127907486A_Latest</f>
        <v>24.393999999999998</v>
      </c>
      <c r="AR126" s="52" cm="1">
        <f t="array" ref="AR126">A127907498K_Latest</f>
        <v>38.688000000000002</v>
      </c>
      <c r="AS126" s="52" cm="1">
        <f t="array" ref="AS126">A127907510R_Latest</f>
        <v>65.207999999999998</v>
      </c>
      <c r="AT126" s="52" cm="1">
        <f t="array" ref="AT126">A127866354A_Latest</f>
        <v>37.412999999999997</v>
      </c>
      <c r="AU126" s="52" cm="1">
        <f t="array" ref="AU126">A127866482V_Latest</f>
        <v>385.322</v>
      </c>
      <c r="AV126" s="52" cm="1">
        <f t="array" ref="AV126">A127852306X_Latest</f>
        <v>667.88400000000001</v>
      </c>
      <c r="AW126" s="52" cm="1">
        <f t="array" ref="AW126">A127840322A_Latest</f>
        <v>28.891999999999999</v>
      </c>
      <c r="AX126" s="52" cm="1">
        <f t="array" ref="AX126">A127840426V_Latest</f>
        <v>58.161999999999999</v>
      </c>
      <c r="AY126" s="52" cm="1">
        <f t="array" ref="AY126">A127895222R_Latest</f>
        <v>33.859000000000002</v>
      </c>
      <c r="AZ126" s="52" cm="1">
        <f t="array" ref="AZ126">A127922626X_Latest</f>
        <v>31.273</v>
      </c>
      <c r="BA126" s="52" cm="1">
        <f t="array" ref="BA126">A127867954X_Latest</f>
        <v>32.408000000000001</v>
      </c>
      <c r="BB126" s="52" cm="1">
        <f t="array" ref="BB126">A127922682T_Latest</f>
        <v>18.562999999999999</v>
      </c>
      <c r="BC126" s="52" cm="1">
        <f t="array" ref="BC126">A127909142J_Latest</f>
        <v>10.724</v>
      </c>
      <c r="BD126" s="52" cm="1">
        <f t="array" ref="BD126">A127895310R_Latest</f>
        <v>25.465</v>
      </c>
      <c r="BE126" s="52" cm="1">
        <f t="array" ref="BE126">A127908982F_Latest</f>
        <v>75.141999999999996</v>
      </c>
      <c r="BF126" s="52" cm="1">
        <f t="array" ref="BF126">A127881554A_Latest</f>
        <v>29.541</v>
      </c>
      <c r="BG126" s="52" cm="1">
        <f t="array" ref="BG126">A127867842F_Latest</f>
        <v>33.845999999999997</v>
      </c>
      <c r="BH126" s="52" cm="1">
        <f t="array" ref="BH126">A127881570A_Latest</f>
        <v>56.055999999999997</v>
      </c>
      <c r="BI126" s="52" cm="1">
        <f t="array" ref="BI126">A127922566J_Latest</f>
        <v>38.465000000000003</v>
      </c>
      <c r="BJ126" s="52" cm="1">
        <f t="array" ref="BJ126">A127840570L_Latest</f>
        <v>311.827</v>
      </c>
      <c r="BK126" s="52" cm="1">
        <f t="array" ref="BK126">A127894830A_Latest</f>
        <v>555.76599999999996</v>
      </c>
      <c r="BL126" s="52" cm="1">
        <f t="array" ref="BL126">A127855802R_Latest</f>
        <v>7.0410000000000004</v>
      </c>
      <c r="BM126" s="52" cm="1">
        <f t="array" ref="BM126">A127896710V_Latest</f>
        <v>16.238</v>
      </c>
      <c r="BN126" s="52" cm="1">
        <f t="array" ref="BN126">A127924170X_Latest</f>
        <v>11.055</v>
      </c>
      <c r="BO126" s="52" cm="1">
        <f t="array" ref="BO126">A127883270K_Latest</f>
        <v>8.673</v>
      </c>
      <c r="BP126" s="52" cm="1">
        <f t="array" ref="BP126">A127883290V_Latest</f>
        <v>10.622999999999999</v>
      </c>
      <c r="BQ126" s="52" cm="1">
        <f t="array" ref="BQ126">A127842046C_Latest</f>
        <v>8.1419999999999995</v>
      </c>
      <c r="BR126" s="52" cm="1">
        <f t="array" ref="BR126">A127910606T_Latest</f>
        <v>5.2889999999999997</v>
      </c>
      <c r="BS126" s="52" cm="1">
        <f t="array" ref="BS126">A127842098F_Latest</f>
        <v>8.8019999999999996</v>
      </c>
      <c r="BT126" s="52" cm="1">
        <f t="array" ref="BT126">A127924030W_Latest</f>
        <v>20.007999999999999</v>
      </c>
      <c r="BU126" s="52" cm="1">
        <f t="array" ref="BU126">A127855834J_Latest</f>
        <v>9.9990000000000006</v>
      </c>
      <c r="BV126" s="52" cm="1">
        <f t="array" ref="BV126">A127841950J_Latest</f>
        <v>9.2840000000000007</v>
      </c>
      <c r="BW126" s="52" cm="1">
        <f t="array" ref="BW126">A127910486K_Latest</f>
        <v>20.39</v>
      </c>
      <c r="BX126" s="52" cm="1">
        <f t="array" ref="BX126">A127924118R_Latest</f>
        <v>14.167</v>
      </c>
      <c r="BY126" s="52" cm="1">
        <f t="array" ref="BY126">A127869502W_Latest</f>
        <v>101.292</v>
      </c>
      <c r="BZ126" s="52" cm="1">
        <f t="array" ref="BZ126">A127923778C_Latest</f>
        <v>178.13399999999999</v>
      </c>
      <c r="CA126" s="52" cm="1">
        <f t="array" ref="CA126">A127857322R_Latest</f>
        <v>9.2970000000000006</v>
      </c>
      <c r="CB126" s="52" cm="1">
        <f t="array" ref="CB126">A127843502R_Latest</f>
        <v>30.173999999999999</v>
      </c>
      <c r="CC126" s="52" cm="1">
        <f t="array" ref="CC126">A127884642F_Latest</f>
        <v>24.565999999999999</v>
      </c>
      <c r="CD126" s="52" cm="1">
        <f t="array" ref="CD126">A127884658X_Latest</f>
        <v>16.355</v>
      </c>
      <c r="CE126" s="52" cm="1">
        <f t="array" ref="CE126">A127843534J_Latest</f>
        <v>20.548999999999999</v>
      </c>
      <c r="CF126" s="52" cm="1">
        <f t="array" ref="CF126">A127912178V_Latest</f>
        <v>9.3379999999999992</v>
      </c>
      <c r="CG126" s="52" cm="1">
        <f t="array" ref="CG126">A127912190K_Latest</f>
        <v>11.1</v>
      </c>
      <c r="CH126" s="52" cm="1">
        <f t="array" ref="CH126">A127939534C_Latest</f>
        <v>11.457000000000001</v>
      </c>
      <c r="CI126" s="52" cm="1">
        <f t="array" ref="CI126">A127898202K_Latest</f>
        <v>34.57</v>
      </c>
      <c r="CJ126" s="52" cm="1">
        <f t="array" ref="CJ126">A127939398W_Latest</f>
        <v>15.647</v>
      </c>
      <c r="CK126" s="52" cm="1">
        <f t="array" ref="CK126">A127884598J_Latest</f>
        <v>22.448</v>
      </c>
      <c r="CL126" s="52" cm="1">
        <f t="array" ref="CL126">A127870858J_Latest</f>
        <v>37.65</v>
      </c>
      <c r="CM126" s="52" cm="1">
        <f t="array" ref="CM126">A127912090A_Latest</f>
        <v>18.739000000000001</v>
      </c>
      <c r="CN126" s="52" cm="1">
        <f t="array" ref="CN126">A127843618T_Latest</f>
        <v>162.066</v>
      </c>
      <c r="CO126" s="52" cm="1">
        <f t="array" ref="CO126">A127884322V_Latest</f>
        <v>297.762</v>
      </c>
      <c r="CP126" s="52" cm="1">
        <f t="array" ref="CP126">A127872322W_Latest</f>
        <v>2.6459999999999999</v>
      </c>
      <c r="CQ126" s="52" cm="1">
        <f t="array" ref="CQ126">A127927218C_Latest</f>
        <v>3.8860000000000001</v>
      </c>
      <c r="CR126" s="52" cm="1">
        <f t="array" ref="CR126">A127899834A_Latest</f>
        <v>3.6840000000000002</v>
      </c>
      <c r="CS126" s="52" cm="1">
        <f t="array" ref="CS126">A127941066T_Latest</f>
        <v>3.6469999999999998</v>
      </c>
      <c r="CT126" s="52" cm="1">
        <f t="array" ref="CT126">A127845106X_Latest</f>
        <v>1.99</v>
      </c>
      <c r="CU126" s="52" cm="1">
        <f t="array" ref="CU126">A127886134W_Latest</f>
        <v>2.4369999999999998</v>
      </c>
      <c r="CV126" s="52" cm="1">
        <f t="array" ref="CV126">A127941118J_Latest</f>
        <v>1.6120000000000001</v>
      </c>
      <c r="CW126" s="52" cm="1">
        <f t="array" ref="CW126">A127899946V_Latest</f>
        <v>4.6100000000000003</v>
      </c>
      <c r="CX126" s="52" cm="1">
        <f t="array" ref="CX126">A127913626F_Latest</f>
        <v>5.1109999999999998</v>
      </c>
      <c r="CY126" s="52" cm="1">
        <f t="array" ref="CY126">A127872378J_Latest</f>
        <v>1.6160000000000001</v>
      </c>
      <c r="CZ126" s="52" cm="1">
        <f t="array" ref="CZ126">A127844990F_Latest</f>
        <v>3.59</v>
      </c>
      <c r="DA126" s="52" cm="1">
        <f t="array" ref="DA126">A127845022R_Latest</f>
        <v>5.5439999999999996</v>
      </c>
      <c r="DB126" s="52" cm="1">
        <f t="array" ref="DB126">A127886042L_Latest</f>
        <v>6.57</v>
      </c>
      <c r="DC126" s="52" cm="1">
        <f t="array" ref="DC126">A127886190R_Latest</f>
        <v>24.306999999999999</v>
      </c>
      <c r="DD126" s="52" cm="1">
        <f t="array" ref="DD126">A127899454X_Latest</f>
        <v>49.427999999999997</v>
      </c>
      <c r="DE126" s="52" cm="1">
        <f t="array" ref="DE126">A127873834V_Latest</f>
        <v>1.238</v>
      </c>
      <c r="DF126" s="52" cm="1">
        <f t="array" ref="DF126">A127846594R_Latest</f>
        <v>2.4180000000000001</v>
      </c>
      <c r="DG126" s="52" cm="1">
        <f t="array" ref="DG126">A127901374X_Latest</f>
        <v>0.749</v>
      </c>
      <c r="DH126" s="52" cm="1">
        <f t="array" ref="DH126">A127928858V_Latest</f>
        <v>1.478</v>
      </c>
      <c r="DI126" s="52" cm="1">
        <f t="array" ref="DI126">A127873986F_Latest</f>
        <v>1.2569999999999999</v>
      </c>
      <c r="DJ126" s="52" cm="1">
        <f t="array" ref="DJ126">A127928898L_Latest</f>
        <v>0.89900000000000002</v>
      </c>
      <c r="DK126" s="52" cm="1">
        <f t="array" ref="DK126">A127874026R_Latest</f>
        <v>1.0189999999999999</v>
      </c>
      <c r="DL126" s="52" cm="1">
        <f t="array" ref="DL126">A127901470X_Latest</f>
        <v>0.40400000000000003</v>
      </c>
      <c r="DM126" s="52" cm="1">
        <f t="array" ref="DM126">A127915174R_Latest</f>
        <v>3.2570000000000001</v>
      </c>
      <c r="DN126" s="52" cm="1">
        <f t="array" ref="DN126">A127887566V_Latest</f>
        <v>1.1299999999999999</v>
      </c>
      <c r="DO126" s="52" cm="1">
        <f t="array" ref="DO126">A127928782K_Latest</f>
        <v>0.90200000000000002</v>
      </c>
      <c r="DP126" s="52" cm="1">
        <f t="array" ref="DP126">A127928798C_Latest</f>
        <v>3.016</v>
      </c>
      <c r="DQ126" s="52" cm="1">
        <f t="array" ref="DQ126">A127928814T_Latest</f>
        <v>1.071</v>
      </c>
      <c r="DR126" s="52" cm="1">
        <f t="array" ref="DR126">A127846750F_Latest</f>
        <v>12.936</v>
      </c>
      <c r="DS126" s="52" cm="1">
        <f t="array" ref="DS126">A127928490J_Latest</f>
        <v>22.62</v>
      </c>
      <c r="DT126" s="52" cm="1">
        <f t="array" ref="DT126">A127916558V_Latest</f>
        <v>3.04</v>
      </c>
      <c r="DU126" s="52" cm="1">
        <f t="array" ref="DU126">A127889166V_Latest</f>
        <v>9.2910000000000004</v>
      </c>
      <c r="DV126" s="52" cm="1">
        <f t="array" ref="DV126">A127889194C_Latest</f>
        <v>0.97499999999999998</v>
      </c>
      <c r="DW126" s="52" cm="1">
        <f t="array" ref="DW126">A127889222A_Latest</f>
        <v>5.6989999999999998</v>
      </c>
      <c r="DX126" s="52" cm="1">
        <f t="array" ref="DX126">A127848158F_Latest</f>
        <v>5.5679999999999996</v>
      </c>
      <c r="DY126" s="52" cm="1">
        <f t="array" ref="DY126">A127848170W_Latest</f>
        <v>2.4969999999999999</v>
      </c>
      <c r="DZ126" s="52" cm="1">
        <f t="array" ref="DZ126">A127875522V_Latest</f>
        <v>0.66700000000000004</v>
      </c>
      <c r="EA126" s="52" cm="1">
        <f t="array" ref="EA126">A127861978J_Latest</f>
        <v>1.0489999999999999</v>
      </c>
      <c r="EB126" s="52" cm="1">
        <f t="array" ref="EB126">A127902894W_Latest</f>
        <v>11.709</v>
      </c>
      <c r="EC126" s="52" cm="1">
        <f t="array" ref="EC126">A127875334K_Latest</f>
        <v>4.4560000000000004</v>
      </c>
      <c r="ED126" s="52" cm="1">
        <f t="array" ref="ED126">A127875362V_Latest</f>
        <v>1.907</v>
      </c>
      <c r="EE126" s="52" cm="1">
        <f t="array" ref="EE126">A127944022V_Latest</f>
        <v>7.4429999999999996</v>
      </c>
      <c r="EF126" s="52" cm="1">
        <f t="array" ref="EF126">A127861862F_Latest</f>
        <v>2.6</v>
      </c>
      <c r="EG126" s="52" cm="1">
        <f t="array" ref="EG126">A127903138J_Latest</f>
        <v>24.925000000000001</v>
      </c>
      <c r="EH126" s="52" cm="1">
        <f t="array" ref="EH126">A127943682J_Latest</f>
        <v>54.859000000000002</v>
      </c>
      <c r="EI126" s="52"/>
      <c r="EJ126" s="52"/>
      <c r="EK126" s="52"/>
      <c r="EL126" s="52"/>
      <c r="EM126" s="52"/>
      <c r="EN126" s="52"/>
      <c r="EO126" s="52"/>
      <c r="EP126" s="52"/>
      <c r="EQ126" s="52"/>
      <c r="ER126" s="52"/>
      <c r="ES126" s="52"/>
      <c r="ET126" s="52"/>
      <c r="EU126" s="52"/>
      <c r="EV126" s="52"/>
      <c r="EW126" s="52"/>
      <c r="EX126" s="52"/>
      <c r="EY126" s="52"/>
      <c r="EZ126" s="52"/>
      <c r="FA126" s="52"/>
      <c r="FB126" s="52"/>
      <c r="FC126" s="52"/>
      <c r="FD126" s="52"/>
      <c r="FE126" s="52"/>
      <c r="FF126" s="52"/>
      <c r="FG126" s="52"/>
      <c r="FH126" s="52"/>
      <c r="FI126" s="52"/>
      <c r="FJ126" s="52"/>
      <c r="FK126" s="52"/>
      <c r="FL126" s="52"/>
      <c r="FM126" s="52"/>
      <c r="FN126" s="52"/>
      <c r="FO126" s="52"/>
      <c r="FP126" s="52"/>
      <c r="FQ126" s="52"/>
      <c r="FR126" s="52"/>
      <c r="FS126" s="52"/>
      <c r="FT126" s="52"/>
      <c r="FU126" s="52"/>
      <c r="FV126" s="52"/>
      <c r="FW126" s="52"/>
      <c r="FX126" s="52"/>
      <c r="FY126" s="52"/>
      <c r="FZ126" s="52"/>
      <c r="GA126" s="52"/>
      <c r="GB126" s="52"/>
      <c r="GC126" s="52"/>
      <c r="GD126" s="52"/>
      <c r="GE126" s="52"/>
      <c r="GF126" s="52"/>
      <c r="GG126" s="52"/>
      <c r="GH126" s="52"/>
      <c r="GI126" s="52"/>
      <c r="GJ126" s="52"/>
    </row>
    <row r="127" spans="1:192" ht="15" hidden="1" customHeight="1">
      <c r="A127" s="49"/>
      <c r="B127" s="49" t="s">
        <v>8748</v>
      </c>
      <c r="C127" s="62">
        <v>10</v>
      </c>
      <c r="D127" s="52" cm="1">
        <f t="array" ref="D127">A127849614T_Latest</f>
        <v>1581.002</v>
      </c>
      <c r="E127" s="52" cm="1">
        <f t="array" ref="E127">A127931906K_Latest</f>
        <v>3139.252</v>
      </c>
      <c r="F127" s="52" cm="1">
        <f t="array" ref="F127">A127863294F_Latest</f>
        <v>1523.76</v>
      </c>
      <c r="G127" s="52" cm="1">
        <f t="array" ref="G127">A127877026V_Latest</f>
        <v>1210.799</v>
      </c>
      <c r="H127" s="52" cm="1">
        <f t="array" ref="H127">A127890678W_Latest</f>
        <v>1491.578</v>
      </c>
      <c r="I127" s="52" cm="1">
        <f t="array" ref="I127">A127931974L_Latest</f>
        <v>831.54</v>
      </c>
      <c r="J127" s="52" cm="1">
        <f t="array" ref="J127">A127890706V_Latest</f>
        <v>710.20799999999997</v>
      </c>
      <c r="K127" s="52" cm="1">
        <f t="array" ref="K127">A127890718C_Latest</f>
        <v>900.48800000000006</v>
      </c>
      <c r="L127" s="52" cm="1">
        <f t="array" ref="L127">A127835846V_Latest</f>
        <v>4163.9939999999997</v>
      </c>
      <c r="M127" s="52" cm="1">
        <f t="array" ref="M127">A127918114T_Latest</f>
        <v>1452.5630000000001</v>
      </c>
      <c r="N127" s="52" cm="1">
        <f t="array" ref="N127">A127849666V_Latest</f>
        <v>1608.0029999999999</v>
      </c>
      <c r="O127" s="52" cm="1">
        <f t="array" ref="O127">A127849694C_Latest</f>
        <v>2605.0140000000001</v>
      </c>
      <c r="P127" s="52" cm="1">
        <f t="array" ref="P127">A127849710T_Latest</f>
        <v>1481.5340000000001</v>
      </c>
      <c r="Q127" s="52" t="e" cm="1">
        <f t="array" ref="Q127">A127863402C_Latest</f>
        <v>#NAME?</v>
      </c>
      <c r="R127" s="52" cm="1">
        <f t="array" ref="R127">A127862922R_Latest</f>
        <v>11423.216</v>
      </c>
      <c r="S127" s="52" cm="1">
        <f t="array" ref="S127">A127919546R_Latest</f>
        <v>494.51</v>
      </c>
      <c r="T127" s="52" cm="1">
        <f t="array" ref="T127">A127837470V_Latest</f>
        <v>1056.779</v>
      </c>
      <c r="U127" s="52" cm="1">
        <f t="array" ref="U127">A127906006K_Latest</f>
        <v>443.80500000000001</v>
      </c>
      <c r="V127" s="52" cm="1">
        <f t="array" ref="V127">A127878638A_Latest</f>
        <v>366.81200000000001</v>
      </c>
      <c r="W127" s="52" cm="1">
        <f t="array" ref="W127">A127837534V_Latest</f>
        <v>480.57</v>
      </c>
      <c r="X127" s="52" cm="1">
        <f t="array" ref="X127">A127878670A_Latest</f>
        <v>254.90299999999999</v>
      </c>
      <c r="Y127" s="52" cm="1">
        <f t="array" ref="Y127">A127933594W_Latest</f>
        <v>232.27099999999999</v>
      </c>
      <c r="Z127" s="52" cm="1">
        <f t="array" ref="Z127">A127919742X_Latest</f>
        <v>270.54599999999999</v>
      </c>
      <c r="AA127" s="52" cm="1">
        <f t="array" ref="AA127">A127837382V_Latest</f>
        <v>1381.5709999999999</v>
      </c>
      <c r="AB127" s="52" cm="1">
        <f t="array" ref="AB127">A127878550J_Latest</f>
        <v>440.46800000000002</v>
      </c>
      <c r="AC127" s="52" cm="1">
        <f t="array" ref="AC127">A127851170F_Latest</f>
        <v>484.02</v>
      </c>
      <c r="AD127" s="52" cm="1">
        <f t="array" ref="AD127">A127864762A_Latest</f>
        <v>809.298</v>
      </c>
      <c r="AE127" s="52" cm="1">
        <f t="array" ref="AE127">A127892122A_Latest</f>
        <v>465.06799999999998</v>
      </c>
      <c r="AF127" s="52" t="e" cm="1">
        <f t="array" ref="AF127">A127892270C_Latest</f>
        <v>#NAME?</v>
      </c>
      <c r="AG127" s="52" cm="1">
        <f t="array" ref="AG127">A127905598J_Latest</f>
        <v>3610.3490000000002</v>
      </c>
      <c r="AH127" s="52" cm="1">
        <f t="array" ref="AH127">A127893650X_Latest</f>
        <v>451.947</v>
      </c>
      <c r="AI127" s="52" cm="1">
        <f t="array" ref="AI127">A127838946J_Latest</f>
        <v>863.68600000000004</v>
      </c>
      <c r="AJ127" s="52" cm="1">
        <f t="array" ref="AJ127">A127907546T_Latest</f>
        <v>400.63099999999997</v>
      </c>
      <c r="AK127" s="52" cm="1">
        <f t="array" ref="AK127">A127935038V_Latest</f>
        <v>297.03699999999998</v>
      </c>
      <c r="AL127" s="52" cm="1">
        <f t="array" ref="AL127">A127839002T_Latest</f>
        <v>388.25400000000002</v>
      </c>
      <c r="AM127" s="52" cm="1">
        <f t="array" ref="AM127">A127907610X_Latest</f>
        <v>218.72200000000001</v>
      </c>
      <c r="AN127" s="52" cm="1">
        <f t="array" ref="AN127">A127839034K_Latest</f>
        <v>163.48699999999999</v>
      </c>
      <c r="AO127" s="52" cm="1">
        <f t="array" ref="AO127">A127852794W_Latest</f>
        <v>213.81399999999999</v>
      </c>
      <c r="AP127" s="52" cm="1">
        <f t="array" ref="AP127">A127852574V_Latest</f>
        <v>1157.289</v>
      </c>
      <c r="AQ127" s="52" cm="1">
        <f t="array" ref="AQ127">A127880110V_Latest</f>
        <v>373.12200000000001</v>
      </c>
      <c r="AR127" s="52" cm="1">
        <f t="array" ref="AR127">A127934974T_Latest</f>
        <v>425.04700000000003</v>
      </c>
      <c r="AS127" s="52" cm="1">
        <f t="array" ref="AS127">A127893714X_Latest</f>
        <v>648.29300000000001</v>
      </c>
      <c r="AT127" s="52" cm="1">
        <f t="array" ref="AT127">A127893758A_Latest</f>
        <v>369.00099999999998</v>
      </c>
      <c r="AU127" s="52" t="e" cm="1">
        <f t="array" ref="AU127">A127893922T_Latest</f>
        <v>#NAME?</v>
      </c>
      <c r="AV127" s="52" cm="1">
        <f t="array" ref="AV127">A127852302R_Latest</f>
        <v>3006.3009999999999</v>
      </c>
      <c r="AW127" s="52" cm="1">
        <f t="array" ref="AW127">A127936430F_Latest</f>
        <v>312.209</v>
      </c>
      <c r="AX127" s="52" cm="1">
        <f t="array" ref="AX127">A127881618A_Latest</f>
        <v>565.14300000000003</v>
      </c>
      <c r="AY127" s="52" cm="1">
        <f t="array" ref="AY127">A127854386W_Latest</f>
        <v>318.75900000000001</v>
      </c>
      <c r="AZ127" s="52" cm="1">
        <f t="array" ref="AZ127">A127867934R_Latest</f>
        <v>250.32</v>
      </c>
      <c r="BA127" s="52" cm="1">
        <f t="array" ref="BA127">A127854426C_Latest</f>
        <v>297.00799999999998</v>
      </c>
      <c r="BB127" s="52" cm="1">
        <f t="array" ref="BB127">A127909110R_Latest</f>
        <v>186.53399999999999</v>
      </c>
      <c r="BC127" s="52" cm="1">
        <f t="array" ref="BC127">A127909138T_Latest</f>
        <v>150.577</v>
      </c>
      <c r="BD127" s="52" cm="1">
        <f t="array" ref="BD127">A127840546L_Latest</f>
        <v>209.10300000000001</v>
      </c>
      <c r="BE127" s="52" cm="1">
        <f t="array" ref="BE127">A127936446X_Latest</f>
        <v>762.07899999999995</v>
      </c>
      <c r="BF127" s="52" cm="1">
        <f t="array" ref="BF127">A127840358C_Latest</f>
        <v>309.22800000000001</v>
      </c>
      <c r="BG127" s="52" cm="1">
        <f t="array" ref="BG127">A127936498A_Latest</f>
        <v>342.60399999999998</v>
      </c>
      <c r="BH127" s="52" cm="1">
        <f t="array" ref="BH127">A127881566K_Latest</f>
        <v>539.17399999999998</v>
      </c>
      <c r="BI127" s="52" cm="1">
        <f t="array" ref="BI127">A127909054J_Latest</f>
        <v>317.71300000000002</v>
      </c>
      <c r="BJ127" s="52" t="e" cm="1">
        <f t="array" ref="BJ127">A127840566W_Latest</f>
        <v>#NAME?</v>
      </c>
      <c r="BK127" s="52" cm="1">
        <f t="array" ref="BK127">A127936142L_Latest</f>
        <v>2292.7550000000001</v>
      </c>
      <c r="BL127" s="52" cm="1">
        <f t="array" ref="BL127">A127924006W_Latest</f>
        <v>100.902</v>
      </c>
      <c r="BM127" s="52" cm="1">
        <f t="array" ref="BM127">A127842002A_Latest</f>
        <v>179.40700000000001</v>
      </c>
      <c r="BN127" s="52" cm="1">
        <f t="array" ref="BN127">A127855910X_Latest</f>
        <v>110.596</v>
      </c>
      <c r="BO127" s="52" cm="1">
        <f t="array" ref="BO127">A127883266V_Latest</f>
        <v>87.433000000000007</v>
      </c>
      <c r="BP127" s="52" cm="1">
        <f t="array" ref="BP127">A127896754W_Latest</f>
        <v>100.155</v>
      </c>
      <c r="BQ127" s="52" cm="1">
        <f t="array" ref="BQ127">A127883298L_Latest</f>
        <v>62.43</v>
      </c>
      <c r="BR127" s="52" cm="1">
        <f t="array" ref="BR127">A127842070C_Latest</f>
        <v>42.273000000000003</v>
      </c>
      <c r="BS127" s="52" cm="1">
        <f t="array" ref="BS127">A127924254J_Latest</f>
        <v>66.072999999999993</v>
      </c>
      <c r="BT127" s="52" cm="1">
        <f t="array" ref="BT127">A127924026F_Latest</f>
        <v>248.14400000000001</v>
      </c>
      <c r="BU127" s="52" cm="1">
        <f t="array" ref="BU127">A127937994F_Latest</f>
        <v>100.11799999999999</v>
      </c>
      <c r="BV127" s="52" cm="1">
        <f t="array" ref="BV127">A127910474A_Latest</f>
        <v>109.536</v>
      </c>
      <c r="BW127" s="52" cm="1">
        <f t="array" ref="BW127">A127896682W_Latest</f>
        <v>174.965</v>
      </c>
      <c r="BX127" s="52" cm="1">
        <f t="array" ref="BX127">A127855882A_Latest</f>
        <v>110.346</v>
      </c>
      <c r="BY127" s="52" t="e" cm="1">
        <f t="array" ref="BY127">A127869494J_Latest</f>
        <v>#NAME?</v>
      </c>
      <c r="BZ127" s="52" cm="1">
        <f t="array" ref="BZ127">A127882858F_Latest</f>
        <v>753.11400000000003</v>
      </c>
      <c r="CA127" s="52" cm="1">
        <f t="array" ref="CA127">A127870766X_Latest</f>
        <v>150.06399999999999</v>
      </c>
      <c r="CB127" s="52" cm="1">
        <f t="array" ref="CB127">A127898318L_Latest</f>
        <v>318.75400000000002</v>
      </c>
      <c r="CC127" s="52" cm="1">
        <f t="array" ref="CC127">A127870906R_Latest</f>
        <v>184.50700000000001</v>
      </c>
      <c r="CD127" s="52" cm="1">
        <f t="array" ref="CD127">A127870934X_Latest</f>
        <v>146.47999999999999</v>
      </c>
      <c r="CE127" s="52" cm="1">
        <f t="array" ref="CE127">A127912162A_Latest</f>
        <v>150.87799999999999</v>
      </c>
      <c r="CF127" s="52" cm="1">
        <f t="array" ref="CF127">A127925858R_Latest</f>
        <v>76.094999999999999</v>
      </c>
      <c r="CG127" s="52" cm="1">
        <f t="array" ref="CG127">A127857550T_Latest</f>
        <v>99.697000000000003</v>
      </c>
      <c r="CH127" s="52" cm="1">
        <f t="array" ref="CH127">A127898434W_Latest</f>
        <v>101.33499999999999</v>
      </c>
      <c r="CI127" s="52" cm="1">
        <f t="array" ref="CI127">A127884574R_Latest</f>
        <v>413.19900000000001</v>
      </c>
      <c r="CJ127" s="52" cm="1">
        <f t="array" ref="CJ127">A127898214V_Latest</f>
        <v>155.07</v>
      </c>
      <c r="CK127" s="52" cm="1">
        <f t="array" ref="CK127">A127857370J_Latest</f>
        <v>177.572</v>
      </c>
      <c r="CL127" s="52" cm="1">
        <f t="array" ref="CL127">A127857390T_Latest</f>
        <v>322.887</v>
      </c>
      <c r="CM127" s="52" cm="1">
        <f t="array" ref="CM127">A127898274W_Latest</f>
        <v>154.81100000000001</v>
      </c>
      <c r="CN127" s="52" t="e" cm="1">
        <f t="array" ref="CN127">A127871014A_Latest</f>
        <v>#NAME?</v>
      </c>
      <c r="CO127" s="52" cm="1">
        <f t="array" ref="CO127">A127870474W_Latest</f>
        <v>1233.4259999999999</v>
      </c>
      <c r="CP127" s="52" cm="1">
        <f t="array" ref="CP127">A127927098W_Latest</f>
        <v>28.213000000000001</v>
      </c>
      <c r="CQ127" s="52" cm="1">
        <f t="array" ref="CQ127">A127845054J_Latest</f>
        <v>50.125999999999998</v>
      </c>
      <c r="CR127" s="52" cm="1">
        <f t="array" ref="CR127">A127872450R_Latest</f>
        <v>36.799999999999997</v>
      </c>
      <c r="CS127" s="52" cm="1">
        <f t="array" ref="CS127">A127927258W_Latest</f>
        <v>28.69</v>
      </c>
      <c r="CT127" s="52" cm="1">
        <f t="array" ref="CT127">A127886114L_Latest</f>
        <v>29.611999999999998</v>
      </c>
      <c r="CU127" s="52" cm="1">
        <f t="array" ref="CU127">A127872486T_Latest</f>
        <v>17.327000000000002</v>
      </c>
      <c r="CV127" s="52" cm="1">
        <f t="array" ref="CV127">A127859006X_Latest</f>
        <v>14.689</v>
      </c>
      <c r="CW127" s="52" cm="1">
        <f t="array" ref="CW127">A127845154T_Latest</f>
        <v>23.081</v>
      </c>
      <c r="CX127" s="52" cm="1">
        <f t="array" ref="CX127">A127844942L_Latest</f>
        <v>67.662999999999997</v>
      </c>
      <c r="CY127" s="52" cm="1">
        <f t="array" ref="CY127">A127844974F_Latest</f>
        <v>30.658000000000001</v>
      </c>
      <c r="CZ127" s="52" cm="1">
        <f t="array" ref="CZ127">A127858870W_Latest</f>
        <v>37.750999999999998</v>
      </c>
      <c r="DA127" s="52" cm="1">
        <f t="array" ref="DA127">A127927162C_Latest</f>
        <v>56.563000000000002</v>
      </c>
      <c r="DB127" s="52" cm="1">
        <f t="array" ref="DB127">A127872422F_Latest</f>
        <v>34.703000000000003</v>
      </c>
      <c r="DC127" s="52" t="e" cm="1">
        <f t="array" ref="DC127">A127872538J_Latest</f>
        <v>#NAME?</v>
      </c>
      <c r="DD127" s="52" cm="1">
        <f t="array" ref="DD127">A127926842R_Latest</f>
        <v>229.11799999999999</v>
      </c>
      <c r="DE127" s="52" cm="1">
        <f t="array" ref="DE127">A127873830K_Latest</f>
        <v>11.815</v>
      </c>
      <c r="DF127" s="52" cm="1">
        <f t="array" ref="DF127">A127873950C_Latest</f>
        <v>26.744</v>
      </c>
      <c r="DG127" s="52" cm="1">
        <f t="array" ref="DG127">A127915282X_Latest</f>
        <v>11.673</v>
      </c>
      <c r="DH127" s="52" cm="1">
        <f t="array" ref="DH127">A127887674C_Latest</f>
        <v>14.122999999999999</v>
      </c>
      <c r="DI127" s="52" cm="1">
        <f t="array" ref="DI127">A127928874V_Latest</f>
        <v>14.862</v>
      </c>
      <c r="DJ127" s="52" cm="1">
        <f t="array" ref="DJ127">A127860418T_Latest</f>
        <v>4.6760000000000002</v>
      </c>
      <c r="DK127" s="52" cm="1">
        <f t="array" ref="DK127">A127874022F_Latest</f>
        <v>2.9820000000000002</v>
      </c>
      <c r="DL127" s="52" cm="1">
        <f t="array" ref="DL127">A127860478V_Latest</f>
        <v>5.5380000000000003</v>
      </c>
      <c r="DM127" s="52" cm="1">
        <f t="array" ref="DM127">A127942390L_Latest</f>
        <v>34.087000000000003</v>
      </c>
      <c r="DN127" s="52" cm="1">
        <f t="array" ref="DN127">A127846514C_Latest</f>
        <v>14.7</v>
      </c>
      <c r="DO127" s="52" cm="1">
        <f t="array" ref="DO127">A127901322W_Latest</f>
        <v>13.074</v>
      </c>
      <c r="DP127" s="52" cm="1">
        <f t="array" ref="DP127">A127887602T_Latest</f>
        <v>20.786999999999999</v>
      </c>
      <c r="DQ127" s="52" cm="1">
        <f t="array" ref="DQ127">A127846570W_Latest</f>
        <v>9.3000000000000007</v>
      </c>
      <c r="DR127" s="52" t="e" cm="1">
        <f t="array" ref="DR127">A127846746R_Latest</f>
        <v>#NAME?</v>
      </c>
      <c r="DS127" s="52" cm="1">
        <f t="array" ref="DS127">A127942082K_Latest</f>
        <v>92.635999999999996</v>
      </c>
      <c r="DT127" s="52" cm="1">
        <f t="array" ref="DT127">A127861762W_Latest</f>
        <v>31.341000000000001</v>
      </c>
      <c r="DU127" s="52" cm="1">
        <f t="array" ref="DU127">A127848114C_Latest</f>
        <v>78.613</v>
      </c>
      <c r="DV127" s="52" cm="1">
        <f t="array" ref="DV127">A127930390R_Latest</f>
        <v>16.989999999999998</v>
      </c>
      <c r="DW127" s="52" cm="1">
        <f t="array" ref="DW127">A127875474L_Latest</f>
        <v>19.904</v>
      </c>
      <c r="DX127" s="52" cm="1">
        <f t="array" ref="DX127">A127944098R_Latest</f>
        <v>30.238</v>
      </c>
      <c r="DY127" s="52" cm="1">
        <f t="array" ref="DY127">A127916686L_Latest</f>
        <v>10.853</v>
      </c>
      <c r="DZ127" s="52" cm="1">
        <f t="array" ref="DZ127">A127930486J_Latest</f>
        <v>4.2320000000000002</v>
      </c>
      <c r="EA127" s="52" cm="1">
        <f t="array" ref="EA127">A127848202C_Latest</f>
        <v>10.997</v>
      </c>
      <c r="EB127" s="52" cm="1">
        <f t="array" ref="EB127">A127861782F_Latest</f>
        <v>99.962000000000003</v>
      </c>
      <c r="EC127" s="52" cm="1">
        <f t="array" ref="EC127">A127861810C_Latest</f>
        <v>29.199000000000002</v>
      </c>
      <c r="ED127" s="52" cm="1">
        <f t="array" ref="ED127">A127916602T_Latest</f>
        <v>18.399999999999999</v>
      </c>
      <c r="EE127" s="52" cm="1">
        <f t="array" ref="EE127">A127861842W_Latest</f>
        <v>33.046999999999997</v>
      </c>
      <c r="EF127" s="52" cm="1">
        <f t="array" ref="EF127">A127848094F_Latest</f>
        <v>20.591999999999999</v>
      </c>
      <c r="EG127" s="52" t="e" cm="1">
        <f t="array" ref="EG127">A127848218W_Latest</f>
        <v>#NAME?</v>
      </c>
      <c r="EH127" s="52" cm="1">
        <f t="array" ref="EH127">A127943678T_Latest</f>
        <v>205.518</v>
      </c>
      <c r="EI127" s="52"/>
      <c r="EJ127" s="52"/>
      <c r="EK127" s="52"/>
      <c r="EL127" s="52"/>
      <c r="EM127" s="52"/>
      <c r="EN127" s="52"/>
      <c r="EO127" s="52"/>
      <c r="EP127" s="52"/>
      <c r="EQ127" s="52"/>
      <c r="ER127" s="52"/>
      <c r="ES127" s="52"/>
      <c r="ET127" s="52"/>
      <c r="EU127" s="52"/>
      <c r="EV127" s="52"/>
      <c r="EW127" s="52"/>
      <c r="EX127" s="52"/>
      <c r="EY127" s="52"/>
      <c r="EZ127" s="52"/>
      <c r="FA127" s="52"/>
      <c r="FB127" s="52"/>
      <c r="FC127" s="52"/>
      <c r="FD127" s="52"/>
      <c r="FE127" s="52"/>
      <c r="FF127" s="52"/>
      <c r="FG127" s="52"/>
      <c r="FH127" s="52"/>
      <c r="FI127" s="52"/>
      <c r="FJ127" s="52"/>
      <c r="FK127" s="52"/>
      <c r="FL127" s="52"/>
      <c r="FM127" s="52"/>
      <c r="FN127" s="52"/>
      <c r="FO127" s="52"/>
      <c r="FP127" s="52"/>
      <c r="FQ127" s="52"/>
      <c r="FR127" s="52"/>
      <c r="FS127" s="52"/>
      <c r="FT127" s="52"/>
      <c r="FU127" s="52"/>
      <c r="FV127" s="52"/>
      <c r="FW127" s="52"/>
      <c r="FX127" s="52"/>
      <c r="FY127" s="52"/>
      <c r="FZ127" s="52"/>
      <c r="GA127" s="52"/>
      <c r="GB127" s="52"/>
      <c r="GC127" s="52"/>
      <c r="GD127" s="52"/>
      <c r="GE127" s="52"/>
      <c r="GF127" s="52"/>
      <c r="GG127" s="52"/>
      <c r="GH127" s="52"/>
      <c r="GI127" s="52"/>
      <c r="GJ127" s="52"/>
    </row>
    <row r="128" spans="1:192" ht="15" hidden="1" customHeight="1">
      <c r="A128" s="48" t="s">
        <v>8736</v>
      </c>
      <c r="B128" s="49"/>
      <c r="C128" s="62">
        <v>11</v>
      </c>
      <c r="D128" s="52" cm="1">
        <f t="array" ref="D128">A127904422K_Latest</f>
        <v>1700.9380000000001</v>
      </c>
      <c r="E128" s="52" cm="1">
        <f t="array" ref="E128">A127849718K_Latest</f>
        <v>3409.9839999999999</v>
      </c>
      <c r="F128" s="52" cm="1">
        <f t="array" ref="F128">A127918198L_Latest</f>
        <v>1678.9190000000001</v>
      </c>
      <c r="G128" s="52" cm="1">
        <f t="array" ref="G128">A127890650V_Latest</f>
        <v>1364.7360000000001</v>
      </c>
      <c r="H128" s="52" cm="1">
        <f t="array" ref="H128">A127904610V_Latest</f>
        <v>1636.4459999999999</v>
      </c>
      <c r="I128" s="52" cm="1">
        <f t="array" ref="I128">A127931966L_Latest</f>
        <v>932.93799999999999</v>
      </c>
      <c r="J128" s="52" cm="1">
        <f t="array" ref="J128">A127849806K_Latest</f>
        <v>776.279</v>
      </c>
      <c r="K128" s="52" cm="1">
        <f t="array" ref="K128">A127932018F_Latest</f>
        <v>1002.1559999999999</v>
      </c>
      <c r="L128" s="52" cm="1">
        <f t="array" ref="L128">A127918090K_Latest</f>
        <v>4504.2169999999996</v>
      </c>
      <c r="M128" s="52" cm="1">
        <f t="array" ref="M128">A127835854V_Latest</f>
        <v>1577.4559999999999</v>
      </c>
      <c r="N128" s="52" cm="1">
        <f t="array" ref="N128">A127918126A_Latest</f>
        <v>1757.473</v>
      </c>
      <c r="O128" s="52" cm="1">
        <f t="array" ref="O128">A127890578L_Latest</f>
        <v>2900.8710000000001</v>
      </c>
      <c r="P128" s="52" cm="1">
        <f t="array" ref="P128">A127904494W_Latest</f>
        <v>1654.204</v>
      </c>
      <c r="Q128" s="52" cm="1">
        <f t="array" ref="Q128">A127849846C_Latest</f>
        <v>1475.598</v>
      </c>
      <c r="R128" s="52" cm="1">
        <f t="array" ref="R128">A127917774F_Latest</f>
        <v>14031.870999999999</v>
      </c>
      <c r="S128" s="52" cm="1">
        <f t="array" ref="S128">A127837366V_Latest</f>
        <v>527.97900000000004</v>
      </c>
      <c r="T128" s="52" cm="1">
        <f t="array" ref="T128">A127864794V_Latest</f>
        <v>1121.8910000000001</v>
      </c>
      <c r="U128" s="52" cm="1">
        <f t="array" ref="U128">A127864814T_Latest</f>
        <v>488.74</v>
      </c>
      <c r="V128" s="52" cm="1">
        <f t="array" ref="V128">A127892178L_Latest</f>
        <v>418.85199999999998</v>
      </c>
      <c r="W128" s="52" cm="1">
        <f t="array" ref="W128">A127933558L_Latest</f>
        <v>516.80799999999999</v>
      </c>
      <c r="X128" s="52" cm="1">
        <f t="array" ref="X128">A127919702F_Latest</f>
        <v>290.82799999999997</v>
      </c>
      <c r="Y128" s="52" cm="1">
        <f t="array" ref="Y128">A127878694V_Latest</f>
        <v>255.74600000000001</v>
      </c>
      <c r="Z128" s="52" cm="1">
        <f t="array" ref="Z128">A127906062C_Latest</f>
        <v>303.78399999999999</v>
      </c>
      <c r="AA128" s="52" cm="1">
        <f t="array" ref="AA128">A127892046K_Latest</f>
        <v>1464.6210000000001</v>
      </c>
      <c r="AB128" s="52" cm="1">
        <f t="array" ref="AB128">A127878538T_Latest</f>
        <v>478.57900000000001</v>
      </c>
      <c r="AC128" s="52" cm="1">
        <f t="array" ref="AC128">A127892098L_Latest</f>
        <v>522.82500000000005</v>
      </c>
      <c r="AD128" s="52" cm="1">
        <f t="array" ref="AD128">A127905926J_Latest</f>
        <v>909.846</v>
      </c>
      <c r="AE128" s="52" cm="1">
        <f t="array" ref="AE128">A127919634R_Latest</f>
        <v>518.71199999999999</v>
      </c>
      <c r="AF128" s="52" cm="1">
        <f t="array" ref="AF128">A127933630V_Latest</f>
        <v>452.923</v>
      </c>
      <c r="AG128" s="52" cm="1">
        <f t="array" ref="AG128">A127864462X_Latest</f>
        <v>4392.55</v>
      </c>
      <c r="AH128" s="52" cm="1">
        <f t="array" ref="AH128">A127920922F_Latest</f>
        <v>486.26</v>
      </c>
      <c r="AI128" s="52" cm="1">
        <f t="array" ref="AI128">A127921026A_Latest</f>
        <v>949.13800000000003</v>
      </c>
      <c r="AJ128" s="52" cm="1">
        <f t="array" ref="AJ128">A127866386V_Latest</f>
        <v>435.96600000000001</v>
      </c>
      <c r="AK128" s="52" cm="1">
        <f t="array" ref="AK128">A127907562T_Latest</f>
        <v>331.80799999999999</v>
      </c>
      <c r="AL128" s="52" cm="1">
        <f t="array" ref="AL128">A127880262F_Latest</f>
        <v>424.49</v>
      </c>
      <c r="AM128" s="52" cm="1">
        <f t="array" ref="AM128">A127852734V_Latest</f>
        <v>242.31899999999999</v>
      </c>
      <c r="AN128" s="52" cm="1">
        <f t="array" ref="AN128">A127852762C_Latest</f>
        <v>175.673</v>
      </c>
      <c r="AO128" s="52" cm="1">
        <f t="array" ref="AO128">A127907630J_Latest</f>
        <v>230.458</v>
      </c>
      <c r="AP128" s="52" cm="1">
        <f t="array" ref="AP128">A127920942R_Latest</f>
        <v>1264.664</v>
      </c>
      <c r="AQ128" s="52" cm="1">
        <f t="array" ref="AQ128">A127838890J_Latest</f>
        <v>397.51600000000002</v>
      </c>
      <c r="AR128" s="52" cm="1">
        <f t="array" ref="AR128">A127838906R_Latest</f>
        <v>463.73500000000001</v>
      </c>
      <c r="AS128" s="52" cm="1">
        <f t="array" ref="AS128">A127934986A_Latest</f>
        <v>713.50099999999998</v>
      </c>
      <c r="AT128" s="52" cm="1">
        <f t="array" ref="AT128">A127921010J_Latest</f>
        <v>406.41399999999999</v>
      </c>
      <c r="AU128" s="52" cm="1">
        <f t="array" ref="AU128">A127921150K_Latest</f>
        <v>385.322</v>
      </c>
      <c r="AV128" s="52" cm="1">
        <f t="array" ref="AV128">A127865978F_Latest</f>
        <v>3674.1849999999999</v>
      </c>
      <c r="AW128" s="52" cm="1">
        <f t="array" ref="AW128">A127840306A_Latest</f>
        <v>341.101</v>
      </c>
      <c r="AX128" s="52" cm="1">
        <f t="array" ref="AX128">A127922574J_Latest</f>
        <v>623.30399999999997</v>
      </c>
      <c r="AY128" s="52" cm="1">
        <f t="array" ref="AY128">A127922594T_Latest</f>
        <v>352.61900000000003</v>
      </c>
      <c r="AZ128" s="52" cm="1">
        <f t="array" ref="AZ128">A127895234X_Latest</f>
        <v>281.59300000000002</v>
      </c>
      <c r="BA128" s="52" cm="1">
        <f t="array" ref="BA128">A127909094A_Latest</f>
        <v>329.416</v>
      </c>
      <c r="BB128" s="52" cm="1">
        <f t="array" ref="BB128">A127922674T_Latest</f>
        <v>205.09700000000001</v>
      </c>
      <c r="BC128" s="52" cm="1">
        <f t="array" ref="BC128">A127867994T_Latest</f>
        <v>161.30099999999999</v>
      </c>
      <c r="BD128" s="52" cm="1">
        <f t="array" ref="BD128">A127909154T_Latest</f>
        <v>234.56700000000001</v>
      </c>
      <c r="BE128" s="52" cm="1">
        <f t="array" ref="BE128">A127895102W_Latest</f>
        <v>837.22199999999998</v>
      </c>
      <c r="BF128" s="52" cm="1">
        <f t="array" ref="BF128">A127922522F_Latest</f>
        <v>338.76900000000001</v>
      </c>
      <c r="BG128" s="52" cm="1">
        <f t="array" ref="BG128">A127867830W_Latest</f>
        <v>376.45</v>
      </c>
      <c r="BH128" s="52" cm="1">
        <f t="array" ref="BH128">A127936518X_Latest</f>
        <v>595.23</v>
      </c>
      <c r="BI128" s="52" cm="1">
        <f t="array" ref="BI128">A127840414K_Latest</f>
        <v>356.17899999999997</v>
      </c>
      <c r="BJ128" s="52" cm="1">
        <f t="array" ref="BJ128">A127895314X_Latest</f>
        <v>311.827</v>
      </c>
      <c r="BK128" s="52" cm="1">
        <f t="array" ref="BK128">A127894814A_Latest</f>
        <v>2848.5210000000002</v>
      </c>
      <c r="BL128" s="52" cm="1">
        <f t="array" ref="BL128">A127869254W_Latest</f>
        <v>107.943</v>
      </c>
      <c r="BM128" s="52" cm="1">
        <f t="array" ref="BM128">A127938066J_Latest</f>
        <v>195.64500000000001</v>
      </c>
      <c r="BN128" s="52" cm="1">
        <f t="array" ref="BN128">A127869350W_Latest</f>
        <v>121.652</v>
      </c>
      <c r="BO128" s="52" cm="1">
        <f t="array" ref="BO128">A127896734L_Latest</f>
        <v>96.105999999999995</v>
      </c>
      <c r="BP128" s="52" cm="1">
        <f t="array" ref="BP128">A127924190J_Latest</f>
        <v>110.77800000000001</v>
      </c>
      <c r="BQ128" s="52" cm="1">
        <f t="array" ref="BQ128">A127924222R_Latest</f>
        <v>70.572999999999993</v>
      </c>
      <c r="BR128" s="52" cm="1">
        <f t="array" ref="BR128">A127924234X_Latest</f>
        <v>47.561</v>
      </c>
      <c r="BS128" s="52" cm="1">
        <f t="array" ref="BS128">A127842094W_Latest</f>
        <v>74.875</v>
      </c>
      <c r="BT128" s="52" cm="1">
        <f t="array" ref="BT128">A127883130J_Latest</f>
        <v>268.15199999999999</v>
      </c>
      <c r="BU128" s="52" cm="1">
        <f t="array" ref="BU128">A127841930X_Latest</f>
        <v>110.117</v>
      </c>
      <c r="BV128" s="52" cm="1">
        <f t="array" ref="BV128">A127869290F_Latest</f>
        <v>118.82</v>
      </c>
      <c r="BW128" s="52" cm="1">
        <f t="array" ref="BW128">A127896670L_Latest</f>
        <v>195.35599999999999</v>
      </c>
      <c r="BX128" s="52" cm="1">
        <f t="array" ref="BX128">A127855878K_Latest</f>
        <v>124.512</v>
      </c>
      <c r="BY128" s="52" cm="1">
        <f t="array" ref="BY128">A127869486J_Latest</f>
        <v>101.292</v>
      </c>
      <c r="BZ128" s="52" cm="1">
        <f t="array" ref="BZ128">A127896370K_Latest</f>
        <v>931.24900000000002</v>
      </c>
      <c r="CA128" s="52" cm="1">
        <f t="array" ref="CA128">A127911970F_Latest</f>
        <v>159.36099999999999</v>
      </c>
      <c r="CB128" s="52" cm="1">
        <f t="array" ref="CB128">A127912098V_Latest</f>
        <v>348.928</v>
      </c>
      <c r="CC128" s="52" cm="1">
        <f t="array" ref="CC128">A127925786R_Latest</f>
        <v>209.07300000000001</v>
      </c>
      <c r="CD128" s="52" cm="1">
        <f t="array" ref="CD128">A127870926X_Latest</f>
        <v>162.83500000000001</v>
      </c>
      <c r="CE128" s="52" cm="1">
        <f t="array" ref="CE128">A127939486W_Latest</f>
        <v>171.42699999999999</v>
      </c>
      <c r="CF128" s="52" cm="1">
        <f t="array" ref="CF128">A127939494W_Latest</f>
        <v>85.433000000000007</v>
      </c>
      <c r="CG128" s="52" cm="1">
        <f t="array" ref="CG128">A127898406L_Latest</f>
        <v>110.79600000000001</v>
      </c>
      <c r="CH128" s="52" cm="1">
        <f t="array" ref="CH128">A127843598V_Latest</f>
        <v>112.792</v>
      </c>
      <c r="CI128" s="52" cm="1">
        <f t="array" ref="CI128">A127925670L_Latest</f>
        <v>447.76900000000001</v>
      </c>
      <c r="CJ128" s="52" cm="1">
        <f t="array" ref="CJ128">A127870798T_Latest</f>
        <v>170.71700000000001</v>
      </c>
      <c r="CK128" s="52" cm="1">
        <f t="array" ref="CK128">A127857362J_Latest</f>
        <v>200.02</v>
      </c>
      <c r="CL128" s="52" cm="1">
        <f t="array" ref="CL128">A127857386A_Latest</f>
        <v>360.536</v>
      </c>
      <c r="CM128" s="52" cm="1">
        <f t="array" ref="CM128">A127843482T_Latest</f>
        <v>173.55</v>
      </c>
      <c r="CN128" s="52" cm="1">
        <f t="array" ref="CN128">A127939546L_Latest</f>
        <v>162.066</v>
      </c>
      <c r="CO128" s="52" cm="1">
        <f t="array" ref="CO128">A127870466W_Latest</f>
        <v>1531.1880000000001</v>
      </c>
      <c r="CP128" s="52" cm="1">
        <f t="array" ref="CP128">A127885970K_Latest</f>
        <v>30.86</v>
      </c>
      <c r="CQ128" s="52" cm="1">
        <f t="array" ref="CQ128">A127872434R_Latest</f>
        <v>54.012</v>
      </c>
      <c r="CR128" s="52" cm="1">
        <f t="array" ref="CR128">A127927242C_Latest</f>
        <v>40.484000000000002</v>
      </c>
      <c r="CS128" s="52" cm="1">
        <f t="array" ref="CS128">A127941058T_Latest</f>
        <v>32.337000000000003</v>
      </c>
      <c r="CT128" s="52" cm="1">
        <f t="array" ref="CT128">A127927286F_Latest</f>
        <v>31.602</v>
      </c>
      <c r="CU128" s="52" cm="1">
        <f t="array" ref="CU128">A127845118J_Latest</f>
        <v>19.763999999999999</v>
      </c>
      <c r="CV128" s="52" cm="1">
        <f t="array" ref="CV128">A127886150W_Latest</f>
        <v>16.300999999999998</v>
      </c>
      <c r="CW128" s="52" cm="1">
        <f t="array" ref="CW128">A127886166R_Latest</f>
        <v>27.690999999999999</v>
      </c>
      <c r="CX128" s="52" cm="1">
        <f t="array" ref="CX128">A127844938W_Latest</f>
        <v>72.774000000000001</v>
      </c>
      <c r="CY128" s="52" cm="1">
        <f t="array" ref="CY128">A127899762A_Latest</f>
        <v>32.273000000000003</v>
      </c>
      <c r="CZ128" s="52" cm="1">
        <f t="array" ref="CZ128">A127858862W_Latest</f>
        <v>41.34</v>
      </c>
      <c r="DA128" s="52" cm="1">
        <f t="array" ref="DA128">A127845010F_Latest</f>
        <v>62.106999999999999</v>
      </c>
      <c r="DB128" s="52" cm="1">
        <f t="array" ref="DB128">A127913674X_Latest</f>
        <v>41.273000000000003</v>
      </c>
      <c r="DC128" s="52" cm="1">
        <f t="array" ref="DC128">A127886186X_Latest</f>
        <v>24.306999999999999</v>
      </c>
      <c r="DD128" s="52" cm="1">
        <f t="array" ref="DD128">A127940682C_Latest</f>
        <v>278.54599999999999</v>
      </c>
      <c r="DE128" s="52" cm="1">
        <f t="array" ref="DE128">A127928738A_Latest</f>
        <v>13.053000000000001</v>
      </c>
      <c r="DF128" s="52" cm="1">
        <f t="array" ref="DF128">A127860346T_Latest</f>
        <v>29.161999999999999</v>
      </c>
      <c r="DG128" s="52" cm="1">
        <f t="array" ref="DG128">A127860366A_Latest</f>
        <v>12.420999999999999</v>
      </c>
      <c r="DH128" s="52" cm="1">
        <f t="array" ref="DH128">A127901394J_Latest</f>
        <v>15.601000000000001</v>
      </c>
      <c r="DI128" s="52" cm="1">
        <f t="array" ref="DI128">A127942498R_Latest</f>
        <v>16.119</v>
      </c>
      <c r="DJ128" s="52" cm="1">
        <f t="array" ref="DJ128">A127942530C_Latest</f>
        <v>5.5750000000000002</v>
      </c>
      <c r="DK128" s="52" cm="1">
        <f t="array" ref="DK128">A127874014F_Latest</f>
        <v>4.0019999999999998</v>
      </c>
      <c r="DL128" s="52" cm="1">
        <f t="array" ref="DL128">A127860462A_Latest</f>
        <v>5.9420000000000002</v>
      </c>
      <c r="DM128" s="52" cm="1">
        <f t="array" ref="DM128">A127887542A_Latest</f>
        <v>37.344000000000001</v>
      </c>
      <c r="DN128" s="52" cm="1">
        <f t="array" ref="DN128">A127915186X_Latest</f>
        <v>15.829000000000001</v>
      </c>
      <c r="DO128" s="52" cm="1">
        <f t="array" ref="DO128">A127887578C_Latest</f>
        <v>13.976000000000001</v>
      </c>
      <c r="DP128" s="52" cm="1">
        <f t="array" ref="DP128">A127915214W_Latest</f>
        <v>23.803000000000001</v>
      </c>
      <c r="DQ128" s="52" cm="1">
        <f t="array" ref="DQ128">A127915246R_Latest</f>
        <v>10.371</v>
      </c>
      <c r="DR128" s="52" cm="1">
        <f t="array" ref="DR128">A127846734F_Latest</f>
        <v>12.936</v>
      </c>
      <c r="DS128" s="52" cm="1">
        <f t="array" ref="DS128">A127942070A_Latest</f>
        <v>115.25700000000001</v>
      </c>
      <c r="DT128" s="52" cm="1">
        <f t="array" ref="DT128">A127902862C_Latest</f>
        <v>34.381</v>
      </c>
      <c r="DU128" s="52" cm="1">
        <f t="array" ref="DU128">A127916638V_Latest</f>
        <v>87.903999999999996</v>
      </c>
      <c r="DV128" s="52" cm="1">
        <f t="array" ref="DV128">A127889182V_Latest</f>
        <v>17.965</v>
      </c>
      <c r="DW128" s="52" cm="1">
        <f t="array" ref="DW128">A127848126L_Latest</f>
        <v>25.603000000000002</v>
      </c>
      <c r="DX128" s="52" cm="1">
        <f t="array" ref="DX128">A127875486W_Latest</f>
        <v>35.805999999999997</v>
      </c>
      <c r="DY128" s="52" cm="1">
        <f t="array" ref="DY128">A127930462R_Latest</f>
        <v>13.35</v>
      </c>
      <c r="DZ128" s="52" cm="1">
        <f t="array" ref="DZ128">A127848186R_Latest</f>
        <v>4.899</v>
      </c>
      <c r="EA128" s="52" cm="1">
        <f t="array" ref="EA128">A127861966X_Latest</f>
        <v>12.045999999999999</v>
      </c>
      <c r="EB128" s="52" cm="1">
        <f t="array" ref="EB128">A127861778R_Latest</f>
        <v>111.67100000000001</v>
      </c>
      <c r="EC128" s="52" cm="1">
        <f t="array" ref="EC128">A127902910K_Latest</f>
        <v>33.654000000000003</v>
      </c>
      <c r="ED128" s="52" cm="1">
        <f t="array" ref="ED128">A127861830L_Latest</f>
        <v>20.306999999999999</v>
      </c>
      <c r="EE128" s="52" cm="1">
        <f t="array" ref="EE128">A127944018C_Latest</f>
        <v>40.491</v>
      </c>
      <c r="EF128" s="52" cm="1">
        <f t="array" ref="EF128">A127875394L_Latest</f>
        <v>23.193000000000001</v>
      </c>
      <c r="EG128" s="52" cm="1">
        <f t="array" ref="EG128">A127848206L_Latest</f>
        <v>24.925000000000001</v>
      </c>
      <c r="EH128" s="52" cm="1">
        <f t="array" ref="EH128">A127930006K_Latest</f>
        <v>260.37700000000001</v>
      </c>
      <c r="EI128" s="52"/>
      <c r="EJ128" s="52"/>
      <c r="EK128" s="52"/>
      <c r="EL128" s="52"/>
      <c r="EM128" s="52"/>
      <c r="EN128" s="52"/>
      <c r="EO128" s="52"/>
      <c r="EP128" s="52"/>
      <c r="EQ128" s="52"/>
      <c r="ER128" s="52"/>
      <c r="ES128" s="52"/>
      <c r="ET128" s="52"/>
      <c r="EU128" s="52"/>
      <c r="EV128" s="52"/>
      <c r="EW128" s="52"/>
      <c r="EX128" s="52"/>
      <c r="EY128" s="52"/>
      <c r="EZ128" s="52"/>
      <c r="FA128" s="52"/>
      <c r="FB128" s="52"/>
      <c r="FC128" s="52"/>
      <c r="FD128" s="52"/>
      <c r="FE128" s="52"/>
      <c r="FF128" s="52"/>
      <c r="FG128" s="52"/>
      <c r="FH128" s="52"/>
      <c r="FI128" s="52"/>
      <c r="FJ128" s="52"/>
      <c r="FK128" s="52"/>
      <c r="FL128" s="52"/>
      <c r="FM128" s="52"/>
      <c r="FN128" s="52"/>
      <c r="FO128" s="52"/>
      <c r="FP128" s="52"/>
      <c r="FQ128" s="52"/>
      <c r="FR128" s="52"/>
      <c r="FS128" s="52"/>
      <c r="FT128" s="52"/>
      <c r="FU128" s="52"/>
      <c r="FV128" s="52"/>
      <c r="FW128" s="52"/>
      <c r="FX128" s="52"/>
      <c r="FY128" s="52"/>
      <c r="FZ128" s="52"/>
      <c r="GA128" s="52"/>
      <c r="GB128" s="52"/>
      <c r="GC128" s="52"/>
      <c r="GD128" s="52"/>
      <c r="GE128" s="52"/>
      <c r="GF128" s="52"/>
      <c r="GG128" s="52"/>
      <c r="GH128" s="52"/>
      <c r="GI128" s="52"/>
      <c r="GJ128" s="52"/>
    </row>
    <row r="129" spans="1:192" ht="15" hidden="1" customHeight="1">
      <c r="A129" s="45" t="s">
        <v>8749</v>
      </c>
      <c r="B129" s="55"/>
      <c r="C129" s="62">
        <v>12</v>
      </c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  <c r="AU129" s="52"/>
      <c r="AV129" s="52"/>
      <c r="AW129" s="52"/>
      <c r="AX129" s="52"/>
      <c r="AY129" s="52"/>
      <c r="AZ129" s="52"/>
      <c r="BA129" s="52"/>
      <c r="BB129" s="52"/>
      <c r="BC129" s="52"/>
      <c r="BD129" s="52"/>
      <c r="BE129" s="52"/>
      <c r="BF129" s="52"/>
      <c r="BG129" s="52"/>
      <c r="BH129" s="52"/>
      <c r="BI129" s="52"/>
      <c r="BJ129" s="52"/>
      <c r="BK129" s="52"/>
      <c r="BL129" s="52"/>
      <c r="BM129" s="52"/>
      <c r="BN129" s="52"/>
      <c r="BO129" s="52"/>
      <c r="BP129" s="52"/>
      <c r="BQ129" s="52"/>
      <c r="BR129" s="52"/>
      <c r="BS129" s="52"/>
      <c r="BT129" s="52"/>
      <c r="BU129" s="52"/>
      <c r="BV129" s="52"/>
      <c r="BW129" s="52"/>
      <c r="BX129" s="52"/>
      <c r="BY129" s="52"/>
      <c r="BZ129" s="52"/>
      <c r="CA129" s="52"/>
      <c r="CB129" s="52"/>
      <c r="CC129" s="52"/>
      <c r="CD129" s="52"/>
      <c r="CE129" s="52"/>
      <c r="CF129" s="52"/>
      <c r="CG129" s="52"/>
      <c r="CH129" s="52"/>
      <c r="CI129" s="52"/>
      <c r="CJ129" s="52"/>
      <c r="CK129" s="52"/>
      <c r="CL129" s="52"/>
      <c r="CM129" s="52"/>
      <c r="CN129" s="52"/>
      <c r="CO129" s="52"/>
      <c r="CP129" s="52"/>
      <c r="CQ129" s="52"/>
      <c r="CR129" s="52"/>
      <c r="CS129" s="52"/>
      <c r="CT129" s="52"/>
      <c r="CU129" s="52"/>
      <c r="CV129" s="52"/>
      <c r="CW129" s="52"/>
      <c r="CX129" s="52"/>
      <c r="CY129" s="52"/>
      <c r="CZ129" s="52"/>
      <c r="DA129" s="52"/>
      <c r="DB129" s="52"/>
      <c r="DC129" s="52"/>
      <c r="DD129" s="52"/>
      <c r="DE129" s="52"/>
      <c r="DF129" s="52"/>
      <c r="DG129" s="52"/>
      <c r="DH129" s="52"/>
      <c r="DI129" s="52"/>
      <c r="DJ129" s="52"/>
      <c r="DK129" s="52"/>
      <c r="DL129" s="52"/>
      <c r="DM129" s="52"/>
      <c r="DN129" s="52"/>
      <c r="DO129" s="52"/>
      <c r="DP129" s="52"/>
      <c r="DQ129" s="52"/>
      <c r="DR129" s="52"/>
      <c r="DS129" s="52"/>
      <c r="DT129" s="52"/>
      <c r="DU129" s="52"/>
      <c r="DV129" s="52"/>
      <c r="DW129" s="52"/>
      <c r="DX129" s="52"/>
      <c r="DY129" s="52"/>
      <c r="DZ129" s="52"/>
      <c r="EA129" s="52"/>
      <c r="EB129" s="52"/>
      <c r="EC129" s="52"/>
      <c r="ED129" s="52"/>
      <c r="EE129" s="52"/>
      <c r="EF129" s="52"/>
      <c r="EG129" s="52"/>
      <c r="EH129" s="52"/>
      <c r="EI129" s="52"/>
      <c r="EJ129" s="52"/>
      <c r="EK129" s="52"/>
      <c r="EL129" s="52"/>
      <c r="EM129" s="52"/>
      <c r="EN129" s="52"/>
      <c r="EO129" s="52"/>
      <c r="EP129" s="52"/>
      <c r="EQ129" s="52"/>
      <c r="ER129" s="52"/>
      <c r="ES129" s="52"/>
      <c r="ET129" s="52"/>
      <c r="EU129" s="52"/>
      <c r="EV129" s="52"/>
      <c r="EW129" s="52"/>
      <c r="EX129" s="52"/>
      <c r="EY129" s="52"/>
      <c r="EZ129" s="52"/>
      <c r="FA129" s="52"/>
      <c r="FB129" s="52"/>
      <c r="FC129" s="52"/>
      <c r="FD129" s="52"/>
      <c r="FE129" s="52"/>
      <c r="FF129" s="52"/>
      <c r="FG129" s="52"/>
      <c r="FH129" s="52"/>
      <c r="FI129" s="52"/>
      <c r="FJ129" s="52"/>
      <c r="FK129" s="52"/>
      <c r="FL129" s="52"/>
      <c r="FM129" s="52"/>
      <c r="FN129" s="52"/>
      <c r="FO129" s="52"/>
      <c r="FP129" s="52"/>
      <c r="FQ129" s="52"/>
      <c r="FR129" s="52"/>
      <c r="FS129" s="52"/>
      <c r="FT129" s="52"/>
      <c r="FU129" s="52"/>
      <c r="FV129" s="52"/>
      <c r="FW129" s="52"/>
      <c r="FX129" s="52"/>
      <c r="FY129" s="52"/>
      <c r="FZ129" s="52"/>
      <c r="GA129" s="52"/>
      <c r="GB129" s="52"/>
      <c r="GC129" s="52"/>
      <c r="GD129" s="52"/>
      <c r="GE129" s="52"/>
      <c r="GF129" s="52"/>
      <c r="GG129" s="52"/>
      <c r="GH129" s="52"/>
      <c r="GI129" s="52"/>
      <c r="GJ129" s="52"/>
    </row>
    <row r="130" spans="1:192" ht="15" hidden="1" customHeight="1">
      <c r="A130" s="48" t="s">
        <v>8750</v>
      </c>
      <c r="B130" s="49"/>
      <c r="C130" s="62">
        <v>13</v>
      </c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  <c r="AU130" s="52"/>
      <c r="AV130" s="52"/>
      <c r="AW130" s="52"/>
      <c r="AX130" s="52"/>
      <c r="AY130" s="52"/>
      <c r="AZ130" s="52"/>
      <c r="BA130" s="52"/>
      <c r="BB130" s="52"/>
      <c r="BC130" s="52"/>
      <c r="BD130" s="52"/>
      <c r="BE130" s="52"/>
      <c r="BF130" s="52"/>
      <c r="BG130" s="52"/>
      <c r="BH130" s="52"/>
      <c r="BI130" s="52"/>
      <c r="BJ130" s="52"/>
      <c r="BK130" s="52"/>
      <c r="BL130" s="52"/>
      <c r="BM130" s="52"/>
      <c r="BN130" s="52"/>
      <c r="BO130" s="52"/>
      <c r="BP130" s="52"/>
      <c r="BQ130" s="52"/>
      <c r="BR130" s="52"/>
      <c r="BS130" s="52"/>
      <c r="BT130" s="52"/>
      <c r="BU130" s="52"/>
      <c r="BV130" s="52"/>
      <c r="BW130" s="52"/>
      <c r="BX130" s="52"/>
      <c r="BY130" s="52"/>
      <c r="BZ130" s="52"/>
      <c r="CA130" s="52"/>
      <c r="CB130" s="52"/>
      <c r="CC130" s="52"/>
      <c r="CD130" s="52"/>
      <c r="CE130" s="52"/>
      <c r="CF130" s="52"/>
      <c r="CG130" s="52"/>
      <c r="CH130" s="52"/>
      <c r="CI130" s="52"/>
      <c r="CJ130" s="52"/>
      <c r="CK130" s="52"/>
      <c r="CL130" s="52"/>
      <c r="CM130" s="52"/>
      <c r="CN130" s="52"/>
      <c r="CO130" s="52"/>
      <c r="CP130" s="52"/>
      <c r="CQ130" s="52"/>
      <c r="CR130" s="52"/>
      <c r="CS130" s="52"/>
      <c r="CT130" s="52"/>
      <c r="CU130" s="52"/>
      <c r="CV130" s="52"/>
      <c r="CW130" s="52"/>
      <c r="CX130" s="52"/>
      <c r="CY130" s="52"/>
      <c r="CZ130" s="52"/>
      <c r="DA130" s="52"/>
      <c r="DB130" s="52"/>
      <c r="DC130" s="52"/>
      <c r="DD130" s="52"/>
      <c r="DE130" s="52"/>
      <c r="DF130" s="52"/>
      <c r="DG130" s="52"/>
      <c r="DH130" s="52"/>
      <c r="DI130" s="52"/>
      <c r="DJ130" s="52"/>
      <c r="DK130" s="52"/>
      <c r="DL130" s="52"/>
      <c r="DM130" s="52"/>
      <c r="DN130" s="52"/>
      <c r="DO130" s="52"/>
      <c r="DP130" s="52"/>
      <c r="DQ130" s="52"/>
      <c r="DR130" s="52"/>
      <c r="DS130" s="52"/>
      <c r="DT130" s="52"/>
      <c r="DU130" s="52"/>
      <c r="DV130" s="52"/>
      <c r="DW130" s="52"/>
      <c r="DX130" s="52"/>
      <c r="DY130" s="52"/>
      <c r="DZ130" s="52"/>
      <c r="EA130" s="52"/>
      <c r="EB130" s="52"/>
      <c r="EC130" s="52"/>
      <c r="ED130" s="52"/>
      <c r="EE130" s="52"/>
      <c r="EF130" s="52"/>
      <c r="EG130" s="52"/>
      <c r="EH130" s="52"/>
      <c r="EI130" s="52"/>
      <c r="EJ130" s="52"/>
      <c r="EK130" s="52"/>
      <c r="EL130" s="52"/>
      <c r="EM130" s="52"/>
      <c r="EN130" s="52"/>
      <c r="EO130" s="52"/>
      <c r="EP130" s="52"/>
      <c r="EQ130" s="52"/>
      <c r="ER130" s="52"/>
      <c r="ES130" s="52"/>
      <c r="ET130" s="52"/>
      <c r="EU130" s="52"/>
      <c r="EV130" s="52"/>
      <c r="EW130" s="52"/>
      <c r="EX130" s="52"/>
      <c r="EY130" s="52"/>
      <c r="EZ130" s="52"/>
      <c r="FA130" s="52"/>
      <c r="FB130" s="52"/>
      <c r="FC130" s="52"/>
      <c r="FD130" s="52"/>
      <c r="FE130" s="52"/>
      <c r="FF130" s="52"/>
      <c r="FG130" s="52"/>
      <c r="FH130" s="52"/>
      <c r="FI130" s="52"/>
      <c r="FJ130" s="52"/>
      <c r="FK130" s="52"/>
      <c r="FL130" s="52"/>
      <c r="FM130" s="52"/>
      <c r="FN130" s="52"/>
      <c r="FO130" s="52"/>
      <c r="FP130" s="52"/>
      <c r="FQ130" s="52"/>
      <c r="FR130" s="52"/>
      <c r="FS130" s="52"/>
      <c r="FT130" s="52"/>
      <c r="FU130" s="52"/>
      <c r="FV130" s="52"/>
      <c r="FW130" s="52"/>
      <c r="FX130" s="52"/>
      <c r="FY130" s="52"/>
      <c r="FZ130" s="52"/>
      <c r="GA130" s="52"/>
      <c r="GB130" s="52"/>
      <c r="GC130" s="52"/>
      <c r="GD130" s="52"/>
      <c r="GE130" s="52"/>
      <c r="GF130" s="52"/>
      <c r="GG130" s="52"/>
      <c r="GH130" s="52"/>
      <c r="GI130" s="52"/>
      <c r="GJ130" s="52"/>
    </row>
    <row r="131" spans="1:192" ht="15" hidden="1" customHeight="1">
      <c r="A131" s="48"/>
      <c r="B131" s="49" t="s">
        <v>8751</v>
      </c>
      <c r="C131" s="62">
        <v>14</v>
      </c>
      <c r="D131" s="52" cm="1">
        <f t="array" ref="D131">A127890490V_Latest</f>
        <v>7.8710000000000004</v>
      </c>
      <c r="E131" s="52" cm="1">
        <f t="array" ref="E131">A127931902A_Latest</f>
        <v>31.812999999999999</v>
      </c>
      <c r="F131" s="52" cm="1">
        <f t="array" ref="F131">A127835962C_Latest</f>
        <v>12.904999999999999</v>
      </c>
      <c r="G131" s="52" cm="1">
        <f t="array" ref="G131">A127849766C_Latest</f>
        <v>23.187999999999999</v>
      </c>
      <c r="H131" s="52" cm="1">
        <f t="array" ref="H131">A127904618L_Latest</f>
        <v>9.1319999999999997</v>
      </c>
      <c r="I131" s="52" cm="1">
        <f t="array" ref="I131">A127931970C_Latest</f>
        <v>11.215999999999999</v>
      </c>
      <c r="J131" s="52" cm="1">
        <f t="array" ref="J131">A127836010L_Latest</f>
        <v>4.5209999999999999</v>
      </c>
      <c r="K131" s="52" cm="1">
        <f t="array" ref="K131">A127904658F_Latest</f>
        <v>10.388999999999999</v>
      </c>
      <c r="L131" s="52" cm="1">
        <f t="array" ref="L131">A127835842K_Latest</f>
        <v>36.415999999999997</v>
      </c>
      <c r="M131" s="52" cm="1">
        <f t="array" ref="M131">A127904466L_Latest</f>
        <v>8.3979999999999997</v>
      </c>
      <c r="N131" s="52" cm="1">
        <f t="array" ref="N131">A127876966A_Latest</f>
        <v>15.071999999999999</v>
      </c>
      <c r="O131" s="52" cm="1">
        <f t="array" ref="O131">A127876974A_Latest</f>
        <v>31.161000000000001</v>
      </c>
      <c r="P131" s="52" cm="1">
        <f t="array" ref="P131">A127835914K_Latest</f>
        <v>17.341000000000001</v>
      </c>
      <c r="Q131" s="52" cm="1">
        <f t="array" ref="Q131">A127863398X_Latest</f>
        <v>1364.76</v>
      </c>
      <c r="R131" s="52" cm="1">
        <f t="array" ref="R131">A127931554T_Latest</f>
        <v>1479.2370000000001</v>
      </c>
      <c r="S131" s="52" cm="1">
        <f t="array" ref="S131">A127864706J_Latest</f>
        <v>2.0870000000000002</v>
      </c>
      <c r="T131" s="52" cm="1">
        <f t="array" ref="T131">A127919654X_Latest</f>
        <v>7.4729999999999999</v>
      </c>
      <c r="U131" s="52" cm="1">
        <f t="array" ref="U131">A127906002A_Latest</f>
        <v>4.3550000000000004</v>
      </c>
      <c r="V131" s="52" cm="1">
        <f t="array" ref="V131">A127878634T_Latest</f>
        <v>7.1870000000000003</v>
      </c>
      <c r="W131" s="52" cm="1">
        <f t="array" ref="W131">A127864854K_Latest</f>
        <v>1.4950000000000001</v>
      </c>
      <c r="X131" s="52" cm="1">
        <f t="array" ref="X131">A127892218V_Latest</f>
        <v>5.3890000000000002</v>
      </c>
      <c r="Y131" s="52" cm="1">
        <f t="array" ref="Y131">A127892234V_Latest</f>
        <v>0.68200000000000005</v>
      </c>
      <c r="Z131" s="52" cm="1">
        <f t="array" ref="Z131">A127837582L_Latest</f>
        <v>0.39300000000000002</v>
      </c>
      <c r="AA131" s="52" cm="1">
        <f t="array" ref="AA131">A127933390V_Latest</f>
        <v>8.7200000000000006</v>
      </c>
      <c r="AB131" s="52" cm="1">
        <f t="array" ref="AB131">A127878546T_Latest</f>
        <v>2.3940000000000001</v>
      </c>
      <c r="AC131" s="52" cm="1">
        <f t="array" ref="AC131">A127837414A_Latest</f>
        <v>3.4079999999999999</v>
      </c>
      <c r="AD131" s="52" cm="1">
        <f t="array" ref="AD131">A127892114A_Latest</f>
        <v>7.8630000000000004</v>
      </c>
      <c r="AE131" s="52" cm="1">
        <f t="array" ref="AE131">A127864774K_Latest</f>
        <v>4.4800000000000004</v>
      </c>
      <c r="AF131" s="52" cm="1">
        <f t="array" ref="AF131">A127878746K_Latest</f>
        <v>416.029</v>
      </c>
      <c r="AG131" s="52" cm="1">
        <f t="array" ref="AG131">A127878234F_Latest</f>
        <v>446.57600000000002</v>
      </c>
      <c r="AH131" s="52" cm="1">
        <f t="array" ref="AH131">A127838846X_Latest</f>
        <v>2.0139999999999998</v>
      </c>
      <c r="AI131" s="52" cm="1">
        <f t="array" ref="AI131">A127852650K_Latest</f>
        <v>8.3840000000000003</v>
      </c>
      <c r="AJ131" s="52" cm="1">
        <f t="array" ref="AJ131">A127907542J_Latest</f>
        <v>4.4640000000000004</v>
      </c>
      <c r="AK131" s="52" cm="1">
        <f t="array" ref="AK131">A127907574A_Latest</f>
        <v>5.88</v>
      </c>
      <c r="AL131" s="52" cm="1">
        <f t="array" ref="AL131">A127893826T_Latest</f>
        <v>1.119</v>
      </c>
      <c r="AM131" s="52" cm="1">
        <f t="array" ref="AM131">A127893862A_Latest</f>
        <v>2.9430000000000001</v>
      </c>
      <c r="AN131" s="52" cm="1">
        <f t="array" ref="AN131">A127921110T_Latest</f>
        <v>1.4279999999999999</v>
      </c>
      <c r="AO131" s="52" cm="1">
        <f t="array" ref="AO131">A127852790L_Latest</f>
        <v>1.591</v>
      </c>
      <c r="AP131" s="52" cm="1">
        <f t="array" ref="AP131">A127838866J_Latest</f>
        <v>10.398</v>
      </c>
      <c r="AQ131" s="52" cm="1">
        <f t="array" ref="AQ131">A127907482T_Latest</f>
        <v>1.5580000000000001</v>
      </c>
      <c r="AR131" s="52" cm="1">
        <f t="array" ref="AR131">A127920982J_Latest</f>
        <v>5.5659999999999998</v>
      </c>
      <c r="AS131" s="52" cm="1">
        <f t="array" ref="AS131">A127852622A_Latest</f>
        <v>6.4450000000000003</v>
      </c>
      <c r="AT131" s="52" cm="1">
        <f t="array" ref="AT131">A127880190F_Latest</f>
        <v>3.8559999999999999</v>
      </c>
      <c r="AU131" s="52" cm="1">
        <f t="array" ref="AU131">A127880306W_Latest</f>
        <v>359.04199999999997</v>
      </c>
      <c r="AV131" s="52" cm="1">
        <f t="array" ref="AV131">A127838630L_Latest</f>
        <v>387.72</v>
      </c>
      <c r="AW131" s="52" cm="1">
        <f t="array" ref="AW131">A127840314A_Latest</f>
        <v>2.0779999999999998</v>
      </c>
      <c r="AX131" s="52" cm="1">
        <f t="array" ref="AX131">A127881614T_Latest</f>
        <v>5.9379999999999997</v>
      </c>
      <c r="AY131" s="52" cm="1">
        <f t="array" ref="AY131">A127867918R_Latest</f>
        <v>2.8660000000000001</v>
      </c>
      <c r="AZ131" s="52" cm="1">
        <f t="array" ref="AZ131">A127854406V_Latest</f>
        <v>4.8710000000000004</v>
      </c>
      <c r="BA131" s="52" cm="1">
        <f t="array" ref="BA131">A127881690V_Latest</f>
        <v>2.681</v>
      </c>
      <c r="BB131" s="52" cm="1">
        <f t="array" ref="BB131">A127867970X_Latest</f>
        <v>0.59299999999999997</v>
      </c>
      <c r="BC131" s="52" cm="1">
        <f t="array" ref="BC131">A127840522V_Latest</f>
        <v>0</v>
      </c>
      <c r="BD131" s="52" cm="1">
        <f t="array" ref="BD131">A127868014T_Latest</f>
        <v>3.7810000000000001</v>
      </c>
      <c r="BE131" s="52" cm="1">
        <f t="array" ref="BE131">A127895106F_Latest</f>
        <v>6.9169999999999998</v>
      </c>
      <c r="BF131" s="52" cm="1">
        <f t="array" ref="BF131">A127908994R_Latest</f>
        <v>2.351</v>
      </c>
      <c r="BG131" s="52" cm="1">
        <f t="array" ref="BG131">A127895158J_Latest</f>
        <v>3.5670000000000002</v>
      </c>
      <c r="BH131" s="52" cm="1">
        <f t="array" ref="BH131">A127881562A_Latest</f>
        <v>6.2439999999999998</v>
      </c>
      <c r="BI131" s="52" cm="1">
        <f t="array" ref="BI131">A127895186T_Latest</f>
        <v>3.73</v>
      </c>
      <c r="BJ131" s="52" cm="1">
        <f t="array" ref="BJ131">A127895318J_Latest</f>
        <v>287.28300000000002</v>
      </c>
      <c r="BK131" s="52" cm="1">
        <f t="array" ref="BK131">A127894826K_Latest</f>
        <v>310.61</v>
      </c>
      <c r="BL131" s="52" cm="1">
        <f t="array" ref="BL131">A127937934C_Latest</f>
        <v>0</v>
      </c>
      <c r="BM131" s="52" cm="1">
        <f t="array" ref="BM131">A127924138X_Latest</f>
        <v>1.6970000000000001</v>
      </c>
      <c r="BN131" s="52" cm="1">
        <f t="array" ref="BN131">A127842018V_Latest</f>
        <v>0.90400000000000003</v>
      </c>
      <c r="BO131" s="52" cm="1">
        <f t="array" ref="BO131">A127869370F_Latest</f>
        <v>1.3129999999999999</v>
      </c>
      <c r="BP131" s="52" cm="1">
        <f t="array" ref="BP131">A127938122R_Latest</f>
        <v>0.80300000000000005</v>
      </c>
      <c r="BQ131" s="52" cm="1">
        <f t="array" ref="BQ131">A127910598C_Latest</f>
        <v>0.58599999999999997</v>
      </c>
      <c r="BR131" s="52" cm="1">
        <f t="array" ref="BR131">A127924242X_Latest</f>
        <v>2.11</v>
      </c>
      <c r="BS131" s="52" cm="1">
        <f t="array" ref="BS131">A127869458X_Latest</f>
        <v>1.605</v>
      </c>
      <c r="BT131" s="52" cm="1">
        <f t="array" ref="BT131">A127924022W_Latest</f>
        <v>1.6970000000000001</v>
      </c>
      <c r="BU131" s="52" cm="1">
        <f t="array" ref="BU131">A127896646L_Latest</f>
        <v>0.35699999999999998</v>
      </c>
      <c r="BV131" s="52" cm="1">
        <f t="array" ref="BV131">A127924078J_Latest</f>
        <v>0.54700000000000004</v>
      </c>
      <c r="BW131" s="52" cm="1">
        <f t="array" ref="BW131">A127883182K_Latest</f>
        <v>4.8120000000000003</v>
      </c>
      <c r="BX131" s="52" cm="1">
        <f t="array" ref="BX131">A127924114F_Latest</f>
        <v>1.605</v>
      </c>
      <c r="BY131" s="52" cm="1">
        <f t="array" ref="BY131">A127869490X_Latest</f>
        <v>94.106999999999999</v>
      </c>
      <c r="BZ131" s="52" cm="1">
        <f t="array" ref="BZ131">A127923774V_Latest</f>
        <v>103.52500000000001</v>
      </c>
      <c r="CA131" s="52" cm="1">
        <f t="array" ref="CA131">A127857318X_Latest</f>
        <v>1.319</v>
      </c>
      <c r="CB131" s="52" cm="1">
        <f t="array" ref="CB131">A127912102X_Latest</f>
        <v>6.2190000000000003</v>
      </c>
      <c r="CC131" s="52" cm="1">
        <f t="array" ref="CC131">A127912126T_Latest</f>
        <v>0</v>
      </c>
      <c r="CD131" s="52" cm="1">
        <f t="array" ref="CD131">A127939474L_Latest</f>
        <v>2.8959999999999999</v>
      </c>
      <c r="CE131" s="52" cm="1">
        <f t="array" ref="CE131">A127884670R_Latest</f>
        <v>1.3460000000000001</v>
      </c>
      <c r="CF131" s="52" cm="1">
        <f t="array" ref="CF131">A127939502K_Latest</f>
        <v>0.60399999999999998</v>
      </c>
      <c r="CG131" s="52" cm="1">
        <f t="array" ref="CG131">A127857546A_Latest</f>
        <v>0</v>
      </c>
      <c r="CH131" s="52" cm="1">
        <f t="array" ref="CH131">A127870990T_Latest</f>
        <v>2.59</v>
      </c>
      <c r="CI131" s="52" cm="1">
        <f t="array" ref="CI131">A127843418X_Latest</f>
        <v>6.21</v>
      </c>
      <c r="CJ131" s="52" cm="1">
        <f t="array" ref="CJ131">A127912026J_Latest</f>
        <v>1.3280000000000001</v>
      </c>
      <c r="CK131" s="52" cm="1">
        <f t="array" ref="CK131">A127870830F_Latest</f>
        <v>1.423</v>
      </c>
      <c r="CL131" s="52" cm="1">
        <f t="array" ref="CL131">A127898266W_Latest</f>
        <v>3.234</v>
      </c>
      <c r="CM131" s="52" cm="1">
        <f t="array" ref="CM131">A127857402R_Latest</f>
        <v>2.331</v>
      </c>
      <c r="CN131" s="52" cm="1">
        <f t="array" ref="CN131">A127843614J_Latest</f>
        <v>150.178</v>
      </c>
      <c r="CO131" s="52" cm="1">
        <f t="array" ref="CO131">A127870470L_Latest</f>
        <v>165.15199999999999</v>
      </c>
      <c r="CP131" s="52" cm="1">
        <f t="array" ref="CP131">A127858830C_Latest</f>
        <v>0</v>
      </c>
      <c r="CQ131" s="52" cm="1">
        <f t="array" ref="CQ131">A127927214V_Latest</f>
        <v>1.591</v>
      </c>
      <c r="CR131" s="52" cm="1">
        <f t="array" ref="CR131">A127913710W_Latest</f>
        <v>0.158</v>
      </c>
      <c r="CS131" s="52" cm="1">
        <f t="array" ref="CS131">A127858966R_Latest</f>
        <v>0.14000000000000001</v>
      </c>
      <c r="CT131" s="52" cm="1">
        <f t="array" ref="CT131">A127872474J_Latest</f>
        <v>0</v>
      </c>
      <c r="CU131" s="52" cm="1">
        <f t="array" ref="CU131">A127927310V_Latest</f>
        <v>0.214</v>
      </c>
      <c r="CV131" s="52" cm="1">
        <f t="array" ref="CV131">A127845146T_Latest</f>
        <v>0.127</v>
      </c>
      <c r="CW131" s="52" cm="1">
        <f t="array" ref="CW131">A127886178X_Latest</f>
        <v>0.33100000000000002</v>
      </c>
      <c r="CX131" s="52" cm="1">
        <f t="array" ref="CX131">A127885986C_Latest</f>
        <v>1.591</v>
      </c>
      <c r="CY131" s="52" cm="1">
        <f t="array" ref="CY131">A127844970W_Latest</f>
        <v>0</v>
      </c>
      <c r="CZ131" s="52" cm="1">
        <f t="array" ref="CZ131">A127844986R_Latest</f>
        <v>0.158</v>
      </c>
      <c r="DA131" s="52" cm="1">
        <f t="array" ref="DA131">A127845018X_Latest</f>
        <v>0.26700000000000002</v>
      </c>
      <c r="DB131" s="52" cm="1">
        <f t="array" ref="DB131">A127927194W_Latest</f>
        <v>0.54500000000000004</v>
      </c>
      <c r="DC131" s="52" cm="1">
        <f t="array" ref="DC131">A127872534X_Latest</f>
        <v>22.61</v>
      </c>
      <c r="DD131" s="52" cm="1">
        <f t="array" ref="DD131">A127858542K_Latest</f>
        <v>25.17</v>
      </c>
      <c r="DE131" s="52" cm="1">
        <f t="array" ref="DE131">A127928746A_Latest</f>
        <v>0</v>
      </c>
      <c r="DF131" s="52" cm="1">
        <f t="array" ref="DF131">A127887634K_Latest</f>
        <v>0.20399999999999999</v>
      </c>
      <c r="DG131" s="52" cm="1">
        <f t="array" ref="DG131">A127846626W_Latest</f>
        <v>0.158</v>
      </c>
      <c r="DH131" s="52" cm="1">
        <f t="array" ref="DH131">A127846650W_Latest</f>
        <v>0.26</v>
      </c>
      <c r="DI131" s="52" cm="1">
        <f t="array" ref="DI131">A127887694L_Latest</f>
        <v>0.23300000000000001</v>
      </c>
      <c r="DJ131" s="52" cm="1">
        <f t="array" ref="DJ131">A127846674R_Latest</f>
        <v>9.4E-2</v>
      </c>
      <c r="DK131" s="52" cm="1">
        <f t="array" ref="DK131">A127928918K_Latest</f>
        <v>0.17199999999999999</v>
      </c>
      <c r="DL131" s="52" cm="1">
        <f t="array" ref="DL131">A127860474K_Latest</f>
        <v>9.9000000000000005E-2</v>
      </c>
      <c r="DM131" s="52" cm="1">
        <f t="array" ref="DM131">A127901266R_Latest</f>
        <v>0.20399999999999999</v>
      </c>
      <c r="DN131" s="52" cm="1">
        <f t="array" ref="DN131">A127901302L_Latest</f>
        <v>9.0999999999999998E-2</v>
      </c>
      <c r="DO131" s="52" cm="1">
        <f t="array" ref="DO131">A127860286A_Latest</f>
        <v>0.21299999999999999</v>
      </c>
      <c r="DP131" s="52" cm="1">
        <f t="array" ref="DP131">A127915218F_Latest</f>
        <v>0.52</v>
      </c>
      <c r="DQ131" s="52" cm="1">
        <f t="array" ref="DQ131">A127928810J_Latest</f>
        <v>0.193</v>
      </c>
      <c r="DR131" s="52" cm="1">
        <f t="array" ref="DR131">A127901486T_Latest</f>
        <v>11.936</v>
      </c>
      <c r="DS131" s="52" cm="1">
        <f t="array" ref="DS131">A127859938X_Latest</f>
        <v>13.157</v>
      </c>
      <c r="DT131" s="52" cm="1">
        <f t="array" ref="DT131">A127875306A_Latest</f>
        <v>0.373</v>
      </c>
      <c r="DU131" s="52" cm="1">
        <f t="array" ref="DU131">A127875418V_Latest</f>
        <v>0.307</v>
      </c>
      <c r="DV131" s="52" cm="1">
        <f t="array" ref="DV131">A127944062L_Latest</f>
        <v>0</v>
      </c>
      <c r="DW131" s="52" cm="1">
        <f t="array" ref="DW131">A127930430W_Latest</f>
        <v>0.64100000000000001</v>
      </c>
      <c r="DX131" s="52" cm="1">
        <f t="array" ref="DX131">A127916662V_Latest</f>
        <v>1.454</v>
      </c>
      <c r="DY131" s="52" cm="1">
        <f t="array" ref="DY131">A127861930W_Latest</f>
        <v>0.79300000000000004</v>
      </c>
      <c r="DZ131" s="52" cm="1">
        <f t="array" ref="DZ131">A127889258C_Latest</f>
        <v>0</v>
      </c>
      <c r="EA131" s="52" cm="1">
        <f t="array" ref="EA131">A127875550C_Latest</f>
        <v>0</v>
      </c>
      <c r="EB131" s="52" cm="1">
        <f t="array" ref="EB131">A127902890L_Latest</f>
        <v>0.67900000000000005</v>
      </c>
      <c r="EC131" s="52" cm="1">
        <f t="array" ref="EC131">A127875330A_Latest</f>
        <v>0.32</v>
      </c>
      <c r="ED131" s="52" cm="1">
        <f t="array" ref="ED131">A127930270W_Latest</f>
        <v>0.191</v>
      </c>
      <c r="EE131" s="52" cm="1">
        <f t="array" ref="EE131">A127916614A_Latest</f>
        <v>1.7749999999999999</v>
      </c>
      <c r="EF131" s="52" cm="1">
        <f t="array" ref="EF131">A127875398W_Latest</f>
        <v>0.60099999999999998</v>
      </c>
      <c r="EG131" s="52" cm="1">
        <f t="array" ref="EG131">A127916722K_Latest</f>
        <v>23.576000000000001</v>
      </c>
      <c r="EH131" s="52" cm="1">
        <f t="array" ref="EH131">A127875046T_Latest</f>
        <v>27.327000000000002</v>
      </c>
      <c r="EI131" s="52"/>
      <c r="EJ131" s="52"/>
      <c r="EK131" s="52"/>
      <c r="EL131" s="52"/>
      <c r="EM131" s="52"/>
      <c r="EN131" s="52"/>
      <c r="EO131" s="52"/>
      <c r="EP131" s="52"/>
      <c r="EQ131" s="52"/>
      <c r="ER131" s="52"/>
      <c r="ES131" s="52"/>
      <c r="ET131" s="52"/>
      <c r="EU131" s="52"/>
      <c r="EV131" s="52"/>
      <c r="EW131" s="52"/>
      <c r="EX131" s="52"/>
      <c r="EY131" s="52"/>
      <c r="EZ131" s="52"/>
      <c r="FA131" s="52"/>
      <c r="FB131" s="52"/>
      <c r="FC131" s="52"/>
      <c r="FD131" s="52"/>
      <c r="FE131" s="52"/>
      <c r="FF131" s="52"/>
      <c r="FG131" s="52"/>
      <c r="FH131" s="52"/>
      <c r="FI131" s="52"/>
      <c r="FJ131" s="52"/>
      <c r="FK131" s="52"/>
      <c r="FL131" s="52"/>
      <c r="FM131" s="52"/>
      <c r="FN131" s="52"/>
      <c r="FO131" s="52"/>
      <c r="FP131" s="52"/>
      <c r="FQ131" s="52"/>
      <c r="FR131" s="52"/>
      <c r="FS131" s="52"/>
      <c r="FT131" s="52"/>
      <c r="FU131" s="52"/>
      <c r="FV131" s="52"/>
      <c r="FW131" s="52"/>
      <c r="FX131" s="52"/>
      <c r="FY131" s="52"/>
      <c r="FZ131" s="52"/>
      <c r="GA131" s="52"/>
      <c r="GB131" s="52"/>
      <c r="GC131" s="52"/>
      <c r="GD131" s="52"/>
      <c r="GE131" s="52"/>
      <c r="GF131" s="52"/>
      <c r="GG131" s="52"/>
      <c r="GH131" s="52"/>
      <c r="GI131" s="52"/>
      <c r="GJ131" s="52"/>
    </row>
    <row r="132" spans="1:192" ht="15" hidden="1" customHeight="1">
      <c r="A132" s="49"/>
      <c r="B132" s="49" t="s">
        <v>8752</v>
      </c>
      <c r="C132" s="62">
        <v>15</v>
      </c>
      <c r="D132" s="52" cm="1">
        <f t="array" ref="D132">A127890494C_Latest</f>
        <v>112.065</v>
      </c>
      <c r="E132" s="52" cm="1">
        <f t="array" ref="E132">A127835950V_Latest</f>
        <v>238.91900000000001</v>
      </c>
      <c r="F132" s="52" cm="1">
        <f t="array" ref="F132">A127904554L_Latest</f>
        <v>142.25299999999999</v>
      </c>
      <c r="G132" s="52" cm="1">
        <f t="array" ref="G132">A127918210T_Latest</f>
        <v>130.749</v>
      </c>
      <c r="H132" s="52" cm="1">
        <f t="array" ref="H132">A127863346W_Latest</f>
        <v>135.73699999999999</v>
      </c>
      <c r="I132" s="52" cm="1">
        <f t="array" ref="I132">A127918266C_Latest</f>
        <v>90.182000000000002</v>
      </c>
      <c r="J132" s="52" cm="1">
        <f t="array" ref="J132">A127863370W_Latest</f>
        <v>61.55</v>
      </c>
      <c r="K132" s="52" cm="1">
        <f t="array" ref="K132">A127932046R_Latest</f>
        <v>91.278999999999996</v>
      </c>
      <c r="L132" s="52" cm="1">
        <f t="array" ref="L132">A127876942J_Latest</f>
        <v>303.80700000000002</v>
      </c>
      <c r="M132" s="52" cm="1">
        <f t="array" ref="M132">A127849646K_Latest</f>
        <v>116.495</v>
      </c>
      <c r="N132" s="52" cm="1">
        <f t="array" ref="N132">A127890566C_Latest</f>
        <v>134.398</v>
      </c>
      <c r="O132" s="52" cm="1">
        <f t="array" ref="O132">A127931874C_Latest</f>
        <v>264.69600000000003</v>
      </c>
      <c r="P132" s="52" cm="1">
        <f t="array" ref="P132">A127931882C_Latest</f>
        <v>155.328</v>
      </c>
      <c r="Q132" s="52" cm="1">
        <f t="array" ref="Q132">A127932066X_Latest</f>
        <v>110.83799999999999</v>
      </c>
      <c r="R132" s="52" cm="1">
        <f t="array" ref="R132">A127835590A_Latest</f>
        <v>1129.4169999999999</v>
      </c>
      <c r="S132" s="52" cm="1">
        <f t="array" ref="S132">A127933374V_Latest</f>
        <v>31.381</v>
      </c>
      <c r="T132" s="52" cm="1">
        <f t="array" ref="T132">A127933498W_Latest</f>
        <v>57.639000000000003</v>
      </c>
      <c r="U132" s="52" cm="1">
        <f t="array" ref="U132">A127878626T_Latest</f>
        <v>40.58</v>
      </c>
      <c r="V132" s="52" cm="1">
        <f t="array" ref="V132">A127878650T_Latest</f>
        <v>44.853000000000002</v>
      </c>
      <c r="W132" s="52" cm="1">
        <f t="array" ref="W132">A127906034V_Latest</f>
        <v>34.741999999999997</v>
      </c>
      <c r="X132" s="52" cm="1">
        <f t="array" ref="X132">A127878686V_Latest</f>
        <v>30.536000000000001</v>
      </c>
      <c r="Y132" s="52" cm="1">
        <f t="array" ref="Y132">A127933602K_Latest</f>
        <v>22.792999999999999</v>
      </c>
      <c r="Z132" s="52" cm="1">
        <f t="array" ref="Z132">A127878726A_Latest</f>
        <v>32.844999999999999</v>
      </c>
      <c r="AA132" s="52" cm="1">
        <f t="array" ref="AA132">A127919570R_Latest</f>
        <v>74.331000000000003</v>
      </c>
      <c r="AB132" s="52" cm="1">
        <f t="array" ref="AB132">A127851158R_Latest</f>
        <v>35.716000000000001</v>
      </c>
      <c r="AC132" s="52" cm="1">
        <f t="array" ref="AC132">A127905914X_Latest</f>
        <v>35.396999999999998</v>
      </c>
      <c r="AD132" s="52" cm="1">
        <f t="array" ref="AD132">A127837438V_Latest</f>
        <v>92.685000000000002</v>
      </c>
      <c r="AE132" s="52" cm="1">
        <f t="array" ref="AE132">A127919650R_Latest</f>
        <v>49.164000000000001</v>
      </c>
      <c r="AF132" s="52" cm="1">
        <f t="array" ref="AF132">A127878766V_Latest</f>
        <v>36.893999999999998</v>
      </c>
      <c r="AG132" s="52" cm="1">
        <f t="array" ref="AG132">A127837062J_Latest</f>
        <v>335.62400000000002</v>
      </c>
      <c r="AH132" s="52" cm="1">
        <f t="array" ref="AH132">A127934934X_Latest</f>
        <v>32.298000000000002</v>
      </c>
      <c r="AI132" s="52" cm="1">
        <f t="array" ref="AI132">A127921038K_Latest</f>
        <v>77.069000000000003</v>
      </c>
      <c r="AJ132" s="52" cm="1">
        <f t="array" ref="AJ132">A127838966T_Latest</f>
        <v>30.870999999999999</v>
      </c>
      <c r="AK132" s="52" cm="1">
        <f t="array" ref="AK132">A127907590A_Latest</f>
        <v>28.890999999999998</v>
      </c>
      <c r="AL132" s="52" cm="1">
        <f t="array" ref="AL132">A127893846A_Latest</f>
        <v>35.116999999999997</v>
      </c>
      <c r="AM132" s="52" cm="1">
        <f t="array" ref="AM132">A127893870A_Latest</f>
        <v>20.654</v>
      </c>
      <c r="AN132" s="52" cm="1">
        <f t="array" ref="AN132">A127852778W_Latest</f>
        <v>10.757</v>
      </c>
      <c r="AO132" s="52" cm="1">
        <f t="array" ref="AO132">A127893914T_Latest</f>
        <v>15.053000000000001</v>
      </c>
      <c r="AP132" s="52" cm="1">
        <f t="array" ref="AP132">A127907462J_Latest</f>
        <v>96.975999999999999</v>
      </c>
      <c r="AQ132" s="52" cm="1">
        <f t="array" ref="AQ132">A127920974J_Latest</f>
        <v>22.835999999999999</v>
      </c>
      <c r="AR132" s="52" cm="1">
        <f t="array" ref="AR132">A127880150L_Latest</f>
        <v>33.122</v>
      </c>
      <c r="AS132" s="52" cm="1">
        <f t="array" ref="AS132">A127838926X_Latest</f>
        <v>58.762999999999998</v>
      </c>
      <c r="AT132" s="52" cm="1">
        <f t="array" ref="AT132">A127866362A_Latest</f>
        <v>33.557000000000002</v>
      </c>
      <c r="AU132" s="52" cm="1">
        <f t="array" ref="AU132">A127907670A_Latest</f>
        <v>26.28</v>
      </c>
      <c r="AV132" s="52" cm="1">
        <f t="array" ref="AV132">A127907158R_Latest</f>
        <v>280.16399999999999</v>
      </c>
      <c r="AW132" s="52" cm="1">
        <f t="array" ref="AW132">A127922502W_Latest</f>
        <v>26.814</v>
      </c>
      <c r="AX132" s="52" cm="1">
        <f t="array" ref="AX132">A127854370C_Latest</f>
        <v>52.223999999999997</v>
      </c>
      <c r="AY132" s="52" cm="1">
        <f t="array" ref="AY132">A127936570J_Latest</f>
        <v>30.992999999999999</v>
      </c>
      <c r="AZ132" s="52" cm="1">
        <f t="array" ref="AZ132">A127840474L_Latest</f>
        <v>26.402000000000001</v>
      </c>
      <c r="BA132" s="52" cm="1">
        <f t="array" ref="BA132">A127922658T_Latest</f>
        <v>29.727</v>
      </c>
      <c r="BB132" s="52" cm="1">
        <f t="array" ref="BB132">A127854446L_Latest</f>
        <v>17.97</v>
      </c>
      <c r="BC132" s="52" cm="1">
        <f t="array" ref="BC132">A127840534C_Latest</f>
        <v>10.724</v>
      </c>
      <c r="BD132" s="52" cm="1">
        <f t="array" ref="BD132">A127854474W_Latest</f>
        <v>21.684000000000001</v>
      </c>
      <c r="BE132" s="52" cm="1">
        <f t="array" ref="BE132">A127936458J_Latest</f>
        <v>68.225999999999999</v>
      </c>
      <c r="BF132" s="52" cm="1">
        <f t="array" ref="BF132">A127895142R_Latest</f>
        <v>27.190999999999999</v>
      </c>
      <c r="BG132" s="52" cm="1">
        <f t="array" ref="BG132">A127936502F_Latest</f>
        <v>30.28</v>
      </c>
      <c r="BH132" s="52" cm="1">
        <f t="array" ref="BH132">A127936522R_Latest</f>
        <v>49.811999999999998</v>
      </c>
      <c r="BI132" s="52" cm="1">
        <f t="array" ref="BI132">A127895194T_Latest</f>
        <v>34.734999999999999</v>
      </c>
      <c r="BJ132" s="52" cm="1">
        <f t="array" ref="BJ132">A127854482W_Latest</f>
        <v>24.544</v>
      </c>
      <c r="BK132" s="52" cm="1">
        <f t="array" ref="BK132">A127854002X_Latest</f>
        <v>245.155</v>
      </c>
      <c r="BL132" s="52" cm="1">
        <f t="array" ref="BL132">A127841898K_Latest</f>
        <v>7.0410000000000004</v>
      </c>
      <c r="BM132" s="52" cm="1">
        <f t="array" ref="BM132">A127869342W_Latest</f>
        <v>14.541</v>
      </c>
      <c r="BN132" s="52" cm="1">
        <f t="array" ref="BN132">A127938086T_Latest</f>
        <v>10.151999999999999</v>
      </c>
      <c r="BO132" s="52" cm="1">
        <f t="array" ref="BO132">A127883278C_Latest</f>
        <v>7.36</v>
      </c>
      <c r="BP132" s="52" cm="1">
        <f t="array" ref="BP132">A127938130R_Latest</f>
        <v>9.8190000000000008</v>
      </c>
      <c r="BQ132" s="52" cm="1">
        <f t="array" ref="BQ132">A127855990K_Latest</f>
        <v>7.556</v>
      </c>
      <c r="BR132" s="52" cm="1">
        <f t="array" ref="BR132">A127896774F_Latest</f>
        <v>3.1779999999999999</v>
      </c>
      <c r="BS132" s="52" cm="1">
        <f t="array" ref="BS132">A127924258T_Latest</f>
        <v>7.1970000000000001</v>
      </c>
      <c r="BT132" s="52" cm="1">
        <f t="array" ref="BT132">A127910458A_Latest</f>
        <v>18.311</v>
      </c>
      <c r="BU132" s="52" cm="1">
        <f t="array" ref="BU132">A127924058X_Latest</f>
        <v>9.6419999999999995</v>
      </c>
      <c r="BV132" s="52" cm="1">
        <f t="array" ref="BV132">A127924094J_Latest</f>
        <v>8.7370000000000001</v>
      </c>
      <c r="BW132" s="52" cm="1">
        <f t="array" ref="BW132">A127855870T_Latest</f>
        <v>15.577999999999999</v>
      </c>
      <c r="BX132" s="52" cm="1">
        <f t="array" ref="BX132">A127896706C_Latest</f>
        <v>12.561</v>
      </c>
      <c r="BY132" s="52" cm="1">
        <f t="array" ref="BY132">A127869510W_Latest</f>
        <v>7.1859999999999999</v>
      </c>
      <c r="BZ132" s="52" cm="1">
        <f t="array" ref="BZ132">A127937670K_Latest</f>
        <v>74.61</v>
      </c>
      <c r="CA132" s="52" cm="1">
        <f t="array" ref="CA132">A127857330R_Latest</f>
        <v>7.9779999999999998</v>
      </c>
      <c r="CB132" s="52" cm="1">
        <f t="array" ref="CB132">A127898322C_Latest</f>
        <v>23.954999999999998</v>
      </c>
      <c r="CC132" s="52" cm="1">
        <f t="array" ref="CC132">A127939466L_Latest</f>
        <v>24.565999999999999</v>
      </c>
      <c r="CD132" s="52" cm="1">
        <f t="array" ref="CD132">A127912146A_Latest</f>
        <v>13.459</v>
      </c>
      <c r="CE132" s="52" cm="1">
        <f t="array" ref="CE132">A127843550J_Latest</f>
        <v>19.202999999999999</v>
      </c>
      <c r="CF132" s="52" cm="1">
        <f t="array" ref="CF132">A127939510K_Latest</f>
        <v>8.7349999999999994</v>
      </c>
      <c r="CG132" s="52" cm="1">
        <f t="array" ref="CG132">A127870982T_Latest</f>
        <v>11.1</v>
      </c>
      <c r="CH132" s="52" cm="1">
        <f t="array" ref="CH132">A127912214T_Latest</f>
        <v>8.8670000000000009</v>
      </c>
      <c r="CI132" s="52" cm="1">
        <f t="array" ref="CI132">A127925678F_Latest</f>
        <v>28.36</v>
      </c>
      <c r="CJ132" s="52" cm="1">
        <f t="array" ref="CJ132">A127870818R_Latest</f>
        <v>14.319000000000001</v>
      </c>
      <c r="CK132" s="52" cm="1">
        <f t="array" ref="CK132">A127870838X_Latest</f>
        <v>21.024999999999999</v>
      </c>
      <c r="CL132" s="52" cm="1">
        <f t="array" ref="CL132">A127925726L_Latest</f>
        <v>34.414999999999999</v>
      </c>
      <c r="CM132" s="52" cm="1">
        <f t="array" ref="CM132">A127843494A_Latest</f>
        <v>16.408000000000001</v>
      </c>
      <c r="CN132" s="52" cm="1">
        <f t="array" ref="CN132">A127925898J_Latest</f>
        <v>11.888</v>
      </c>
      <c r="CO132" s="52" cm="1">
        <f t="array" ref="CO132">A127843178X_Latest</f>
        <v>132.61000000000001</v>
      </c>
      <c r="CP132" s="52" cm="1">
        <f t="array" ref="CP132">A127913614W_Latest</f>
        <v>2.6459999999999999</v>
      </c>
      <c r="CQ132" s="52" cm="1">
        <f t="array" ref="CQ132">A127913698T_Latest</f>
        <v>2.2949999999999999</v>
      </c>
      <c r="CR132" s="52" cm="1">
        <f t="array" ref="CR132">A127845090T_Latest</f>
        <v>3.5259999999999998</v>
      </c>
      <c r="CS132" s="52" cm="1">
        <f t="array" ref="CS132">A127941082T_Latest</f>
        <v>3.5070000000000001</v>
      </c>
      <c r="CT132" s="52" cm="1">
        <f t="array" ref="CT132">A127913746X_Latest</f>
        <v>1.99</v>
      </c>
      <c r="CU132" s="52" cm="1">
        <f t="array" ref="CU132">A127899906A_Latest</f>
        <v>2.2229999999999999</v>
      </c>
      <c r="CV132" s="52" cm="1">
        <f t="array" ref="CV132">A127899922A_Latest</f>
        <v>1.484</v>
      </c>
      <c r="CW132" s="52" cm="1">
        <f t="array" ref="CW132">A127886182R_Latest</f>
        <v>4.2789999999999999</v>
      </c>
      <c r="CX132" s="52" cm="1">
        <f t="array" ref="CX132">A127858846W_Latest</f>
        <v>3.52</v>
      </c>
      <c r="CY132" s="52" cm="1">
        <f t="array" ref="CY132">A127927142V_Latest</f>
        <v>1.6160000000000001</v>
      </c>
      <c r="CZ132" s="52" cm="1">
        <f t="array" ref="CZ132">A127899786V_Latest</f>
        <v>3.4319999999999999</v>
      </c>
      <c r="DA132" s="52" cm="1">
        <f t="array" ref="DA132">A127899802J_Latest</f>
        <v>5.2779999999999996</v>
      </c>
      <c r="DB132" s="52" cm="1">
        <f t="array" ref="DB132">A127886058F_Latest</f>
        <v>6.0250000000000004</v>
      </c>
      <c r="DC132" s="52" cm="1">
        <f t="array" ref="DC132">A127913822R_Latest</f>
        <v>1.6970000000000001</v>
      </c>
      <c r="DD132" s="52" cm="1">
        <f t="array" ref="DD132">A127858554V_Latest</f>
        <v>24.257999999999999</v>
      </c>
      <c r="DE132" s="52" cm="1">
        <f t="array" ref="DE132">A127846478F_Latest</f>
        <v>1.238</v>
      </c>
      <c r="DF132" s="52" cm="1">
        <f t="array" ref="DF132">A127846606L_Latest</f>
        <v>2.2130000000000001</v>
      </c>
      <c r="DG132" s="52" cm="1">
        <f t="array" ref="DG132">A127942474W_Latest</f>
        <v>0.59099999999999997</v>
      </c>
      <c r="DH132" s="52" cm="1">
        <f t="array" ref="DH132">A127860386K_Latest</f>
        <v>1.218</v>
      </c>
      <c r="DI132" s="52" cm="1">
        <f t="array" ref="DI132">A127846662F_Latest</f>
        <v>1.024</v>
      </c>
      <c r="DJ132" s="52" cm="1">
        <f t="array" ref="DJ132">A127846686X_Latest</f>
        <v>0.80500000000000005</v>
      </c>
      <c r="DK132" s="52" cm="1">
        <f t="array" ref="DK132">A127874030F_Latest</f>
        <v>0.84699999999999998</v>
      </c>
      <c r="DL132" s="52" cm="1">
        <f t="array" ref="DL132">A127887726V_Latest</f>
        <v>0.30499999999999999</v>
      </c>
      <c r="DM132" s="52" cm="1">
        <f t="array" ref="DM132">A127901278X_Latest</f>
        <v>3.0529999999999999</v>
      </c>
      <c r="DN132" s="52" cm="1">
        <f t="array" ref="DN132">A127942410K_Latest</f>
        <v>1.0389999999999999</v>
      </c>
      <c r="DO132" s="52" cm="1">
        <f t="array" ref="DO132">A127915206W_Latest</f>
        <v>0.69</v>
      </c>
      <c r="DP132" s="52" cm="1">
        <f t="array" ref="DP132">A127915230W_Latest</f>
        <v>2.496</v>
      </c>
      <c r="DQ132" s="52" cm="1">
        <f t="array" ref="DQ132">A127860334J_Latest</f>
        <v>0.878</v>
      </c>
      <c r="DR132" s="52" cm="1">
        <f t="array" ref="DR132">A127901494T_Latest</f>
        <v>1</v>
      </c>
      <c r="DS132" s="52" cm="1">
        <f t="array" ref="DS132">A127887258T_Latest</f>
        <v>9.4629999999999992</v>
      </c>
      <c r="DT132" s="52" cm="1">
        <f t="array" ref="DT132">A127861770W_Latest</f>
        <v>2.6669999999999998</v>
      </c>
      <c r="DU132" s="52" cm="1">
        <f t="array" ref="DU132">A127902990W_Latest</f>
        <v>8.984</v>
      </c>
      <c r="DV132" s="52" cm="1">
        <f t="array" ref="DV132">A127875462C_Latest</f>
        <v>0.97499999999999998</v>
      </c>
      <c r="DW132" s="52" cm="1">
        <f t="array" ref="DW132">A127861902L_Latest</f>
        <v>5.0579999999999998</v>
      </c>
      <c r="DX132" s="52" cm="1">
        <f t="array" ref="DX132">A127861918F_Latest</f>
        <v>4.1139999999999999</v>
      </c>
      <c r="DY132" s="52" cm="1">
        <f t="array" ref="DY132">A127916690C_Latest</f>
        <v>1.704</v>
      </c>
      <c r="DZ132" s="52" cm="1">
        <f t="array" ref="DZ132">A127944142L_Latest</f>
        <v>0.66700000000000004</v>
      </c>
      <c r="EA132" s="52" cm="1">
        <f t="array" ref="EA132">A127916718V_Latest</f>
        <v>1.0489999999999999</v>
      </c>
      <c r="EB132" s="52" cm="1">
        <f t="array" ref="EB132">A127861790F_Latest</f>
        <v>11.029</v>
      </c>
      <c r="EC132" s="52" cm="1">
        <f t="array" ref="EC132">A127943990K_Latest</f>
        <v>4.1360000000000001</v>
      </c>
      <c r="ED132" s="52" cm="1">
        <f t="array" ref="ED132">A127930286R_Latest</f>
        <v>1.716</v>
      </c>
      <c r="EE132" s="52" cm="1">
        <f t="array" ref="EE132">A127875386L_Latest</f>
        <v>5.6680000000000001</v>
      </c>
      <c r="EF132" s="52" cm="1">
        <f t="array" ref="EF132">A127916634K_Latest</f>
        <v>1.9990000000000001</v>
      </c>
      <c r="EG132" s="52" cm="1">
        <f t="array" ref="EG132">A127848226W_Latest</f>
        <v>1.349</v>
      </c>
      <c r="EH132" s="52" cm="1">
        <f t="array" ref="EH132">A127888794R_Latest</f>
        <v>27.532</v>
      </c>
      <c r="EI132" s="52"/>
      <c r="EJ132" s="52"/>
      <c r="EK132" s="52"/>
      <c r="EL132" s="52"/>
      <c r="EM132" s="52"/>
      <c r="EN132" s="52"/>
      <c r="EO132" s="52"/>
      <c r="EP132" s="52"/>
      <c r="EQ132" s="52"/>
      <c r="ER132" s="52"/>
      <c r="ES132" s="52"/>
      <c r="ET132" s="52"/>
      <c r="EU132" s="52"/>
      <c r="EV132" s="52"/>
      <c r="EW132" s="52"/>
      <c r="EX132" s="52"/>
      <c r="EY132" s="52"/>
      <c r="EZ132" s="52"/>
      <c r="FA132" s="52"/>
      <c r="FB132" s="52"/>
      <c r="FC132" s="52"/>
      <c r="FD132" s="52"/>
      <c r="FE132" s="52"/>
      <c r="FF132" s="52"/>
      <c r="FG132" s="52"/>
      <c r="FH132" s="52"/>
      <c r="FI132" s="52"/>
      <c r="FJ132" s="52"/>
      <c r="FK132" s="52"/>
      <c r="FL132" s="52"/>
      <c r="FM132" s="52"/>
      <c r="FN132" s="52"/>
      <c r="FO132" s="52"/>
      <c r="FP132" s="52"/>
      <c r="FQ132" s="52"/>
      <c r="FR132" s="52"/>
      <c r="FS132" s="52"/>
      <c r="FT132" s="52"/>
      <c r="FU132" s="52"/>
      <c r="FV132" s="52"/>
      <c r="FW132" s="52"/>
      <c r="FX132" s="52"/>
      <c r="FY132" s="52"/>
      <c r="FZ132" s="52"/>
      <c r="GA132" s="52"/>
      <c r="GB132" s="52"/>
      <c r="GC132" s="52"/>
      <c r="GD132" s="52"/>
      <c r="GE132" s="52"/>
      <c r="GF132" s="52"/>
      <c r="GG132" s="52"/>
      <c r="GH132" s="52"/>
      <c r="GI132" s="52"/>
      <c r="GJ132" s="52"/>
    </row>
    <row r="133" spans="1:192" ht="15" hidden="1" customHeight="1">
      <c r="A133" s="48" t="s">
        <v>8736</v>
      </c>
      <c r="B133" s="48"/>
      <c r="C133" s="62">
        <v>16</v>
      </c>
      <c r="D133" s="52" cm="1">
        <f t="array" ref="D133">A127835822A_Latest</f>
        <v>119.93600000000001</v>
      </c>
      <c r="E133" s="52" cm="1">
        <f t="array" ref="E133">A127918182V_Latest</f>
        <v>270.73200000000003</v>
      </c>
      <c r="F133" s="52" cm="1">
        <f t="array" ref="F133">A127877022K_Latest</f>
        <v>155.15799999999999</v>
      </c>
      <c r="G133" s="52" cm="1">
        <f t="array" ref="G133">A127863318L_Latest</f>
        <v>153.93600000000001</v>
      </c>
      <c r="H133" s="52" cm="1">
        <f t="array" ref="H133">A127877042V_Latest</f>
        <v>144.869</v>
      </c>
      <c r="I133" s="52" cm="1">
        <f t="array" ref="I133">A127918246V_Latest</f>
        <v>101.398</v>
      </c>
      <c r="J133" s="52" cm="1">
        <f t="array" ref="J133">A127877066L_Latest</f>
        <v>66.070999999999998</v>
      </c>
      <c r="K133" s="52" cm="1">
        <f t="array" ref="K133">A127877090L_Latest</f>
        <v>101.669</v>
      </c>
      <c r="L133" s="52" cm="1">
        <f t="array" ref="L133">A127863174L_Latest</f>
        <v>340.22300000000001</v>
      </c>
      <c r="M133" s="52" cm="1">
        <f t="array" ref="M133">A127904470C_Latest</f>
        <v>124.893</v>
      </c>
      <c r="N133" s="52" cm="1">
        <f t="array" ref="N133">A127931866C_Latest</f>
        <v>149.47</v>
      </c>
      <c r="O133" s="52" cm="1">
        <f t="array" ref="O133">A127918142A_Latest</f>
        <v>295.85599999999999</v>
      </c>
      <c r="P133" s="52" cm="1">
        <f t="array" ref="P133">A127863266W_Latest</f>
        <v>172.66900000000001</v>
      </c>
      <c r="Q133" s="52" cm="1">
        <f t="array" ref="Q133">A127836026F_Latest</f>
        <v>1475.598</v>
      </c>
      <c r="R133" s="52" cm="1">
        <f t="array" ref="R133">A127890222X_Latest</f>
        <v>2608.6550000000002</v>
      </c>
      <c r="S133" s="52" cm="1">
        <f t="array" ref="S133">A127905878A_Latest</f>
        <v>33.468000000000004</v>
      </c>
      <c r="T133" s="52" cm="1">
        <f t="array" ref="T133">A127905978K_Latest</f>
        <v>65.111999999999995</v>
      </c>
      <c r="U133" s="52" cm="1">
        <f t="array" ref="U133">A127933506K_Latest</f>
        <v>44.935000000000002</v>
      </c>
      <c r="V133" s="52" cm="1">
        <f t="array" ref="V133">A127864834A_Latest</f>
        <v>52.04</v>
      </c>
      <c r="W133" s="52" cm="1">
        <f t="array" ref="W133">A127864858V_Latest</f>
        <v>36.238</v>
      </c>
      <c r="X133" s="52" cm="1">
        <f t="array" ref="X133">A127906042V_Latest</f>
        <v>35.924999999999997</v>
      </c>
      <c r="Y133" s="52" cm="1">
        <f t="array" ref="Y133">A127878698C_Latest</f>
        <v>23.475000000000001</v>
      </c>
      <c r="Z133" s="52" cm="1">
        <f t="array" ref="Z133">A127878722T_Latest</f>
        <v>33.238</v>
      </c>
      <c r="AA133" s="52" cm="1">
        <f t="array" ref="AA133">A127892058V_Latest</f>
        <v>83.051000000000002</v>
      </c>
      <c r="AB133" s="52" cm="1">
        <f t="array" ref="AB133">A127864730J_Latest</f>
        <v>38.11</v>
      </c>
      <c r="AC133" s="52" cm="1">
        <f t="array" ref="AC133">A127919602W_Latest</f>
        <v>38.805</v>
      </c>
      <c r="AD133" s="52" cm="1">
        <f t="array" ref="AD133">A127878570T_Latest</f>
        <v>100.548</v>
      </c>
      <c r="AE133" s="52" cm="1">
        <f t="array" ref="AE133">A127919638X_Latest</f>
        <v>53.643999999999998</v>
      </c>
      <c r="AF133" s="52" cm="1">
        <f t="array" ref="AF133">A127892274L_Latest</f>
        <v>452.923</v>
      </c>
      <c r="AG133" s="52" cm="1">
        <f t="array" ref="AG133">A127837058T_Latest</f>
        <v>782.2</v>
      </c>
      <c r="AH133" s="52" cm="1">
        <f t="array" ref="AH133">A127880082W_Latest</f>
        <v>34.313000000000002</v>
      </c>
      <c r="AI133" s="52" cm="1">
        <f t="array" ref="AI133">A127893778K_Latest</f>
        <v>85.451999999999998</v>
      </c>
      <c r="AJ133" s="52" cm="1">
        <f t="array" ref="AJ133">A127880226W_Latest</f>
        <v>35.335000000000001</v>
      </c>
      <c r="AK133" s="52" cm="1">
        <f t="array" ref="AK133">A127935042K_Latest</f>
        <v>34.771000000000001</v>
      </c>
      <c r="AL133" s="52" cm="1">
        <f t="array" ref="AL133">A127893830J_Latest</f>
        <v>36.237000000000002</v>
      </c>
      <c r="AM133" s="52" cm="1">
        <f t="array" ref="AM133">A127921102T_Latest</f>
        <v>23.597000000000001</v>
      </c>
      <c r="AN133" s="52" cm="1">
        <f t="array" ref="AN133">A127935082C_Latest</f>
        <v>12.185</v>
      </c>
      <c r="AO133" s="52" cm="1">
        <f t="array" ref="AO133">A127893906T_Latest</f>
        <v>16.643999999999998</v>
      </c>
      <c r="AP133" s="52" cm="1">
        <f t="array" ref="AP133">A127907458T_Latest</f>
        <v>107.374</v>
      </c>
      <c r="AQ133" s="52" cm="1">
        <f t="array" ref="AQ133">A127907486A_Latest</f>
        <v>24.393999999999998</v>
      </c>
      <c r="AR133" s="52" cm="1">
        <f t="array" ref="AR133">A127907498K_Latest</f>
        <v>38.688000000000002</v>
      </c>
      <c r="AS133" s="52" cm="1">
        <f t="array" ref="AS133">A127907510R_Latest</f>
        <v>65.207999999999998</v>
      </c>
      <c r="AT133" s="52" cm="1">
        <f t="array" ref="AT133">A127866354A_Latest</f>
        <v>37.412999999999997</v>
      </c>
      <c r="AU133" s="52" cm="1">
        <f t="array" ref="AU133">A127866482V_Latest</f>
        <v>385.322</v>
      </c>
      <c r="AV133" s="52" cm="1">
        <f t="array" ref="AV133">A127852306X_Latest</f>
        <v>667.88400000000001</v>
      </c>
      <c r="AW133" s="52" cm="1">
        <f t="array" ref="AW133">A127840322A_Latest</f>
        <v>28.891999999999999</v>
      </c>
      <c r="AX133" s="52" cm="1">
        <f t="array" ref="AX133">A127840426V_Latest</f>
        <v>58.161999999999999</v>
      </c>
      <c r="AY133" s="52" cm="1">
        <f t="array" ref="AY133">A127895222R_Latest</f>
        <v>33.859000000000002</v>
      </c>
      <c r="AZ133" s="52" cm="1">
        <f t="array" ref="AZ133">A127922626X_Latest</f>
        <v>31.273</v>
      </c>
      <c r="BA133" s="52" cm="1">
        <f t="array" ref="BA133">A127867954X_Latest</f>
        <v>32.408000000000001</v>
      </c>
      <c r="BB133" s="52" cm="1">
        <f t="array" ref="BB133">A127922682T_Latest</f>
        <v>18.562999999999999</v>
      </c>
      <c r="BC133" s="52" cm="1">
        <f t="array" ref="BC133">A127909142J_Latest</f>
        <v>10.724</v>
      </c>
      <c r="BD133" s="52" cm="1">
        <f t="array" ref="BD133">A127895310R_Latest</f>
        <v>25.465</v>
      </c>
      <c r="BE133" s="52" cm="1">
        <f t="array" ref="BE133">A127908982F_Latest</f>
        <v>75.141999999999996</v>
      </c>
      <c r="BF133" s="52" cm="1">
        <f t="array" ref="BF133">A127881554A_Latest</f>
        <v>29.541</v>
      </c>
      <c r="BG133" s="52" cm="1">
        <f t="array" ref="BG133">A127867842F_Latest</f>
        <v>33.845999999999997</v>
      </c>
      <c r="BH133" s="52" cm="1">
        <f t="array" ref="BH133">A127881570A_Latest</f>
        <v>56.055999999999997</v>
      </c>
      <c r="BI133" s="52" cm="1">
        <f t="array" ref="BI133">A127922566J_Latest</f>
        <v>38.465000000000003</v>
      </c>
      <c r="BJ133" s="52" cm="1">
        <f t="array" ref="BJ133">A127840570L_Latest</f>
        <v>311.827</v>
      </c>
      <c r="BK133" s="52" cm="1">
        <f t="array" ref="BK133">A127894830A_Latest</f>
        <v>555.76599999999996</v>
      </c>
      <c r="BL133" s="52" cm="1">
        <f t="array" ref="BL133">A127855802R_Latest</f>
        <v>7.0410000000000004</v>
      </c>
      <c r="BM133" s="52" cm="1">
        <f t="array" ref="BM133">A127896710V_Latest</f>
        <v>16.238</v>
      </c>
      <c r="BN133" s="52" cm="1">
        <f t="array" ref="BN133">A127924170X_Latest</f>
        <v>11.055</v>
      </c>
      <c r="BO133" s="52" cm="1">
        <f t="array" ref="BO133">A127883270K_Latest</f>
        <v>8.673</v>
      </c>
      <c r="BP133" s="52" cm="1">
        <f t="array" ref="BP133">A127883290V_Latest</f>
        <v>10.622999999999999</v>
      </c>
      <c r="BQ133" s="52" cm="1">
        <f t="array" ref="BQ133">A127842046C_Latest</f>
        <v>8.1419999999999995</v>
      </c>
      <c r="BR133" s="52" cm="1">
        <f t="array" ref="BR133">A127910606T_Latest</f>
        <v>5.2889999999999997</v>
      </c>
      <c r="BS133" s="52" cm="1">
        <f t="array" ref="BS133">A127842098F_Latest</f>
        <v>8.8019999999999996</v>
      </c>
      <c r="BT133" s="52" cm="1">
        <f t="array" ref="BT133">A127924030W_Latest</f>
        <v>20.007999999999999</v>
      </c>
      <c r="BU133" s="52" cm="1">
        <f t="array" ref="BU133">A127855834J_Latest</f>
        <v>9.9990000000000006</v>
      </c>
      <c r="BV133" s="52" cm="1">
        <f t="array" ref="BV133">A127841950J_Latest</f>
        <v>9.2840000000000007</v>
      </c>
      <c r="BW133" s="52" cm="1">
        <f t="array" ref="BW133">A127910486K_Latest</f>
        <v>20.39</v>
      </c>
      <c r="BX133" s="52" cm="1">
        <f t="array" ref="BX133">A127924118R_Latest</f>
        <v>14.167</v>
      </c>
      <c r="BY133" s="52" cm="1">
        <f t="array" ref="BY133">A127869502W_Latest</f>
        <v>101.292</v>
      </c>
      <c r="BZ133" s="52" cm="1">
        <f t="array" ref="BZ133">A127923778C_Latest</f>
        <v>178.13399999999999</v>
      </c>
      <c r="CA133" s="52" cm="1">
        <f t="array" ref="CA133">A127857322R_Latest</f>
        <v>9.2970000000000006</v>
      </c>
      <c r="CB133" s="52" cm="1">
        <f t="array" ref="CB133">A127843502R_Latest</f>
        <v>30.173999999999999</v>
      </c>
      <c r="CC133" s="52" cm="1">
        <f t="array" ref="CC133">A127884642F_Latest</f>
        <v>24.565999999999999</v>
      </c>
      <c r="CD133" s="52" cm="1">
        <f t="array" ref="CD133">A127884658X_Latest</f>
        <v>16.355</v>
      </c>
      <c r="CE133" s="52" cm="1">
        <f t="array" ref="CE133">A127843534J_Latest</f>
        <v>20.548999999999999</v>
      </c>
      <c r="CF133" s="52" cm="1">
        <f t="array" ref="CF133">A127912178V_Latest</f>
        <v>9.3379999999999992</v>
      </c>
      <c r="CG133" s="52" cm="1">
        <f t="array" ref="CG133">A127912190K_Latest</f>
        <v>11.1</v>
      </c>
      <c r="CH133" s="52" cm="1">
        <f t="array" ref="CH133">A127939534C_Latest</f>
        <v>11.457000000000001</v>
      </c>
      <c r="CI133" s="52" cm="1">
        <f t="array" ref="CI133">A127898202K_Latest</f>
        <v>34.57</v>
      </c>
      <c r="CJ133" s="52" cm="1">
        <f t="array" ref="CJ133">A127939398W_Latest</f>
        <v>15.647</v>
      </c>
      <c r="CK133" s="52" cm="1">
        <f t="array" ref="CK133">A127884598J_Latest</f>
        <v>22.448</v>
      </c>
      <c r="CL133" s="52" cm="1">
        <f t="array" ref="CL133">A127870858J_Latest</f>
        <v>37.65</v>
      </c>
      <c r="CM133" s="52" cm="1">
        <f t="array" ref="CM133">A127912090A_Latest</f>
        <v>18.739000000000001</v>
      </c>
      <c r="CN133" s="52" cm="1">
        <f t="array" ref="CN133">A127843618T_Latest</f>
        <v>162.066</v>
      </c>
      <c r="CO133" s="52" cm="1">
        <f t="array" ref="CO133">A127884322V_Latest</f>
        <v>297.762</v>
      </c>
      <c r="CP133" s="52" cm="1">
        <f t="array" ref="CP133">A127872322W_Latest</f>
        <v>2.6459999999999999</v>
      </c>
      <c r="CQ133" s="52" cm="1">
        <f t="array" ref="CQ133">A127927218C_Latest</f>
        <v>3.8860000000000001</v>
      </c>
      <c r="CR133" s="52" cm="1">
        <f t="array" ref="CR133">A127899834A_Latest</f>
        <v>3.6840000000000002</v>
      </c>
      <c r="CS133" s="52" cm="1">
        <f t="array" ref="CS133">A127941066T_Latest</f>
        <v>3.6469999999999998</v>
      </c>
      <c r="CT133" s="52" cm="1">
        <f t="array" ref="CT133">A127845106X_Latest</f>
        <v>1.99</v>
      </c>
      <c r="CU133" s="52" cm="1">
        <f t="array" ref="CU133">A127886134W_Latest</f>
        <v>2.4369999999999998</v>
      </c>
      <c r="CV133" s="52" cm="1">
        <f t="array" ref="CV133">A127941118J_Latest</f>
        <v>1.6120000000000001</v>
      </c>
      <c r="CW133" s="52" cm="1">
        <f t="array" ref="CW133">A127899946V_Latest</f>
        <v>4.6100000000000003</v>
      </c>
      <c r="CX133" s="52" cm="1">
        <f t="array" ref="CX133">A127913626F_Latest</f>
        <v>5.1109999999999998</v>
      </c>
      <c r="CY133" s="52" cm="1">
        <f t="array" ref="CY133">A127872378J_Latest</f>
        <v>1.6160000000000001</v>
      </c>
      <c r="CZ133" s="52" cm="1">
        <f t="array" ref="CZ133">A127844990F_Latest</f>
        <v>3.59</v>
      </c>
      <c r="DA133" s="52" cm="1">
        <f t="array" ref="DA133">A127845022R_Latest</f>
        <v>5.5439999999999996</v>
      </c>
      <c r="DB133" s="52" cm="1">
        <f t="array" ref="DB133">A127886042L_Latest</f>
        <v>6.57</v>
      </c>
      <c r="DC133" s="52" cm="1">
        <f t="array" ref="DC133">A127886190R_Latest</f>
        <v>24.306999999999999</v>
      </c>
      <c r="DD133" s="52" cm="1">
        <f t="array" ref="DD133">A127899454X_Latest</f>
        <v>49.427999999999997</v>
      </c>
      <c r="DE133" s="52" cm="1">
        <f t="array" ref="DE133">A127873834V_Latest</f>
        <v>1.238</v>
      </c>
      <c r="DF133" s="52" cm="1">
        <f t="array" ref="DF133">A127846594R_Latest</f>
        <v>2.4180000000000001</v>
      </c>
      <c r="DG133" s="52" cm="1">
        <f t="array" ref="DG133">A127901374X_Latest</f>
        <v>0.749</v>
      </c>
      <c r="DH133" s="52" cm="1">
        <f t="array" ref="DH133">A127928858V_Latest</f>
        <v>1.478</v>
      </c>
      <c r="DI133" s="52" cm="1">
        <f t="array" ref="DI133">A127873986F_Latest</f>
        <v>1.2569999999999999</v>
      </c>
      <c r="DJ133" s="52" cm="1">
        <f t="array" ref="DJ133">A127928898L_Latest</f>
        <v>0.89900000000000002</v>
      </c>
      <c r="DK133" s="52" cm="1">
        <f t="array" ref="DK133">A127874026R_Latest</f>
        <v>1.0189999999999999</v>
      </c>
      <c r="DL133" s="52" cm="1">
        <f t="array" ref="DL133">A127901470X_Latest</f>
        <v>0.40400000000000003</v>
      </c>
      <c r="DM133" s="52" cm="1">
        <f t="array" ref="DM133">A127915174R_Latest</f>
        <v>3.2570000000000001</v>
      </c>
      <c r="DN133" s="52" cm="1">
        <f t="array" ref="DN133">A127887566V_Latest</f>
        <v>1.1299999999999999</v>
      </c>
      <c r="DO133" s="52" cm="1">
        <f t="array" ref="DO133">A127928782K_Latest</f>
        <v>0.90200000000000002</v>
      </c>
      <c r="DP133" s="52" cm="1">
        <f t="array" ref="DP133">A127928798C_Latest</f>
        <v>3.016</v>
      </c>
      <c r="DQ133" s="52" cm="1">
        <f t="array" ref="DQ133">A127928814T_Latest</f>
        <v>1.071</v>
      </c>
      <c r="DR133" s="52" cm="1">
        <f t="array" ref="DR133">A127846750F_Latest</f>
        <v>12.936</v>
      </c>
      <c r="DS133" s="52" cm="1">
        <f t="array" ref="DS133">A127928490J_Latest</f>
        <v>22.62</v>
      </c>
      <c r="DT133" s="52" cm="1">
        <f t="array" ref="DT133">A127916558V_Latest</f>
        <v>3.04</v>
      </c>
      <c r="DU133" s="52" cm="1">
        <f t="array" ref="DU133">A127889166V_Latest</f>
        <v>9.2910000000000004</v>
      </c>
      <c r="DV133" s="52" cm="1">
        <f t="array" ref="DV133">A127889194C_Latest</f>
        <v>0.97499999999999998</v>
      </c>
      <c r="DW133" s="52" cm="1">
        <f t="array" ref="DW133">A127889222A_Latest</f>
        <v>5.6989999999999998</v>
      </c>
      <c r="DX133" s="52" cm="1">
        <f t="array" ref="DX133">A127848158F_Latest</f>
        <v>5.5679999999999996</v>
      </c>
      <c r="DY133" s="52" cm="1">
        <f t="array" ref="DY133">A127848170W_Latest</f>
        <v>2.4969999999999999</v>
      </c>
      <c r="DZ133" s="52" cm="1">
        <f t="array" ref="DZ133">A127875522V_Latest</f>
        <v>0.66700000000000004</v>
      </c>
      <c r="EA133" s="52" cm="1">
        <f t="array" ref="EA133">A127861978J_Latest</f>
        <v>1.0489999999999999</v>
      </c>
      <c r="EB133" s="52" cm="1">
        <f t="array" ref="EB133">A127902894W_Latest</f>
        <v>11.709</v>
      </c>
      <c r="EC133" s="52" cm="1">
        <f t="array" ref="EC133">A127875334K_Latest</f>
        <v>4.4560000000000004</v>
      </c>
      <c r="ED133" s="52" cm="1">
        <f t="array" ref="ED133">A127875362V_Latest</f>
        <v>1.907</v>
      </c>
      <c r="EE133" s="52" cm="1">
        <f t="array" ref="EE133">A127944022V_Latest</f>
        <v>7.4429999999999996</v>
      </c>
      <c r="EF133" s="52" cm="1">
        <f t="array" ref="EF133">A127861862F_Latest</f>
        <v>2.6</v>
      </c>
      <c r="EG133" s="52" cm="1">
        <f t="array" ref="EG133">A127903138J_Latest</f>
        <v>24.925000000000001</v>
      </c>
      <c r="EH133" s="52" cm="1">
        <f t="array" ref="EH133">A127943682J_Latest</f>
        <v>54.859000000000002</v>
      </c>
      <c r="EI133" s="52"/>
      <c r="EJ133" s="52"/>
      <c r="EK133" s="52"/>
      <c r="EL133" s="52"/>
      <c r="EM133" s="52"/>
      <c r="EN133" s="52"/>
      <c r="EO133" s="52"/>
      <c r="EP133" s="52"/>
      <c r="EQ133" s="52"/>
      <c r="ER133" s="52"/>
      <c r="ES133" s="52"/>
      <c r="ET133" s="52"/>
      <c r="EU133" s="52"/>
      <c r="EV133" s="52"/>
      <c r="EW133" s="52"/>
      <c r="EX133" s="52"/>
      <c r="EY133" s="52"/>
      <c r="EZ133" s="52"/>
      <c r="FA133" s="52"/>
      <c r="FB133" s="52"/>
      <c r="FC133" s="52"/>
      <c r="FD133" s="52"/>
      <c r="FE133" s="52"/>
      <c r="FF133" s="52"/>
      <c r="FG133" s="52"/>
      <c r="FH133" s="52"/>
      <c r="FI133" s="52"/>
      <c r="FJ133" s="52"/>
      <c r="FK133" s="52"/>
      <c r="FL133" s="52"/>
      <c r="FM133" s="52"/>
      <c r="FN133" s="52"/>
      <c r="FO133" s="52"/>
      <c r="FP133" s="52"/>
      <c r="FQ133" s="52"/>
      <c r="FR133" s="52"/>
      <c r="FS133" s="52"/>
      <c r="FT133" s="52"/>
      <c r="FU133" s="52"/>
      <c r="FV133" s="52"/>
      <c r="FW133" s="52"/>
      <c r="FX133" s="52"/>
      <c r="FY133" s="52"/>
      <c r="FZ133" s="52"/>
      <c r="GA133" s="52"/>
      <c r="GB133" s="52"/>
      <c r="GC133" s="52"/>
      <c r="GD133" s="52"/>
      <c r="GE133" s="52"/>
      <c r="GF133" s="52"/>
      <c r="GG133" s="52"/>
      <c r="GH133" s="52"/>
      <c r="GI133" s="52"/>
      <c r="GJ133" s="52"/>
    </row>
    <row r="134" spans="1:192" ht="15" hidden="1" customHeight="1">
      <c r="A134" s="45" t="s">
        <v>8824</v>
      </c>
      <c r="B134" s="55"/>
      <c r="C134" s="62">
        <v>17</v>
      </c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  <c r="AU134" s="52"/>
      <c r="AV134" s="52"/>
      <c r="AW134" s="52"/>
      <c r="AX134" s="52"/>
      <c r="AY134" s="52"/>
      <c r="AZ134" s="52"/>
      <c r="BA134" s="52"/>
      <c r="BB134" s="52"/>
      <c r="BC134" s="52"/>
      <c r="BD134" s="52"/>
      <c r="BE134" s="52"/>
      <c r="BF134" s="52"/>
      <c r="BG134" s="52"/>
      <c r="BH134" s="52"/>
      <c r="BI134" s="52"/>
      <c r="BJ134" s="52"/>
      <c r="BK134" s="52"/>
      <c r="BL134" s="52"/>
      <c r="BM134" s="52"/>
      <c r="BN134" s="52"/>
      <c r="BO134" s="52"/>
      <c r="BP134" s="52"/>
      <c r="BQ134" s="52"/>
      <c r="BR134" s="52"/>
      <c r="BS134" s="52"/>
      <c r="BT134" s="52"/>
      <c r="BU134" s="52"/>
      <c r="BV134" s="52"/>
      <c r="BW134" s="52"/>
      <c r="BX134" s="52"/>
      <c r="BY134" s="52"/>
      <c r="BZ134" s="52"/>
      <c r="CA134" s="52"/>
      <c r="CB134" s="52"/>
      <c r="CC134" s="52"/>
      <c r="CD134" s="52"/>
      <c r="CE134" s="52"/>
      <c r="CF134" s="52"/>
      <c r="CG134" s="52"/>
      <c r="CH134" s="52"/>
      <c r="CI134" s="52"/>
      <c r="CJ134" s="52"/>
      <c r="CK134" s="52"/>
      <c r="CL134" s="52"/>
      <c r="CM134" s="52"/>
      <c r="CN134" s="52"/>
      <c r="CO134" s="52"/>
      <c r="CP134" s="52"/>
      <c r="CQ134" s="52"/>
      <c r="CR134" s="52"/>
      <c r="CS134" s="52"/>
      <c r="CT134" s="52"/>
      <c r="CU134" s="52"/>
      <c r="CV134" s="52"/>
      <c r="CW134" s="52"/>
      <c r="CX134" s="52"/>
      <c r="CY134" s="52"/>
      <c r="CZ134" s="52"/>
      <c r="DA134" s="52"/>
      <c r="DB134" s="52"/>
      <c r="DC134" s="52"/>
      <c r="DD134" s="52"/>
      <c r="DE134" s="52"/>
      <c r="DF134" s="52"/>
      <c r="DG134" s="52"/>
      <c r="DH134" s="52"/>
      <c r="DI134" s="52"/>
      <c r="DJ134" s="52"/>
      <c r="DK134" s="52"/>
      <c r="DL134" s="52"/>
      <c r="DM134" s="52"/>
      <c r="DN134" s="52"/>
      <c r="DO134" s="52"/>
      <c r="DP134" s="52"/>
      <c r="DQ134" s="52"/>
      <c r="DR134" s="52"/>
      <c r="DS134" s="52"/>
      <c r="DT134" s="52"/>
      <c r="DU134" s="52"/>
      <c r="DV134" s="52"/>
      <c r="DW134" s="52"/>
      <c r="DX134" s="52"/>
      <c r="DY134" s="52"/>
      <c r="DZ134" s="52"/>
      <c r="EA134" s="52"/>
      <c r="EB134" s="52"/>
      <c r="EC134" s="52"/>
      <c r="ED134" s="52"/>
      <c r="EE134" s="52"/>
      <c r="EF134" s="52"/>
      <c r="EG134" s="52"/>
      <c r="EH134" s="52"/>
      <c r="EI134" s="52"/>
      <c r="EJ134" s="52"/>
      <c r="EK134" s="52"/>
      <c r="EL134" s="52"/>
      <c r="EM134" s="52"/>
      <c r="EN134" s="52"/>
      <c r="EO134" s="52"/>
      <c r="EP134" s="52"/>
      <c r="EQ134" s="52"/>
      <c r="ER134" s="52"/>
      <c r="ES134" s="52"/>
      <c r="ET134" s="52"/>
      <c r="EU134" s="52"/>
      <c r="EV134" s="52"/>
      <c r="EW134" s="52"/>
      <c r="EX134" s="52"/>
      <c r="EY134" s="52"/>
      <c r="EZ134" s="52"/>
      <c r="FA134" s="52"/>
      <c r="FB134" s="52"/>
      <c r="FC134" s="52"/>
      <c r="FD134" s="52"/>
      <c r="FE134" s="52"/>
      <c r="FF134" s="52"/>
      <c r="FG134" s="52"/>
      <c r="FH134" s="52"/>
      <c r="FI134" s="52"/>
      <c r="FJ134" s="52"/>
      <c r="FK134" s="52"/>
      <c r="FL134" s="52"/>
      <c r="FM134" s="52"/>
      <c r="FN134" s="52"/>
      <c r="FO134" s="52"/>
      <c r="FP134" s="52"/>
      <c r="FQ134" s="52"/>
      <c r="FR134" s="52"/>
      <c r="FS134" s="52"/>
      <c r="FT134" s="52"/>
      <c r="FU134" s="52"/>
      <c r="FV134" s="52"/>
      <c r="FW134" s="52"/>
      <c r="FX134" s="52"/>
      <c r="FY134" s="52"/>
      <c r="FZ134" s="52"/>
      <c r="GA134" s="52"/>
      <c r="GB134" s="52"/>
      <c r="GC134" s="52"/>
      <c r="GD134" s="52"/>
      <c r="GE134" s="52"/>
      <c r="GF134" s="52"/>
      <c r="GG134" s="52"/>
      <c r="GH134" s="52"/>
      <c r="GI134" s="52"/>
      <c r="GJ134" s="52"/>
    </row>
    <row r="135" spans="1:192" ht="15" hidden="1" customHeight="1">
      <c r="A135" s="48" t="s">
        <v>8754</v>
      </c>
      <c r="B135" s="56"/>
      <c r="C135" s="62">
        <v>18</v>
      </c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  <c r="AU135" s="52"/>
      <c r="AV135" s="52"/>
      <c r="AW135" s="52"/>
      <c r="AX135" s="52"/>
      <c r="AY135" s="52"/>
      <c r="AZ135" s="52"/>
      <c r="BA135" s="52"/>
      <c r="BB135" s="52"/>
      <c r="BC135" s="52"/>
      <c r="BD135" s="52"/>
      <c r="BE135" s="52"/>
      <c r="BF135" s="52"/>
      <c r="BG135" s="52"/>
      <c r="BH135" s="52"/>
      <c r="BI135" s="52"/>
      <c r="BJ135" s="52"/>
      <c r="BK135" s="52"/>
      <c r="BL135" s="52"/>
      <c r="BM135" s="52"/>
      <c r="BN135" s="52"/>
      <c r="BO135" s="52"/>
      <c r="BP135" s="52"/>
      <c r="BQ135" s="52"/>
      <c r="BR135" s="52"/>
      <c r="BS135" s="52"/>
      <c r="BT135" s="52"/>
      <c r="BU135" s="52"/>
      <c r="BV135" s="52"/>
      <c r="BW135" s="52"/>
      <c r="BX135" s="52"/>
      <c r="BY135" s="52"/>
      <c r="BZ135" s="52"/>
      <c r="CA135" s="52"/>
      <c r="CB135" s="52"/>
      <c r="CC135" s="52"/>
      <c r="CD135" s="52"/>
      <c r="CE135" s="52"/>
      <c r="CF135" s="52"/>
      <c r="CG135" s="52"/>
      <c r="CH135" s="52"/>
      <c r="CI135" s="52"/>
      <c r="CJ135" s="52"/>
      <c r="CK135" s="52"/>
      <c r="CL135" s="52"/>
      <c r="CM135" s="52"/>
      <c r="CN135" s="52"/>
      <c r="CO135" s="52"/>
      <c r="CP135" s="52"/>
      <c r="CQ135" s="52"/>
      <c r="CR135" s="52"/>
      <c r="CS135" s="52"/>
      <c r="CT135" s="52"/>
      <c r="CU135" s="52"/>
      <c r="CV135" s="52"/>
      <c r="CW135" s="52"/>
      <c r="CX135" s="52"/>
      <c r="CY135" s="52"/>
      <c r="CZ135" s="52"/>
      <c r="DA135" s="52"/>
      <c r="DB135" s="52"/>
      <c r="DC135" s="52"/>
      <c r="DD135" s="52"/>
      <c r="DE135" s="52"/>
      <c r="DF135" s="52"/>
      <c r="DG135" s="52"/>
      <c r="DH135" s="52"/>
      <c r="DI135" s="52"/>
      <c r="DJ135" s="52"/>
      <c r="DK135" s="52"/>
      <c r="DL135" s="52"/>
      <c r="DM135" s="52"/>
      <c r="DN135" s="52"/>
      <c r="DO135" s="52"/>
      <c r="DP135" s="52"/>
      <c r="DQ135" s="52"/>
      <c r="DR135" s="52"/>
      <c r="DS135" s="52"/>
      <c r="DT135" s="52"/>
      <c r="DU135" s="52"/>
      <c r="DV135" s="52"/>
      <c r="DW135" s="52"/>
      <c r="DX135" s="52"/>
      <c r="DY135" s="52"/>
      <c r="DZ135" s="52"/>
      <c r="EA135" s="52"/>
      <c r="EB135" s="52"/>
      <c r="EC135" s="52"/>
      <c r="ED135" s="52"/>
      <c r="EE135" s="52"/>
      <c r="EF135" s="52"/>
      <c r="EG135" s="52"/>
      <c r="EH135" s="52"/>
      <c r="EI135" s="52"/>
      <c r="EJ135" s="52"/>
      <c r="EK135" s="52"/>
      <c r="EL135" s="52"/>
      <c r="EM135" s="52"/>
      <c r="EN135" s="52"/>
      <c r="EO135" s="52"/>
      <c r="EP135" s="52"/>
      <c r="EQ135" s="52"/>
      <c r="ER135" s="52"/>
      <c r="ES135" s="52"/>
      <c r="ET135" s="52"/>
      <c r="EU135" s="52"/>
      <c r="EV135" s="52"/>
      <c r="EW135" s="52"/>
      <c r="EX135" s="52"/>
      <c r="EY135" s="52"/>
      <c r="EZ135" s="52"/>
      <c r="FA135" s="52"/>
      <c r="FB135" s="52"/>
      <c r="FC135" s="52"/>
      <c r="FD135" s="52"/>
      <c r="FE135" s="52"/>
      <c r="FF135" s="52"/>
      <c r="FG135" s="52"/>
      <c r="FH135" s="52"/>
      <c r="FI135" s="52"/>
      <c r="FJ135" s="52"/>
      <c r="FK135" s="52"/>
      <c r="FL135" s="52"/>
      <c r="FM135" s="52"/>
      <c r="FN135" s="52"/>
      <c r="FO135" s="52"/>
      <c r="FP135" s="52"/>
      <c r="FQ135" s="52"/>
      <c r="FR135" s="52"/>
      <c r="FS135" s="52"/>
      <c r="FT135" s="52"/>
      <c r="FU135" s="52"/>
      <c r="FV135" s="52"/>
      <c r="FW135" s="52"/>
      <c r="FX135" s="52"/>
      <c r="FY135" s="52"/>
      <c r="FZ135" s="52"/>
      <c r="GA135" s="52"/>
      <c r="GB135" s="52"/>
      <c r="GC135" s="52"/>
      <c r="GD135" s="52"/>
      <c r="GE135" s="52"/>
      <c r="GF135" s="52"/>
      <c r="GG135" s="52"/>
      <c r="GH135" s="52"/>
      <c r="GI135" s="52"/>
      <c r="GJ135" s="52"/>
    </row>
    <row r="136" spans="1:192" ht="15" hidden="1" customHeight="1">
      <c r="A136" s="49"/>
      <c r="B136" s="49" t="s">
        <v>8755</v>
      </c>
      <c r="C136" s="62">
        <v>19</v>
      </c>
      <c r="D136" s="52" cm="1">
        <f t="array" ref="D136">A127863166L_Latest</f>
        <v>44.1</v>
      </c>
      <c r="E136" s="52" cm="1">
        <f t="array" ref="E136">A127849726K_Latest</f>
        <v>127.059</v>
      </c>
      <c r="F136" s="52" cm="1">
        <f t="array" ref="F136">A127904562L_Latest</f>
        <v>78.867000000000004</v>
      </c>
      <c r="G136" s="52" cm="1">
        <f t="array" ref="G136">A127863330C_Latest</f>
        <v>62.295000000000002</v>
      </c>
      <c r="H136" s="52" cm="1">
        <f t="array" ref="H136">A127835994W_Latest</f>
        <v>47.719000000000001</v>
      </c>
      <c r="I136" s="52" cm="1">
        <f t="array" ref="I136">A127849802A_Latest</f>
        <v>36.814999999999998</v>
      </c>
      <c r="J136" s="52" cm="1">
        <f t="array" ref="J136">A127863382F_Latest</f>
        <v>23.266999999999999</v>
      </c>
      <c r="K136" s="52" cm="1">
        <f t="array" ref="K136">A127932054R_Latest</f>
        <v>30.811</v>
      </c>
      <c r="L136" s="52" cm="1">
        <f t="array" ref="L136">A127918110J_Latest</f>
        <v>152.62700000000001</v>
      </c>
      <c r="M136" s="52" cm="1">
        <f t="array" ref="M136">A127890558C_Latest</f>
        <v>53.44</v>
      </c>
      <c r="N136" s="52" cm="1">
        <f t="array" ref="N136">A127863218C_Latest</f>
        <v>71.48</v>
      </c>
      <c r="O136" s="52" cm="1">
        <f t="array" ref="O136">A127876986K_Latest</f>
        <v>108.718</v>
      </c>
      <c r="P136" s="52" cm="1">
        <f t="array" ref="P136">A127931886L_Latest</f>
        <v>51.872999999999998</v>
      </c>
      <c r="Q136" s="52" t="e" cm="1">
        <f t="array" ref="Q136">A127877126C_Latest</f>
        <v>#NAME?</v>
      </c>
      <c r="R136" s="52" cm="1">
        <f t="array" ref="R136">A127931566A_Latest</f>
        <v>452.72199999999998</v>
      </c>
      <c r="S136" s="52" cm="1">
        <f t="array" ref="S136">A127892042A_Latest</f>
        <v>13.384</v>
      </c>
      <c r="T136" s="52" cm="1">
        <f t="array" ref="T136">A127864810J_Latest</f>
        <v>30.003</v>
      </c>
      <c r="U136" s="52" cm="1">
        <f t="array" ref="U136">A127906018V_Latest</f>
        <v>23.972000000000001</v>
      </c>
      <c r="V136" s="52" cm="1">
        <f t="array" ref="V136">A127933550V_Latest</f>
        <v>20.483000000000001</v>
      </c>
      <c r="W136" s="52" cm="1">
        <f t="array" ref="W136">A127837554C_Latest</f>
        <v>13.281000000000001</v>
      </c>
      <c r="X136" s="52" cm="1">
        <f t="array" ref="X136">A127919726X_Latest</f>
        <v>16.29</v>
      </c>
      <c r="Y136" s="52" cm="1">
        <f t="array" ref="Y136">A127933610K_Latest</f>
        <v>8.7460000000000004</v>
      </c>
      <c r="Z136" s="52" cm="1">
        <f t="array" ref="Z136">A127864930A_Latest</f>
        <v>10.798</v>
      </c>
      <c r="AA136" s="52" cm="1">
        <f t="array" ref="AA136">A127878530X_Latest</f>
        <v>38.6</v>
      </c>
      <c r="AB136" s="52" cm="1">
        <f t="array" ref="AB136">A127933426K_Latest</f>
        <v>15.906000000000001</v>
      </c>
      <c r="AC136" s="52" cm="1">
        <f t="array" ref="AC136">A127933458C_Latest</f>
        <v>21.719000000000001</v>
      </c>
      <c r="AD136" s="52" cm="1">
        <f t="array" ref="AD136">A127864770A_Latest</f>
        <v>37.725000000000001</v>
      </c>
      <c r="AE136" s="52" cm="1">
        <f t="array" ref="AE136">A127851194X_Latest</f>
        <v>17.917000000000002</v>
      </c>
      <c r="AF136" s="52" t="e" cm="1">
        <f t="array" ref="AF136">A127933638L_Latest</f>
        <v>#NAME?</v>
      </c>
      <c r="AG136" s="52" cm="1">
        <f t="array" ref="AG136">A127864482J_Latest</f>
        <v>136.95699999999999</v>
      </c>
      <c r="AH136" s="52" cm="1">
        <f t="array" ref="AH136">A127866266A_Latest</f>
        <v>11.708</v>
      </c>
      <c r="AI136" s="52" cm="1">
        <f t="array" ref="AI136">A127921046K_Latest</f>
        <v>47.875999999999998</v>
      </c>
      <c r="AJ136" s="52" cm="1">
        <f t="array" ref="AJ136">A127907550J_Latest</f>
        <v>16.085999999999999</v>
      </c>
      <c r="AK136" s="52" cm="1">
        <f t="array" ref="AK136">A127935046V_Latest</f>
        <v>13.215</v>
      </c>
      <c r="AL136" s="52" cm="1">
        <f t="array" ref="AL136">A127839010T_Latest</f>
        <v>11.382999999999999</v>
      </c>
      <c r="AM136" s="52" cm="1">
        <f t="array" ref="AM136">A127893882K_Latest</f>
        <v>8.0920000000000005</v>
      </c>
      <c r="AN136" s="52" cm="1">
        <f t="array" ref="AN136">A127852782L_Latest</f>
        <v>3.8580000000000001</v>
      </c>
      <c r="AO136" s="52" cm="1">
        <f t="array" ref="AO136">A127839054V_Latest</f>
        <v>5.3360000000000003</v>
      </c>
      <c r="AP136" s="52" cm="1">
        <f t="array" ref="AP136">A127920958J_Latest</f>
        <v>53.527999999999999</v>
      </c>
      <c r="AQ136" s="52" cm="1">
        <f t="array" ref="AQ136">A127893678A_Latest</f>
        <v>11.098000000000001</v>
      </c>
      <c r="AR136" s="52" cm="1">
        <f t="array" ref="AR136">A127880154W_Latest</f>
        <v>14.326000000000001</v>
      </c>
      <c r="AS136" s="52" cm="1">
        <f t="array" ref="AS136">A127893738T_Latest</f>
        <v>24.779</v>
      </c>
      <c r="AT136" s="52" cm="1">
        <f t="array" ref="AT136">A127866370A_Latest</f>
        <v>11.509</v>
      </c>
      <c r="AU136" s="52" t="e" cm="1">
        <f t="array" ref="AU136">A127880314W_Latest</f>
        <v>#NAME?</v>
      </c>
      <c r="AV136" s="52" cm="1">
        <f t="array" ref="AV136">A127920706L_Latest</f>
        <v>117.55500000000001</v>
      </c>
      <c r="AW136" s="52" cm="1">
        <f t="array" ref="AW136">A127895094J_Latest</f>
        <v>10.199999999999999</v>
      </c>
      <c r="AX136" s="52" cm="1">
        <f t="array" ref="AX136">A127895218X_Latest</f>
        <v>25.436</v>
      </c>
      <c r="AY136" s="52" cm="1">
        <f t="array" ref="AY136">A127922618X_Latest</f>
        <v>18.408999999999999</v>
      </c>
      <c r="AZ136" s="52" cm="1">
        <f t="array" ref="AZ136">A127854414V_Latest</f>
        <v>13.568</v>
      </c>
      <c r="BA136" s="52" cm="1">
        <f t="array" ref="BA136">A127895266T_Latest</f>
        <v>8.8689999999999998</v>
      </c>
      <c r="BB136" s="52" cm="1">
        <f t="array" ref="BB136">A127909122X_Latest</f>
        <v>6.0910000000000002</v>
      </c>
      <c r="BC136" s="52" cm="1">
        <f t="array" ref="BC136">A127922726J_Latest</f>
        <v>2.9849999999999999</v>
      </c>
      <c r="BD136" s="52" cm="1">
        <f t="array" ref="BD136">A127881742K_Latest</f>
        <v>8.7309999999999999</v>
      </c>
      <c r="BE136" s="52" cm="1">
        <f t="array" ref="BE136">A127895122F_Latest</f>
        <v>31.658999999999999</v>
      </c>
      <c r="BF136" s="52" cm="1">
        <f t="array" ref="BF136">A127922526R_Latest</f>
        <v>11.612</v>
      </c>
      <c r="BG136" s="52" cm="1">
        <f t="array" ref="BG136">A127895170X_Latest</f>
        <v>17.03</v>
      </c>
      <c r="BH136" s="52" cm="1">
        <f t="array" ref="BH136">A127881590K_Latest</f>
        <v>19.111000000000001</v>
      </c>
      <c r="BI136" s="52" cm="1">
        <f t="array" ref="BI136">A127867890X_Latest</f>
        <v>12.743</v>
      </c>
      <c r="BJ136" s="52" t="e" cm="1">
        <f t="array" ref="BJ136">A127854486F_Latest</f>
        <v>#NAME?</v>
      </c>
      <c r="BK136" s="52" cm="1">
        <f t="array" ref="BK136">A127840074A_Latest</f>
        <v>95.025999999999996</v>
      </c>
      <c r="BL136" s="52" cm="1">
        <f t="array" ref="BL136">A127841902R_Latest</f>
        <v>2.5259999999999998</v>
      </c>
      <c r="BM136" s="52" cm="1">
        <f t="array" ref="BM136">A127883242A_Latest</f>
        <v>7.1379999999999999</v>
      </c>
      <c r="BN136" s="52" cm="1">
        <f t="array" ref="BN136">A127855922J_Latest</f>
        <v>4.3380000000000001</v>
      </c>
      <c r="BO136" s="52" cm="1">
        <f t="array" ref="BO136">A127883282V_Latest</f>
        <v>4.5670000000000002</v>
      </c>
      <c r="BP136" s="52" cm="1">
        <f t="array" ref="BP136">A127869406W_Latest</f>
        <v>2.7839999999999998</v>
      </c>
      <c r="BQ136" s="52" cm="1">
        <f t="array" ref="BQ136">A127869426F_Latest</f>
        <v>3.1440000000000001</v>
      </c>
      <c r="BR136" s="52" cm="1">
        <f t="array" ref="BR136">A127856002K_Latest</f>
        <v>2.1120000000000001</v>
      </c>
      <c r="BS136" s="52" cm="1">
        <f t="array" ref="BS136">A127938178A_Latest</f>
        <v>1.9470000000000001</v>
      </c>
      <c r="BT136" s="52" cm="1">
        <f t="array" ref="BT136">A127896634C_Latest</f>
        <v>8.9309999999999992</v>
      </c>
      <c r="BU136" s="52" cm="1">
        <f t="array" ref="BU136">A127869278R_Latest</f>
        <v>4.0949999999999998</v>
      </c>
      <c r="BV136" s="52" cm="1">
        <f t="array" ref="BV136">A127841954T_Latest</f>
        <v>3.871</v>
      </c>
      <c r="BW136" s="52" cm="1">
        <f t="array" ref="BW136">A127883198C_Latest</f>
        <v>6.79</v>
      </c>
      <c r="BX136" s="52" cm="1">
        <f t="array" ref="BX136">A127924126R_Latest</f>
        <v>3.5129999999999999</v>
      </c>
      <c r="BY136" s="52" t="e" cm="1">
        <f t="array" ref="BY136">A127869522F_Latest</f>
        <v>#NAME?</v>
      </c>
      <c r="BZ136" s="52" cm="1">
        <f t="array" ref="BZ136">A127855554R_Latest</f>
        <v>28.555</v>
      </c>
      <c r="CA136" s="52" cm="1">
        <f t="array" ref="CA136">A127911994X_Latest</f>
        <v>3.2010000000000001</v>
      </c>
      <c r="CB136" s="52" cm="1">
        <f t="array" ref="CB136">A127870886T_Latest</f>
        <v>10.175000000000001</v>
      </c>
      <c r="CC136" s="52" cm="1">
        <f t="array" ref="CC136">A127925806L_Latest</f>
        <v>13.259</v>
      </c>
      <c r="CD136" s="52" cm="1">
        <f t="array" ref="CD136">A127898350L_Latest</f>
        <v>4.9610000000000003</v>
      </c>
      <c r="CE136" s="52" cm="1">
        <f t="array" ref="CE136">A127898370W_Latest</f>
        <v>8.593</v>
      </c>
      <c r="CF136" s="52" cm="1">
        <f t="array" ref="CF136">A127857530J_Latest</f>
        <v>2.3650000000000002</v>
      </c>
      <c r="CG136" s="52" cm="1">
        <f t="array" ref="CG136">A127843590A_Latest</f>
        <v>4.4619999999999997</v>
      </c>
      <c r="CH136" s="52" cm="1">
        <f t="array" ref="CH136">A127871006A_Latest</f>
        <v>2.2200000000000002</v>
      </c>
      <c r="CI136" s="52" cm="1">
        <f t="array" ref="CI136">A127925686F_Latest</f>
        <v>11.36</v>
      </c>
      <c r="CJ136" s="52" cm="1">
        <f t="array" ref="CJ136">A127939410A_Latest</f>
        <v>7.0640000000000001</v>
      </c>
      <c r="CK136" s="52" cm="1">
        <f t="array" ref="CK136">A127912050J_Latest</f>
        <v>11.423999999999999</v>
      </c>
      <c r="CL136" s="52" cm="1">
        <f t="array" ref="CL136">A127925734L_Latest</f>
        <v>14.752000000000001</v>
      </c>
      <c r="CM136" s="52" cm="1">
        <f t="array" ref="CM136">A127857414X_Latest</f>
        <v>3.669</v>
      </c>
      <c r="CN136" s="52" t="e" cm="1">
        <f t="array" ref="CN136">A127912246K_Latest</f>
        <v>#NAME?</v>
      </c>
      <c r="CO136" s="52" cm="1">
        <f t="array" ref="CO136">A127870482W_Latest</f>
        <v>49.515999999999998</v>
      </c>
      <c r="CP136" s="52" cm="1">
        <f t="array" ref="CP136">A127872342F_Latest</f>
        <v>1.206</v>
      </c>
      <c r="CQ136" s="52" cm="1">
        <f t="array" ref="CQ136">A127858938F_Latest</f>
        <v>1.1339999999999999</v>
      </c>
      <c r="CR136" s="52" cm="1">
        <f t="array" ref="CR136">A127858962F_Latest</f>
        <v>1.4239999999999999</v>
      </c>
      <c r="CS136" s="52" cm="1">
        <f t="array" ref="CS136">A127913726R_Latest</f>
        <v>1.589</v>
      </c>
      <c r="CT136" s="52" cm="1">
        <f t="array" ref="CT136">A127845114X_Latest</f>
        <v>0.64600000000000002</v>
      </c>
      <c r="CU136" s="52" cm="1">
        <f t="array" ref="CU136">A127941110R_Latest</f>
        <v>0.55600000000000005</v>
      </c>
      <c r="CV136" s="52" cm="1">
        <f t="array" ref="CV136">A127872514R_Latest</f>
        <v>0.22900000000000001</v>
      </c>
      <c r="CW136" s="52" cm="1">
        <f t="array" ref="CW136">A127872522R_Latest</f>
        <v>1.248</v>
      </c>
      <c r="CX136" s="52" cm="1">
        <f t="array" ref="CX136">A127899758K_Latest</f>
        <v>1.7749999999999999</v>
      </c>
      <c r="CY136" s="52" cm="1">
        <f t="array" ref="CY136">A127927150V_Latest</f>
        <v>0.84</v>
      </c>
      <c r="CZ136" s="52" cm="1">
        <f t="array" ref="CZ136">A127858890F_Latest</f>
        <v>1.391</v>
      </c>
      <c r="DA136" s="52" cm="1">
        <f t="array" ref="DA136">A127927178W_Latest</f>
        <v>1.5960000000000001</v>
      </c>
      <c r="DB136" s="52" cm="1">
        <f t="array" ref="DB136">A127872430F_Latest</f>
        <v>1.7969999999999999</v>
      </c>
      <c r="DC136" s="52" t="e" cm="1">
        <f t="array" ref="DC136">A127899978L_Latest</f>
        <v>#NAME?</v>
      </c>
      <c r="DD136" s="52" cm="1">
        <f t="array" ref="DD136">A127885714X_Latest</f>
        <v>8.5060000000000002</v>
      </c>
      <c r="DE136" s="52" cm="1">
        <f t="array" ref="DE136">A127915170F_Latest</f>
        <v>0.38500000000000001</v>
      </c>
      <c r="DF136" s="52" cm="1">
        <f t="array" ref="DF136">A127873958W_Latest</f>
        <v>1.583</v>
      </c>
      <c r="DG136" s="52" cm="1">
        <f t="array" ref="DG136">A127915290X_Latest</f>
        <v>0.40200000000000002</v>
      </c>
      <c r="DH136" s="52" cm="1">
        <f t="array" ref="DH136">A127928862K_Latest</f>
        <v>0.38</v>
      </c>
      <c r="DI136" s="52" cm="1">
        <f t="array" ref="DI136">A127928890V_Latest</f>
        <v>8.1000000000000003E-2</v>
      </c>
      <c r="DJ136" s="52" cm="1">
        <f t="array" ref="DJ136">A127860434T_Latest</f>
        <v>8.3000000000000004E-2</v>
      </c>
      <c r="DK136" s="52" cm="1">
        <f t="array" ref="DK136">A127874034R_Latest</f>
        <v>0.42799999999999999</v>
      </c>
      <c r="DL136" s="52" cm="1">
        <f t="array" ref="DL136">A127887730K_Latest</f>
        <v>8.2000000000000003E-2</v>
      </c>
      <c r="DM136" s="52" cm="1">
        <f t="array" ref="DM136">A127942398F_Latest</f>
        <v>1.7849999999999999</v>
      </c>
      <c r="DN136" s="52" cm="1">
        <f t="array" ref="DN136">A127873882L_Latest</f>
        <v>0.46600000000000003</v>
      </c>
      <c r="DO136" s="52" cm="1">
        <f t="array" ref="DO136">A127928790K_Latest</f>
        <v>0.26700000000000002</v>
      </c>
      <c r="DP136" s="52" cm="1">
        <f t="array" ref="DP136">A127860314X_Latest</f>
        <v>0.73799999999999999</v>
      </c>
      <c r="DQ136" s="52" cm="1">
        <f t="array" ref="DQ136">A127846578R_Latest</f>
        <v>8.3000000000000004E-2</v>
      </c>
      <c r="DR136" s="52" t="e" cm="1">
        <f t="array" ref="DR136">A127942602C_Latest</f>
        <v>#NAME?</v>
      </c>
      <c r="DS136" s="52" cm="1">
        <f t="array" ref="DS136">A127887266T_Latest</f>
        <v>3.4249999999999998</v>
      </c>
      <c r="DT136" s="52" cm="1">
        <f t="array" ref="DT136">A127902882L_Latest</f>
        <v>1.4910000000000001</v>
      </c>
      <c r="DU136" s="52" cm="1">
        <f t="array" ref="DU136">A127930370F_Latest</f>
        <v>3.7120000000000002</v>
      </c>
      <c r="DV136" s="52" cm="1">
        <f t="array" ref="DV136">A127889214A_Latest</f>
        <v>0.97499999999999998</v>
      </c>
      <c r="DW136" s="52" cm="1">
        <f t="array" ref="DW136">A127916654V_Latest</f>
        <v>3.5329999999999999</v>
      </c>
      <c r="DX136" s="52" cm="1">
        <f t="array" ref="DX136">A127861926F_Latest</f>
        <v>2.0830000000000002</v>
      </c>
      <c r="DY136" s="52" cm="1">
        <f t="array" ref="DY136">A127848174F_Latest</f>
        <v>0.193</v>
      </c>
      <c r="DZ136" s="52" cm="1">
        <f t="array" ref="DZ136">A127916710A_Latest</f>
        <v>0.44700000000000001</v>
      </c>
      <c r="EA136" s="52" cm="1">
        <f t="array" ref="EA136">A127930514F_Latest</f>
        <v>0.44900000000000001</v>
      </c>
      <c r="EB136" s="52" cm="1">
        <f t="array" ref="EB136">A127875326K_Latest</f>
        <v>4.9889999999999999</v>
      </c>
      <c r="EC136" s="52" cm="1">
        <f t="array" ref="EC136">A127875346V_Latest</f>
        <v>2.359</v>
      </c>
      <c r="ED136" s="52" cm="1">
        <f t="array" ref="ED136">A127930298X_Latest</f>
        <v>1.452</v>
      </c>
      <c r="EE136" s="52" cm="1">
        <f t="array" ref="EE136">A127930326W_Latest</f>
        <v>3.2269999999999999</v>
      </c>
      <c r="EF136" s="52" cm="1">
        <f t="array" ref="EF136">A127861870F_Latest</f>
        <v>0.64200000000000002</v>
      </c>
      <c r="EG136" s="52" t="e" cm="1">
        <f t="array" ref="EG136">A127889282C_Latest</f>
        <v>#NAME?</v>
      </c>
      <c r="EH136" s="52" cm="1">
        <f t="array" ref="EH136">A127888802C_Latest</f>
        <v>13.182</v>
      </c>
      <c r="EI136" s="52"/>
      <c r="EJ136" s="52"/>
      <c r="EK136" s="52"/>
      <c r="EL136" s="52"/>
      <c r="EM136" s="52"/>
      <c r="EN136" s="52"/>
      <c r="EO136" s="52"/>
      <c r="EP136" s="52"/>
      <c r="EQ136" s="52"/>
      <c r="ER136" s="52"/>
      <c r="ES136" s="52"/>
      <c r="ET136" s="52"/>
      <c r="EU136" s="52"/>
      <c r="EV136" s="52"/>
      <c r="EW136" s="52"/>
      <c r="EX136" s="52"/>
      <c r="EY136" s="52"/>
      <c r="EZ136" s="52"/>
      <c r="FA136" s="52"/>
      <c r="FB136" s="52"/>
      <c r="FC136" s="52"/>
      <c r="FD136" s="52"/>
      <c r="FE136" s="52"/>
      <c r="FF136" s="52"/>
      <c r="FG136" s="52"/>
      <c r="FH136" s="52"/>
      <c r="FI136" s="52"/>
      <c r="FJ136" s="52"/>
      <c r="FK136" s="52"/>
      <c r="FL136" s="52"/>
      <c r="FM136" s="52"/>
      <c r="FN136" s="52"/>
      <c r="FO136" s="52"/>
      <c r="FP136" s="52"/>
      <c r="FQ136" s="52"/>
      <c r="FR136" s="52"/>
      <c r="FS136" s="52"/>
      <c r="FT136" s="52"/>
      <c r="FU136" s="52"/>
      <c r="FV136" s="52"/>
      <c r="FW136" s="52"/>
      <c r="FX136" s="52"/>
      <c r="FY136" s="52"/>
      <c r="FZ136" s="52"/>
      <c r="GA136" s="52"/>
      <c r="GB136" s="52"/>
      <c r="GC136" s="52"/>
      <c r="GD136" s="52"/>
      <c r="GE136" s="52"/>
      <c r="GF136" s="52"/>
      <c r="GG136" s="52"/>
      <c r="GH136" s="52"/>
      <c r="GI136" s="52"/>
      <c r="GJ136" s="52"/>
    </row>
    <row r="137" spans="1:192" ht="15" hidden="1" customHeight="1">
      <c r="A137" s="49"/>
      <c r="B137" s="49" t="s">
        <v>8756</v>
      </c>
      <c r="C137" s="62">
        <v>20</v>
      </c>
      <c r="D137" s="52" cm="1">
        <f t="array" ref="D137">A127918082K_Latest</f>
        <v>66.912000000000006</v>
      </c>
      <c r="E137" s="52" cm="1">
        <f t="array" ref="E137">A127877018V_Latest</f>
        <v>109.438</v>
      </c>
      <c r="F137" s="52" cm="1">
        <f t="array" ref="F137">A127849746V_Latest</f>
        <v>62.314</v>
      </c>
      <c r="G137" s="52" cm="1">
        <f t="array" ref="G137">A127863334L_Latest</f>
        <v>67.673000000000002</v>
      </c>
      <c r="H137" s="52" cm="1">
        <f t="array" ref="H137">A127931962C_Latest</f>
        <v>85.882000000000005</v>
      </c>
      <c r="I137" s="52" cm="1">
        <f t="array" ref="I137">A127863354W_Latest</f>
        <v>52.31</v>
      </c>
      <c r="J137" s="52" cm="1">
        <f t="array" ref="J137">A127904646W_Latest</f>
        <v>36.826000000000001</v>
      </c>
      <c r="K137" s="52" cm="1">
        <f t="array" ref="K137">A127918298W_Latest</f>
        <v>57.832000000000001</v>
      </c>
      <c r="L137" s="52" cm="1">
        <f t="array" ref="L137">A127890530A_Latest</f>
        <v>148.19499999999999</v>
      </c>
      <c r="M137" s="52" cm="1">
        <f t="array" ref="M137">A127931858C_Latest</f>
        <v>62.12</v>
      </c>
      <c r="N137" s="52" cm="1">
        <f t="array" ref="N137">A127849686C_Latest</f>
        <v>62.29</v>
      </c>
      <c r="O137" s="52" cm="1">
        <f t="array" ref="O137">A127890610A_Latest</f>
        <v>150.548</v>
      </c>
      <c r="P137" s="52" cm="1">
        <f t="array" ref="P137">A127877006K_Latest</f>
        <v>101.496</v>
      </c>
      <c r="Q137" s="52" t="e" cm="1">
        <f t="array" ref="Q137">A127836030W_Latest</f>
        <v>#NAME?</v>
      </c>
      <c r="R137" s="52" cm="1">
        <f t="array" ref="R137">A127862942X_Latest</f>
        <v>548.53200000000004</v>
      </c>
      <c r="S137" s="52" cm="1">
        <f t="array" ref="S137">A127933378C_Latest</f>
        <v>17.507000000000001</v>
      </c>
      <c r="T137" s="52" cm="1">
        <f t="array" ref="T137">A127892162V_Latest</f>
        <v>27.635999999999999</v>
      </c>
      <c r="U137" s="52" cm="1">
        <f t="array" ref="U137">A127933534V_Latest</f>
        <v>16.608000000000001</v>
      </c>
      <c r="V137" s="52" cm="1">
        <f t="array" ref="V137">A127892190C_Latest</f>
        <v>23.745999999999999</v>
      </c>
      <c r="W137" s="52" cm="1">
        <f t="array" ref="W137">A127919694T_Latest</f>
        <v>20.181999999999999</v>
      </c>
      <c r="X137" s="52" cm="1">
        <f t="array" ref="X137">A127892230K_Latest</f>
        <v>14.246</v>
      </c>
      <c r="Y137" s="52" cm="1">
        <f t="array" ref="Y137">A127864910T_Latest</f>
        <v>14.045999999999999</v>
      </c>
      <c r="Z137" s="52" cm="1">
        <f t="array" ref="Z137">A127878734A_Latest</f>
        <v>20.027000000000001</v>
      </c>
      <c r="AA137" s="52" cm="1">
        <f t="array" ref="AA137">A127837386C_Latest</f>
        <v>35.731000000000002</v>
      </c>
      <c r="AB137" s="52" cm="1">
        <f t="array" ref="AB137">A127892094C_Latest</f>
        <v>19.32</v>
      </c>
      <c r="AC137" s="52" cm="1">
        <f t="array" ref="AC137">A127933466C_Latest</f>
        <v>13.678000000000001</v>
      </c>
      <c r="AD137" s="52" cm="1">
        <f t="array" ref="AD137">A127919626R_Latest</f>
        <v>52.34</v>
      </c>
      <c r="AE137" s="52" cm="1">
        <f t="array" ref="AE137">A127892134K_Latest</f>
        <v>30.622</v>
      </c>
      <c r="AF137" s="52" t="e" cm="1">
        <f t="array" ref="AF137">A127851318R_Latest</f>
        <v>#NAME?</v>
      </c>
      <c r="AG137" s="52" cm="1">
        <f t="array" ref="AG137">A127933094A_Latest</f>
        <v>155.94999999999999</v>
      </c>
      <c r="AH137" s="52" cm="1">
        <f t="array" ref="AH137">A127866270T_Latest</f>
        <v>20.027000000000001</v>
      </c>
      <c r="AI137" s="52" cm="1">
        <f t="array" ref="AI137">A127880214L_Latest</f>
        <v>27.195</v>
      </c>
      <c r="AJ137" s="52" cm="1">
        <f t="array" ref="AJ137">A127838974T_Latest</f>
        <v>14.784000000000001</v>
      </c>
      <c r="AK137" s="52" cm="1">
        <f t="array" ref="AK137">A127907594K_Latest</f>
        <v>15.677</v>
      </c>
      <c r="AL137" s="52" cm="1">
        <f t="array" ref="AL137">A127935066C_Latest</f>
        <v>23.734000000000002</v>
      </c>
      <c r="AM137" s="52" cm="1">
        <f t="array" ref="AM137">A127893886V_Latest</f>
        <v>12.561999999999999</v>
      </c>
      <c r="AN137" s="52" cm="1">
        <f t="array" ref="AN137">A127935094L_Latest</f>
        <v>6.899</v>
      </c>
      <c r="AO137" s="52" cm="1">
        <f t="array" ref="AO137">A127921146V_Latest</f>
        <v>9.7170000000000005</v>
      </c>
      <c r="AP137" s="52" cm="1">
        <f t="array" ref="AP137">A127838882J_Latest</f>
        <v>40.887999999999998</v>
      </c>
      <c r="AQ137" s="52" cm="1">
        <f t="array" ref="AQ137">A127852598L_Latest</f>
        <v>11.738</v>
      </c>
      <c r="AR137" s="52" cm="1">
        <f t="array" ref="AR137">A127893698K_Latest</f>
        <v>18.795999999999999</v>
      </c>
      <c r="AS137" s="52" cm="1">
        <f t="array" ref="AS137">A127893742J_Latest</f>
        <v>33.984000000000002</v>
      </c>
      <c r="AT137" s="52" cm="1">
        <f t="array" ref="AT137">A127838942X_Latest</f>
        <v>22.047999999999998</v>
      </c>
      <c r="AU137" s="52" t="e" cm="1">
        <f t="array" ref="AU137">A127880318F_Latest</f>
        <v>#NAME?</v>
      </c>
      <c r="AV137" s="52" cm="1">
        <f t="array" ref="AV137">A127893362F_Latest</f>
        <v>132.17599999999999</v>
      </c>
      <c r="AW137" s="52" cm="1">
        <f t="array" ref="AW137">A127922506F_Latest</f>
        <v>16.614000000000001</v>
      </c>
      <c r="AX137" s="52" cm="1">
        <f t="array" ref="AX137">A127922590J_Latest</f>
        <v>26.786999999999999</v>
      </c>
      <c r="AY137" s="52" cm="1">
        <f t="array" ref="AY137">A127867926R_Latest</f>
        <v>11.956</v>
      </c>
      <c r="AZ137" s="52" cm="1">
        <f t="array" ref="AZ137">A127867942R_Latest</f>
        <v>12.834</v>
      </c>
      <c r="BA137" s="52" cm="1">
        <f t="array" ref="BA137">A127922670J_Latest</f>
        <v>20.257000000000001</v>
      </c>
      <c r="BB137" s="52" cm="1">
        <f t="array" ref="BB137">A127895278A_Latest</f>
        <v>11.879</v>
      </c>
      <c r="BC137" s="52" cm="1">
        <f t="array" ref="BC137">A127909150J_Latest</f>
        <v>6.7830000000000004</v>
      </c>
      <c r="BD137" s="52" cm="1">
        <f t="array" ref="BD137">A127840554L_Latest</f>
        <v>12.952999999999999</v>
      </c>
      <c r="BE137" s="52" cm="1">
        <f t="array" ref="BE137">A127936466J_Latest</f>
        <v>36.567</v>
      </c>
      <c r="BF137" s="52" cm="1">
        <f t="array" ref="BF137">A127867826F_Latest</f>
        <v>15.579000000000001</v>
      </c>
      <c r="BG137" s="52" cm="1">
        <f t="array" ref="BG137">A127909022R_Latest</f>
        <v>12.622</v>
      </c>
      <c r="BH137" s="52" cm="1">
        <f t="array" ref="BH137">A127840402A_Latest</f>
        <v>29.145</v>
      </c>
      <c r="BI137" s="52" cm="1">
        <f t="array" ref="BI137">A127895202F_Latest</f>
        <v>21.992000000000001</v>
      </c>
      <c r="BJ137" s="52" t="e" cm="1">
        <f t="array" ref="BJ137">A127854490W_Latest</f>
        <v>#NAME?</v>
      </c>
      <c r="BK137" s="52" cm="1">
        <f t="array" ref="BK137">A127854006J_Latest</f>
        <v>122.815</v>
      </c>
      <c r="BL137" s="52" cm="1">
        <f t="array" ref="BL137">A127910446T_Latest</f>
        <v>4.516</v>
      </c>
      <c r="BM137" s="52" cm="1">
        <f t="array" ref="BM137">A127896714C_Latest</f>
        <v>7.4029999999999996</v>
      </c>
      <c r="BN137" s="52" cm="1">
        <f t="array" ref="BN137">A127910550T_Latest</f>
        <v>5.8140000000000001</v>
      </c>
      <c r="BO137" s="52" cm="1">
        <f t="array" ref="BO137">A127869378X_Latest</f>
        <v>2.794</v>
      </c>
      <c r="BP137" s="52" cm="1">
        <f t="array" ref="BP137">A127924210F_Latest</f>
        <v>7.0350000000000001</v>
      </c>
      <c r="BQ137" s="52" cm="1">
        <f t="array" ref="BQ137">A127883326K_Latest</f>
        <v>3.8220000000000001</v>
      </c>
      <c r="BR137" s="52" cm="1">
        <f t="array" ref="BR137">A127938166T_Latest</f>
        <v>1.0660000000000001</v>
      </c>
      <c r="BS137" s="52" cm="1">
        <f t="array" ref="BS137">A127856034C_Latest</f>
        <v>5.25</v>
      </c>
      <c r="BT137" s="52" cm="1">
        <f t="array" ref="BT137">A127883142T_Latest</f>
        <v>9.3810000000000002</v>
      </c>
      <c r="BU137" s="52" cm="1">
        <f t="array" ref="BU137">A127883162A_Latest</f>
        <v>5.5469999999999997</v>
      </c>
      <c r="BV137" s="52" cm="1">
        <f t="array" ref="BV137">A127938022F_Latest</f>
        <v>4.867</v>
      </c>
      <c r="BW137" s="52" cm="1">
        <f t="array" ref="BW137">A127883202J_Latest</f>
        <v>8.5150000000000006</v>
      </c>
      <c r="BX137" s="52" cm="1">
        <f t="array" ref="BX137">A127910510X_Latest</f>
        <v>8.7319999999999993</v>
      </c>
      <c r="BY137" s="52" t="e" cm="1">
        <f t="array" ref="BY137">A127883370V_Latest</f>
        <v>#NAME?</v>
      </c>
      <c r="BZ137" s="52" cm="1">
        <f t="array" ref="BZ137">A127882866F_Latest</f>
        <v>37.948999999999998</v>
      </c>
      <c r="CA137" s="52" cm="1">
        <f t="array" ref="CA137">A127911998J_Latest</f>
        <v>4.7770000000000001</v>
      </c>
      <c r="CB137" s="52" cm="1">
        <f t="array" ref="CB137">A127843510R_Latest</f>
        <v>13.779</v>
      </c>
      <c r="CC137" s="52" cm="1">
        <f t="array" ref="CC137">A127857462T_Latest</f>
        <v>10.861000000000001</v>
      </c>
      <c r="CD137" s="52" cm="1">
        <f t="array" ref="CD137">A127925822L_Latest</f>
        <v>8.4979999999999993</v>
      </c>
      <c r="CE137" s="52" cm="1">
        <f t="array" ref="CE137">A127925850W_Latest</f>
        <v>10.61</v>
      </c>
      <c r="CF137" s="52" cm="1">
        <f t="array" ref="CF137">A127857534T_Latest</f>
        <v>5.9009999999999998</v>
      </c>
      <c r="CG137" s="52" cm="1">
        <f t="array" ref="CG137">A127857554A_Latest</f>
        <v>6.1369999999999996</v>
      </c>
      <c r="CH137" s="52" cm="1">
        <f t="array" ref="CH137">A127912222T_Latest</f>
        <v>6.0979999999999999</v>
      </c>
      <c r="CI137" s="52" cm="1">
        <f t="array" ref="CI137">A127912006X_Latest</f>
        <v>17.001000000000001</v>
      </c>
      <c r="CJ137" s="52" cm="1">
        <f t="array" ref="CJ137">A127898226C_Latest</f>
        <v>6.8109999999999999</v>
      </c>
      <c r="CK137" s="52" cm="1">
        <f t="array" ref="CK137">A127925718L_Latest</f>
        <v>9.6010000000000009</v>
      </c>
      <c r="CL137" s="52" cm="1">
        <f t="array" ref="CL137">A127884622W_Latest</f>
        <v>19.161999999999999</v>
      </c>
      <c r="CM137" s="52" cm="1">
        <f t="array" ref="CM137">A127898306C_Latest</f>
        <v>11.722</v>
      </c>
      <c r="CN137" s="52" t="e" cm="1">
        <f t="array" ref="CN137">A127925902L_Latest</f>
        <v>#NAME?</v>
      </c>
      <c r="CO137" s="52" cm="1">
        <f t="array" ref="CO137">A127870486F_Latest</f>
        <v>68.519000000000005</v>
      </c>
      <c r="CP137" s="52" cm="1">
        <f t="array" ref="CP137">A127844934L_Latest</f>
        <v>1.4410000000000001</v>
      </c>
      <c r="CQ137" s="52" cm="1">
        <f t="array" ref="CQ137">A127858942W_Latest</f>
        <v>1.161</v>
      </c>
      <c r="CR137" s="52" cm="1">
        <f t="array" ref="CR137">A127872462X_Latest</f>
        <v>2.1019999999999999</v>
      </c>
      <c r="CS137" s="52" cm="1">
        <f t="array" ref="CS137">A127899862K_Latest</f>
        <v>1.762</v>
      </c>
      <c r="CT137" s="52" cm="1">
        <f t="array" ref="CT137">A127899898L_Latest</f>
        <v>1.0900000000000001</v>
      </c>
      <c r="CU137" s="52" cm="1">
        <f t="array" ref="CU137">A127899914A_Latest</f>
        <v>1.6679999999999999</v>
      </c>
      <c r="CV137" s="52" cm="1">
        <f t="array" ref="CV137">A127927346W_Latest</f>
        <v>1.256</v>
      </c>
      <c r="CW137" s="52" cm="1">
        <f t="array" ref="CW137">A127941146T_Latest</f>
        <v>3.0310000000000001</v>
      </c>
      <c r="CX137" s="52" cm="1">
        <f t="array" ref="CX137">A127940958F_Latest</f>
        <v>1.7450000000000001</v>
      </c>
      <c r="CY137" s="52" cm="1">
        <f t="array" ref="CY137">A127940974F_Latest</f>
        <v>0.77500000000000002</v>
      </c>
      <c r="CZ137" s="52" cm="1">
        <f t="array" ref="CZ137">A127913658X_Latest</f>
        <v>2.0409999999999999</v>
      </c>
      <c r="DA137" s="52" cm="1">
        <f t="array" ref="DA137">A127858914L_Latest</f>
        <v>3.27</v>
      </c>
      <c r="DB137" s="52" cm="1">
        <f t="array" ref="DB137">A127941022R_Latest</f>
        <v>4.2279999999999998</v>
      </c>
      <c r="DC137" s="52" t="e" cm="1">
        <f t="array" ref="DC137">A127845178K_Latest</f>
        <v>#NAME?</v>
      </c>
      <c r="DD137" s="52" cm="1">
        <f t="array" ref="DD137">A127940714K_Latest</f>
        <v>13.644</v>
      </c>
      <c r="DE137" s="52" cm="1">
        <f t="array" ref="DE137">A127860238J_Latest</f>
        <v>0.85399999999999998</v>
      </c>
      <c r="DF137" s="52" cm="1">
        <f t="array" ref="DF137">A127860362T_Latest</f>
        <v>0.63100000000000001</v>
      </c>
      <c r="DG137" s="52" cm="1">
        <f t="array" ref="DG137">A127887670V_Latest</f>
        <v>0.188</v>
      </c>
      <c r="DH137" s="52" cm="1">
        <f t="array" ref="DH137">A127901414F_Latest</f>
        <v>0.83799999999999997</v>
      </c>
      <c r="DI137" s="52" cm="1">
        <f t="array" ref="DI137">A127846666R_Latest</f>
        <v>0.94199999999999995</v>
      </c>
      <c r="DJ137" s="52" cm="1">
        <f t="array" ref="DJ137">A127860442T_Latest</f>
        <v>0.72099999999999997</v>
      </c>
      <c r="DK137" s="52" cm="1">
        <f t="array" ref="DK137">A127860454A_Latest</f>
        <v>0.41899999999999998</v>
      </c>
      <c r="DL137" s="52" cm="1">
        <f t="array" ref="DL137">A127901478T_Latest</f>
        <v>0.155</v>
      </c>
      <c r="DM137" s="52" cm="1">
        <f t="array" ref="DM137">A127887554K_Latest</f>
        <v>1.2669999999999999</v>
      </c>
      <c r="DN137" s="52" cm="1">
        <f t="array" ref="DN137">A127942418C_Latest</f>
        <v>0.57299999999999995</v>
      </c>
      <c r="DO137" s="52" cm="1">
        <f t="array" ref="DO137">A127928794V_Latest</f>
        <v>0.42299999999999999</v>
      </c>
      <c r="DP137" s="52" cm="1">
        <f t="array" ref="DP137">A127860322X_Latest</f>
        <v>1.6910000000000001</v>
      </c>
      <c r="DQ137" s="52" cm="1">
        <f t="array" ref="DQ137">A127915262R_Latest</f>
        <v>0.79500000000000004</v>
      </c>
      <c r="DR137" s="52" t="e" cm="1">
        <f t="array" ref="DR137">A127915370X_Latest</f>
        <v>#NAME?</v>
      </c>
      <c r="DS137" s="52" cm="1">
        <f t="array" ref="DS137">A127887274T_Latest</f>
        <v>4.9029999999999996</v>
      </c>
      <c r="DT137" s="52" cm="1">
        <f t="array" ref="DT137">A127916570K_Latest</f>
        <v>1.1759999999999999</v>
      </c>
      <c r="DU137" s="52" cm="1">
        <f t="array" ref="DU137">A127889178C_Latest</f>
        <v>4.8460000000000001</v>
      </c>
      <c r="DV137" s="52" cm="1">
        <f t="array" ref="DV137">A127930414W_Latest</f>
        <v>0</v>
      </c>
      <c r="DW137" s="52" cm="1">
        <f t="array" ref="DW137">A127944086F_Latest</f>
        <v>1.5249999999999999</v>
      </c>
      <c r="DX137" s="52" cm="1">
        <f t="array" ref="DX137">A127889234K_Latest</f>
        <v>2.032</v>
      </c>
      <c r="DY137" s="52" cm="1">
        <f t="array" ref="DY137">A127848182F_Latest</f>
        <v>1.5109999999999999</v>
      </c>
      <c r="DZ137" s="52" cm="1">
        <f t="array" ref="DZ137">A127889262V_Latest</f>
        <v>0.22</v>
      </c>
      <c r="EA137" s="52" cm="1">
        <f t="array" ref="EA137">A127861982X_Latest</f>
        <v>0.60099999999999998</v>
      </c>
      <c r="EB137" s="52" cm="1">
        <f t="array" ref="EB137">A127943978V_Latest</f>
        <v>5.6150000000000002</v>
      </c>
      <c r="EC137" s="52" cm="1">
        <f t="array" ref="EC137">A127875354V_Latest</f>
        <v>1.7769999999999999</v>
      </c>
      <c r="ED137" s="52" cm="1">
        <f t="array" ref="ED137">A127875378L_Latest</f>
        <v>0.26300000000000001</v>
      </c>
      <c r="EE137" s="52" cm="1">
        <f t="array" ref="EE137">A127902966W_Latest</f>
        <v>2.4409999999999998</v>
      </c>
      <c r="EF137" s="52" cm="1">
        <f t="array" ref="EF137">A127889150A_Latest</f>
        <v>1.3580000000000001</v>
      </c>
      <c r="EG137" s="52" t="e" cm="1">
        <f t="array" ref="EG137">A127944174F_Latest</f>
        <v>#NAME?</v>
      </c>
      <c r="EH137" s="52" cm="1">
        <f t="array" ref="EH137">A127875058A_Latest</f>
        <v>12.576000000000001</v>
      </c>
      <c r="EI137" s="52"/>
      <c r="EJ137" s="52"/>
      <c r="EK137" s="52"/>
      <c r="EL137" s="52"/>
      <c r="EM137" s="52"/>
      <c r="EN137" s="52"/>
      <c r="EO137" s="52"/>
      <c r="EP137" s="52"/>
      <c r="EQ137" s="52"/>
      <c r="ER137" s="52"/>
      <c r="ES137" s="52"/>
      <c r="ET137" s="52"/>
      <c r="EU137" s="52"/>
      <c r="EV137" s="52"/>
      <c r="EW137" s="52"/>
      <c r="EX137" s="52"/>
      <c r="EY137" s="52"/>
      <c r="EZ137" s="52"/>
      <c r="FA137" s="52"/>
      <c r="FB137" s="52"/>
      <c r="FC137" s="52"/>
      <c r="FD137" s="52"/>
      <c r="FE137" s="52"/>
      <c r="FF137" s="52"/>
      <c r="FG137" s="52"/>
      <c r="FH137" s="52"/>
      <c r="FI137" s="52"/>
      <c r="FJ137" s="52"/>
      <c r="FK137" s="52"/>
      <c r="FL137" s="52"/>
      <c r="FM137" s="52"/>
      <c r="FN137" s="52"/>
      <c r="FO137" s="52"/>
      <c r="FP137" s="52"/>
      <c r="FQ137" s="52"/>
      <c r="FR137" s="52"/>
      <c r="FS137" s="52"/>
      <c r="FT137" s="52"/>
      <c r="FU137" s="52"/>
      <c r="FV137" s="52"/>
      <c r="FW137" s="52"/>
      <c r="FX137" s="52"/>
      <c r="FY137" s="52"/>
      <c r="FZ137" s="52"/>
      <c r="GA137" s="52"/>
      <c r="GB137" s="52"/>
      <c r="GC137" s="52"/>
      <c r="GD137" s="52"/>
      <c r="GE137" s="52"/>
      <c r="GF137" s="52"/>
      <c r="GG137" s="52"/>
      <c r="GH137" s="52"/>
      <c r="GI137" s="52"/>
      <c r="GJ137" s="52"/>
    </row>
    <row r="138" spans="1:192" ht="15" hidden="1" customHeight="1">
      <c r="A138" s="48" t="s">
        <v>8757</v>
      </c>
      <c r="B138" s="49"/>
      <c r="C138" s="62">
        <v>21</v>
      </c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  <c r="BT138" s="52"/>
      <c r="BU138" s="52"/>
      <c r="BV138" s="52"/>
      <c r="BW138" s="52"/>
      <c r="BX138" s="52"/>
      <c r="BY138" s="52"/>
      <c r="BZ138" s="52"/>
      <c r="CA138" s="52"/>
      <c r="CB138" s="52"/>
      <c r="CC138" s="52"/>
      <c r="CD138" s="52"/>
      <c r="CE138" s="52"/>
      <c r="CF138" s="52"/>
      <c r="CG138" s="52"/>
      <c r="CH138" s="52"/>
      <c r="CI138" s="52"/>
      <c r="CJ138" s="52"/>
      <c r="CK138" s="52"/>
      <c r="CL138" s="52"/>
      <c r="CM138" s="52"/>
      <c r="CN138" s="52"/>
      <c r="CO138" s="52"/>
      <c r="CP138" s="52"/>
      <c r="CQ138" s="52"/>
      <c r="CR138" s="52"/>
      <c r="CS138" s="52"/>
      <c r="CT138" s="52"/>
      <c r="CU138" s="52"/>
      <c r="CV138" s="52"/>
      <c r="CW138" s="52"/>
      <c r="CX138" s="52"/>
      <c r="CY138" s="52"/>
      <c r="CZ138" s="52"/>
      <c r="DA138" s="52"/>
      <c r="DB138" s="52"/>
      <c r="DC138" s="52"/>
      <c r="DD138" s="52"/>
      <c r="DE138" s="52"/>
      <c r="DF138" s="52"/>
      <c r="DG138" s="52"/>
      <c r="DH138" s="52"/>
      <c r="DI138" s="52"/>
      <c r="DJ138" s="52"/>
      <c r="DK138" s="52"/>
      <c r="DL138" s="52"/>
      <c r="DM138" s="52"/>
      <c r="DN138" s="52"/>
      <c r="DO138" s="52"/>
      <c r="DP138" s="52"/>
      <c r="DQ138" s="52"/>
      <c r="DR138" s="52"/>
      <c r="DS138" s="52"/>
      <c r="DT138" s="52"/>
      <c r="DU138" s="52"/>
      <c r="DV138" s="52"/>
      <c r="DW138" s="52"/>
      <c r="DX138" s="52"/>
      <c r="DY138" s="52"/>
      <c r="DZ138" s="52"/>
      <c r="EA138" s="52"/>
      <c r="EB138" s="52"/>
      <c r="EC138" s="52"/>
      <c r="ED138" s="52"/>
      <c r="EE138" s="52"/>
      <c r="EF138" s="52"/>
      <c r="EG138" s="52"/>
      <c r="EH138" s="52"/>
      <c r="EI138" s="52"/>
      <c r="EJ138" s="52"/>
      <c r="EK138" s="52"/>
      <c r="EL138" s="52"/>
      <c r="EM138" s="52"/>
      <c r="EN138" s="52"/>
      <c r="EO138" s="52"/>
      <c r="EP138" s="52"/>
      <c r="EQ138" s="52"/>
      <c r="ER138" s="52"/>
      <c r="ES138" s="52"/>
      <c r="ET138" s="52"/>
      <c r="EU138" s="52"/>
      <c r="EV138" s="52"/>
      <c r="EW138" s="52"/>
      <c r="EX138" s="52"/>
      <c r="EY138" s="52"/>
      <c r="EZ138" s="52"/>
      <c r="FA138" s="52"/>
      <c r="FB138" s="52"/>
      <c r="FC138" s="52"/>
      <c r="FD138" s="52"/>
      <c r="FE138" s="52"/>
      <c r="FF138" s="52"/>
      <c r="FG138" s="52"/>
      <c r="FH138" s="52"/>
      <c r="FI138" s="52"/>
      <c r="FJ138" s="52"/>
      <c r="FK138" s="52"/>
      <c r="FL138" s="52"/>
      <c r="FM138" s="52"/>
      <c r="FN138" s="52"/>
      <c r="FO138" s="52"/>
      <c r="FP138" s="52"/>
      <c r="FQ138" s="52"/>
      <c r="FR138" s="52"/>
      <c r="FS138" s="52"/>
      <c r="FT138" s="52"/>
      <c r="FU138" s="52"/>
      <c r="FV138" s="52"/>
      <c r="FW138" s="52"/>
      <c r="FX138" s="52"/>
      <c r="FY138" s="52"/>
      <c r="FZ138" s="52"/>
      <c r="GA138" s="52"/>
      <c r="GB138" s="52"/>
      <c r="GC138" s="52"/>
      <c r="GD138" s="52"/>
      <c r="GE138" s="52"/>
      <c r="GF138" s="52"/>
      <c r="GG138" s="52"/>
      <c r="GH138" s="52"/>
      <c r="GI138" s="52"/>
      <c r="GJ138" s="52"/>
    </row>
    <row r="139" spans="1:192" ht="15" hidden="1" customHeight="1">
      <c r="A139" s="49"/>
      <c r="B139" s="49" t="s">
        <v>8758</v>
      </c>
      <c r="C139" s="62">
        <v>22</v>
      </c>
      <c r="D139" s="52" cm="1">
        <f t="array" ref="D139">A127904438C_Latest</f>
        <v>59.948999999999998</v>
      </c>
      <c r="E139" s="52" cm="1">
        <f t="array" ref="E139">A127890638C_Latest</f>
        <v>194.39099999999999</v>
      </c>
      <c r="F139" s="52" cm="1">
        <f t="array" ref="F139">A127863314C_Latest</f>
        <v>112.352</v>
      </c>
      <c r="G139" s="52" cm="1">
        <f t="array" ref="G139">A127918214A_Latest</f>
        <v>82.061000000000007</v>
      </c>
      <c r="H139" s="52" cm="1">
        <f t="array" ref="H139">A127849790C_Latest</f>
        <v>91.991</v>
      </c>
      <c r="I139" s="52" cm="1">
        <f t="array" ref="I139">A127890694W_Latest</f>
        <v>38.488999999999997</v>
      </c>
      <c r="J139" s="52" cm="1">
        <f t="array" ref="J139">A127932014W_Latest</f>
        <v>43.445999999999998</v>
      </c>
      <c r="K139" s="52" cm="1">
        <f t="array" ref="K139">A127877094W_Latest</f>
        <v>49.886000000000003</v>
      </c>
      <c r="L139" s="52" cm="1">
        <f t="array" ref="L139">A127931850K_Latest</f>
        <v>236.91300000000001</v>
      </c>
      <c r="M139" s="52" cm="1">
        <f t="array" ref="M139">A127876958A_Latest</f>
        <v>73.981999999999999</v>
      </c>
      <c r="N139" s="52" cm="1">
        <f t="array" ref="N139">A127863226C_Latest</f>
        <v>103.82899999999999</v>
      </c>
      <c r="O139" s="52" cm="1">
        <f t="array" ref="O139">A127835910A_Latest</f>
        <v>175.00800000000001</v>
      </c>
      <c r="P139" s="52" cm="1">
        <f t="array" ref="P139">A127918170K_Latest</f>
        <v>71.727999999999994</v>
      </c>
      <c r="Q139" s="52" t="e" cm="1">
        <f t="array" ref="Q139">A127836034F_Latest</f>
        <v>#NAME?</v>
      </c>
      <c r="R139" s="52" cm="1">
        <f t="array" ref="R139">A127890230X_Latest</f>
        <v>672.56399999999996</v>
      </c>
      <c r="S139" s="52" cm="1">
        <f t="array" ref="S139">A127864726T_Latest</f>
        <v>18.225000000000001</v>
      </c>
      <c r="T139" s="52" cm="1">
        <f t="array" ref="T139">A127837486L_Latest</f>
        <v>46.173000000000002</v>
      </c>
      <c r="U139" s="52" cm="1">
        <f t="array" ref="U139">A127919674J_Latest</f>
        <v>33.753999999999998</v>
      </c>
      <c r="V139" s="52" cm="1">
        <f t="array" ref="V139">A127906026V_Latest</f>
        <v>24.207000000000001</v>
      </c>
      <c r="W139" s="52" cm="1">
        <f t="array" ref="W139">A127878662A_Latest</f>
        <v>24.856999999999999</v>
      </c>
      <c r="X139" s="52" cm="1">
        <f t="array" ref="X139">A127906046C_Latest</f>
        <v>14.651999999999999</v>
      </c>
      <c r="Y139" s="52" cm="1">
        <f t="array" ref="Y139">A127906058L_Latest</f>
        <v>15.077999999999999</v>
      </c>
      <c r="Z139" s="52" cm="1">
        <f t="array" ref="Z139">A127892266L_Latest</f>
        <v>19.02</v>
      </c>
      <c r="AA139" s="52" cm="1">
        <f t="array" ref="AA139">A127892070K_Latest</f>
        <v>59.273000000000003</v>
      </c>
      <c r="AB139" s="52" cm="1">
        <f t="array" ref="AB139">A127919594J_Latest</f>
        <v>22.158999999999999</v>
      </c>
      <c r="AC139" s="52" cm="1">
        <f t="array" ref="AC139">A127905922X_Latest</f>
        <v>28.78</v>
      </c>
      <c r="AD139" s="52" cm="1">
        <f t="array" ref="AD139">A127905950J_Latest</f>
        <v>56.807000000000002</v>
      </c>
      <c r="AE139" s="52" cm="1">
        <f t="array" ref="AE139">A127851202L_Latest</f>
        <v>23.597999999999999</v>
      </c>
      <c r="AF139" s="52" t="e" cm="1">
        <f t="array" ref="AF139">A127933642C_Latest</f>
        <v>#NAME?</v>
      </c>
      <c r="AG139" s="52" cm="1">
        <f t="array" ref="AG139">A127919334L_Latest</f>
        <v>195.96600000000001</v>
      </c>
      <c r="AH139" s="52" cm="1">
        <f t="array" ref="AH139">A127866274A_Latest</f>
        <v>15.298999999999999</v>
      </c>
      <c r="AI139" s="52" cm="1">
        <f t="array" ref="AI139">A127893790A_Latest</f>
        <v>68.070999999999998</v>
      </c>
      <c r="AJ139" s="52" cm="1">
        <f t="array" ref="AJ139">A127907554T_Latest</f>
        <v>24.936</v>
      </c>
      <c r="AK139" s="52" cm="1">
        <f t="array" ref="AK139">A127866406T_Latest</f>
        <v>19.065999999999999</v>
      </c>
      <c r="AL139" s="52" cm="1">
        <f t="array" ref="AL139">A127935070V_Latest</f>
        <v>24.141999999999999</v>
      </c>
      <c r="AM139" s="52" cm="1">
        <f t="array" ref="AM139">A127866430T_Latest</f>
        <v>8.3610000000000007</v>
      </c>
      <c r="AN139" s="52" cm="1">
        <f t="array" ref="AN139">A127893902J_Latest</f>
        <v>8.6020000000000003</v>
      </c>
      <c r="AO139" s="52" cm="1">
        <f t="array" ref="AO139">A127935110A_Latest</f>
        <v>10.074</v>
      </c>
      <c r="AP139" s="52" cm="1">
        <f t="array" ref="AP139">A127852586C_Latest</f>
        <v>79.393000000000001</v>
      </c>
      <c r="AQ139" s="52" cm="1">
        <f t="array" ref="AQ139">A127880126L_Latest</f>
        <v>13.948</v>
      </c>
      <c r="AR139" s="52" cm="1">
        <f t="array" ref="AR139">A127893702R_Latest</f>
        <v>24.332000000000001</v>
      </c>
      <c r="AS139" s="52" cm="1">
        <f t="array" ref="AS139">A127838930R_Latest</f>
        <v>42.469000000000001</v>
      </c>
      <c r="AT139" s="52" cm="1">
        <f t="array" ref="AT139">A127907526J_Latest</f>
        <v>17.652000000000001</v>
      </c>
      <c r="AU139" s="52" t="e" cm="1">
        <f t="array" ref="AU139">A127921158C_Latest</f>
        <v>#NAME?</v>
      </c>
      <c r="AV139" s="52" cm="1">
        <f t="array" ref="AV139">A127893366R_Latest</f>
        <v>178.55</v>
      </c>
      <c r="AW139" s="52" cm="1">
        <f t="array" ref="AW139">A127854294L_Latest</f>
        <v>13.28</v>
      </c>
      <c r="AX139" s="52" cm="1">
        <f t="array" ref="AX139">A127867914F_Latest</f>
        <v>39.402000000000001</v>
      </c>
      <c r="AY139" s="52" cm="1">
        <f t="array" ref="AY139">A127854398F_Latest</f>
        <v>23.878</v>
      </c>
      <c r="AZ139" s="52" cm="1">
        <f t="array" ref="AZ139">A127881678C_Latest</f>
        <v>19.773</v>
      </c>
      <c r="BA139" s="52" cm="1">
        <f t="array" ref="BA139">A127854434C_Latest</f>
        <v>19.71</v>
      </c>
      <c r="BB139" s="52" cm="1">
        <f t="array" ref="BB139">A127936594A_Latest</f>
        <v>6.9429999999999996</v>
      </c>
      <c r="BC139" s="52" cm="1">
        <f t="array" ref="BC139">A127895302R_Latest</f>
        <v>6.6609999999999996</v>
      </c>
      <c r="BD139" s="52" cm="1">
        <f t="array" ref="BD139">A127909170T_Latest</f>
        <v>9.7379999999999995</v>
      </c>
      <c r="BE139" s="52" cm="1">
        <f t="array" ref="BE139">A127895126R_Latest</f>
        <v>48.915999999999997</v>
      </c>
      <c r="BF139" s="52" cm="1">
        <f t="array" ref="BF139">A127840370V_Latest</f>
        <v>17.753</v>
      </c>
      <c r="BG139" s="52" cm="1">
        <f t="array" ref="BG139">A127895174J_Latest</f>
        <v>23.867000000000001</v>
      </c>
      <c r="BH139" s="52" cm="1">
        <f t="array" ref="BH139">A127840406K_Latest</f>
        <v>32.113</v>
      </c>
      <c r="BI139" s="52" cm="1">
        <f t="array" ref="BI139">A127881606T_Latest</f>
        <v>15.315</v>
      </c>
      <c r="BJ139" s="52" t="e" cm="1">
        <f t="array" ref="BJ139">A127840582W_Latest</f>
        <v>#NAME?</v>
      </c>
      <c r="BK139" s="52" cm="1">
        <f t="array" ref="BK139">A127867530V_Latest</f>
        <v>139.38499999999999</v>
      </c>
      <c r="BL139" s="52" cm="1">
        <f t="array" ref="BL139">A127841906X_Latest</f>
        <v>4.0030000000000001</v>
      </c>
      <c r="BM139" s="52" cm="1">
        <f t="array" ref="BM139">A127855906J_Latest</f>
        <v>10.849</v>
      </c>
      <c r="BN139" s="52" cm="1">
        <f t="array" ref="BN139">A127869362F_Latest</f>
        <v>7.0289999999999999</v>
      </c>
      <c r="BO139" s="52" cm="1">
        <f t="array" ref="BO139">A127855946A_Latest</f>
        <v>4.8170000000000002</v>
      </c>
      <c r="BP139" s="52" cm="1">
        <f t="array" ref="BP139">A127938134X_Latest</f>
        <v>5.4790000000000001</v>
      </c>
      <c r="BQ139" s="52" cm="1">
        <f t="array" ref="BQ139">A127938150X_Latest</f>
        <v>3.8450000000000002</v>
      </c>
      <c r="BR139" s="52" cm="1">
        <f t="array" ref="BR139">A127842086W_Latest</f>
        <v>1.95</v>
      </c>
      <c r="BS139" s="52" cm="1">
        <f t="array" ref="BS139">A127842102K_Latest</f>
        <v>3.8439999999999999</v>
      </c>
      <c r="BT139" s="52" cm="1">
        <f t="array" ref="BT139">A127937982W_Latest</f>
        <v>13.446999999999999</v>
      </c>
      <c r="BU139" s="52" cm="1">
        <f t="array" ref="BU139">A127896658W_Latest</f>
        <v>6.14</v>
      </c>
      <c r="BV139" s="52" cm="1">
        <f t="array" ref="BV139">A127855850J_Latest</f>
        <v>5.2320000000000002</v>
      </c>
      <c r="BW139" s="52" cm="1">
        <f t="array" ref="BW139">A127938038X_Latest</f>
        <v>9.8140000000000001</v>
      </c>
      <c r="BX139" s="52" cm="1">
        <f t="array" ref="BX139">A127924130F_Latest</f>
        <v>6.194</v>
      </c>
      <c r="BY139" s="52" t="e" cm="1">
        <f t="array" ref="BY139">A127856050C_Latest</f>
        <v>#NAME?</v>
      </c>
      <c r="BZ139" s="52" cm="1">
        <f t="array" ref="BZ139">A127855562R_Latest</f>
        <v>41.814999999999998</v>
      </c>
      <c r="CA139" s="52" cm="1">
        <f t="array" ref="CA139">A127898190L_Latest</f>
        <v>4.7460000000000004</v>
      </c>
      <c r="CB139" s="52" cm="1">
        <f t="array" ref="CB139">A127870890J_Latest</f>
        <v>19.513999999999999</v>
      </c>
      <c r="CC139" s="52" cm="1">
        <f t="array" ref="CC139">A127857466A_Latest</f>
        <v>18.969000000000001</v>
      </c>
      <c r="CD139" s="52" cm="1">
        <f t="array" ref="CD139">A127898354W_Latest</f>
        <v>7.75</v>
      </c>
      <c r="CE139" s="52" cm="1">
        <f t="array" ref="CE139">A127884682X_Latest</f>
        <v>12.241</v>
      </c>
      <c r="CF139" s="52" cm="1">
        <f t="array" ref="CF139">A127898402C_Latest</f>
        <v>2.5939999999999999</v>
      </c>
      <c r="CG139" s="52" cm="1">
        <f t="array" ref="CG139">A127898430L_Latest</f>
        <v>9.2349999999999994</v>
      </c>
      <c r="CH139" s="52" cm="1">
        <f t="array" ref="CH139">A127898450W_Latest</f>
        <v>4.2549999999999999</v>
      </c>
      <c r="CI139" s="52" cm="1">
        <f t="array" ref="CI139">A127843438J_Latest</f>
        <v>22.562000000000001</v>
      </c>
      <c r="CJ139" s="52" cm="1">
        <f t="array" ref="CJ139">A127843446J_Latest</f>
        <v>9.3040000000000003</v>
      </c>
      <c r="CK139" s="52" cm="1">
        <f t="array" ref="CK139">A127870846X_Latest</f>
        <v>17.184000000000001</v>
      </c>
      <c r="CL139" s="52" cm="1">
        <f t="array" ref="CL139">A127870866J_Latest</f>
        <v>24.175999999999998</v>
      </c>
      <c r="CM139" s="52" cm="1">
        <f t="array" ref="CM139">A127857418J_Latest</f>
        <v>4.9349999999999996</v>
      </c>
      <c r="CN139" s="52" t="e" cm="1">
        <f t="array" ref="CN139">A127912254K_Latest</f>
        <v>#NAME?</v>
      </c>
      <c r="CO139" s="52" cm="1">
        <f t="array" ref="CO139">A127884326C_Latest</f>
        <v>79.305000000000007</v>
      </c>
      <c r="CP139" s="52" cm="1">
        <f t="array" ref="CP139">A127872350F_Latest</f>
        <v>1.78</v>
      </c>
      <c r="CQ139" s="52" cm="1">
        <f t="array" ref="CQ139">A127845066T_Latest</f>
        <v>1.746</v>
      </c>
      <c r="CR139" s="52" cm="1">
        <f t="array" ref="CR139">A127927254L_Latest</f>
        <v>2.7309999999999999</v>
      </c>
      <c r="CS139" s="52" cm="1">
        <f t="array" ref="CS139">A127858974R_Latest</f>
        <v>2.1259999999999999</v>
      </c>
      <c r="CT139" s="52" cm="1">
        <f t="array" ref="CT139">A127913754X_Latest</f>
        <v>1.6839999999999999</v>
      </c>
      <c r="CU139" s="52" cm="1">
        <f t="array" ref="CU139">A127858998J_Latest</f>
        <v>1.2509999999999999</v>
      </c>
      <c r="CV139" s="52" cm="1">
        <f t="array" ref="CV139">A127899930A_Latest</f>
        <v>0.83499999999999996</v>
      </c>
      <c r="CW139" s="52" cm="1">
        <f t="array" ref="CW139">A127859026J_Latest</f>
        <v>2.5720000000000001</v>
      </c>
      <c r="CX139" s="52" cm="1">
        <f t="array" ref="CX139">A127940962W_Latest</f>
        <v>2.5499999999999998</v>
      </c>
      <c r="CY139" s="52" cm="1">
        <f t="array" ref="CY139">A127886014C_Latest</f>
        <v>1.2350000000000001</v>
      </c>
      <c r="CZ139" s="52" cm="1">
        <f t="array" ref="CZ139">A127899790K_Latest</f>
        <v>2.6379999999999999</v>
      </c>
      <c r="DA139" s="52" cm="1">
        <f t="array" ref="DA139">A127899806T_Latest</f>
        <v>3.7749999999999999</v>
      </c>
      <c r="DB139" s="52" cm="1">
        <f t="array" ref="DB139">A127845050X_Latest</f>
        <v>3.2949999999999999</v>
      </c>
      <c r="DC139" s="52" t="e" cm="1">
        <f t="array" ref="DC139">A127899982C_Latest</f>
        <v>#NAME?</v>
      </c>
      <c r="DD139" s="52" cm="1">
        <f t="array" ref="DD139">A127885726J_Latest</f>
        <v>14.726000000000001</v>
      </c>
      <c r="DE139" s="52" cm="1">
        <f t="array" ref="DE139">A127873850V_Latest</f>
        <v>0.57999999999999996</v>
      </c>
      <c r="DF139" s="52" cm="1">
        <f t="array" ref="DF139">A127928830T_Latest</f>
        <v>1.5029999999999999</v>
      </c>
      <c r="DG139" s="52" cm="1">
        <f t="array" ref="DG139">A127860374A_Latest</f>
        <v>0.27200000000000002</v>
      </c>
      <c r="DH139" s="52" cm="1">
        <f t="array" ref="DH139">A127928866V_Latest</f>
        <v>0.48299999999999998</v>
      </c>
      <c r="DI139" s="52" cm="1">
        <f t="array" ref="DI139">A127901438X_Latest</f>
        <v>0.73399999999999999</v>
      </c>
      <c r="DJ139" s="52" cm="1">
        <f t="array" ref="DJ139">A127901450R_Latest</f>
        <v>0.38700000000000001</v>
      </c>
      <c r="DK139" s="52" cm="1">
        <f t="array" ref="DK139">A127846706W_Latest</f>
        <v>0.41799999999999998</v>
      </c>
      <c r="DL139" s="52" cm="1">
        <f t="array" ref="DL139">A127928954V_Latest</f>
        <v>6.8000000000000005E-2</v>
      </c>
      <c r="DM139" s="52" cm="1">
        <f t="array" ref="DM139">A127942402K_Latest</f>
        <v>1.8169999999999999</v>
      </c>
      <c r="DN139" s="52" cm="1">
        <f t="array" ref="DN139">A127860278A_Latest</f>
        <v>0.58599999999999997</v>
      </c>
      <c r="DO139" s="52" cm="1">
        <f t="array" ref="DO139">A127860290T_Latest</f>
        <v>0.27200000000000002</v>
      </c>
      <c r="DP139" s="52" cm="1">
        <f t="array" ref="DP139">A127860326J_Latest</f>
        <v>1.54</v>
      </c>
      <c r="DQ139" s="52" cm="1">
        <f t="array" ref="DQ139">A127873942C_Latest</f>
        <v>0.23</v>
      </c>
      <c r="DR139" s="52" t="e" cm="1">
        <f t="array" ref="DR139">A127901506R_Latest</f>
        <v>#NAME?</v>
      </c>
      <c r="DS139" s="52" cm="1">
        <f t="array" ref="DS139">A127887278A_Latest</f>
        <v>4.4450000000000003</v>
      </c>
      <c r="DT139" s="52" cm="1">
        <f t="array" ref="DT139">A127916574V_Latest</f>
        <v>2.0369999999999999</v>
      </c>
      <c r="DU139" s="52" cm="1">
        <f t="array" ref="DU139">A127875442V_Latest</f>
        <v>7.133</v>
      </c>
      <c r="DV139" s="52" cm="1">
        <f t="array" ref="DV139">A127903010W_Latest</f>
        <v>0.78200000000000003</v>
      </c>
      <c r="DW139" s="52" cm="1">
        <f t="array" ref="DW139">A127944090W_Latest</f>
        <v>3.8380000000000001</v>
      </c>
      <c r="DX139" s="52" cm="1">
        <f t="array" ref="DX139">A127903046X_Latest</f>
        <v>3.1440000000000001</v>
      </c>
      <c r="DY139" s="52" cm="1">
        <f t="array" ref="DY139">A127903078T_Latest</f>
        <v>0.45600000000000002</v>
      </c>
      <c r="DZ139" s="52" cm="1">
        <f t="array" ref="DZ139">A127875538L_Latest</f>
        <v>0.66700000000000004</v>
      </c>
      <c r="EA139" s="52" cm="1">
        <f t="array" ref="EA139">A127944166F_Latest</f>
        <v>0.315</v>
      </c>
      <c r="EB139" s="52" cm="1">
        <f t="array" ref="EB139">A127902906V_Latest</f>
        <v>8.9550000000000001</v>
      </c>
      <c r="EC139" s="52" cm="1">
        <f t="array" ref="EC139">A127902934C_Latest</f>
        <v>2.8580000000000001</v>
      </c>
      <c r="ED139" s="52" cm="1">
        <f t="array" ref="ED139">A127916610T_Latest</f>
        <v>1.5229999999999999</v>
      </c>
      <c r="EE139" s="52" cm="1">
        <f t="array" ref="EE139">A127861850W_Latest</f>
        <v>4.3140000000000001</v>
      </c>
      <c r="EF139" s="52" cm="1">
        <f t="array" ref="EF139">A127875410A_Latest</f>
        <v>0.50800000000000001</v>
      </c>
      <c r="EG139" s="52" t="e" cm="1">
        <f t="array" ref="EG139">A127903150X_Latest</f>
        <v>#NAME?</v>
      </c>
      <c r="EH139" s="52" cm="1">
        <f t="array" ref="EH139">A127902606T_Latest</f>
        <v>18.372</v>
      </c>
      <c r="EI139" s="52"/>
      <c r="EJ139" s="52"/>
      <c r="EK139" s="52"/>
      <c r="EL139" s="52"/>
      <c r="EM139" s="52"/>
      <c r="EN139" s="52"/>
      <c r="EO139" s="52"/>
      <c r="EP139" s="52"/>
      <c r="EQ139" s="52"/>
      <c r="ER139" s="52"/>
      <c r="ES139" s="52"/>
      <c r="ET139" s="52"/>
      <c r="EU139" s="52"/>
      <c r="EV139" s="52"/>
      <c r="EW139" s="52"/>
      <c r="EX139" s="52"/>
      <c r="EY139" s="52"/>
      <c r="EZ139" s="52"/>
      <c r="FA139" s="52"/>
      <c r="FB139" s="52"/>
      <c r="FC139" s="52"/>
      <c r="FD139" s="52"/>
      <c r="FE139" s="52"/>
      <c r="FF139" s="52"/>
      <c r="FG139" s="52"/>
      <c r="FH139" s="52"/>
      <c r="FI139" s="52"/>
      <c r="FJ139" s="52"/>
      <c r="FK139" s="52"/>
      <c r="FL139" s="52"/>
      <c r="FM139" s="52"/>
      <c r="FN139" s="52"/>
      <c r="FO139" s="52"/>
      <c r="FP139" s="52"/>
      <c r="FQ139" s="52"/>
      <c r="FR139" s="52"/>
      <c r="FS139" s="52"/>
      <c r="FT139" s="52"/>
      <c r="FU139" s="52"/>
      <c r="FV139" s="52"/>
      <c r="FW139" s="52"/>
      <c r="FX139" s="52"/>
      <c r="FY139" s="52"/>
      <c r="FZ139" s="52"/>
      <c r="GA139" s="52"/>
      <c r="GB139" s="52"/>
      <c r="GC139" s="52"/>
      <c r="GD139" s="52"/>
      <c r="GE139" s="52"/>
      <c r="GF139" s="52"/>
      <c r="GG139" s="52"/>
      <c r="GH139" s="52"/>
      <c r="GI139" s="52"/>
      <c r="GJ139" s="52"/>
    </row>
    <row r="140" spans="1:192" ht="15" hidden="1" customHeight="1">
      <c r="A140" s="49"/>
      <c r="B140" s="49" t="s">
        <v>8759</v>
      </c>
      <c r="C140" s="62">
        <v>23</v>
      </c>
      <c r="D140" s="52" cm="1">
        <f t="array" ref="D140">A127931838V_Latest</f>
        <v>52.116</v>
      </c>
      <c r="E140" s="52" cm="1">
        <f t="array" ref="E140">A127835954C_Latest</f>
        <v>44.527999999999999</v>
      </c>
      <c r="F140" s="52" cm="1">
        <f t="array" ref="F140">A127849750K_Latest</f>
        <v>29.901</v>
      </c>
      <c r="G140" s="52" cm="1">
        <f t="array" ref="G140">A127849770V_Latest</f>
        <v>48.688000000000002</v>
      </c>
      <c r="H140" s="52" cm="1">
        <f t="array" ref="H140">A127918234K_Latest</f>
        <v>43.746000000000002</v>
      </c>
      <c r="I140" s="52" cm="1">
        <f t="array" ref="I140">A127931998F_Latest</f>
        <v>51.692999999999998</v>
      </c>
      <c r="J140" s="52" cm="1">
        <f t="array" ref="J140">A127877086W_Latest</f>
        <v>18.103999999999999</v>
      </c>
      <c r="K140" s="52" cm="1">
        <f t="array" ref="K140">A127877098F_Latest</f>
        <v>41.393999999999998</v>
      </c>
      <c r="L140" s="52" cm="1">
        <f t="array" ref="L140">A127904458L_Latest</f>
        <v>66.894000000000005</v>
      </c>
      <c r="M140" s="52" cm="1">
        <f t="array" ref="M140">A127876962T_Latest</f>
        <v>42.512999999999998</v>
      </c>
      <c r="N140" s="52" cm="1">
        <f t="array" ref="N140">A127918134A_Latest</f>
        <v>30.568999999999999</v>
      </c>
      <c r="O140" s="52" cm="1">
        <f t="array" ref="O140">A127863262L_Latest</f>
        <v>89.688000000000002</v>
      </c>
      <c r="P140" s="52" cm="1">
        <f t="array" ref="P140">A127835934V_Latest</f>
        <v>83.6</v>
      </c>
      <c r="Q140" s="52" t="e" cm="1">
        <f t="array" ref="Q140">A127877130V_Latest</f>
        <v>#NAME?</v>
      </c>
      <c r="R140" s="52" cm="1">
        <f t="array" ref="R140">A127862946J_Latest</f>
        <v>330.17099999999999</v>
      </c>
      <c r="S140" s="52" cm="1">
        <f t="array" ref="S140">A127837378C_Latest</f>
        <v>13.156000000000001</v>
      </c>
      <c r="T140" s="52" cm="1">
        <f t="array" ref="T140">A127905998V_Latest</f>
        <v>11.465999999999999</v>
      </c>
      <c r="U140" s="52" cm="1">
        <f t="array" ref="U140">A127892174C_Latest</f>
        <v>6.8259999999999996</v>
      </c>
      <c r="V140" s="52" cm="1">
        <f t="array" ref="V140">A127878658K_Latest</f>
        <v>20.646000000000001</v>
      </c>
      <c r="W140" s="52" cm="1">
        <f t="array" ref="W140">A127837558L_Latest</f>
        <v>9.8859999999999992</v>
      </c>
      <c r="X140" s="52" cm="1">
        <f t="array" ref="X140">A127851274X_Latest</f>
        <v>15.884</v>
      </c>
      <c r="Y140" s="52" cm="1">
        <f t="array" ref="Y140">A127878714T_Latest</f>
        <v>7.7149999999999999</v>
      </c>
      <c r="Z140" s="52" cm="1">
        <f t="array" ref="Z140">A127933626C_Latest</f>
        <v>13.824999999999999</v>
      </c>
      <c r="AA140" s="52" cm="1">
        <f t="array" ref="AA140">A127892074V_Latest</f>
        <v>15.058</v>
      </c>
      <c r="AB140" s="52" cm="1">
        <f t="array" ref="AB140">A127905906X_Latest</f>
        <v>13.557</v>
      </c>
      <c r="AC140" s="52" cm="1">
        <f t="array" ref="AC140">A127919614F_Latest</f>
        <v>6.617</v>
      </c>
      <c r="AD140" s="52" cm="1">
        <f t="array" ref="AD140">A127919630F_Latest</f>
        <v>35.878</v>
      </c>
      <c r="AE140" s="52" cm="1">
        <f t="array" ref="AE140">A127878594K_Latest</f>
        <v>25.565999999999999</v>
      </c>
      <c r="AF140" s="52" t="e" cm="1">
        <f t="array" ref="AF140">A127851322F_Latest</f>
        <v>#NAME?</v>
      </c>
      <c r="AG140" s="52" cm="1">
        <f t="array" ref="AG140">A127837070J_Latest</f>
        <v>99.403000000000006</v>
      </c>
      <c r="AH140" s="52" cm="1">
        <f t="array" ref="AH140">A127852566V_Latest</f>
        <v>17</v>
      </c>
      <c r="AI140" s="52" cm="1">
        <f t="array" ref="AI140">A127880218W_Latest</f>
        <v>8.9979999999999993</v>
      </c>
      <c r="AJ140" s="52" cm="1">
        <f t="array" ref="AJ140">A127852682C_Latest</f>
        <v>5.9349999999999996</v>
      </c>
      <c r="AK140" s="52" cm="1">
        <f t="array" ref="AK140">A127893814J_Latest</f>
        <v>9.8249999999999993</v>
      </c>
      <c r="AL140" s="52" cm="1">
        <f t="array" ref="AL140">A127921098L_Latest</f>
        <v>10.975</v>
      </c>
      <c r="AM140" s="52" cm="1">
        <f t="array" ref="AM140">A127866434A_Latest</f>
        <v>12.292999999999999</v>
      </c>
      <c r="AN140" s="52" cm="1">
        <f t="array" ref="AN140">A127921122A_Latest</f>
        <v>2.1560000000000001</v>
      </c>
      <c r="AO140" s="52" cm="1">
        <f t="array" ref="AO140">A127907650T_Latest</f>
        <v>4.9800000000000004</v>
      </c>
      <c r="AP140" s="52" cm="1">
        <f t="array" ref="AP140">A127907470J_Latest</f>
        <v>17.582999999999998</v>
      </c>
      <c r="AQ140" s="52" cm="1">
        <f t="array" ref="AQ140">A127880130C_Latest</f>
        <v>8.8879999999999999</v>
      </c>
      <c r="AR140" s="52" cm="1">
        <f t="array" ref="AR140">A127880158F_Latest</f>
        <v>8.7899999999999991</v>
      </c>
      <c r="AS140" s="52" cm="1">
        <f t="array" ref="AS140">A127921002J_Latest</f>
        <v>16.294</v>
      </c>
      <c r="AT140" s="52" cm="1">
        <f t="array" ref="AT140">A127907530X_Latest</f>
        <v>15.906000000000001</v>
      </c>
      <c r="AU140" s="52" t="e" cm="1">
        <f t="array" ref="AU140">A127866498L_Latest</f>
        <v>#NAME?</v>
      </c>
      <c r="AV140" s="52" cm="1">
        <f t="array" ref="AV140">A127934666R_Latest</f>
        <v>72.161000000000001</v>
      </c>
      <c r="AW140" s="52" cm="1">
        <f t="array" ref="AW140">A127895098T_Latest</f>
        <v>13.534000000000001</v>
      </c>
      <c r="AX140" s="52" cm="1">
        <f t="array" ref="AX140">A127881638K_Latest</f>
        <v>12.821999999999999</v>
      </c>
      <c r="AY140" s="52" cm="1">
        <f t="array" ref="AY140">A127909082T_Latest</f>
        <v>7.1150000000000002</v>
      </c>
      <c r="AZ140" s="52" cm="1">
        <f t="array" ref="AZ140">A127881682V_Latest</f>
        <v>6.6289999999999996</v>
      </c>
      <c r="BA140" s="52" cm="1">
        <f t="array" ref="BA140">A127909102R_Latest</f>
        <v>10.016999999999999</v>
      </c>
      <c r="BB140" s="52" cm="1">
        <f t="array" ref="BB140">A127922694A_Latest</f>
        <v>11.026999999999999</v>
      </c>
      <c r="BC140" s="52" cm="1">
        <f t="array" ref="BC140">A127895306X_Latest</f>
        <v>4.0629999999999997</v>
      </c>
      <c r="BD140" s="52" cm="1">
        <f t="array" ref="BD140">A127909174A_Latest</f>
        <v>11.946</v>
      </c>
      <c r="BE140" s="52" cm="1">
        <f t="array" ref="BE140">A127895130F_Latest</f>
        <v>19.309999999999999</v>
      </c>
      <c r="BF140" s="52" cm="1">
        <f t="array" ref="BF140">A127922530F_Latest</f>
        <v>9.4380000000000006</v>
      </c>
      <c r="BG140" s="52" cm="1">
        <f t="array" ref="BG140">A127936514R_Latest</f>
        <v>6.4119999999999999</v>
      </c>
      <c r="BH140" s="52" cm="1">
        <f t="array" ref="BH140">A127909046J_Latest</f>
        <v>17.699000000000002</v>
      </c>
      <c r="BI140" s="52" cm="1">
        <f t="array" ref="BI140">A127909066T_Latest</f>
        <v>19.420000000000002</v>
      </c>
      <c r="BJ140" s="52" t="e" cm="1">
        <f t="array" ref="BJ140">A127854494F_Latest</f>
        <v>#NAME?</v>
      </c>
      <c r="BK140" s="52" cm="1">
        <f t="array" ref="BK140">A127936162W_Latest</f>
        <v>77.152000000000001</v>
      </c>
      <c r="BL140" s="52" cm="1">
        <f t="array" ref="BL140">A127841910R_Latest</f>
        <v>3.0390000000000001</v>
      </c>
      <c r="BM140" s="52" cm="1">
        <f t="array" ref="BM140">A127924154X_Latest</f>
        <v>3.6920000000000002</v>
      </c>
      <c r="BN140" s="52" cm="1">
        <f t="array" ref="BN140">A127938094T_Latest</f>
        <v>3.1219999999999999</v>
      </c>
      <c r="BO140" s="52" cm="1">
        <f t="array" ref="BO140">A127910566K_Latest</f>
        <v>2.5430000000000001</v>
      </c>
      <c r="BP140" s="52" cm="1">
        <f t="array" ref="BP140">A127924214R_Latest</f>
        <v>4.3410000000000002</v>
      </c>
      <c r="BQ140" s="52" cm="1">
        <f t="array" ref="BQ140">A127924226X_Latest</f>
        <v>3.7120000000000002</v>
      </c>
      <c r="BR140" s="52" cm="1">
        <f t="array" ref="BR140">A127910610J_Latest</f>
        <v>1.2290000000000001</v>
      </c>
      <c r="BS140" s="52" cm="1">
        <f t="array" ref="BS140">A127869482X_Latest</f>
        <v>3.3530000000000002</v>
      </c>
      <c r="BT140" s="52" cm="1">
        <f t="array" ref="BT140">A127896638L_Latest</f>
        <v>4.8639999999999999</v>
      </c>
      <c r="BU140" s="52" cm="1">
        <f t="array" ref="BU140">A127841942J_Latest</f>
        <v>3.5019999999999998</v>
      </c>
      <c r="BV140" s="52" cm="1">
        <f t="array" ref="BV140">A127883178V_Latest</f>
        <v>3.5049999999999999</v>
      </c>
      <c r="BW140" s="52" cm="1">
        <f t="array" ref="BW140">A127938042R_Latest</f>
        <v>5.7640000000000002</v>
      </c>
      <c r="BX140" s="52" cm="1">
        <f t="array" ref="BX140">A127938062X_Latest</f>
        <v>6.367</v>
      </c>
      <c r="BY140" s="52" t="e" cm="1">
        <f t="array" ref="BY140">A127869526R_Latest</f>
        <v>#NAME?</v>
      </c>
      <c r="BZ140" s="52" cm="1">
        <f t="array" ref="BZ140">A127923790V_Latest</f>
        <v>25.03</v>
      </c>
      <c r="CA140" s="52" cm="1">
        <f t="array" ref="CA140">A127843410F_Latest</f>
        <v>3.2320000000000002</v>
      </c>
      <c r="CB140" s="52" cm="1">
        <f t="array" ref="CB140">A127870894T_Latest</f>
        <v>4.4400000000000004</v>
      </c>
      <c r="CC140" s="52" cm="1">
        <f t="array" ref="CC140">A127857470T_Latest</f>
        <v>5.5970000000000004</v>
      </c>
      <c r="CD140" s="52" cm="1">
        <f t="array" ref="CD140">A127870942X_Latest</f>
        <v>5.7089999999999996</v>
      </c>
      <c r="CE140" s="52" cm="1">
        <f t="array" ref="CE140">A127857506J_Latest</f>
        <v>6.9619999999999997</v>
      </c>
      <c r="CF140" s="52" cm="1">
        <f t="array" ref="CF140">A127857538A_Latest</f>
        <v>6.14</v>
      </c>
      <c r="CG140" s="52" cm="1">
        <f t="array" ref="CG140">A127843594K_Latest</f>
        <v>1.865</v>
      </c>
      <c r="CH140" s="52" cm="1">
        <f t="array" ref="CH140">A127912226A_Latest</f>
        <v>4.6120000000000001</v>
      </c>
      <c r="CI140" s="52" cm="1">
        <f t="array" ref="CI140">A127912010R_Latest</f>
        <v>5.7990000000000004</v>
      </c>
      <c r="CJ140" s="52" cm="1">
        <f t="array" ref="CJ140">A127898230V_Latest</f>
        <v>5.0149999999999997</v>
      </c>
      <c r="CK140" s="52" cm="1">
        <f t="array" ref="CK140">A127857382T_Latest</f>
        <v>3.84</v>
      </c>
      <c r="CL140" s="52" cm="1">
        <f t="array" ref="CL140">A127843478A_Latest</f>
        <v>10.239000000000001</v>
      </c>
      <c r="CM140" s="52" cm="1">
        <f t="array" ref="CM140">A127925746W_Latest</f>
        <v>11.473000000000001</v>
      </c>
      <c r="CN140" s="52" t="e" cm="1">
        <f t="array" ref="CN140">A127939562L_Latest</f>
        <v>#NAME?</v>
      </c>
      <c r="CO140" s="52" cm="1">
        <f t="array" ref="CO140">A127925390V_Latest</f>
        <v>38.555999999999997</v>
      </c>
      <c r="CP140" s="52" cm="1">
        <f t="array" ref="CP140">A127899730J_Latest</f>
        <v>0.86599999999999999</v>
      </c>
      <c r="CQ140" s="52" cm="1">
        <f t="array" ref="CQ140">A127858946F_Latest</f>
        <v>0.54900000000000004</v>
      </c>
      <c r="CR140" s="52" cm="1">
        <f t="array" ref="CR140">A127845098K_Latest</f>
        <v>0.79500000000000004</v>
      </c>
      <c r="CS140" s="52" cm="1">
        <f t="array" ref="CS140">A127941086A_Latest</f>
        <v>1.381</v>
      </c>
      <c r="CT140" s="52" cm="1">
        <f t="array" ref="CT140">A127927298R_Latest</f>
        <v>0.30499999999999999</v>
      </c>
      <c r="CU140" s="52" cm="1">
        <f t="array" ref="CU140">A127941114X_Latest</f>
        <v>0.97199999999999998</v>
      </c>
      <c r="CV140" s="52" cm="1">
        <f t="array" ref="CV140">A127941130X_Latest</f>
        <v>0.64900000000000002</v>
      </c>
      <c r="CW140" s="52" cm="1">
        <f t="array" ref="CW140">A127859030X_Latest</f>
        <v>1.7070000000000001</v>
      </c>
      <c r="CX140" s="52" cm="1">
        <f t="array" ref="CX140">A127858854W_Latest</f>
        <v>0.97</v>
      </c>
      <c r="CY140" s="52" cm="1">
        <f t="array" ref="CY140">A127940978R_Latest</f>
        <v>0.38100000000000001</v>
      </c>
      <c r="CZ140" s="52" cm="1">
        <f t="array" ref="CZ140">A127872398T_Latest</f>
        <v>0.79400000000000004</v>
      </c>
      <c r="DA140" s="52" cm="1">
        <f t="array" ref="DA140">A127899810J_Latest</f>
        <v>1.5029999999999999</v>
      </c>
      <c r="DB140" s="52" cm="1">
        <f t="array" ref="DB140">A127899826A_Latest</f>
        <v>2.73</v>
      </c>
      <c r="DC140" s="52" t="e" cm="1">
        <f t="array" ref="DC140">A127899986L_Latest</f>
        <v>#NAME?</v>
      </c>
      <c r="DD140" s="52" cm="1">
        <f t="array" ref="DD140">A127913342C_Latest</f>
        <v>7.2249999999999996</v>
      </c>
      <c r="DE140" s="52" cm="1">
        <f t="array" ref="DE140">A127901262F_Latest</f>
        <v>0.65800000000000003</v>
      </c>
      <c r="DF140" s="52" cm="1">
        <f t="array" ref="DF140">A127915278J_Latest</f>
        <v>0.71</v>
      </c>
      <c r="DG140" s="52" cm="1">
        <f t="array" ref="DG140">A127942478F_Latest</f>
        <v>0.31900000000000001</v>
      </c>
      <c r="DH140" s="52" cm="1">
        <f t="array" ref="DH140">A127860394K_Latest</f>
        <v>0.73499999999999999</v>
      </c>
      <c r="DI140" s="52" cm="1">
        <f t="array" ref="DI140">A127860414J_Latest</f>
        <v>0.28999999999999998</v>
      </c>
      <c r="DJ140" s="52" cm="1">
        <f t="array" ref="DJ140">A127942550L_Latest</f>
        <v>0.41799999999999998</v>
      </c>
      <c r="DK140" s="52" cm="1">
        <f t="array" ref="DK140">A127860458K_Latest</f>
        <v>0.42899999999999999</v>
      </c>
      <c r="DL140" s="52" cm="1">
        <f t="array" ref="DL140">A127942570W_Latest</f>
        <v>0.23699999999999999</v>
      </c>
      <c r="DM140" s="52" cm="1">
        <f t="array" ref="DM140">A127860262J_Latest</f>
        <v>1.236</v>
      </c>
      <c r="DN140" s="52" cm="1">
        <f t="array" ref="DN140">A127873886W_Latest</f>
        <v>0.45300000000000001</v>
      </c>
      <c r="DO140" s="52" cm="1">
        <f t="array" ref="DO140">A127901334F_Latest</f>
        <v>0.41799999999999998</v>
      </c>
      <c r="DP140" s="52" cm="1">
        <f t="array" ref="DP140">A127887610T_Latest</f>
        <v>0.95599999999999996</v>
      </c>
      <c r="DQ140" s="52" cm="1">
        <f t="array" ref="DQ140">A127942454L_Latest</f>
        <v>0.64800000000000002</v>
      </c>
      <c r="DR140" s="52" t="e" cm="1">
        <f t="array" ref="DR140">A127901510F_Latest</f>
        <v>#NAME?</v>
      </c>
      <c r="DS140" s="52" cm="1">
        <f t="array" ref="DS140">A127942090K_Latest</f>
        <v>3.7959999999999998</v>
      </c>
      <c r="DT140" s="52" cm="1">
        <f t="array" ref="DT140">A127902886W_Latest</f>
        <v>0.63100000000000001</v>
      </c>
      <c r="DU140" s="52" cm="1">
        <f t="array" ref="DU140">A127930378X_Latest</f>
        <v>1.851</v>
      </c>
      <c r="DV140" s="52" cm="1">
        <f t="array" ref="DV140">A127930418F_Latest</f>
        <v>0.193</v>
      </c>
      <c r="DW140" s="52" cm="1">
        <f t="array" ref="DW140">A127944094F_Latest</f>
        <v>1.22</v>
      </c>
      <c r="DX140" s="52" cm="1">
        <f t="array" ref="DX140">A127916678L_Latest</f>
        <v>0.97</v>
      </c>
      <c r="DY140" s="52" cm="1">
        <f t="array" ref="DY140">A127930482X_Latest</f>
        <v>1.248</v>
      </c>
      <c r="DZ140" s="52" cm="1">
        <f t="array" ref="DZ140">A127903090J_Latest</f>
        <v>0</v>
      </c>
      <c r="EA140" s="52" cm="1">
        <f t="array" ref="EA140">A127903126X_Latest</f>
        <v>0.73399999999999999</v>
      </c>
      <c r="EB140" s="52" cm="1">
        <f t="array" ref="EB140">A127930254W_Latest</f>
        <v>2.0739999999999998</v>
      </c>
      <c r="EC140" s="52" cm="1">
        <f t="array" ref="EC140">A127902938L_Latest</f>
        <v>1.278</v>
      </c>
      <c r="ED140" s="52" cm="1">
        <f t="array" ref="ED140">A127944010K_Latest</f>
        <v>0.193</v>
      </c>
      <c r="EE140" s="52" cm="1">
        <f t="array" ref="EE140">A127902970L_Latest</f>
        <v>1.355</v>
      </c>
      <c r="EF140" s="52" cm="1">
        <f t="array" ref="EF140">A127875414K_Latest</f>
        <v>1.4910000000000001</v>
      </c>
      <c r="EG140" s="52" t="e" cm="1">
        <f t="array" ref="EG140">A127916734V_Latest</f>
        <v>#NAME?</v>
      </c>
      <c r="EH140" s="52" cm="1">
        <f t="array" ref="EH140">A127861510A_Latest</f>
        <v>6.8470000000000004</v>
      </c>
      <c r="EI140" s="52"/>
      <c r="EJ140" s="52"/>
      <c r="EK140" s="52"/>
      <c r="EL140" s="52"/>
      <c r="EM140" s="52"/>
      <c r="EN140" s="52"/>
      <c r="EO140" s="52"/>
      <c r="EP140" s="52"/>
      <c r="EQ140" s="52"/>
      <c r="ER140" s="52"/>
      <c r="ES140" s="52"/>
      <c r="ET140" s="52"/>
      <c r="EU140" s="52"/>
      <c r="EV140" s="52"/>
      <c r="EW140" s="52"/>
      <c r="EX140" s="52"/>
      <c r="EY140" s="52"/>
      <c r="EZ140" s="52"/>
      <c r="FA140" s="52"/>
      <c r="FB140" s="52"/>
      <c r="FC140" s="52"/>
      <c r="FD140" s="52"/>
      <c r="FE140" s="52"/>
      <c r="FF140" s="52"/>
      <c r="FG140" s="52"/>
      <c r="FH140" s="52"/>
      <c r="FI140" s="52"/>
      <c r="FJ140" s="52"/>
      <c r="FK140" s="52"/>
      <c r="FL140" s="52"/>
      <c r="FM140" s="52"/>
      <c r="FN140" s="52"/>
      <c r="FO140" s="52"/>
      <c r="FP140" s="52"/>
      <c r="FQ140" s="52"/>
      <c r="FR140" s="52"/>
      <c r="FS140" s="52"/>
      <c r="FT140" s="52"/>
      <c r="FU140" s="52"/>
      <c r="FV140" s="52"/>
      <c r="FW140" s="52"/>
      <c r="FX140" s="52"/>
      <c r="FY140" s="52"/>
      <c r="FZ140" s="52"/>
      <c r="GA140" s="52"/>
      <c r="GB140" s="52"/>
      <c r="GC140" s="52"/>
      <c r="GD140" s="52"/>
      <c r="GE140" s="52"/>
      <c r="GF140" s="52"/>
      <c r="GG140" s="52"/>
      <c r="GH140" s="52"/>
      <c r="GI140" s="52"/>
      <c r="GJ140" s="52"/>
    </row>
    <row r="141" spans="1:192" ht="15" hidden="1" customHeight="1">
      <c r="A141" s="48" t="s">
        <v>8760</v>
      </c>
      <c r="B141" s="49"/>
      <c r="C141" s="62">
        <v>24</v>
      </c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  <c r="AU141" s="52"/>
      <c r="AV141" s="52"/>
      <c r="AW141" s="52"/>
      <c r="AX141" s="52"/>
      <c r="AY141" s="52"/>
      <c r="AZ141" s="52"/>
      <c r="BA141" s="52"/>
      <c r="BB141" s="52"/>
      <c r="BC141" s="52"/>
      <c r="BD141" s="52"/>
      <c r="BE141" s="52"/>
      <c r="BF141" s="52"/>
      <c r="BG141" s="52"/>
      <c r="BH141" s="52"/>
      <c r="BI141" s="52"/>
      <c r="BJ141" s="52"/>
      <c r="BK141" s="52"/>
      <c r="BL141" s="52"/>
      <c r="BM141" s="52"/>
      <c r="BN141" s="52"/>
      <c r="BO141" s="52"/>
      <c r="BP141" s="52"/>
      <c r="BQ141" s="52"/>
      <c r="BR141" s="52"/>
      <c r="BS141" s="52"/>
      <c r="BT141" s="52"/>
      <c r="BU141" s="52"/>
      <c r="BV141" s="52"/>
      <c r="BW141" s="52"/>
      <c r="BX141" s="52"/>
      <c r="BY141" s="52"/>
      <c r="BZ141" s="52"/>
      <c r="CA141" s="52"/>
      <c r="CB141" s="52"/>
      <c r="CC141" s="52"/>
      <c r="CD141" s="52"/>
      <c r="CE141" s="52"/>
      <c r="CF141" s="52"/>
      <c r="CG141" s="52"/>
      <c r="CH141" s="52"/>
      <c r="CI141" s="52"/>
      <c r="CJ141" s="52"/>
      <c r="CK141" s="52"/>
      <c r="CL141" s="52"/>
      <c r="CM141" s="52"/>
      <c r="CN141" s="52"/>
      <c r="CO141" s="52"/>
      <c r="CP141" s="52"/>
      <c r="CQ141" s="52"/>
      <c r="CR141" s="52"/>
      <c r="CS141" s="52"/>
      <c r="CT141" s="52"/>
      <c r="CU141" s="52"/>
      <c r="CV141" s="52"/>
      <c r="CW141" s="52"/>
      <c r="CX141" s="52"/>
      <c r="CY141" s="52"/>
      <c r="CZ141" s="52"/>
      <c r="DA141" s="52"/>
      <c r="DB141" s="52"/>
      <c r="DC141" s="52"/>
      <c r="DD141" s="52"/>
      <c r="DE141" s="52"/>
      <c r="DF141" s="52"/>
      <c r="DG141" s="52"/>
      <c r="DH141" s="52"/>
      <c r="DI141" s="52"/>
      <c r="DJ141" s="52"/>
      <c r="DK141" s="52"/>
      <c r="DL141" s="52"/>
      <c r="DM141" s="52"/>
      <c r="DN141" s="52"/>
      <c r="DO141" s="52"/>
      <c r="DP141" s="52"/>
      <c r="DQ141" s="52"/>
      <c r="DR141" s="52"/>
      <c r="DS141" s="52"/>
      <c r="DT141" s="52"/>
      <c r="DU141" s="52"/>
      <c r="DV141" s="52"/>
      <c r="DW141" s="52"/>
      <c r="DX141" s="52"/>
      <c r="DY141" s="52"/>
      <c r="DZ141" s="52"/>
      <c r="EA141" s="52"/>
      <c r="EB141" s="52"/>
      <c r="EC141" s="52"/>
      <c r="ED141" s="52"/>
      <c r="EE141" s="52"/>
      <c r="EF141" s="52"/>
      <c r="EG141" s="52"/>
      <c r="EH141" s="52"/>
      <c r="EI141" s="52"/>
      <c r="EJ141" s="52"/>
      <c r="EK141" s="52"/>
      <c r="EL141" s="52"/>
      <c r="EM141" s="52"/>
      <c r="EN141" s="52"/>
      <c r="EO141" s="52"/>
      <c r="EP141" s="52"/>
      <c r="EQ141" s="52"/>
      <c r="ER141" s="52"/>
      <c r="ES141" s="52"/>
      <c r="ET141" s="52"/>
      <c r="EU141" s="52"/>
      <c r="EV141" s="52"/>
      <c r="EW141" s="52"/>
      <c r="EX141" s="52"/>
      <c r="EY141" s="52"/>
      <c r="EZ141" s="52"/>
      <c r="FA141" s="52"/>
      <c r="FB141" s="52"/>
      <c r="FC141" s="52"/>
      <c r="FD141" s="52"/>
      <c r="FE141" s="52"/>
      <c r="FF141" s="52"/>
      <c r="FG141" s="52"/>
      <c r="FH141" s="52"/>
      <c r="FI141" s="52"/>
      <c r="FJ141" s="52"/>
      <c r="FK141" s="52"/>
      <c r="FL141" s="52"/>
      <c r="FM141" s="52"/>
      <c r="FN141" s="52"/>
      <c r="FO141" s="52"/>
      <c r="FP141" s="52"/>
      <c r="FQ141" s="52"/>
      <c r="FR141" s="52"/>
      <c r="FS141" s="52"/>
      <c r="FT141" s="52"/>
      <c r="FU141" s="52"/>
      <c r="FV141" s="52"/>
      <c r="FW141" s="52"/>
      <c r="FX141" s="52"/>
      <c r="FY141" s="52"/>
      <c r="FZ141" s="52"/>
      <c r="GA141" s="52"/>
      <c r="GB141" s="52"/>
      <c r="GC141" s="52"/>
      <c r="GD141" s="52"/>
      <c r="GE141" s="52"/>
      <c r="GF141" s="52"/>
      <c r="GG141" s="52"/>
      <c r="GH141" s="52"/>
      <c r="GI141" s="52"/>
      <c r="GJ141" s="52"/>
    </row>
    <row r="142" spans="1:192" ht="15" hidden="1" customHeight="1">
      <c r="A142" s="49"/>
      <c r="B142" s="49" t="s">
        <v>8761</v>
      </c>
      <c r="C142" s="62">
        <v>25</v>
      </c>
      <c r="D142" s="52" cm="1">
        <f t="array" ref="D142">A127890506A_Latest</f>
        <v>67.528000000000006</v>
      </c>
      <c r="E142" s="52" cm="1">
        <f t="array" ref="E142">A127918194C_Latest</f>
        <v>205.27799999999999</v>
      </c>
      <c r="F142" s="52" cm="1">
        <f t="array" ref="F142">A127835978W_Latest</f>
        <v>110.212</v>
      </c>
      <c r="G142" s="52" cm="1">
        <f t="array" ref="G142">A127890666L_Latest</f>
        <v>79.840999999999994</v>
      </c>
      <c r="H142" s="52" cm="1">
        <f t="array" ref="H142">A127904626L_Latest</f>
        <v>88.733000000000004</v>
      </c>
      <c r="I142" s="52" cm="1">
        <f t="array" ref="I142">A127877062C_Latest</f>
        <v>40.29</v>
      </c>
      <c r="J142" s="52" cm="1">
        <f t="array" ref="J142">A127904650L_Latest</f>
        <v>47.155999999999999</v>
      </c>
      <c r="K142" s="52" cm="1">
        <f t="array" ref="K142">A127849842V_Latest</f>
        <v>50.656999999999996</v>
      </c>
      <c r="L142" s="52" cm="1">
        <f t="array" ref="L142">A127876950J_Latest</f>
        <v>256.61900000000003</v>
      </c>
      <c r="M142" s="52" cm="1">
        <f t="array" ref="M142">A127904478W_Latest</f>
        <v>69.427000000000007</v>
      </c>
      <c r="N142" s="52" cm="1">
        <f t="array" ref="N142">A127876970T_Latest</f>
        <v>103.962</v>
      </c>
      <c r="O142" s="52" cm="1">
        <f t="array" ref="O142">A127876990A_Latest</f>
        <v>185.066</v>
      </c>
      <c r="P142" s="52" cm="1">
        <f t="array" ref="P142">A127877010A_Latest</f>
        <v>74.622</v>
      </c>
      <c r="Q142" s="52" t="e" cm="1">
        <f t="array" ref="Q142">A127918318V_Latest</f>
        <v>#NAME?</v>
      </c>
      <c r="R142" s="52" cm="1">
        <f t="array" ref="R142">A127876722F_Latest</f>
        <v>689.69600000000003</v>
      </c>
      <c r="S142" s="52" cm="1">
        <f t="array" ref="S142">A127919558X_Latest</f>
        <v>20.116</v>
      </c>
      <c r="T142" s="52" cm="1">
        <f t="array" ref="T142">A127919666J_Latest</f>
        <v>49.750999999999998</v>
      </c>
      <c r="U142" s="52" cm="1">
        <f t="array" ref="U142">A127919678T_Latest</f>
        <v>31.582999999999998</v>
      </c>
      <c r="V142" s="52" cm="1">
        <f t="array" ref="V142">A127933554C_Latest</f>
        <v>28.001000000000001</v>
      </c>
      <c r="W142" s="52" cm="1">
        <f t="array" ref="W142">A127892214K_Latest</f>
        <v>23.95</v>
      </c>
      <c r="X142" s="52" cm="1">
        <f t="array" ref="X142">A127837570C_Latest</f>
        <v>16.209</v>
      </c>
      <c r="Y142" s="52" cm="1">
        <f t="array" ref="Y142">A127919738J_Latest</f>
        <v>17.222000000000001</v>
      </c>
      <c r="Z142" s="52" cm="1">
        <f t="array" ref="Z142">A127906078W_Latest</f>
        <v>18.009</v>
      </c>
      <c r="AA142" s="52" cm="1">
        <f t="array" ref="AA142">A127878534J_Latest</f>
        <v>66.123999999999995</v>
      </c>
      <c r="AB142" s="52" cm="1">
        <f t="array" ref="AB142">A127933434K_Latest</f>
        <v>20.311</v>
      </c>
      <c r="AC142" s="52" cm="1">
        <f t="array" ref="AC142">A127878562T_Latest</f>
        <v>27.477</v>
      </c>
      <c r="AD142" s="52" cm="1">
        <f t="array" ref="AD142">A127933474C_Latest</f>
        <v>65.59</v>
      </c>
      <c r="AE142" s="52" cm="1">
        <f t="array" ref="AE142">A127878598V_Latest</f>
        <v>25.338999999999999</v>
      </c>
      <c r="AF142" s="52" t="e" cm="1">
        <f t="array" ref="AF142">A127851326R_Latest</f>
        <v>#NAME?</v>
      </c>
      <c r="AG142" s="52" cm="1">
        <f t="array" ref="AG142">A127864486T_Latest</f>
        <v>204.84100000000001</v>
      </c>
      <c r="AH142" s="52" cm="1">
        <f t="array" ref="AH142">A127838862X_Latest</f>
        <v>17.562999999999999</v>
      </c>
      <c r="AI142" s="52" cm="1">
        <f t="array" ref="AI142">A127893794K_Latest</f>
        <v>69.447000000000003</v>
      </c>
      <c r="AJ142" s="52" cm="1">
        <f t="array" ref="AJ142">A127921074V_Latest</f>
        <v>24.18</v>
      </c>
      <c r="AK142" s="52" cm="1">
        <f t="array" ref="AK142">A127907598V_Latest</f>
        <v>17.181999999999999</v>
      </c>
      <c r="AL142" s="52" cm="1">
        <f t="array" ref="AL142">A127907606J_Latest</f>
        <v>23.279</v>
      </c>
      <c r="AM142" s="52" cm="1">
        <f t="array" ref="AM142">A127839026K_Latest</f>
        <v>6.8860000000000001</v>
      </c>
      <c r="AN142" s="52" cm="1">
        <f t="array" ref="AN142">A127866454K_Latest</f>
        <v>9.3059999999999992</v>
      </c>
      <c r="AO142" s="52" cm="1">
        <f t="array" ref="AO142">A127907654A_Latest</f>
        <v>10.843</v>
      </c>
      <c r="AP142" s="52" cm="1">
        <f t="array" ref="AP142">A127907474T_Latest</f>
        <v>82.863</v>
      </c>
      <c r="AQ142" s="52" cm="1">
        <f t="array" ref="AQ142">A127880134L_Latest</f>
        <v>13.487</v>
      </c>
      <c r="AR142" s="52" cm="1">
        <f t="array" ref="AR142">A127893706X_Latest</f>
        <v>25.135999999999999</v>
      </c>
      <c r="AS142" s="52" cm="1">
        <f t="array" ref="AS142">A127934994A_Latest</f>
        <v>41.134999999999998</v>
      </c>
      <c r="AT142" s="52" cm="1">
        <f t="array" ref="AT142">A127852638V_Latest</f>
        <v>16.065999999999999</v>
      </c>
      <c r="AU142" s="52" t="e" cm="1">
        <f t="array" ref="AU142">A127866502T_Latest</f>
        <v>#NAME?</v>
      </c>
      <c r="AV142" s="52" cm="1">
        <f t="array" ref="AV142">A127907166R_Latest</f>
        <v>178.68600000000001</v>
      </c>
      <c r="AW142" s="52" cm="1">
        <f t="array" ref="AW142">A127908974F_Latest</f>
        <v>15.454000000000001</v>
      </c>
      <c r="AX142" s="52" cm="1">
        <f t="array" ref="AX142">A127854374L_Latest</f>
        <v>41.683999999999997</v>
      </c>
      <c r="AY142" s="52" cm="1">
        <f t="array" ref="AY142">A127881666V_Latest</f>
        <v>24.209</v>
      </c>
      <c r="AZ142" s="52" cm="1">
        <f t="array" ref="AZ142">A127867946X_Latest</f>
        <v>18.309000000000001</v>
      </c>
      <c r="BA142" s="52" cm="1">
        <f t="array" ref="BA142">A127840506V_Latest</f>
        <v>20.597000000000001</v>
      </c>
      <c r="BB142" s="52" cm="1">
        <f t="array" ref="BB142">A127881718K_Latest</f>
        <v>7.5979999999999999</v>
      </c>
      <c r="BC142" s="52" cm="1">
        <f t="array" ref="BC142">A127881722A_Latest</f>
        <v>7.37</v>
      </c>
      <c r="BD142" s="52" cm="1">
        <f t="array" ref="BD142">A127936622X_Latest</f>
        <v>9.1229999999999993</v>
      </c>
      <c r="BE142" s="52" cm="1">
        <f t="array" ref="BE142">A127922518R_Latest</f>
        <v>53.334000000000003</v>
      </c>
      <c r="BF142" s="52" cm="1">
        <f t="array" ref="BF142">A127840374C_Latest</f>
        <v>17.273</v>
      </c>
      <c r="BG142" s="52" cm="1">
        <f t="array" ref="BG142">A127922546X_Latest</f>
        <v>24.231000000000002</v>
      </c>
      <c r="BH142" s="52" cm="1">
        <f t="array" ref="BH142">A127840410A_Latest</f>
        <v>34.951999999999998</v>
      </c>
      <c r="BI142" s="52" cm="1">
        <f t="array" ref="BI142">A127867894J_Latest</f>
        <v>14.553000000000001</v>
      </c>
      <c r="BJ142" s="52" t="e" cm="1">
        <f t="array" ref="BJ142">A127895322X_Latest</f>
        <v>#NAME?</v>
      </c>
      <c r="BK142" s="52" cm="1">
        <f t="array" ref="BK142">A127908702A_Latest</f>
        <v>144.34399999999999</v>
      </c>
      <c r="BL142" s="52" cm="1">
        <f t="array" ref="BL142">A127910450J_Latest</f>
        <v>3.6520000000000001</v>
      </c>
      <c r="BM142" s="52" cm="1">
        <f t="array" ref="BM142">A127924158J_Latest</f>
        <v>11.488</v>
      </c>
      <c r="BN142" s="52" cm="1">
        <f t="array" ref="BN142">A127910554A_Latest</f>
        <v>7.3789999999999996</v>
      </c>
      <c r="BO142" s="52" cm="1">
        <f t="array" ref="BO142">A127938114R_Latest</f>
        <v>4.9269999999999996</v>
      </c>
      <c r="BP142" s="52" cm="1">
        <f t="array" ref="BP142">A127924218X_Latest</f>
        <v>4.9770000000000003</v>
      </c>
      <c r="BQ142" s="52" cm="1">
        <f t="array" ref="BQ142">A127924230R_Latest</f>
        <v>3.3</v>
      </c>
      <c r="BR142" s="52" cm="1">
        <f t="array" ref="BR142">A127842090L_Latest</f>
        <v>1.95</v>
      </c>
      <c r="BS142" s="52" cm="1">
        <f t="array" ref="BS142">A127910638K_Latest</f>
        <v>4.5979999999999999</v>
      </c>
      <c r="BT142" s="52" cm="1">
        <f t="array" ref="BT142">A127869266F_Latest</f>
        <v>14.087</v>
      </c>
      <c r="BU142" s="52" cm="1">
        <f t="array" ref="BU142">A127869286R_Latest</f>
        <v>5.8230000000000004</v>
      </c>
      <c r="BV142" s="52" cm="1">
        <f t="array" ref="BV142">A127855854T_Latest</f>
        <v>5.2549999999999999</v>
      </c>
      <c r="BW142" s="52" cm="1">
        <f t="array" ref="BW142">A127869314L_Latest</f>
        <v>10.317</v>
      </c>
      <c r="BX142" s="52" cm="1">
        <f t="array" ref="BX142">A127869330L_Latest</f>
        <v>6.7889999999999997</v>
      </c>
      <c r="BY142" s="52" t="e" cm="1">
        <f t="array" ref="BY142">A127896802C_Latest</f>
        <v>#NAME?</v>
      </c>
      <c r="BZ142" s="52" cm="1">
        <f t="array" ref="BZ142">A127882870W_Latest</f>
        <v>42.271000000000001</v>
      </c>
      <c r="CA142" s="52" cm="1">
        <f t="array" ref="CA142">A127898194W_Latest</f>
        <v>6.4740000000000002</v>
      </c>
      <c r="CB142" s="52" cm="1">
        <f t="array" ref="CB142">A127843514X_Latest</f>
        <v>22.027000000000001</v>
      </c>
      <c r="CC142" s="52" cm="1">
        <f t="array" ref="CC142">A127939470C_Latest</f>
        <v>19.620999999999999</v>
      </c>
      <c r="CD142" s="52" cm="1">
        <f t="array" ref="CD142">A127857498V_Latest</f>
        <v>6.024</v>
      </c>
      <c r="CE142" s="52" cm="1">
        <f t="array" ref="CE142">A127925854F_Latest</f>
        <v>11.023999999999999</v>
      </c>
      <c r="CF142" s="52" cm="1">
        <f t="array" ref="CF142">A127843574A_Latest</f>
        <v>3.698</v>
      </c>
      <c r="CG142" s="52" cm="1">
        <f t="array" ref="CG142">A127912202J_Latest</f>
        <v>9.3889999999999993</v>
      </c>
      <c r="CH142" s="52" cm="1">
        <f t="array" ref="CH142">A127884722F_Latest</f>
        <v>5.1059999999999999</v>
      </c>
      <c r="CI142" s="52" cm="1">
        <f t="array" ref="CI142">A127857346J_Latest</f>
        <v>25.942</v>
      </c>
      <c r="CJ142" s="52" cm="1">
        <f t="array" ref="CJ142">A127898234C_Latest</f>
        <v>9.0909999999999993</v>
      </c>
      <c r="CK142" s="52" cm="1">
        <f t="array" ref="CK142">A127870850R_Latest</f>
        <v>17.835999999999999</v>
      </c>
      <c r="CL142" s="52" cm="1">
        <f t="array" ref="CL142">A127884626F_Latest</f>
        <v>22.998999999999999</v>
      </c>
      <c r="CM142" s="52" cm="1">
        <f t="array" ref="CM142">A127843498K_Latest</f>
        <v>7.4950000000000001</v>
      </c>
      <c r="CN142" s="52" t="e" cm="1">
        <f t="array" ref="CN142">A127843626T_Latest</f>
        <v>#NAME?</v>
      </c>
      <c r="CO142" s="52" cm="1">
        <f t="array" ref="CO142">A127939150T_Latest</f>
        <v>83.363</v>
      </c>
      <c r="CP142" s="52" cm="1">
        <f t="array" ref="CP142">A127899734T_Latest</f>
        <v>1.466</v>
      </c>
      <c r="CQ142" s="52" cm="1">
        <f t="array" ref="CQ142">A127872446X_Latest</f>
        <v>1.746</v>
      </c>
      <c r="CR142" s="52" cm="1">
        <f t="array" ref="CR142">A127886094R_Latest</f>
        <v>2.4049999999999998</v>
      </c>
      <c r="CS142" s="52" cm="1">
        <f t="array" ref="CS142">A127913734R_Latest</f>
        <v>1.8169999999999999</v>
      </c>
      <c r="CT142" s="52" cm="1">
        <f t="array" ref="CT142">A127913758J_Latest</f>
        <v>1.4390000000000001</v>
      </c>
      <c r="CU142" s="52" cm="1">
        <f t="array" ref="CU142">A127913774J_Latest</f>
        <v>1.407</v>
      </c>
      <c r="CV142" s="52" cm="1">
        <f t="array" ref="CV142">A127927350L_Latest</f>
        <v>0.83499999999999996</v>
      </c>
      <c r="CW142" s="52" cm="1">
        <f t="array" ref="CW142">A127941150J_Latest</f>
        <v>2.4449999999999998</v>
      </c>
      <c r="CX142" s="52" cm="1">
        <f t="array" ref="CX142">A127927118V_Latest</f>
        <v>2.6749999999999998</v>
      </c>
      <c r="CY142" s="52" cm="1">
        <f t="array" ref="CY142">A127886018L_Latest</f>
        <v>1.2350000000000001</v>
      </c>
      <c r="CZ142" s="52" cm="1">
        <f t="array" ref="CZ142">A127845006R_Latest</f>
        <v>2.536</v>
      </c>
      <c r="DA142" s="52" cm="1">
        <f t="array" ref="DA142">A127913670R_Latest</f>
        <v>3.7749999999999999</v>
      </c>
      <c r="DB142" s="52" cm="1">
        <f t="array" ref="DB142">A127913686J_Latest</f>
        <v>3.3380000000000001</v>
      </c>
      <c r="DC142" s="52" t="e" cm="1">
        <f t="array" ref="DC142">A127886202L_Latest</f>
        <v>#NAME?</v>
      </c>
      <c r="DD142" s="52" cm="1">
        <f t="array" ref="DD142">A127940718V_Latest</f>
        <v>13.558</v>
      </c>
      <c r="DE142" s="52" cm="1">
        <f t="array" ref="DE142">A127860242X_Latest</f>
        <v>0.81599999999999995</v>
      </c>
      <c r="DF142" s="52" cm="1">
        <f t="array" ref="DF142">A127873962L_Latest</f>
        <v>1.8089999999999999</v>
      </c>
      <c r="DG142" s="52" cm="1">
        <f t="array" ref="DG142">A127915294J_Latest</f>
        <v>0.27200000000000002</v>
      </c>
      <c r="DH142" s="52" cm="1">
        <f t="array" ref="DH142">A127846658R_Latest</f>
        <v>0.55900000000000005</v>
      </c>
      <c r="DI142" s="52" cm="1">
        <f t="array" ref="DI142">A127873994F_Latest</f>
        <v>0.42799999999999999</v>
      </c>
      <c r="DJ142" s="52" cm="1">
        <f t="array" ref="DJ142">A127942554W_Latest</f>
        <v>0.54600000000000004</v>
      </c>
      <c r="DK142" s="52" cm="1">
        <f t="array" ref="DK142">A127901462X_Latest</f>
        <v>0.41799999999999998</v>
      </c>
      <c r="DL142" s="52" cm="1">
        <f t="array" ref="DL142">A127915358J_Latest</f>
        <v>0.22</v>
      </c>
      <c r="DM142" s="52" cm="1">
        <f t="array" ref="DM142">A127846502V_Latest</f>
        <v>2.4460000000000002</v>
      </c>
      <c r="DN142" s="52" cm="1">
        <f t="array" ref="DN142">A127901310L_Latest</f>
        <v>0.33300000000000002</v>
      </c>
      <c r="DO142" s="52" cm="1">
        <f t="array" ref="DO142">A127942434C_Latest</f>
        <v>0.27200000000000002</v>
      </c>
      <c r="DP142" s="52" cm="1">
        <f t="array" ref="DP142">A127915238R_Latest</f>
        <v>1.4830000000000001</v>
      </c>
      <c r="DQ142" s="52" cm="1">
        <f t="array" ref="DQ142">A127846582F_Latest</f>
        <v>0.53500000000000003</v>
      </c>
      <c r="DR142" s="52" t="e" cm="1">
        <f t="array" ref="DR142">A127942606L_Latest</f>
        <v>#NAME?</v>
      </c>
      <c r="DS142" s="52" cm="1">
        <f t="array" ref="DS142">A127846238V_Latest</f>
        <v>5.0679999999999996</v>
      </c>
      <c r="DT142" s="52" cm="1">
        <f t="array" ref="DT142">A127916578C_Latest</f>
        <v>1.9870000000000001</v>
      </c>
      <c r="DU142" s="52" cm="1">
        <f t="array" ref="DU142">A127902998R_Latest</f>
        <v>7.3239999999999998</v>
      </c>
      <c r="DV142" s="52" cm="1">
        <f t="array" ref="DV142">A127944082W_Latest</f>
        <v>0.56299999999999994</v>
      </c>
      <c r="DW142" s="52" cm="1">
        <f t="array" ref="DW142">A127916658C_Latest</f>
        <v>3.0230000000000001</v>
      </c>
      <c r="DX142" s="52" cm="1">
        <f t="array" ref="DX142">A127916682C_Latest</f>
        <v>3.04</v>
      </c>
      <c r="DY142" s="52" cm="1">
        <f t="array" ref="DY142">A127944126L_Latest</f>
        <v>0.64600000000000002</v>
      </c>
      <c r="DZ142" s="52" cm="1">
        <f t="array" ref="DZ142">A127944146W_Latest</f>
        <v>0.66700000000000004</v>
      </c>
      <c r="EA142" s="52" cm="1">
        <f t="array" ref="EA142">A127930518R_Latest</f>
        <v>0.315</v>
      </c>
      <c r="EB142" s="52" cm="1">
        <f t="array" ref="EB142">A127889098C_Latest</f>
        <v>9.1470000000000002</v>
      </c>
      <c r="EC142" s="52" cm="1">
        <f t="array" ref="EC142">A127875358C_Latest</f>
        <v>1.875</v>
      </c>
      <c r="ED142" s="52" cm="1">
        <f t="array" ref="ED142">A127944014V_Latest</f>
        <v>1.22</v>
      </c>
      <c r="EE142" s="52" cm="1">
        <f t="array" ref="EE142">A127930330L_Latest</f>
        <v>4.8159999999999998</v>
      </c>
      <c r="EF142" s="52" cm="1">
        <f t="array" ref="EF142">A127848110V_Latest</f>
        <v>0.50800000000000001</v>
      </c>
      <c r="EG142" s="52" t="e" cm="1">
        <f t="array" ref="EG142">A127861994J_Latest</f>
        <v>#NAME?</v>
      </c>
      <c r="EH142" s="52" cm="1">
        <f t="array" ref="EH142">A127875062T_Latest</f>
        <v>17.565000000000001</v>
      </c>
      <c r="EI142" s="52"/>
      <c r="EJ142" s="52"/>
      <c r="EK142" s="52"/>
      <c r="EL142" s="52"/>
      <c r="EM142" s="52"/>
      <c r="EN142" s="52"/>
      <c r="EO142" s="52"/>
      <c r="EP142" s="52"/>
      <c r="EQ142" s="52"/>
      <c r="ER142" s="52"/>
      <c r="ES142" s="52"/>
      <c r="ET142" s="52"/>
      <c r="EU142" s="52"/>
      <c r="EV142" s="52"/>
      <c r="EW142" s="52"/>
      <c r="EX142" s="52"/>
      <c r="EY142" s="52"/>
      <c r="EZ142" s="52"/>
      <c r="FA142" s="52"/>
      <c r="FB142" s="52"/>
      <c r="FC142" s="52"/>
      <c r="FD142" s="52"/>
      <c r="FE142" s="52"/>
      <c r="FF142" s="52"/>
      <c r="FG142" s="52"/>
      <c r="FH142" s="52"/>
      <c r="FI142" s="52"/>
      <c r="FJ142" s="52"/>
      <c r="FK142" s="52"/>
      <c r="FL142" s="52"/>
      <c r="FM142" s="52"/>
      <c r="FN142" s="52"/>
      <c r="FO142" s="52"/>
      <c r="FP142" s="52"/>
      <c r="FQ142" s="52"/>
      <c r="FR142" s="52"/>
      <c r="FS142" s="52"/>
      <c r="FT142" s="52"/>
      <c r="FU142" s="52"/>
      <c r="FV142" s="52"/>
      <c r="FW142" s="52"/>
      <c r="FX142" s="52"/>
      <c r="FY142" s="52"/>
      <c r="FZ142" s="52"/>
      <c r="GA142" s="52"/>
      <c r="GB142" s="52"/>
      <c r="GC142" s="52"/>
      <c r="GD142" s="52"/>
      <c r="GE142" s="52"/>
      <c r="GF142" s="52"/>
      <c r="GG142" s="52"/>
      <c r="GH142" s="52"/>
      <c r="GI142" s="52"/>
      <c r="GJ142" s="52"/>
    </row>
    <row r="143" spans="1:192" ht="15" hidden="1" customHeight="1">
      <c r="A143" s="49"/>
      <c r="B143" s="49" t="s">
        <v>8762</v>
      </c>
      <c r="C143" s="62">
        <v>26</v>
      </c>
      <c r="D143" s="52" cm="1">
        <f t="array" ref="D143">A127918086V_Latest</f>
        <v>7.6609999999999996</v>
      </c>
      <c r="E143" s="52" cm="1">
        <f t="array" ref="E143">A127835958L_Latest</f>
        <v>0.495</v>
      </c>
      <c r="F143" s="52" cm="1">
        <f t="array" ref="F143">A127890646C_Latest</f>
        <v>6.6029999999999998</v>
      </c>
      <c r="G143" s="52" cm="1">
        <f t="array" ref="G143">A127904606C_Latest</f>
        <v>30.45</v>
      </c>
      <c r="H143" s="52" cm="1">
        <f t="array" ref="H143">A127918238V_Latest</f>
        <v>33.100999999999999</v>
      </c>
      <c r="I143" s="52" cm="1">
        <f t="array" ref="I143">A127890698F_Latest</f>
        <v>45.759</v>
      </c>
      <c r="J143" s="52" cm="1">
        <f t="array" ref="J143">A127863386R_Latest</f>
        <v>8.4120000000000008</v>
      </c>
      <c r="K143" s="52" cm="1">
        <f t="array" ref="K143">A127877102K_Latest</f>
        <v>33.796999999999997</v>
      </c>
      <c r="L143" s="52" cm="1">
        <f t="array" ref="L143">A127863186W_Latest</f>
        <v>0</v>
      </c>
      <c r="M143" s="52" cm="1">
        <f t="array" ref="M143">A127918122T_Latest</f>
        <v>20.088999999999999</v>
      </c>
      <c r="N143" s="52" cm="1">
        <f t="array" ref="N143">A127890574C_Latest</f>
        <v>7.8369999999999997</v>
      </c>
      <c r="O143" s="52" cm="1">
        <f t="array" ref="O143">A127849702T_Latest</f>
        <v>60.365000000000002</v>
      </c>
      <c r="P143" s="52" cm="1">
        <f t="array" ref="P143">A127835938C_Latest</f>
        <v>77.989000000000004</v>
      </c>
      <c r="Q143" s="52" t="e" cm="1">
        <f t="array" ref="Q143">A127836038R_Latest</f>
        <v>#NAME?</v>
      </c>
      <c r="R143" s="52" cm="1">
        <f t="array" ref="R143">A127849338J_Latest</f>
        <v>166.28</v>
      </c>
      <c r="S143" s="52" cm="1">
        <f t="array" ref="S143">A127851130L_Latest</f>
        <v>3.1240000000000001</v>
      </c>
      <c r="T143" s="52" cm="1">
        <f t="array" ref="T143">A127919670X_Latest</f>
        <v>0</v>
      </c>
      <c r="U143" s="52" cm="1">
        <f t="array" ref="U143">A127851230W_Latest</f>
        <v>1.988</v>
      </c>
      <c r="V143" s="52" cm="1">
        <f t="array" ref="V143">A127892194L_Latest</f>
        <v>12.074999999999999</v>
      </c>
      <c r="W143" s="52" cm="1">
        <f t="array" ref="W143">A127919698A_Latest</f>
        <v>8.8740000000000006</v>
      </c>
      <c r="X143" s="52" cm="1">
        <f t="array" ref="X143">A127878690K_Latest</f>
        <v>13.667999999999999</v>
      </c>
      <c r="Y143" s="52" cm="1">
        <f t="array" ref="Y143">A127933614V_Latest</f>
        <v>4.157</v>
      </c>
      <c r="Z143" s="52" cm="1">
        <f t="array" ref="Z143">A127851306F_Latest</f>
        <v>11.794</v>
      </c>
      <c r="AA143" s="52" cm="1">
        <f t="array" ref="AA143">A127837390V_Latest</f>
        <v>0</v>
      </c>
      <c r="AB143" s="52" cm="1">
        <f t="array" ref="AB143">A127851166R_Latest</f>
        <v>5.7709999999999999</v>
      </c>
      <c r="AC143" s="52" cm="1">
        <f t="array" ref="AC143">A127837426K_Latest</f>
        <v>3.1469999999999998</v>
      </c>
      <c r="AD143" s="52" cm="1">
        <f t="array" ref="AD143">A127905954T_Latest</f>
        <v>22.937000000000001</v>
      </c>
      <c r="AE143" s="52" cm="1">
        <f t="array" ref="AE143">A127878602X_Latest</f>
        <v>23.824999999999999</v>
      </c>
      <c r="AF143" s="52" t="e" cm="1">
        <f t="array" ref="AF143">A127933646L_Latest</f>
        <v>#NAME?</v>
      </c>
      <c r="AG143" s="52" cm="1">
        <f t="array" ref="AG143">A127919338W_Latest</f>
        <v>55.679000000000002</v>
      </c>
      <c r="AH143" s="52" cm="1">
        <f t="array" ref="AH143">A127934946J_Latest</f>
        <v>3.1429999999999998</v>
      </c>
      <c r="AI143" s="52" cm="1">
        <f t="array" ref="AI143">A127935014A_Latest</f>
        <v>0</v>
      </c>
      <c r="AJ143" s="52" cm="1">
        <f t="array" ref="AJ143">A127907558A_Latest</f>
        <v>0.67400000000000004</v>
      </c>
      <c r="AK143" s="52" cm="1">
        <f t="array" ref="AK143">A127921086C_Latest</f>
        <v>7.3150000000000004</v>
      </c>
      <c r="AL143" s="52" cm="1">
        <f t="array" ref="AL143">A127839014A_Latest</f>
        <v>8.5649999999999995</v>
      </c>
      <c r="AM143" s="52" cm="1">
        <f t="array" ref="AM143">A127907622J_Latest</f>
        <v>13.134</v>
      </c>
      <c r="AN143" s="52" cm="1">
        <f t="array" ref="AN143">A127921126K_Latest</f>
        <v>0</v>
      </c>
      <c r="AO143" s="52" cm="1">
        <f t="array" ref="AO143">A127907658K_Latest</f>
        <v>3.5030000000000001</v>
      </c>
      <c r="AP143" s="52" cm="1">
        <f t="array" ref="AP143">A127838886T_Latest</f>
        <v>0</v>
      </c>
      <c r="AQ143" s="52" cm="1">
        <f t="array" ref="AQ143">A127838902F_Latest</f>
        <v>6.407</v>
      </c>
      <c r="AR143" s="52" cm="1">
        <f t="array" ref="AR143">A127893710R_Latest</f>
        <v>0.94699999999999995</v>
      </c>
      <c r="AS143" s="52" cm="1">
        <f t="array" ref="AS143">A127921006T_Latest</f>
        <v>12.196</v>
      </c>
      <c r="AT143" s="52" cm="1">
        <f t="array" ref="AT143">A127852642K_Latest</f>
        <v>16.785</v>
      </c>
      <c r="AU143" s="52" t="e" cm="1">
        <f t="array" ref="AU143">A127880322W_Latest</f>
        <v>#NAME?</v>
      </c>
      <c r="AV143" s="52" cm="1">
        <f t="array" ref="AV143">A127865986F_Latest</f>
        <v>36.334000000000003</v>
      </c>
      <c r="AW143" s="52" cm="1">
        <f t="array" ref="AW143">A127867790R_Latest</f>
        <v>0.60399999999999998</v>
      </c>
      <c r="AX143" s="52" cm="1">
        <f t="array" ref="AX143">A127881642A_Latest</f>
        <v>0.495</v>
      </c>
      <c r="AY143" s="52" cm="1">
        <f t="array" ref="AY143">A127854402K_Latest</f>
        <v>2.048</v>
      </c>
      <c r="AZ143" s="52" cm="1">
        <f t="array" ref="AZ143">A127867950R_Latest</f>
        <v>3.4289999999999998</v>
      </c>
      <c r="BA143" s="52" cm="1">
        <f t="array" ref="BA143">A127867958J_Latest</f>
        <v>6.0149999999999997</v>
      </c>
      <c r="BB143" s="52" cm="1">
        <f t="array" ref="BB143">A127922698K_Latest</f>
        <v>8.1890000000000001</v>
      </c>
      <c r="BC143" s="52" cm="1">
        <f t="array" ref="BC143">A127868010J_Latest</f>
        <v>1.8140000000000001</v>
      </c>
      <c r="BD143" s="52" cm="1">
        <f t="array" ref="BD143">A127936626J_Latest</f>
        <v>11.920999999999999</v>
      </c>
      <c r="BE143" s="52" cm="1">
        <f t="array" ref="BE143">A127908990F_Latest</f>
        <v>0</v>
      </c>
      <c r="BF143" s="52" cm="1">
        <f t="array" ref="BF143">A127922534R_Latest</f>
        <v>3.794</v>
      </c>
      <c r="BG143" s="52" cm="1">
        <f t="array" ref="BG143">A127854330K_Latest</f>
        <v>1.99</v>
      </c>
      <c r="BH143" s="52" cm="1">
        <f t="array" ref="BH143">A127854354C_Latest</f>
        <v>10.212</v>
      </c>
      <c r="BI143" s="52" cm="1">
        <f t="array" ref="BI143">A127922570X_Latest</f>
        <v>18.518999999999998</v>
      </c>
      <c r="BJ143" s="52" t="e" cm="1">
        <f t="array" ref="BJ143">A127936654T_Latest</f>
        <v>#NAME?</v>
      </c>
      <c r="BK143" s="52" cm="1">
        <f t="array" ref="BK143">A127922266F_Latest</f>
        <v>34.515999999999998</v>
      </c>
      <c r="BL143" s="52" cm="1">
        <f t="array" ref="BL143">A127855814X_Latest</f>
        <v>0</v>
      </c>
      <c r="BM143" s="52" cm="1">
        <f t="array" ref="BM143">A127924162X_Latest</f>
        <v>0</v>
      </c>
      <c r="BN143" s="52" cm="1">
        <f t="array" ref="BN143">A127938098A_Latest</f>
        <v>0.28399999999999997</v>
      </c>
      <c r="BO143" s="52" cm="1">
        <f t="array" ref="BO143">A127869382R_Latest</f>
        <v>1.8440000000000001</v>
      </c>
      <c r="BP143" s="52" cm="1">
        <f t="array" ref="BP143">A127869410L_Latest</f>
        <v>2.8180000000000001</v>
      </c>
      <c r="BQ143" s="52" cm="1">
        <f t="array" ref="BQ143">A127855994V_Latest</f>
        <v>3.8119999999999998</v>
      </c>
      <c r="BR143" s="52" cm="1">
        <f t="array" ref="BR143">A127896778R_Latest</f>
        <v>0.94</v>
      </c>
      <c r="BS143" s="52" cm="1">
        <f t="array" ref="BS143">A127883354V_Latest</f>
        <v>2.3010000000000002</v>
      </c>
      <c r="BT143" s="52" cm="1">
        <f t="array" ref="BT143">A127910462T_Latest</f>
        <v>0</v>
      </c>
      <c r="BU143" s="52" cm="1">
        <f t="array" ref="BU143">A127910470T_Latest</f>
        <v>1.3740000000000001</v>
      </c>
      <c r="BV143" s="52" cm="1">
        <f t="array" ref="BV143">A127938026R_Latest</f>
        <v>0.59599999999999997</v>
      </c>
      <c r="BW143" s="52" cm="1">
        <f t="array" ref="BW143">A127883206T_Latest</f>
        <v>4.2560000000000002</v>
      </c>
      <c r="BX143" s="52" cm="1">
        <f t="array" ref="BX143">A127883218A_Latest</f>
        <v>5.7729999999999997</v>
      </c>
      <c r="BY143" s="52" t="e" cm="1">
        <f t="array" ref="BY143">A127869530F_Latest</f>
        <v>#NAME?</v>
      </c>
      <c r="BZ143" s="52" cm="1">
        <f t="array" ref="BZ143">A127923794C_Latest</f>
        <v>11.997999999999999</v>
      </c>
      <c r="CA143" s="52" cm="1">
        <f t="array" ref="CA143">A127870774X_Latest</f>
        <v>0.63900000000000001</v>
      </c>
      <c r="CB143" s="52" cm="1">
        <f t="array" ref="CB143">A127939454C_Latest</f>
        <v>0</v>
      </c>
      <c r="CC143" s="52" cm="1">
        <f t="array" ref="CC143">A127857474A_Latest</f>
        <v>1.345</v>
      </c>
      <c r="CD143" s="52" cm="1">
        <f t="array" ref="CD143">A127912158K_Latest</f>
        <v>4.2670000000000003</v>
      </c>
      <c r="CE143" s="52" cm="1">
        <f t="array" ref="CE143">A127870954J_Latest</f>
        <v>5.5570000000000004</v>
      </c>
      <c r="CF143" s="52" cm="1">
        <f t="array" ref="CF143">A127939514V_Latest</f>
        <v>5.0359999999999996</v>
      </c>
      <c r="CG143" s="52" cm="1">
        <f t="array" ref="CG143">A127912206T_Latest</f>
        <v>1.0249999999999999</v>
      </c>
      <c r="CH143" s="52" cm="1">
        <f t="array" ref="CH143">A127898454F_Latest</f>
        <v>2.5190000000000001</v>
      </c>
      <c r="CI143" s="52" cm="1">
        <f t="array" ref="CI143">A127898210K_Latest</f>
        <v>0</v>
      </c>
      <c r="CJ143" s="52" cm="1">
        <f t="array" ref="CJ143">A127857358T_Latest</f>
        <v>1.9079999999999999</v>
      </c>
      <c r="CK143" s="52" cm="1">
        <f t="array" ref="CK143">A127939418V_Latest</f>
        <v>0.89100000000000001</v>
      </c>
      <c r="CL143" s="52" cm="1">
        <f t="array" ref="CL143">A127884630W_Latest</f>
        <v>8.6760000000000002</v>
      </c>
      <c r="CM143" s="52" cm="1">
        <f t="array" ref="CM143">A127870882J_Latest</f>
        <v>8.9130000000000003</v>
      </c>
      <c r="CN143" s="52" t="e" cm="1">
        <f t="array" ref="CN143">A127939566W_Latest</f>
        <v>#NAME?</v>
      </c>
      <c r="CO143" s="52" cm="1">
        <f t="array" ref="CO143">A127843186X_Latest</f>
        <v>20.388999999999999</v>
      </c>
      <c r="CP143" s="52" cm="1">
        <f t="array" ref="CP143">A127899738A_Latest</f>
        <v>0</v>
      </c>
      <c r="CQ143" s="52" cm="1">
        <f t="array" ref="CQ143">A127886078R_Latest</f>
        <v>0</v>
      </c>
      <c r="CR143" s="52" cm="1">
        <f t="array" ref="CR143">A127872466J_Latest</f>
        <v>0.16400000000000001</v>
      </c>
      <c r="CS143" s="52" cm="1">
        <f t="array" ref="CS143">A127899866V_Latest</f>
        <v>0.747</v>
      </c>
      <c r="CT143" s="52" cm="1">
        <f t="array" ref="CT143">A127858986X_Latest</f>
        <v>0.439</v>
      </c>
      <c r="CU143" s="52" cm="1">
        <f t="array" ref="CU143">A127886146F_Latest</f>
        <v>0.81699999999999995</v>
      </c>
      <c r="CV143" s="52" cm="1">
        <f t="array" ref="CV143">A127886162F_Latest</f>
        <v>0.26900000000000002</v>
      </c>
      <c r="CW143" s="52" cm="1">
        <f t="array" ref="CW143">A127927366F_Latest</f>
        <v>0.93899999999999995</v>
      </c>
      <c r="CX143" s="52" cm="1">
        <f t="array" ref="CX143">A127927122K_Latest</f>
        <v>0</v>
      </c>
      <c r="CY143" s="52" cm="1">
        <f t="array" ref="CY143">A127886022C_Latest</f>
        <v>0</v>
      </c>
      <c r="CZ143" s="52" cm="1">
        <f t="array" ref="CZ143">A127899794V_Latest</f>
        <v>0.16400000000000001</v>
      </c>
      <c r="DA143" s="52" cm="1">
        <f t="array" ref="DA143">A127899814T_Latest</f>
        <v>0.87</v>
      </c>
      <c r="DB143" s="52" cm="1">
        <f t="array" ref="DB143">A127941026X_Latest</f>
        <v>2.34</v>
      </c>
      <c r="DC143" s="52" t="e" cm="1">
        <f t="array" ref="DC143">A127872546J_Latest</f>
        <v>#NAME?</v>
      </c>
      <c r="DD143" s="52" cm="1">
        <f t="array" ref="DD143">A127926854X_Latest</f>
        <v>3.3740000000000001</v>
      </c>
      <c r="DE143" s="52" cm="1">
        <f t="array" ref="DE143">A127928754A_Latest</f>
        <v>0.152</v>
      </c>
      <c r="DF143" s="52" cm="1">
        <f t="array" ref="DF143">A127928834A_Latest</f>
        <v>0</v>
      </c>
      <c r="DG143" s="52" cm="1">
        <f t="array" ref="DG143">A127846642W_Latest</f>
        <v>0.10100000000000001</v>
      </c>
      <c r="DH143" s="52" cm="1">
        <f t="array" ref="DH143">A127942494F_Latest</f>
        <v>0.14799999999999999</v>
      </c>
      <c r="DI143" s="52" cm="1">
        <f t="array" ref="DI143">A127915314F_Latest</f>
        <v>0.42899999999999999</v>
      </c>
      <c r="DJ143" s="52" cm="1">
        <f t="array" ref="DJ143">A127846694X_Latest</f>
        <v>0.25800000000000001</v>
      </c>
      <c r="DK143" s="52" cm="1">
        <f t="array" ref="DK143">A127928942K_Latest</f>
        <v>0.20799999999999999</v>
      </c>
      <c r="DL143" s="52" cm="1">
        <f t="array" ref="DL143">A127901482J_Latest</f>
        <v>8.5000000000000006E-2</v>
      </c>
      <c r="DM143" s="52" cm="1">
        <f t="array" ref="DM143">A127901290R_Latest</f>
        <v>0</v>
      </c>
      <c r="DN143" s="52" cm="1">
        <f t="array" ref="DN143">A127901314W_Latest</f>
        <v>0.33600000000000002</v>
      </c>
      <c r="DO143" s="52" cm="1">
        <f t="array" ref="DO143">A127915210L_Latest</f>
        <v>0.10100000000000001</v>
      </c>
      <c r="DP143" s="52" cm="1">
        <f t="array" ref="DP143">A127915242F_Latest</f>
        <v>0.6</v>
      </c>
      <c r="DQ143" s="52" cm="1">
        <f t="array" ref="DQ143">A127915266X_Latest</f>
        <v>0.34300000000000003</v>
      </c>
      <c r="DR143" s="52" t="e" cm="1">
        <f t="array" ref="DR143">A127846758X_Latest</f>
        <v>#NAME?</v>
      </c>
      <c r="DS143" s="52" cm="1">
        <f t="array" ref="DS143">A127846242K_Latest</f>
        <v>1.38</v>
      </c>
      <c r="DT143" s="52" cm="1">
        <f t="array" ref="DT143">A127875314A_Latest</f>
        <v>0</v>
      </c>
      <c r="DU143" s="52" cm="1">
        <f t="array" ref="DU143">A127875446C_Latest</f>
        <v>0</v>
      </c>
      <c r="DV143" s="52" cm="1">
        <f t="array" ref="DV143">A127875466L_Latest</f>
        <v>0</v>
      </c>
      <c r="DW143" s="52" cm="1">
        <f t="array" ref="DW143">A127889230A_Latest</f>
        <v>0.625</v>
      </c>
      <c r="DX143" s="52" cm="1">
        <f t="array" ref="DX143">A127875506V_Latest</f>
        <v>0.40500000000000003</v>
      </c>
      <c r="DY143" s="52" cm="1">
        <f t="array" ref="DY143">A127916694L_Latest</f>
        <v>0.84499999999999997</v>
      </c>
      <c r="DZ143" s="52" cm="1">
        <f t="array" ref="DZ143">A127875542C_Latest</f>
        <v>0</v>
      </c>
      <c r="EA143" s="52" cm="1">
        <f t="array" ref="EA143">A127889274C_Latest</f>
        <v>0.73399999999999999</v>
      </c>
      <c r="EB143" s="52" cm="1">
        <f t="array" ref="EB143">A127861798X_Latest</f>
        <v>0</v>
      </c>
      <c r="EC143" s="52" cm="1">
        <f t="array" ref="EC143">A127889114T_Latest</f>
        <v>0.499</v>
      </c>
      <c r="ED143" s="52" cm="1">
        <f t="array" ref="ED143">A127930302C_Latest</f>
        <v>0</v>
      </c>
      <c r="EE143" s="52" cm="1">
        <f t="array" ref="EE143">A127861854F_Latest</f>
        <v>0.61799999999999999</v>
      </c>
      <c r="EF143" s="52" cm="1">
        <f t="array" ref="EF143">A127889154K_Latest</f>
        <v>1.4910000000000001</v>
      </c>
      <c r="EG143" s="52" t="e" cm="1">
        <f t="array" ref="EG143">A127916738C_Latest</f>
        <v>#NAME?</v>
      </c>
      <c r="EH143" s="52" cm="1">
        <f t="array" ref="EH143">A127930018V_Latest</f>
        <v>2.6080000000000001</v>
      </c>
      <c r="EI143" s="52"/>
      <c r="EJ143" s="52"/>
      <c r="EK143" s="52"/>
      <c r="EL143" s="52"/>
      <c r="EM143" s="52"/>
      <c r="EN143" s="52"/>
      <c r="EO143" s="52"/>
      <c r="EP143" s="52"/>
      <c r="EQ143" s="52"/>
      <c r="ER143" s="52"/>
      <c r="ES143" s="52"/>
      <c r="ET143" s="52"/>
      <c r="EU143" s="52"/>
      <c r="EV143" s="52"/>
      <c r="EW143" s="52"/>
      <c r="EX143" s="52"/>
      <c r="EY143" s="52"/>
      <c r="EZ143" s="52"/>
      <c r="FA143" s="52"/>
      <c r="FB143" s="52"/>
      <c r="FC143" s="52"/>
      <c r="FD143" s="52"/>
      <c r="FE143" s="52"/>
      <c r="FF143" s="52"/>
      <c r="FG143" s="52"/>
      <c r="FH143" s="52"/>
      <c r="FI143" s="52"/>
      <c r="FJ143" s="52"/>
      <c r="FK143" s="52"/>
      <c r="FL143" s="52"/>
      <c r="FM143" s="52"/>
      <c r="FN143" s="52"/>
      <c r="FO143" s="52"/>
      <c r="FP143" s="52"/>
      <c r="FQ143" s="52"/>
      <c r="FR143" s="52"/>
      <c r="FS143" s="52"/>
      <c r="FT143" s="52"/>
      <c r="FU143" s="52"/>
      <c r="FV143" s="52"/>
      <c r="FW143" s="52"/>
      <c r="FX143" s="52"/>
      <c r="FY143" s="52"/>
      <c r="FZ143" s="52"/>
      <c r="GA143" s="52"/>
      <c r="GB143" s="52"/>
      <c r="GC143" s="52"/>
      <c r="GD143" s="52"/>
      <c r="GE143" s="52"/>
      <c r="GF143" s="52"/>
      <c r="GG143" s="52"/>
      <c r="GH143" s="52"/>
      <c r="GI143" s="52"/>
      <c r="GJ143" s="52"/>
    </row>
    <row r="144" spans="1:192" ht="15" hidden="1" customHeight="1">
      <c r="A144" s="49"/>
      <c r="B144" s="49" t="s">
        <v>8763</v>
      </c>
      <c r="C144" s="62">
        <v>27</v>
      </c>
      <c r="D144" s="52" cm="1">
        <f t="array" ref="D144">A127918062A_Latest</f>
        <v>27.783999999999999</v>
      </c>
      <c r="E144" s="52" cm="1">
        <f t="array" ref="E144">A127877014K_Latest</f>
        <v>32.557000000000002</v>
      </c>
      <c r="F144" s="52" cm="1">
        <f t="array" ref="F144">A127863290W_Latest</f>
        <v>20.312999999999999</v>
      </c>
      <c r="G144" s="52" cm="1">
        <f t="array" ref="G144">A127890654C_Latest</f>
        <v>14.952</v>
      </c>
      <c r="H144" s="52" cm="1">
        <f t="array" ref="H144">A127904614C_Latest</f>
        <v>11.49</v>
      </c>
      <c r="I144" s="52" cm="1">
        <f t="array" ref="I144">A127849794L_Latest</f>
        <v>1.597</v>
      </c>
      <c r="J144" s="52" cm="1">
        <f t="array" ref="J144">A127890702K_Latest</f>
        <v>5.21</v>
      </c>
      <c r="K144" s="52" cm="1">
        <f t="array" ref="K144">A127863390F_Latest</f>
        <v>0.77100000000000002</v>
      </c>
      <c r="L144" s="52" cm="1">
        <f t="array" ref="L144">A127890510T_Latest</f>
        <v>46.6</v>
      </c>
      <c r="M144" s="52" cm="1">
        <f t="array" ref="M144">A127849634A_Latest</f>
        <v>26.978999999999999</v>
      </c>
      <c r="N144" s="52" cm="1">
        <f t="array" ref="N144">A127849658V_Latest</f>
        <v>21.831</v>
      </c>
      <c r="O144" s="52" cm="1">
        <f t="array" ref="O144">A127863230V_Latest</f>
        <v>19.263999999999999</v>
      </c>
      <c r="P144" s="52" cm="1">
        <f t="array" ref="P144">A127890614K_Latest</f>
        <v>0</v>
      </c>
      <c r="Q144" s="52" t="e" cm="1">
        <f t="array" ref="Q144">A127877106V_Latest</f>
        <v>#NAME?</v>
      </c>
      <c r="R144" s="52" cm="1">
        <f t="array" ref="R144">A127876698T_Latest</f>
        <v>114.67400000000001</v>
      </c>
      <c r="S144" s="52" cm="1">
        <f t="array" ref="S144">A127905870J_Latest</f>
        <v>6.0419999999999998</v>
      </c>
      <c r="T144" s="52" cm="1">
        <f t="array" ref="T144">A127892138V_Latest</f>
        <v>7.8879999999999999</v>
      </c>
      <c r="U144" s="52" cm="1">
        <f t="array" ref="U144">A127892166C_Latest</f>
        <v>5.3630000000000004</v>
      </c>
      <c r="V144" s="52" cm="1">
        <f t="array" ref="V144">A127919682J_Latest</f>
        <v>4.149</v>
      </c>
      <c r="W144" s="52" cm="1">
        <f t="array" ref="W144">A127892198W_Latest</f>
        <v>1.919</v>
      </c>
      <c r="X144" s="52" cm="1">
        <f t="array" ref="X144">A127851262R_Latest</f>
        <v>0</v>
      </c>
      <c r="Y144" s="52" cm="1">
        <f t="array" ref="Y144">A127933586W_Latest</f>
        <v>1.4139999999999999</v>
      </c>
      <c r="Z144" s="52" cm="1">
        <f t="array" ref="Z144">A127851290X_Latest</f>
        <v>0</v>
      </c>
      <c r="AA144" s="52" cm="1">
        <f t="array" ref="AA144">A127933382V_Latest</f>
        <v>8.2070000000000007</v>
      </c>
      <c r="AB144" s="52" cm="1">
        <f t="array" ref="AB144">A127837394C_Latest</f>
        <v>9.6349999999999998</v>
      </c>
      <c r="AC144" s="52" cm="1">
        <f t="array" ref="AC144">A127837410T_Latest</f>
        <v>4.774</v>
      </c>
      <c r="AD144" s="52" cm="1">
        <f t="array" ref="AD144">A127892110T_Latest</f>
        <v>4.1580000000000004</v>
      </c>
      <c r="AE144" s="52" cm="1">
        <f t="array" ref="AE144">A127892118K_Latest</f>
        <v>0</v>
      </c>
      <c r="AF144" s="52" t="e" cm="1">
        <f t="array" ref="AF144">A127851310W_Latest</f>
        <v>#NAME?</v>
      </c>
      <c r="AG144" s="52" cm="1">
        <f t="array" ref="AG144">A127864466J_Latest</f>
        <v>26.774000000000001</v>
      </c>
      <c r="AH144" s="52" cm="1">
        <f t="array" ref="AH144">A127880066W_Latest</f>
        <v>8.2919999999999998</v>
      </c>
      <c r="AI144" s="52" cm="1">
        <f t="array" ref="AI144">A127921030T_Latest</f>
        <v>7.6219999999999999</v>
      </c>
      <c r="AJ144" s="52" cm="1">
        <f t="array" ref="AJ144">A127935018K_Latest</f>
        <v>5.2619999999999996</v>
      </c>
      <c r="AK144" s="52" cm="1">
        <f t="array" ref="AK144">A127907566A_Latest</f>
        <v>2.9940000000000002</v>
      </c>
      <c r="AL144" s="52" cm="1">
        <f t="array" ref="AL144">A127866410J_Latest</f>
        <v>3.274</v>
      </c>
      <c r="AM144" s="52" cm="1">
        <f t="array" ref="AM144">A127880270F_Latest</f>
        <v>0.63300000000000001</v>
      </c>
      <c r="AN144" s="52" cm="1">
        <f t="array" ref="AN144">A127839030A_Latest</f>
        <v>1.4510000000000001</v>
      </c>
      <c r="AO144" s="52" cm="1">
        <f t="array" ref="AO144">A127866458V_Latest</f>
        <v>0</v>
      </c>
      <c r="AP144" s="52" cm="1">
        <f t="array" ref="AP144">A127880090W_Latest</f>
        <v>14.114000000000001</v>
      </c>
      <c r="AQ144" s="52" cm="1">
        <f t="array" ref="AQ144">A127852590V_Latest</f>
        <v>2.9420000000000002</v>
      </c>
      <c r="AR144" s="52" cm="1">
        <f t="array" ref="AR144">A127866322J_Latest</f>
        <v>7.0389999999999997</v>
      </c>
      <c r="AS144" s="52" cm="1">
        <f t="array" ref="AS144">A127934990T_Latest</f>
        <v>5.4320000000000004</v>
      </c>
      <c r="AT144" s="52" cm="1">
        <f t="array" ref="AT144">A127893746T_Latest</f>
        <v>0</v>
      </c>
      <c r="AU144" s="52" t="e" cm="1">
        <f t="array" ref="AU144">A127935114K_Latest</f>
        <v>#NAME?</v>
      </c>
      <c r="AV144" s="52" cm="1">
        <f t="array" ref="AV144">A127920690F_Latest</f>
        <v>29.527000000000001</v>
      </c>
      <c r="AW144" s="52" cm="1">
        <f t="array" ref="AW144">A127867778X_Latest</f>
        <v>8.8940000000000001</v>
      </c>
      <c r="AX144" s="52" cm="1">
        <f t="array" ref="AX144">A127854366L_Latest</f>
        <v>10.044</v>
      </c>
      <c r="AY144" s="52" cm="1">
        <f t="array" ref="AY144">A127854378W_Latest</f>
        <v>4.01</v>
      </c>
      <c r="AZ144" s="52" cm="1">
        <f t="array" ref="AZ144">A127922622R_Latest</f>
        <v>2.0859999999999999</v>
      </c>
      <c r="BA144" s="52" cm="1">
        <f t="array" ref="BA144">A127922646J_Latest</f>
        <v>2.6269999999999998</v>
      </c>
      <c r="BB144" s="52" cm="1">
        <f t="array" ref="BB144">A127867962X_Latest</f>
        <v>0.52</v>
      </c>
      <c r="BC144" s="52" cm="1">
        <f t="array" ref="BC144">A127936598K_Latest</f>
        <v>1.54</v>
      </c>
      <c r="BD144" s="52" cm="1">
        <f t="array" ref="BD144">A127881726K_Latest</f>
        <v>0</v>
      </c>
      <c r="BE144" s="52" cm="1">
        <f t="array" ref="BE144">A127908978R_Latest</f>
        <v>14.891999999999999</v>
      </c>
      <c r="BF144" s="52" cm="1">
        <f t="array" ref="BF144">A127936470X_Latest</f>
        <v>6.1239999999999997</v>
      </c>
      <c r="BG144" s="52" cm="1">
        <f t="array" ref="BG144">A127909010F_Latest</f>
        <v>4.0579999999999998</v>
      </c>
      <c r="BH144" s="52" cm="1">
        <f t="array" ref="BH144">A127840394L_Latest</f>
        <v>4.6479999999999997</v>
      </c>
      <c r="BI144" s="52" cm="1">
        <f t="array" ref="BI144">A127840418V_Latest</f>
        <v>0</v>
      </c>
      <c r="BJ144" s="52" t="e" cm="1">
        <f t="array" ref="BJ144">A127868026A_Latest</f>
        <v>#NAME?</v>
      </c>
      <c r="BK144" s="52" cm="1">
        <f t="array" ref="BK144">A127853982X_Latest</f>
        <v>29.721</v>
      </c>
      <c r="BL144" s="52" cm="1">
        <f t="array" ref="BL144">A127855794A_Latest</f>
        <v>2.73</v>
      </c>
      <c r="BM144" s="52" cm="1">
        <f t="array" ref="BM144">A127910514J_Latest</f>
        <v>2.7839999999999998</v>
      </c>
      <c r="BN144" s="52" cm="1">
        <f t="array" ref="BN144">A127842014K_Latest</f>
        <v>2.1160000000000001</v>
      </c>
      <c r="BO144" s="52" cm="1">
        <f t="array" ref="BO144">A127896738W_Latest</f>
        <v>0.59</v>
      </c>
      <c r="BP144" s="52" cm="1">
        <f t="array" ref="BP144">A127924194T_Latest</f>
        <v>0.96599999999999997</v>
      </c>
      <c r="BQ144" s="52" cm="1">
        <f t="array" ref="BQ144">A127855970A_Latest</f>
        <v>0.44500000000000001</v>
      </c>
      <c r="BR144" s="52" cm="1">
        <f t="array" ref="BR144">A127896762W_Latest</f>
        <v>0.28899999999999998</v>
      </c>
      <c r="BS144" s="52" cm="1">
        <f t="array" ref="BS144">A127883342K_Latest</f>
        <v>0</v>
      </c>
      <c r="BT144" s="52" cm="1">
        <f t="array" ref="BT144">A127937950C_Latest</f>
        <v>3.956</v>
      </c>
      <c r="BU144" s="52" cm="1">
        <f t="array" ref="BU144">A127937986F_Latest</f>
        <v>2.4449999999999998</v>
      </c>
      <c r="BV144" s="52" cm="1">
        <f t="array" ref="BV144">A127841946T_Latest</f>
        <v>2.5139999999999998</v>
      </c>
      <c r="BW144" s="52" cm="1">
        <f t="array" ref="BW144">A127841958A_Latest</f>
        <v>1.0049999999999999</v>
      </c>
      <c r="BX144" s="52" cm="1">
        <f t="array" ref="BX144">A127910502X_Latest</f>
        <v>0</v>
      </c>
      <c r="BY144" s="52" t="e" cm="1">
        <f t="array" ref="BY144">A127896782F_Latest</f>
        <v>#NAME?</v>
      </c>
      <c r="BZ144" s="52" cm="1">
        <f t="array" ref="BZ144">A127923766V_Latest</f>
        <v>9.92</v>
      </c>
      <c r="CA144" s="52" cm="1">
        <f t="array" ref="CA144">A127925650C_Latest</f>
        <v>0.86499999999999999</v>
      </c>
      <c r="CB144" s="52" cm="1">
        <f t="array" ref="CB144">A127898310V_Latest</f>
        <v>1.927</v>
      </c>
      <c r="CC144" s="52" cm="1">
        <f t="array" ref="CC144">A127870898A_Latest</f>
        <v>2.3109999999999999</v>
      </c>
      <c r="CD144" s="52" cm="1">
        <f t="array" ref="CD144">A127884654R_Latest</f>
        <v>2.75</v>
      </c>
      <c r="CE144" s="52" cm="1">
        <f t="array" ref="CE144">A127870946J_Latest</f>
        <v>1.756</v>
      </c>
      <c r="CF144" s="52" cm="1">
        <f t="array" ref="CF144">A127898374F_Latest</f>
        <v>0</v>
      </c>
      <c r="CG144" s="52" cm="1">
        <f t="array" ref="CG144">A127843578K_Latest</f>
        <v>0</v>
      </c>
      <c r="CH144" s="52" cm="1">
        <f t="array" ref="CH144">A127939530V_Latest</f>
        <v>0.77100000000000002</v>
      </c>
      <c r="CI144" s="52" cm="1">
        <f t="array" ref="CI144">A127898198F_Latest</f>
        <v>2.4180000000000001</v>
      </c>
      <c r="CJ144" s="52" cm="1">
        <f t="array" ref="CJ144">A127884586X_Latest</f>
        <v>3.32</v>
      </c>
      <c r="CK144" s="52" cm="1">
        <f t="array" ref="CK144">A127925710V_Latest</f>
        <v>1.901</v>
      </c>
      <c r="CL144" s="52" cm="1">
        <f t="array" ref="CL144">A127898262L_Latest</f>
        <v>2.74</v>
      </c>
      <c r="CM144" s="52" cm="1">
        <f t="array" ref="CM144">A127870870X_Latest</f>
        <v>0</v>
      </c>
      <c r="CN144" s="52" t="e" cm="1">
        <f t="array" ref="CN144">A127912230T_Latest</f>
        <v>#NAME?</v>
      </c>
      <c r="CO144" s="52" cm="1">
        <f t="array" ref="CO144">A127897934X_Latest</f>
        <v>10.379</v>
      </c>
      <c r="CP144" s="52" cm="1">
        <f t="array" ref="CP144">A127844914C_Latest</f>
        <v>0.46899999999999997</v>
      </c>
      <c r="CQ144" s="52" cm="1">
        <f t="array" ref="CQ144">A127858926W_Latest</f>
        <v>0.54900000000000004</v>
      </c>
      <c r="CR144" s="52" cm="1">
        <f t="array" ref="CR144">A127858950W_Latest</f>
        <v>0.62</v>
      </c>
      <c r="CS144" s="52" cm="1">
        <f t="array" ref="CS144">A127899846K_Latest</f>
        <v>0.46</v>
      </c>
      <c r="CT144" s="52" cm="1">
        <f t="array" ref="CT144">A127941090T_Latest</f>
        <v>0.112</v>
      </c>
      <c r="CU144" s="52" cm="1">
        <f t="array" ref="CU144">A127913762X_Latest</f>
        <v>0</v>
      </c>
      <c r="CV144" s="52" cm="1">
        <f t="array" ref="CV144">A127913778T_Latest</f>
        <v>0.38</v>
      </c>
      <c r="CW144" s="52" cm="1">
        <f t="array" ref="CW144">A127886170F_Latest</f>
        <v>0</v>
      </c>
      <c r="CX144" s="52" cm="1">
        <f t="array" ref="CX144">A127927102A_Latest</f>
        <v>0.84399999999999997</v>
      </c>
      <c r="CY144" s="52" cm="1">
        <f t="array" ref="CY144">A127940966F_Latest</f>
        <v>0.38100000000000001</v>
      </c>
      <c r="CZ144" s="52" cm="1">
        <f t="array" ref="CZ144">A127899770A_Latest</f>
        <v>0.73199999999999998</v>
      </c>
      <c r="DA144" s="52" cm="1">
        <f t="array" ref="DA144">A127858898X_Latest</f>
        <v>0.63200000000000001</v>
      </c>
      <c r="DB144" s="52" cm="1">
        <f t="array" ref="DB144">A127927182L_Latest</f>
        <v>0</v>
      </c>
      <c r="DC144" s="52" t="e" cm="1">
        <f t="array" ref="DC144">A127859034J_Latest</f>
        <v>#NAME?</v>
      </c>
      <c r="DD144" s="52" cm="1">
        <f t="array" ref="DD144">A127940686L_Latest</f>
        <v>2.59</v>
      </c>
      <c r="DE144" s="52" cm="1">
        <f t="array" ref="DE144">A127942370C_Latest</f>
        <v>0.27</v>
      </c>
      <c r="DF144" s="52" cm="1">
        <f t="array" ref="DF144">A127928826A_Latest</f>
        <v>0.40400000000000003</v>
      </c>
      <c r="DG144" s="52" cm="1">
        <f t="array" ref="DG144">A127846618W_Latest</f>
        <v>0.218</v>
      </c>
      <c r="DH144" s="52" cm="1">
        <f t="array" ref="DH144">A127846646F_Latest</f>
        <v>0.51200000000000001</v>
      </c>
      <c r="DI144" s="52" cm="1">
        <f t="array" ref="DI144">A127942502V_Latest</f>
        <v>0.16700000000000001</v>
      </c>
      <c r="DJ144" s="52" cm="1">
        <f t="array" ref="DJ144">A127928894C_Latest</f>
        <v>0</v>
      </c>
      <c r="DK144" s="52" cm="1">
        <f t="array" ref="DK144">A127874018R_Latest</f>
        <v>0.13600000000000001</v>
      </c>
      <c r="DL144" s="52" cm="1">
        <f t="array" ref="DL144">A127846710L_Latest</f>
        <v>0</v>
      </c>
      <c r="DM144" s="52" cm="1">
        <f t="array" ref="DM144">A127928758K_Latest</f>
        <v>0.60699999999999998</v>
      </c>
      <c r="DN144" s="52" cm="1">
        <f t="array" ref="DN144">A127846506C_Latest</f>
        <v>0.37</v>
      </c>
      <c r="DO144" s="52" cm="1">
        <f t="array" ref="DO144">A127846526L_Latest</f>
        <v>0.317</v>
      </c>
      <c r="DP144" s="52" cm="1">
        <f t="array" ref="DP144">A127860294A_Latest</f>
        <v>0.41299999999999998</v>
      </c>
      <c r="DQ144" s="52" cm="1">
        <f t="array" ref="DQ144">A127887614A_Latest</f>
        <v>0</v>
      </c>
      <c r="DR144" s="52" t="e" cm="1">
        <f t="array" ref="DR144">A127846738R_Latest</f>
        <v>#NAME?</v>
      </c>
      <c r="DS144" s="52" cm="1">
        <f t="array" ref="DS144">A127901046L_Latest</f>
        <v>1.7070000000000001</v>
      </c>
      <c r="DT144" s="52" cm="1">
        <f t="array" ref="DT144">A127889062A_Latest</f>
        <v>0.223</v>
      </c>
      <c r="DU144" s="52" cm="1">
        <f t="array" ref="DU144">A127930358R_Latest</f>
        <v>1.339</v>
      </c>
      <c r="DV144" s="52" cm="1">
        <f t="array" ref="DV144">A127944058W_Latest</f>
        <v>0.41199999999999998</v>
      </c>
      <c r="DW144" s="52" cm="1">
        <f t="array" ref="DW144">A127930422W_Latest</f>
        <v>1.411</v>
      </c>
      <c r="DX144" s="52" cm="1">
        <f t="array" ref="DX144">A127861914W_Latest</f>
        <v>0.67</v>
      </c>
      <c r="DY144" s="52" cm="1">
        <f t="array" ref="DY144">A127944114C_Latest</f>
        <v>0</v>
      </c>
      <c r="DZ144" s="52" cm="1">
        <f t="array" ref="DZ144">A127889246V_Latest</f>
        <v>0</v>
      </c>
      <c r="EA144" s="52" cm="1">
        <f t="array" ref="EA144">A127848198X_Latest</f>
        <v>0</v>
      </c>
      <c r="EB144" s="52" cm="1">
        <f t="array" ref="EB144">A127889074K_Latest</f>
        <v>1.5620000000000001</v>
      </c>
      <c r="EC144" s="52" cm="1">
        <f t="array" ref="EC144">A127861802C_Latest</f>
        <v>1.762</v>
      </c>
      <c r="ED144" s="52" cm="1">
        <f t="array" ref="ED144">A127916590V_Latest</f>
        <v>0.496</v>
      </c>
      <c r="EE144" s="52" cm="1">
        <f t="array" ref="EE144">A127930306L_Latest</f>
        <v>0.23499999999999999</v>
      </c>
      <c r="EF144" s="52" cm="1">
        <f t="array" ref="EF144">A127902974W_Latest</f>
        <v>0</v>
      </c>
      <c r="EG144" s="52" t="e" cm="1">
        <f t="array" ref="EG144">A127848210C_Latest</f>
        <v>#NAME?</v>
      </c>
      <c r="EH144" s="52" cm="1">
        <f t="array" ref="EH144">A127875034J_Latest</f>
        <v>4.0549999999999997</v>
      </c>
      <c r="EI144" s="52"/>
      <c r="EJ144" s="52"/>
      <c r="EK144" s="52"/>
      <c r="EL144" s="52"/>
      <c r="EM144" s="52"/>
      <c r="EN144" s="52"/>
      <c r="EO144" s="52"/>
      <c r="EP144" s="52"/>
      <c r="EQ144" s="52"/>
      <c r="ER144" s="52"/>
      <c r="ES144" s="52"/>
      <c r="ET144" s="52"/>
      <c r="EU144" s="52"/>
      <c r="EV144" s="52"/>
      <c r="EW144" s="52"/>
      <c r="EX144" s="52"/>
      <c r="EY144" s="52"/>
      <c r="EZ144" s="52"/>
      <c r="FA144" s="52"/>
      <c r="FB144" s="52"/>
      <c r="FC144" s="52"/>
      <c r="FD144" s="52"/>
      <c r="FE144" s="52"/>
      <c r="FF144" s="52"/>
      <c r="FG144" s="52"/>
      <c r="FH144" s="52"/>
      <c r="FI144" s="52"/>
      <c r="FJ144" s="52"/>
      <c r="FK144" s="52"/>
      <c r="FL144" s="52"/>
      <c r="FM144" s="52"/>
      <c r="FN144" s="52"/>
      <c r="FO144" s="52"/>
      <c r="FP144" s="52"/>
      <c r="FQ144" s="52"/>
      <c r="FR144" s="52"/>
      <c r="FS144" s="52"/>
      <c r="FT144" s="52"/>
      <c r="FU144" s="52"/>
      <c r="FV144" s="52"/>
      <c r="FW144" s="52"/>
      <c r="FX144" s="52"/>
      <c r="FY144" s="52"/>
      <c r="FZ144" s="52"/>
      <c r="GA144" s="52"/>
      <c r="GB144" s="52"/>
      <c r="GC144" s="52"/>
      <c r="GD144" s="52"/>
      <c r="GE144" s="52"/>
      <c r="GF144" s="52"/>
      <c r="GG144" s="52"/>
      <c r="GH144" s="52"/>
      <c r="GI144" s="52"/>
      <c r="GJ144" s="52"/>
    </row>
    <row r="145" spans="1:192" ht="15" hidden="1" customHeight="1">
      <c r="A145" s="48" t="s">
        <v>8764</v>
      </c>
      <c r="B145" s="49"/>
      <c r="C145" s="62">
        <v>28</v>
      </c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  <c r="AU145" s="52"/>
      <c r="AV145" s="52"/>
      <c r="AW145" s="52"/>
      <c r="AX145" s="52"/>
      <c r="AY145" s="52"/>
      <c r="AZ145" s="52"/>
      <c r="BA145" s="52"/>
      <c r="BB145" s="52"/>
      <c r="BC145" s="52"/>
      <c r="BD145" s="52"/>
      <c r="BE145" s="52"/>
      <c r="BF145" s="52"/>
      <c r="BG145" s="52"/>
      <c r="BH145" s="52"/>
      <c r="BI145" s="52"/>
      <c r="BJ145" s="52"/>
      <c r="BK145" s="52"/>
      <c r="BL145" s="52"/>
      <c r="BM145" s="52"/>
      <c r="BN145" s="52"/>
      <c r="BO145" s="52"/>
      <c r="BP145" s="52"/>
      <c r="BQ145" s="52"/>
      <c r="BR145" s="52"/>
      <c r="BS145" s="52"/>
      <c r="BT145" s="52"/>
      <c r="BU145" s="52"/>
      <c r="BV145" s="52"/>
      <c r="BW145" s="52"/>
      <c r="BX145" s="52"/>
      <c r="BY145" s="52"/>
      <c r="BZ145" s="52"/>
      <c r="CA145" s="52"/>
      <c r="CB145" s="52"/>
      <c r="CC145" s="52"/>
      <c r="CD145" s="52"/>
      <c r="CE145" s="52"/>
      <c r="CF145" s="52"/>
      <c r="CG145" s="52"/>
      <c r="CH145" s="52"/>
      <c r="CI145" s="52"/>
      <c r="CJ145" s="52"/>
      <c r="CK145" s="52"/>
      <c r="CL145" s="52"/>
      <c r="CM145" s="52"/>
      <c r="CN145" s="52"/>
      <c r="CO145" s="52"/>
      <c r="CP145" s="52"/>
      <c r="CQ145" s="52"/>
      <c r="CR145" s="52"/>
      <c r="CS145" s="52"/>
      <c r="CT145" s="52"/>
      <c r="CU145" s="52"/>
      <c r="CV145" s="52"/>
      <c r="CW145" s="52"/>
      <c r="CX145" s="52"/>
      <c r="CY145" s="52"/>
      <c r="CZ145" s="52"/>
      <c r="DA145" s="52"/>
      <c r="DB145" s="52"/>
      <c r="DC145" s="52"/>
      <c r="DD145" s="52"/>
      <c r="DE145" s="52"/>
      <c r="DF145" s="52"/>
      <c r="DG145" s="52"/>
      <c r="DH145" s="52"/>
      <c r="DI145" s="52"/>
      <c r="DJ145" s="52"/>
      <c r="DK145" s="52"/>
      <c r="DL145" s="52"/>
      <c r="DM145" s="52"/>
      <c r="DN145" s="52"/>
      <c r="DO145" s="52"/>
      <c r="DP145" s="52"/>
      <c r="DQ145" s="52"/>
      <c r="DR145" s="52"/>
      <c r="DS145" s="52"/>
      <c r="DT145" s="52"/>
      <c r="DU145" s="52"/>
      <c r="DV145" s="52"/>
      <c r="DW145" s="52"/>
      <c r="DX145" s="52"/>
      <c r="DY145" s="52"/>
      <c r="DZ145" s="52"/>
      <c r="EA145" s="52"/>
      <c r="EB145" s="52"/>
      <c r="EC145" s="52"/>
      <c r="ED145" s="52"/>
      <c r="EE145" s="52"/>
      <c r="EF145" s="52"/>
      <c r="EG145" s="52"/>
      <c r="EH145" s="52"/>
      <c r="EI145" s="52"/>
      <c r="EJ145" s="52"/>
      <c r="EK145" s="52"/>
      <c r="EL145" s="52"/>
      <c r="EM145" s="52"/>
      <c r="EN145" s="52"/>
      <c r="EO145" s="52"/>
      <c r="EP145" s="52"/>
      <c r="EQ145" s="52"/>
      <c r="ER145" s="52"/>
      <c r="ES145" s="52"/>
      <c r="ET145" s="52"/>
      <c r="EU145" s="52"/>
      <c r="EV145" s="52"/>
      <c r="EW145" s="52"/>
      <c r="EX145" s="52"/>
      <c r="EY145" s="52"/>
      <c r="EZ145" s="52"/>
      <c r="FA145" s="52"/>
      <c r="FB145" s="52"/>
      <c r="FC145" s="52"/>
      <c r="FD145" s="52"/>
      <c r="FE145" s="52"/>
      <c r="FF145" s="52"/>
      <c r="FG145" s="52"/>
      <c r="FH145" s="52"/>
      <c r="FI145" s="52"/>
      <c r="FJ145" s="52"/>
      <c r="FK145" s="52"/>
      <c r="FL145" s="52"/>
      <c r="FM145" s="52"/>
      <c r="FN145" s="52"/>
      <c r="FO145" s="52"/>
      <c r="FP145" s="52"/>
      <c r="FQ145" s="52"/>
      <c r="FR145" s="52"/>
      <c r="FS145" s="52"/>
      <c r="FT145" s="52"/>
      <c r="FU145" s="52"/>
      <c r="FV145" s="52"/>
      <c r="FW145" s="52"/>
      <c r="FX145" s="52"/>
      <c r="FY145" s="52"/>
      <c r="FZ145" s="52"/>
      <c r="GA145" s="52"/>
      <c r="GB145" s="52"/>
      <c r="GC145" s="52"/>
      <c r="GD145" s="52"/>
      <c r="GE145" s="52"/>
      <c r="GF145" s="52"/>
      <c r="GG145" s="52"/>
      <c r="GH145" s="52"/>
      <c r="GI145" s="52"/>
      <c r="GJ145" s="52"/>
    </row>
    <row r="146" spans="1:192" ht="15" hidden="1" customHeight="1">
      <c r="A146" s="49"/>
      <c r="B146" s="49" t="s">
        <v>8765</v>
      </c>
      <c r="C146" s="62">
        <v>29</v>
      </c>
      <c r="D146" s="52" cm="1">
        <f t="array" ref="D146">A127876930X_Latest</f>
        <v>51.813000000000002</v>
      </c>
      <c r="E146" s="52" cm="1">
        <f t="array" ref="E146">A127890618V_Latest</f>
        <v>106.91200000000001</v>
      </c>
      <c r="F146" s="52" cm="1">
        <f t="array" ref="F146">A127904534C_Latest</f>
        <v>55.817</v>
      </c>
      <c r="G146" s="52" cm="1">
        <f t="array" ref="G146">A127849754V_Latest</f>
        <v>34.101999999999997</v>
      </c>
      <c r="H146" s="52" cm="1">
        <f t="array" ref="H146">A127931938C_Latest</f>
        <v>52.795999999999999</v>
      </c>
      <c r="I146" s="52" cm="1">
        <f t="array" ref="I146">A127890682L_Latest</f>
        <v>21.763999999999999</v>
      </c>
      <c r="J146" s="52" cm="1">
        <f t="array" ref="J146">A127918278L_Latest</f>
        <v>14.821</v>
      </c>
      <c r="K146" s="52" cm="1">
        <f t="array" ref="K146">A127932022W_Latest</f>
        <v>23.273</v>
      </c>
      <c r="L146" s="52" cm="1">
        <f t="array" ref="L146">A127835838V_Latest</f>
        <v>139.88</v>
      </c>
      <c r="M146" s="52" cm="1">
        <f t="array" ref="M146">A127890534K_Latest</f>
        <v>43.48</v>
      </c>
      <c r="N146" s="52" cm="1">
        <f t="array" ref="N146">A127835874C_Latest</f>
        <v>54.606999999999999</v>
      </c>
      <c r="O146" s="52" cm="1">
        <f t="array" ref="O146">A127849690V_Latest</f>
        <v>75.968000000000004</v>
      </c>
      <c r="P146" s="52" cm="1">
        <f t="array" ref="P146">A127918150A_Latest</f>
        <v>35.314999999999998</v>
      </c>
      <c r="Q146" s="52" t="e" cm="1">
        <f t="array" ref="Q146">A127836018F_Latest</f>
        <v>#NAME?</v>
      </c>
      <c r="R146" s="52" cm="1">
        <f t="array" ref="R146">A127917778R_Latest</f>
        <v>366.54500000000002</v>
      </c>
      <c r="S146" s="52" cm="1">
        <f t="array" ref="S146">A127864702X_Latest</f>
        <v>17.035</v>
      </c>
      <c r="T146" s="52" cm="1">
        <f t="array" ref="T146">A127905974A_Latest</f>
        <v>25.346</v>
      </c>
      <c r="U146" s="52" cm="1">
        <f t="array" ref="U146">A127837490C_Latest</f>
        <v>18.428000000000001</v>
      </c>
      <c r="V146" s="52" cm="1">
        <f t="array" ref="V146">A127878630J_Latest</f>
        <v>13.353999999999999</v>
      </c>
      <c r="W146" s="52" cm="1">
        <f t="array" ref="W146">A127892202A_Latest</f>
        <v>13.718</v>
      </c>
      <c r="X146" s="52" cm="1">
        <f t="array" ref="X146">A127851266X_Latest</f>
        <v>9.8550000000000004</v>
      </c>
      <c r="Y146" s="52" cm="1">
        <f t="array" ref="Y146">A127933590L_Latest</f>
        <v>4.5839999999999996</v>
      </c>
      <c r="Z146" s="52" cm="1">
        <f t="array" ref="Z146">A127933618C_Latest</f>
        <v>7.2789999999999999</v>
      </c>
      <c r="AA146" s="52" cm="1">
        <f t="array" ref="AA146">A127933386C_Latest</f>
        <v>36.859000000000002</v>
      </c>
      <c r="AB146" s="52" cm="1">
        <f t="array" ref="AB146">A127837398L_Latest</f>
        <v>12.148</v>
      </c>
      <c r="AC146" s="52" cm="1">
        <f t="array" ref="AC146">A127933438V_Latest</f>
        <v>16.52</v>
      </c>
      <c r="AD146" s="52" cm="1">
        <f t="array" ref="AD146">A127878566A_Latest</f>
        <v>29.068999999999999</v>
      </c>
      <c r="AE146" s="52" cm="1">
        <f t="array" ref="AE146">A127933478L_Latest</f>
        <v>11.221</v>
      </c>
      <c r="AF146" s="52" t="e" cm="1">
        <f t="array" ref="AF146">A127906082L_Latest</f>
        <v>#NAME?</v>
      </c>
      <c r="AG146" s="52" cm="1">
        <f t="array" ref="AG146">A127850858K_Latest</f>
        <v>112.155</v>
      </c>
      <c r="AH146" s="52" cm="1">
        <f t="array" ref="AH146">A127907446J_Latest</f>
        <v>19.393000000000001</v>
      </c>
      <c r="AI146" s="52" cm="1">
        <f t="array" ref="AI146">A127852646V_Latest</f>
        <v>42.183</v>
      </c>
      <c r="AJ146" s="52" cm="1">
        <f t="array" ref="AJ146">A127921054K_Latest</f>
        <v>11.208</v>
      </c>
      <c r="AK146" s="52" cm="1">
        <f t="array" ref="AK146">A127893806J_Latest</f>
        <v>9.3620000000000001</v>
      </c>
      <c r="AL146" s="52" cm="1">
        <f t="array" ref="AL146">A127893818T_Latest</f>
        <v>16.085999999999999</v>
      </c>
      <c r="AM146" s="52" cm="1">
        <f t="array" ref="AM146">A127893850T_Latest</f>
        <v>4.4039999999999999</v>
      </c>
      <c r="AN146" s="52" cm="1">
        <f t="array" ref="AN146">A127921106A_Latest</f>
        <v>3.0379999999999998</v>
      </c>
      <c r="AO146" s="52" cm="1">
        <f t="array" ref="AO146">A127921130A_Latest</f>
        <v>2.7719999999999998</v>
      </c>
      <c r="AP146" s="52" cm="1">
        <f t="array" ref="AP146">A127866278K_Latest</f>
        <v>53.542000000000002</v>
      </c>
      <c r="AQ146" s="52" cm="1">
        <f t="array" ref="AQ146">A127866298V_Latest</f>
        <v>11.685</v>
      </c>
      <c r="AR146" s="52" cm="1">
        <f t="array" ref="AR146">A127852602T_Latest</f>
        <v>13.839</v>
      </c>
      <c r="AS146" s="52" cm="1">
        <f t="array" ref="AS146">A127920994T_Latest</f>
        <v>19.431999999999999</v>
      </c>
      <c r="AT146" s="52" cm="1">
        <f t="array" ref="AT146">A127893750J_Latest</f>
        <v>6.6689999999999996</v>
      </c>
      <c r="AU146" s="52" t="e" cm="1">
        <f t="array" ref="AU146">A127852806V_Latest</f>
        <v>#NAME?</v>
      </c>
      <c r="AV146" s="52" cm="1">
        <f t="array" ref="AV146">A127934650W_Latest</f>
        <v>108.446</v>
      </c>
      <c r="AW146" s="52" cm="1">
        <f t="array" ref="AW146">A127854274C_Latest</f>
        <v>9.01</v>
      </c>
      <c r="AX146" s="52" cm="1">
        <f t="array" ref="AX146">A127867898T_Latest</f>
        <v>20.306999999999999</v>
      </c>
      <c r="AY146" s="52" cm="1">
        <f t="array" ref="AY146">A127922598A_Latest</f>
        <v>11.879</v>
      </c>
      <c r="AZ146" s="52" cm="1">
        <f t="array" ref="AZ146">A127867930F_Latest</f>
        <v>3.8</v>
      </c>
      <c r="BA146" s="52" cm="1">
        <f t="array" ref="BA146">A127881686C_Latest</f>
        <v>11.391</v>
      </c>
      <c r="BB146" s="52" cm="1">
        <f t="array" ref="BB146">A127922678A_Latest</f>
        <v>3.5880000000000001</v>
      </c>
      <c r="BC146" s="52" cm="1">
        <f t="array" ref="BC146">A127936602R_Latest</f>
        <v>2.8290000000000002</v>
      </c>
      <c r="BD146" s="52" cm="1">
        <f t="array" ref="BD146">A127922730X_Latest</f>
        <v>7.7279999999999998</v>
      </c>
      <c r="BE146" s="52" cm="1">
        <f t="array" ref="BE146">A127867794X_Latest</f>
        <v>26.367000000000001</v>
      </c>
      <c r="BF146" s="52" cm="1">
        <f t="array" ref="BF146">A127840354V_Latest</f>
        <v>10.763</v>
      </c>
      <c r="BG146" s="52" cm="1">
        <f t="array" ref="BG146">A127854314K_Latest</f>
        <v>11.565</v>
      </c>
      <c r="BH146" s="52" cm="1">
        <f t="array" ref="BH146">A127867854R_Latest</f>
        <v>11</v>
      </c>
      <c r="BI146" s="52" cm="1">
        <f t="array" ref="BI146">A127909050X_Latest</f>
        <v>10.112</v>
      </c>
      <c r="BJ146" s="52" t="e" cm="1">
        <f t="array" ref="BJ146">A127868030T_Latest</f>
        <v>#NAME?</v>
      </c>
      <c r="BK146" s="52" cm="1">
        <f t="array" ref="BK146">A127936134L_Latest</f>
        <v>71.885000000000005</v>
      </c>
      <c r="BL146" s="52" cm="1">
        <f t="array" ref="BL146">A127937930V_Latest</f>
        <v>2.504</v>
      </c>
      <c r="BM146" s="52" cm="1">
        <f t="array" ref="BM146">A127924134R_Latest</f>
        <v>4.6680000000000001</v>
      </c>
      <c r="BN146" s="52" cm="1">
        <f t="array" ref="BN146">A127883246K_Latest</f>
        <v>3.5840000000000001</v>
      </c>
      <c r="BO146" s="52" cm="1">
        <f t="array" ref="BO146">A127938102F_Latest</f>
        <v>1.64</v>
      </c>
      <c r="BP146" s="52" cm="1">
        <f t="array" ref="BP146">A127938118X_Latest</f>
        <v>3.1890000000000001</v>
      </c>
      <c r="BQ146" s="52" cm="1">
        <f t="array" ref="BQ146">A127855974K_Latest</f>
        <v>1.887</v>
      </c>
      <c r="BR146" s="52" cm="1">
        <f t="array" ref="BR146">A127938154J_Latest</f>
        <v>0.86599999999999999</v>
      </c>
      <c r="BS146" s="52" cm="1">
        <f t="array" ref="BS146">A127910614T_Latest</f>
        <v>1.885</v>
      </c>
      <c r="BT146" s="52" cm="1">
        <f t="array" ref="BT146">A127883134T_Latest</f>
        <v>5.75</v>
      </c>
      <c r="BU146" s="52" cm="1">
        <f t="array" ref="BU146">A127896642C_Latest</f>
        <v>4.5650000000000004</v>
      </c>
      <c r="BV146" s="52" cm="1">
        <f t="array" ref="BV146">A127924066X_Latest</f>
        <v>2.786</v>
      </c>
      <c r="BW146" s="52" cm="1">
        <f t="array" ref="BW146">A127938030F_Latest</f>
        <v>2.782</v>
      </c>
      <c r="BX146" s="52" cm="1">
        <f t="array" ref="BX146">A127924110W_Latest</f>
        <v>2.9359999999999999</v>
      </c>
      <c r="BY146" s="52" t="e" cm="1">
        <f t="array" ref="BY146">A127896786R_Latest</f>
        <v>#NAME?</v>
      </c>
      <c r="BZ146" s="52" cm="1">
        <f t="array" ref="BZ146">A127910146R_Latest</f>
        <v>20.222999999999999</v>
      </c>
      <c r="CA146" s="52" cm="1">
        <f t="array" ref="CA146">A127911974R_Latest</f>
        <v>2.41</v>
      </c>
      <c r="CB146" s="52" cm="1">
        <f t="array" ref="CB146">A127925750L_Latest</f>
        <v>9.1370000000000005</v>
      </c>
      <c r="CC146" s="52" cm="1">
        <f t="array" ref="CC146">A127870902F_Latest</f>
        <v>8.4830000000000005</v>
      </c>
      <c r="CD146" s="52" cm="1">
        <f t="array" ref="CD146">A127912138A_Latest</f>
        <v>3.052</v>
      </c>
      <c r="CE146" s="52" cm="1">
        <f t="array" ref="CE146">A127843530X_Latest</f>
        <v>6.35</v>
      </c>
      <c r="CF146" s="52" cm="1">
        <f t="array" ref="CF146">A127870958T_Latest</f>
        <v>0.46800000000000003</v>
      </c>
      <c r="CG146" s="52" cm="1">
        <f t="array" ref="CG146">A127843582A_Latest</f>
        <v>2.6739999999999999</v>
      </c>
      <c r="CH146" s="52" cm="1">
        <f t="array" ref="CH146">A127843602X_Latest</f>
        <v>1.843</v>
      </c>
      <c r="CI146" s="52" cm="1">
        <f t="array" ref="CI146">A127870778J_Latest</f>
        <v>11.101000000000001</v>
      </c>
      <c r="CJ146" s="52" cm="1">
        <f t="array" ref="CJ146">A127912014X_Latest</f>
        <v>2.577</v>
      </c>
      <c r="CK146" s="52" cm="1">
        <f t="array" ref="CK146">A127857366T_Latest</f>
        <v>7.516</v>
      </c>
      <c r="CL146" s="52" cm="1">
        <f t="array" ref="CL146">A127925722C_Latest</f>
        <v>9.0850000000000009</v>
      </c>
      <c r="CM146" s="52" cm="1">
        <f t="array" ref="CM146">A127870874J_Latest</f>
        <v>2.2799999999999998</v>
      </c>
      <c r="CN146" s="52" t="e" cm="1">
        <f t="array" ref="CN146">A127884726R_Latest</f>
        <v>#NAME?</v>
      </c>
      <c r="CO146" s="52" cm="1">
        <f t="array" ref="CO146">A127857014L_Latest</f>
        <v>35.085000000000001</v>
      </c>
      <c r="CP146" s="52" cm="1">
        <f t="array" ref="CP146">A127844918L_Latest</f>
        <v>0.57099999999999995</v>
      </c>
      <c r="CQ146" s="52" cm="1">
        <f t="array" ref="CQ146">A127886062W_Latest</f>
        <v>1.0349999999999999</v>
      </c>
      <c r="CR146" s="52" cm="1">
        <f t="array" ref="CR146">A127845070J_Latest</f>
        <v>1.667</v>
      </c>
      <c r="CS146" s="52" cm="1">
        <f t="array" ref="CS146">A127913718R_Latest</f>
        <v>0.85</v>
      </c>
      <c r="CT146" s="52" cm="1">
        <f t="array" ref="CT146">A127858978X_Latest</f>
        <v>0.83099999999999996</v>
      </c>
      <c r="CU146" s="52" cm="1">
        <f t="array" ref="CU146">A127886130L_Latest</f>
        <v>0.82399999999999995</v>
      </c>
      <c r="CV146" s="52" cm="1">
        <f t="array" ref="CV146">A127927322C_Latest</f>
        <v>0.29799999999999999</v>
      </c>
      <c r="CW146" s="52" cm="1">
        <f t="array" ref="CW146">A127913798A_Latest</f>
        <v>1.3129999999999999</v>
      </c>
      <c r="CX146" s="52" cm="1">
        <f t="array" ref="CX146">A127885982V_Latest</f>
        <v>1.4359999999999999</v>
      </c>
      <c r="CY146" s="52" cm="1">
        <f t="array" ref="CY146">A127872366X_Latest</f>
        <v>0.437</v>
      </c>
      <c r="CZ146" s="52" cm="1">
        <f t="array" ref="CZ146">A127872386J_Latest</f>
        <v>1.32</v>
      </c>
      <c r="DA146" s="52" cm="1">
        <f t="array" ref="DA146">A127845014R_Latest</f>
        <v>2.2250000000000001</v>
      </c>
      <c r="DB146" s="52" cm="1">
        <f t="array" ref="DB146">A127872418R_Latest</f>
        <v>1.2689999999999999</v>
      </c>
      <c r="DC146" s="52" t="e" cm="1">
        <f t="array" ref="DC146">A127941154T_Latest</f>
        <v>#NAME?</v>
      </c>
      <c r="DD146" s="52" cm="1">
        <f t="array" ref="DD146">A127872046L_Latest</f>
        <v>7.7149999999999999</v>
      </c>
      <c r="DE146" s="52" cm="1">
        <f t="array" ref="DE146">A127928742T_Latest</f>
        <v>0.42899999999999999</v>
      </c>
      <c r="DF146" s="52" cm="1">
        <f t="array" ref="DF146">A127846586R_Latest</f>
        <v>0.79700000000000004</v>
      </c>
      <c r="DG146" s="52" cm="1">
        <f t="array" ref="DG146">A127901366X_Latest</f>
        <v>0.105</v>
      </c>
      <c r="DH146" s="52" cm="1">
        <f t="array" ref="DH146">A127901398T_Latest</f>
        <v>0.32400000000000001</v>
      </c>
      <c r="DI146" s="52" cm="1">
        <f t="array" ref="DI146">A127928870K_Latest</f>
        <v>0.35199999999999998</v>
      </c>
      <c r="DJ146" s="52" cm="1">
        <f t="array" ref="DJ146">A127846670F_Latest</f>
        <v>8.2000000000000003E-2</v>
      </c>
      <c r="DK146" s="52" cm="1">
        <f t="array" ref="DK146">A127928914A_Latest</f>
        <v>8.5000000000000006E-2</v>
      </c>
      <c r="DL146" s="52" cm="1">
        <f t="array" ref="DL146">A127901466J_Latest</f>
        <v>0.13800000000000001</v>
      </c>
      <c r="DM146" s="52" cm="1">
        <f t="array" ref="DM146">A127873854C_Latest</f>
        <v>1.1399999999999999</v>
      </c>
      <c r="DN146" s="52" cm="1">
        <f t="array" ref="DN146">A127873870C_Latest</f>
        <v>0.34300000000000003</v>
      </c>
      <c r="DO146" s="52" cm="1">
        <f t="array" ref="DO146">A127901318F_Latest</f>
        <v>0.105</v>
      </c>
      <c r="DP146" s="52" cm="1">
        <f t="array" ref="DP146">A127846546W_Latest</f>
        <v>0.56899999999999995</v>
      </c>
      <c r="DQ146" s="52" cm="1">
        <f t="array" ref="DQ146">A127887618K_Latest</f>
        <v>7.0000000000000007E-2</v>
      </c>
      <c r="DR146" s="52" t="e" cm="1">
        <f t="array" ref="DR146">A127942574F_Latest</f>
        <v>#NAME?</v>
      </c>
      <c r="DS146" s="52" cm="1">
        <f t="array" ref="DS146">A127873530J_Latest</f>
        <v>2.3119999999999998</v>
      </c>
      <c r="DT146" s="52" cm="1">
        <f t="array" ref="DT146">A127943954A_Latest</f>
        <v>0.46</v>
      </c>
      <c r="DU146" s="52" cm="1">
        <f t="array" ref="DU146">A127861878X_Latest</f>
        <v>3.44</v>
      </c>
      <c r="DV146" s="52" cm="1">
        <f t="array" ref="DV146">A127930382R_Latest</f>
        <v>0.46300000000000002</v>
      </c>
      <c r="DW146" s="52" cm="1">
        <f t="array" ref="DW146">A127861886X_Latest</f>
        <v>1.72</v>
      </c>
      <c r="DX146" s="52" cm="1">
        <f t="array" ref="DX146">A127930446R_Latest</f>
        <v>0.88</v>
      </c>
      <c r="DY146" s="52" cm="1">
        <f t="array" ref="DY146">A127889238V_Latest</f>
        <v>0.65500000000000003</v>
      </c>
      <c r="DZ146" s="52" cm="1">
        <f t="array" ref="DZ146">A127944130C_Latest</f>
        <v>0.44700000000000001</v>
      </c>
      <c r="EA146" s="52" cm="1">
        <f t="array" ref="EA146">A127875546L_Latest</f>
        <v>0.315</v>
      </c>
      <c r="EB146" s="52" cm="1">
        <f t="array" ref="EB146">A127889078V_Latest</f>
        <v>3.6859999999999999</v>
      </c>
      <c r="EC146" s="52" cm="1">
        <f t="array" ref="EC146">A127848062L_Latest</f>
        <v>0.96199999999999997</v>
      </c>
      <c r="ED146" s="52" cm="1">
        <f t="array" ref="ED146">A127916594C_Latest</f>
        <v>0.95599999999999996</v>
      </c>
      <c r="EE146" s="52" cm="1">
        <f t="array" ref="EE146">A127875382C_Latest</f>
        <v>1.8049999999999999</v>
      </c>
      <c r="EF146" s="52" cm="1">
        <f t="array" ref="EF146">A127930334W_Latest</f>
        <v>0.75700000000000001</v>
      </c>
      <c r="EG146" s="52" t="e" cm="1">
        <f t="array" ref="EG146">A127930522F_Latest</f>
        <v>#NAME?</v>
      </c>
      <c r="EH146" s="52" cm="1">
        <f t="array" ref="EH146">A127861482C_Latest</f>
        <v>8.7249999999999996</v>
      </c>
      <c r="EI146" s="52"/>
      <c r="EJ146" s="52"/>
      <c r="EK146" s="52"/>
      <c r="EL146" s="52"/>
      <c r="EM146" s="52"/>
      <c r="EN146" s="52"/>
      <c r="EO146" s="52"/>
      <c r="EP146" s="52"/>
      <c r="EQ146" s="52"/>
      <c r="ER146" s="52"/>
      <c r="ES146" s="52"/>
      <c r="ET146" s="52"/>
      <c r="EU146" s="52"/>
      <c r="EV146" s="52"/>
      <c r="EW146" s="52"/>
      <c r="EX146" s="52"/>
      <c r="EY146" s="52"/>
      <c r="EZ146" s="52"/>
      <c r="FA146" s="52"/>
      <c r="FB146" s="52"/>
      <c r="FC146" s="52"/>
      <c r="FD146" s="52"/>
      <c r="FE146" s="52"/>
      <c r="FF146" s="52"/>
      <c r="FG146" s="52"/>
      <c r="FH146" s="52"/>
      <c r="FI146" s="52"/>
      <c r="FJ146" s="52"/>
      <c r="FK146" s="52"/>
      <c r="FL146" s="52"/>
      <c r="FM146" s="52"/>
      <c r="FN146" s="52"/>
      <c r="FO146" s="52"/>
      <c r="FP146" s="52"/>
      <c r="FQ146" s="52"/>
      <c r="FR146" s="52"/>
      <c r="FS146" s="52"/>
      <c r="FT146" s="52"/>
      <c r="FU146" s="52"/>
      <c r="FV146" s="52"/>
      <c r="FW146" s="52"/>
      <c r="FX146" s="52"/>
      <c r="FY146" s="52"/>
      <c r="FZ146" s="52"/>
      <c r="GA146" s="52"/>
      <c r="GB146" s="52"/>
      <c r="GC146" s="52"/>
      <c r="GD146" s="52"/>
      <c r="GE146" s="52"/>
      <c r="GF146" s="52"/>
      <c r="GG146" s="52"/>
      <c r="GH146" s="52"/>
      <c r="GI146" s="52"/>
      <c r="GJ146" s="52"/>
    </row>
    <row r="147" spans="1:192" ht="15" hidden="1" customHeight="1">
      <c r="A147" s="49"/>
      <c r="B147" s="49" t="s">
        <v>8766</v>
      </c>
      <c r="C147" s="62">
        <v>30</v>
      </c>
      <c r="D147" s="52" cm="1">
        <f t="array" ref="D147">A127876934J_Latest</f>
        <v>24.222999999999999</v>
      </c>
      <c r="E147" s="52" cm="1">
        <f t="array" ref="E147">A127918174V_Latest</f>
        <v>59.116</v>
      </c>
      <c r="F147" s="52" cm="1">
        <f t="array" ref="F147">A127904538L_Latest</f>
        <v>43.197000000000003</v>
      </c>
      <c r="G147" s="52" cm="1">
        <f t="array" ref="G147">A127904566W_Latest</f>
        <v>50.158999999999999</v>
      </c>
      <c r="H147" s="52" cm="1">
        <f t="array" ref="H147">A127931942V_Latest</f>
        <v>40.351999999999997</v>
      </c>
      <c r="I147" s="52" cm="1">
        <f t="array" ref="I147">A127849798W_Latest</f>
        <v>41.417999999999999</v>
      </c>
      <c r="J147" s="52" cm="1">
        <f t="array" ref="J147">A127849810A_Latest</f>
        <v>21.681999999999999</v>
      </c>
      <c r="K147" s="52" cm="1">
        <f t="array" ref="K147">A127904654W_Latest</f>
        <v>34.65</v>
      </c>
      <c r="L147" s="52" cm="1">
        <f t="array" ref="L147">A127904442V_Latest</f>
        <v>70.284999999999997</v>
      </c>
      <c r="M147" s="52" cm="1">
        <f t="array" ref="M147">A127904462C_Latest</f>
        <v>32.673999999999999</v>
      </c>
      <c r="N147" s="52" cm="1">
        <f t="array" ref="N147">A127849662K_Latest</f>
        <v>36.472999999999999</v>
      </c>
      <c r="O147" s="52" cm="1">
        <f t="array" ref="O147">A127918138K_Latest</f>
        <v>97.673000000000002</v>
      </c>
      <c r="P147" s="52" cm="1">
        <f t="array" ref="P147">A127849706A_Latest</f>
        <v>73.004000000000005</v>
      </c>
      <c r="Q147" s="52" t="e" cm="1">
        <f t="array" ref="Q147">A127904670W_Latest</f>
        <v>#NAME?</v>
      </c>
      <c r="R147" s="52" cm="1">
        <f t="array" ref="R147">A127890214X_Latest</f>
        <v>320.86599999999999</v>
      </c>
      <c r="S147" s="52" cm="1">
        <f t="array" ref="S147">A127851118W_Latest</f>
        <v>8.27</v>
      </c>
      <c r="T147" s="52" cm="1">
        <f t="array" ref="T147">A127864798C_Latest</f>
        <v>17.663</v>
      </c>
      <c r="U147" s="52" cm="1">
        <f t="array" ref="U147">A127851210L_Latest</f>
        <v>12.542</v>
      </c>
      <c r="V147" s="52" cm="1">
        <f t="array" ref="V147">A127919686T_Latest</f>
        <v>19.356000000000002</v>
      </c>
      <c r="W147" s="52" cm="1">
        <f t="array" ref="W147">A127837530K_Latest</f>
        <v>10.163</v>
      </c>
      <c r="X147" s="52" cm="1">
        <f t="array" ref="X147">A127864874V_Latest</f>
        <v>14.285</v>
      </c>
      <c r="Y147" s="52" cm="1">
        <f t="array" ref="Y147">A127864890V_Latest</f>
        <v>10.461</v>
      </c>
      <c r="Z147" s="52" cm="1">
        <f t="array" ref="Z147">A127878718A_Latest</f>
        <v>11.815</v>
      </c>
      <c r="AA147" s="52" cm="1">
        <f t="array" ref="AA147">A127892050A_Latest</f>
        <v>19.550999999999998</v>
      </c>
      <c r="AB147" s="52" cm="1">
        <f t="array" ref="AB147">A127837402T_Latest</f>
        <v>12.303000000000001</v>
      </c>
      <c r="AC147" s="52" cm="1">
        <f t="array" ref="AC147">A127864734T_Latest</f>
        <v>8.4529999999999994</v>
      </c>
      <c r="AD147" s="52" cm="1">
        <f t="array" ref="AD147">A127905930X_Latest</f>
        <v>38.793999999999997</v>
      </c>
      <c r="AE147" s="52" cm="1">
        <f t="array" ref="AE147">A127905958A_Latest</f>
        <v>24.186</v>
      </c>
      <c r="AF147" s="52" t="e" cm="1">
        <f t="array" ref="AF147">A127837590L_Latest</f>
        <v>#NAME?</v>
      </c>
      <c r="AG147" s="52" cm="1">
        <f t="array" ref="AG147">A127933070J_Latest</f>
        <v>104.554</v>
      </c>
      <c r="AH147" s="52" cm="1">
        <f t="array" ref="AH147">A127880070L_Latest</f>
        <v>4.0979999999999999</v>
      </c>
      <c r="AI147" s="52" cm="1">
        <f t="array" ref="AI147">A127866378V_Latest</f>
        <v>12.717000000000001</v>
      </c>
      <c r="AJ147" s="52" cm="1">
        <f t="array" ref="AJ147">A127921058V_Latest</f>
        <v>8.7720000000000002</v>
      </c>
      <c r="AK147" s="52" cm="1">
        <f t="array" ref="AK147">A127907570T_Latest</f>
        <v>9.3610000000000007</v>
      </c>
      <c r="AL147" s="52" cm="1">
        <f t="array" ref="AL147">A127866414T_Latest</f>
        <v>10.302</v>
      </c>
      <c r="AM147" s="52" cm="1">
        <f t="array" ref="AM147">A127880274R_Latest</f>
        <v>7.3390000000000004</v>
      </c>
      <c r="AN147" s="52" cm="1">
        <f t="array" ref="AN147">A127866438K_Latest</f>
        <v>4.766</v>
      </c>
      <c r="AO147" s="52" cm="1">
        <f t="array" ref="AO147">A127921134K_Latest</f>
        <v>5.141</v>
      </c>
      <c r="AP147" s="52" cm="1">
        <f t="array" ref="AP147">A127852570K_Latest</f>
        <v>15.189</v>
      </c>
      <c r="AQ147" s="52" cm="1">
        <f t="array" ref="AQ147">A127907478A_Latest</f>
        <v>4.7640000000000002</v>
      </c>
      <c r="AR147" s="52" cm="1">
        <f t="array" ref="AR147">A127880138W_Latest</f>
        <v>7.4420000000000002</v>
      </c>
      <c r="AS147" s="52" cm="1">
        <f t="array" ref="AS147">A127880162W_Latest</f>
        <v>20.75</v>
      </c>
      <c r="AT147" s="52" cm="1">
        <f t="array" ref="AT147">A127893754T_Latest</f>
        <v>12.929</v>
      </c>
      <c r="AU147" s="52" t="e" cm="1">
        <f t="array" ref="AU147">A127852810K_Latest</f>
        <v>#NAME?</v>
      </c>
      <c r="AV147" s="52" cm="1">
        <f t="array" ref="AV147">A127838626W_Latest</f>
        <v>64.984999999999999</v>
      </c>
      <c r="AW147" s="52" cm="1">
        <f t="array" ref="AW147">A127840310T_Latest</f>
        <v>5.6909999999999998</v>
      </c>
      <c r="AX147" s="52" cm="1">
        <f t="array" ref="AX147">A127936550X_Latest</f>
        <v>11.638999999999999</v>
      </c>
      <c r="AY147" s="52" cm="1">
        <f t="array" ref="AY147">A127922602F_Latest</f>
        <v>9.2330000000000005</v>
      </c>
      <c r="AZ147" s="52" cm="1">
        <f t="array" ref="AZ147">A127895238J_Latest</f>
        <v>9.42</v>
      </c>
      <c r="BA147" s="52" cm="1">
        <f t="array" ref="BA147">A127895250X_Latest</f>
        <v>8.8490000000000002</v>
      </c>
      <c r="BB147" s="52" cm="1">
        <f t="array" ref="BB147">A127895270J_Latest</f>
        <v>8.4290000000000003</v>
      </c>
      <c r="BC147" s="52" cm="1">
        <f t="array" ref="BC147">A127840518C_Latest</f>
        <v>1.0489999999999999</v>
      </c>
      <c r="BD147" s="52" cm="1">
        <f t="array" ref="BD147">A127936610R_Latest</f>
        <v>7.5380000000000003</v>
      </c>
      <c r="BE147" s="52" cm="1">
        <f t="array" ref="BE147">A127854298W_Latest</f>
        <v>15.153</v>
      </c>
      <c r="BF147" s="52" cm="1">
        <f t="array" ref="BF147">A127936474J_Latest</f>
        <v>7.1310000000000002</v>
      </c>
      <c r="BG147" s="52" cm="1">
        <f t="array" ref="BG147">A127840378L_Latest</f>
        <v>8.0730000000000004</v>
      </c>
      <c r="BH147" s="52" cm="1">
        <f t="array" ref="BH147">A127895178T_Latest</f>
        <v>16.21</v>
      </c>
      <c r="BI147" s="52" cm="1">
        <f t="array" ref="BI147">A127867866X_Latest</f>
        <v>14.794</v>
      </c>
      <c r="BJ147" s="52" t="e" cm="1">
        <f t="array" ref="BJ147">A127840558W_Latest</f>
        <v>#NAME?</v>
      </c>
      <c r="BK147" s="52" cm="1">
        <f t="array" ref="BK147">A127840066A_Latest</f>
        <v>63.225000000000001</v>
      </c>
      <c r="BL147" s="52" cm="1">
        <f t="array" ref="BL147">A127869258F_Latest</f>
        <v>2.4260000000000002</v>
      </c>
      <c r="BM147" s="52" cm="1">
        <f t="array" ref="BM147">A127841994K_Latest</f>
        <v>4.2300000000000004</v>
      </c>
      <c r="BN147" s="52" cm="1">
        <f t="array" ref="BN147">A127910534T_Latest</f>
        <v>3.8530000000000002</v>
      </c>
      <c r="BO147" s="52" cm="1">
        <f t="array" ref="BO147">A127855926T_Latest</f>
        <v>3.1320000000000001</v>
      </c>
      <c r="BP147" s="52" cm="1">
        <f t="array" ref="BP147">A127855950T_Latest</f>
        <v>3.5059999999999998</v>
      </c>
      <c r="BQ147" s="52" cm="1">
        <f t="array" ref="BQ147">A127896758F_Latest</f>
        <v>2.8889999999999998</v>
      </c>
      <c r="BR147" s="52" cm="1">
        <f t="array" ref="BR147">A127924238J_Latest</f>
        <v>1.496</v>
      </c>
      <c r="BS147" s="52" cm="1">
        <f t="array" ref="BS147">A127869454R_Latest</f>
        <v>3.8159999999999998</v>
      </c>
      <c r="BT147" s="52" cm="1">
        <f t="array" ref="BT147">A127841914X_Latest</f>
        <v>5.6239999999999997</v>
      </c>
      <c r="BU147" s="52" cm="1">
        <f t="array" ref="BU147">A127883146A_Latest</f>
        <v>2.0070000000000001</v>
      </c>
      <c r="BV147" s="52" cm="1">
        <f t="array" ref="BV147">A127869294R_Latest</f>
        <v>3.512</v>
      </c>
      <c r="BW147" s="52" cm="1">
        <f t="array" ref="BW147">A127896674W_Latest</f>
        <v>7.1710000000000003</v>
      </c>
      <c r="BX147" s="52" cm="1">
        <f t="array" ref="BX147">A127896694F_Latest</f>
        <v>6.4240000000000004</v>
      </c>
      <c r="BY147" s="52" t="e" cm="1">
        <f t="array" ref="BY147">A127910642A_Latest</f>
        <v>#NAME?</v>
      </c>
      <c r="BZ147" s="52" cm="1">
        <f t="array" ref="BZ147">A127923770K_Latest</f>
        <v>25.928000000000001</v>
      </c>
      <c r="CA147" s="52" cm="1">
        <f t="array" ref="CA147">A127911978X_Latest</f>
        <v>1.7909999999999999</v>
      </c>
      <c r="CB147" s="52" cm="1">
        <f t="array" ref="CB147">A127857422X_Latest</f>
        <v>8.2579999999999991</v>
      </c>
      <c r="CC147" s="52" cm="1">
        <f t="array" ref="CC147">A127857450J_Latest</f>
        <v>7.28</v>
      </c>
      <c r="CD147" s="52" cm="1">
        <f t="array" ref="CD147">A127857478K_Latest</f>
        <v>5.3470000000000004</v>
      </c>
      <c r="CE147" s="52" cm="1">
        <f t="array" ref="CE147">A127925826W_Latest</f>
        <v>4.899</v>
      </c>
      <c r="CF147" s="52" cm="1">
        <f t="array" ref="CF147">A127939498F_Latest</f>
        <v>6.415</v>
      </c>
      <c r="CG147" s="52" cm="1">
        <f t="array" ref="CG147">A127857542T_Latest</f>
        <v>2.8740000000000001</v>
      </c>
      <c r="CH147" s="52" cm="1">
        <f t="array" ref="CH147">A127884706F_Latest</f>
        <v>3.673</v>
      </c>
      <c r="CI147" s="52" cm="1">
        <f t="array" ref="CI147">A127843414R_Latest</f>
        <v>9.1820000000000004</v>
      </c>
      <c r="CJ147" s="52" cm="1">
        <f t="array" ref="CJ147">A127925694F_Latest</f>
        <v>3.9529999999999998</v>
      </c>
      <c r="CK147" s="52" cm="1">
        <f t="array" ref="CK147">A127898238L_Latest</f>
        <v>6.94</v>
      </c>
      <c r="CL147" s="52" cm="1">
        <f t="array" ref="CL147">A127939422K_Latest</f>
        <v>10.35</v>
      </c>
      <c r="CM147" s="52" cm="1">
        <f t="array" ref="CM147">A127912082A_Latest</f>
        <v>10.113</v>
      </c>
      <c r="CN147" s="52" t="e" cm="1">
        <f t="array" ref="CN147">A127912234A_Latest</f>
        <v>#NAME?</v>
      </c>
      <c r="CO147" s="52" cm="1">
        <f t="array" ref="CO147">A127925370K_Latest</f>
        <v>41.475000000000001</v>
      </c>
      <c r="CP147" s="52" cm="1">
        <f t="array" ref="CP147">A127872318F_Latest</f>
        <v>1.121</v>
      </c>
      <c r="CQ147" s="52" cm="1">
        <f t="array" ref="CQ147">A127858930L_Latest</f>
        <v>0.37</v>
      </c>
      <c r="CR147" s="52" cm="1">
        <f t="array" ref="CR147">A127927246L_Latest</f>
        <v>1.22</v>
      </c>
      <c r="CS147" s="52" cm="1">
        <f t="array" ref="CS147">A127899850A_Latest</f>
        <v>1.286</v>
      </c>
      <c r="CT147" s="52" cm="1">
        <f t="array" ref="CT147">A127941094A_Latest</f>
        <v>0.373</v>
      </c>
      <c r="CU147" s="52" cm="1">
        <f t="array" ref="CU147">A127927302V_Latest</f>
        <v>1.002</v>
      </c>
      <c r="CV147" s="52" cm="1">
        <f t="array" ref="CV147">A127886154F_Latest</f>
        <v>0.48899999999999999</v>
      </c>
      <c r="CW147" s="52" cm="1">
        <f t="array" ref="CW147">A127859018J_Latest</f>
        <v>2.0649999999999999</v>
      </c>
      <c r="CX147" s="52" cm="1">
        <f t="array" ref="CX147">A127913622W_Latest</f>
        <v>0.68600000000000005</v>
      </c>
      <c r="CY147" s="52" cm="1">
        <f t="array" ref="CY147">A127872370R_Latest</f>
        <v>0.61899999999999999</v>
      </c>
      <c r="CZ147" s="52" cm="1">
        <f t="array" ref="CZ147">A127927158L_Latest</f>
        <v>1.3939999999999999</v>
      </c>
      <c r="DA147" s="52" cm="1">
        <f t="array" ref="DA147">A127940990F_Latest</f>
        <v>1.2090000000000001</v>
      </c>
      <c r="DB147" s="52" cm="1">
        <f t="array" ref="DB147">A127927186W_Latest</f>
        <v>3.1190000000000002</v>
      </c>
      <c r="DC147" s="52" t="e" cm="1">
        <f t="array" ref="DC147">A127872530R_Latest</f>
        <v>#NAME?</v>
      </c>
      <c r="DD147" s="52" cm="1">
        <f t="array" ref="DD147">A127926834R_Latest</f>
        <v>7.9249999999999998</v>
      </c>
      <c r="DE147" s="52" cm="1">
        <f t="array" ref="DE147">A127887530T_Latest</f>
        <v>0.156</v>
      </c>
      <c r="DF147" s="52" cm="1">
        <f t="array" ref="DF147">A127873946L_Latest</f>
        <v>0.66100000000000003</v>
      </c>
      <c r="DG147" s="52" cm="1">
        <f t="array" ref="DG147">A127942470L_Latest</f>
        <v>0.29799999999999999</v>
      </c>
      <c r="DH147" s="52" cm="1">
        <f t="array" ref="DH147">A127915298T_Latest</f>
        <v>0.747</v>
      </c>
      <c r="DI147" s="52" cm="1">
        <f t="array" ref="DI147">A127860398V_Latest</f>
        <v>0.40500000000000003</v>
      </c>
      <c r="DJ147" s="52" cm="1">
        <f t="array" ref="DJ147">A127901442R_Latest</f>
        <v>0.41199999999999998</v>
      </c>
      <c r="DK147" s="52" cm="1">
        <f t="array" ref="DK147">A127860446A_Latest</f>
        <v>0.32900000000000001</v>
      </c>
      <c r="DL147" s="52" cm="1">
        <f t="array" ref="DL147">A127860466K_Latest</f>
        <v>0.16700000000000001</v>
      </c>
      <c r="DM147" s="52" cm="1">
        <f t="array" ref="DM147">A127873858L_Latest</f>
        <v>0.81699999999999995</v>
      </c>
      <c r="DN147" s="52" cm="1">
        <f t="array" ref="DN147">A127901294X_Latest</f>
        <v>0.29799999999999999</v>
      </c>
      <c r="DO147" s="52" cm="1">
        <f t="array" ref="DO147">A127846530C_Latest</f>
        <v>0.39700000000000002</v>
      </c>
      <c r="DP147" s="52" cm="1">
        <f t="array" ref="DP147">A127887598L_Latest</f>
        <v>1.165</v>
      </c>
      <c r="DQ147" s="52" cm="1">
        <f t="array" ref="DQ147">A127846566F_Latest</f>
        <v>0.497</v>
      </c>
      <c r="DR147" s="52" t="e" cm="1">
        <f t="array" ref="DR147">A127874050R_Latest</f>
        <v>#NAME?</v>
      </c>
      <c r="DS147" s="52" cm="1">
        <f t="array" ref="DS147">A127942074K_Latest</f>
        <v>3.242</v>
      </c>
      <c r="DT147" s="52" cm="1">
        <f t="array" ref="DT147">A127875302T_Latest</f>
        <v>0.67</v>
      </c>
      <c r="DU147" s="52" cm="1">
        <f t="array" ref="DU147">A127944046L_Latest</f>
        <v>3.5779999999999998</v>
      </c>
      <c r="DV147" s="52" cm="1">
        <f t="array" ref="DV147">A127930386X_Latest</f>
        <v>0</v>
      </c>
      <c r="DW147" s="52" cm="1">
        <f t="array" ref="DW147">A127848130C_Latest</f>
        <v>1.5089999999999999</v>
      </c>
      <c r="DX147" s="52" cm="1">
        <f t="array" ref="DX147">A127848150L_Latest</f>
        <v>1.8560000000000001</v>
      </c>
      <c r="DY147" s="52" cm="1">
        <f t="array" ref="DY147">A127903050R_Latest</f>
        <v>0.64600000000000002</v>
      </c>
      <c r="DZ147" s="52" cm="1">
        <f t="array" ref="DZ147">A127889250K_Latest</f>
        <v>0.22</v>
      </c>
      <c r="EA147" s="52" cm="1">
        <f t="array" ref="EA147">A127889266C_Latest</f>
        <v>0.435</v>
      </c>
      <c r="EB147" s="52" cm="1">
        <f t="array" ref="EB147">A127943970A_Latest</f>
        <v>4.0839999999999996</v>
      </c>
      <c r="EC147" s="52" cm="1">
        <f t="array" ref="EC147">A127930258F_Latest</f>
        <v>1.5980000000000001</v>
      </c>
      <c r="ED147" s="52" cm="1">
        <f t="array" ref="ED147">A127848070L_Latest</f>
        <v>0.26300000000000001</v>
      </c>
      <c r="EE147" s="52" cm="1">
        <f t="array" ref="EE147">A127848086F_Latest</f>
        <v>2.0249999999999999</v>
      </c>
      <c r="EF147" s="52" cm="1">
        <f t="array" ref="EF147">A127848090W_Latest</f>
        <v>0.94299999999999995</v>
      </c>
      <c r="EG147" s="52" t="e" cm="1">
        <f t="array" ref="EG147">A127875562L_Latest</f>
        <v>#NAME?</v>
      </c>
      <c r="EH147" s="52" cm="1">
        <f t="array" ref="EH147">A127875038T_Latest</f>
        <v>9.5329999999999995</v>
      </c>
      <c r="EI147" s="52"/>
      <c r="EJ147" s="52"/>
      <c r="EK147" s="52"/>
      <c r="EL147" s="52"/>
      <c r="EM147" s="52"/>
      <c r="EN147" s="52"/>
      <c r="EO147" s="52"/>
      <c r="EP147" s="52"/>
      <c r="EQ147" s="52"/>
      <c r="ER147" s="52"/>
      <c r="ES147" s="52"/>
      <c r="ET147" s="52"/>
      <c r="EU147" s="52"/>
      <c r="EV147" s="52"/>
      <c r="EW147" s="52"/>
      <c r="EX147" s="52"/>
      <c r="EY147" s="52"/>
      <c r="EZ147" s="52"/>
      <c r="FA147" s="52"/>
      <c r="FB147" s="52"/>
      <c r="FC147" s="52"/>
      <c r="FD147" s="52"/>
      <c r="FE147" s="52"/>
      <c r="FF147" s="52"/>
      <c r="FG147" s="52"/>
      <c r="FH147" s="52"/>
      <c r="FI147" s="52"/>
      <c r="FJ147" s="52"/>
      <c r="FK147" s="52"/>
      <c r="FL147" s="52"/>
      <c r="FM147" s="52"/>
      <c r="FN147" s="52"/>
      <c r="FO147" s="52"/>
      <c r="FP147" s="52"/>
      <c r="FQ147" s="52"/>
      <c r="FR147" s="52"/>
      <c r="FS147" s="52"/>
      <c r="FT147" s="52"/>
      <c r="FU147" s="52"/>
      <c r="FV147" s="52"/>
      <c r="FW147" s="52"/>
      <c r="FX147" s="52"/>
      <c r="FY147" s="52"/>
      <c r="FZ147" s="52"/>
      <c r="GA147" s="52"/>
      <c r="GB147" s="52"/>
      <c r="GC147" s="52"/>
      <c r="GD147" s="52"/>
      <c r="GE147" s="52"/>
      <c r="GF147" s="52"/>
      <c r="GG147" s="52"/>
      <c r="GH147" s="52"/>
      <c r="GI147" s="52"/>
      <c r="GJ147" s="52"/>
    </row>
    <row r="148" spans="1:192" ht="15" hidden="1" customHeight="1">
      <c r="A148" s="49"/>
      <c r="B148" s="49" t="s">
        <v>8767</v>
      </c>
      <c r="C148" s="62">
        <v>31</v>
      </c>
      <c r="D148" s="52" cm="1">
        <f t="array" ref="D148">A127849610J_Latest</f>
        <v>36.029000000000003</v>
      </c>
      <c r="E148" s="52" cm="1">
        <f t="array" ref="E148">A127918178C_Latest</f>
        <v>72.891000000000005</v>
      </c>
      <c r="F148" s="52" cm="1">
        <f t="array" ref="F148">A127918202T_Latest</f>
        <v>43.238999999999997</v>
      </c>
      <c r="G148" s="52" cm="1">
        <f t="array" ref="G148">A127849758C_Latest</f>
        <v>46.488</v>
      </c>
      <c r="H148" s="52" cm="1">
        <f t="array" ref="H148">A127849774C_Latest</f>
        <v>42.588000000000001</v>
      </c>
      <c r="I148" s="52" cm="1">
        <f t="array" ref="I148">A127877050V_Latest</f>
        <v>27.001000000000001</v>
      </c>
      <c r="J148" s="52" cm="1">
        <f t="array" ref="J148">A127904634L_Latest</f>
        <v>25.047000000000001</v>
      </c>
      <c r="K148" s="52" cm="1">
        <f t="array" ref="K148">A127918286L_Latest</f>
        <v>33.356000000000002</v>
      </c>
      <c r="L148" s="52" cm="1">
        <f t="array" ref="L148">A127918094V_Latest</f>
        <v>93.641999999999996</v>
      </c>
      <c r="M148" s="52" cm="1">
        <f t="array" ref="M148">A127931854V_Latest</f>
        <v>40.341000000000001</v>
      </c>
      <c r="N148" s="52" cm="1">
        <f t="array" ref="N148">A127835878L_Latest</f>
        <v>43.317</v>
      </c>
      <c r="O148" s="52" cm="1">
        <f t="array" ref="O148">A127890582C_Latest</f>
        <v>91.054000000000002</v>
      </c>
      <c r="P148" s="52" cm="1">
        <f t="array" ref="P148">A127918154K_Latest</f>
        <v>47.009</v>
      </c>
      <c r="Q148" s="52" t="e" cm="1">
        <f t="array" ref="Q148">A127932058X_Latest</f>
        <v>#NAME?</v>
      </c>
      <c r="R148" s="52" cm="1">
        <f t="array" ref="R148">A127890218J_Latest</f>
        <v>331.16800000000001</v>
      </c>
      <c r="S148" s="52" cm="1">
        <f t="array" ref="S148">A127851122L_Latest</f>
        <v>6.0759999999999996</v>
      </c>
      <c r="T148" s="52" cm="1">
        <f t="array" ref="T148">A127933494L_Latest</f>
        <v>14.63</v>
      </c>
      <c r="U148" s="52" cm="1">
        <f t="array" ref="U148">A127837494L_Latest</f>
        <v>9.61</v>
      </c>
      <c r="V148" s="52" cm="1">
        <f t="array" ref="V148">A127864822T_Latest</f>
        <v>12.143000000000001</v>
      </c>
      <c r="W148" s="52" cm="1">
        <f t="array" ref="W148">A127864846K_Latest</f>
        <v>10.862</v>
      </c>
      <c r="X148" s="52" cm="1">
        <f t="array" ref="X148">A127919706R_Latest</f>
        <v>6.3959999999999999</v>
      </c>
      <c r="Y148" s="52" cm="1">
        <f t="array" ref="Y148">A127864894C_Latest</f>
        <v>7.7480000000000002</v>
      </c>
      <c r="Z148" s="52" cm="1">
        <f t="array" ref="Z148">A127851294J_Latest</f>
        <v>13.752000000000001</v>
      </c>
      <c r="AA148" s="52" cm="1">
        <f t="array" ref="AA148">A127892054K_Latest</f>
        <v>17.920999999999999</v>
      </c>
      <c r="AB148" s="52" cm="1">
        <f t="array" ref="AB148">A127905898K_Latest</f>
        <v>11.265000000000001</v>
      </c>
      <c r="AC148" s="52" cm="1">
        <f t="array" ref="AC148">A127919598T_Latest</f>
        <v>10.423999999999999</v>
      </c>
      <c r="AD148" s="52" cm="1">
        <f t="array" ref="AD148">A127919618R_Latest</f>
        <v>24.823</v>
      </c>
      <c r="AE148" s="52" cm="1">
        <f t="array" ref="AE148">A127905962T_Latest</f>
        <v>13.757</v>
      </c>
      <c r="AF148" s="52" t="e" cm="1">
        <f t="array" ref="AF148">A127878738K_Latest</f>
        <v>#NAME?</v>
      </c>
      <c r="AG148" s="52" cm="1">
        <f t="array" ref="AG148">A127837054J_Latest</f>
        <v>82.022000000000006</v>
      </c>
      <c r="AH148" s="52" cm="1">
        <f t="array" ref="AH148">A127880074W_Latest</f>
        <v>8.8079999999999998</v>
      </c>
      <c r="AI148" s="52" cm="1">
        <f t="array" ref="AI148">A127880202C_Latest</f>
        <v>22.169</v>
      </c>
      <c r="AJ148" s="52" cm="1">
        <f t="array" ref="AJ148">A127880222L_Latest</f>
        <v>10.891</v>
      </c>
      <c r="AK148" s="52" cm="1">
        <f t="array" ref="AK148">A127838978A_Latest</f>
        <v>10.167999999999999</v>
      </c>
      <c r="AL148" s="52" cm="1">
        <f t="array" ref="AL148">A127893822J_Latest</f>
        <v>8.73</v>
      </c>
      <c r="AM148" s="52" cm="1">
        <f t="array" ref="AM148">A127866418A_Latest</f>
        <v>8.91</v>
      </c>
      <c r="AN148" s="52" cm="1">
        <f t="array" ref="AN148">A127852766L_Latest</f>
        <v>2.9529999999999998</v>
      </c>
      <c r="AO148" s="52" cm="1">
        <f t="array" ref="AO148">A127852786W_Latest</f>
        <v>7.14</v>
      </c>
      <c r="AP148" s="52" cm="1">
        <f t="array" ref="AP148">A127866282A_Latest</f>
        <v>28.245999999999999</v>
      </c>
      <c r="AQ148" s="52" cm="1">
        <f t="array" ref="AQ148">A127838894T_Latest</f>
        <v>6.3869999999999996</v>
      </c>
      <c r="AR148" s="52" cm="1">
        <f t="array" ref="AR148">A127852606A_Latest</f>
        <v>11.840999999999999</v>
      </c>
      <c r="AS148" s="52" cm="1">
        <f t="array" ref="AS148">A127907506X_Latest</f>
        <v>18.579999999999998</v>
      </c>
      <c r="AT148" s="52" cm="1">
        <f t="array" ref="AT148">A127838934X_Latest</f>
        <v>13.959</v>
      </c>
      <c r="AU148" s="52" t="e" cm="1">
        <f t="array" ref="AU148">A127866474V_Latest</f>
        <v>#NAME?</v>
      </c>
      <c r="AV148" s="52" cm="1">
        <f t="array" ref="AV148">A127907146F_Latest</f>
        <v>80.453000000000003</v>
      </c>
      <c r="AW148" s="52" cm="1">
        <f t="array" ref="AW148">A127867782R_Latest</f>
        <v>12.113</v>
      </c>
      <c r="AX148" s="52" cm="1">
        <f t="array" ref="AX148">A127840422K_Latest</f>
        <v>20.277999999999999</v>
      </c>
      <c r="AY148" s="52" cm="1">
        <f t="array" ref="AY148">A127922606R_Latest</f>
        <v>9.8800000000000008</v>
      </c>
      <c r="AZ148" s="52" cm="1">
        <f t="array" ref="AZ148">A127840454C_Latest</f>
        <v>13.182</v>
      </c>
      <c r="BA148" s="52" cm="1">
        <f t="array" ref="BA148">A127895254J_Latest</f>
        <v>9.4879999999999995</v>
      </c>
      <c r="BB148" s="52" cm="1">
        <f t="array" ref="BB148">A127936586A_Latest</f>
        <v>5.9530000000000003</v>
      </c>
      <c r="BC148" s="52" cm="1">
        <f t="array" ref="BC148">A127895282T_Latest</f>
        <v>6.8460000000000001</v>
      </c>
      <c r="BD148" s="52" cm="1">
        <f t="array" ref="BD148">A127840538L_Latest</f>
        <v>6.4180000000000001</v>
      </c>
      <c r="BE148" s="52" cm="1">
        <f t="array" ref="BE148">A127881534T_Latest</f>
        <v>26.707000000000001</v>
      </c>
      <c r="BF148" s="52" cm="1">
        <f t="array" ref="BF148">A127895134R_Latest</f>
        <v>9.2959999999999994</v>
      </c>
      <c r="BG148" s="52" cm="1">
        <f t="array" ref="BG148">A127867834F_Latest</f>
        <v>10.643000000000001</v>
      </c>
      <c r="BH148" s="52" cm="1">
        <f t="array" ref="BH148">A127909026X_Latest</f>
        <v>22.602</v>
      </c>
      <c r="BI148" s="52" cm="1">
        <f t="array" ref="BI148">A127922558J_Latest</f>
        <v>9.83</v>
      </c>
      <c r="BJ148" s="52" t="e" cm="1">
        <f t="array" ref="BJ148">A127868034A_Latest</f>
        <v>#NAME?</v>
      </c>
      <c r="BK148" s="52" cm="1">
        <f t="array" ref="BK148">A127936138W_Latest</f>
        <v>85.501000000000005</v>
      </c>
      <c r="BL148" s="52" cm="1">
        <f t="array" ref="BL148">A127841878A_Latest</f>
        <v>2.1110000000000002</v>
      </c>
      <c r="BM148" s="52" cm="1">
        <f t="array" ref="BM148">A127883222T_Latest</f>
        <v>5.6429999999999998</v>
      </c>
      <c r="BN148" s="52" cm="1">
        <f t="array" ref="BN148">A127924166J_Latest</f>
        <v>2.714</v>
      </c>
      <c r="BO148" s="52" cm="1">
        <f t="array" ref="BO148">A127869366R_Latest</f>
        <v>2.5880000000000001</v>
      </c>
      <c r="BP148" s="52" cm="1">
        <f t="array" ref="BP148">A127869386X_Latest</f>
        <v>3.1240000000000001</v>
      </c>
      <c r="BQ148" s="52" cm="1">
        <f t="array" ref="BQ148">A127910594V_Latest</f>
        <v>2.78</v>
      </c>
      <c r="BR148" s="52" cm="1">
        <f t="array" ref="BR148">A127842066L_Latest</f>
        <v>0.81599999999999995</v>
      </c>
      <c r="BS148" s="52" cm="1">
        <f t="array" ref="BS148">A127883346V_Latest</f>
        <v>1.496</v>
      </c>
      <c r="BT148" s="52" cm="1">
        <f t="array" ref="BT148">A127883138A_Latest</f>
        <v>6.9379999999999997</v>
      </c>
      <c r="BU148" s="52" cm="1">
        <f t="array" ref="BU148">A127924042F_Latest</f>
        <v>3.07</v>
      </c>
      <c r="BV148" s="52" cm="1">
        <f t="array" ref="BV148">A127924070R_Latest</f>
        <v>2.4390000000000001</v>
      </c>
      <c r="BW148" s="52" cm="1">
        <f t="array" ref="BW148">A127924102W_Latest</f>
        <v>5.625</v>
      </c>
      <c r="BX148" s="52" cm="1">
        <f t="array" ref="BX148">A127883210J_Latest</f>
        <v>3.2010000000000001</v>
      </c>
      <c r="BY148" s="52" t="e" cm="1">
        <f t="array" ref="BY148">A127883358C_Latest</f>
        <v>#NAME?</v>
      </c>
      <c r="BZ148" s="52" cm="1">
        <f t="array" ref="BZ148">A127841614W_Latest</f>
        <v>21.273</v>
      </c>
      <c r="CA148" s="52" cm="1">
        <f t="array" ref="CA148">A127898174L_Latest</f>
        <v>3.7770000000000001</v>
      </c>
      <c r="CB148" s="52" cm="1">
        <f t="array" ref="CB148">A127925754W_Latest</f>
        <v>6.56</v>
      </c>
      <c r="CC148" s="52" cm="1">
        <f t="array" ref="CC148">A127925790F_Latest</f>
        <v>8.8030000000000008</v>
      </c>
      <c r="CD148" s="52" cm="1">
        <f t="array" ref="CD148">A127925810C_Latest</f>
        <v>5.0599999999999996</v>
      </c>
      <c r="CE148" s="52" cm="1">
        <f t="array" ref="CE148">A127898358F_Latest</f>
        <v>7.9530000000000003</v>
      </c>
      <c r="CF148" s="52" cm="1">
        <f t="array" ref="CF148">A127884686J_Latest</f>
        <v>1.851</v>
      </c>
      <c r="CG148" s="52" cm="1">
        <f t="array" ref="CG148">A127870970J_Latest</f>
        <v>5.5519999999999996</v>
      </c>
      <c r="CH148" s="52" cm="1">
        <f t="array" ref="CH148">A127870986A_Latest</f>
        <v>3.351</v>
      </c>
      <c r="CI148" s="52" cm="1">
        <f t="array" ref="CI148">A127939390C_Latest</f>
        <v>8.077</v>
      </c>
      <c r="CJ148" s="52" cm="1">
        <f t="array" ref="CJ148">A127912018J_Latest</f>
        <v>7.7889999999999997</v>
      </c>
      <c r="CK148" s="52" cm="1">
        <f t="array" ref="CK148">A127912038T_Latest</f>
        <v>6.569</v>
      </c>
      <c r="CL148" s="52" cm="1">
        <f t="array" ref="CL148">A127939426V_Latest</f>
        <v>14.98</v>
      </c>
      <c r="CM148" s="52" cm="1">
        <f t="array" ref="CM148">A127898270L_Latest</f>
        <v>4.0149999999999997</v>
      </c>
      <c r="CN148" s="52" t="e" cm="1">
        <f t="array" ref="CN148">A127857562A_Latest</f>
        <v>#NAME?</v>
      </c>
      <c r="CO148" s="52" cm="1">
        <f t="array" ref="CO148">A127925374V_Latest</f>
        <v>44.162999999999997</v>
      </c>
      <c r="CP148" s="52" cm="1">
        <f t="array" ref="CP148">A127844922C_Latest</f>
        <v>0.95499999999999996</v>
      </c>
      <c r="CQ148" s="52" cm="1">
        <f t="array" ref="CQ148">A127927210K_Latest</f>
        <v>0.89</v>
      </c>
      <c r="CR148" s="52" cm="1">
        <f t="array" ref="CR148">A127858954F_Latest</f>
        <v>0.63900000000000001</v>
      </c>
      <c r="CS148" s="52" cm="1">
        <f t="array" ref="CS148">A127886098X_Latest</f>
        <v>1.371</v>
      </c>
      <c r="CT148" s="52" cm="1">
        <f t="array" ref="CT148">A127899870K_Latest</f>
        <v>0.78600000000000003</v>
      </c>
      <c r="CU148" s="52" cm="1">
        <f t="array" ref="CU148">A127872482J_Latest</f>
        <v>0.39700000000000002</v>
      </c>
      <c r="CV148" s="52" cm="1">
        <f t="array" ref="CV148">A127872506R_Latest</f>
        <v>0.69799999999999995</v>
      </c>
      <c r="CW148" s="52" cm="1">
        <f t="array" ref="CW148">A127886174R_Latest</f>
        <v>0.90100000000000002</v>
      </c>
      <c r="CX148" s="52" cm="1">
        <f t="array" ref="CX148">A127858842L_Latest</f>
        <v>1.3979999999999999</v>
      </c>
      <c r="CY148" s="52" cm="1">
        <f t="array" ref="CY148">A127885994C_Latest</f>
        <v>0.55900000000000005</v>
      </c>
      <c r="CZ148" s="52" cm="1">
        <f t="array" ref="CZ148">A127844982F_Latest</f>
        <v>0.71799999999999997</v>
      </c>
      <c r="DA148" s="52" cm="1">
        <f t="array" ref="DA148">A127899798C_Latest</f>
        <v>1.843</v>
      </c>
      <c r="DB148" s="52" cm="1">
        <f t="array" ref="DB148">A127886034L_Latest</f>
        <v>1.637</v>
      </c>
      <c r="DC148" s="52" t="e" cm="1">
        <f t="array" ref="DC148">A127845166A_Latest</f>
        <v>#NAME?</v>
      </c>
      <c r="DD148" s="52" cm="1">
        <f t="array" ref="DD148">A127940690C_Latest</f>
        <v>6.9219999999999997</v>
      </c>
      <c r="DE148" s="52" cm="1">
        <f t="array" ref="DE148">A127873826V_Latest</f>
        <v>0.65300000000000002</v>
      </c>
      <c r="DF148" s="52" cm="1">
        <f t="array" ref="DF148">A127901350F_Latest</f>
        <v>0.755</v>
      </c>
      <c r="DG148" s="52" cm="1">
        <f t="array" ref="DG148">A127873966W_Latest</f>
        <v>0.188</v>
      </c>
      <c r="DH148" s="52" cm="1">
        <f t="array" ref="DH148">A127928850A_Latest</f>
        <v>0.14699999999999999</v>
      </c>
      <c r="DI148" s="52" cm="1">
        <f t="array" ref="DI148">A127915310W_Latest</f>
        <v>0.26700000000000002</v>
      </c>
      <c r="DJ148" s="52" cm="1">
        <f t="array" ref="DJ148">A127873998R_Latest</f>
        <v>0.31</v>
      </c>
      <c r="DK148" s="52" cm="1">
        <f t="array" ref="DK148">A127901454X_Latest</f>
        <v>0.433</v>
      </c>
      <c r="DL148" s="52" cm="1">
        <f t="array" ref="DL148">A127887718V_Latest</f>
        <v>0</v>
      </c>
      <c r="DM148" s="52" cm="1">
        <f t="array" ref="DM148">A127860246J_Latest</f>
        <v>1.095</v>
      </c>
      <c r="DN148" s="52" cm="1">
        <f t="array" ref="DN148">A127846510V_Latest</f>
        <v>0.39800000000000002</v>
      </c>
      <c r="DO148" s="52" cm="1">
        <f t="array" ref="DO148">A127860282T_Latest</f>
        <v>0.188</v>
      </c>
      <c r="DP148" s="52" cm="1">
        <f t="array" ref="DP148">A127860298K_Latest</f>
        <v>0.76300000000000001</v>
      </c>
      <c r="DQ148" s="52" cm="1">
        <f t="array" ref="DQ148">A127928806T_Latest</f>
        <v>0.31</v>
      </c>
      <c r="DR148" s="52" t="e" cm="1">
        <f t="array" ref="DR148">A127846742F_Latest</f>
        <v>#NAME?</v>
      </c>
      <c r="DS148" s="52" cm="1">
        <f t="array" ref="DS148">A127901050C_Latest</f>
        <v>2.9089999999999998</v>
      </c>
      <c r="DT148" s="52" cm="1">
        <f t="array" ref="DT148">A127889066K_Latest</f>
        <v>1.5369999999999999</v>
      </c>
      <c r="DU148" s="52" cm="1">
        <f t="array" ref="DU148">A127889158V_Latest</f>
        <v>1.966</v>
      </c>
      <c r="DV148" s="52" cm="1">
        <f t="array" ref="DV148">A127875450V_Latest</f>
        <v>0.51300000000000001</v>
      </c>
      <c r="DW148" s="52" cm="1">
        <f t="array" ref="DW148">A127930426F_Latest</f>
        <v>1.829</v>
      </c>
      <c r="DX148" s="52" cm="1">
        <f t="array" ref="DX148">A127875490L_Latest</f>
        <v>1.3779999999999999</v>
      </c>
      <c r="DY148" s="52" cm="1">
        <f t="array" ref="DY148">A127875510K_Latest</f>
        <v>0.40300000000000002</v>
      </c>
      <c r="DZ148" s="52" cm="1">
        <f t="array" ref="DZ148">A127944134L_Latest</f>
        <v>0</v>
      </c>
      <c r="EA148" s="52" cm="1">
        <f t="array" ref="EA148">A127930502W_Latest</f>
        <v>0.29899999999999999</v>
      </c>
      <c r="EB148" s="52" cm="1">
        <f t="array" ref="EB148">A127930238W_Latest</f>
        <v>3.26</v>
      </c>
      <c r="EC148" s="52" cm="1">
        <f t="array" ref="EC148">A127943982K_Latest</f>
        <v>1.5760000000000001</v>
      </c>
      <c r="ED148" s="52" cm="1">
        <f t="array" ref="ED148">A127916598L_Latest</f>
        <v>0.496</v>
      </c>
      <c r="EE148" s="52" cm="1">
        <f t="array" ref="EE148">A127861838F_Latest</f>
        <v>1.8380000000000001</v>
      </c>
      <c r="EF148" s="52" cm="1">
        <f t="array" ref="EF148">A127916626K_Latest</f>
        <v>0.29899999999999999</v>
      </c>
      <c r="EG148" s="52" t="e" cm="1">
        <f t="array" ref="EG148">A127903130R_Latest</f>
        <v>#NAME?</v>
      </c>
      <c r="EH148" s="52" cm="1">
        <f t="array" ref="EH148">A127875042J_Latest</f>
        <v>7.9249999999999998</v>
      </c>
      <c r="EI148" s="52"/>
      <c r="EJ148" s="52"/>
      <c r="EK148" s="52"/>
      <c r="EL148" s="52"/>
      <c r="EM148" s="52"/>
      <c r="EN148" s="52"/>
      <c r="EO148" s="52"/>
      <c r="EP148" s="52"/>
      <c r="EQ148" s="52"/>
      <c r="ER148" s="52"/>
      <c r="ES148" s="52"/>
      <c r="ET148" s="52"/>
      <c r="EU148" s="52"/>
      <c r="EV148" s="52"/>
      <c r="EW148" s="52"/>
      <c r="EX148" s="52"/>
      <c r="EY148" s="52"/>
      <c r="EZ148" s="52"/>
      <c r="FA148" s="52"/>
      <c r="FB148" s="52"/>
      <c r="FC148" s="52"/>
      <c r="FD148" s="52"/>
      <c r="FE148" s="52"/>
      <c r="FF148" s="52"/>
      <c r="FG148" s="52"/>
      <c r="FH148" s="52"/>
      <c r="FI148" s="52"/>
      <c r="FJ148" s="52"/>
      <c r="FK148" s="52"/>
      <c r="FL148" s="52"/>
      <c r="FM148" s="52"/>
      <c r="FN148" s="52"/>
      <c r="FO148" s="52"/>
      <c r="FP148" s="52"/>
      <c r="FQ148" s="52"/>
      <c r="FR148" s="52"/>
      <c r="FS148" s="52"/>
      <c r="FT148" s="52"/>
      <c r="FU148" s="52"/>
      <c r="FV148" s="52"/>
      <c r="FW148" s="52"/>
      <c r="FX148" s="52"/>
      <c r="FY148" s="52"/>
      <c r="FZ148" s="52"/>
      <c r="GA148" s="52"/>
      <c r="GB148" s="52"/>
      <c r="GC148" s="52"/>
      <c r="GD148" s="52"/>
      <c r="GE148" s="52"/>
      <c r="GF148" s="52"/>
      <c r="GG148" s="52"/>
      <c r="GH148" s="52"/>
      <c r="GI148" s="52"/>
      <c r="GJ148" s="52"/>
    </row>
    <row r="149" spans="1:192" ht="15" hidden="1" customHeight="1">
      <c r="A149" s="48" t="s">
        <v>8768</v>
      </c>
      <c r="B149" s="49"/>
      <c r="C149" s="62">
        <v>32</v>
      </c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  <c r="AU149" s="52"/>
      <c r="AV149" s="52"/>
      <c r="AW149" s="52"/>
      <c r="AX149" s="52"/>
      <c r="AY149" s="52"/>
      <c r="AZ149" s="52"/>
      <c r="BA149" s="52"/>
      <c r="BB149" s="52"/>
      <c r="BC149" s="52"/>
      <c r="BD149" s="52"/>
      <c r="BE149" s="52"/>
      <c r="BF149" s="52"/>
      <c r="BG149" s="52"/>
      <c r="BH149" s="52"/>
      <c r="BI149" s="52"/>
      <c r="BJ149" s="52"/>
      <c r="BK149" s="52"/>
      <c r="BL149" s="52"/>
      <c r="BM149" s="52"/>
      <c r="BN149" s="52"/>
      <c r="BO149" s="52"/>
      <c r="BP149" s="52"/>
      <c r="BQ149" s="52"/>
      <c r="BR149" s="52"/>
      <c r="BS149" s="52"/>
      <c r="BT149" s="52"/>
      <c r="BU149" s="52"/>
      <c r="BV149" s="52"/>
      <c r="BW149" s="52"/>
      <c r="BX149" s="52"/>
      <c r="BY149" s="52"/>
      <c r="BZ149" s="52"/>
      <c r="CA149" s="52"/>
      <c r="CB149" s="52"/>
      <c r="CC149" s="52"/>
      <c r="CD149" s="52"/>
      <c r="CE149" s="52"/>
      <c r="CF149" s="52"/>
      <c r="CG149" s="52"/>
      <c r="CH149" s="52"/>
      <c r="CI149" s="52"/>
      <c r="CJ149" s="52"/>
      <c r="CK149" s="52"/>
      <c r="CL149" s="52"/>
      <c r="CM149" s="52"/>
      <c r="CN149" s="52"/>
      <c r="CO149" s="52"/>
      <c r="CP149" s="52"/>
      <c r="CQ149" s="52"/>
      <c r="CR149" s="52"/>
      <c r="CS149" s="52"/>
      <c r="CT149" s="52"/>
      <c r="CU149" s="52"/>
      <c r="CV149" s="52"/>
      <c r="CW149" s="52"/>
      <c r="CX149" s="52"/>
      <c r="CY149" s="52"/>
      <c r="CZ149" s="52"/>
      <c r="DA149" s="52"/>
      <c r="DB149" s="52"/>
      <c r="DC149" s="52"/>
      <c r="DD149" s="52"/>
      <c r="DE149" s="52"/>
      <c r="DF149" s="52"/>
      <c r="DG149" s="52"/>
      <c r="DH149" s="52"/>
      <c r="DI149" s="52"/>
      <c r="DJ149" s="52"/>
      <c r="DK149" s="52"/>
      <c r="DL149" s="52"/>
      <c r="DM149" s="52"/>
      <c r="DN149" s="52"/>
      <c r="DO149" s="52"/>
      <c r="DP149" s="52"/>
      <c r="DQ149" s="52"/>
      <c r="DR149" s="52"/>
      <c r="DS149" s="52"/>
      <c r="DT149" s="52"/>
      <c r="DU149" s="52"/>
      <c r="DV149" s="52"/>
      <c r="DW149" s="52"/>
      <c r="DX149" s="52"/>
      <c r="DY149" s="52"/>
      <c r="DZ149" s="52"/>
      <c r="EA149" s="52"/>
      <c r="EB149" s="52"/>
      <c r="EC149" s="52"/>
      <c r="ED149" s="52"/>
      <c r="EE149" s="52"/>
      <c r="EF149" s="52"/>
      <c r="EG149" s="52"/>
      <c r="EH149" s="52"/>
      <c r="EI149" s="52"/>
      <c r="EJ149" s="52"/>
      <c r="EK149" s="52"/>
      <c r="EL149" s="52"/>
      <c r="EM149" s="52"/>
      <c r="EN149" s="52"/>
      <c r="EO149" s="52"/>
      <c r="EP149" s="52"/>
      <c r="EQ149" s="52"/>
      <c r="ER149" s="52"/>
      <c r="ES149" s="52"/>
      <c r="ET149" s="52"/>
      <c r="EU149" s="52"/>
      <c r="EV149" s="52"/>
      <c r="EW149" s="52"/>
      <c r="EX149" s="52"/>
      <c r="EY149" s="52"/>
      <c r="EZ149" s="52"/>
      <c r="FA149" s="52"/>
      <c r="FB149" s="52"/>
      <c r="FC149" s="52"/>
      <c r="FD149" s="52"/>
      <c r="FE149" s="52"/>
      <c r="FF149" s="52"/>
      <c r="FG149" s="52"/>
      <c r="FH149" s="52"/>
      <c r="FI149" s="52"/>
      <c r="FJ149" s="52"/>
      <c r="FK149" s="52"/>
      <c r="FL149" s="52"/>
      <c r="FM149" s="52"/>
      <c r="FN149" s="52"/>
      <c r="FO149" s="52"/>
      <c r="FP149" s="52"/>
      <c r="FQ149" s="52"/>
      <c r="FR149" s="52"/>
      <c r="FS149" s="52"/>
      <c r="FT149" s="52"/>
      <c r="FU149" s="52"/>
      <c r="FV149" s="52"/>
      <c r="FW149" s="52"/>
      <c r="FX149" s="52"/>
      <c r="FY149" s="52"/>
      <c r="FZ149" s="52"/>
      <c r="GA149" s="52"/>
      <c r="GB149" s="52"/>
      <c r="GC149" s="52"/>
      <c r="GD149" s="52"/>
      <c r="GE149" s="52"/>
      <c r="GF149" s="52"/>
      <c r="GG149" s="52"/>
      <c r="GH149" s="52"/>
      <c r="GI149" s="52"/>
      <c r="GJ149" s="52"/>
    </row>
    <row r="150" spans="1:192" ht="15" hidden="1" customHeight="1">
      <c r="A150" s="49"/>
      <c r="B150" s="49" t="s">
        <v>8769</v>
      </c>
      <c r="C150" s="62">
        <v>33</v>
      </c>
      <c r="D150" s="52" cm="1">
        <f t="array" ref="D150">A127918066K_Latest</f>
        <v>91.34</v>
      </c>
      <c r="E150" s="52" cm="1">
        <f t="array" ref="E150">A127890622K_Latest</f>
        <v>184.267</v>
      </c>
      <c r="F150" s="52" cm="1">
        <f t="array" ref="F150">A127931918V_Latest</f>
        <v>89.322999999999993</v>
      </c>
      <c r="G150" s="52" cm="1">
        <f t="array" ref="G150">A127904570L_Latest</f>
        <v>86.269000000000005</v>
      </c>
      <c r="H150" s="52" cm="1">
        <f t="array" ref="H150">A127890670C_Latest</f>
        <v>102.611</v>
      </c>
      <c r="I150" s="52" cm="1">
        <f t="array" ref="I150">A127877054C_Latest</f>
        <v>56.421999999999997</v>
      </c>
      <c r="J150" s="52" cm="1">
        <f t="array" ref="J150">A127863358F_Latest</f>
        <v>32.802999999999997</v>
      </c>
      <c r="K150" s="52" cm="1">
        <f t="array" ref="K150">A127863394R_Latest</f>
        <v>53.241</v>
      </c>
      <c r="L150" s="52" cm="1">
        <f t="array" ref="L150">A127904446C_Latest</f>
        <v>240.64400000000001</v>
      </c>
      <c r="M150" s="52" cm="1">
        <f t="array" ref="M150">A127863190L_Latest</f>
        <v>86.2</v>
      </c>
      <c r="N150" s="52" cm="1">
        <f t="array" ref="N150">A127835882C_Latest</f>
        <v>85.736000000000004</v>
      </c>
      <c r="O150" s="52" cm="1">
        <f t="array" ref="O150">A127835902A_Latest</f>
        <v>174.01900000000001</v>
      </c>
      <c r="P150" s="52" cm="1">
        <f t="array" ref="P150">A127918158V_Latest</f>
        <v>89.418999999999997</v>
      </c>
      <c r="Q150" s="52" t="e" cm="1">
        <f t="array" ref="Q150">A127877110K_Latest</f>
        <v>#NAME?</v>
      </c>
      <c r="R150" s="52" cm="1">
        <f t="array" ref="R150">A127835578K_Latest</f>
        <v>705.68799999999999</v>
      </c>
      <c r="S150" s="52" cm="1">
        <f t="array" ref="S150">A127933362K_Latest</f>
        <v>26.786000000000001</v>
      </c>
      <c r="T150" s="52" cm="1">
        <f t="array" ref="T150">A127878606J_Latest</f>
        <v>42.447000000000003</v>
      </c>
      <c r="U150" s="52" cm="1">
        <f t="array" ref="U150">A127878614J_Latest</f>
        <v>28.687000000000001</v>
      </c>
      <c r="V150" s="52" cm="1">
        <f t="array" ref="V150">A127864826A_Latest</f>
        <v>28.535</v>
      </c>
      <c r="W150" s="52" cm="1">
        <f t="array" ref="W150">A127864850A_Latest</f>
        <v>29.308</v>
      </c>
      <c r="X150" s="52" cm="1">
        <f t="array" ref="X150">A127878666K_Latest</f>
        <v>20.815999999999999</v>
      </c>
      <c r="Y150" s="52" cm="1">
        <f t="array" ref="Y150">A127864898L_Latest</f>
        <v>10.215</v>
      </c>
      <c r="Z150" s="52" cm="1">
        <f t="array" ref="Z150">A127864914A_Latest</f>
        <v>17.888000000000002</v>
      </c>
      <c r="AA150" s="52" cm="1">
        <f t="array" ref="AA150">A127851134W_Latest</f>
        <v>58.317</v>
      </c>
      <c r="AB150" s="52" cm="1">
        <f t="array" ref="AB150">A127905902R_Latest</f>
        <v>26.663</v>
      </c>
      <c r="AC150" s="52" cm="1">
        <f t="array" ref="AC150">A127933442K_Latest</f>
        <v>25.68</v>
      </c>
      <c r="AD150" s="52" cm="1">
        <f t="array" ref="AD150">A127837430A_Latest</f>
        <v>59.93</v>
      </c>
      <c r="AE150" s="52" cm="1">
        <f t="array" ref="AE150">A127933482C_Latest</f>
        <v>27.324000000000002</v>
      </c>
      <c r="AF150" s="52" t="e" cm="1">
        <f t="array" ref="AF150">A127878742A_Latest</f>
        <v>#NAME?</v>
      </c>
      <c r="AG150" s="52" cm="1">
        <f t="array" ref="AG150">A127864470X_Latest</f>
        <v>207.23699999999999</v>
      </c>
      <c r="AH150" s="52" cm="1">
        <f t="array" ref="AH150">A127880078F_Latest</f>
        <v>26.382000000000001</v>
      </c>
      <c r="AI150" s="52" cm="1">
        <f t="array" ref="AI150">A127907534J_Latest</f>
        <v>61.322000000000003</v>
      </c>
      <c r="AJ150" s="52" cm="1">
        <f t="array" ref="AJ150">A127935022A_Latest</f>
        <v>16.399000000000001</v>
      </c>
      <c r="AK150" s="52" cm="1">
        <f t="array" ref="AK150">A127880246F_Latest</f>
        <v>20.625</v>
      </c>
      <c r="AL150" s="52" cm="1">
        <f t="array" ref="AL150">A127921090V_Latest</f>
        <v>25.198</v>
      </c>
      <c r="AM150" s="52" cm="1">
        <f t="array" ref="AM150">A127893854A_Latest</f>
        <v>12.069000000000001</v>
      </c>
      <c r="AN150" s="52" cm="1">
        <f t="array" ref="AN150">A127880282R_Latest</f>
        <v>5.0060000000000002</v>
      </c>
      <c r="AO150" s="52" cm="1">
        <f t="array" ref="AO150">A127907634T_Latest</f>
        <v>8.9440000000000008</v>
      </c>
      <c r="AP150" s="52" cm="1">
        <f t="array" ref="AP150">A127920946X_Latest</f>
        <v>78.820999999999998</v>
      </c>
      <c r="AQ150" s="52" cm="1">
        <f t="array" ref="AQ150">A127880106C_Latest</f>
        <v>17.672000000000001</v>
      </c>
      <c r="AR150" s="52" cm="1">
        <f t="array" ref="AR150">A127920978T_Latest</f>
        <v>19.372</v>
      </c>
      <c r="AS150" s="52" cm="1">
        <f t="array" ref="AS150">A127880166F_Latest</f>
        <v>37.356000000000002</v>
      </c>
      <c r="AT150" s="52" cm="1">
        <f t="array" ref="AT150">A127880186R_Latest</f>
        <v>19.687999999999999</v>
      </c>
      <c r="AU150" s="52" t="e" cm="1">
        <f t="array" ref="AU150">A127893918A_Latest</f>
        <v>#NAME?</v>
      </c>
      <c r="AV150" s="52" cm="1">
        <f t="array" ref="AV150">A127907150W_Latest</f>
        <v>176.85300000000001</v>
      </c>
      <c r="AW150" s="52" cm="1">
        <f t="array" ref="AW150">A127936426R_Latest</f>
        <v>21.151</v>
      </c>
      <c r="AX150" s="52" cm="1">
        <f t="array" ref="AX150">A127895206R_Latest</f>
        <v>40.896999999999998</v>
      </c>
      <c r="AY150" s="52" cm="1">
        <f t="array" ref="AY150">A127854382L_Latest</f>
        <v>18.329000000000001</v>
      </c>
      <c r="AZ150" s="52" cm="1">
        <f t="array" ref="AZ150">A127881670K_Latest</f>
        <v>17.399000000000001</v>
      </c>
      <c r="BA150" s="52" cm="1">
        <f t="array" ref="BA150">A127854422V_Latest</f>
        <v>22.959</v>
      </c>
      <c r="BB150" s="52" cm="1">
        <f t="array" ref="BB150">A127909106X_Latest</f>
        <v>11.012</v>
      </c>
      <c r="BC150" s="52" cm="1">
        <f t="array" ref="BC150">A127909130X_Latest</f>
        <v>7.0060000000000002</v>
      </c>
      <c r="BD150" s="52" cm="1">
        <f t="array" ref="BD150">A127936614X_Latest</f>
        <v>13.352</v>
      </c>
      <c r="BE150" s="52" cm="1">
        <f t="array" ref="BE150">A127867798J_Latest</f>
        <v>54.015000000000001</v>
      </c>
      <c r="BF150" s="52" cm="1">
        <f t="array" ref="BF150">A127881546A_Latest</f>
        <v>18.887</v>
      </c>
      <c r="BG150" s="52" cm="1">
        <f t="array" ref="BG150">A127895154X_Latest</f>
        <v>19.734999999999999</v>
      </c>
      <c r="BH150" s="52" cm="1">
        <f t="array" ref="BH150">A127840398W_Latest</f>
        <v>34.078000000000003</v>
      </c>
      <c r="BI150" s="52" cm="1">
        <f t="array" ref="BI150">A127922562X_Latest</f>
        <v>20.736999999999998</v>
      </c>
      <c r="BJ150" s="52" t="e" cm="1">
        <f t="array" ref="BJ150">A127840562L_Latest</f>
        <v>#NAME?</v>
      </c>
      <c r="BK150" s="52" cm="1">
        <f t="array" ref="BK150">A127894818K_Latest</f>
        <v>155.44</v>
      </c>
      <c r="BL150" s="52" cm="1">
        <f t="array" ref="BL150">A127855798K_Latest</f>
        <v>5.6970000000000001</v>
      </c>
      <c r="BM150" s="52" cm="1">
        <f t="array" ref="BM150">A127883226A_Latest</f>
        <v>9.7279999999999998</v>
      </c>
      <c r="BN150" s="52" cm="1">
        <f t="array" ref="BN150">A127938078T_Latest</f>
        <v>6.0910000000000002</v>
      </c>
      <c r="BO150" s="52" cm="1">
        <f t="array" ref="BO150">A127896742L_Latest</f>
        <v>3.9470000000000001</v>
      </c>
      <c r="BP150" s="52" cm="1">
        <f t="array" ref="BP150">A127924198A_Latest</f>
        <v>6.4169999999999998</v>
      </c>
      <c r="BQ150" s="52" cm="1">
        <f t="array" ref="BQ150">A127938138J_Latest</f>
        <v>4.3140000000000001</v>
      </c>
      <c r="BR150" s="52" cm="1">
        <f t="array" ref="BR150">A127855998C_Latest</f>
        <v>1.827</v>
      </c>
      <c r="BS150" s="52" cm="1">
        <f t="array" ref="BS150">A127856006V_Latest</f>
        <v>4.16</v>
      </c>
      <c r="BT150" s="52" cm="1">
        <f t="array" ref="BT150">A127937954L_Latest</f>
        <v>12.914</v>
      </c>
      <c r="BU150" s="52" cm="1">
        <f t="array" ref="BU150">A127869270W_Latest</f>
        <v>6.4020000000000001</v>
      </c>
      <c r="BV150" s="52" cm="1">
        <f t="array" ref="BV150">A127896662L_Latest</f>
        <v>4.6059999999999999</v>
      </c>
      <c r="BW150" s="52" cm="1">
        <f t="array" ref="BW150">A127869310C_Latest</f>
        <v>9.9619999999999997</v>
      </c>
      <c r="BX150" s="52" cm="1">
        <f t="array" ref="BX150">A127910506J_Latest</f>
        <v>6.282</v>
      </c>
      <c r="BY150" s="52" t="e" cm="1">
        <f t="array" ref="BY150">A127883362V_Latest</f>
        <v>#NAME?</v>
      </c>
      <c r="BZ150" s="52" cm="1">
        <f t="array" ref="BZ150">A127882854W_Latest</f>
        <v>42.180999999999997</v>
      </c>
      <c r="CA150" s="52" cm="1">
        <f t="array" ref="CA150">A127939378L_Latest</f>
        <v>7.3</v>
      </c>
      <c r="CB150" s="52" cm="1">
        <f t="array" ref="CB150">A127898314C_Latest</f>
        <v>19.350999999999999</v>
      </c>
      <c r="CC150" s="52" cm="1">
        <f t="array" ref="CC150">A127912122J_Latest</f>
        <v>15.763999999999999</v>
      </c>
      <c r="CD150" s="52" cm="1">
        <f t="array" ref="CD150">A127857482A_Latest</f>
        <v>8.8219999999999992</v>
      </c>
      <c r="CE150" s="52" cm="1">
        <f t="array" ref="CE150">A127884666X_Latest</f>
        <v>13.991</v>
      </c>
      <c r="CF150" s="52" cm="1">
        <f t="array" ref="CF150">A127843562T_Latest</f>
        <v>4.3369999999999997</v>
      </c>
      <c r="CG150" s="52" cm="1">
        <f t="array" ref="CG150">A127925862F_Latest</f>
        <v>7.0540000000000003</v>
      </c>
      <c r="CH150" s="52" cm="1">
        <f t="array" ref="CH150">A127912210J_Latest</f>
        <v>5.4770000000000003</v>
      </c>
      <c r="CI150" s="52" cm="1">
        <f t="array" ref="CI150">A127857334X_Latest</f>
        <v>23.477</v>
      </c>
      <c r="CJ150" s="52" cm="1">
        <f t="array" ref="CJ150">A127870802W_Latest</f>
        <v>10.907999999999999</v>
      </c>
      <c r="CK150" s="52" cm="1">
        <f t="array" ref="CK150">A127870826R_Latest</f>
        <v>12.593</v>
      </c>
      <c r="CL150" s="52" cm="1">
        <f t="array" ref="CL150">A127912058A_Latest</f>
        <v>24.088999999999999</v>
      </c>
      <c r="CM150" s="52" cm="1">
        <f t="array" ref="CM150">A127857398K_Latest</f>
        <v>9.1150000000000002</v>
      </c>
      <c r="CN150" s="52" t="e" cm="1">
        <f t="array" ref="CN150">A127939550C_Latest</f>
        <v>#NAME?</v>
      </c>
      <c r="CO150" s="52" cm="1">
        <f t="array" ref="CO150">A127843170F_Latest</f>
        <v>83.807000000000002</v>
      </c>
      <c r="CP150" s="52" cm="1">
        <f t="array" ref="CP150">A127858826L_Latest</f>
        <v>2.0219999999999998</v>
      </c>
      <c r="CQ150" s="52" cm="1">
        <f t="array" ref="CQ150">A127858934W_Latest</f>
        <v>1.583</v>
      </c>
      <c r="CR150" s="52" cm="1">
        <f t="array" ref="CR150">A127886082F_Latest</f>
        <v>2.7549999999999999</v>
      </c>
      <c r="CS150" s="52" cm="1">
        <f t="array" ref="CS150">A127941062J_Latest</f>
        <v>2.2949999999999999</v>
      </c>
      <c r="CT150" s="52" cm="1">
        <f t="array" ref="CT150">A127899874V_Latest</f>
        <v>1.258</v>
      </c>
      <c r="CU150" s="52" cm="1">
        <f t="array" ref="CU150">A127927306C_Latest</f>
        <v>1.8560000000000001</v>
      </c>
      <c r="CV150" s="52" cm="1">
        <f t="array" ref="CV150">A127845142J_Latest</f>
        <v>0.94099999999999995</v>
      </c>
      <c r="CW150" s="52" cm="1">
        <f t="array" ref="CW150">A127899934K_Latest</f>
        <v>2.3010000000000002</v>
      </c>
      <c r="CX150" s="52" cm="1">
        <f t="array" ref="CX150">A127899742T_Latest</f>
        <v>2.4889999999999999</v>
      </c>
      <c r="CY150" s="52" cm="1">
        <f t="array" ref="CY150">A127872374X_Latest</f>
        <v>1.31</v>
      </c>
      <c r="CZ150" s="52" cm="1">
        <f t="array" ref="CZ150">A127940982F_Latest</f>
        <v>2.4119999999999999</v>
      </c>
      <c r="DA150" s="52" cm="1">
        <f t="array" ref="DA150">A127872402W_Latest</f>
        <v>3.3650000000000002</v>
      </c>
      <c r="DB150" s="52" cm="1">
        <f t="array" ref="DB150">A127927190L_Latest</f>
        <v>3.8580000000000001</v>
      </c>
      <c r="DC150" s="52" t="e" cm="1">
        <f t="array" ref="DC150">A127941158A_Latest</f>
        <v>#NAME?</v>
      </c>
      <c r="DD150" s="52" cm="1">
        <f t="array" ref="DD150">A127926838X_Latest</f>
        <v>15.343999999999999</v>
      </c>
      <c r="DE150" s="52" cm="1">
        <f t="array" ref="DE150">A127901242W_Latest</f>
        <v>1.028</v>
      </c>
      <c r="DF150" s="52" cm="1">
        <f t="array" ref="DF150">A127846590F_Latest</f>
        <v>1.903</v>
      </c>
      <c r="DG150" s="52" cm="1">
        <f t="array" ref="DG150">A127846622L_Latest</f>
        <v>0.32300000000000001</v>
      </c>
      <c r="DH150" s="52" cm="1">
        <f t="array" ref="DH150">A127873974W_Latest</f>
        <v>0.752</v>
      </c>
      <c r="DI150" s="52" cm="1">
        <f t="array" ref="DI150">A127942506C_Latest</f>
        <v>0.63</v>
      </c>
      <c r="DJ150" s="52" cm="1">
        <f t="array" ref="DJ150">A127874002W_Latest</f>
        <v>0.57799999999999996</v>
      </c>
      <c r="DK150" s="52" cm="1">
        <f t="array" ref="DK150">A127942558F_Latest</f>
        <v>0.48599999999999999</v>
      </c>
      <c r="DL150" s="52" cm="1">
        <f t="array" ref="DL150">A127846714W_Latest</f>
        <v>0.30499999999999999</v>
      </c>
      <c r="DM150" s="52" cm="1">
        <f t="array" ref="DM150">A127860250X_Latest</f>
        <v>2.5990000000000002</v>
      </c>
      <c r="DN150" s="52" cm="1">
        <f t="array" ref="DN150">A127901298J_Latest</f>
        <v>0.88600000000000001</v>
      </c>
      <c r="DO150" s="52" cm="1">
        <f t="array" ref="DO150">A127873890L_Latest</f>
        <v>0.188</v>
      </c>
      <c r="DP150" s="52" cm="1">
        <f t="array" ref="DP150">A127860302R_Latest</f>
        <v>1.5960000000000001</v>
      </c>
      <c r="DQ150" s="52" cm="1">
        <f t="array" ref="DQ150">A127873918C_Latest</f>
        <v>0.65100000000000002</v>
      </c>
      <c r="DR150" s="52" t="e" cm="1">
        <f t="array" ref="DR150">A127928958C_Latest</f>
        <v>#NAME?</v>
      </c>
      <c r="DS150" s="52" cm="1">
        <f t="array" ref="DS150">A127887250X_Latest</f>
        <v>6.2270000000000003</v>
      </c>
      <c r="DT150" s="52" cm="1">
        <f t="array" ref="DT150">A127861758F_Latest</f>
        <v>0.97499999999999998</v>
      </c>
      <c r="DU150" s="52" cm="1">
        <f t="array" ref="DU150">A127944050C_Latest</f>
        <v>7.0380000000000003</v>
      </c>
      <c r="DV150" s="52" cm="1">
        <f t="array" ref="DV150">A127916650K_Latest</f>
        <v>0.97499999999999998</v>
      </c>
      <c r="DW150" s="52" cm="1">
        <f t="array" ref="DW150">A127889218K_Latest</f>
        <v>3.8940000000000001</v>
      </c>
      <c r="DX150" s="52" cm="1">
        <f t="array" ref="DX150">A127848154W_Latest</f>
        <v>2.85</v>
      </c>
      <c r="DY150" s="52" cm="1">
        <f t="array" ref="DY150">A127848166F_Latest</f>
        <v>1.4410000000000001</v>
      </c>
      <c r="DZ150" s="52" cm="1">
        <f t="array" ref="DZ150">A127889254V_Latest</f>
        <v>0.26600000000000001</v>
      </c>
      <c r="EA150" s="52" cm="1">
        <f t="array" ref="EA150">A127861970R_Latest</f>
        <v>0.81399999999999995</v>
      </c>
      <c r="EB150" s="52" cm="1">
        <f t="array" ref="EB150">A127889082K_Latest</f>
        <v>8.0129999999999999</v>
      </c>
      <c r="EC150" s="52" cm="1">
        <f t="array" ref="EC150">A127889102J_Latest</f>
        <v>3.472</v>
      </c>
      <c r="ED150" s="52" cm="1">
        <f t="array" ref="ED150">A127848074W_Latest</f>
        <v>1.149</v>
      </c>
      <c r="EE150" s="52" cm="1">
        <f t="array" ref="EE150">A127930310C_Latest</f>
        <v>3.6419999999999999</v>
      </c>
      <c r="EF150" s="52" cm="1">
        <f t="array" ref="EF150">A127861858R_Latest</f>
        <v>1.764</v>
      </c>
      <c r="EG150" s="52" t="e" cm="1">
        <f t="array" ref="EG150">A127848214L_Latest</f>
        <v>#NAME?</v>
      </c>
      <c r="EH150" s="52" cm="1">
        <f t="array" ref="EH150">A127916338T_Latest</f>
        <v>18.597999999999999</v>
      </c>
      <c r="EI150" s="52"/>
      <c r="EJ150" s="52"/>
      <c r="EK150" s="52"/>
      <c r="EL150" s="52"/>
      <c r="EM150" s="52"/>
      <c r="EN150" s="52"/>
      <c r="EO150" s="52"/>
      <c r="EP150" s="52"/>
      <c r="EQ150" s="52"/>
      <c r="ER150" s="52"/>
      <c r="ES150" s="52"/>
      <c r="ET150" s="52"/>
      <c r="EU150" s="52"/>
      <c r="EV150" s="52"/>
      <c r="EW150" s="52"/>
      <c r="EX150" s="52"/>
      <c r="EY150" s="52"/>
      <c r="EZ150" s="52"/>
      <c r="FA150" s="52"/>
      <c r="FB150" s="52"/>
      <c r="FC150" s="52"/>
      <c r="FD150" s="52"/>
      <c r="FE150" s="52"/>
      <c r="FF150" s="52"/>
      <c r="FG150" s="52"/>
      <c r="FH150" s="52"/>
      <c r="FI150" s="52"/>
      <c r="FJ150" s="52"/>
      <c r="FK150" s="52"/>
      <c r="FL150" s="52"/>
      <c r="FM150" s="52"/>
      <c r="FN150" s="52"/>
      <c r="FO150" s="52"/>
      <c r="FP150" s="52"/>
      <c r="FQ150" s="52"/>
      <c r="FR150" s="52"/>
      <c r="FS150" s="52"/>
      <c r="FT150" s="52"/>
      <c r="FU150" s="52"/>
      <c r="FV150" s="52"/>
      <c r="FW150" s="52"/>
      <c r="FX150" s="52"/>
      <c r="FY150" s="52"/>
      <c r="FZ150" s="52"/>
      <c r="GA150" s="52"/>
      <c r="GB150" s="52"/>
      <c r="GC150" s="52"/>
      <c r="GD150" s="52"/>
      <c r="GE150" s="52"/>
      <c r="GF150" s="52"/>
      <c r="GG150" s="52"/>
      <c r="GH150" s="52"/>
      <c r="GI150" s="52"/>
      <c r="GJ150" s="52"/>
    </row>
    <row r="151" spans="1:192" ht="15" hidden="1" customHeight="1">
      <c r="A151" s="49"/>
      <c r="B151" s="49" t="s">
        <v>8770</v>
      </c>
      <c r="C151" s="62">
        <v>34</v>
      </c>
      <c r="D151" s="52" cm="1">
        <f t="array" ref="D151">A127904426V_Latest</f>
        <v>20.724</v>
      </c>
      <c r="E151" s="52" cm="1">
        <f t="array" ref="E151">A127931898W_Latest</f>
        <v>54.652000000000001</v>
      </c>
      <c r="F151" s="52" cm="1">
        <f t="array" ref="F151">A127931922K_Latest</f>
        <v>52.93</v>
      </c>
      <c r="G151" s="52" cm="1">
        <f t="array" ref="G151">A127849762V_Latest</f>
        <v>44.48</v>
      </c>
      <c r="H151" s="52" cm="1">
        <f t="array" ref="H151">A127890674L_Latest</f>
        <v>33.125999999999998</v>
      </c>
      <c r="I151" s="52" cm="1">
        <f t="array" ref="I151">A127918242K_Latest</f>
        <v>33.761000000000003</v>
      </c>
      <c r="J151" s="52" cm="1">
        <f t="array" ref="J151">A127904638W_Latest</f>
        <v>28.747</v>
      </c>
      <c r="K151" s="52" cm="1">
        <f t="array" ref="K151">A127849822K_Latest</f>
        <v>38.037999999999997</v>
      </c>
      <c r="L151" s="52" cm="1">
        <f t="array" ref="L151">A127918098C_Latest</f>
        <v>63.162999999999997</v>
      </c>
      <c r="M151" s="52" cm="1">
        <f t="array" ref="M151">A127863194W_Latest</f>
        <v>30.295000000000002</v>
      </c>
      <c r="N151" s="52" cm="1">
        <f t="array" ref="N151">A127931862V_Latest</f>
        <v>48.661999999999999</v>
      </c>
      <c r="O151" s="52" cm="1">
        <f t="array" ref="O151">A127835906K_Latest</f>
        <v>90.677000000000007</v>
      </c>
      <c r="P151" s="52" cm="1">
        <f t="array" ref="P151">A127931878L_Latest</f>
        <v>65.909000000000006</v>
      </c>
      <c r="Q151" s="52" t="e" cm="1">
        <f t="array" ref="Q151">A127836022W_Latest</f>
        <v>#NAME?</v>
      </c>
      <c r="R151" s="52" cm="1">
        <f t="array" ref="R151">A127904142T_Latest</f>
        <v>312.89100000000002</v>
      </c>
      <c r="S151" s="52" cm="1">
        <f t="array" ref="S151">A127905874T_Latest</f>
        <v>4.5949999999999998</v>
      </c>
      <c r="T151" s="52" cm="1">
        <f t="array" ref="T151">A127892142K_Latest</f>
        <v>15.193</v>
      </c>
      <c r="U151" s="52" cm="1">
        <f t="array" ref="U151">A127837498W_Latest</f>
        <v>11.893000000000001</v>
      </c>
      <c r="V151" s="52" cm="1">
        <f t="array" ref="V151">A127864830T_Latest</f>
        <v>16.318000000000001</v>
      </c>
      <c r="W151" s="52" cm="1">
        <f t="array" ref="W151">A127892206K_Latest</f>
        <v>5.4340000000000002</v>
      </c>
      <c r="X151" s="52" cm="1">
        <f t="array" ref="X151">A127919710F_Latest</f>
        <v>9.7200000000000006</v>
      </c>
      <c r="Y151" s="52" cm="1">
        <f t="array" ref="Y151">A127906050V_Latest</f>
        <v>12.577</v>
      </c>
      <c r="Z151" s="52" cm="1">
        <f t="array" ref="Z151">A127864918K_Latest</f>
        <v>14.957000000000001</v>
      </c>
      <c r="AA151" s="52" cm="1">
        <f t="array" ref="AA151">A127878510R_Latest</f>
        <v>16.013999999999999</v>
      </c>
      <c r="AB151" s="52" cm="1">
        <f t="array" ref="AB151">A127878542J_Latest</f>
        <v>9.0530000000000008</v>
      </c>
      <c r="AC151" s="52" cm="1">
        <f t="array" ref="AC151">A127892102T_Latest</f>
        <v>9.7170000000000005</v>
      </c>
      <c r="AD151" s="52" cm="1">
        <f t="array" ref="AD151">A127864758K_Latest</f>
        <v>32.755000000000003</v>
      </c>
      <c r="AE151" s="52" cm="1">
        <f t="array" ref="AE151">A127878586K_Latest</f>
        <v>21.84</v>
      </c>
      <c r="AF151" s="52" t="e" cm="1">
        <f t="array" ref="AF151">A127906086W_Latest</f>
        <v>#NAME?</v>
      </c>
      <c r="AG151" s="52" cm="1">
        <f t="array" ref="AG151">A127891790R_Latest</f>
        <v>91.492999999999995</v>
      </c>
      <c r="AH151" s="52" cm="1">
        <f t="array" ref="AH151">A127838842R_Latest</f>
        <v>5.9160000000000004</v>
      </c>
      <c r="AI151" s="52" cm="1">
        <f t="array" ref="AI151">A127935006A_Latest</f>
        <v>15.746</v>
      </c>
      <c r="AJ151" s="52" cm="1">
        <f t="array" ref="AJ151">A127935026K_Latest</f>
        <v>14.472</v>
      </c>
      <c r="AK151" s="52" cm="1">
        <f t="array" ref="AK151">A127866402J_Latest</f>
        <v>8.2669999999999995</v>
      </c>
      <c r="AL151" s="52" cm="1">
        <f t="array" ref="AL151">A127907602X_Latest</f>
        <v>9.9190000000000005</v>
      </c>
      <c r="AM151" s="52" cm="1">
        <f t="array" ref="AM151">A127893858K_Latest</f>
        <v>8.5850000000000009</v>
      </c>
      <c r="AN151" s="52" cm="1">
        <f t="array" ref="AN151">A127907626T_Latest</f>
        <v>5.7510000000000003</v>
      </c>
      <c r="AO151" s="52" cm="1">
        <f t="array" ref="AO151">A127907638A_Latest</f>
        <v>6.109</v>
      </c>
      <c r="AP151" s="52" cm="1">
        <f t="array" ref="AP151">A127934950X_Latest</f>
        <v>18.155999999999999</v>
      </c>
      <c r="AQ151" s="52" cm="1">
        <f t="array" ref="AQ151">A127893670J_Latest</f>
        <v>5.1639999999999997</v>
      </c>
      <c r="AR151" s="52" cm="1">
        <f t="array" ref="AR151">A127934970J_Latest</f>
        <v>13.75</v>
      </c>
      <c r="AS151" s="52" cm="1">
        <f t="array" ref="AS151">A127880170W_Latest</f>
        <v>21.405999999999999</v>
      </c>
      <c r="AT151" s="52" cm="1">
        <f t="array" ref="AT151">A127852630A_Latest</f>
        <v>13.87</v>
      </c>
      <c r="AU151" s="52" t="e" cm="1">
        <f t="array" ref="AU151">A127866478C_Latest</f>
        <v>#NAME?</v>
      </c>
      <c r="AV151" s="52" cm="1">
        <f t="array" ref="AV151">A127879838L_Latest</f>
        <v>77.031000000000006</v>
      </c>
      <c r="AW151" s="52" cm="1">
        <f t="array" ref="AW151">A127854278L_Latest</f>
        <v>5.6619999999999999</v>
      </c>
      <c r="AX151" s="52" cm="1">
        <f t="array" ref="AX151">A127881610J_Latest</f>
        <v>11.327</v>
      </c>
      <c r="AY151" s="52" cm="1">
        <f t="array" ref="AY151">A127909078A_Latest</f>
        <v>12.664</v>
      </c>
      <c r="AZ151" s="52" cm="1">
        <f t="array" ref="AZ151">A127895242X_Latest</f>
        <v>9.0030000000000001</v>
      </c>
      <c r="BA151" s="52" cm="1">
        <f t="array" ref="BA151">A127840486W_Latest</f>
        <v>6.7679999999999998</v>
      </c>
      <c r="BB151" s="52" cm="1">
        <f t="array" ref="BB151">A127867966J_Latest</f>
        <v>6.9580000000000002</v>
      </c>
      <c r="BC151" s="52" cm="1">
        <f t="array" ref="BC151">A127909134J_Latest</f>
        <v>3.718</v>
      </c>
      <c r="BD151" s="52" cm="1">
        <f t="array" ref="BD151">A127840542C_Latest</f>
        <v>8.3320000000000007</v>
      </c>
      <c r="BE151" s="52" cm="1">
        <f t="array" ref="BE151">A127936442R_Latest</f>
        <v>14.211</v>
      </c>
      <c r="BF151" s="52" cm="1">
        <f t="array" ref="BF151">A127854306K_Latest</f>
        <v>8.3030000000000008</v>
      </c>
      <c r="BG151" s="52" cm="1">
        <f t="array" ref="BG151">A127936494T_Latest</f>
        <v>10.545</v>
      </c>
      <c r="BH151" s="52" cm="1">
        <f t="array" ref="BH151">A127922550R_Latest</f>
        <v>15.734</v>
      </c>
      <c r="BI151" s="52" cm="1">
        <f t="array" ref="BI151">A127867870R_Latest</f>
        <v>13.997999999999999</v>
      </c>
      <c r="BJ151" s="52" t="e" cm="1">
        <f t="array" ref="BJ151">A127936630X_Latest</f>
        <v>#NAME?</v>
      </c>
      <c r="BK151" s="52" cm="1">
        <f t="array" ref="BK151">A127894822A_Latest</f>
        <v>65.171000000000006</v>
      </c>
      <c r="BL151" s="52" cm="1">
        <f t="array" ref="BL151">A127883122J_Latest</f>
        <v>1.3440000000000001</v>
      </c>
      <c r="BM151" s="52" cm="1">
        <f t="array" ref="BM151">A127841998V_Latest</f>
        <v>4.8129999999999997</v>
      </c>
      <c r="BN151" s="52" cm="1">
        <f t="array" ref="BN151">A127896718L_Latest</f>
        <v>4.0609999999999999</v>
      </c>
      <c r="BO151" s="52" cm="1">
        <f t="array" ref="BO151">A127924178T_Latest</f>
        <v>3.4140000000000001</v>
      </c>
      <c r="BP151" s="52" cm="1">
        <f t="array" ref="BP151">A127869390R_Latest</f>
        <v>3.4020000000000001</v>
      </c>
      <c r="BQ151" s="52" cm="1">
        <f t="array" ref="BQ151">A127855978V_Latest</f>
        <v>3.2429999999999999</v>
      </c>
      <c r="BR151" s="52" cm="1">
        <f t="array" ref="BR151">A127869430W_Latest</f>
        <v>1.351</v>
      </c>
      <c r="BS151" s="52" cm="1">
        <f t="array" ref="BS151">A127910618A_Latest</f>
        <v>3.0369999999999999</v>
      </c>
      <c r="BT151" s="52" cm="1">
        <f t="array" ref="BT151">A127924018F_Latest</f>
        <v>5.3970000000000002</v>
      </c>
      <c r="BU151" s="52" cm="1">
        <f t="array" ref="BU151">A127937990W_Latest</f>
        <v>3.24</v>
      </c>
      <c r="BV151" s="52" cm="1">
        <f t="array" ref="BV151">A127924074X_Latest</f>
        <v>4.1310000000000002</v>
      </c>
      <c r="BW151" s="52" cm="1">
        <f t="array" ref="BW151">A127896678F_Latest</f>
        <v>5.6159999999999997</v>
      </c>
      <c r="BX151" s="52" cm="1">
        <f t="array" ref="BX151">A127938046X_Latest</f>
        <v>6.2789999999999999</v>
      </c>
      <c r="BY151" s="52" t="e" cm="1">
        <f t="array" ref="BY151">A127910646K_Latest</f>
        <v>#NAME?</v>
      </c>
      <c r="BZ151" s="52" cm="1">
        <f t="array" ref="BZ151">A127896374V_Latest</f>
        <v>25.244</v>
      </c>
      <c r="CA151" s="52" cm="1">
        <f t="array" ref="CA151">A127884558R_Latest</f>
        <v>0.67800000000000005</v>
      </c>
      <c r="CB151" s="52" cm="1">
        <f t="array" ref="CB151">A127857426J_Latest</f>
        <v>4.6040000000000001</v>
      </c>
      <c r="CC151" s="52" cm="1">
        <f t="array" ref="CC151">A127884638R_Latest</f>
        <v>8.8019999999999996</v>
      </c>
      <c r="CD151" s="52" cm="1">
        <f t="array" ref="CD151">A127870930R_Latest</f>
        <v>4.6360000000000001</v>
      </c>
      <c r="CE151" s="52" cm="1">
        <f t="array" ref="CE151">A127925830L_Latest</f>
        <v>5.2119999999999997</v>
      </c>
      <c r="CF151" s="52" cm="1">
        <f t="array" ref="CF151">A127843566A_Latest</f>
        <v>4.3970000000000002</v>
      </c>
      <c r="CG151" s="52" cm="1">
        <f t="array" ref="CG151">A127898410C_Latest</f>
        <v>4.0449999999999999</v>
      </c>
      <c r="CH151" s="52" cm="1">
        <f t="array" ref="CH151">A127925874R_Latest</f>
        <v>3.39</v>
      </c>
      <c r="CI151" s="52" cm="1">
        <f t="array" ref="CI151">A127884570F_Latest</f>
        <v>4.883</v>
      </c>
      <c r="CJ151" s="52" cm="1">
        <f t="array" ref="CJ151">A127912022X_Latest</f>
        <v>3.411</v>
      </c>
      <c r="CK151" s="52" cm="1">
        <f t="array" ref="CK151">A127843450X_Latest</f>
        <v>8.4309999999999992</v>
      </c>
      <c r="CL151" s="52" cm="1">
        <f t="array" ref="CL151">A127912062T_Latest</f>
        <v>10.326000000000001</v>
      </c>
      <c r="CM151" s="52" cm="1">
        <f t="array" ref="CM151">A127912086K_Latest</f>
        <v>7.2919999999999998</v>
      </c>
      <c r="CN151" s="52" t="e" cm="1">
        <f t="array" ref="CN151">A127871010T_Latest</f>
        <v>#NAME?</v>
      </c>
      <c r="CO151" s="52" cm="1">
        <f t="array" ref="CO151">A127911702K_Latest</f>
        <v>36.914999999999999</v>
      </c>
      <c r="CP151" s="52" cm="1">
        <f t="array" ref="CP151">A127899718T_Latest</f>
        <v>0.625</v>
      </c>
      <c r="CQ151" s="52" cm="1">
        <f t="array" ref="CQ151">A127886066F_Latest</f>
        <v>0.71199999999999997</v>
      </c>
      <c r="CR151" s="52" cm="1">
        <f t="array" ref="CR151">A127913706F_Latest</f>
        <v>0.77100000000000002</v>
      </c>
      <c r="CS151" s="52" cm="1">
        <f t="array" ref="CS151">A127886102C_Latest</f>
        <v>1.212</v>
      </c>
      <c r="CT151" s="52" cm="1">
        <f t="array" ref="CT151">A127913738X_Latest</f>
        <v>0.73199999999999998</v>
      </c>
      <c r="CU151" s="52" cm="1">
        <f t="array" ref="CU151">A127858990R_Latest</f>
        <v>0.36699999999999999</v>
      </c>
      <c r="CV151" s="52" cm="1">
        <f t="array" ref="CV151">A127859002R_Latest</f>
        <v>0.54400000000000004</v>
      </c>
      <c r="CW151" s="52" cm="1">
        <f t="array" ref="CW151">A127899938V_Latest</f>
        <v>1.978</v>
      </c>
      <c r="CX151" s="52" cm="1">
        <f t="array" ref="CX151">A127899746A_Latest</f>
        <v>1.0309999999999999</v>
      </c>
      <c r="CY151" s="52" cm="1">
        <f t="array" ref="CY151">A127927126V_Latest</f>
        <v>0.30599999999999999</v>
      </c>
      <c r="CZ151" s="52" cm="1">
        <f t="array" ref="CZ151">A127858866F_Latest</f>
        <v>1.02</v>
      </c>
      <c r="DA151" s="52" cm="1">
        <f t="array" ref="DA151">A127940994R_Latest</f>
        <v>1.9119999999999999</v>
      </c>
      <c r="DB151" s="52" cm="1">
        <f t="array" ref="DB151">A127886038W_Latest</f>
        <v>2.1669999999999998</v>
      </c>
      <c r="DC151" s="52" t="e" cm="1">
        <f t="array" ref="DC151">A127845170T_Latest</f>
        <v>#NAME?</v>
      </c>
      <c r="DD151" s="52" cm="1">
        <f t="array" ref="DD151">A127844690C_Latest</f>
        <v>7.2169999999999996</v>
      </c>
      <c r="DE151" s="52" cm="1">
        <f t="array" ref="DE151">A127901246F_Latest</f>
        <v>0.21099999999999999</v>
      </c>
      <c r="DF151" s="52" cm="1">
        <f t="array" ref="DF151">A127901354R_Latest</f>
        <v>0.311</v>
      </c>
      <c r="DG151" s="52" cm="1">
        <f t="array" ref="DG151">A127901370R_Latest</f>
        <v>0.26700000000000002</v>
      </c>
      <c r="DH151" s="52" cm="1">
        <f t="array" ref="DH151">A127915302W_Latest</f>
        <v>0.46600000000000003</v>
      </c>
      <c r="DI151" s="52" cm="1">
        <f t="array" ref="DI151">A127942510V_Latest</f>
        <v>0.39300000000000002</v>
      </c>
      <c r="DJ151" s="52" cm="1">
        <f t="array" ref="DJ151">A127942534L_Latest</f>
        <v>0.22700000000000001</v>
      </c>
      <c r="DK151" s="52" cm="1">
        <f t="array" ref="DK151">A127942562W_Latest</f>
        <v>0.36099999999999999</v>
      </c>
      <c r="DL151" s="52" cm="1">
        <f t="array" ref="DL151">A127860470A_Latest</f>
        <v>0</v>
      </c>
      <c r="DM151" s="52" cm="1">
        <f t="array" ref="DM151">A127846486F_Latest</f>
        <v>0.45400000000000001</v>
      </c>
      <c r="DN151" s="52" cm="1">
        <f t="array" ref="DN151">A127887558V_Latest</f>
        <v>0.153</v>
      </c>
      <c r="DO151" s="52" cm="1">
        <f t="array" ref="DO151">A127846534L_Latest</f>
        <v>0.502</v>
      </c>
      <c r="DP151" s="52" cm="1">
        <f t="array" ref="DP151">A127942438L_Latest</f>
        <v>0.9</v>
      </c>
      <c r="DQ151" s="52" cm="1">
        <f t="array" ref="DQ151">A127873922V_Latest</f>
        <v>0.22700000000000001</v>
      </c>
      <c r="DR151" s="52" t="e" cm="1">
        <f t="array" ref="DR151">A127942578R_Latest</f>
        <v>#NAME?</v>
      </c>
      <c r="DS151" s="52" cm="1">
        <f t="array" ref="DS151">A127942078V_Latest</f>
        <v>2.2360000000000002</v>
      </c>
      <c r="DT151" s="52" cm="1">
        <f t="array" ref="DT151">A127902866L_Latest</f>
        <v>1.6919999999999999</v>
      </c>
      <c r="DU151" s="52" cm="1">
        <f t="array" ref="DU151">A127916642K_Latest</f>
        <v>1.946</v>
      </c>
      <c r="DV151" s="52" cm="1">
        <f t="array" ref="DV151">A127889186C_Latest</f>
        <v>0</v>
      </c>
      <c r="DW151" s="52" cm="1">
        <f t="array" ref="DW151">A127875470C_Latest</f>
        <v>1.1639999999999999</v>
      </c>
      <c r="DX151" s="52" cm="1">
        <f t="array" ref="DX151">A127930450F_Latest</f>
        <v>1.264</v>
      </c>
      <c r="DY151" s="52" cm="1">
        <f t="array" ref="DY151">A127903054X_Latest</f>
        <v>0.26300000000000001</v>
      </c>
      <c r="DZ151" s="52" cm="1">
        <f t="array" ref="DZ151">A127861950F_Latest</f>
        <v>0.40100000000000002</v>
      </c>
      <c r="EA151" s="52" cm="1">
        <f t="array" ref="EA151">A127944150L_Latest</f>
        <v>0.23499999999999999</v>
      </c>
      <c r="EB151" s="52" cm="1">
        <f t="array" ref="EB151">A127930242L_Latest</f>
        <v>3.0169999999999999</v>
      </c>
      <c r="EC151" s="52" cm="1">
        <f t="array" ref="EC151">A127861806L_Latest</f>
        <v>0.66400000000000003</v>
      </c>
      <c r="ED151" s="52" cm="1">
        <f t="array" ref="ED151">A127848078F_Latest</f>
        <v>0.56599999999999995</v>
      </c>
      <c r="EE151" s="52" cm="1">
        <f t="array" ref="EE151">A127889126A_Latest</f>
        <v>2.0259999999999998</v>
      </c>
      <c r="EF151" s="52" cm="1">
        <f t="array" ref="EF151">A127944038L_Latest</f>
        <v>0.23499999999999999</v>
      </c>
      <c r="EG151" s="52" t="e" cm="1">
        <f t="array" ref="EG151">A127944170W_Latest</f>
        <v>#NAME?</v>
      </c>
      <c r="EH151" s="52" cm="1">
        <f t="array" ref="EH151">A127888782F_Latest</f>
        <v>7.585</v>
      </c>
      <c r="EI151" s="52"/>
      <c r="EJ151" s="52"/>
      <c r="EK151" s="52"/>
      <c r="EL151" s="52"/>
      <c r="EM151" s="52"/>
      <c r="EN151" s="52"/>
      <c r="EO151" s="52"/>
      <c r="EP151" s="52"/>
      <c r="EQ151" s="52"/>
      <c r="ER151" s="52"/>
      <c r="ES151" s="52"/>
      <c r="ET151" s="52"/>
      <c r="EU151" s="52"/>
      <c r="EV151" s="52"/>
      <c r="EW151" s="52"/>
      <c r="EX151" s="52"/>
      <c r="EY151" s="52"/>
      <c r="EZ151" s="52"/>
      <c r="FA151" s="52"/>
      <c r="FB151" s="52"/>
      <c r="FC151" s="52"/>
      <c r="FD151" s="52"/>
      <c r="FE151" s="52"/>
      <c r="FF151" s="52"/>
      <c r="FG151" s="52"/>
      <c r="FH151" s="52"/>
      <c r="FI151" s="52"/>
      <c r="FJ151" s="52"/>
      <c r="FK151" s="52"/>
      <c r="FL151" s="52"/>
      <c r="FM151" s="52"/>
      <c r="FN151" s="52"/>
      <c r="FO151" s="52"/>
      <c r="FP151" s="52"/>
      <c r="FQ151" s="52"/>
      <c r="FR151" s="52"/>
      <c r="FS151" s="52"/>
      <c r="FT151" s="52"/>
      <c r="FU151" s="52"/>
      <c r="FV151" s="52"/>
      <c r="FW151" s="52"/>
      <c r="FX151" s="52"/>
      <c r="FY151" s="52"/>
      <c r="FZ151" s="52"/>
      <c r="GA151" s="52"/>
      <c r="GB151" s="52"/>
      <c r="GC151" s="52"/>
      <c r="GD151" s="52"/>
      <c r="GE151" s="52"/>
      <c r="GF151" s="52"/>
      <c r="GG151" s="52"/>
      <c r="GH151" s="52"/>
      <c r="GI151" s="52"/>
      <c r="GJ151" s="52"/>
    </row>
    <row r="152" spans="1:192" ht="15" hidden="1" customHeight="1">
      <c r="A152" s="48" t="s">
        <v>8736</v>
      </c>
      <c r="B152" s="57"/>
      <c r="C152" s="62">
        <v>35</v>
      </c>
      <c r="D152" s="52" cm="1">
        <f t="array" ref="D152">A127890494C_Latest</f>
        <v>112.065</v>
      </c>
      <c r="E152" s="52" cm="1">
        <f t="array" ref="E152">A127835950V_Latest</f>
        <v>238.91900000000001</v>
      </c>
      <c r="F152" s="52" cm="1">
        <f t="array" ref="F152">A127904554L_Latest</f>
        <v>142.25299999999999</v>
      </c>
      <c r="G152" s="52" cm="1">
        <f t="array" ref="G152">A127918210T_Latest</f>
        <v>130.749</v>
      </c>
      <c r="H152" s="52" cm="1">
        <f t="array" ref="H152">A127863346W_Latest</f>
        <v>135.73699999999999</v>
      </c>
      <c r="I152" s="52" cm="1">
        <f t="array" ref="I152">A127918266C_Latest</f>
        <v>90.182000000000002</v>
      </c>
      <c r="J152" s="52" cm="1">
        <f t="array" ref="J152">A127863370W_Latest</f>
        <v>61.55</v>
      </c>
      <c r="K152" s="52" cm="1">
        <f t="array" ref="K152">A127932046R_Latest</f>
        <v>91.278999999999996</v>
      </c>
      <c r="L152" s="52" cm="1">
        <f t="array" ref="L152">A127876942J_Latest</f>
        <v>303.80700000000002</v>
      </c>
      <c r="M152" s="52" cm="1">
        <f t="array" ref="M152">A127849646K_Latest</f>
        <v>116.495</v>
      </c>
      <c r="N152" s="52" cm="1">
        <f t="array" ref="N152">A127890566C_Latest</f>
        <v>134.398</v>
      </c>
      <c r="O152" s="52" cm="1">
        <f t="array" ref="O152">A127931874C_Latest</f>
        <v>264.69600000000003</v>
      </c>
      <c r="P152" s="52" cm="1">
        <f t="array" ref="P152">A127931882C_Latest</f>
        <v>155.328</v>
      </c>
      <c r="Q152" s="52" cm="1">
        <f t="array" ref="Q152">A127932066X_Latest</f>
        <v>110.83799999999999</v>
      </c>
      <c r="R152" s="52" cm="1">
        <f t="array" ref="R152">A127835590A_Latest</f>
        <v>1129.4169999999999</v>
      </c>
      <c r="S152" s="52" cm="1">
        <f t="array" ref="S152">A127933374V_Latest</f>
        <v>31.381</v>
      </c>
      <c r="T152" s="52" cm="1">
        <f t="array" ref="T152">A127933498W_Latest</f>
        <v>57.639000000000003</v>
      </c>
      <c r="U152" s="52" cm="1">
        <f t="array" ref="U152">A127878626T_Latest</f>
        <v>40.58</v>
      </c>
      <c r="V152" s="52" cm="1">
        <f t="array" ref="V152">A127878650T_Latest</f>
        <v>44.853000000000002</v>
      </c>
      <c r="W152" s="52" cm="1">
        <f t="array" ref="W152">A127906034V_Latest</f>
        <v>34.741999999999997</v>
      </c>
      <c r="X152" s="52" cm="1">
        <f t="array" ref="X152">A127878686V_Latest</f>
        <v>30.536000000000001</v>
      </c>
      <c r="Y152" s="52" cm="1">
        <f t="array" ref="Y152">A127933602K_Latest</f>
        <v>22.792999999999999</v>
      </c>
      <c r="Z152" s="52" cm="1">
        <f t="array" ref="Z152">A127878726A_Latest</f>
        <v>32.844999999999999</v>
      </c>
      <c r="AA152" s="52" cm="1">
        <f t="array" ref="AA152">A127919570R_Latest</f>
        <v>74.331000000000003</v>
      </c>
      <c r="AB152" s="52" cm="1">
        <f t="array" ref="AB152">A127851158R_Latest</f>
        <v>35.716000000000001</v>
      </c>
      <c r="AC152" s="52" cm="1">
        <f t="array" ref="AC152">A127905914X_Latest</f>
        <v>35.396999999999998</v>
      </c>
      <c r="AD152" s="52" cm="1">
        <f t="array" ref="AD152">A127837438V_Latest</f>
        <v>92.685000000000002</v>
      </c>
      <c r="AE152" s="52" cm="1">
        <f t="array" ref="AE152">A127919650R_Latest</f>
        <v>49.164000000000001</v>
      </c>
      <c r="AF152" s="52" cm="1">
        <f t="array" ref="AF152">A127878766V_Latest</f>
        <v>36.893999999999998</v>
      </c>
      <c r="AG152" s="52" cm="1">
        <f t="array" ref="AG152">A127837062J_Latest</f>
        <v>335.62400000000002</v>
      </c>
      <c r="AH152" s="52" cm="1">
        <f t="array" ref="AH152">A127934934X_Latest</f>
        <v>32.298000000000002</v>
      </c>
      <c r="AI152" s="52" cm="1">
        <f t="array" ref="AI152">A127921038K_Latest</f>
        <v>77.069000000000003</v>
      </c>
      <c r="AJ152" s="52" cm="1">
        <f t="array" ref="AJ152">A127838966T_Latest</f>
        <v>30.870999999999999</v>
      </c>
      <c r="AK152" s="52" cm="1">
        <f t="array" ref="AK152">A127907590A_Latest</f>
        <v>28.890999999999998</v>
      </c>
      <c r="AL152" s="52" cm="1">
        <f t="array" ref="AL152">A127893846A_Latest</f>
        <v>35.116999999999997</v>
      </c>
      <c r="AM152" s="52" cm="1">
        <f t="array" ref="AM152">A127893870A_Latest</f>
        <v>20.654</v>
      </c>
      <c r="AN152" s="52" cm="1">
        <f t="array" ref="AN152">A127852778W_Latest</f>
        <v>10.757</v>
      </c>
      <c r="AO152" s="52" cm="1">
        <f t="array" ref="AO152">A127893914T_Latest</f>
        <v>15.053000000000001</v>
      </c>
      <c r="AP152" s="52" cm="1">
        <f t="array" ref="AP152">A127907462J_Latest</f>
        <v>96.975999999999999</v>
      </c>
      <c r="AQ152" s="52" cm="1">
        <f t="array" ref="AQ152">A127920974J_Latest</f>
        <v>22.835999999999999</v>
      </c>
      <c r="AR152" s="52" cm="1">
        <f t="array" ref="AR152">A127880150L_Latest</f>
        <v>33.122</v>
      </c>
      <c r="AS152" s="52" cm="1">
        <f t="array" ref="AS152">A127838926X_Latest</f>
        <v>58.762999999999998</v>
      </c>
      <c r="AT152" s="52" cm="1">
        <f t="array" ref="AT152">A127866362A_Latest</f>
        <v>33.557000000000002</v>
      </c>
      <c r="AU152" s="52" cm="1">
        <f t="array" ref="AU152">A127907670A_Latest</f>
        <v>26.28</v>
      </c>
      <c r="AV152" s="52" cm="1">
        <f t="array" ref="AV152">A127907158R_Latest</f>
        <v>280.16399999999999</v>
      </c>
      <c r="AW152" s="52" cm="1">
        <f t="array" ref="AW152">A127922502W_Latest</f>
        <v>26.814</v>
      </c>
      <c r="AX152" s="52" cm="1">
        <f t="array" ref="AX152">A127854370C_Latest</f>
        <v>52.223999999999997</v>
      </c>
      <c r="AY152" s="52" cm="1">
        <f t="array" ref="AY152">A127936570J_Latest</f>
        <v>30.992999999999999</v>
      </c>
      <c r="AZ152" s="52" cm="1">
        <f t="array" ref="AZ152">A127840474L_Latest</f>
        <v>26.402000000000001</v>
      </c>
      <c r="BA152" s="52" cm="1">
        <f t="array" ref="BA152">A127922658T_Latest</f>
        <v>29.727</v>
      </c>
      <c r="BB152" s="52" cm="1">
        <f t="array" ref="BB152">A127854446L_Latest</f>
        <v>17.97</v>
      </c>
      <c r="BC152" s="52" cm="1">
        <f t="array" ref="BC152">A127840534C_Latest</f>
        <v>10.724</v>
      </c>
      <c r="BD152" s="52" cm="1">
        <f t="array" ref="BD152">A127854474W_Latest</f>
        <v>21.684000000000001</v>
      </c>
      <c r="BE152" s="52" cm="1">
        <f t="array" ref="BE152">A127936458J_Latest</f>
        <v>68.225999999999999</v>
      </c>
      <c r="BF152" s="52" cm="1">
        <f t="array" ref="BF152">A127895142R_Latest</f>
        <v>27.190999999999999</v>
      </c>
      <c r="BG152" s="52" cm="1">
        <f t="array" ref="BG152">A127936502F_Latest</f>
        <v>30.28</v>
      </c>
      <c r="BH152" s="52" cm="1">
        <f t="array" ref="BH152">A127936522R_Latest</f>
        <v>49.811999999999998</v>
      </c>
      <c r="BI152" s="52" cm="1">
        <f t="array" ref="BI152">A127895194T_Latest</f>
        <v>34.734999999999999</v>
      </c>
      <c r="BJ152" s="52" cm="1">
        <f t="array" ref="BJ152">A127854482W_Latest</f>
        <v>24.544</v>
      </c>
      <c r="BK152" s="52" cm="1">
        <f t="array" ref="BK152">A127854002X_Latest</f>
        <v>245.155</v>
      </c>
      <c r="BL152" s="52" cm="1">
        <f t="array" ref="BL152">A127841898K_Latest</f>
        <v>7.0410000000000004</v>
      </c>
      <c r="BM152" s="52" cm="1">
        <f t="array" ref="BM152">A127869342W_Latest</f>
        <v>14.541</v>
      </c>
      <c r="BN152" s="52" cm="1">
        <f t="array" ref="BN152">A127938086T_Latest</f>
        <v>10.151999999999999</v>
      </c>
      <c r="BO152" s="52" cm="1">
        <f t="array" ref="BO152">A127883278C_Latest</f>
        <v>7.36</v>
      </c>
      <c r="BP152" s="52" cm="1">
        <f t="array" ref="BP152">A127938130R_Latest</f>
        <v>9.8190000000000008</v>
      </c>
      <c r="BQ152" s="52" cm="1">
        <f t="array" ref="BQ152">A127855990K_Latest</f>
        <v>7.556</v>
      </c>
      <c r="BR152" s="52" cm="1">
        <f t="array" ref="BR152">A127896774F_Latest</f>
        <v>3.1779999999999999</v>
      </c>
      <c r="BS152" s="52" cm="1">
        <f t="array" ref="BS152">A127924258T_Latest</f>
        <v>7.1970000000000001</v>
      </c>
      <c r="BT152" s="52" cm="1">
        <f t="array" ref="BT152">A127910458A_Latest</f>
        <v>18.311</v>
      </c>
      <c r="BU152" s="52" cm="1">
        <f t="array" ref="BU152">A127924058X_Latest</f>
        <v>9.6419999999999995</v>
      </c>
      <c r="BV152" s="52" cm="1">
        <f t="array" ref="BV152">A127924094J_Latest</f>
        <v>8.7370000000000001</v>
      </c>
      <c r="BW152" s="52" cm="1">
        <f t="array" ref="BW152">A127855870T_Latest</f>
        <v>15.577999999999999</v>
      </c>
      <c r="BX152" s="52" cm="1">
        <f t="array" ref="BX152">A127896706C_Latest</f>
        <v>12.561</v>
      </c>
      <c r="BY152" s="52" cm="1">
        <f t="array" ref="BY152">A127869510W_Latest</f>
        <v>7.1859999999999999</v>
      </c>
      <c r="BZ152" s="52" cm="1">
        <f t="array" ref="BZ152">A127937670K_Latest</f>
        <v>74.61</v>
      </c>
      <c r="CA152" s="52" cm="1">
        <f t="array" ref="CA152">A127857330R_Latest</f>
        <v>7.9779999999999998</v>
      </c>
      <c r="CB152" s="52" cm="1">
        <f t="array" ref="CB152">A127898322C_Latest</f>
        <v>23.954999999999998</v>
      </c>
      <c r="CC152" s="52" cm="1">
        <f t="array" ref="CC152">A127939466L_Latest</f>
        <v>24.565999999999999</v>
      </c>
      <c r="CD152" s="52" cm="1">
        <f t="array" ref="CD152">A127912146A_Latest</f>
        <v>13.459</v>
      </c>
      <c r="CE152" s="52" cm="1">
        <f t="array" ref="CE152">A127843550J_Latest</f>
        <v>19.202999999999999</v>
      </c>
      <c r="CF152" s="52" cm="1">
        <f t="array" ref="CF152">A127939510K_Latest</f>
        <v>8.7349999999999994</v>
      </c>
      <c r="CG152" s="52" cm="1">
        <f t="array" ref="CG152">A127870982T_Latest</f>
        <v>11.1</v>
      </c>
      <c r="CH152" s="52" cm="1">
        <f t="array" ref="CH152">A127912214T_Latest</f>
        <v>8.8670000000000009</v>
      </c>
      <c r="CI152" s="52" cm="1">
        <f t="array" ref="CI152">A127925678F_Latest</f>
        <v>28.36</v>
      </c>
      <c r="CJ152" s="52" cm="1">
        <f t="array" ref="CJ152">A127870818R_Latest</f>
        <v>14.319000000000001</v>
      </c>
      <c r="CK152" s="52" cm="1">
        <f t="array" ref="CK152">A127870838X_Latest</f>
        <v>21.024999999999999</v>
      </c>
      <c r="CL152" s="52" cm="1">
        <f t="array" ref="CL152">A127925726L_Latest</f>
        <v>34.414999999999999</v>
      </c>
      <c r="CM152" s="52" cm="1">
        <f t="array" ref="CM152">A127843494A_Latest</f>
        <v>16.408000000000001</v>
      </c>
      <c r="CN152" s="52" cm="1">
        <f t="array" ref="CN152">A127925898J_Latest</f>
        <v>11.888</v>
      </c>
      <c r="CO152" s="52" cm="1">
        <f t="array" ref="CO152">A127843178X_Latest</f>
        <v>132.61000000000001</v>
      </c>
      <c r="CP152" s="52" cm="1">
        <f t="array" ref="CP152">A127913614W_Latest</f>
        <v>2.6459999999999999</v>
      </c>
      <c r="CQ152" s="52" cm="1">
        <f t="array" ref="CQ152">A127913698T_Latest</f>
        <v>2.2949999999999999</v>
      </c>
      <c r="CR152" s="52" cm="1">
        <f t="array" ref="CR152">A127845090T_Latest</f>
        <v>3.5259999999999998</v>
      </c>
      <c r="CS152" s="52" cm="1">
        <f t="array" ref="CS152">A127941082T_Latest</f>
        <v>3.5070000000000001</v>
      </c>
      <c r="CT152" s="52" cm="1">
        <f t="array" ref="CT152">A127913746X_Latest</f>
        <v>1.99</v>
      </c>
      <c r="CU152" s="52" cm="1">
        <f t="array" ref="CU152">A127899906A_Latest</f>
        <v>2.2229999999999999</v>
      </c>
      <c r="CV152" s="52" cm="1">
        <f t="array" ref="CV152">A127899922A_Latest</f>
        <v>1.484</v>
      </c>
      <c r="CW152" s="52" cm="1">
        <f t="array" ref="CW152">A127886182R_Latest</f>
        <v>4.2789999999999999</v>
      </c>
      <c r="CX152" s="52" cm="1">
        <f t="array" ref="CX152">A127858846W_Latest</f>
        <v>3.52</v>
      </c>
      <c r="CY152" s="52" cm="1">
        <f t="array" ref="CY152">A127927142V_Latest</f>
        <v>1.6160000000000001</v>
      </c>
      <c r="CZ152" s="52" cm="1">
        <f t="array" ref="CZ152">A127899786V_Latest</f>
        <v>3.4319999999999999</v>
      </c>
      <c r="DA152" s="52" cm="1">
        <f t="array" ref="DA152">A127899802J_Latest</f>
        <v>5.2779999999999996</v>
      </c>
      <c r="DB152" s="52" cm="1">
        <f t="array" ref="DB152">A127886058F_Latest</f>
        <v>6.0250000000000004</v>
      </c>
      <c r="DC152" s="52" cm="1">
        <f t="array" ref="DC152">A127913822R_Latest</f>
        <v>1.6970000000000001</v>
      </c>
      <c r="DD152" s="52" cm="1">
        <f t="array" ref="DD152">A127858554V_Latest</f>
        <v>24.257999999999999</v>
      </c>
      <c r="DE152" s="52" cm="1">
        <f t="array" ref="DE152">A127846478F_Latest</f>
        <v>1.238</v>
      </c>
      <c r="DF152" s="52" cm="1">
        <f t="array" ref="DF152">A127846606L_Latest</f>
        <v>2.2130000000000001</v>
      </c>
      <c r="DG152" s="52" cm="1">
        <f t="array" ref="DG152">A127942474W_Latest</f>
        <v>0.59099999999999997</v>
      </c>
      <c r="DH152" s="52" cm="1">
        <f t="array" ref="DH152">A127860386K_Latest</f>
        <v>1.218</v>
      </c>
      <c r="DI152" s="52" cm="1">
        <f t="array" ref="DI152">A127846662F_Latest</f>
        <v>1.024</v>
      </c>
      <c r="DJ152" s="52" cm="1">
        <f t="array" ref="DJ152">A127846686X_Latest</f>
        <v>0.80500000000000005</v>
      </c>
      <c r="DK152" s="52" cm="1">
        <f t="array" ref="DK152">A127874030F_Latest</f>
        <v>0.84699999999999998</v>
      </c>
      <c r="DL152" s="52" cm="1">
        <f t="array" ref="DL152">A127887726V_Latest</f>
        <v>0.30499999999999999</v>
      </c>
      <c r="DM152" s="52" cm="1">
        <f t="array" ref="DM152">A127901278X_Latest</f>
        <v>3.0529999999999999</v>
      </c>
      <c r="DN152" s="52" cm="1">
        <f t="array" ref="DN152">A127942410K_Latest</f>
        <v>1.0389999999999999</v>
      </c>
      <c r="DO152" s="52" cm="1">
        <f t="array" ref="DO152">A127915206W_Latest</f>
        <v>0.69</v>
      </c>
      <c r="DP152" s="52" cm="1">
        <f t="array" ref="DP152">A127915230W_Latest</f>
        <v>2.496</v>
      </c>
      <c r="DQ152" s="52" cm="1">
        <f t="array" ref="DQ152">A127860334J_Latest</f>
        <v>0.878</v>
      </c>
      <c r="DR152" s="52" cm="1">
        <f t="array" ref="DR152">A127901494T_Latest</f>
        <v>1</v>
      </c>
      <c r="DS152" s="52" cm="1">
        <f t="array" ref="DS152">A127887258T_Latest</f>
        <v>9.4629999999999992</v>
      </c>
      <c r="DT152" s="52" cm="1">
        <f t="array" ref="DT152">A127861770W_Latest</f>
        <v>2.6669999999999998</v>
      </c>
      <c r="DU152" s="52" cm="1">
        <f t="array" ref="DU152">A127902990W_Latest</f>
        <v>8.984</v>
      </c>
      <c r="DV152" s="52" cm="1">
        <f t="array" ref="DV152">A127875462C_Latest</f>
        <v>0.97499999999999998</v>
      </c>
      <c r="DW152" s="52" cm="1">
        <f t="array" ref="DW152">A127861902L_Latest</f>
        <v>5.0579999999999998</v>
      </c>
      <c r="DX152" s="52" cm="1">
        <f t="array" ref="DX152">A127861918F_Latest</f>
        <v>4.1139999999999999</v>
      </c>
      <c r="DY152" s="52" cm="1">
        <f t="array" ref="DY152">A127916690C_Latest</f>
        <v>1.704</v>
      </c>
      <c r="DZ152" s="52" cm="1">
        <f t="array" ref="DZ152">A127944142L_Latest</f>
        <v>0.66700000000000004</v>
      </c>
      <c r="EA152" s="52" cm="1">
        <f t="array" ref="EA152">A127916718V_Latest</f>
        <v>1.0489999999999999</v>
      </c>
      <c r="EB152" s="52" cm="1">
        <f t="array" ref="EB152">A127861790F_Latest</f>
        <v>11.029</v>
      </c>
      <c r="EC152" s="52" cm="1">
        <f t="array" ref="EC152">A127943990K_Latest</f>
        <v>4.1360000000000001</v>
      </c>
      <c r="ED152" s="52" cm="1">
        <f t="array" ref="ED152">A127930286R_Latest</f>
        <v>1.716</v>
      </c>
      <c r="EE152" s="52" cm="1">
        <f t="array" ref="EE152">A127875386L_Latest</f>
        <v>5.6680000000000001</v>
      </c>
      <c r="EF152" s="52" cm="1">
        <f t="array" ref="EF152">A127916634K_Latest</f>
        <v>1.9990000000000001</v>
      </c>
      <c r="EG152" s="52" cm="1">
        <f t="array" ref="EG152">A127848226W_Latest</f>
        <v>1.349</v>
      </c>
      <c r="EH152" s="52" cm="1">
        <f t="array" ref="EH152">A127888794R_Latest</f>
        <v>27.532</v>
      </c>
      <c r="EI152" s="52"/>
      <c r="EJ152" s="52"/>
      <c r="EK152" s="52"/>
      <c r="EL152" s="52"/>
      <c r="EM152" s="52"/>
      <c r="EN152" s="52"/>
      <c r="EO152" s="52"/>
      <c r="EP152" s="52"/>
      <c r="EQ152" s="52"/>
      <c r="ER152" s="52"/>
      <c r="ES152" s="52"/>
      <c r="ET152" s="52"/>
      <c r="EU152" s="52"/>
      <c r="EV152" s="52"/>
      <c r="EW152" s="52"/>
      <c r="EX152" s="52"/>
      <c r="EY152" s="52"/>
      <c r="EZ152" s="52"/>
      <c r="FA152" s="52"/>
      <c r="FB152" s="52"/>
      <c r="FC152" s="52"/>
      <c r="FD152" s="52"/>
      <c r="FE152" s="52"/>
      <c r="FF152" s="52"/>
      <c r="FG152" s="52"/>
      <c r="FH152" s="52"/>
      <c r="FI152" s="52"/>
      <c r="FJ152" s="52"/>
      <c r="FK152" s="52"/>
      <c r="FL152" s="52"/>
      <c r="FM152" s="52"/>
      <c r="FN152" s="52"/>
      <c r="FO152" s="52"/>
      <c r="FP152" s="52"/>
      <c r="FQ152" s="52"/>
      <c r="FR152" s="52"/>
      <c r="FS152" s="52"/>
      <c r="FT152" s="52"/>
      <c r="FU152" s="52"/>
      <c r="FV152" s="52"/>
      <c r="FW152" s="52"/>
      <c r="FX152" s="52"/>
      <c r="FY152" s="52"/>
      <c r="FZ152" s="52"/>
      <c r="GA152" s="52"/>
      <c r="GB152" s="52"/>
      <c r="GC152" s="52"/>
      <c r="GD152" s="52"/>
      <c r="GE152" s="52"/>
      <c r="GF152" s="52"/>
      <c r="GG152" s="52"/>
      <c r="GH152" s="52"/>
      <c r="GI152" s="52"/>
      <c r="GJ152" s="52"/>
    </row>
    <row r="153" spans="1:192" ht="15" hidden="1" customHeight="1">
      <c r="A153" s="45" t="s">
        <v>8771</v>
      </c>
      <c r="B153" s="55"/>
      <c r="C153" s="62">
        <v>36</v>
      </c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  <c r="AU153" s="52"/>
      <c r="AV153" s="52"/>
      <c r="AW153" s="52"/>
      <c r="AX153" s="52"/>
      <c r="AY153" s="52"/>
      <c r="AZ153" s="52"/>
      <c r="BA153" s="52"/>
      <c r="BB153" s="52"/>
      <c r="BC153" s="52"/>
      <c r="BD153" s="52"/>
      <c r="BE153" s="52"/>
      <c r="BF153" s="52"/>
      <c r="BG153" s="52"/>
      <c r="BH153" s="52"/>
      <c r="BI153" s="52"/>
      <c r="BJ153" s="52"/>
      <c r="BK153" s="52"/>
      <c r="BL153" s="52"/>
      <c r="BM153" s="52"/>
      <c r="BN153" s="52"/>
      <c r="BO153" s="52"/>
      <c r="BP153" s="52"/>
      <c r="BQ153" s="52"/>
      <c r="BR153" s="52"/>
      <c r="BS153" s="52"/>
      <c r="BT153" s="52"/>
      <c r="BU153" s="52"/>
      <c r="BV153" s="52"/>
      <c r="BW153" s="52"/>
      <c r="BX153" s="52"/>
      <c r="BY153" s="52"/>
      <c r="BZ153" s="52"/>
      <c r="CA153" s="52"/>
      <c r="CB153" s="52"/>
      <c r="CC153" s="52"/>
      <c r="CD153" s="52"/>
      <c r="CE153" s="52"/>
      <c r="CF153" s="52"/>
      <c r="CG153" s="52"/>
      <c r="CH153" s="52"/>
      <c r="CI153" s="52"/>
      <c r="CJ153" s="52"/>
      <c r="CK153" s="52"/>
      <c r="CL153" s="52"/>
      <c r="CM153" s="52"/>
      <c r="CN153" s="52"/>
      <c r="CO153" s="52"/>
      <c r="CP153" s="52"/>
      <c r="CQ153" s="52"/>
      <c r="CR153" s="52"/>
      <c r="CS153" s="52"/>
      <c r="CT153" s="52"/>
      <c r="CU153" s="52"/>
      <c r="CV153" s="52"/>
      <c r="CW153" s="52"/>
      <c r="CX153" s="52"/>
      <c r="CY153" s="52"/>
      <c r="CZ153" s="52"/>
      <c r="DA153" s="52"/>
      <c r="DB153" s="52"/>
      <c r="DC153" s="52"/>
      <c r="DD153" s="52"/>
      <c r="DE153" s="52"/>
      <c r="DF153" s="52"/>
      <c r="DG153" s="52"/>
      <c r="DH153" s="52"/>
      <c r="DI153" s="52"/>
      <c r="DJ153" s="52"/>
      <c r="DK153" s="52"/>
      <c r="DL153" s="52"/>
      <c r="DM153" s="52"/>
      <c r="DN153" s="52"/>
      <c r="DO153" s="52"/>
      <c r="DP153" s="52"/>
      <c r="DQ153" s="52"/>
      <c r="DR153" s="52"/>
      <c r="DS153" s="52"/>
      <c r="DT153" s="52"/>
      <c r="DU153" s="52"/>
      <c r="DV153" s="52"/>
      <c r="DW153" s="52"/>
      <c r="DX153" s="52"/>
      <c r="DY153" s="52"/>
      <c r="DZ153" s="52"/>
      <c r="EA153" s="52"/>
      <c r="EB153" s="52"/>
      <c r="EC153" s="52"/>
      <c r="ED153" s="52"/>
      <c r="EE153" s="52"/>
      <c r="EF153" s="52"/>
      <c r="EG153" s="52"/>
      <c r="EH153" s="52"/>
      <c r="EI153" s="52"/>
      <c r="EJ153" s="52"/>
      <c r="EK153" s="52"/>
      <c r="EL153" s="52"/>
      <c r="EM153" s="52"/>
      <c r="EN153" s="52"/>
      <c r="EO153" s="52"/>
      <c r="EP153" s="52"/>
      <c r="EQ153" s="52"/>
      <c r="ER153" s="52"/>
      <c r="ES153" s="52"/>
      <c r="ET153" s="52"/>
      <c r="EU153" s="52"/>
      <c r="EV153" s="52"/>
      <c r="EW153" s="52"/>
      <c r="EX153" s="52"/>
      <c r="EY153" s="52"/>
      <c r="EZ153" s="52"/>
      <c r="FA153" s="52"/>
      <c r="FB153" s="52"/>
      <c r="FC153" s="52"/>
      <c r="FD153" s="52"/>
      <c r="FE153" s="52"/>
      <c r="FF153" s="52"/>
      <c r="FG153" s="52"/>
      <c r="FH153" s="52"/>
      <c r="FI153" s="52"/>
      <c r="FJ153" s="52"/>
      <c r="FK153" s="52"/>
      <c r="FL153" s="52"/>
      <c r="FM153" s="52"/>
      <c r="FN153" s="52"/>
      <c r="FO153" s="52"/>
      <c r="FP153" s="52"/>
      <c r="FQ153" s="52"/>
      <c r="FR153" s="52"/>
      <c r="FS153" s="52"/>
      <c r="FT153" s="52"/>
      <c r="FU153" s="52"/>
      <c r="FV153" s="52"/>
      <c r="FW153" s="52"/>
      <c r="FX153" s="52"/>
      <c r="FY153" s="52"/>
      <c r="FZ153" s="52"/>
      <c r="GA153" s="52"/>
      <c r="GB153" s="52"/>
      <c r="GC153" s="52"/>
      <c r="GD153" s="52"/>
      <c r="GE153" s="52"/>
      <c r="GF153" s="52"/>
      <c r="GG153" s="52"/>
      <c r="GH153" s="52"/>
      <c r="GI153" s="52"/>
      <c r="GJ153" s="52"/>
    </row>
    <row r="154" spans="1:192" ht="15" hidden="1" customHeight="1">
      <c r="A154" s="48" t="s">
        <v>8772</v>
      </c>
      <c r="B154" s="49"/>
      <c r="C154" s="62">
        <v>37</v>
      </c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  <c r="BT154" s="52"/>
      <c r="BU154" s="52"/>
      <c r="BV154" s="52"/>
      <c r="BW154" s="52"/>
      <c r="BX154" s="52"/>
      <c r="BY154" s="52"/>
      <c r="BZ154" s="52"/>
      <c r="CA154" s="52"/>
      <c r="CB154" s="52"/>
      <c r="CC154" s="52"/>
      <c r="CD154" s="52"/>
      <c r="CE154" s="52"/>
      <c r="CF154" s="52"/>
      <c r="CG154" s="52"/>
      <c r="CH154" s="52"/>
      <c r="CI154" s="52"/>
      <c r="CJ154" s="52"/>
      <c r="CK154" s="52"/>
      <c r="CL154" s="52"/>
      <c r="CM154" s="52"/>
      <c r="CN154" s="52"/>
      <c r="CO154" s="52"/>
      <c r="CP154" s="52"/>
      <c r="CQ154" s="52"/>
      <c r="CR154" s="52"/>
      <c r="CS154" s="52"/>
      <c r="CT154" s="52"/>
      <c r="CU154" s="52"/>
      <c r="CV154" s="52"/>
      <c r="CW154" s="52"/>
      <c r="CX154" s="52"/>
      <c r="CY154" s="52"/>
      <c r="CZ154" s="52"/>
      <c r="DA154" s="52"/>
      <c r="DB154" s="52"/>
      <c r="DC154" s="52"/>
      <c r="DD154" s="52"/>
      <c r="DE154" s="52"/>
      <c r="DF154" s="52"/>
      <c r="DG154" s="52"/>
      <c r="DH154" s="52"/>
      <c r="DI154" s="52"/>
      <c r="DJ154" s="52"/>
      <c r="DK154" s="52"/>
      <c r="DL154" s="52"/>
      <c r="DM154" s="52"/>
      <c r="DN154" s="52"/>
      <c r="DO154" s="52"/>
      <c r="DP154" s="52"/>
      <c r="DQ154" s="52"/>
      <c r="DR154" s="52"/>
      <c r="DS154" s="52"/>
      <c r="DT154" s="52"/>
      <c r="DU154" s="52"/>
      <c r="DV154" s="52"/>
      <c r="DW154" s="52"/>
      <c r="DX154" s="52"/>
      <c r="DY154" s="52"/>
      <c r="DZ154" s="52"/>
      <c r="EA154" s="52"/>
      <c r="EB154" s="52"/>
      <c r="EC154" s="52"/>
      <c r="ED154" s="52"/>
      <c r="EE154" s="52"/>
      <c r="EF154" s="52"/>
      <c r="EG154" s="52"/>
      <c r="EH154" s="52"/>
      <c r="EI154" s="52"/>
      <c r="EJ154" s="52"/>
      <c r="EK154" s="52"/>
      <c r="EL154" s="52"/>
      <c r="EM154" s="52"/>
      <c r="EN154" s="52"/>
      <c r="EO154" s="52"/>
      <c r="EP154" s="52"/>
      <c r="EQ154" s="52"/>
      <c r="ER154" s="52"/>
      <c r="ES154" s="52"/>
      <c r="ET154" s="52"/>
      <c r="EU154" s="52"/>
      <c r="EV154" s="52"/>
      <c r="EW154" s="52"/>
      <c r="EX154" s="52"/>
      <c r="EY154" s="52"/>
      <c r="EZ154" s="52"/>
      <c r="FA154" s="52"/>
      <c r="FB154" s="52"/>
      <c r="FC154" s="52"/>
      <c r="FD154" s="52"/>
      <c r="FE154" s="52"/>
      <c r="FF154" s="52"/>
      <c r="FG154" s="52"/>
      <c r="FH154" s="52"/>
      <c r="FI154" s="52"/>
      <c r="FJ154" s="52"/>
      <c r="FK154" s="52"/>
      <c r="FL154" s="52"/>
      <c r="FM154" s="52"/>
      <c r="FN154" s="52"/>
      <c r="FO154" s="52"/>
      <c r="FP154" s="52"/>
      <c r="FQ154" s="52"/>
      <c r="FR154" s="52"/>
      <c r="FS154" s="52"/>
      <c r="FT154" s="52"/>
      <c r="FU154" s="52"/>
      <c r="FV154" s="52"/>
      <c r="FW154" s="52"/>
      <c r="FX154" s="52"/>
      <c r="FY154" s="52"/>
      <c r="FZ154" s="52"/>
      <c r="GA154" s="52"/>
      <c r="GB154" s="52"/>
      <c r="GC154" s="52"/>
      <c r="GD154" s="52"/>
      <c r="GE154" s="52"/>
      <c r="GF154" s="52"/>
      <c r="GG154" s="52"/>
      <c r="GH154" s="52"/>
      <c r="GI154" s="52"/>
      <c r="GJ154" s="52"/>
    </row>
    <row r="155" spans="1:192" ht="15" hidden="1" customHeight="1">
      <c r="A155" s="49"/>
      <c r="B155" s="49" t="s">
        <v>8773</v>
      </c>
      <c r="C155" s="62">
        <v>38</v>
      </c>
      <c r="D155" s="52" cm="1">
        <f t="array" ref="D155">A127918070A_Latest</f>
        <v>1094.385</v>
      </c>
      <c r="E155" s="52" cm="1">
        <f t="array" ref="E155">A127904514V_Latest</f>
        <v>2654.1</v>
      </c>
      <c r="F155" s="52" cm="1">
        <f t="array" ref="F155">A127835966L_Latest</f>
        <v>1126.692</v>
      </c>
      <c r="G155" s="52" cm="1">
        <f t="array" ref="G155">A127904574W_Latest</f>
        <v>1085.2449999999999</v>
      </c>
      <c r="H155" s="52" cm="1">
        <f t="array" ref="H155">A127877038C_Latest</f>
        <v>1341.181</v>
      </c>
      <c r="I155" s="52" cm="1">
        <f t="array" ref="I155">A127931978W_Latest</f>
        <v>756.56799999999998</v>
      </c>
      <c r="J155" s="52" cm="1">
        <f t="array" ref="J155">A127863362W_Latest</f>
        <v>595.21799999999996</v>
      </c>
      <c r="K155" s="52" cm="1">
        <f t="array" ref="K155">A127890722V_Latest</f>
        <v>725.10500000000002</v>
      </c>
      <c r="L155" s="52" cm="1">
        <f t="array" ref="L155">A127863170C_Latest</f>
        <v>3385.913</v>
      </c>
      <c r="M155" s="52" cm="1">
        <f t="array" ref="M155">A127849638K_Latest</f>
        <v>1165.6600000000001</v>
      </c>
      <c r="N155" s="52" cm="1">
        <f t="array" ref="N155">A127835886L_Latest</f>
        <v>1155.836</v>
      </c>
      <c r="O155" s="52" cm="1">
        <f t="array" ref="O155">A127863234C_Latest</f>
        <v>2307.239</v>
      </c>
      <c r="P155" s="52" cm="1">
        <f t="array" ref="P155">A127835918V_Latest</f>
        <v>1302.884</v>
      </c>
      <c r="Q155" s="52" t="e" cm="1">
        <f t="array" ref="Q155">A127863406L_Latest</f>
        <v>#NAME?</v>
      </c>
      <c r="R155" s="52" cm="1">
        <f t="array" ref="R155">A127862926X_Latest</f>
        <v>9413.0849999999991</v>
      </c>
      <c r="S155" s="52" cm="1">
        <f t="array" ref="S155">A127892034A_Latest</f>
        <v>349.86</v>
      </c>
      <c r="T155" s="52" cm="1">
        <f t="array" ref="T155">A127919658J_Latest</f>
        <v>875.09299999999996</v>
      </c>
      <c r="U155" s="52" cm="1">
        <f t="array" ref="U155">A127837502A_Latest</f>
        <v>308.86399999999998</v>
      </c>
      <c r="V155" s="52" cm="1">
        <f t="array" ref="V155">A127878642T_Latest</f>
        <v>325.47000000000003</v>
      </c>
      <c r="W155" s="52" cm="1">
        <f t="array" ref="W155">A127933562C_Latest</f>
        <v>435.57400000000001</v>
      </c>
      <c r="X155" s="52" cm="1">
        <f t="array" ref="X155">A127878674K_Latest</f>
        <v>228.375</v>
      </c>
      <c r="Y155" s="52" cm="1">
        <f t="array" ref="Y155">A127919730R_Latest</f>
        <v>191.702</v>
      </c>
      <c r="Z155" s="52" cm="1">
        <f t="array" ref="Z155">A127892250V_Latest</f>
        <v>213.77600000000001</v>
      </c>
      <c r="AA155" s="52" cm="1">
        <f t="array" ref="AA155">A127851138F_Latest</f>
        <v>1112.7190000000001</v>
      </c>
      <c r="AB155" s="52" cm="1">
        <f t="array" ref="AB155">A127933418K_Latest</f>
        <v>353.154</v>
      </c>
      <c r="AC155" s="52" cm="1">
        <f t="array" ref="AC155">A127837418K_Latest</f>
        <v>330.55099999999999</v>
      </c>
      <c r="AD155" s="52" cm="1">
        <f t="array" ref="AD155">A127837434K_Latest</f>
        <v>715.75699999999995</v>
      </c>
      <c r="AE155" s="52" cm="1">
        <f t="array" ref="AE155">A127837458C_Latest</f>
        <v>402.47399999999999</v>
      </c>
      <c r="AF155" s="52" t="e" cm="1">
        <f t="array" ref="AF155">A127864938V_Latest</f>
        <v>#NAME?</v>
      </c>
      <c r="AG155" s="52" cm="1">
        <f t="array" ref="AG155">A127878238R_Latest</f>
        <v>2938.8670000000002</v>
      </c>
      <c r="AH155" s="52" cm="1">
        <f t="array" ref="AH155">A127907450X_Latest</f>
        <v>312.93700000000001</v>
      </c>
      <c r="AI155" s="52" cm="1">
        <f t="array" ref="AI155">A127852654V_Latest</f>
        <v>739.41600000000005</v>
      </c>
      <c r="AJ155" s="52" cm="1">
        <f t="array" ref="AJ155">A127935030A_Latest</f>
        <v>305.45499999999998</v>
      </c>
      <c r="AK155" s="52" cm="1">
        <f t="array" ref="AK155">A127893810X_Latest</f>
        <v>269.87099999999998</v>
      </c>
      <c r="AL155" s="52" cm="1">
        <f t="array" ref="AL155">A127852702A_Latest</f>
        <v>346.05</v>
      </c>
      <c r="AM155" s="52" cm="1">
        <f t="array" ref="AM155">A127852738C_Latest</f>
        <v>200.28100000000001</v>
      </c>
      <c r="AN155" s="52" cm="1">
        <f t="array" ref="AN155">A127880286X_Latest</f>
        <v>139.34200000000001</v>
      </c>
      <c r="AO155" s="52" cm="1">
        <f t="array" ref="AO155">A127866462K_Latest</f>
        <v>173.72499999999999</v>
      </c>
      <c r="AP155" s="52" cm="1">
        <f t="array" ref="AP155">A127838870X_Latest</f>
        <v>946.66399999999999</v>
      </c>
      <c r="AQ155" s="52" cm="1">
        <f t="array" ref="AQ155">A127852594C_Latest</f>
        <v>301.05900000000003</v>
      </c>
      <c r="AR155" s="52" cm="1">
        <f t="array" ref="AR155">A127852610T_Latest</f>
        <v>314.38600000000002</v>
      </c>
      <c r="AS155" s="52" cm="1">
        <f t="array" ref="AS155">A127893718J_Latest</f>
        <v>576.07799999999997</v>
      </c>
      <c r="AT155" s="52" cm="1">
        <f t="array" ref="AT155">A127893762T_Latest</f>
        <v>329.46100000000001</v>
      </c>
      <c r="AU155" s="52" t="e" cm="1">
        <f t="array" ref="AU155">A127852814V_Latest</f>
        <v>#NAME?</v>
      </c>
      <c r="AV155" s="52" cm="1">
        <f t="array" ref="AV155">A127893346F_Latest</f>
        <v>2495.8000000000002</v>
      </c>
      <c r="AW155" s="52" cm="1">
        <f t="array" ref="AW155">A127881514J_Latest</f>
        <v>212.57300000000001</v>
      </c>
      <c r="AX155" s="52" cm="1">
        <f t="array" ref="AX155">A127867902W_Latest</f>
        <v>476.77800000000002</v>
      </c>
      <c r="AY155" s="52" cm="1">
        <f t="array" ref="AY155">A127840442V_Latest</f>
        <v>242.56299999999999</v>
      </c>
      <c r="AZ155" s="52" cm="1">
        <f t="array" ref="AZ155">A127895246J_Latest</f>
        <v>221.29</v>
      </c>
      <c r="BA155" s="52" cm="1">
        <f t="array" ref="BA155">A127840490L_Latest</f>
        <v>263.34199999999998</v>
      </c>
      <c r="BB155" s="52" cm="1">
        <f t="array" ref="BB155">A127909114X_Latest</f>
        <v>169.16300000000001</v>
      </c>
      <c r="BC155" s="52" cm="1">
        <f t="array" ref="BC155">A127922702R_Latest</f>
        <v>125.363</v>
      </c>
      <c r="BD155" s="52" cm="1">
        <f t="array" ref="BD155">A127854454L_Latest</f>
        <v>168.357</v>
      </c>
      <c r="BE155" s="52" cm="1">
        <f t="array" ref="BE155">A127936450R_Latest</f>
        <v>616.26</v>
      </c>
      <c r="BF155" s="52" cm="1">
        <f t="array" ref="BF155">A127881550T_Latest</f>
        <v>243.767</v>
      </c>
      <c r="BG155" s="52" cm="1">
        <f t="array" ref="BG155">A127867838R_Latest</f>
        <v>253.101</v>
      </c>
      <c r="BH155" s="52" cm="1">
        <f t="array" ref="BH155">A127854334V_Latest</f>
        <v>468.84100000000001</v>
      </c>
      <c r="BI155" s="52" cm="1">
        <f t="array" ref="BI155">A127867874X_Latest</f>
        <v>281.37700000000001</v>
      </c>
      <c r="BJ155" s="52" t="e" cm="1">
        <f t="array" ref="BJ155">A127922742J_Latest</f>
        <v>#NAME?</v>
      </c>
      <c r="BK155" s="52" cm="1">
        <f t="array" ref="BK155">A127936146W_Latest</f>
        <v>1882.5309999999999</v>
      </c>
      <c r="BL155" s="52" cm="1">
        <f t="array" ref="BL155">A127841882T_Latest</f>
        <v>62.91</v>
      </c>
      <c r="BM155" s="52" cm="1">
        <f t="array" ref="BM155">A127910518T_Latest</f>
        <v>155.70500000000001</v>
      </c>
      <c r="BN155" s="52" cm="1">
        <f t="array" ref="BN155">A127869354F_Latest</f>
        <v>81.849999999999994</v>
      </c>
      <c r="BO155" s="52" cm="1">
        <f t="array" ref="BO155">A127842026V_Latest</f>
        <v>78.463999999999999</v>
      </c>
      <c r="BP155" s="52" cm="1">
        <f t="array" ref="BP155">A127910570A_Latest</f>
        <v>88.031999999999996</v>
      </c>
      <c r="BQ155" s="52" cm="1">
        <f t="array" ref="BQ155">A127842042V_Latest</f>
        <v>57.683</v>
      </c>
      <c r="BR155" s="52" cm="1">
        <f t="array" ref="BR155">A127910602J_Latest</f>
        <v>37.256</v>
      </c>
      <c r="BS155" s="52" cm="1">
        <f t="array" ref="BS155">A127856010K_Latest</f>
        <v>50.646999999999998</v>
      </c>
      <c r="BT155" s="52" cm="1">
        <f t="array" ref="BT155">A127937958W_Latest</f>
        <v>200.08600000000001</v>
      </c>
      <c r="BU155" s="52" cm="1">
        <f t="array" ref="BU155">A127841934J_Latest</f>
        <v>78.262</v>
      </c>
      <c r="BV155" s="52" cm="1">
        <f t="array" ref="BV155">A127924082X_Latest</f>
        <v>78.676000000000002</v>
      </c>
      <c r="BW155" s="52" cm="1">
        <f t="array" ref="BW155">A127855858A_Latest</f>
        <v>157.19900000000001</v>
      </c>
      <c r="BX155" s="52" cm="1">
        <f t="array" ref="BX155">A127869318W_Latest</f>
        <v>93.662999999999997</v>
      </c>
      <c r="BY155" s="52" t="e" cm="1">
        <f t="array" ref="BY155">A127856038L_Latest</f>
        <v>#NAME?</v>
      </c>
      <c r="BZ155" s="52" cm="1">
        <f t="array" ref="BZ155">A127882862W_Latest</f>
        <v>616.39200000000005</v>
      </c>
      <c r="CA155" s="52" cm="1">
        <f t="array" ref="CA155">A127870770R_Latest</f>
        <v>103.871</v>
      </c>
      <c r="CB155" s="52" cm="1">
        <f t="array" ref="CB155">A127857430X_Latest</f>
        <v>270.30700000000002</v>
      </c>
      <c r="CC155" s="52" cm="1">
        <f t="array" ref="CC155">A127870910F_Latest</f>
        <v>136.72</v>
      </c>
      <c r="CD155" s="52" cm="1">
        <f t="array" ref="CD155">A127898330C_Latest</f>
        <v>132.06800000000001</v>
      </c>
      <c r="CE155" s="52" cm="1">
        <f t="array" ref="CE155">A127884674X_Latest</f>
        <v>139.07400000000001</v>
      </c>
      <c r="CF155" s="52" cm="1">
        <f t="array" ref="CF155">A127898378R_Latest</f>
        <v>70.870999999999995</v>
      </c>
      <c r="CG155" s="52" cm="1">
        <f t="array" ref="CG155">A127912186V_Latest</f>
        <v>82.317999999999998</v>
      </c>
      <c r="CH155" s="52" cm="1">
        <f t="array" ref="CH155">A127884710W_Latest</f>
        <v>84.509</v>
      </c>
      <c r="CI155" s="52" cm="1">
        <f t="array" ref="CI155">A127843422R_Latest</f>
        <v>337.53800000000001</v>
      </c>
      <c r="CJ155" s="52" cm="1">
        <f t="array" ref="CJ155">A127898218C_Latest</f>
        <v>127.45099999999999</v>
      </c>
      <c r="CK155" s="52" cm="1">
        <f t="array" ref="CK155">A127857374T_Latest</f>
        <v>126.57599999999999</v>
      </c>
      <c r="CL155" s="52" cm="1">
        <f t="array" ref="CL155">A127870854X_Latest</f>
        <v>286.71300000000002</v>
      </c>
      <c r="CM155" s="52" cm="1">
        <f t="array" ref="CM155">A127898278F_Latest</f>
        <v>137.583</v>
      </c>
      <c r="CN155" s="52" t="e" cm="1">
        <f t="array" ref="CN155">A127857566K_Latest</f>
        <v>#NAME?</v>
      </c>
      <c r="CO155" s="52" cm="1">
        <f t="array" ref="CO155">A127925378C_Latest</f>
        <v>1025.354</v>
      </c>
      <c r="CP155" s="52" cm="1">
        <f t="array" ref="CP155">A127858834L_Latest</f>
        <v>17.847999999999999</v>
      </c>
      <c r="CQ155" s="52" cm="1">
        <f t="array" ref="CQ155">A127886070W_Latest</f>
        <v>41.817</v>
      </c>
      <c r="CR155" s="52" cm="1">
        <f t="array" ref="CR155">A127941042X_Latest</f>
        <v>28.754000000000001</v>
      </c>
      <c r="CS155" s="52" cm="1">
        <f t="array" ref="CS155">A127913722F_Latest</f>
        <v>25.312000000000001</v>
      </c>
      <c r="CT155" s="52" cm="1">
        <f t="array" ref="CT155">A127899878C_Latest</f>
        <v>26.24</v>
      </c>
      <c r="CU155" s="52" cm="1">
        <f t="array" ref="CU155">A127845122X_Latest</f>
        <v>15.760999999999999</v>
      </c>
      <c r="CV155" s="52" cm="1">
        <f t="array" ref="CV155">A127913782J_Latest</f>
        <v>13.461</v>
      </c>
      <c r="CW155" s="52" cm="1">
        <f t="array" ref="CW155">A127899942K_Latest</f>
        <v>19.506</v>
      </c>
      <c r="CX155" s="52" cm="1">
        <f t="array" ref="CX155">A127872354R_Latest</f>
        <v>53.137</v>
      </c>
      <c r="CY155" s="52" cm="1">
        <f t="array" ref="CY155">A127913634F_Latest</f>
        <v>23.609000000000002</v>
      </c>
      <c r="CZ155" s="52" cm="1">
        <f t="array" ref="CZ155">A127886026L_Latest</f>
        <v>28.279</v>
      </c>
      <c r="DA155" s="52" cm="1">
        <f t="array" ref="DA155">A127913662R_Latest</f>
        <v>51.593000000000004</v>
      </c>
      <c r="DB155" s="52" cm="1">
        <f t="array" ref="DB155">A127845038J_Latest</f>
        <v>30.968</v>
      </c>
      <c r="DC155" s="52" t="e" cm="1">
        <f t="array" ref="DC155">A127913814R_Latest</f>
        <v>#NAME?</v>
      </c>
      <c r="DD155" s="52" cm="1">
        <f t="array" ref="DD155">A127940694L_Latest</f>
        <v>189.27699999999999</v>
      </c>
      <c r="DE155" s="52" cm="1">
        <f t="array" ref="DE155">A127887534A_Latest</f>
        <v>9.9529999999999994</v>
      </c>
      <c r="DF155" s="52" cm="1">
        <f t="array" ref="DF155">A127887638V_Latest</f>
        <v>23.957000000000001</v>
      </c>
      <c r="DG155" s="52" cm="1">
        <f t="array" ref="DG155">A127928838K_Latest</f>
        <v>10.045999999999999</v>
      </c>
      <c r="DH155" s="52" cm="1">
        <f t="array" ref="DH155">A127873978F_Latest</f>
        <v>13.613</v>
      </c>
      <c r="DI155" s="52" cm="1">
        <f t="array" ref="DI155">A127942514C_Latest</f>
        <v>14.568</v>
      </c>
      <c r="DJ155" s="52" cm="1">
        <f t="array" ref="DJ155">A127860422J_Latest</f>
        <v>4.2930000000000001</v>
      </c>
      <c r="DK155" s="52" cm="1">
        <f t="array" ref="DK155">A127928922A_Latest</f>
        <v>2.77</v>
      </c>
      <c r="DL155" s="52" cm="1">
        <f t="array" ref="DL155">A127915342R_Latest</f>
        <v>4.5259999999999998</v>
      </c>
      <c r="DM155" s="52" cm="1">
        <f t="array" ref="DM155">A127901270F_Latest</f>
        <v>30.547000000000001</v>
      </c>
      <c r="DN155" s="52" cm="1">
        <f t="array" ref="DN155">A127887562K_Latest</f>
        <v>13.319000000000001</v>
      </c>
      <c r="DO155" s="52" cm="1">
        <f t="array" ref="DO155">A127846538W_Latest</f>
        <v>11.209</v>
      </c>
      <c r="DP155" s="52" cm="1">
        <f t="array" ref="DP155">A127860306X_Latest</f>
        <v>19.978999999999999</v>
      </c>
      <c r="DQ155" s="52" cm="1">
        <f t="array" ref="DQ155">A127887622A_Latest</f>
        <v>8.3770000000000007</v>
      </c>
      <c r="DR155" s="52" t="e" cm="1">
        <f t="array" ref="DR155">A127901490J_Latest</f>
        <v>#NAME?</v>
      </c>
      <c r="DS155" s="52" cm="1">
        <f t="array" ref="DS155">A127873534T_Latest</f>
        <v>83.948999999999998</v>
      </c>
      <c r="DT155" s="52" cm="1">
        <f t="array" ref="DT155">A127943958K_Latest</f>
        <v>24.433</v>
      </c>
      <c r="DU155" s="52" cm="1">
        <f t="array" ref="DU155">A127889162K_Latest</f>
        <v>71.028000000000006</v>
      </c>
      <c r="DV155" s="52" cm="1">
        <f t="array" ref="DV155">A127875454C_Latest</f>
        <v>12.441000000000001</v>
      </c>
      <c r="DW155" s="52" cm="1">
        <f t="array" ref="DW155">A127875478W_Latest</f>
        <v>19.157</v>
      </c>
      <c r="DX155" s="52" cm="1">
        <f t="array" ref="DX155">A127916666C_Latest</f>
        <v>28.3</v>
      </c>
      <c r="DY155" s="52" cm="1">
        <f t="array" ref="DY155">A127944118L_Latest</f>
        <v>10.141</v>
      </c>
      <c r="DZ155" s="52" cm="1">
        <f t="array" ref="DZ155">A127875518C_Latest</f>
        <v>3.0059999999999998</v>
      </c>
      <c r="EA155" s="52" cm="1">
        <f t="array" ref="EA155">A127861974X_Latest</f>
        <v>10.058999999999999</v>
      </c>
      <c r="EB155" s="52" cm="1">
        <f t="array" ref="EB155">A127875318K_Latest</f>
        <v>88.962999999999994</v>
      </c>
      <c r="EC155" s="52" cm="1">
        <f t="array" ref="EC155">A127943986V_Latest</f>
        <v>25.038</v>
      </c>
      <c r="ED155" s="52" cm="1">
        <f t="array" ref="ED155">A127889118A_Latest</f>
        <v>13.057</v>
      </c>
      <c r="EE155" s="52" cm="1">
        <f t="array" ref="EE155">A127889130T_Latest</f>
        <v>31.077999999999999</v>
      </c>
      <c r="EF155" s="52" cm="1">
        <f t="array" ref="EF155">A127889142A_Latest</f>
        <v>18.981000000000002</v>
      </c>
      <c r="EG155" s="52" t="e" cm="1">
        <f t="array" ref="EG155">A127889278L_Latest</f>
        <v>#NAME?</v>
      </c>
      <c r="EH155" s="52" cm="1">
        <f t="array" ref="EH155">A127861486L_Latest</f>
        <v>180.91399999999999</v>
      </c>
      <c r="EI155" s="52"/>
      <c r="EJ155" s="52"/>
      <c r="EK155" s="52"/>
      <c r="EL155" s="52"/>
      <c r="EM155" s="52"/>
      <c r="EN155" s="52"/>
      <c r="EO155" s="52"/>
      <c r="EP155" s="52"/>
      <c r="EQ155" s="52"/>
      <c r="ER155" s="52"/>
      <c r="ES155" s="52"/>
      <c r="ET155" s="52"/>
      <c r="EU155" s="52"/>
      <c r="EV155" s="52"/>
      <c r="EW155" s="52"/>
      <c r="EX155" s="52"/>
      <c r="EY155" s="52"/>
      <c r="EZ155" s="52"/>
      <c r="FA155" s="52"/>
      <c r="FB155" s="52"/>
      <c r="FC155" s="52"/>
      <c r="FD155" s="52"/>
      <c r="FE155" s="52"/>
      <c r="FF155" s="52"/>
      <c r="FG155" s="52"/>
      <c r="FH155" s="52"/>
      <c r="FI155" s="52"/>
      <c r="FJ155" s="52"/>
      <c r="FK155" s="52"/>
      <c r="FL155" s="52"/>
      <c r="FM155" s="52"/>
      <c r="FN155" s="52"/>
      <c r="FO155" s="52"/>
      <c r="FP155" s="52"/>
      <c r="FQ155" s="52"/>
      <c r="FR155" s="52"/>
      <c r="FS155" s="52"/>
      <c r="FT155" s="52"/>
      <c r="FU155" s="52"/>
      <c r="FV155" s="52"/>
      <c r="FW155" s="52"/>
      <c r="FX155" s="52"/>
      <c r="FY155" s="52"/>
      <c r="FZ155" s="52"/>
      <c r="GA155" s="52"/>
      <c r="GB155" s="52"/>
      <c r="GC155" s="52"/>
      <c r="GD155" s="52"/>
      <c r="GE155" s="52"/>
      <c r="GF155" s="52"/>
      <c r="GG155" s="52"/>
      <c r="GH155" s="52"/>
      <c r="GI155" s="52"/>
      <c r="GJ155" s="52"/>
    </row>
    <row r="156" spans="1:192" ht="15" hidden="1" customHeight="1">
      <c r="A156" s="49"/>
      <c r="B156" s="49" t="s">
        <v>8774</v>
      </c>
      <c r="C156" s="62">
        <v>39</v>
      </c>
      <c r="D156" s="52" cm="1">
        <f t="array" ref="D156">A127849622T_Latest</f>
        <v>486.61700000000002</v>
      </c>
      <c r="E156" s="52" cm="1">
        <f t="array" ref="E156">A127918190V_Latest</f>
        <v>485.15199999999999</v>
      </c>
      <c r="F156" s="52" cm="1">
        <f t="array" ref="F156">A127835970C_Latest</f>
        <v>397.06799999999998</v>
      </c>
      <c r="G156" s="52" cm="1">
        <f t="array" ref="G156">A127904598R_Latest</f>
        <v>125.554</v>
      </c>
      <c r="H156" s="52" cm="1">
        <f t="array" ref="H156">A127849786L_Latest</f>
        <v>150.39699999999999</v>
      </c>
      <c r="I156" s="52" cm="1">
        <f t="array" ref="I156">A127890690L_Latest</f>
        <v>74.971000000000004</v>
      </c>
      <c r="J156" s="52" cm="1">
        <f t="array" ref="J156">A127877082L_Latest</f>
        <v>114.99</v>
      </c>
      <c r="K156" s="52" cm="1">
        <f t="array" ref="K156">A127932050F_Latest</f>
        <v>175.38200000000001</v>
      </c>
      <c r="L156" s="52" cm="1">
        <f t="array" ref="L156">A127835850K_Latest</f>
        <v>778.08100000000002</v>
      </c>
      <c r="M156" s="52" cm="1">
        <f t="array" ref="M156">A127849650A_Latest</f>
        <v>286.90199999999999</v>
      </c>
      <c r="N156" s="52" cm="1">
        <f t="array" ref="N156">A127890570V_Latest</f>
        <v>452.16699999999997</v>
      </c>
      <c r="O156" s="52" cm="1">
        <f t="array" ref="O156">A127863254L_Latest</f>
        <v>297.77600000000001</v>
      </c>
      <c r="P156" s="52" cm="1">
        <f t="array" ref="P156">A127863274W_Latest</f>
        <v>178.65</v>
      </c>
      <c r="Q156" s="52" t="e" cm="1">
        <f t="array" ref="Q156">A127904678R_Latest</f>
        <v>#NAME?</v>
      </c>
      <c r="R156" s="52" cm="1">
        <f t="array" ref="R156">A127876710W_Latest</f>
        <v>2010.1310000000001</v>
      </c>
      <c r="S156" s="52" cm="1">
        <f t="array" ref="S156">A127919550F_Latest</f>
        <v>144.65</v>
      </c>
      <c r="T156" s="52" cm="1">
        <f t="array" ref="T156">A127864806T_Latest</f>
        <v>181.685</v>
      </c>
      <c r="U156" s="52" cm="1">
        <f t="array" ref="U156">A127906014K_Latest</f>
        <v>134.94</v>
      </c>
      <c r="V156" s="52" cm="1">
        <f t="array" ref="V156">A127933542V_Latest</f>
        <v>41.341999999999999</v>
      </c>
      <c r="W156" s="52" cm="1">
        <f t="array" ref="W156">A127864870K_Latest</f>
        <v>44.997</v>
      </c>
      <c r="X156" s="52" cm="1">
        <f t="array" ref="X156">A127864886C_Latest</f>
        <v>26.527999999999999</v>
      </c>
      <c r="Y156" s="52" cm="1">
        <f t="array" ref="Y156">A127919734X_Latest</f>
        <v>40.569000000000003</v>
      </c>
      <c r="Z156" s="52" cm="1">
        <f t="array" ref="Z156">A127864926K_Latest</f>
        <v>56.77</v>
      </c>
      <c r="AA156" s="52" cm="1">
        <f t="array" ref="AA156">A127933410T_Latest</f>
        <v>268.85199999999998</v>
      </c>
      <c r="AB156" s="52" cm="1">
        <f t="array" ref="AB156">A127892090V_Latest</f>
        <v>87.313999999999993</v>
      </c>
      <c r="AC156" s="52" cm="1">
        <f t="array" ref="AC156">A127892106A_Latest</f>
        <v>153.46899999999999</v>
      </c>
      <c r="AD156" s="52" cm="1">
        <f t="array" ref="AD156">A127837446V_Latest</f>
        <v>93.540999999999997</v>
      </c>
      <c r="AE156" s="52" cm="1">
        <f t="array" ref="AE156">A127837462V_Latest</f>
        <v>62.594999999999999</v>
      </c>
      <c r="AF156" s="52" t="e" cm="1">
        <f t="array" ref="AF156">A127837602K_Latest</f>
        <v>#NAME?</v>
      </c>
      <c r="AG156" s="52" cm="1">
        <f t="array" ref="AG156">A127850866K_Latest</f>
        <v>671.48199999999997</v>
      </c>
      <c r="AH156" s="52" cm="1">
        <f t="array" ref="AH156">A127920938X_Latest</f>
        <v>139.01</v>
      </c>
      <c r="AI156" s="52" cm="1">
        <f t="array" ref="AI156">A127893782A_Latest</f>
        <v>124.27</v>
      </c>
      <c r="AJ156" s="52" cm="1">
        <f t="array" ref="AJ156">A127866398C_Latest</f>
        <v>95.176000000000002</v>
      </c>
      <c r="AK156" s="52" cm="1">
        <f t="array" ref="AK156">A127880254F_Latest</f>
        <v>27.166</v>
      </c>
      <c r="AL156" s="52" cm="1">
        <f t="array" ref="AL156">A127852722K_Latest</f>
        <v>42.204000000000001</v>
      </c>
      <c r="AM156" s="52" cm="1">
        <f t="array" ref="AM156">A127907614J_Latest</f>
        <v>18.440999999999999</v>
      </c>
      <c r="AN156" s="52" cm="1">
        <f t="array" ref="AN156">A127839046V_Latest</f>
        <v>24.145</v>
      </c>
      <c r="AO156" s="52" cm="1">
        <f t="array" ref="AO156">A127935106K_Latest</f>
        <v>40.088999999999999</v>
      </c>
      <c r="AP156" s="52" cm="1">
        <f t="array" ref="AP156">A127880098R_Latest</f>
        <v>210.625</v>
      </c>
      <c r="AQ156" s="52" cm="1">
        <f t="array" ref="AQ156">A127934962J_Latest</f>
        <v>72.063000000000002</v>
      </c>
      <c r="AR156" s="52" cm="1">
        <f t="array" ref="AR156">A127852618K_Latest</f>
        <v>110.661</v>
      </c>
      <c r="AS156" s="52" cm="1">
        <f t="array" ref="AS156">A127893734J_Latest</f>
        <v>72.215999999999994</v>
      </c>
      <c r="AT156" s="52" cm="1">
        <f t="array" ref="AT156">A127838938J_Latest</f>
        <v>39.54</v>
      </c>
      <c r="AU156" s="52" t="e" cm="1">
        <f t="array" ref="AU156">A127907674K_Latest</f>
        <v>#NAME?</v>
      </c>
      <c r="AV156" s="52" cm="1">
        <f t="array" ref="AV156">A127920702C_Latest</f>
        <v>510.5</v>
      </c>
      <c r="AW156" s="52" cm="1">
        <f t="array" ref="AW156">A127854286L_Latest</f>
        <v>99.635999999999996</v>
      </c>
      <c r="AX156" s="52" cm="1">
        <f t="array" ref="AX156">A127867906F_Latest</f>
        <v>88.364999999999995</v>
      </c>
      <c r="AY156" s="52" cm="1">
        <f t="array" ref="AY156">A127854390L_Latest</f>
        <v>76.195999999999998</v>
      </c>
      <c r="AZ156" s="52" cm="1">
        <f t="array" ref="AZ156">A127867938X_Latest</f>
        <v>29.03</v>
      </c>
      <c r="BA156" s="52" cm="1">
        <f t="array" ref="BA156">A127881702T_Latest</f>
        <v>33.664999999999999</v>
      </c>
      <c r="BB156" s="52" cm="1">
        <f t="array" ref="BB156">A127867986T_Latest</f>
        <v>17.370999999999999</v>
      </c>
      <c r="BC156" s="52" cm="1">
        <f t="array" ref="BC156">A127922722X_Latest</f>
        <v>25.213999999999999</v>
      </c>
      <c r="BD156" s="52" cm="1">
        <f t="array" ref="BD156">A127868018A_Latest</f>
        <v>40.746000000000002</v>
      </c>
      <c r="BE156" s="52" cm="1">
        <f t="array" ref="BE156">A127840350K_Latest</f>
        <v>145.81899999999999</v>
      </c>
      <c r="BF156" s="52" cm="1">
        <f t="array" ref="BF156">A127909006R_Latest</f>
        <v>65.459999999999994</v>
      </c>
      <c r="BG156" s="52" cm="1">
        <f t="array" ref="BG156">A127922542R_Latest</f>
        <v>89.501999999999995</v>
      </c>
      <c r="BH156" s="52" cm="1">
        <f t="array" ref="BH156">A127881586V_Latest</f>
        <v>70.332999999999998</v>
      </c>
      <c r="BI156" s="52" cm="1">
        <f t="array" ref="BI156">A127936542X_Latest</f>
        <v>36.335999999999999</v>
      </c>
      <c r="BJ156" s="52" t="e" cm="1">
        <f t="array" ref="BJ156">A127936646T_Latest</f>
        <v>#NAME?</v>
      </c>
      <c r="BK156" s="52" cm="1">
        <f t="array" ref="BK156">A127840070T_Latest</f>
        <v>410.22399999999999</v>
      </c>
      <c r="BL156" s="52" cm="1">
        <f t="array" ref="BL156">A127924014W_Latest</f>
        <v>37.991999999999997</v>
      </c>
      <c r="BM156" s="52" cm="1">
        <f t="array" ref="BM156">A127883238K_Latest</f>
        <v>23.702000000000002</v>
      </c>
      <c r="BN156" s="52" cm="1">
        <f t="array" ref="BN156">A127896726L_Latest</f>
        <v>28.745999999999999</v>
      </c>
      <c r="BO156" s="52" cm="1">
        <f t="array" ref="BO156">A127869374R_Latest</f>
        <v>8.9689999999999994</v>
      </c>
      <c r="BP156" s="52" cm="1">
        <f t="array" ref="BP156">A127924206R_Latest</f>
        <v>12.122999999999999</v>
      </c>
      <c r="BQ156" s="52" cm="1">
        <f t="array" ref="BQ156">A127869422W_Latest</f>
        <v>4.7469999999999999</v>
      </c>
      <c r="BR156" s="52" cm="1">
        <f t="array" ref="BR156">A127842078W_Latest</f>
        <v>5.016</v>
      </c>
      <c r="BS156" s="52" cm="1">
        <f t="array" ref="BS156">A127856030V_Latest</f>
        <v>15.426</v>
      </c>
      <c r="BT156" s="52" cm="1">
        <f t="array" ref="BT156">A127855822X_Latest</f>
        <v>48.058</v>
      </c>
      <c r="BU156" s="52" cm="1">
        <f t="array" ref="BU156">A127855838T_Latest</f>
        <v>21.856000000000002</v>
      </c>
      <c r="BV156" s="52" cm="1">
        <f t="array" ref="BV156">A127869306L_Latest</f>
        <v>30.859000000000002</v>
      </c>
      <c r="BW156" s="52" cm="1">
        <f t="array" ref="BW156">A127841974A_Latest</f>
        <v>17.765999999999998</v>
      </c>
      <c r="BX156" s="52" cm="1">
        <f t="array" ref="BX156">A127938054X_Latest</f>
        <v>16.681999999999999</v>
      </c>
      <c r="BY156" s="52" t="e" cm="1">
        <f t="array" ref="BY156">A127869514F_Latest</f>
        <v>#NAME?</v>
      </c>
      <c r="BZ156" s="52" cm="1">
        <f t="array" ref="BZ156">A127923786C_Latest</f>
        <v>136.72200000000001</v>
      </c>
      <c r="CA156" s="52" cm="1">
        <f t="array" ref="CA156">A127925662L_Latest</f>
        <v>46.194000000000003</v>
      </c>
      <c r="CB156" s="52" cm="1">
        <f t="array" ref="CB156">A127912114J_Latest</f>
        <v>48.448</v>
      </c>
      <c r="CC156" s="52" cm="1">
        <f t="array" ref="CC156">A127870918X_Latest</f>
        <v>47.786000000000001</v>
      </c>
      <c r="CD156" s="52" cm="1">
        <f t="array" ref="CD156">A127898342L_Latest</f>
        <v>14.412000000000001</v>
      </c>
      <c r="CE156" s="52" cm="1">
        <f t="array" ref="CE156">A127843554T_Latest</f>
        <v>11.804</v>
      </c>
      <c r="CF156" s="52" cm="1">
        <f t="array" ref="CF156">A127870966T_Latest</f>
        <v>5.2229999999999999</v>
      </c>
      <c r="CG156" s="52" cm="1">
        <f t="array" ref="CG156">A127843586K_Latest</f>
        <v>17.379000000000001</v>
      </c>
      <c r="CH156" s="52" cm="1">
        <f t="array" ref="CH156">A127871002T_Latest</f>
        <v>16.826000000000001</v>
      </c>
      <c r="CI156" s="52" cm="1">
        <f t="array" ref="CI156">A127857342X_Latest</f>
        <v>75.661000000000001</v>
      </c>
      <c r="CJ156" s="52" cm="1">
        <f t="array" ref="CJ156">A127939406K_Latest</f>
        <v>27.619</v>
      </c>
      <c r="CK156" s="52" cm="1">
        <f t="array" ref="CK156">A127857378A_Latest</f>
        <v>50.996000000000002</v>
      </c>
      <c r="CL156" s="52" cm="1">
        <f t="array" ref="CL156">A127843470J_Latest</f>
        <v>36.173000000000002</v>
      </c>
      <c r="CM156" s="52" cm="1">
        <f t="array" ref="CM156">A127898290W_Latest</f>
        <v>17.228999999999999</v>
      </c>
      <c r="CN156" s="52" t="e" cm="1">
        <f t="array" ref="CN156">A127912242A_Latest</f>
        <v>#NAME?</v>
      </c>
      <c r="CO156" s="52" cm="1">
        <f t="array" ref="CO156">A127939146A_Latest</f>
        <v>208.072</v>
      </c>
      <c r="CP156" s="52" cm="1">
        <f t="array" ref="CP156">A127913618F_Latest</f>
        <v>10.365</v>
      </c>
      <c r="CQ156" s="52" cm="1">
        <f t="array" ref="CQ156">A127941038J_Latest</f>
        <v>8.3089999999999993</v>
      </c>
      <c r="CR156" s="52" cm="1">
        <f t="array" ref="CR156">A127941054J_Latest</f>
        <v>8.0459999999999994</v>
      </c>
      <c r="CS156" s="52" cm="1">
        <f t="array" ref="CS156">A127886110C_Latest</f>
        <v>3.3780000000000001</v>
      </c>
      <c r="CT156" s="52" cm="1">
        <f t="array" ref="CT156">A127927294F_Latest</f>
        <v>3.3719999999999999</v>
      </c>
      <c r="CU156" s="52" cm="1">
        <f t="array" ref="CU156">A127872498A_Latest</f>
        <v>1.5660000000000001</v>
      </c>
      <c r="CV156" s="52" cm="1">
        <f t="array" ref="CV156">A127913790J_Latest</f>
        <v>1.228</v>
      </c>
      <c r="CW156" s="52" cm="1">
        <f t="array" ref="CW156">A127859022X_Latest</f>
        <v>3.5750000000000002</v>
      </c>
      <c r="CX156" s="52" cm="1">
        <f t="array" ref="CX156">A127927110A_Latest</f>
        <v>14.526</v>
      </c>
      <c r="CY156" s="52" cm="1">
        <f t="array" ref="CY156">A127858858F_Latest</f>
        <v>7.0490000000000004</v>
      </c>
      <c r="CZ156" s="52" cm="1">
        <f t="array" ref="CZ156">A127858878R_Latest</f>
        <v>9.4719999999999995</v>
      </c>
      <c r="DA156" s="52" cm="1">
        <f t="array" ref="DA156">A127913666X_Latest</f>
        <v>4.97</v>
      </c>
      <c r="DB156" s="52" cm="1">
        <f t="array" ref="DB156">A127927206V_Latest</f>
        <v>3.7349999999999999</v>
      </c>
      <c r="DC156" s="52" t="e" cm="1">
        <f t="array" ref="DC156">A127845174A_Latest</f>
        <v>#NAME?</v>
      </c>
      <c r="DD156" s="52" cm="1">
        <f t="array" ref="DD156">A127926850R_Latest</f>
        <v>39.841000000000001</v>
      </c>
      <c r="DE156" s="52" cm="1">
        <f t="array" ref="DE156">A127901254F_Latest</f>
        <v>1.8620000000000001</v>
      </c>
      <c r="DF156" s="52" cm="1">
        <f t="array" ref="DF156">A127901362R_Latest</f>
        <v>2.7869999999999999</v>
      </c>
      <c r="DG156" s="52" cm="1">
        <f t="array" ref="DG156">A127860370T_Latest</f>
        <v>1.627</v>
      </c>
      <c r="DH156" s="52" cm="1">
        <f t="array" ref="DH156">A127860390A_Latest</f>
        <v>0.51</v>
      </c>
      <c r="DI156" s="52" cm="1">
        <f t="array" ref="DI156">A127928886C_Latest</f>
        <v>0.29399999999999998</v>
      </c>
      <c r="DJ156" s="52" cm="1">
        <f t="array" ref="DJ156">A127860430J_Latest</f>
        <v>0.38300000000000001</v>
      </c>
      <c r="DK156" s="52" cm="1">
        <f t="array" ref="DK156">A127860450T_Latest</f>
        <v>0.21199999999999999</v>
      </c>
      <c r="DL156" s="52" cm="1">
        <f t="array" ref="DL156">A127928946V_Latest</f>
        <v>1.0129999999999999</v>
      </c>
      <c r="DM156" s="52" cm="1">
        <f t="array" ref="DM156">A127901282R_Latest</f>
        <v>3.54</v>
      </c>
      <c r="DN156" s="52" cm="1">
        <f t="array" ref="DN156">A127928774K_Latest</f>
        <v>1.381</v>
      </c>
      <c r="DO156" s="52" cm="1">
        <f t="array" ref="DO156">A127873902K_Latest</f>
        <v>1.865</v>
      </c>
      <c r="DP156" s="52" cm="1">
        <f t="array" ref="DP156">A127873910K_Latest</f>
        <v>0.80800000000000005</v>
      </c>
      <c r="DQ156" s="52" cm="1">
        <f t="array" ref="DQ156">A127860338T_Latest</f>
        <v>0.92300000000000004</v>
      </c>
      <c r="DR156" s="52" t="e" cm="1">
        <f t="array" ref="DR156">A127887738C_Latest</f>
        <v>#NAME?</v>
      </c>
      <c r="DS156" s="52" cm="1">
        <f t="array" ref="DS156">A127859946X_Latest</f>
        <v>8.6869999999999994</v>
      </c>
      <c r="DT156" s="52" cm="1">
        <f t="array" ref="DT156">A127861774F_Latest</f>
        <v>6.9089999999999998</v>
      </c>
      <c r="DU156" s="52" cm="1">
        <f t="array" ref="DU156">A127889174V_Latest</f>
        <v>7.5860000000000003</v>
      </c>
      <c r="DV156" s="52" cm="1">
        <f t="array" ref="DV156">A127903006F_Latest</f>
        <v>4.5490000000000004</v>
      </c>
      <c r="DW156" s="52" cm="1">
        <f t="array" ref="DW156">A127861910L_Latest</f>
        <v>0.747</v>
      </c>
      <c r="DX156" s="52" cm="1">
        <f t="array" ref="DX156">A127903042R_Latest</f>
        <v>1.9379999999999999</v>
      </c>
      <c r="DY156" s="52" cm="1">
        <f t="array" ref="DY156">A127861942F_Latest</f>
        <v>0.71199999999999997</v>
      </c>
      <c r="DZ156" s="52" cm="1">
        <f t="array" ref="DZ156">A127848194R_Latest</f>
        <v>1.226</v>
      </c>
      <c r="EA156" s="52" cm="1">
        <f t="array" ref="EA156">A127903118X_Latest</f>
        <v>0.93799999999999994</v>
      </c>
      <c r="EB156" s="52" cm="1">
        <f t="array" ref="EB156">A127861794R_Latest</f>
        <v>10.999000000000001</v>
      </c>
      <c r="EC156" s="52" cm="1">
        <f t="array" ref="EC156">A127902926C_Latest</f>
        <v>4.1609999999999996</v>
      </c>
      <c r="ED156" s="52" cm="1">
        <f t="array" ref="ED156">A127930294R_Latest</f>
        <v>5.343</v>
      </c>
      <c r="EE156" s="52" cm="1">
        <f t="array" ref="EE156">A127916622A_Latest</f>
        <v>1.9690000000000001</v>
      </c>
      <c r="EF156" s="52" cm="1">
        <f t="array" ref="EF156">A127848106C_Latest</f>
        <v>1.611</v>
      </c>
      <c r="EG156" s="52" t="e" cm="1">
        <f t="array" ref="EG156">A127930534R_Latest</f>
        <v>#NAME?</v>
      </c>
      <c r="EH156" s="52" cm="1">
        <f t="array" ref="EH156">A127902602J_Latest</f>
        <v>24.603999999999999</v>
      </c>
      <c r="EI156" s="52"/>
      <c r="EJ156" s="52"/>
      <c r="EK156" s="52"/>
      <c r="EL156" s="52"/>
      <c r="EM156" s="52"/>
      <c r="EN156" s="52"/>
      <c r="EO156" s="52"/>
      <c r="EP156" s="52"/>
      <c r="EQ156" s="52"/>
      <c r="ER156" s="52"/>
      <c r="ES156" s="52"/>
      <c r="ET156" s="52"/>
      <c r="EU156" s="52"/>
      <c r="EV156" s="52"/>
      <c r="EW156" s="52"/>
      <c r="EX156" s="52"/>
      <c r="EY156" s="52"/>
      <c r="EZ156" s="52"/>
      <c r="FA156" s="52"/>
      <c r="FB156" s="52"/>
      <c r="FC156" s="52"/>
      <c r="FD156" s="52"/>
      <c r="FE156" s="52"/>
      <c r="FF156" s="52"/>
      <c r="FG156" s="52"/>
      <c r="FH156" s="52"/>
      <c r="FI156" s="52"/>
      <c r="FJ156" s="52"/>
      <c r="FK156" s="52"/>
      <c r="FL156" s="52"/>
      <c r="FM156" s="52"/>
      <c r="FN156" s="52"/>
      <c r="FO156" s="52"/>
      <c r="FP156" s="52"/>
      <c r="FQ156" s="52"/>
      <c r="FR156" s="52"/>
      <c r="FS156" s="52"/>
      <c r="FT156" s="52"/>
      <c r="FU156" s="52"/>
      <c r="FV156" s="52"/>
      <c r="FW156" s="52"/>
      <c r="FX156" s="52"/>
      <c r="FY156" s="52"/>
      <c r="FZ156" s="52"/>
      <c r="GA156" s="52"/>
      <c r="GB156" s="52"/>
      <c r="GC156" s="52"/>
      <c r="GD156" s="52"/>
      <c r="GE156" s="52"/>
      <c r="GF156" s="52"/>
      <c r="GG156" s="52"/>
      <c r="GH156" s="52"/>
      <c r="GI156" s="52"/>
      <c r="GJ156" s="52"/>
    </row>
    <row r="157" spans="1:192" ht="15" hidden="1" customHeight="1">
      <c r="A157" s="48" t="s">
        <v>8736</v>
      </c>
      <c r="B157" s="49"/>
      <c r="C157" s="62">
        <v>40</v>
      </c>
      <c r="D157" s="52" cm="1">
        <f t="array" ref="D157">A127849614T_Latest</f>
        <v>1581.002</v>
      </c>
      <c r="E157" s="52" cm="1">
        <f t="array" ref="E157">A127931906K_Latest</f>
        <v>3139.252</v>
      </c>
      <c r="F157" s="52" cm="1">
        <f t="array" ref="F157">A127863294F_Latest</f>
        <v>1523.76</v>
      </c>
      <c r="G157" s="52" cm="1">
        <f t="array" ref="G157">A127877026V_Latest</f>
        <v>1210.799</v>
      </c>
      <c r="H157" s="52" cm="1">
        <f t="array" ref="H157">A127890678W_Latest</f>
        <v>1491.578</v>
      </c>
      <c r="I157" s="52" cm="1">
        <f t="array" ref="I157">A127931974L_Latest</f>
        <v>831.54</v>
      </c>
      <c r="J157" s="52" cm="1">
        <f t="array" ref="J157">A127890706V_Latest</f>
        <v>710.20799999999997</v>
      </c>
      <c r="K157" s="52" cm="1">
        <f t="array" ref="K157">A127890718C_Latest</f>
        <v>900.48800000000006</v>
      </c>
      <c r="L157" s="52" cm="1">
        <f t="array" ref="L157">A127835846V_Latest</f>
        <v>4163.9939999999997</v>
      </c>
      <c r="M157" s="52" cm="1">
        <f t="array" ref="M157">A127918114T_Latest</f>
        <v>1452.5630000000001</v>
      </c>
      <c r="N157" s="52" cm="1">
        <f t="array" ref="N157">A127849666V_Latest</f>
        <v>1608.0029999999999</v>
      </c>
      <c r="O157" s="52" cm="1">
        <f t="array" ref="O157">A127849694C_Latest</f>
        <v>2605.0140000000001</v>
      </c>
      <c r="P157" s="52" cm="1">
        <f t="array" ref="P157">A127849710T_Latest</f>
        <v>1481.5340000000001</v>
      </c>
      <c r="Q157" s="52" t="e" cm="1">
        <f t="array" ref="Q157">A127863402C_Latest</f>
        <v>#NAME?</v>
      </c>
      <c r="R157" s="52" cm="1">
        <f t="array" ref="R157">A127862922R_Latest</f>
        <v>11423.216</v>
      </c>
      <c r="S157" s="52" cm="1">
        <f t="array" ref="S157">A127919546R_Latest</f>
        <v>494.51</v>
      </c>
      <c r="T157" s="52" cm="1">
        <f t="array" ref="T157">A127837470V_Latest</f>
        <v>1056.779</v>
      </c>
      <c r="U157" s="52" cm="1">
        <f t="array" ref="U157">A127906006K_Latest</f>
        <v>443.80500000000001</v>
      </c>
      <c r="V157" s="52" cm="1">
        <f t="array" ref="V157">A127878638A_Latest</f>
        <v>366.81200000000001</v>
      </c>
      <c r="W157" s="52" cm="1">
        <f t="array" ref="W157">A127837534V_Latest</f>
        <v>480.57</v>
      </c>
      <c r="X157" s="52" cm="1">
        <f t="array" ref="X157">A127878670A_Latest</f>
        <v>254.90299999999999</v>
      </c>
      <c r="Y157" s="52" cm="1">
        <f t="array" ref="Y157">A127933594W_Latest</f>
        <v>232.27099999999999</v>
      </c>
      <c r="Z157" s="52" cm="1">
        <f t="array" ref="Z157">A127919742X_Latest</f>
        <v>270.54599999999999</v>
      </c>
      <c r="AA157" s="52" cm="1">
        <f t="array" ref="AA157">A127837382V_Latest</f>
        <v>1381.5709999999999</v>
      </c>
      <c r="AB157" s="52" cm="1">
        <f t="array" ref="AB157">A127878550J_Latest</f>
        <v>440.46800000000002</v>
      </c>
      <c r="AC157" s="52" cm="1">
        <f t="array" ref="AC157">A127851170F_Latest</f>
        <v>484.02</v>
      </c>
      <c r="AD157" s="52" cm="1">
        <f t="array" ref="AD157">A127864762A_Latest</f>
        <v>809.298</v>
      </c>
      <c r="AE157" s="52" cm="1">
        <f t="array" ref="AE157">A127892122A_Latest</f>
        <v>465.06799999999998</v>
      </c>
      <c r="AF157" s="52" t="e" cm="1">
        <f t="array" ref="AF157">A127892270C_Latest</f>
        <v>#NAME?</v>
      </c>
      <c r="AG157" s="52" cm="1">
        <f t="array" ref="AG157">A127905598J_Latest</f>
        <v>3610.3490000000002</v>
      </c>
      <c r="AH157" s="52" cm="1">
        <f t="array" ref="AH157">A127893650X_Latest</f>
        <v>451.947</v>
      </c>
      <c r="AI157" s="52" cm="1">
        <f t="array" ref="AI157">A127838946J_Latest</f>
        <v>863.68600000000004</v>
      </c>
      <c r="AJ157" s="52" cm="1">
        <f t="array" ref="AJ157">A127907546T_Latest</f>
        <v>400.63099999999997</v>
      </c>
      <c r="AK157" s="52" cm="1">
        <f t="array" ref="AK157">A127935038V_Latest</f>
        <v>297.03699999999998</v>
      </c>
      <c r="AL157" s="52" cm="1">
        <f t="array" ref="AL157">A127839002T_Latest</f>
        <v>388.25400000000002</v>
      </c>
      <c r="AM157" s="52" cm="1">
        <f t="array" ref="AM157">A127907610X_Latest</f>
        <v>218.72200000000001</v>
      </c>
      <c r="AN157" s="52" cm="1">
        <f t="array" ref="AN157">A127839034K_Latest</f>
        <v>163.48699999999999</v>
      </c>
      <c r="AO157" s="52" cm="1">
        <f t="array" ref="AO157">A127852794W_Latest</f>
        <v>213.81399999999999</v>
      </c>
      <c r="AP157" s="52" cm="1">
        <f t="array" ref="AP157">A127852574V_Latest</f>
        <v>1157.289</v>
      </c>
      <c r="AQ157" s="52" cm="1">
        <f t="array" ref="AQ157">A127880110V_Latest</f>
        <v>373.12200000000001</v>
      </c>
      <c r="AR157" s="52" cm="1">
        <f t="array" ref="AR157">A127934974T_Latest</f>
        <v>425.04700000000003</v>
      </c>
      <c r="AS157" s="52" cm="1">
        <f t="array" ref="AS157">A127893714X_Latest</f>
        <v>648.29300000000001</v>
      </c>
      <c r="AT157" s="52" cm="1">
        <f t="array" ref="AT157">A127893758A_Latest</f>
        <v>369.00099999999998</v>
      </c>
      <c r="AU157" s="52" t="e" cm="1">
        <f t="array" ref="AU157">A127893922T_Latest</f>
        <v>#NAME?</v>
      </c>
      <c r="AV157" s="52" cm="1">
        <f t="array" ref="AV157">A127852302R_Latest</f>
        <v>3006.3009999999999</v>
      </c>
      <c r="AW157" s="52" cm="1">
        <f t="array" ref="AW157">A127936430F_Latest</f>
        <v>312.209</v>
      </c>
      <c r="AX157" s="52" cm="1">
        <f t="array" ref="AX157">A127881618A_Latest</f>
        <v>565.14300000000003</v>
      </c>
      <c r="AY157" s="52" cm="1">
        <f t="array" ref="AY157">A127854386W_Latest</f>
        <v>318.75900000000001</v>
      </c>
      <c r="AZ157" s="52" cm="1">
        <f t="array" ref="AZ157">A127867934R_Latest</f>
        <v>250.32</v>
      </c>
      <c r="BA157" s="52" cm="1">
        <f t="array" ref="BA157">A127854426C_Latest</f>
        <v>297.00799999999998</v>
      </c>
      <c r="BB157" s="52" cm="1">
        <f t="array" ref="BB157">A127909110R_Latest</f>
        <v>186.53399999999999</v>
      </c>
      <c r="BC157" s="52" cm="1">
        <f t="array" ref="BC157">A127909138T_Latest</f>
        <v>150.577</v>
      </c>
      <c r="BD157" s="52" cm="1">
        <f t="array" ref="BD157">A127840546L_Latest</f>
        <v>209.10300000000001</v>
      </c>
      <c r="BE157" s="52" cm="1">
        <f t="array" ref="BE157">A127936446X_Latest</f>
        <v>762.07899999999995</v>
      </c>
      <c r="BF157" s="52" cm="1">
        <f t="array" ref="BF157">A127840358C_Latest</f>
        <v>309.22800000000001</v>
      </c>
      <c r="BG157" s="52" cm="1">
        <f t="array" ref="BG157">A127936498A_Latest</f>
        <v>342.60399999999998</v>
      </c>
      <c r="BH157" s="52" cm="1">
        <f t="array" ref="BH157">A127881566K_Latest</f>
        <v>539.17399999999998</v>
      </c>
      <c r="BI157" s="52" cm="1">
        <f t="array" ref="BI157">A127909054J_Latest</f>
        <v>317.71300000000002</v>
      </c>
      <c r="BJ157" s="52" t="e" cm="1">
        <f t="array" ref="BJ157">A127840566W_Latest</f>
        <v>#NAME?</v>
      </c>
      <c r="BK157" s="52" cm="1">
        <f t="array" ref="BK157">A127936142L_Latest</f>
        <v>2292.7550000000001</v>
      </c>
      <c r="BL157" s="52" cm="1">
        <f t="array" ref="BL157">A127924006W_Latest</f>
        <v>100.902</v>
      </c>
      <c r="BM157" s="52" cm="1">
        <f t="array" ref="BM157">A127842002A_Latest</f>
        <v>179.40700000000001</v>
      </c>
      <c r="BN157" s="52" cm="1">
        <f t="array" ref="BN157">A127855910X_Latest</f>
        <v>110.596</v>
      </c>
      <c r="BO157" s="52" cm="1">
        <f t="array" ref="BO157">A127883266V_Latest</f>
        <v>87.433000000000007</v>
      </c>
      <c r="BP157" s="52" cm="1">
        <f t="array" ref="BP157">A127896754W_Latest</f>
        <v>100.155</v>
      </c>
      <c r="BQ157" s="52" cm="1">
        <f t="array" ref="BQ157">A127883298L_Latest</f>
        <v>62.43</v>
      </c>
      <c r="BR157" s="52" cm="1">
        <f t="array" ref="BR157">A127842070C_Latest</f>
        <v>42.273000000000003</v>
      </c>
      <c r="BS157" s="52" cm="1">
        <f t="array" ref="BS157">A127924254J_Latest</f>
        <v>66.072999999999993</v>
      </c>
      <c r="BT157" s="52" cm="1">
        <f t="array" ref="BT157">A127924026F_Latest</f>
        <v>248.14400000000001</v>
      </c>
      <c r="BU157" s="52" cm="1">
        <f t="array" ref="BU157">A127937994F_Latest</f>
        <v>100.11799999999999</v>
      </c>
      <c r="BV157" s="52" cm="1">
        <f t="array" ref="BV157">A127910474A_Latest</f>
        <v>109.536</v>
      </c>
      <c r="BW157" s="52" cm="1">
        <f t="array" ref="BW157">A127896682W_Latest</f>
        <v>174.965</v>
      </c>
      <c r="BX157" s="52" cm="1">
        <f t="array" ref="BX157">A127855882A_Latest</f>
        <v>110.346</v>
      </c>
      <c r="BY157" s="52" t="e" cm="1">
        <f t="array" ref="BY157">A127869494J_Latest</f>
        <v>#NAME?</v>
      </c>
      <c r="BZ157" s="52" cm="1">
        <f t="array" ref="BZ157">A127882858F_Latest</f>
        <v>753.11400000000003</v>
      </c>
      <c r="CA157" s="52" cm="1">
        <f t="array" ref="CA157">A127870766X_Latest</f>
        <v>150.06399999999999</v>
      </c>
      <c r="CB157" s="52" cm="1">
        <f t="array" ref="CB157">A127898318L_Latest</f>
        <v>318.75400000000002</v>
      </c>
      <c r="CC157" s="52" cm="1">
        <f t="array" ref="CC157">A127870906R_Latest</f>
        <v>184.50700000000001</v>
      </c>
      <c r="CD157" s="52" cm="1">
        <f t="array" ref="CD157">A127870934X_Latest</f>
        <v>146.47999999999999</v>
      </c>
      <c r="CE157" s="52" cm="1">
        <f t="array" ref="CE157">A127912162A_Latest</f>
        <v>150.87799999999999</v>
      </c>
      <c r="CF157" s="52" cm="1">
        <f t="array" ref="CF157">A127925858R_Latest</f>
        <v>76.094999999999999</v>
      </c>
      <c r="CG157" s="52" cm="1">
        <f t="array" ref="CG157">A127857550T_Latest</f>
        <v>99.697000000000003</v>
      </c>
      <c r="CH157" s="52" cm="1">
        <f t="array" ref="CH157">A127898434W_Latest</f>
        <v>101.33499999999999</v>
      </c>
      <c r="CI157" s="52" cm="1">
        <f t="array" ref="CI157">A127884574R_Latest</f>
        <v>413.19900000000001</v>
      </c>
      <c r="CJ157" s="52" cm="1">
        <f t="array" ref="CJ157">A127898214V_Latest</f>
        <v>155.07</v>
      </c>
      <c r="CK157" s="52" cm="1">
        <f t="array" ref="CK157">A127857370J_Latest</f>
        <v>177.572</v>
      </c>
      <c r="CL157" s="52" cm="1">
        <f t="array" ref="CL157">A127857390T_Latest</f>
        <v>322.887</v>
      </c>
      <c r="CM157" s="52" cm="1">
        <f t="array" ref="CM157">A127898274W_Latest</f>
        <v>154.81100000000001</v>
      </c>
      <c r="CN157" s="52" t="e" cm="1">
        <f t="array" ref="CN157">A127871014A_Latest</f>
        <v>#NAME?</v>
      </c>
      <c r="CO157" s="52" cm="1">
        <f t="array" ref="CO157">A127870474W_Latest</f>
        <v>1233.4259999999999</v>
      </c>
      <c r="CP157" s="52" cm="1">
        <f t="array" ref="CP157">A127927098W_Latest</f>
        <v>28.213000000000001</v>
      </c>
      <c r="CQ157" s="52" cm="1">
        <f t="array" ref="CQ157">A127845054J_Latest</f>
        <v>50.125999999999998</v>
      </c>
      <c r="CR157" s="52" cm="1">
        <f t="array" ref="CR157">A127872450R_Latest</f>
        <v>36.799999999999997</v>
      </c>
      <c r="CS157" s="52" cm="1">
        <f t="array" ref="CS157">A127927258W_Latest</f>
        <v>28.69</v>
      </c>
      <c r="CT157" s="52" cm="1">
        <f t="array" ref="CT157">A127886114L_Latest</f>
        <v>29.611999999999998</v>
      </c>
      <c r="CU157" s="52" cm="1">
        <f t="array" ref="CU157">A127872486T_Latest</f>
        <v>17.327000000000002</v>
      </c>
      <c r="CV157" s="52" cm="1">
        <f t="array" ref="CV157">A127859006X_Latest</f>
        <v>14.689</v>
      </c>
      <c r="CW157" s="52" cm="1">
        <f t="array" ref="CW157">A127845154T_Latest</f>
        <v>23.081</v>
      </c>
      <c r="CX157" s="52" cm="1">
        <f t="array" ref="CX157">A127844942L_Latest</f>
        <v>67.662999999999997</v>
      </c>
      <c r="CY157" s="52" cm="1">
        <f t="array" ref="CY157">A127844974F_Latest</f>
        <v>30.658000000000001</v>
      </c>
      <c r="CZ157" s="52" cm="1">
        <f t="array" ref="CZ157">A127858870W_Latest</f>
        <v>37.750999999999998</v>
      </c>
      <c r="DA157" s="52" cm="1">
        <f t="array" ref="DA157">A127927162C_Latest</f>
        <v>56.563000000000002</v>
      </c>
      <c r="DB157" s="52" cm="1">
        <f t="array" ref="DB157">A127872422F_Latest</f>
        <v>34.703000000000003</v>
      </c>
      <c r="DC157" s="52" t="e" cm="1">
        <f t="array" ref="DC157">A127872538J_Latest</f>
        <v>#NAME?</v>
      </c>
      <c r="DD157" s="52" cm="1">
        <f t="array" ref="DD157">A127926842R_Latest</f>
        <v>229.11799999999999</v>
      </c>
      <c r="DE157" s="52" cm="1">
        <f t="array" ref="DE157">A127873830K_Latest</f>
        <v>11.815</v>
      </c>
      <c r="DF157" s="52" cm="1">
        <f t="array" ref="DF157">A127873950C_Latest</f>
        <v>26.744</v>
      </c>
      <c r="DG157" s="52" cm="1">
        <f t="array" ref="DG157">A127915282X_Latest</f>
        <v>11.673</v>
      </c>
      <c r="DH157" s="52" cm="1">
        <f t="array" ref="DH157">A127887674C_Latest</f>
        <v>14.122999999999999</v>
      </c>
      <c r="DI157" s="52" cm="1">
        <f t="array" ref="DI157">A127928874V_Latest</f>
        <v>14.862</v>
      </c>
      <c r="DJ157" s="52" cm="1">
        <f t="array" ref="DJ157">A127860418T_Latest</f>
        <v>4.6760000000000002</v>
      </c>
      <c r="DK157" s="52" cm="1">
        <f t="array" ref="DK157">A127874022F_Latest</f>
        <v>2.9820000000000002</v>
      </c>
      <c r="DL157" s="52" cm="1">
        <f t="array" ref="DL157">A127860478V_Latest</f>
        <v>5.5380000000000003</v>
      </c>
      <c r="DM157" s="52" cm="1">
        <f t="array" ref="DM157">A127942390L_Latest</f>
        <v>34.087000000000003</v>
      </c>
      <c r="DN157" s="52" cm="1">
        <f t="array" ref="DN157">A127846514C_Latest</f>
        <v>14.7</v>
      </c>
      <c r="DO157" s="52" cm="1">
        <f t="array" ref="DO157">A127901322W_Latest</f>
        <v>13.074</v>
      </c>
      <c r="DP157" s="52" cm="1">
        <f t="array" ref="DP157">A127887602T_Latest</f>
        <v>20.786999999999999</v>
      </c>
      <c r="DQ157" s="52" cm="1">
        <f t="array" ref="DQ157">A127846570W_Latest</f>
        <v>9.3000000000000007</v>
      </c>
      <c r="DR157" s="52" t="e" cm="1">
        <f t="array" ref="DR157">A127846746R_Latest</f>
        <v>#NAME?</v>
      </c>
      <c r="DS157" s="52" cm="1">
        <f t="array" ref="DS157">A127942082K_Latest</f>
        <v>92.635999999999996</v>
      </c>
      <c r="DT157" s="52" cm="1">
        <f t="array" ref="DT157">A127861762W_Latest</f>
        <v>31.341000000000001</v>
      </c>
      <c r="DU157" s="52" cm="1">
        <f t="array" ref="DU157">A127848114C_Latest</f>
        <v>78.613</v>
      </c>
      <c r="DV157" s="52" cm="1">
        <f t="array" ref="DV157">A127930390R_Latest</f>
        <v>16.989999999999998</v>
      </c>
      <c r="DW157" s="52" cm="1">
        <f t="array" ref="DW157">A127875474L_Latest</f>
        <v>19.904</v>
      </c>
      <c r="DX157" s="52" cm="1">
        <f t="array" ref="DX157">A127944098R_Latest</f>
        <v>30.238</v>
      </c>
      <c r="DY157" s="52" cm="1">
        <f t="array" ref="DY157">A127916686L_Latest</f>
        <v>10.853</v>
      </c>
      <c r="DZ157" s="52" cm="1">
        <f t="array" ref="DZ157">A127930486J_Latest</f>
        <v>4.2320000000000002</v>
      </c>
      <c r="EA157" s="52" cm="1">
        <f t="array" ref="EA157">A127848202C_Latest</f>
        <v>10.997</v>
      </c>
      <c r="EB157" s="52" cm="1">
        <f t="array" ref="EB157">A127861782F_Latest</f>
        <v>99.962000000000003</v>
      </c>
      <c r="EC157" s="52" cm="1">
        <f t="array" ref="EC157">A127861810C_Latest</f>
        <v>29.199000000000002</v>
      </c>
      <c r="ED157" s="52" cm="1">
        <f t="array" ref="ED157">A127916602T_Latest</f>
        <v>18.399999999999999</v>
      </c>
      <c r="EE157" s="52" cm="1">
        <f t="array" ref="EE157">A127861842W_Latest</f>
        <v>33.046999999999997</v>
      </c>
      <c r="EF157" s="52" cm="1">
        <f t="array" ref="EF157">A127848094F_Latest</f>
        <v>20.591999999999999</v>
      </c>
      <c r="EG157" s="52" t="e" cm="1">
        <f t="array" ref="EG157">A127848218W_Latest</f>
        <v>#NAME?</v>
      </c>
      <c r="EH157" s="52" cm="1">
        <f t="array" ref="EH157">A127943678T_Latest</f>
        <v>205.518</v>
      </c>
      <c r="EI157" s="52"/>
      <c r="EJ157" s="52"/>
      <c r="EK157" s="52"/>
      <c r="EL157" s="52"/>
      <c r="EM157" s="52"/>
      <c r="EN157" s="52"/>
      <c r="EO157" s="52"/>
      <c r="EP157" s="52"/>
      <c r="EQ157" s="52"/>
      <c r="ER157" s="52"/>
      <c r="ES157" s="52"/>
      <c r="ET157" s="52"/>
      <c r="EU157" s="52"/>
      <c r="EV157" s="52"/>
      <c r="EW157" s="52"/>
      <c r="EX157" s="52"/>
      <c r="EY157" s="52"/>
      <c r="EZ157" s="52"/>
      <c r="FA157" s="52"/>
      <c r="FB157" s="52"/>
      <c r="FC157" s="52"/>
      <c r="FD157" s="52"/>
      <c r="FE157" s="52"/>
      <c r="FF157" s="52"/>
      <c r="FG157" s="52"/>
      <c r="FH157" s="52"/>
      <c r="FI157" s="52"/>
      <c r="FJ157" s="52"/>
      <c r="FK157" s="52"/>
      <c r="FL157" s="52"/>
      <c r="FM157" s="52"/>
      <c r="FN157" s="52"/>
      <c r="FO157" s="52"/>
      <c r="FP157" s="52"/>
      <c r="FQ157" s="52"/>
      <c r="FR157" s="52"/>
      <c r="FS157" s="52"/>
      <c r="FT157" s="52"/>
      <c r="FU157" s="52"/>
      <c r="FV157" s="52"/>
      <c r="FW157" s="52"/>
      <c r="FX157" s="52"/>
      <c r="FY157" s="52"/>
      <c r="FZ157" s="52"/>
      <c r="GA157" s="52"/>
      <c r="GB157" s="52"/>
      <c r="GC157" s="52"/>
      <c r="GD157" s="52"/>
      <c r="GE157" s="52"/>
      <c r="GF157" s="52"/>
      <c r="GG157" s="52"/>
      <c r="GH157" s="52"/>
      <c r="GI157" s="52"/>
      <c r="GJ157" s="52"/>
    </row>
    <row r="158" spans="1:192" ht="15" hidden="1" customHeight="1">
      <c r="A158" s="45" t="s">
        <v>8775</v>
      </c>
      <c r="B158" s="55"/>
      <c r="C158" s="62">
        <v>41</v>
      </c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  <c r="BT158" s="52"/>
      <c r="BU158" s="52"/>
      <c r="BV158" s="52"/>
      <c r="BW158" s="52"/>
      <c r="BX158" s="52"/>
      <c r="BY158" s="52"/>
      <c r="BZ158" s="52"/>
      <c r="CA158" s="52"/>
      <c r="CB158" s="52"/>
      <c r="CC158" s="52"/>
      <c r="CD158" s="52"/>
      <c r="CE158" s="52"/>
      <c r="CF158" s="52"/>
      <c r="CG158" s="52"/>
      <c r="CH158" s="52"/>
      <c r="CI158" s="52"/>
      <c r="CJ158" s="52"/>
      <c r="CK158" s="52"/>
      <c r="CL158" s="52"/>
      <c r="CM158" s="52"/>
      <c r="CN158" s="52"/>
      <c r="CO158" s="52"/>
      <c r="CP158" s="52"/>
      <c r="CQ158" s="52"/>
      <c r="CR158" s="52"/>
      <c r="CS158" s="52"/>
      <c r="CT158" s="52"/>
      <c r="CU158" s="52"/>
      <c r="CV158" s="52"/>
      <c r="CW158" s="52"/>
      <c r="CX158" s="52"/>
      <c r="CY158" s="52"/>
      <c r="CZ158" s="52"/>
      <c r="DA158" s="52"/>
      <c r="DB158" s="52"/>
      <c r="DC158" s="52"/>
      <c r="DD158" s="52"/>
      <c r="DE158" s="52"/>
      <c r="DF158" s="52"/>
      <c r="DG158" s="52"/>
      <c r="DH158" s="52"/>
      <c r="DI158" s="52"/>
      <c r="DJ158" s="52"/>
      <c r="DK158" s="52"/>
      <c r="DL158" s="52"/>
      <c r="DM158" s="52"/>
      <c r="DN158" s="52"/>
      <c r="DO158" s="52"/>
      <c r="DP158" s="52"/>
      <c r="DQ158" s="52"/>
      <c r="DR158" s="52"/>
      <c r="DS158" s="52"/>
      <c r="DT158" s="52"/>
      <c r="DU158" s="52"/>
      <c r="DV158" s="52"/>
      <c r="DW158" s="52"/>
      <c r="DX158" s="52"/>
      <c r="DY158" s="52"/>
      <c r="DZ158" s="52"/>
      <c r="EA158" s="52"/>
      <c r="EB158" s="52"/>
      <c r="EC158" s="52"/>
      <c r="ED158" s="52"/>
      <c r="EE158" s="52"/>
      <c r="EF158" s="52"/>
      <c r="EG158" s="52"/>
      <c r="EH158" s="52"/>
      <c r="EI158" s="52"/>
      <c r="EJ158" s="52"/>
      <c r="EK158" s="52"/>
      <c r="EL158" s="52"/>
      <c r="EM158" s="52"/>
      <c r="EN158" s="52"/>
      <c r="EO158" s="52"/>
      <c r="EP158" s="52"/>
      <c r="EQ158" s="52"/>
      <c r="ER158" s="52"/>
      <c r="ES158" s="52"/>
      <c r="ET158" s="52"/>
      <c r="EU158" s="52"/>
      <c r="EV158" s="52"/>
      <c r="EW158" s="52"/>
      <c r="EX158" s="52"/>
      <c r="EY158" s="52"/>
      <c r="EZ158" s="52"/>
      <c r="FA158" s="52"/>
      <c r="FB158" s="52"/>
      <c r="FC158" s="52"/>
      <c r="FD158" s="52"/>
      <c r="FE158" s="52"/>
      <c r="FF158" s="52"/>
      <c r="FG158" s="52"/>
      <c r="FH158" s="52"/>
      <c r="FI158" s="52"/>
      <c r="FJ158" s="52"/>
      <c r="FK158" s="52"/>
      <c r="FL158" s="52"/>
      <c r="FM158" s="52"/>
      <c r="FN158" s="52"/>
      <c r="FO158" s="52"/>
      <c r="FP158" s="52"/>
      <c r="FQ158" s="52"/>
      <c r="FR158" s="52"/>
      <c r="FS158" s="52"/>
      <c r="FT158" s="52"/>
      <c r="FU158" s="52"/>
      <c r="FV158" s="52"/>
      <c r="FW158" s="52"/>
      <c r="FX158" s="52"/>
      <c r="FY158" s="52"/>
      <c r="FZ158" s="52"/>
      <c r="GA158" s="52"/>
      <c r="GB158" s="52"/>
      <c r="GC158" s="52"/>
      <c r="GD158" s="52"/>
      <c r="GE158" s="52"/>
      <c r="GF158" s="52"/>
      <c r="GG158" s="52"/>
      <c r="GH158" s="52"/>
      <c r="GI158" s="52"/>
      <c r="GJ158" s="52"/>
    </row>
    <row r="159" spans="1:192" ht="15" hidden="1" customHeight="1">
      <c r="A159" s="48" t="s">
        <v>8776</v>
      </c>
      <c r="B159" s="49"/>
      <c r="C159" s="62">
        <v>42</v>
      </c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  <c r="AU159" s="52"/>
      <c r="AV159" s="52"/>
      <c r="AW159" s="52"/>
      <c r="AX159" s="52"/>
      <c r="AY159" s="52"/>
      <c r="AZ159" s="52"/>
      <c r="BA159" s="52"/>
      <c r="BB159" s="52"/>
      <c r="BC159" s="52"/>
      <c r="BD159" s="52"/>
      <c r="BE159" s="52"/>
      <c r="BF159" s="52"/>
      <c r="BG159" s="52"/>
      <c r="BH159" s="52"/>
      <c r="BI159" s="52"/>
      <c r="BJ159" s="52"/>
      <c r="BK159" s="52"/>
      <c r="BL159" s="52"/>
      <c r="BM159" s="52"/>
      <c r="BN159" s="52"/>
      <c r="BO159" s="52"/>
      <c r="BP159" s="52"/>
      <c r="BQ159" s="52"/>
      <c r="BR159" s="52"/>
      <c r="BS159" s="52"/>
      <c r="BT159" s="52"/>
      <c r="BU159" s="52"/>
      <c r="BV159" s="52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2"/>
      <c r="CN159" s="52"/>
      <c r="CO159" s="52"/>
      <c r="CP159" s="52"/>
      <c r="CQ159" s="52"/>
      <c r="CR159" s="52"/>
      <c r="CS159" s="52"/>
      <c r="CT159" s="52"/>
      <c r="CU159" s="52"/>
      <c r="CV159" s="52"/>
      <c r="CW159" s="52"/>
      <c r="CX159" s="52"/>
      <c r="CY159" s="52"/>
      <c r="CZ159" s="52"/>
      <c r="DA159" s="52"/>
      <c r="DB159" s="52"/>
      <c r="DC159" s="52"/>
      <c r="DD159" s="52"/>
      <c r="DE159" s="52"/>
      <c r="DF159" s="52"/>
      <c r="DG159" s="52"/>
      <c r="DH159" s="52"/>
      <c r="DI159" s="52"/>
      <c r="DJ159" s="52"/>
      <c r="DK159" s="52"/>
      <c r="DL159" s="52"/>
      <c r="DM159" s="52"/>
      <c r="DN159" s="52"/>
      <c r="DO159" s="52"/>
      <c r="DP159" s="52"/>
      <c r="DQ159" s="52"/>
      <c r="DR159" s="52"/>
      <c r="DS159" s="52"/>
      <c r="DT159" s="52"/>
      <c r="DU159" s="52"/>
      <c r="DV159" s="52"/>
      <c r="DW159" s="52"/>
      <c r="DX159" s="52"/>
      <c r="DY159" s="52"/>
      <c r="DZ159" s="52"/>
      <c r="EA159" s="52"/>
      <c r="EB159" s="52"/>
      <c r="EC159" s="52"/>
      <c r="ED159" s="52"/>
      <c r="EE159" s="52"/>
      <c r="EF159" s="52"/>
      <c r="EG159" s="52"/>
      <c r="EH159" s="52"/>
      <c r="EI159" s="52"/>
      <c r="EJ159" s="52"/>
      <c r="EK159" s="52"/>
      <c r="EL159" s="52"/>
      <c r="EM159" s="52"/>
      <c r="EN159" s="52"/>
      <c r="EO159" s="52"/>
      <c r="EP159" s="52"/>
      <c r="EQ159" s="52"/>
      <c r="ER159" s="52"/>
      <c r="ES159" s="52"/>
      <c r="ET159" s="52"/>
      <c r="EU159" s="52"/>
      <c r="EV159" s="52"/>
      <c r="EW159" s="52"/>
      <c r="EX159" s="52"/>
      <c r="EY159" s="52"/>
      <c r="EZ159" s="52"/>
      <c r="FA159" s="52"/>
      <c r="FB159" s="52"/>
      <c r="FC159" s="52"/>
      <c r="FD159" s="52"/>
      <c r="FE159" s="52"/>
      <c r="FF159" s="52"/>
      <c r="FG159" s="52"/>
      <c r="FH159" s="52"/>
      <c r="FI159" s="52"/>
      <c r="FJ159" s="52"/>
      <c r="FK159" s="52"/>
      <c r="FL159" s="52"/>
      <c r="FM159" s="52"/>
      <c r="FN159" s="52"/>
      <c r="FO159" s="52"/>
      <c r="FP159" s="52"/>
      <c r="FQ159" s="52"/>
      <c r="FR159" s="52"/>
      <c r="FS159" s="52"/>
      <c r="FT159" s="52"/>
      <c r="FU159" s="52"/>
      <c r="FV159" s="52"/>
      <c r="FW159" s="52"/>
      <c r="FX159" s="52"/>
      <c r="FY159" s="52"/>
      <c r="FZ159" s="52"/>
      <c r="GA159" s="52"/>
      <c r="GB159" s="52"/>
      <c r="GC159" s="52"/>
      <c r="GD159" s="52"/>
      <c r="GE159" s="52"/>
      <c r="GF159" s="52"/>
      <c r="GG159" s="52"/>
      <c r="GH159" s="52"/>
      <c r="GI159" s="52"/>
      <c r="GJ159" s="52"/>
    </row>
    <row r="160" spans="1:192" ht="15" hidden="1" customHeight="1">
      <c r="A160" s="49"/>
      <c r="B160" s="49" t="s">
        <v>8777</v>
      </c>
      <c r="C160" s="62">
        <v>43</v>
      </c>
      <c r="D160" s="52" cm="1">
        <f t="array" ref="D160">A127863154C_Latest</f>
        <v>1011.943</v>
      </c>
      <c r="E160" s="52" cm="1">
        <f t="array" ref="E160">A127904518C_Latest</f>
        <v>2536.5479999999998</v>
      </c>
      <c r="F160" s="52" cm="1">
        <f t="array" ref="F160">A127863298R_Latest</f>
        <v>1092.6890000000001</v>
      </c>
      <c r="G160" s="52" cm="1">
        <f t="array" ref="G160">A127904578F_Latest</f>
        <v>1042.0029999999999</v>
      </c>
      <c r="H160" s="52" cm="1">
        <f t="array" ref="H160">A127918218K_Latest</f>
        <v>1255.509</v>
      </c>
      <c r="I160" s="52" cm="1">
        <f t="array" ref="I160">A127904630C_Latest</f>
        <v>717.33</v>
      </c>
      <c r="J160" s="52" cm="1">
        <f t="array" ref="J160">A127932002L_Latest</f>
        <v>571.25199999999995</v>
      </c>
      <c r="K160" s="52" cm="1">
        <f t="array" ref="K160">A127932026F_Latest</f>
        <v>695.56500000000005</v>
      </c>
      <c r="L160" s="52" cm="1">
        <f t="array" ref="L160">A127918102J_Latest</f>
        <v>3216.913</v>
      </c>
      <c r="M160" s="52" cm="1">
        <f t="array" ref="M160">A127863198F_Latest</f>
        <v>1099.5809999999999</v>
      </c>
      <c r="N160" s="52" cm="1">
        <f t="array" ref="N160">A127904482L_Latest</f>
        <v>1124.8599999999999</v>
      </c>
      <c r="O160" s="52" cm="1">
        <f t="array" ref="O160">A127890586L_Latest</f>
        <v>2189.9540000000002</v>
      </c>
      <c r="P160" s="52" cm="1">
        <f t="array" ref="P160">A127835922K_Latest</f>
        <v>1246.2950000000001</v>
      </c>
      <c r="Q160" s="52" t="e" cm="1">
        <f t="array" ref="Q160">A127918302A_Latest</f>
        <v>#NAME?</v>
      </c>
      <c r="R160" s="52" cm="1">
        <f t="array" ref="R160">A127876702W_Latest</f>
        <v>8922.84</v>
      </c>
      <c r="S160" s="52" cm="1">
        <f t="array" ref="S160">A127837370K_Latest</f>
        <v>321.78899999999999</v>
      </c>
      <c r="T160" s="52" cm="1">
        <f t="array" ref="T160">A127878610X_Latest</f>
        <v>836.59900000000005</v>
      </c>
      <c r="U160" s="52" cm="1">
        <f t="array" ref="U160">A127837506K_Latest</f>
        <v>301.27499999999998</v>
      </c>
      <c r="V160" s="52" cm="1">
        <f t="array" ref="V160">A127878646A_Latest</f>
        <v>310.803</v>
      </c>
      <c r="W160" s="52" cm="1">
        <f t="array" ref="W160">A127906030K_Latest</f>
        <v>409.767</v>
      </c>
      <c r="X160" s="52" cm="1">
        <f t="array" ref="X160">A127864878C_Latest</f>
        <v>219.86699999999999</v>
      </c>
      <c r="Y160" s="52" cm="1">
        <f t="array" ref="Y160">A127864902T_Latest</f>
        <v>187.405</v>
      </c>
      <c r="Z160" s="52" cm="1">
        <f t="array" ref="Z160">A127864922A_Latest</f>
        <v>204.32499999999999</v>
      </c>
      <c r="AA160" s="52" cm="1">
        <f t="array" ref="AA160">A127878514X_Latest</f>
        <v>1054.7739999999999</v>
      </c>
      <c r="AB160" s="52" cm="1">
        <f t="array" ref="AB160">A127892078C_Latest</f>
        <v>333.30500000000001</v>
      </c>
      <c r="AC160" s="52" cm="1">
        <f t="array" ref="AC160">A127851174R_Latest</f>
        <v>323.048</v>
      </c>
      <c r="AD160" s="52" cm="1">
        <f t="array" ref="AD160">A127851178X_Latest</f>
        <v>683.55700000000002</v>
      </c>
      <c r="AE160" s="52" cm="1">
        <f t="array" ref="AE160">A127864778V_Latest</f>
        <v>387.95800000000003</v>
      </c>
      <c r="AF160" s="52" t="e" cm="1">
        <f t="array" ref="AF160">A127878750A_Latest</f>
        <v>#NAME?</v>
      </c>
      <c r="AG160" s="52" cm="1">
        <f t="array" ref="AG160">A127905602L_Latest</f>
        <v>2791.83</v>
      </c>
      <c r="AH160" s="52" cm="1">
        <f t="array" ref="AH160">A127907454J_Latest</f>
        <v>288.94200000000001</v>
      </c>
      <c r="AI160" s="52" cm="1">
        <f t="array" ref="AI160">A127852658C_Latest</f>
        <v>709.33799999999997</v>
      </c>
      <c r="AJ160" s="52" cm="1">
        <f t="array" ref="AJ160">A127893798V_Latest</f>
        <v>301.02499999999998</v>
      </c>
      <c r="AK160" s="52" cm="1">
        <f t="array" ref="AK160">A127838982T_Latest</f>
        <v>257.27499999999998</v>
      </c>
      <c r="AL160" s="52" cm="1">
        <f t="array" ref="AL160">A127839006A_Latest</f>
        <v>333.928</v>
      </c>
      <c r="AM160" s="52" cm="1">
        <f t="array" ref="AM160">A127866422T_Latest</f>
        <v>186.14699999999999</v>
      </c>
      <c r="AN160" s="52" cm="1">
        <f t="array" ref="AN160">A127866442A_Latest</f>
        <v>134.66399999999999</v>
      </c>
      <c r="AO160" s="52" cm="1">
        <f t="array" ref="AO160">A127935098W_Latest</f>
        <v>171.39</v>
      </c>
      <c r="AP160" s="52" cm="1">
        <f t="array" ref="AP160">A127880094F_Latest</f>
        <v>905.08699999999999</v>
      </c>
      <c r="AQ160" s="52" cm="1">
        <f t="array" ref="AQ160">A127920962X_Latest</f>
        <v>283.25900000000001</v>
      </c>
      <c r="AR160" s="52" cm="1">
        <f t="array" ref="AR160">A127880142L_Latest</f>
        <v>307.863</v>
      </c>
      <c r="AS160" s="52" cm="1">
        <f t="array" ref="AS160">A127866334T_Latest</f>
        <v>553.54700000000003</v>
      </c>
      <c r="AT160" s="52" cm="1">
        <f t="array" ref="AT160">A127866350T_Latest</f>
        <v>316.911</v>
      </c>
      <c r="AU160" s="52" t="e" cm="1">
        <f t="array" ref="AU160">A127839066C_Latest</f>
        <v>#NAME?</v>
      </c>
      <c r="AV160" s="52" cm="1">
        <f t="array" ref="AV160">A127934654F_Latest</f>
        <v>2382.71</v>
      </c>
      <c r="AW160" s="52" cm="1">
        <f t="array" ref="AW160">A127840318K_Latest</f>
        <v>195.21799999999999</v>
      </c>
      <c r="AX160" s="52" cm="1">
        <f t="array" ref="AX160">A127922578T_Latest</f>
        <v>451.13900000000001</v>
      </c>
      <c r="AY160" s="52" cm="1">
        <f t="array" ref="AY160">A127936558T_Latest</f>
        <v>232.37700000000001</v>
      </c>
      <c r="AZ160" s="52" cm="1">
        <f t="array" ref="AZ160">A127936574T_Latest</f>
        <v>216.149</v>
      </c>
      <c r="BA160" s="52" cm="1">
        <f t="array" ref="BA160">A127936578A_Latest</f>
        <v>241.24</v>
      </c>
      <c r="BB160" s="52" cm="1">
        <f t="array" ref="BB160">A127867974J_Latest</f>
        <v>161.006</v>
      </c>
      <c r="BC160" s="52" cm="1">
        <f t="array" ref="BC160">A127922706X_Latest</f>
        <v>115.684</v>
      </c>
      <c r="BD160" s="52" cm="1">
        <f t="array" ref="BD160">A127936618J_Latest</f>
        <v>155.99</v>
      </c>
      <c r="BE160" s="52" cm="1">
        <f t="array" ref="BE160">A127840338V_Latest</f>
        <v>578.66899999999998</v>
      </c>
      <c r="BF160" s="52" cm="1">
        <f t="array" ref="BF160">A127936478T_Latest</f>
        <v>230.38800000000001</v>
      </c>
      <c r="BG160" s="52" cm="1">
        <f t="array" ref="BG160">A127922538X_Latest</f>
        <v>246.01</v>
      </c>
      <c r="BH160" s="52" cm="1">
        <f t="array" ref="BH160">A127854338C_Latest</f>
        <v>437.64</v>
      </c>
      <c r="BI160" s="52" cm="1">
        <f t="array" ref="BI160">A127936530R_Latest</f>
        <v>264.90199999999999</v>
      </c>
      <c r="BJ160" s="52" t="e" cm="1">
        <f t="array" ref="BJ160">A127881746V_Latest</f>
        <v>#NAME?</v>
      </c>
      <c r="BK160" s="52" cm="1">
        <f t="array" ref="BK160">A127853986J_Latest</f>
        <v>1768.8009999999999</v>
      </c>
      <c r="BL160" s="52" cm="1">
        <f t="array" ref="BL160">A127896618C_Latest</f>
        <v>59.569000000000003</v>
      </c>
      <c r="BM160" s="52" cm="1">
        <f t="array" ref="BM160">A127938070X_Latest</f>
        <v>146.88399999999999</v>
      </c>
      <c r="BN160" s="52" cm="1">
        <f t="array" ref="BN160">A127883250A_Latest</f>
        <v>78.441000000000003</v>
      </c>
      <c r="BO160" s="52" cm="1">
        <f t="array" ref="BO160">A127842030K_Latest</f>
        <v>75.082999999999998</v>
      </c>
      <c r="BP160" s="52" cm="1">
        <f t="array" ref="BP160">A127910574K_Latest</f>
        <v>81.876999999999995</v>
      </c>
      <c r="BQ160" s="52" cm="1">
        <f t="array" ref="BQ160">A127855982K_Latest</f>
        <v>54.92</v>
      </c>
      <c r="BR160" s="52" cm="1">
        <f t="array" ref="BR160">A127938158T_Latest</f>
        <v>36.670999999999999</v>
      </c>
      <c r="BS160" s="52" cm="1">
        <f t="array" ref="BS160">A127910622T_Latest</f>
        <v>48.082000000000001</v>
      </c>
      <c r="BT160" s="52" cm="1">
        <f t="array" ref="BT160">A127937962L_Latest</f>
        <v>189.19300000000001</v>
      </c>
      <c r="BU160" s="52" cm="1">
        <f t="array" ref="BU160">A127896650C_Latest</f>
        <v>72.622</v>
      </c>
      <c r="BV160" s="52" cm="1">
        <f t="array" ref="BV160">A127883166K_Latest</f>
        <v>76.188000000000002</v>
      </c>
      <c r="BW160" s="52" cm="1">
        <f t="array" ref="BW160">A127841962T_Latest</f>
        <v>150.41900000000001</v>
      </c>
      <c r="BX160" s="52" cm="1">
        <f t="array" ref="BX160">A127855886K_Latest</f>
        <v>89.01</v>
      </c>
      <c r="BY160" s="52" t="e" cm="1">
        <f t="array" ref="BY160">A127869498T_Latest</f>
        <v>#NAME?</v>
      </c>
      <c r="BZ160" s="52" cm="1">
        <f t="array" ref="BZ160">A127910150F_Latest</f>
        <v>581.52700000000004</v>
      </c>
      <c r="CA160" s="52" cm="1">
        <f t="array" ref="CA160">A127911982R_Latest</f>
        <v>97.695999999999998</v>
      </c>
      <c r="CB160" s="52" cm="1">
        <f t="array" ref="CB160">A127884634F_Latest</f>
        <v>263.13299999999998</v>
      </c>
      <c r="CC160" s="52" cm="1">
        <f t="array" ref="CC160">A127857454T_Latest</f>
        <v>130.267</v>
      </c>
      <c r="CD160" s="52" cm="1">
        <f t="array" ref="CD160">A127843526J_Latest</f>
        <v>127.101</v>
      </c>
      <c r="CE160" s="52" cm="1">
        <f t="array" ref="CE160">A127925834W_Latest</f>
        <v>126.17</v>
      </c>
      <c r="CF160" s="52" cm="1">
        <f t="array" ref="CF160">A127912174K_Latest</f>
        <v>67.188000000000002</v>
      </c>
      <c r="CG160" s="52" cm="1">
        <f t="array" ref="CG160">A127898414L_Latest</f>
        <v>78.114000000000004</v>
      </c>
      <c r="CH160" s="52" cm="1">
        <f t="array" ref="CH160">A127843606J_Latest</f>
        <v>82.754000000000005</v>
      </c>
      <c r="CI160" s="52" cm="1">
        <f t="array" ref="CI160">A127843426X_Latest</f>
        <v>325.82100000000003</v>
      </c>
      <c r="CJ160" s="52" cm="1">
        <f t="array" ref="CJ160">A127870806F_Latest</f>
        <v>122.423</v>
      </c>
      <c r="CK160" s="52" cm="1">
        <f t="array" ref="CK160">A127912042J_Latest</f>
        <v>121.09099999999999</v>
      </c>
      <c r="CL160" s="52" cm="1">
        <f t="array" ref="CL160">A127912066A_Latest</f>
        <v>268.03100000000001</v>
      </c>
      <c r="CM160" s="52" cm="1">
        <f t="array" ref="CM160">A127843486A_Latest</f>
        <v>132.00399999999999</v>
      </c>
      <c r="CN160" s="52" t="e" cm="1">
        <f t="array" ref="CN160">A127857570A_Latest</f>
        <v>#NAME?</v>
      </c>
      <c r="CO160" s="52" cm="1">
        <f t="array" ref="CO160">A127939138A_Latest</f>
        <v>972.423</v>
      </c>
      <c r="CP160" s="52" cm="1">
        <f t="array" ref="CP160">A127913606W_Latest</f>
        <v>16.684000000000001</v>
      </c>
      <c r="CQ160" s="52" cm="1">
        <f t="array" ref="CQ160">A127913690X_Latest</f>
        <v>39.463000000000001</v>
      </c>
      <c r="CR160" s="52" cm="1">
        <f t="array" ref="CR160">A127845074T_Latest</f>
        <v>27.423999999999999</v>
      </c>
      <c r="CS160" s="52" cm="1">
        <f t="array" ref="CS160">A127927262L_Latest</f>
        <v>24.577000000000002</v>
      </c>
      <c r="CT160" s="52" cm="1">
        <f t="array" ref="CT160">A127886118W_Latest</f>
        <v>24.094999999999999</v>
      </c>
      <c r="CU160" s="52" cm="1">
        <f t="array" ref="CU160">A127872490J_Latest</f>
        <v>14.526</v>
      </c>
      <c r="CV160" s="52" cm="1">
        <f t="array" ref="CV160">A127872510F_Latest</f>
        <v>13.026999999999999</v>
      </c>
      <c r="CW160" s="52" cm="1">
        <f t="array" ref="CW160">A127872518X_Latest</f>
        <v>18.701000000000001</v>
      </c>
      <c r="CX160" s="52" cm="1">
        <f t="array" ref="CX160">A127940954W_Latest</f>
        <v>50.3</v>
      </c>
      <c r="CY160" s="52" cm="1">
        <f t="array" ref="CY160">A127927130K_Latest</f>
        <v>21.852</v>
      </c>
      <c r="CZ160" s="52" cm="1">
        <f t="array" ref="CZ160">A127858874F_Latest</f>
        <v>27.574000000000002</v>
      </c>
      <c r="DA160" s="52" cm="1">
        <f t="array" ref="DA160">A127927166L_Latest</f>
        <v>48.837000000000003</v>
      </c>
      <c r="DB160" s="52" cm="1">
        <f t="array" ref="DB160">A127927198F_Latest</f>
        <v>29.22</v>
      </c>
      <c r="DC160" s="52" t="e" cm="1">
        <f t="array" ref="DC160">A127941162T_Latest</f>
        <v>#NAME?</v>
      </c>
      <c r="DD160" s="52" cm="1">
        <f t="array" ref="DD160">A127940698W_Latest</f>
        <v>178.499</v>
      </c>
      <c r="DE160" s="52" cm="1">
        <f t="array" ref="DE160">A127942374L_Latest</f>
        <v>9.3010000000000002</v>
      </c>
      <c r="DF160" s="52" cm="1">
        <f t="array" ref="DF160">A127860350J_Latest</f>
        <v>22.937999999999999</v>
      </c>
      <c r="DG160" s="52" cm="1">
        <f t="array" ref="DG160">A127928842A_Latest</f>
        <v>9.8740000000000006</v>
      </c>
      <c r="DH160" s="52" cm="1">
        <f t="array" ref="DH160">A127928854K_Latest</f>
        <v>12.981</v>
      </c>
      <c r="DI160" s="52" cm="1">
        <f t="array" ref="DI160">A127928878C_Latest</f>
        <v>12.964</v>
      </c>
      <c r="DJ160" s="52" cm="1">
        <f t="array" ref="DJ160">A127887706K_Latest</f>
        <v>4.2930000000000001</v>
      </c>
      <c r="DK160" s="52" cm="1">
        <f t="array" ref="DK160">A127928926K_Latest</f>
        <v>2.6819999999999999</v>
      </c>
      <c r="DL160" s="52" cm="1">
        <f t="array" ref="DL160">A127860482K_Latest</f>
        <v>4.2640000000000002</v>
      </c>
      <c r="DM160" s="52" cm="1">
        <f t="array" ref="DM160">A127846490W_Latest</f>
        <v>29.271000000000001</v>
      </c>
      <c r="DN160" s="52" cm="1">
        <f t="array" ref="DN160">A127873874L_Latest</f>
        <v>12.484999999999999</v>
      </c>
      <c r="DO160" s="52" cm="1">
        <f t="array" ref="DO160">A127915198J_Latest</f>
        <v>10.856999999999999</v>
      </c>
      <c r="DP160" s="52" cm="1">
        <f t="array" ref="DP160">A127846550L_Latest</f>
        <v>18.719000000000001</v>
      </c>
      <c r="DQ160" s="52" cm="1">
        <f t="array" ref="DQ160">A127915250F_Latest</f>
        <v>7.9649999999999999</v>
      </c>
      <c r="DR160" s="52" t="e" cm="1">
        <f t="array" ref="DR160">A127928962V_Latest</f>
        <v>#NAME?</v>
      </c>
      <c r="DS160" s="52" cm="1">
        <f t="array" ref="DS160">A127914930T_Latest</f>
        <v>79.296000000000006</v>
      </c>
      <c r="DT160" s="52" cm="1">
        <f t="array" ref="DT160">A127875310T_Latest</f>
        <v>22.744</v>
      </c>
      <c r="DU160" s="52" cm="1">
        <f t="array" ref="DU160">A127916646V_Latest</f>
        <v>67.054000000000002</v>
      </c>
      <c r="DV160" s="52" cm="1">
        <f t="array" ref="DV160">A127889190V_Latest</f>
        <v>12.006</v>
      </c>
      <c r="DW160" s="52" cm="1">
        <f t="array" ref="DW160">A127848134L_Latest</f>
        <v>18.033999999999999</v>
      </c>
      <c r="DX160" s="52" cm="1">
        <f t="array" ref="DX160">A127944102V_Latest</f>
        <v>25.468</v>
      </c>
      <c r="DY160" s="52" cm="1">
        <f t="array" ref="DY160">A127930466X_Latest</f>
        <v>9.3819999999999997</v>
      </c>
      <c r="DZ160" s="52" cm="1">
        <f t="array" ref="DZ160">A127848190F_Latest</f>
        <v>3.0059999999999998</v>
      </c>
      <c r="EA160" s="52" cm="1">
        <f t="array" ref="EA160">A127903094T_Latest</f>
        <v>10.058999999999999</v>
      </c>
      <c r="EB160" s="52" cm="1">
        <f t="array" ref="EB160">A127848046L_Latest</f>
        <v>83.796999999999997</v>
      </c>
      <c r="EC160" s="52" cm="1">
        <f t="array" ref="EC160">A127930262W_Latest</f>
        <v>23.247</v>
      </c>
      <c r="ED160" s="52" cm="1">
        <f t="array" ref="ED160">A127889122T_Latest</f>
        <v>12.228</v>
      </c>
      <c r="EE160" s="52" cm="1">
        <f t="array" ref="EE160">A127889134A_Latest</f>
        <v>29.204000000000001</v>
      </c>
      <c r="EF160" s="52" cm="1">
        <f t="array" ref="EF160">A127848098R_Latest</f>
        <v>18.324999999999999</v>
      </c>
      <c r="EG160" s="52" t="e" cm="1">
        <f t="array" ref="EG160">A127903134X_Latest</f>
        <v>#NAME?</v>
      </c>
      <c r="EH160" s="52" cm="1">
        <f t="array" ref="EH160">A127875050J_Latest</f>
        <v>167.75299999999999</v>
      </c>
      <c r="EI160" s="52"/>
      <c r="EJ160" s="52"/>
      <c r="EK160" s="52"/>
      <c r="EL160" s="52"/>
      <c r="EM160" s="52"/>
      <c r="EN160" s="52"/>
      <c r="EO160" s="52"/>
      <c r="EP160" s="52"/>
      <c r="EQ160" s="52"/>
      <c r="ER160" s="52"/>
      <c r="ES160" s="52"/>
      <c r="ET160" s="52"/>
      <c r="EU160" s="52"/>
      <c r="EV160" s="52"/>
      <c r="EW160" s="52"/>
      <c r="EX160" s="52"/>
      <c r="EY160" s="52"/>
      <c r="EZ160" s="52"/>
      <c r="FA160" s="52"/>
      <c r="FB160" s="52"/>
      <c r="FC160" s="52"/>
      <c r="FD160" s="52"/>
      <c r="FE160" s="52"/>
      <c r="FF160" s="52"/>
      <c r="FG160" s="52"/>
      <c r="FH160" s="52"/>
      <c r="FI160" s="52"/>
      <c r="FJ160" s="52"/>
      <c r="FK160" s="52"/>
      <c r="FL160" s="52"/>
      <c r="FM160" s="52"/>
      <c r="FN160" s="52"/>
      <c r="FO160" s="52"/>
      <c r="FP160" s="52"/>
      <c r="FQ160" s="52"/>
      <c r="FR160" s="52"/>
      <c r="FS160" s="52"/>
      <c r="FT160" s="52"/>
      <c r="FU160" s="52"/>
      <c r="FV160" s="52"/>
      <c r="FW160" s="52"/>
      <c r="FX160" s="52"/>
      <c r="FY160" s="52"/>
      <c r="FZ160" s="52"/>
      <c r="GA160" s="52"/>
      <c r="GB160" s="52"/>
      <c r="GC160" s="52"/>
      <c r="GD160" s="52"/>
      <c r="GE160" s="52"/>
      <c r="GF160" s="52"/>
      <c r="GG160" s="52"/>
      <c r="GH160" s="52"/>
      <c r="GI160" s="52"/>
      <c r="GJ160" s="52"/>
    </row>
    <row r="161" spans="1:192" ht="15" hidden="1" customHeight="1">
      <c r="A161" s="49"/>
      <c r="B161" s="49" t="s">
        <v>8778</v>
      </c>
      <c r="C161" s="62">
        <v>44</v>
      </c>
      <c r="D161" s="52" cm="1">
        <f t="array" ref="D161">A127918074K_Latest</f>
        <v>50.962000000000003</v>
      </c>
      <c r="E161" s="52" cm="1">
        <f t="array" ref="E161">A127863278F_Latest</f>
        <v>75.652000000000001</v>
      </c>
      <c r="F161" s="52" cm="1">
        <f t="array" ref="F161">A127863302V_Latest</f>
        <v>20.190000000000001</v>
      </c>
      <c r="G161" s="52" cm="1">
        <f t="array" ref="G161">A127904582W_Latest</f>
        <v>25.600999999999999</v>
      </c>
      <c r="H161" s="52" cm="1">
        <f t="array" ref="H161">A127931946C_Latest</f>
        <v>45.024000000000001</v>
      </c>
      <c r="I161" s="52" cm="1">
        <f t="array" ref="I161">A127931982L_Latest</f>
        <v>15.317</v>
      </c>
      <c r="J161" s="52" cm="1">
        <f t="array" ref="J161">A127918282C_Latest</f>
        <v>11.087999999999999</v>
      </c>
      <c r="K161" s="52" cm="1">
        <f t="array" ref="K161">A127890726C_Latest</f>
        <v>12.067</v>
      </c>
      <c r="L161" s="52" cm="1">
        <f t="array" ref="L161">A127863178W_Latest</f>
        <v>109.794</v>
      </c>
      <c r="M161" s="52" cm="1">
        <f t="array" ref="M161">A127876954T_Latest</f>
        <v>36.682000000000002</v>
      </c>
      <c r="N161" s="52" cm="1">
        <f t="array" ref="N161">A127849670K_Latest</f>
        <v>19.777000000000001</v>
      </c>
      <c r="O161" s="52" cm="1">
        <f t="array" ref="O161">A127876978K_Latest</f>
        <v>61.063000000000002</v>
      </c>
      <c r="P161" s="52" cm="1">
        <f t="array" ref="P161">A127876994K_Latest</f>
        <v>24.66</v>
      </c>
      <c r="Q161" s="52" t="e" cm="1">
        <f t="array" ref="Q161">A127877114V_Latest</f>
        <v>#NAME?</v>
      </c>
      <c r="R161" s="52" cm="1">
        <f t="array" ref="R161">A127876706F_Latest</f>
        <v>260.85399999999998</v>
      </c>
      <c r="S161" s="52" cm="1">
        <f t="array" ref="S161">A127864710X_Latest</f>
        <v>19.05</v>
      </c>
      <c r="T161" s="52" cm="1">
        <f t="array" ref="T161">A127905982A_Latest</f>
        <v>25.646999999999998</v>
      </c>
      <c r="U161" s="52" cm="1">
        <f t="array" ref="U161">A127878618T_Latest</f>
        <v>4.9969999999999999</v>
      </c>
      <c r="V161" s="52" cm="1">
        <f t="array" ref="V161">A127837510A_Latest</f>
        <v>9.6839999999999993</v>
      </c>
      <c r="W161" s="52" cm="1">
        <f t="array" ref="W161">A127851242F_Latest</f>
        <v>12.813000000000001</v>
      </c>
      <c r="X161" s="52" cm="1">
        <f t="array" ref="X161">A127851270R_Latest</f>
        <v>4.633</v>
      </c>
      <c r="Y161" s="52" cm="1">
        <f t="array" ref="Y161">A127933598F_Latest</f>
        <v>1.992</v>
      </c>
      <c r="Z161" s="52" cm="1">
        <f t="array" ref="Z161">A127919746J_Latest</f>
        <v>3.2549999999999999</v>
      </c>
      <c r="AA161" s="52" cm="1">
        <f t="array" ref="AA161">A127892062K_Latest</f>
        <v>39.146999999999998</v>
      </c>
      <c r="AB161" s="52" cm="1">
        <f t="array" ref="AB161">A127919578J_Latest</f>
        <v>10.928000000000001</v>
      </c>
      <c r="AC161" s="52" cm="1">
        <f t="array" ref="AC161">A127905910R_Latest</f>
        <v>6.3380000000000001</v>
      </c>
      <c r="AD161" s="52" cm="1">
        <f t="array" ref="AD161">A127933470V_Latest</f>
        <v>17.631</v>
      </c>
      <c r="AE161" s="52" cm="1">
        <f t="array" ref="AE161">A127905966A_Latest</f>
        <v>6.8109999999999999</v>
      </c>
      <c r="AF161" s="52" t="e" cm="1">
        <f t="array" ref="AF161">A127933634C_Latest</f>
        <v>#NAME?</v>
      </c>
      <c r="AG161" s="52" cm="1">
        <f t="array" ref="AG161">A127891794X_Latest</f>
        <v>84.418000000000006</v>
      </c>
      <c r="AH161" s="52" cm="1">
        <f t="array" ref="AH161">A127838850R_Latest</f>
        <v>13.894</v>
      </c>
      <c r="AI161" s="52" cm="1">
        <f t="array" ref="AI161">A127880206L_Latest</f>
        <v>18.273</v>
      </c>
      <c r="AJ161" s="52" cm="1">
        <f t="array" ref="AJ161">A127838958T_Latest</f>
        <v>2.9140000000000001</v>
      </c>
      <c r="AK161" s="52" cm="1">
        <f t="array" ref="AK161">A127852686L_Latest</f>
        <v>8.9789999999999992</v>
      </c>
      <c r="AL161" s="52" cm="1">
        <f t="array" ref="AL161">A127935050K_Latest</f>
        <v>6.7069999999999999</v>
      </c>
      <c r="AM161" s="52" cm="1">
        <f t="array" ref="AM161">A127935074C_Latest</f>
        <v>5.81</v>
      </c>
      <c r="AN161" s="52" cm="1">
        <f t="array" ref="AN161">A127839038V_Latest</f>
        <v>1.488</v>
      </c>
      <c r="AO161" s="52" cm="1">
        <f t="array" ref="AO161">A127880298J_Latest</f>
        <v>1.4119999999999999</v>
      </c>
      <c r="AP161" s="52" cm="1">
        <f t="array" ref="AP161">A127866286K_Latest</f>
        <v>25.283999999999999</v>
      </c>
      <c r="AQ161" s="52" cm="1">
        <f t="array" ref="AQ161">A127920966J_Latest</f>
        <v>11.544</v>
      </c>
      <c r="AR161" s="52" cm="1">
        <f t="array" ref="AR161">A127866326T_Latest</f>
        <v>3.8260000000000001</v>
      </c>
      <c r="AS161" s="52" cm="1">
        <f t="array" ref="AS161">A127866338A_Latest</f>
        <v>10.801</v>
      </c>
      <c r="AT161" s="52" cm="1">
        <f t="array" ref="AT161">A127866358K_Latest</f>
        <v>7.1589999999999998</v>
      </c>
      <c r="AU161" s="52" t="e" cm="1">
        <f t="array" ref="AU161">A127880310L_Latest</f>
        <v>#NAME?</v>
      </c>
      <c r="AV161" s="52" cm="1">
        <f t="array" ref="AV161">A127907154F_Latest</f>
        <v>59.476999999999997</v>
      </c>
      <c r="AW161" s="52" cm="1">
        <f t="array" ref="AW161">A127895086J_Latest</f>
        <v>10.428000000000001</v>
      </c>
      <c r="AX161" s="52" cm="1">
        <f t="array" ref="AX161">A127909070J_Latest</f>
        <v>16.954999999999998</v>
      </c>
      <c r="AY161" s="52" cm="1">
        <f t="array" ref="AY161">A127881646K_Latest</f>
        <v>6.0030000000000001</v>
      </c>
      <c r="AZ161" s="52" cm="1">
        <f t="array" ref="AZ161">A127881674V_Latest</f>
        <v>1.992</v>
      </c>
      <c r="BA161" s="52" cm="1">
        <f t="array" ref="BA161">A127881694C_Latest</f>
        <v>12.427</v>
      </c>
      <c r="BB161" s="52" cm="1">
        <f t="array" ref="BB161">A127936590T_Latest</f>
        <v>2.1909999999999998</v>
      </c>
      <c r="BC161" s="52" cm="1">
        <f t="array" ref="BC161">A127922710R_Latest</f>
        <v>4.9249999999999998</v>
      </c>
      <c r="BD161" s="52" cm="1">
        <f t="array" ref="BD161">A127854458W_Latest</f>
        <v>4.7569999999999997</v>
      </c>
      <c r="BE161" s="52" cm="1">
        <f t="array" ref="BE161">A127881538A_Latest</f>
        <v>25.495999999999999</v>
      </c>
      <c r="BF161" s="52" cm="1">
        <f t="array" ref="BF161">A127867810L_Latest</f>
        <v>6.66</v>
      </c>
      <c r="BG161" s="52" cm="1">
        <f t="array" ref="BG161">A127895162X_Latest</f>
        <v>3.9249999999999998</v>
      </c>
      <c r="BH161" s="52" cm="1">
        <f t="array" ref="BH161">A127854342V_Latest</f>
        <v>15.324</v>
      </c>
      <c r="BI161" s="52" cm="1">
        <f t="array" ref="BI161">A127881594V_Latest</f>
        <v>6.8470000000000004</v>
      </c>
      <c r="BJ161" s="52" t="e" cm="1">
        <f t="array" ref="BJ161">A127868038K_Latest</f>
        <v>#NAME?</v>
      </c>
      <c r="BK161" s="52" cm="1">
        <f t="array" ref="BK161">A127894834K_Latest</f>
        <v>60.149000000000001</v>
      </c>
      <c r="BL161" s="52" cm="1">
        <f t="array" ref="BL161">A127896622V_Latest</f>
        <v>2.7490000000000001</v>
      </c>
      <c r="BM161" s="52" cm="1">
        <f t="array" ref="BM161">A127924142R_Latest</f>
        <v>4.9020000000000001</v>
      </c>
      <c r="BN161" s="52" cm="1">
        <f t="array" ref="BN161">A127883254K_Latest</f>
        <v>0.98199999999999998</v>
      </c>
      <c r="BO161" s="52" cm="1">
        <f t="array" ref="BO161">A127896746W_Latest</f>
        <v>1.8380000000000001</v>
      </c>
      <c r="BP161" s="52" cm="1">
        <f t="array" ref="BP161">A127910578V_Latest</f>
        <v>1.976</v>
      </c>
      <c r="BQ161" s="52" cm="1">
        <f t="array" ref="BQ161">A127883302T_Latest</f>
        <v>1.5960000000000001</v>
      </c>
      <c r="BR161" s="52" cm="1">
        <f t="array" ref="BR161">A127869434F_Latest</f>
        <v>0.58499999999999996</v>
      </c>
      <c r="BS161" s="52" cm="1">
        <f t="array" ref="BS161">A127869462R_Latest</f>
        <v>1.2310000000000001</v>
      </c>
      <c r="BT161" s="52" cm="1">
        <f t="array" ref="BT161">A127937966W_Latest</f>
        <v>6.6340000000000003</v>
      </c>
      <c r="BU161" s="52" cm="1">
        <f t="array" ref="BU161">A127924046R_Latest</f>
        <v>3.3340000000000001</v>
      </c>
      <c r="BV161" s="52" cm="1">
        <f t="array" ref="BV161">A127896666W_Latest</f>
        <v>0.747</v>
      </c>
      <c r="BW161" s="52" cm="1">
        <f t="array" ref="BW161">A127910490A_Latest</f>
        <v>3.0670000000000002</v>
      </c>
      <c r="BX161" s="52" cm="1">
        <f t="array" ref="BX161">A127896698R_Latest</f>
        <v>2.077</v>
      </c>
      <c r="BY161" s="52" t="e" cm="1">
        <f t="array" ref="BY161">A127924262J_Latest</f>
        <v>#NAME?</v>
      </c>
      <c r="BZ161" s="52" cm="1">
        <f t="array" ref="BZ161">A127855550F_Latest</f>
        <v>16.149999999999999</v>
      </c>
      <c r="CA161" s="52" cm="1">
        <f t="array" ref="CA161">A127857326X_Latest</f>
        <v>3.22</v>
      </c>
      <c r="CB161" s="52" cm="1">
        <f t="array" ref="CB161">A127925758F_Latest</f>
        <v>5.0999999999999996</v>
      </c>
      <c r="CC161" s="52" cm="1">
        <f t="array" ref="CC161">A127912130J_Latest</f>
        <v>4.6760000000000002</v>
      </c>
      <c r="CD161" s="52" cm="1">
        <f t="array" ref="CD161">A127939478W_Latest</f>
        <v>2.25</v>
      </c>
      <c r="CE161" s="52" cm="1">
        <f t="array" ref="CE161">A127925838F_Latest</f>
        <v>8.1280000000000001</v>
      </c>
      <c r="CF161" s="52" cm="1">
        <f t="array" ref="CF161">A127857510X_Latest</f>
        <v>0.86299999999999999</v>
      </c>
      <c r="CG161" s="52" cm="1">
        <f t="array" ref="CG161">A127870974T_Latest</f>
        <v>1.694</v>
      </c>
      <c r="CH161" s="52" cm="1">
        <f t="array" ref="CH161">A127898438F_Latest</f>
        <v>1.0089999999999999</v>
      </c>
      <c r="CI161" s="52" cm="1">
        <f t="array" ref="CI161">A127870782X_Latest</f>
        <v>7.407</v>
      </c>
      <c r="CJ161" s="52" cm="1">
        <f t="array" ref="CJ161">A127870810W_Latest</f>
        <v>3.0049999999999999</v>
      </c>
      <c r="CK161" s="52" cm="1">
        <f t="array" ref="CK161">A127884602L_Latest</f>
        <v>3.8319999999999999</v>
      </c>
      <c r="CL161" s="52" cm="1">
        <f t="array" ref="CL161">A127912070T_Latest</f>
        <v>11.705</v>
      </c>
      <c r="CM161" s="52" cm="1">
        <f t="array" ref="CM161">A127857406X_Latest</f>
        <v>0.99</v>
      </c>
      <c r="CN161" s="52" t="e" cm="1">
        <f t="array" ref="CN161">A127939554L_Latest</f>
        <v>#NAME?</v>
      </c>
      <c r="CO161" s="52" cm="1">
        <f t="array" ref="CO161">A127925382V_Latest</f>
        <v>28.213000000000001</v>
      </c>
      <c r="CP161" s="52" cm="1">
        <f t="array" ref="CP161">A127844926L_Latest</f>
        <v>0.72199999999999998</v>
      </c>
      <c r="CQ161" s="52" cm="1">
        <f t="array" ref="CQ161">A127927222V_Latest</f>
        <v>1.367</v>
      </c>
      <c r="CR161" s="52" cm="1">
        <f t="array" ref="CR161">A127941046J_Latest</f>
        <v>0.54800000000000004</v>
      </c>
      <c r="CS161" s="52" cm="1">
        <f t="array" ref="CS161">A127899854K_Latest</f>
        <v>0.32700000000000001</v>
      </c>
      <c r="CT161" s="52" cm="1">
        <f t="array" ref="CT161">A127872478T_Latest</f>
        <v>1.0880000000000001</v>
      </c>
      <c r="CU161" s="52" cm="1">
        <f t="array" ref="CU161">A127845126J_Latest</f>
        <v>0</v>
      </c>
      <c r="CV161" s="52" cm="1">
        <f t="array" ref="CV161">A127927326L_Latest</f>
        <v>0.316</v>
      </c>
      <c r="CW161" s="52" cm="1">
        <f t="array" ref="CW161">A127927354W_Latest</f>
        <v>0.30399999999999999</v>
      </c>
      <c r="CX161" s="52" cm="1">
        <f t="array" ref="CX161">A127872358X_Latest</f>
        <v>1.851</v>
      </c>
      <c r="CY161" s="52" cm="1">
        <f t="array" ref="CY161">A127844978R_Latest</f>
        <v>0.39500000000000002</v>
      </c>
      <c r="CZ161" s="52" cm="1">
        <f t="array" ref="CZ161">A127899774K_Latest</f>
        <v>0.54800000000000004</v>
      </c>
      <c r="DA161" s="52" cm="1">
        <f t="array" ref="DA161">A127872406F_Latest</f>
        <v>1.454</v>
      </c>
      <c r="DB161" s="52" cm="1">
        <f t="array" ref="DB161">A127858918W_Latest</f>
        <v>0.30399999999999999</v>
      </c>
      <c r="DC161" s="52" t="e" cm="1">
        <f t="array" ref="DC161">A127872542X_Latest</f>
        <v>#NAME?</v>
      </c>
      <c r="DD161" s="52" cm="1">
        <f t="array" ref="DD161">A127858546V_Latest</f>
        <v>4.9859999999999998</v>
      </c>
      <c r="DE161" s="52" cm="1">
        <f t="array" ref="DE161">A127873838C_Latest</f>
        <v>0.28100000000000003</v>
      </c>
      <c r="DF161" s="52" cm="1">
        <f t="array" ref="DF161">A127901358X_Latest</f>
        <v>0.8</v>
      </c>
      <c r="DG161" s="52" cm="1">
        <f t="array" ref="DG161">A127887650K_Latest</f>
        <v>7.0999999999999994E-2</v>
      </c>
      <c r="DH161" s="52" cm="1">
        <f t="array" ref="DH161">A127942482W_Latest</f>
        <v>0.317</v>
      </c>
      <c r="DI161" s="52" cm="1">
        <f t="array" ref="DI161">A127901418R_Latest</f>
        <v>0.95799999999999996</v>
      </c>
      <c r="DJ161" s="52" cm="1">
        <f t="array" ref="DJ161">A127887710A_Latest</f>
        <v>0</v>
      </c>
      <c r="DK161" s="52" cm="1">
        <f t="array" ref="DK161">A127928930A_Latest</f>
        <v>8.7999999999999995E-2</v>
      </c>
      <c r="DL161" s="52" cm="1">
        <f t="array" ref="DL161">A127915346X_Latest</f>
        <v>9.7000000000000003E-2</v>
      </c>
      <c r="DM161" s="52" cm="1">
        <f t="array" ref="DM161">A127887546K_Latest</f>
        <v>0.97799999999999998</v>
      </c>
      <c r="DN161" s="52" cm="1">
        <f t="array" ref="DN161">A127887570K_Latest</f>
        <v>0.44500000000000001</v>
      </c>
      <c r="DO161" s="52" cm="1">
        <f t="array" ref="DO161">A127942422V_Latest</f>
        <v>0.251</v>
      </c>
      <c r="DP161" s="52" cm="1">
        <f t="array" ref="DP161">A127942442C_Latest</f>
        <v>0.61899999999999999</v>
      </c>
      <c r="DQ161" s="52" cm="1">
        <f t="array" ref="DQ161">A127846574F_Latest</f>
        <v>0.248</v>
      </c>
      <c r="DR161" s="52" t="e" cm="1">
        <f t="array" ref="DR161">A127915362X_Latest</f>
        <v>#NAME?</v>
      </c>
      <c r="DS161" s="52" cm="1">
        <f t="array" ref="DS161">A127846222A_Latest</f>
        <v>2.613</v>
      </c>
      <c r="DT161" s="52" cm="1">
        <f t="array" ref="DT161">A127902870C_Latest</f>
        <v>0.61799999999999999</v>
      </c>
      <c r="DU161" s="52" cm="1">
        <f t="array" ref="DU161">A127930362F_Latest</f>
        <v>2.6080000000000001</v>
      </c>
      <c r="DV161" s="52" cm="1">
        <f t="array" ref="DV161">A127944066W_Latest</f>
        <v>0</v>
      </c>
      <c r="DW161" s="52" cm="1">
        <f t="array" ref="DW161">A127889226K_Latest</f>
        <v>0.215</v>
      </c>
      <c r="DX161" s="52" cm="1">
        <f t="array" ref="DX161">A127903026R_Latest</f>
        <v>0.92600000000000005</v>
      </c>
      <c r="DY161" s="52" cm="1">
        <f t="array" ref="DY161">A127930470R_Latest</f>
        <v>0.223</v>
      </c>
      <c r="DZ161" s="52" cm="1">
        <f t="array" ref="DZ161">A127903082J_Latest</f>
        <v>0</v>
      </c>
      <c r="EA161" s="52" cm="1">
        <f t="array" ref="EA161">A127875554L_Latest</f>
        <v>0</v>
      </c>
      <c r="EB161" s="52" cm="1">
        <f t="array" ref="EB161">A127916582V_Latest</f>
        <v>2.9950000000000001</v>
      </c>
      <c r="EC161" s="52" cm="1">
        <f t="array" ref="EC161">A127902914V_Latest</f>
        <v>0.371</v>
      </c>
      <c r="ED161" s="52" cm="1">
        <f t="array" ref="ED161">A127916606A_Latest</f>
        <v>0.31</v>
      </c>
      <c r="EE161" s="52" cm="1">
        <f t="array" ref="EE161">A127902946L_Latest</f>
        <v>0.46100000000000002</v>
      </c>
      <c r="EF161" s="52" cm="1">
        <f t="array" ref="EF161">A127902978F_Latest</f>
        <v>0.223</v>
      </c>
      <c r="EG161" s="52" t="e" cm="1">
        <f t="array" ref="EG161">A127875566W_Latest</f>
        <v>#NAME?</v>
      </c>
      <c r="EH161" s="52" cm="1">
        <f t="array" ref="EH161">A127861490C_Latest</f>
        <v>4.8490000000000002</v>
      </c>
      <c r="EI161" s="52"/>
      <c r="EJ161" s="52"/>
      <c r="EK161" s="52"/>
      <c r="EL161" s="52"/>
      <c r="EM161" s="52"/>
      <c r="EN161" s="52"/>
      <c r="EO161" s="52"/>
      <c r="EP161" s="52"/>
      <c r="EQ161" s="52"/>
      <c r="ER161" s="52"/>
      <c r="ES161" s="52"/>
      <c r="ET161" s="52"/>
      <c r="EU161" s="52"/>
      <c r="EV161" s="52"/>
      <c r="EW161" s="52"/>
      <c r="EX161" s="52"/>
      <c r="EY161" s="52"/>
      <c r="EZ161" s="52"/>
      <c r="FA161" s="52"/>
      <c r="FB161" s="52"/>
      <c r="FC161" s="52"/>
      <c r="FD161" s="52"/>
      <c r="FE161" s="52"/>
      <c r="FF161" s="52"/>
      <c r="FG161" s="52"/>
      <c r="FH161" s="52"/>
      <c r="FI161" s="52"/>
      <c r="FJ161" s="52"/>
      <c r="FK161" s="52"/>
      <c r="FL161" s="52"/>
      <c r="FM161" s="52"/>
      <c r="FN161" s="52"/>
      <c r="FO161" s="52"/>
      <c r="FP161" s="52"/>
      <c r="FQ161" s="52"/>
      <c r="FR161" s="52"/>
      <c r="FS161" s="52"/>
      <c r="FT161" s="52"/>
      <c r="FU161" s="52"/>
      <c r="FV161" s="52"/>
      <c r="FW161" s="52"/>
      <c r="FX161" s="52"/>
      <c r="FY161" s="52"/>
      <c r="FZ161" s="52"/>
      <c r="GA161" s="52"/>
      <c r="GB161" s="52"/>
      <c r="GC161" s="52"/>
      <c r="GD161" s="52"/>
      <c r="GE161" s="52"/>
      <c r="GF161" s="52"/>
      <c r="GG161" s="52"/>
      <c r="GH161" s="52"/>
      <c r="GI161" s="52"/>
      <c r="GJ161" s="52"/>
    </row>
    <row r="162" spans="1:192" ht="15" hidden="1" customHeight="1">
      <c r="A162" s="49"/>
      <c r="B162" s="49" t="s">
        <v>8779</v>
      </c>
      <c r="C162" s="62">
        <v>45</v>
      </c>
      <c r="D162" s="52" cm="1">
        <f t="array" ref="D162">A127918078V_Latest</f>
        <v>31.106000000000002</v>
      </c>
      <c r="E162" s="52" cm="1">
        <f t="array" ref="E162">A127835942V_Latest</f>
        <v>40.198</v>
      </c>
      <c r="F162" s="52" cm="1">
        <f t="array" ref="F162">A127904542C_Latest</f>
        <v>13.288</v>
      </c>
      <c r="G162" s="52" cm="1">
        <f t="array" ref="G162">A127904586F_Latest</f>
        <v>17.640999999999998</v>
      </c>
      <c r="H162" s="52" cm="1">
        <f t="array" ref="H162">A127835990L_Latest</f>
        <v>38.741</v>
      </c>
      <c r="I162" s="52" cm="1">
        <f t="array" ref="I162">A127918250K_Latest</f>
        <v>23.302</v>
      </c>
      <c r="J162" s="52" cm="1">
        <f t="array" ref="J162">A127890710K_Latest</f>
        <v>12.462999999999999</v>
      </c>
      <c r="K162" s="52" cm="1">
        <f t="array" ref="K162">A127849826V_Latest</f>
        <v>16.468</v>
      </c>
      <c r="L162" s="52" cm="1">
        <f t="array" ref="L162">A127904450V_Latest</f>
        <v>57.131999999999998</v>
      </c>
      <c r="M162" s="52" cm="1">
        <f t="array" ref="M162">A127890538V_Latest</f>
        <v>28.472000000000001</v>
      </c>
      <c r="N162" s="52" cm="1">
        <f t="array" ref="N162">A127835890C_Latest</f>
        <v>10.679</v>
      </c>
      <c r="O162" s="52" cm="1">
        <f t="array" ref="O162">A127890590C_Latest</f>
        <v>54.518999999999998</v>
      </c>
      <c r="P162" s="52" cm="1">
        <f t="array" ref="P162">A127904498F_Latest</f>
        <v>30.603999999999999</v>
      </c>
      <c r="Q162" s="52" t="e" cm="1">
        <f t="array" ref="Q162">A127932062R_Latest</f>
        <v>#NAME?</v>
      </c>
      <c r="R162" s="52" cm="1">
        <f t="array" ref="R162">A127862930R_Latest</f>
        <v>198.381</v>
      </c>
      <c r="S162" s="52" cm="1">
        <f t="array" ref="S162">A127878498K_Latest</f>
        <v>9.02</v>
      </c>
      <c r="T162" s="52" cm="1">
        <f t="array" ref="T162">A127837474C_Latest</f>
        <v>12.16</v>
      </c>
      <c r="U162" s="52" cm="1">
        <f t="array" ref="U162">A127851214W_Latest</f>
        <v>2.5920000000000001</v>
      </c>
      <c r="V162" s="52" cm="1">
        <f t="array" ref="V162">A127837514K_Latest</f>
        <v>4.9829999999999997</v>
      </c>
      <c r="W162" s="52" cm="1">
        <f t="array" ref="W162">A127864862K_Latest</f>
        <v>12.993</v>
      </c>
      <c r="X162" s="52" cm="1">
        <f t="array" ref="X162">A127919714R_Latest</f>
        <v>3.8740000000000001</v>
      </c>
      <c r="Y162" s="52" cm="1">
        <f t="array" ref="Y162">A127906054C_Latest</f>
        <v>2.3050000000000002</v>
      </c>
      <c r="Z162" s="52" cm="1">
        <f t="array" ref="Z162">A127906066L_Latest</f>
        <v>5.4130000000000003</v>
      </c>
      <c r="AA162" s="52" cm="1">
        <f t="array" ref="AA162">A127905890T_Latest</f>
        <v>18.11</v>
      </c>
      <c r="AB162" s="52" cm="1">
        <f t="array" ref="AB162">A127892082V_Latest</f>
        <v>8.9220000000000006</v>
      </c>
      <c r="AC162" s="52" cm="1">
        <f t="array" ref="AC162">A127933446V_Latest</f>
        <v>1.165</v>
      </c>
      <c r="AD162" s="52" cm="1">
        <f t="array" ref="AD162">A127905934J_Latest</f>
        <v>14.568</v>
      </c>
      <c r="AE162" s="52" cm="1">
        <f t="array" ref="AE162">A127878590A_Latest</f>
        <v>6.9219999999999997</v>
      </c>
      <c r="AF162" s="52" t="e" cm="1">
        <f t="array" ref="AF162">A127892278W_Latest</f>
        <v>#NAME?</v>
      </c>
      <c r="AG162" s="52" cm="1">
        <f t="array" ref="AG162">A127905606W_Latest</f>
        <v>55.957999999999998</v>
      </c>
      <c r="AH162" s="52" cm="1">
        <f t="array" ref="AH162">A127920926R_Latest</f>
        <v>10.101000000000001</v>
      </c>
      <c r="AI162" s="52" cm="1">
        <f t="array" ref="AI162">A127852662V_Latest</f>
        <v>11.805</v>
      </c>
      <c r="AJ162" s="52" cm="1">
        <f t="array" ref="AJ162">A127838962J_Latest</f>
        <v>1.516</v>
      </c>
      <c r="AK162" s="52" cm="1">
        <f t="array" ref="AK162">A127838986A_Latest</f>
        <v>3.6179999999999999</v>
      </c>
      <c r="AL162" s="52" cm="1">
        <f t="array" ref="AL162">A127880266R_Latest</f>
        <v>5.415</v>
      </c>
      <c r="AM162" s="52" cm="1">
        <f t="array" ref="AM162">A127880278X_Latest</f>
        <v>8.3230000000000004</v>
      </c>
      <c r="AN162" s="52" cm="1">
        <f t="array" ref="AN162">A127852770C_Latest</f>
        <v>3.1909999999999998</v>
      </c>
      <c r="AO162" s="52" cm="1">
        <f t="array" ref="AO162">A127866466V_Latest</f>
        <v>0.92300000000000004</v>
      </c>
      <c r="AP162" s="52" cm="1">
        <f t="array" ref="AP162">A127866290A_Latest</f>
        <v>16.292000000000002</v>
      </c>
      <c r="AQ162" s="52" cm="1">
        <f t="array" ref="AQ162">A127893674T_Latest</f>
        <v>6.2560000000000002</v>
      </c>
      <c r="AR162" s="52" cm="1">
        <f t="array" ref="AR162">A127934978A_Latest</f>
        <v>2.6960000000000002</v>
      </c>
      <c r="AS162" s="52" cm="1">
        <f t="array" ref="AS162">A127838918X_Latest</f>
        <v>11.728999999999999</v>
      </c>
      <c r="AT162" s="52" cm="1">
        <f t="array" ref="AT162">A127880194R_Latest</f>
        <v>5.3920000000000003</v>
      </c>
      <c r="AU162" s="52" t="e" cm="1">
        <f t="array" ref="AU162">A127852818C_Latest</f>
        <v>#NAME?</v>
      </c>
      <c r="AV162" s="52" cm="1">
        <f t="array" ref="AV162">A127893350W_Latest</f>
        <v>46.328000000000003</v>
      </c>
      <c r="AW162" s="52" cm="1">
        <f t="array" ref="AW162">A127840326K_Latest</f>
        <v>6.9269999999999996</v>
      </c>
      <c r="AX162" s="52" cm="1">
        <f t="array" ref="AX162">A127840430K_Latest</f>
        <v>8.6850000000000005</v>
      </c>
      <c r="AY162" s="52" cm="1">
        <f t="array" ref="AY162">A127922610F_Latest</f>
        <v>3.6579999999999999</v>
      </c>
      <c r="AZ162" s="52" cm="1">
        <f t="array" ref="AZ162">A127840458L_Latest</f>
        <v>3.15</v>
      </c>
      <c r="BA162" s="52" cm="1">
        <f t="array" ref="BA162">A127936582T_Latest</f>
        <v>8.9309999999999992</v>
      </c>
      <c r="BB162" s="52" cm="1">
        <f t="array" ref="BB162">A127840510K_Latest</f>
        <v>5.9669999999999996</v>
      </c>
      <c r="BC162" s="52" cm="1">
        <f t="array" ref="BC162">A127895286A_Latest</f>
        <v>4.7539999999999996</v>
      </c>
      <c r="BD162" s="52" cm="1">
        <f t="array" ref="BD162">A127854462L_Latest</f>
        <v>7.61</v>
      </c>
      <c r="BE162" s="52" cm="1">
        <f t="array" ref="BE162">A127854302A_Latest</f>
        <v>12.095000000000001</v>
      </c>
      <c r="BF162" s="52" cm="1">
        <f t="array" ref="BF162">A127840362V_Latest</f>
        <v>6.194</v>
      </c>
      <c r="BG162" s="52" cm="1">
        <f t="array" ref="BG162">A127909014R_Latest</f>
        <v>3.1659999999999999</v>
      </c>
      <c r="BH162" s="52" cm="1">
        <f t="array" ref="BH162">A127867858X_Latest</f>
        <v>15.132999999999999</v>
      </c>
      <c r="BI162" s="52" cm="1">
        <f t="array" ref="BI162">A127854358L_Latest</f>
        <v>9.6280000000000001</v>
      </c>
      <c r="BJ162" s="52" t="e" cm="1">
        <f t="array" ref="BJ162">A127881750K_Latest</f>
        <v>#NAME?</v>
      </c>
      <c r="BK162" s="52" cm="1">
        <f t="array" ref="BK162">A127853990X_Latest</f>
        <v>49.682000000000002</v>
      </c>
      <c r="BL162" s="52" cm="1">
        <f t="array" ref="BL162">A127841886A_Latest</f>
        <v>0.59299999999999997</v>
      </c>
      <c r="BM162" s="52" cm="1">
        <f t="array" ref="BM162">A127938074J_Latest</f>
        <v>3.6080000000000001</v>
      </c>
      <c r="BN162" s="52" cm="1">
        <f t="array" ref="BN162">A127869358R_Latest</f>
        <v>2.427</v>
      </c>
      <c r="BO162" s="52" cm="1">
        <f t="array" ref="BO162">A127896750L_Latest</f>
        <v>1.5429999999999999</v>
      </c>
      <c r="BP162" s="52" cm="1">
        <f t="array" ref="BP162">A127855954A_Latest</f>
        <v>4.1790000000000003</v>
      </c>
      <c r="BQ162" s="52" cm="1">
        <f t="array" ref="BQ162">A127842050V_Latest</f>
        <v>0.84699999999999998</v>
      </c>
      <c r="BR162" s="52" cm="1">
        <f t="array" ref="BR162">A127896766F_Latest</f>
        <v>0</v>
      </c>
      <c r="BS162" s="52" cm="1">
        <f t="array" ref="BS162">A127869466X_Latest</f>
        <v>1.333</v>
      </c>
      <c r="BT162" s="52" cm="1">
        <f t="array" ref="BT162">A127924034F_Latest</f>
        <v>3.9489999999999998</v>
      </c>
      <c r="BU162" s="52" cm="1">
        <f t="array" ref="BU162">A127896654L_Latest</f>
        <v>2.306</v>
      </c>
      <c r="BV162" s="52" cm="1">
        <f t="array" ref="BV162">A127924086J_Latest</f>
        <v>1.7410000000000001</v>
      </c>
      <c r="BW162" s="52" cm="1">
        <f t="array" ref="BW162">A127910494K_Latest</f>
        <v>3.714</v>
      </c>
      <c r="BX162" s="52" cm="1">
        <f t="array" ref="BX162">A127841978K_Latest</f>
        <v>2.2559999999999998</v>
      </c>
      <c r="BY162" s="52" t="e" cm="1">
        <f t="array" ref="BY162">A127896790F_Latest</f>
        <v>#NAME?</v>
      </c>
      <c r="BZ162" s="52" cm="1">
        <f t="array" ref="BZ162">A127910154R_Latest</f>
        <v>14.531000000000001</v>
      </c>
      <c r="CA162" s="52" cm="1">
        <f t="array" ref="CA162">A127898178W_Latest</f>
        <v>2.5819999999999999</v>
      </c>
      <c r="CB162" s="52" cm="1">
        <f t="array" ref="CB162">A127857434J_Latest</f>
        <v>2.0739999999999998</v>
      </c>
      <c r="CC162" s="52" cm="1">
        <f t="array" ref="CC162">A127843518J_Latest</f>
        <v>1.7769999999999999</v>
      </c>
      <c r="CD162" s="52" cm="1">
        <f t="array" ref="CD162">A127912142T_Latest</f>
        <v>2.7170000000000001</v>
      </c>
      <c r="CE162" s="52" cm="1">
        <f t="array" ref="CE162">A127939490L_Latest</f>
        <v>4.3760000000000003</v>
      </c>
      <c r="CF162" s="52" cm="1">
        <f t="array" ref="CF162">A127857514J_Latest</f>
        <v>2.8210000000000002</v>
      </c>
      <c r="CG162" s="52" cm="1">
        <f t="array" ref="CG162">A127898418W_Latest</f>
        <v>2.0939999999999999</v>
      </c>
      <c r="CH162" s="52" cm="1">
        <f t="array" ref="CH162">A127843610X_Latest</f>
        <v>0.746</v>
      </c>
      <c r="CI162" s="52" cm="1">
        <f t="array" ref="CI162">A127843430R_Latest</f>
        <v>3.9350000000000001</v>
      </c>
      <c r="CJ162" s="52" cm="1">
        <f t="array" ref="CJ162">A127925698R_Latest</f>
        <v>1.623</v>
      </c>
      <c r="CK162" s="52" cm="1">
        <f t="array" ref="CK162">A127898242C_Latest</f>
        <v>1.653</v>
      </c>
      <c r="CL162" s="52" cm="1">
        <f t="array" ref="CL162">A127939430K_Latest</f>
        <v>6.5629999999999997</v>
      </c>
      <c r="CM162" s="52" cm="1">
        <f t="array" ref="CM162">A127898282W_Latest</f>
        <v>4.5890000000000004</v>
      </c>
      <c r="CN162" s="52" t="e" cm="1">
        <f t="array" ref="CN162">A127912238K_Latest</f>
        <v>#NAME?</v>
      </c>
      <c r="CO162" s="52" cm="1">
        <f t="array" ref="CO162">A127870478F_Latest</f>
        <v>19.719000000000001</v>
      </c>
      <c r="CP162" s="52" cm="1">
        <f t="array" ref="CP162">A127872326F_Latest</f>
        <v>0.441</v>
      </c>
      <c r="CQ162" s="52" cm="1">
        <f t="array" ref="CQ162">A127941030R_Latest</f>
        <v>0.98599999999999999</v>
      </c>
      <c r="CR162" s="52" cm="1">
        <f t="array" ref="CR162">A127941050X_Latest</f>
        <v>0.78200000000000003</v>
      </c>
      <c r="CS162" s="52" cm="1">
        <f t="array" ref="CS162">A127941070J_Latest</f>
        <v>0.40799999999999997</v>
      </c>
      <c r="CT162" s="52" cm="1">
        <f t="array" ref="CT162">A127941098K_Latest</f>
        <v>1.056</v>
      </c>
      <c r="CU162" s="52" cm="1">
        <f t="array" ref="CU162">A127845130X_Latest</f>
        <v>1.234</v>
      </c>
      <c r="CV162" s="52" cm="1">
        <f t="array" ref="CV162">A127859010R_Latest</f>
        <v>0.11899999999999999</v>
      </c>
      <c r="CW162" s="52" cm="1">
        <f t="array" ref="CW162">A127845158A_Latest</f>
        <v>0.27800000000000002</v>
      </c>
      <c r="CX162" s="52" cm="1">
        <f t="array" ref="CX162">A127844946W_Latest</f>
        <v>0.98599999999999999</v>
      </c>
      <c r="CY162" s="52" cm="1">
        <f t="array" ref="CY162">A127885998L_Latest</f>
        <v>1.363</v>
      </c>
      <c r="CZ162" s="52" cm="1">
        <f t="array" ref="CZ162">A127844994R_Latest</f>
        <v>0.158</v>
      </c>
      <c r="DA162" s="52" cm="1">
        <f t="array" ref="DA162">A127845026X_Latest</f>
        <v>1.3009999999999999</v>
      </c>
      <c r="DB162" s="52" cm="1">
        <f t="array" ref="DB162">A127845042X_Latest</f>
        <v>1.22</v>
      </c>
      <c r="DC162" s="52" t="e" cm="1">
        <f t="array" ref="DC162">A127899962V_Latest</f>
        <v>#NAME?</v>
      </c>
      <c r="DD162" s="52" cm="1">
        <f t="array" ref="DD162">A127940702A_Latest</f>
        <v>5.3049999999999997</v>
      </c>
      <c r="DE162" s="52" cm="1">
        <f t="array" ref="DE162">A127942378W_Latest</f>
        <v>0.371</v>
      </c>
      <c r="DF162" s="52" cm="1">
        <f t="array" ref="DF162">A127873954L_Latest</f>
        <v>0.22</v>
      </c>
      <c r="DG162" s="52" cm="1">
        <f t="array" ref="DG162">A127915286J_Latest</f>
        <v>0.10100000000000001</v>
      </c>
      <c r="DH162" s="52" cm="1">
        <f t="array" ref="DH162">A127873982W_Latest</f>
        <v>0.314</v>
      </c>
      <c r="DI162" s="52" cm="1">
        <f t="array" ref="DI162">A127860402X_Latest</f>
        <v>0.57099999999999995</v>
      </c>
      <c r="DJ162" s="52" cm="1">
        <f t="array" ref="DJ162">A127874006F_Latest</f>
        <v>0</v>
      </c>
      <c r="DK162" s="52" cm="1">
        <f t="array" ref="DK162">A127846698J_Latest</f>
        <v>0</v>
      </c>
      <c r="DL162" s="52" cm="1">
        <f t="array" ref="DL162">A127915350R_Latest</f>
        <v>0.16400000000000001</v>
      </c>
      <c r="DM162" s="52" cm="1">
        <f t="array" ref="DM162">A127873862C_Latest</f>
        <v>0.29799999999999999</v>
      </c>
      <c r="DN162" s="52" cm="1">
        <f t="array" ref="DN162">A127942406V_Latest</f>
        <v>0.38900000000000001</v>
      </c>
      <c r="DO162" s="52" cm="1">
        <f t="array" ref="DO162">A127873894W_Latest</f>
        <v>0.10100000000000001</v>
      </c>
      <c r="DP162" s="52" cm="1">
        <f t="array" ref="DP162">A127928802J_Latest</f>
        <v>0.56499999999999995</v>
      </c>
      <c r="DQ162" s="52" cm="1">
        <f t="array" ref="DQ162">A127860330X_Latest</f>
        <v>0.16400000000000001</v>
      </c>
      <c r="DR162" s="52" t="e" cm="1">
        <f t="array" ref="DR162">A127860494V_Latest</f>
        <v>#NAME?</v>
      </c>
      <c r="DS162" s="52" cm="1">
        <f t="array" ref="DS162">A127859942R_Latest</f>
        <v>1.8180000000000001</v>
      </c>
      <c r="DT162" s="52" cm="1">
        <f t="array" ref="DT162">A127848030V_Latest</f>
        <v>1.071</v>
      </c>
      <c r="DU162" s="52" cm="1">
        <f t="array" ref="DU162">A127875422K_Latest</f>
        <v>0.66200000000000003</v>
      </c>
      <c r="DV162" s="52" cm="1">
        <f t="array" ref="DV162">A127930394X_Latest</f>
        <v>0.435</v>
      </c>
      <c r="DW162" s="52" cm="1">
        <f t="array" ref="DW162">A127930434F_Latest</f>
        <v>0.90800000000000003</v>
      </c>
      <c r="DX162" s="52" cm="1">
        <f t="array" ref="DX162">A127944106C_Latest</f>
        <v>1.2190000000000001</v>
      </c>
      <c r="DY162" s="52" cm="1">
        <f t="array" ref="DY162">A127930474X_Latest</f>
        <v>0.23599999999999999</v>
      </c>
      <c r="DZ162" s="52" cm="1">
        <f t="array" ref="DZ162">A127916698W_Latest</f>
        <v>0</v>
      </c>
      <c r="EA162" s="52" cm="1">
        <f t="array" ref="EA162">A127903098A_Latest</f>
        <v>0</v>
      </c>
      <c r="EB162" s="52" cm="1">
        <f t="array" ref="EB162">A127930246W_Latest</f>
        <v>1.4670000000000001</v>
      </c>
      <c r="EC162" s="52" cm="1">
        <f t="array" ref="EC162">A127889106T_Latest</f>
        <v>1.42</v>
      </c>
      <c r="ED162" s="52" cm="1">
        <f t="array" ref="ED162">A127943994V_Latest</f>
        <v>0</v>
      </c>
      <c r="EE162" s="52" cm="1">
        <f t="array" ref="EE162">A127916618K_Latest</f>
        <v>0.94599999999999995</v>
      </c>
      <c r="EF162" s="52" cm="1">
        <f t="array" ref="EF162">A127889146K_Latest</f>
        <v>0.433</v>
      </c>
      <c r="EG162" s="52" t="e" cm="1">
        <f t="array" ref="EG162">A127848222L_Latest</f>
        <v>#NAME?</v>
      </c>
      <c r="EH162" s="52" cm="1">
        <f t="array" ref="EH162">A127943686T_Latest</f>
        <v>5.0419999999999998</v>
      </c>
      <c r="EI162" s="52"/>
      <c r="EJ162" s="52"/>
      <c r="EK162" s="52"/>
      <c r="EL162" s="52"/>
      <c r="EM162" s="52"/>
      <c r="EN162" s="52"/>
      <c r="EO162" s="52"/>
      <c r="EP162" s="52"/>
      <c r="EQ162" s="52"/>
      <c r="ER162" s="52"/>
      <c r="ES162" s="52"/>
      <c r="ET162" s="52"/>
      <c r="EU162" s="52"/>
      <c r="EV162" s="52"/>
      <c r="EW162" s="52"/>
      <c r="EX162" s="52"/>
      <c r="EY162" s="52"/>
      <c r="EZ162" s="52"/>
      <c r="FA162" s="52"/>
      <c r="FB162" s="52"/>
      <c r="FC162" s="52"/>
      <c r="FD162" s="52"/>
      <c r="FE162" s="52"/>
      <c r="FF162" s="52"/>
      <c r="FG162" s="52"/>
      <c r="FH162" s="52"/>
      <c r="FI162" s="52"/>
      <c r="FJ162" s="52"/>
      <c r="FK162" s="52"/>
      <c r="FL162" s="52"/>
      <c r="FM162" s="52"/>
      <c r="FN162" s="52"/>
      <c r="FO162" s="52"/>
      <c r="FP162" s="52"/>
      <c r="FQ162" s="52"/>
      <c r="FR162" s="52"/>
      <c r="FS162" s="52"/>
      <c r="FT162" s="52"/>
      <c r="FU162" s="52"/>
      <c r="FV162" s="52"/>
      <c r="FW162" s="52"/>
      <c r="FX162" s="52"/>
      <c r="FY162" s="52"/>
      <c r="FZ162" s="52"/>
      <c r="GA162" s="52"/>
      <c r="GB162" s="52"/>
      <c r="GC162" s="52"/>
      <c r="GD162" s="52"/>
      <c r="GE162" s="52"/>
      <c r="GF162" s="52"/>
      <c r="GG162" s="52"/>
      <c r="GH162" s="52"/>
      <c r="GI162" s="52"/>
      <c r="GJ162" s="52"/>
    </row>
    <row r="163" spans="1:192" ht="15" hidden="1" customHeight="1">
      <c r="A163" s="48" t="s">
        <v>8780</v>
      </c>
      <c r="B163" s="49"/>
      <c r="C163" s="62">
        <v>46</v>
      </c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  <c r="AU163" s="52"/>
      <c r="AV163" s="52"/>
      <c r="AW163" s="52"/>
      <c r="AX163" s="52"/>
      <c r="AY163" s="52"/>
      <c r="AZ163" s="52"/>
      <c r="BA163" s="52"/>
      <c r="BB163" s="52"/>
      <c r="BC163" s="52"/>
      <c r="BD163" s="52"/>
      <c r="BE163" s="52"/>
      <c r="BF163" s="52"/>
      <c r="BG163" s="52"/>
      <c r="BH163" s="52"/>
      <c r="BI163" s="52"/>
      <c r="BJ163" s="52"/>
      <c r="BK163" s="52"/>
      <c r="BL163" s="52"/>
      <c r="BM163" s="52"/>
      <c r="BN163" s="52"/>
      <c r="BO163" s="52"/>
      <c r="BP163" s="52"/>
      <c r="BQ163" s="52"/>
      <c r="BR163" s="52"/>
      <c r="BS163" s="52"/>
      <c r="BT163" s="52"/>
      <c r="BU163" s="52"/>
      <c r="BV163" s="52"/>
      <c r="BW163" s="52"/>
      <c r="BX163" s="52"/>
      <c r="BY163" s="52"/>
      <c r="BZ163" s="52"/>
      <c r="CA163" s="52"/>
      <c r="CB163" s="52"/>
      <c r="CC163" s="52"/>
      <c r="CD163" s="52"/>
      <c r="CE163" s="52"/>
      <c r="CF163" s="52"/>
      <c r="CG163" s="52"/>
      <c r="CH163" s="52"/>
      <c r="CI163" s="52"/>
      <c r="CJ163" s="52"/>
      <c r="CK163" s="52"/>
      <c r="CL163" s="52"/>
      <c r="CM163" s="52"/>
      <c r="CN163" s="52"/>
      <c r="CO163" s="52"/>
      <c r="CP163" s="52"/>
      <c r="CQ163" s="52"/>
      <c r="CR163" s="52"/>
      <c r="CS163" s="52"/>
      <c r="CT163" s="52"/>
      <c r="CU163" s="52"/>
      <c r="CV163" s="52"/>
      <c r="CW163" s="52"/>
      <c r="CX163" s="52"/>
      <c r="CY163" s="52"/>
      <c r="CZ163" s="52"/>
      <c r="DA163" s="52"/>
      <c r="DB163" s="52"/>
      <c r="DC163" s="52"/>
      <c r="DD163" s="52"/>
      <c r="DE163" s="52"/>
      <c r="DF163" s="52"/>
      <c r="DG163" s="52"/>
      <c r="DH163" s="52"/>
      <c r="DI163" s="52"/>
      <c r="DJ163" s="52"/>
      <c r="DK163" s="52"/>
      <c r="DL163" s="52"/>
      <c r="DM163" s="52"/>
      <c r="DN163" s="52"/>
      <c r="DO163" s="52"/>
      <c r="DP163" s="52"/>
      <c r="DQ163" s="52"/>
      <c r="DR163" s="52"/>
      <c r="DS163" s="52"/>
      <c r="DT163" s="52"/>
      <c r="DU163" s="52"/>
      <c r="DV163" s="52"/>
      <c r="DW163" s="52"/>
      <c r="DX163" s="52"/>
      <c r="DY163" s="52"/>
      <c r="DZ163" s="52"/>
      <c r="EA163" s="52"/>
      <c r="EB163" s="52"/>
      <c r="EC163" s="52"/>
      <c r="ED163" s="52"/>
      <c r="EE163" s="52"/>
      <c r="EF163" s="52"/>
      <c r="EG163" s="52"/>
      <c r="EH163" s="52"/>
      <c r="EI163" s="52"/>
      <c r="EJ163" s="52"/>
      <c r="EK163" s="52"/>
      <c r="EL163" s="52"/>
      <c r="EM163" s="52"/>
      <c r="EN163" s="52"/>
      <c r="EO163" s="52"/>
      <c r="EP163" s="52"/>
      <c r="EQ163" s="52"/>
      <c r="ER163" s="52"/>
      <c r="ES163" s="52"/>
      <c r="ET163" s="52"/>
      <c r="EU163" s="52"/>
      <c r="EV163" s="52"/>
      <c r="EW163" s="52"/>
      <c r="EX163" s="52"/>
      <c r="EY163" s="52"/>
      <c r="EZ163" s="52"/>
      <c r="FA163" s="52"/>
      <c r="FB163" s="52"/>
      <c r="FC163" s="52"/>
      <c r="FD163" s="52"/>
      <c r="FE163" s="52"/>
      <c r="FF163" s="52"/>
      <c r="FG163" s="52"/>
      <c r="FH163" s="52"/>
      <c r="FI163" s="52"/>
      <c r="FJ163" s="52"/>
      <c r="FK163" s="52"/>
      <c r="FL163" s="52"/>
      <c r="FM163" s="52"/>
      <c r="FN163" s="52"/>
      <c r="FO163" s="52"/>
      <c r="FP163" s="52"/>
      <c r="FQ163" s="52"/>
      <c r="FR163" s="52"/>
      <c r="FS163" s="52"/>
      <c r="FT163" s="52"/>
      <c r="FU163" s="52"/>
      <c r="FV163" s="52"/>
      <c r="FW163" s="52"/>
      <c r="FX163" s="52"/>
      <c r="FY163" s="52"/>
      <c r="FZ163" s="52"/>
      <c r="GA163" s="52"/>
      <c r="GB163" s="52"/>
      <c r="GC163" s="52"/>
      <c r="GD163" s="52"/>
      <c r="GE163" s="52"/>
      <c r="GF163" s="52"/>
      <c r="GG163" s="52"/>
      <c r="GH163" s="52"/>
      <c r="GI163" s="52"/>
      <c r="GJ163" s="52"/>
    </row>
    <row r="164" spans="1:192" ht="15" hidden="1" customHeight="1">
      <c r="A164" s="49"/>
      <c r="B164" s="49" t="s">
        <v>8777</v>
      </c>
      <c r="C164" s="62">
        <v>47</v>
      </c>
      <c r="D164" s="52" cm="1">
        <f t="array" ref="D164">A127863154C_Latest</f>
        <v>1011.943</v>
      </c>
      <c r="E164" s="52" cm="1">
        <f t="array" ref="E164">A127904518C_Latest</f>
        <v>2536.5479999999998</v>
      </c>
      <c r="F164" s="52" cm="1">
        <f t="array" ref="F164">A127863298R_Latest</f>
        <v>1092.6890000000001</v>
      </c>
      <c r="G164" s="52" cm="1">
        <f t="array" ref="G164">A127904578F_Latest</f>
        <v>1042.0029999999999</v>
      </c>
      <c r="H164" s="52" cm="1">
        <f t="array" ref="H164">A127918218K_Latest</f>
        <v>1255.509</v>
      </c>
      <c r="I164" s="52" cm="1">
        <f t="array" ref="I164">A127904630C_Latest</f>
        <v>717.33</v>
      </c>
      <c r="J164" s="52" cm="1">
        <f t="array" ref="J164">A127932002L_Latest</f>
        <v>571.25199999999995</v>
      </c>
      <c r="K164" s="52" cm="1">
        <f t="array" ref="K164">A127932026F_Latest</f>
        <v>695.56500000000005</v>
      </c>
      <c r="L164" s="52" cm="1">
        <f t="array" ref="L164">A127918102J_Latest</f>
        <v>3216.913</v>
      </c>
      <c r="M164" s="52" cm="1">
        <f t="array" ref="M164">A127863198F_Latest</f>
        <v>1099.5809999999999</v>
      </c>
      <c r="N164" s="52" cm="1">
        <f t="array" ref="N164">A127904482L_Latest</f>
        <v>1124.8599999999999</v>
      </c>
      <c r="O164" s="52" cm="1">
        <f t="array" ref="O164">A127890586L_Latest</f>
        <v>2189.9540000000002</v>
      </c>
      <c r="P164" s="52" cm="1">
        <f t="array" ref="P164">A127835922K_Latest</f>
        <v>1246.2950000000001</v>
      </c>
      <c r="Q164" s="52" t="e" cm="1">
        <f t="array" ref="Q164">A127918302A_Latest</f>
        <v>#NAME?</v>
      </c>
      <c r="R164" s="52" cm="1">
        <f t="array" ref="R164">A127876702W_Latest</f>
        <v>8922.84</v>
      </c>
      <c r="S164" s="52" cm="1">
        <f t="array" ref="S164">A127837370K_Latest</f>
        <v>321.78899999999999</v>
      </c>
      <c r="T164" s="52" cm="1">
        <f t="array" ref="T164">A127878610X_Latest</f>
        <v>836.59900000000005</v>
      </c>
      <c r="U164" s="52" cm="1">
        <f t="array" ref="U164">A127837506K_Latest</f>
        <v>301.27499999999998</v>
      </c>
      <c r="V164" s="52" cm="1">
        <f t="array" ref="V164">A127878646A_Latest</f>
        <v>310.803</v>
      </c>
      <c r="W164" s="52" cm="1">
        <f t="array" ref="W164">A127906030K_Latest</f>
        <v>409.767</v>
      </c>
      <c r="X164" s="52" cm="1">
        <f t="array" ref="X164">A127864878C_Latest</f>
        <v>219.86699999999999</v>
      </c>
      <c r="Y164" s="52" cm="1">
        <f t="array" ref="Y164">A127864902T_Latest</f>
        <v>187.405</v>
      </c>
      <c r="Z164" s="52" cm="1">
        <f t="array" ref="Z164">A127864922A_Latest</f>
        <v>204.32499999999999</v>
      </c>
      <c r="AA164" s="52" cm="1">
        <f t="array" ref="AA164">A127878514X_Latest</f>
        <v>1054.7739999999999</v>
      </c>
      <c r="AB164" s="52" cm="1">
        <f t="array" ref="AB164">A127892078C_Latest</f>
        <v>333.30500000000001</v>
      </c>
      <c r="AC164" s="52" cm="1">
        <f t="array" ref="AC164">A127851174R_Latest</f>
        <v>323.048</v>
      </c>
      <c r="AD164" s="52" cm="1">
        <f t="array" ref="AD164">A127851178X_Latest</f>
        <v>683.55700000000002</v>
      </c>
      <c r="AE164" s="52" cm="1">
        <f t="array" ref="AE164">A127864778V_Latest</f>
        <v>387.95800000000003</v>
      </c>
      <c r="AF164" s="52" t="e" cm="1">
        <f t="array" ref="AF164">A127878750A_Latest</f>
        <v>#NAME?</v>
      </c>
      <c r="AG164" s="52" cm="1">
        <f t="array" ref="AG164">A127905602L_Latest</f>
        <v>2791.83</v>
      </c>
      <c r="AH164" s="52" cm="1">
        <f t="array" ref="AH164">A127907454J_Latest</f>
        <v>288.94200000000001</v>
      </c>
      <c r="AI164" s="52" cm="1">
        <f t="array" ref="AI164">A127852658C_Latest</f>
        <v>709.33799999999997</v>
      </c>
      <c r="AJ164" s="52" cm="1">
        <f t="array" ref="AJ164">A127893798V_Latest</f>
        <v>301.02499999999998</v>
      </c>
      <c r="AK164" s="52" cm="1">
        <f t="array" ref="AK164">A127838982T_Latest</f>
        <v>257.27499999999998</v>
      </c>
      <c r="AL164" s="52" cm="1">
        <f t="array" ref="AL164">A127839006A_Latest</f>
        <v>333.928</v>
      </c>
      <c r="AM164" s="52" cm="1">
        <f t="array" ref="AM164">A127866422T_Latest</f>
        <v>186.14699999999999</v>
      </c>
      <c r="AN164" s="52" cm="1">
        <f t="array" ref="AN164">A127866442A_Latest</f>
        <v>134.66399999999999</v>
      </c>
      <c r="AO164" s="52" cm="1">
        <f t="array" ref="AO164">A127935098W_Latest</f>
        <v>171.39</v>
      </c>
      <c r="AP164" s="52" cm="1">
        <f t="array" ref="AP164">A127880094F_Latest</f>
        <v>905.08699999999999</v>
      </c>
      <c r="AQ164" s="52" cm="1">
        <f t="array" ref="AQ164">A127920962X_Latest</f>
        <v>283.25900000000001</v>
      </c>
      <c r="AR164" s="52" cm="1">
        <f t="array" ref="AR164">A127880142L_Latest</f>
        <v>307.863</v>
      </c>
      <c r="AS164" s="52" cm="1">
        <f t="array" ref="AS164">A127866334T_Latest</f>
        <v>553.54700000000003</v>
      </c>
      <c r="AT164" s="52" cm="1">
        <f t="array" ref="AT164">A127866350T_Latest</f>
        <v>316.911</v>
      </c>
      <c r="AU164" s="52" t="e" cm="1">
        <f t="array" ref="AU164">A127839066C_Latest</f>
        <v>#NAME?</v>
      </c>
      <c r="AV164" s="52" cm="1">
        <f t="array" ref="AV164">A127934654F_Latest</f>
        <v>2382.71</v>
      </c>
      <c r="AW164" s="52" cm="1">
        <f t="array" ref="AW164">A127840318K_Latest</f>
        <v>195.21799999999999</v>
      </c>
      <c r="AX164" s="52" cm="1">
        <f t="array" ref="AX164">A127922578T_Latest</f>
        <v>451.13900000000001</v>
      </c>
      <c r="AY164" s="52" cm="1">
        <f t="array" ref="AY164">A127936558T_Latest</f>
        <v>232.37700000000001</v>
      </c>
      <c r="AZ164" s="52" cm="1">
        <f t="array" ref="AZ164">A127936574T_Latest</f>
        <v>216.149</v>
      </c>
      <c r="BA164" s="52" cm="1">
        <f t="array" ref="BA164">A127936578A_Latest</f>
        <v>241.24</v>
      </c>
      <c r="BB164" s="52" cm="1">
        <f t="array" ref="BB164">A127867974J_Latest</f>
        <v>161.006</v>
      </c>
      <c r="BC164" s="52" cm="1">
        <f t="array" ref="BC164">A127922706X_Latest</f>
        <v>115.684</v>
      </c>
      <c r="BD164" s="52" cm="1">
        <f t="array" ref="BD164">A127936618J_Latest</f>
        <v>155.99</v>
      </c>
      <c r="BE164" s="52" cm="1">
        <f t="array" ref="BE164">A127840338V_Latest</f>
        <v>578.66899999999998</v>
      </c>
      <c r="BF164" s="52" cm="1">
        <f t="array" ref="BF164">A127936478T_Latest</f>
        <v>230.38800000000001</v>
      </c>
      <c r="BG164" s="52" cm="1">
        <f t="array" ref="BG164">A127922538X_Latest</f>
        <v>246.01</v>
      </c>
      <c r="BH164" s="52" cm="1">
        <f t="array" ref="BH164">A127854338C_Latest</f>
        <v>437.64</v>
      </c>
      <c r="BI164" s="52" cm="1">
        <f t="array" ref="BI164">A127936530R_Latest</f>
        <v>264.90199999999999</v>
      </c>
      <c r="BJ164" s="52" t="e" cm="1">
        <f t="array" ref="BJ164">A127881746V_Latest</f>
        <v>#NAME?</v>
      </c>
      <c r="BK164" s="52" cm="1">
        <f t="array" ref="BK164">A127853986J_Latest</f>
        <v>1768.8009999999999</v>
      </c>
      <c r="BL164" s="52" cm="1">
        <f t="array" ref="BL164">A127896618C_Latest</f>
        <v>59.569000000000003</v>
      </c>
      <c r="BM164" s="52" cm="1">
        <f t="array" ref="BM164">A127938070X_Latest</f>
        <v>146.88399999999999</v>
      </c>
      <c r="BN164" s="52" cm="1">
        <f t="array" ref="BN164">A127883250A_Latest</f>
        <v>78.441000000000003</v>
      </c>
      <c r="BO164" s="52" cm="1">
        <f t="array" ref="BO164">A127842030K_Latest</f>
        <v>75.082999999999998</v>
      </c>
      <c r="BP164" s="52" cm="1">
        <f t="array" ref="BP164">A127910574K_Latest</f>
        <v>81.876999999999995</v>
      </c>
      <c r="BQ164" s="52" cm="1">
        <f t="array" ref="BQ164">A127855982K_Latest</f>
        <v>54.92</v>
      </c>
      <c r="BR164" s="52" cm="1">
        <f t="array" ref="BR164">A127938158T_Latest</f>
        <v>36.670999999999999</v>
      </c>
      <c r="BS164" s="52" cm="1">
        <f t="array" ref="BS164">A127910622T_Latest</f>
        <v>48.082000000000001</v>
      </c>
      <c r="BT164" s="52" cm="1">
        <f t="array" ref="BT164">A127937962L_Latest</f>
        <v>189.19300000000001</v>
      </c>
      <c r="BU164" s="52" cm="1">
        <f t="array" ref="BU164">A127896650C_Latest</f>
        <v>72.622</v>
      </c>
      <c r="BV164" s="52" cm="1">
        <f t="array" ref="BV164">A127883166K_Latest</f>
        <v>76.188000000000002</v>
      </c>
      <c r="BW164" s="52" cm="1">
        <f t="array" ref="BW164">A127841962T_Latest</f>
        <v>150.41900000000001</v>
      </c>
      <c r="BX164" s="52" cm="1">
        <f t="array" ref="BX164">A127855886K_Latest</f>
        <v>89.01</v>
      </c>
      <c r="BY164" s="52" t="e" cm="1">
        <f t="array" ref="BY164">A127869498T_Latest</f>
        <v>#NAME?</v>
      </c>
      <c r="BZ164" s="52" cm="1">
        <f t="array" ref="BZ164">A127910150F_Latest</f>
        <v>581.52700000000004</v>
      </c>
      <c r="CA164" s="52" cm="1">
        <f t="array" ref="CA164">A127911982R_Latest</f>
        <v>97.695999999999998</v>
      </c>
      <c r="CB164" s="52" cm="1">
        <f t="array" ref="CB164">A127884634F_Latest</f>
        <v>263.13299999999998</v>
      </c>
      <c r="CC164" s="52" cm="1">
        <f t="array" ref="CC164">A127857454T_Latest</f>
        <v>130.267</v>
      </c>
      <c r="CD164" s="52" cm="1">
        <f t="array" ref="CD164">A127843526J_Latest</f>
        <v>127.101</v>
      </c>
      <c r="CE164" s="52" cm="1">
        <f t="array" ref="CE164">A127925834W_Latest</f>
        <v>126.17</v>
      </c>
      <c r="CF164" s="52" cm="1">
        <f t="array" ref="CF164">A127912174K_Latest</f>
        <v>67.188000000000002</v>
      </c>
      <c r="CG164" s="52" cm="1">
        <f t="array" ref="CG164">A127898414L_Latest</f>
        <v>78.114000000000004</v>
      </c>
      <c r="CH164" s="52" cm="1">
        <f t="array" ref="CH164">A127843606J_Latest</f>
        <v>82.754000000000005</v>
      </c>
      <c r="CI164" s="52" cm="1">
        <f t="array" ref="CI164">A127843426X_Latest</f>
        <v>325.82100000000003</v>
      </c>
      <c r="CJ164" s="52" cm="1">
        <f t="array" ref="CJ164">A127870806F_Latest</f>
        <v>122.423</v>
      </c>
      <c r="CK164" s="52" cm="1">
        <f t="array" ref="CK164">A127912042J_Latest</f>
        <v>121.09099999999999</v>
      </c>
      <c r="CL164" s="52" cm="1">
        <f t="array" ref="CL164">A127912066A_Latest</f>
        <v>268.03100000000001</v>
      </c>
      <c r="CM164" s="52" cm="1">
        <f t="array" ref="CM164">A127843486A_Latest</f>
        <v>132.00399999999999</v>
      </c>
      <c r="CN164" s="52" t="e" cm="1">
        <f t="array" ref="CN164">A127857570A_Latest</f>
        <v>#NAME?</v>
      </c>
      <c r="CO164" s="52" cm="1">
        <f t="array" ref="CO164">A127939138A_Latest</f>
        <v>972.423</v>
      </c>
      <c r="CP164" s="52" cm="1">
        <f t="array" ref="CP164">A127913606W_Latest</f>
        <v>16.684000000000001</v>
      </c>
      <c r="CQ164" s="52" cm="1">
        <f t="array" ref="CQ164">A127913690X_Latest</f>
        <v>39.463000000000001</v>
      </c>
      <c r="CR164" s="52" cm="1">
        <f t="array" ref="CR164">A127845074T_Latest</f>
        <v>27.423999999999999</v>
      </c>
      <c r="CS164" s="52" cm="1">
        <f t="array" ref="CS164">A127927262L_Latest</f>
        <v>24.577000000000002</v>
      </c>
      <c r="CT164" s="52" cm="1">
        <f t="array" ref="CT164">A127886118W_Latest</f>
        <v>24.094999999999999</v>
      </c>
      <c r="CU164" s="52" cm="1">
        <f t="array" ref="CU164">A127872490J_Latest</f>
        <v>14.526</v>
      </c>
      <c r="CV164" s="52" cm="1">
        <f t="array" ref="CV164">A127872510F_Latest</f>
        <v>13.026999999999999</v>
      </c>
      <c r="CW164" s="52" cm="1">
        <f t="array" ref="CW164">A127872518X_Latest</f>
        <v>18.701000000000001</v>
      </c>
      <c r="CX164" s="52" cm="1">
        <f t="array" ref="CX164">A127940954W_Latest</f>
        <v>50.3</v>
      </c>
      <c r="CY164" s="52" cm="1">
        <f t="array" ref="CY164">A127927130K_Latest</f>
        <v>21.852</v>
      </c>
      <c r="CZ164" s="52" cm="1">
        <f t="array" ref="CZ164">A127858874F_Latest</f>
        <v>27.574000000000002</v>
      </c>
      <c r="DA164" s="52" cm="1">
        <f t="array" ref="DA164">A127927166L_Latest</f>
        <v>48.837000000000003</v>
      </c>
      <c r="DB164" s="52" cm="1">
        <f t="array" ref="DB164">A127927198F_Latest</f>
        <v>29.22</v>
      </c>
      <c r="DC164" s="52" t="e" cm="1">
        <f t="array" ref="DC164">A127941162T_Latest</f>
        <v>#NAME?</v>
      </c>
      <c r="DD164" s="52" cm="1">
        <f t="array" ref="DD164">A127940698W_Latest</f>
        <v>178.499</v>
      </c>
      <c r="DE164" s="52" cm="1">
        <f t="array" ref="DE164">A127942374L_Latest</f>
        <v>9.3010000000000002</v>
      </c>
      <c r="DF164" s="52" cm="1">
        <f t="array" ref="DF164">A127860350J_Latest</f>
        <v>22.937999999999999</v>
      </c>
      <c r="DG164" s="52" cm="1">
        <f t="array" ref="DG164">A127928842A_Latest</f>
        <v>9.8740000000000006</v>
      </c>
      <c r="DH164" s="52" cm="1">
        <f t="array" ref="DH164">A127928854K_Latest</f>
        <v>12.981</v>
      </c>
      <c r="DI164" s="52" cm="1">
        <f t="array" ref="DI164">A127928878C_Latest</f>
        <v>12.964</v>
      </c>
      <c r="DJ164" s="52" cm="1">
        <f t="array" ref="DJ164">A127887706K_Latest</f>
        <v>4.2930000000000001</v>
      </c>
      <c r="DK164" s="52" cm="1">
        <f t="array" ref="DK164">A127928926K_Latest</f>
        <v>2.6819999999999999</v>
      </c>
      <c r="DL164" s="52" cm="1">
        <f t="array" ref="DL164">A127860482K_Latest</f>
        <v>4.2640000000000002</v>
      </c>
      <c r="DM164" s="52" cm="1">
        <f t="array" ref="DM164">A127846490W_Latest</f>
        <v>29.271000000000001</v>
      </c>
      <c r="DN164" s="52" cm="1">
        <f t="array" ref="DN164">A127873874L_Latest</f>
        <v>12.484999999999999</v>
      </c>
      <c r="DO164" s="52" cm="1">
        <f t="array" ref="DO164">A127915198J_Latest</f>
        <v>10.856999999999999</v>
      </c>
      <c r="DP164" s="52" cm="1">
        <f t="array" ref="DP164">A127846550L_Latest</f>
        <v>18.719000000000001</v>
      </c>
      <c r="DQ164" s="52" cm="1">
        <f t="array" ref="DQ164">A127915250F_Latest</f>
        <v>7.9649999999999999</v>
      </c>
      <c r="DR164" s="52" t="e" cm="1">
        <f t="array" ref="DR164">A127928962V_Latest</f>
        <v>#NAME?</v>
      </c>
      <c r="DS164" s="52" cm="1">
        <f t="array" ref="DS164">A127914930T_Latest</f>
        <v>79.296000000000006</v>
      </c>
      <c r="DT164" s="52" cm="1">
        <f t="array" ref="DT164">A127875310T_Latest</f>
        <v>22.744</v>
      </c>
      <c r="DU164" s="52" cm="1">
        <f t="array" ref="DU164">A127916646V_Latest</f>
        <v>67.054000000000002</v>
      </c>
      <c r="DV164" s="52" cm="1">
        <f t="array" ref="DV164">A127889190V_Latest</f>
        <v>12.006</v>
      </c>
      <c r="DW164" s="52" cm="1">
        <f t="array" ref="DW164">A127848134L_Latest</f>
        <v>18.033999999999999</v>
      </c>
      <c r="DX164" s="52" cm="1">
        <f t="array" ref="DX164">A127944102V_Latest</f>
        <v>25.468</v>
      </c>
      <c r="DY164" s="52" cm="1">
        <f t="array" ref="DY164">A127930466X_Latest</f>
        <v>9.3819999999999997</v>
      </c>
      <c r="DZ164" s="52" cm="1">
        <f t="array" ref="DZ164">A127848190F_Latest</f>
        <v>3.0059999999999998</v>
      </c>
      <c r="EA164" s="52" cm="1">
        <f t="array" ref="EA164">A127903094T_Latest</f>
        <v>10.058999999999999</v>
      </c>
      <c r="EB164" s="52" cm="1">
        <f t="array" ref="EB164">A127848046L_Latest</f>
        <v>83.796999999999997</v>
      </c>
      <c r="EC164" s="52" cm="1">
        <f t="array" ref="EC164">A127930262W_Latest</f>
        <v>23.247</v>
      </c>
      <c r="ED164" s="52" cm="1">
        <f t="array" ref="ED164">A127889122T_Latest</f>
        <v>12.228</v>
      </c>
      <c r="EE164" s="52" cm="1">
        <f t="array" ref="EE164">A127889134A_Latest</f>
        <v>29.204000000000001</v>
      </c>
      <c r="EF164" s="52" cm="1">
        <f t="array" ref="EF164">A127848098R_Latest</f>
        <v>18.324999999999999</v>
      </c>
      <c r="EG164" s="52" t="e" cm="1">
        <f t="array" ref="EG164">A127903134X_Latest</f>
        <v>#NAME?</v>
      </c>
      <c r="EH164" s="52" cm="1">
        <f t="array" ref="EH164">A127875050J_Latest</f>
        <v>167.75299999999999</v>
      </c>
      <c r="EI164" s="52"/>
      <c r="EJ164" s="52"/>
      <c r="EK164" s="52"/>
      <c r="EL164" s="52"/>
      <c r="EM164" s="52"/>
      <c r="EN164" s="52"/>
      <c r="EO164" s="52"/>
      <c r="EP164" s="52"/>
      <c r="EQ164" s="52"/>
      <c r="ER164" s="52"/>
      <c r="ES164" s="52"/>
      <c r="ET164" s="52"/>
      <c r="EU164" s="52"/>
      <c r="EV164" s="52"/>
      <c r="EW164" s="52"/>
      <c r="EX164" s="52"/>
      <c r="EY164" s="52"/>
      <c r="EZ164" s="52"/>
      <c r="FA164" s="52"/>
      <c r="FB164" s="52"/>
      <c r="FC164" s="52"/>
      <c r="FD164" s="52"/>
      <c r="FE164" s="52"/>
      <c r="FF164" s="52"/>
      <c r="FG164" s="52"/>
      <c r="FH164" s="52"/>
      <c r="FI164" s="52"/>
      <c r="FJ164" s="52"/>
      <c r="FK164" s="52"/>
      <c r="FL164" s="52"/>
      <c r="FM164" s="52"/>
      <c r="FN164" s="52"/>
      <c r="FO164" s="52"/>
      <c r="FP164" s="52"/>
      <c r="FQ164" s="52"/>
      <c r="FR164" s="52"/>
      <c r="FS164" s="52"/>
      <c r="FT164" s="52"/>
      <c r="FU164" s="52"/>
      <c r="FV164" s="52"/>
      <c r="FW164" s="52"/>
      <c r="FX164" s="52"/>
      <c r="FY164" s="52"/>
      <c r="FZ164" s="52"/>
      <c r="GA164" s="52"/>
      <c r="GB164" s="52"/>
      <c r="GC164" s="52"/>
      <c r="GD164" s="52"/>
      <c r="GE164" s="52"/>
      <c r="GF164" s="52"/>
      <c r="GG164" s="52"/>
      <c r="GH164" s="52"/>
      <c r="GI164" s="52"/>
      <c r="GJ164" s="52"/>
    </row>
    <row r="165" spans="1:192" ht="15" hidden="1" customHeight="1">
      <c r="A165" s="49"/>
      <c r="B165" s="49" t="s">
        <v>8781</v>
      </c>
      <c r="C165" s="62">
        <v>48</v>
      </c>
      <c r="D165" s="52" cm="1">
        <f t="array" ref="D165">A127849618A_Latest</f>
        <v>50.244999999999997</v>
      </c>
      <c r="E165" s="52" cm="1">
        <f t="array" ref="E165">A127904522V_Latest</f>
        <v>95.305999999999997</v>
      </c>
      <c r="F165" s="52" cm="1">
        <f t="array" ref="F165">A127904546L_Latest</f>
        <v>18.873999999999999</v>
      </c>
      <c r="G165" s="52" cm="1">
        <f t="array" ref="G165">A127904590W_Latest</f>
        <v>21.050999999999998</v>
      </c>
      <c r="H165" s="52" cm="1">
        <f t="array" ref="H165">A127918222A_Latest</f>
        <v>31.832000000000001</v>
      </c>
      <c r="I165" s="52" cm="1">
        <f t="array" ref="I165">A127835998F_Latest</f>
        <v>12.644</v>
      </c>
      <c r="J165" s="52" cm="1">
        <f t="array" ref="J165">A127836014W_Latest</f>
        <v>13.877000000000001</v>
      </c>
      <c r="K165" s="52" cm="1">
        <f t="array" ref="K165">A127932030W_Latest</f>
        <v>10.894</v>
      </c>
      <c r="L165" s="52" cm="1">
        <f t="array" ref="L165">A127890514A_Latest</f>
        <v>135.41</v>
      </c>
      <c r="M165" s="52" cm="1">
        <f t="array" ref="M165">A127849642A_Latest</f>
        <v>31.818999999999999</v>
      </c>
      <c r="N165" s="52" cm="1">
        <f t="array" ref="N165">A127863206V_Latest</f>
        <v>16.294</v>
      </c>
      <c r="O165" s="52" cm="1">
        <f t="array" ref="O165">A127863238L_Latest</f>
        <v>49.28</v>
      </c>
      <c r="P165" s="52" cm="1">
        <f t="array" ref="P165">A127904502K_Latest</f>
        <v>20.795000000000002</v>
      </c>
      <c r="Q165" s="52" t="e" cm="1">
        <f t="array" ref="Q165">A127918306K_Latest</f>
        <v>#NAME?</v>
      </c>
      <c r="R165" s="52" cm="1">
        <f t="array" ref="R165">A127862934X_Latest</f>
        <v>259.08999999999997</v>
      </c>
      <c r="S165" s="52" cm="1">
        <f t="array" ref="S165">A127878502R_Latest</f>
        <v>17.937999999999999</v>
      </c>
      <c r="T165" s="52" cm="1">
        <f t="array" ref="T165">A127851206W_Latest</f>
        <v>32.85</v>
      </c>
      <c r="U165" s="52" cm="1">
        <f t="array" ref="U165">A127851218F_Latest</f>
        <v>4.3410000000000002</v>
      </c>
      <c r="V165" s="52" cm="1">
        <f t="array" ref="V165">A127892182C_Latest</f>
        <v>7.1669999999999998</v>
      </c>
      <c r="W165" s="52" cm="1">
        <f t="array" ref="W165">A127851246R_Latest</f>
        <v>6.4059999999999997</v>
      </c>
      <c r="X165" s="52" cm="1">
        <f t="array" ref="X165">A127933570C_Latest</f>
        <v>3.419</v>
      </c>
      <c r="Y165" s="52" cm="1">
        <f t="array" ref="Y165">A127837574L_Latest</f>
        <v>1.992</v>
      </c>
      <c r="Z165" s="52" cm="1">
        <f t="array" ref="Z165">A127892254C_Latest</f>
        <v>1.6559999999999999</v>
      </c>
      <c r="AA165" s="52" cm="1">
        <f t="array" ref="AA165">A127878518J_Latest</f>
        <v>46.966999999999999</v>
      </c>
      <c r="AB165" s="52" cm="1">
        <f t="array" ref="AB165">A127878554T_Latest</f>
        <v>9.5210000000000008</v>
      </c>
      <c r="AC165" s="52" cm="1">
        <f t="array" ref="AC165">A127864738A_Latest</f>
        <v>4.8940000000000001</v>
      </c>
      <c r="AD165" s="52" cm="1">
        <f t="array" ref="AD165">A127864766K_Latest</f>
        <v>9.827</v>
      </c>
      <c r="AE165" s="52" cm="1">
        <f t="array" ref="AE165">A127905970T_Latest</f>
        <v>4.5590000000000002</v>
      </c>
      <c r="AF165" s="52" t="e" cm="1">
        <f t="array" ref="AF165">A127864942K_Latest</f>
        <v>#NAME?</v>
      </c>
      <c r="AG165" s="52" cm="1">
        <f t="array" ref="AG165">A127891798J_Latest</f>
        <v>78.674000000000007</v>
      </c>
      <c r="AH165" s="52" cm="1">
        <f t="array" ref="AH165">A127934930R_Latest</f>
        <v>12.67</v>
      </c>
      <c r="AI165" s="52" cm="1">
        <f t="array" ref="AI165">A127907538T_Latest</f>
        <v>24.885000000000002</v>
      </c>
      <c r="AJ165" s="52" cm="1">
        <f t="array" ref="AJ165">A127852678L_Latest</f>
        <v>2.9140000000000001</v>
      </c>
      <c r="AK165" s="52" cm="1">
        <f t="array" ref="AK165">A127907578K_Latest</f>
        <v>7.0090000000000003</v>
      </c>
      <c r="AL165" s="52" cm="1">
        <f t="array" ref="AL165">A127935054V_Latest</f>
        <v>6.0330000000000004</v>
      </c>
      <c r="AM165" s="52" cm="1">
        <f t="array" ref="AM165">A127893866K_Latest</f>
        <v>3.7759999999999998</v>
      </c>
      <c r="AN165" s="52" cm="1">
        <f t="array" ref="AN165">A127935086L_Latest</f>
        <v>2.0179999999999998</v>
      </c>
      <c r="AO165" s="52" cm="1">
        <f t="array" ref="AO165">A127852798F_Latest</f>
        <v>1.4119999999999999</v>
      </c>
      <c r="AP165" s="52" cm="1">
        <f t="array" ref="AP165">A127920950R_Latest</f>
        <v>33.915999999999997</v>
      </c>
      <c r="AQ165" s="52" cm="1">
        <f t="array" ref="AQ165">A127866302X_Latest</f>
        <v>7.7460000000000004</v>
      </c>
      <c r="AR165" s="52" cm="1">
        <f t="array" ref="AR165">A127838910F_Latest</f>
        <v>3.8260000000000001</v>
      </c>
      <c r="AS165" s="52" cm="1">
        <f t="array" ref="AS165">A127866342T_Latest</f>
        <v>8.5589999999999993</v>
      </c>
      <c r="AT165" s="52" cm="1">
        <f t="array" ref="AT165">A127907522X_Latest</f>
        <v>5.81</v>
      </c>
      <c r="AU165" s="52" t="e" cm="1">
        <f t="array" ref="AU165">A127866486C_Latest</f>
        <v>#NAME?</v>
      </c>
      <c r="AV165" s="52" cm="1">
        <f t="array" ref="AV165">A127852310R_Latest</f>
        <v>60.718000000000004</v>
      </c>
      <c r="AW165" s="52" cm="1">
        <f t="array" ref="AW165">A127881518T_Latest</f>
        <v>11.185</v>
      </c>
      <c r="AX165" s="52" cm="1">
        <f t="array" ref="AX165">A127922582J_Latest</f>
        <v>20.247</v>
      </c>
      <c r="AY165" s="52" cm="1">
        <f t="array" ref="AY165">A127840446C_Latest</f>
        <v>5.907</v>
      </c>
      <c r="AZ165" s="52" cm="1">
        <f t="array" ref="AZ165">A127909086A_Latest</f>
        <v>1.5629999999999999</v>
      </c>
      <c r="BA165" s="52" cm="1">
        <f t="array" ref="BA165">A127840494W_Latest</f>
        <v>9.65</v>
      </c>
      <c r="BB165" s="52" cm="1">
        <f t="array" ref="BB165">A127854438L_Latest</f>
        <v>2.911</v>
      </c>
      <c r="BC165" s="52" cm="1">
        <f t="array" ref="BC165">A127867998A_Latest</f>
        <v>6.2460000000000004</v>
      </c>
      <c r="BD165" s="52" cm="1">
        <f t="array" ref="BD165">A127881730A_Latest</f>
        <v>4.9189999999999996</v>
      </c>
      <c r="BE165" s="52" cm="1">
        <f t="array" ref="BE165">A127840342K_Latest</f>
        <v>30.234000000000002</v>
      </c>
      <c r="BF165" s="52" cm="1">
        <f t="array" ref="BF165">A127840366C_Latest</f>
        <v>7.2679999999999998</v>
      </c>
      <c r="BG165" s="52" cm="1">
        <f t="array" ref="BG165">A127867846R_Latest</f>
        <v>3.222</v>
      </c>
      <c r="BH165" s="52" cm="1">
        <f t="array" ref="BH165">A127854346C_Latest</f>
        <v>15.563000000000001</v>
      </c>
      <c r="BI165" s="52" cm="1">
        <f t="array" ref="BI165">A127881598C_Latest</f>
        <v>6.3410000000000002</v>
      </c>
      <c r="BJ165" s="52" t="e" cm="1">
        <f t="array" ref="BJ165">A127840574W_Latest</f>
        <v>#NAME?</v>
      </c>
      <c r="BK165" s="52" cm="1">
        <f t="array" ref="BK165">A127853994J_Latest</f>
        <v>63.1</v>
      </c>
      <c r="BL165" s="52" cm="1">
        <f t="array" ref="BL165">A127841890T_Latest</f>
        <v>1.964</v>
      </c>
      <c r="BM165" s="52" cm="1">
        <f t="array" ref="BM165">A127842006K_Latest</f>
        <v>6.7119999999999997</v>
      </c>
      <c r="BN165" s="52" cm="1">
        <f t="array" ref="BN165">A127938082J_Latest</f>
        <v>1.6679999999999999</v>
      </c>
      <c r="BO165" s="52" cm="1">
        <f t="array" ref="BO165">A127842034V_Latest</f>
        <v>1.7829999999999999</v>
      </c>
      <c r="BP165" s="52" cm="1">
        <f t="array" ref="BP165">A127842038C_Latest</f>
        <v>2.1389999999999998</v>
      </c>
      <c r="BQ165" s="52" cm="1">
        <f t="array" ref="BQ165">A127883306A_Latest</f>
        <v>1.675</v>
      </c>
      <c r="BR165" s="52" cm="1">
        <f t="array" ref="BR165">A127842074L_Latest</f>
        <v>0.58499999999999996</v>
      </c>
      <c r="BS165" s="52" cm="1">
        <f t="array" ref="BS165">A127938170J_Latest</f>
        <v>1.496</v>
      </c>
      <c r="BT165" s="52" cm="1">
        <f t="array" ref="BT165">A127869262W_Latest</f>
        <v>8.2100000000000009</v>
      </c>
      <c r="BU165" s="52" cm="1">
        <f t="array" ref="BU165">A127869274F_Latest</f>
        <v>3.2440000000000002</v>
      </c>
      <c r="BV165" s="52" cm="1">
        <f t="array" ref="BV165">A127869298X_Latest</f>
        <v>0.747</v>
      </c>
      <c r="BW165" s="52" cm="1">
        <f t="array" ref="BW165">A127883186V_Latest</f>
        <v>3.0609999999999999</v>
      </c>
      <c r="BX165" s="52" cm="1">
        <f t="array" ref="BX165">A127883214T_Latest</f>
        <v>2.496</v>
      </c>
      <c r="BY165" s="52" t="e" cm="1">
        <f t="array" ref="BY165">A127856042C_Latest</f>
        <v>#NAME?</v>
      </c>
      <c r="BZ165" s="52" cm="1">
        <f t="array" ref="BZ165">A127937658V_Latest</f>
        <v>18.023</v>
      </c>
      <c r="CA165" s="52" cm="1">
        <f t="array" ref="CA165">A127843402F_Latest</f>
        <v>4.6420000000000003</v>
      </c>
      <c r="CB165" s="52" cm="1">
        <f t="array" ref="CB165">A127925762W_Latest</f>
        <v>5.0999999999999996</v>
      </c>
      <c r="CC165" s="52" cm="1">
        <f t="array" ref="CC165">A127939458L_Latest</f>
        <v>3.34</v>
      </c>
      <c r="CD165" s="52" cm="1">
        <f t="array" ref="CD165">A127857486K_Latest</f>
        <v>2.5409999999999999</v>
      </c>
      <c r="CE165" s="52" cm="1">
        <f t="array" ref="CE165">A127925842W_Latest</f>
        <v>5.84</v>
      </c>
      <c r="CF165" s="52" cm="1">
        <f t="array" ref="CF165">A127898382F_Latest</f>
        <v>0.86299999999999999</v>
      </c>
      <c r="CG165" s="52" cm="1">
        <f t="array" ref="CG165">A127925866R_Latest</f>
        <v>2.5129999999999999</v>
      </c>
      <c r="CH165" s="52" cm="1">
        <f t="array" ref="CH165">A127870994A_Latest</f>
        <v>1.0089999999999999</v>
      </c>
      <c r="CI165" s="52" cm="1">
        <f t="array" ref="CI165">A127884578X_Latest</f>
        <v>8.83</v>
      </c>
      <c r="CJ165" s="52" cm="1">
        <f t="array" ref="CJ165">A127857350X_Latest</f>
        <v>3.0049999999999999</v>
      </c>
      <c r="CK165" s="52" cm="1">
        <f t="array" ref="CK165">A127939414K_Latest</f>
        <v>2.496</v>
      </c>
      <c r="CL165" s="52" cm="1">
        <f t="array" ref="CL165">A127843462J_Latest</f>
        <v>10.528</v>
      </c>
      <c r="CM165" s="52" cm="1">
        <f t="array" ref="CM165">A127857410R_Latest</f>
        <v>0.99</v>
      </c>
      <c r="CN165" s="52" t="e" cm="1">
        <f t="array" ref="CN165">A127884730F_Latest</f>
        <v>#NAME?</v>
      </c>
      <c r="CO165" s="52" cm="1">
        <f t="array" ref="CO165">A127843174R_Latest</f>
        <v>26.248000000000001</v>
      </c>
      <c r="CP165" s="52" cm="1">
        <f t="array" ref="CP165">A127940946W_Latest</f>
        <v>0.48399999999999999</v>
      </c>
      <c r="CQ165" s="52" cm="1">
        <f t="array" ref="CQ165">A127872438X_Latest</f>
        <v>1.8049999999999999</v>
      </c>
      <c r="CR165" s="52" cm="1">
        <f t="array" ref="CR165">A127913714F_Latest</f>
        <v>0.70399999999999996</v>
      </c>
      <c r="CS165" s="52" cm="1">
        <f t="array" ref="CS165">A127845102R_Latest</f>
        <v>0.32700000000000001</v>
      </c>
      <c r="CT165" s="52" cm="1">
        <f t="array" ref="CT165">A127899882V_Latest</f>
        <v>0.51100000000000001</v>
      </c>
      <c r="CU165" s="52" cm="1">
        <f t="array" ref="CU165">A127845134J_Latest</f>
        <v>0</v>
      </c>
      <c r="CV165" s="52" cm="1">
        <f t="array" ref="CV165">A127927330C_Latest</f>
        <v>0.434</v>
      </c>
      <c r="CW165" s="52" cm="1">
        <f t="array" ref="CW165">A127941134J_Latest</f>
        <v>0.30399999999999999</v>
      </c>
      <c r="CX165" s="52" cm="1">
        <f t="array" ref="CX165">A127913630W_Latest</f>
        <v>2.2890000000000001</v>
      </c>
      <c r="CY165" s="52" cm="1">
        <f t="array" ref="CY165">A127886002V_Latest</f>
        <v>0.32200000000000001</v>
      </c>
      <c r="CZ165" s="52" cm="1">
        <f t="array" ref="CZ165">A127872390X_Latest</f>
        <v>0.54800000000000004</v>
      </c>
      <c r="DA165" s="52" cm="1">
        <f t="array" ref="DA165">A127858902C_Latest</f>
        <v>1.1060000000000001</v>
      </c>
      <c r="DB165" s="52" cm="1">
        <f t="array" ref="DB165">A127886046W_Latest</f>
        <v>0.30399999999999999</v>
      </c>
      <c r="DC165" s="52" t="e" cm="1">
        <f t="array" ref="DC165">A127941166A_Latest</f>
        <v>#NAME?</v>
      </c>
      <c r="DD165" s="52" cm="1">
        <f t="array" ref="DD165">A127940706K_Latest</f>
        <v>4.883</v>
      </c>
      <c r="DE165" s="52" cm="1">
        <f t="array" ref="DE165">A127901250W_Latest</f>
        <v>0.35899999999999999</v>
      </c>
      <c r="DF165" s="52" cm="1">
        <f t="array" ref="DF165">A127915270R_Latest</f>
        <v>0.86699999999999999</v>
      </c>
      <c r="DG165" s="52" cm="1">
        <f t="array" ref="DG165">A127846630L_Latest</f>
        <v>0</v>
      </c>
      <c r="DH165" s="52" cm="1">
        <f t="array" ref="DH165">A127887678L_Latest</f>
        <v>0.251</v>
      </c>
      <c r="DI165" s="52" cm="1">
        <f t="array" ref="DI165">A127942518L_Latest</f>
        <v>0.57199999999999995</v>
      </c>
      <c r="DJ165" s="52" cm="1">
        <f t="array" ref="DJ165">A127874010W_Latest</f>
        <v>0</v>
      </c>
      <c r="DK165" s="52" cm="1">
        <f t="array" ref="DK165">A127942566F_Latest</f>
        <v>8.7999999999999995E-2</v>
      </c>
      <c r="DL165" s="52" cm="1">
        <f t="array" ref="DL165">A127860486V_Latest</f>
        <v>9.7000000000000003E-2</v>
      </c>
      <c r="DM165" s="52" cm="1">
        <f t="array" ref="DM165">A127928762A_Latest</f>
        <v>1.123</v>
      </c>
      <c r="DN165" s="52" cm="1">
        <f t="array" ref="DN165">A127928770A_Latest</f>
        <v>0.34200000000000003</v>
      </c>
      <c r="DO165" s="52" cm="1">
        <f t="array" ref="DO165">A127887582V_Latest</f>
        <v>0.251</v>
      </c>
      <c r="DP165" s="52" cm="1">
        <f t="array" ref="DP165">A127915222W_Latest</f>
        <v>0.42</v>
      </c>
      <c r="DQ165" s="52" cm="1">
        <f t="array" ref="DQ165">A127873926C_Latest</f>
        <v>9.7000000000000003E-2</v>
      </c>
      <c r="DR165" s="52" t="e" cm="1">
        <f t="array" ref="DR165">A127942582F_Latest</f>
        <v>#NAME?</v>
      </c>
      <c r="DS165" s="52" cm="1">
        <f t="array" ref="DS165">A127928494T_Latest</f>
        <v>2.3109999999999999</v>
      </c>
      <c r="DT165" s="52" cm="1">
        <f t="array" ref="DT165">A127916562K_Latest</f>
        <v>1.0009999999999999</v>
      </c>
      <c r="DU165" s="52" cm="1">
        <f t="array" ref="DU165">A127848118L_Latest</f>
        <v>2.839</v>
      </c>
      <c r="DV165" s="52" cm="1">
        <f t="array" ref="DV165">A127875458L_Latest</f>
        <v>0</v>
      </c>
      <c r="DW165" s="52" cm="1">
        <f t="array" ref="DW165">A127861890R_Latest</f>
        <v>0.41199999999999998</v>
      </c>
      <c r="DX165" s="52" cm="1">
        <f t="array" ref="DX165">A127903030F_Latest</f>
        <v>0.68</v>
      </c>
      <c r="DY165" s="52" cm="1">
        <f t="array" ref="DY165">A127944122C_Latest</f>
        <v>0</v>
      </c>
      <c r="DZ165" s="52" cm="1">
        <f t="array" ref="DZ165">A127903086T_Latest</f>
        <v>0</v>
      </c>
      <c r="EA165" s="52" cm="1">
        <f t="array" ref="EA165">A127903102F_Latest</f>
        <v>0</v>
      </c>
      <c r="EB165" s="52" cm="1">
        <f t="array" ref="EB165">A127861786R_Latest</f>
        <v>3.8410000000000002</v>
      </c>
      <c r="EC165" s="52" cm="1">
        <f t="array" ref="EC165">A127902918C_Latest</f>
        <v>0.371</v>
      </c>
      <c r="ED165" s="52" cm="1">
        <f t="array" ref="ED165">A127875366C_Latest</f>
        <v>0.31</v>
      </c>
      <c r="EE165" s="52" cm="1">
        <f t="array" ref="EE165">A127930314L_Latest</f>
        <v>0.215</v>
      </c>
      <c r="EF165" s="52" cm="1">
        <f t="array" ref="EF165">A127930338F_Latest</f>
        <v>0.19700000000000001</v>
      </c>
      <c r="EG165" s="52" t="e" cm="1">
        <f t="array" ref="EG165">A127861986J_Latest</f>
        <v>#NAME?</v>
      </c>
      <c r="EH165" s="52" cm="1">
        <f t="array" ref="EH165">A127861494L_Latest</f>
        <v>5.133</v>
      </c>
      <c r="EI165" s="52"/>
      <c r="EJ165" s="52"/>
      <c r="EK165" s="52"/>
      <c r="EL165" s="52"/>
      <c r="EM165" s="52"/>
      <c r="EN165" s="52"/>
      <c r="EO165" s="52"/>
      <c r="EP165" s="52"/>
      <c r="EQ165" s="52"/>
      <c r="ER165" s="52"/>
      <c r="ES165" s="52"/>
      <c r="ET165" s="52"/>
      <c r="EU165" s="52"/>
      <c r="EV165" s="52"/>
      <c r="EW165" s="52"/>
      <c r="EX165" s="52"/>
      <c r="EY165" s="52"/>
      <c r="EZ165" s="52"/>
      <c r="FA165" s="52"/>
      <c r="FB165" s="52"/>
      <c r="FC165" s="52"/>
      <c r="FD165" s="52"/>
      <c r="FE165" s="52"/>
      <c r="FF165" s="52"/>
      <c r="FG165" s="52"/>
      <c r="FH165" s="52"/>
      <c r="FI165" s="52"/>
      <c r="FJ165" s="52"/>
      <c r="FK165" s="52"/>
      <c r="FL165" s="52"/>
      <c r="FM165" s="52"/>
      <c r="FN165" s="52"/>
      <c r="FO165" s="52"/>
      <c r="FP165" s="52"/>
      <c r="FQ165" s="52"/>
      <c r="FR165" s="52"/>
      <c r="FS165" s="52"/>
      <c r="FT165" s="52"/>
      <c r="FU165" s="52"/>
      <c r="FV165" s="52"/>
      <c r="FW165" s="52"/>
      <c r="FX165" s="52"/>
      <c r="FY165" s="52"/>
      <c r="FZ165" s="52"/>
      <c r="GA165" s="52"/>
      <c r="GB165" s="52"/>
      <c r="GC165" s="52"/>
      <c r="GD165" s="52"/>
      <c r="GE165" s="52"/>
      <c r="GF165" s="52"/>
      <c r="GG165" s="52"/>
      <c r="GH165" s="52"/>
      <c r="GI165" s="52"/>
      <c r="GJ165" s="52"/>
    </row>
    <row r="166" spans="1:192" ht="15" hidden="1" customHeight="1">
      <c r="A166" s="49"/>
      <c r="B166" s="49" t="s">
        <v>8782</v>
      </c>
      <c r="C166" s="62">
        <v>49</v>
      </c>
      <c r="D166" s="52" cm="1">
        <f t="array" ref="D166">A127835826K_Latest</f>
        <v>10.75</v>
      </c>
      <c r="E166" s="52" cm="1">
        <f t="array" ref="E166">A127890626V_Latest</f>
        <v>6.1050000000000004</v>
      </c>
      <c r="F166" s="52" cm="1">
        <f t="array" ref="F166">A127904550C_Latest</f>
        <v>8.4410000000000007</v>
      </c>
      <c r="G166" s="52" cm="1">
        <f t="array" ref="G166">A127890658L_Latest</f>
        <v>16</v>
      </c>
      <c r="H166" s="52" cm="1">
        <f t="array" ref="H166">A127918226K_Latest</f>
        <v>41.716999999999999</v>
      </c>
      <c r="I166" s="52" cm="1">
        <f t="array" ref="I166">A127918254V_Latest</f>
        <v>16.645</v>
      </c>
      <c r="J166" s="52" cm="1">
        <f t="array" ref="J166">A127877070C_Latest</f>
        <v>4.1909999999999998</v>
      </c>
      <c r="K166" s="52" cm="1">
        <f t="array" ref="K166">A127932034F_Latest</f>
        <v>10.994</v>
      </c>
      <c r="L166" s="52" cm="1">
        <f t="array" ref="L166">A127876938T_Latest</f>
        <v>6.3049999999999997</v>
      </c>
      <c r="M166" s="52" cm="1">
        <f t="array" ref="M166">A127835858C_Latest</f>
        <v>23</v>
      </c>
      <c r="N166" s="52" cm="1">
        <f t="array" ref="N166">A127863210K_Latest</f>
        <v>8.3670000000000009</v>
      </c>
      <c r="O166" s="52" cm="1">
        <f t="array" ref="O166">A127876982A_Latest</f>
        <v>51.540999999999997</v>
      </c>
      <c r="P166" s="52" cm="1">
        <f t="array" ref="P166">A127918162K_Latest</f>
        <v>25.231999999999999</v>
      </c>
      <c r="Q166" s="52" t="e" cm="1">
        <f t="array" ref="Q166">A127877118C_Latest</f>
        <v>#NAME?</v>
      </c>
      <c r="R166" s="52" cm="1">
        <f t="array" ref="R166">A127890226J_Latest</f>
        <v>118.248</v>
      </c>
      <c r="S166" s="52" cm="1">
        <f t="array" ref="S166">A127933366V_Latest</f>
        <v>2.302</v>
      </c>
      <c r="T166" s="52" cm="1">
        <f t="array" ref="T166">A127905986K_Latest</f>
        <v>2.3759999999999999</v>
      </c>
      <c r="U166" s="52" cm="1">
        <f t="array" ref="U166">A127851222W_Latest</f>
        <v>1.349</v>
      </c>
      <c r="V166" s="52" cm="1">
        <f t="array" ref="V166">A127851234F_Latest</f>
        <v>6.7060000000000004</v>
      </c>
      <c r="W166" s="52" cm="1">
        <f t="array" ref="W166">A127864866V_Latest</f>
        <v>17.254000000000001</v>
      </c>
      <c r="X166" s="52" cm="1">
        <f t="array" ref="X166">A127919718X_Latest</f>
        <v>1.9970000000000001</v>
      </c>
      <c r="Y166" s="52" cm="1">
        <f t="array" ref="Y166">A127878702J_Latest</f>
        <v>1.7829999999999999</v>
      </c>
      <c r="Z166" s="52" cm="1">
        <f t="array" ref="Z166">A127837586W_Latest</f>
        <v>2.8660000000000001</v>
      </c>
      <c r="AA166" s="52" cm="1">
        <f t="array" ref="AA166">A127919562R_Latest</f>
        <v>2.3759999999999999</v>
      </c>
      <c r="AB166" s="52" cm="1">
        <f t="array" ref="AB166">A127851142W_Latest</f>
        <v>6.9390000000000001</v>
      </c>
      <c r="AC166" s="52" cm="1">
        <f t="array" ref="AC166">A127919606F_Latest</f>
        <v>1.444</v>
      </c>
      <c r="AD166" s="52" cm="1">
        <f t="array" ref="AD166">A127919622F_Latest</f>
        <v>20.95</v>
      </c>
      <c r="AE166" s="52" cm="1">
        <f t="array" ref="AE166">A127919642R_Latest</f>
        <v>4.9240000000000004</v>
      </c>
      <c r="AF166" s="52" t="e" cm="1">
        <f t="array" ref="AF166">A127892282L_Latest</f>
        <v>#NAME?</v>
      </c>
      <c r="AG166" s="52" cm="1">
        <f t="array" ref="AG166">A127919330C_Latest</f>
        <v>38.048000000000002</v>
      </c>
      <c r="AH166" s="52" cm="1">
        <f t="array" ref="AH166">A127920930F_Latest</f>
        <v>4.7809999999999997</v>
      </c>
      <c r="AI166" s="52" cm="1">
        <f t="array" ref="AI166">A127866382K_Latest</f>
        <v>1.9810000000000001</v>
      </c>
      <c r="AJ166" s="52" cm="1">
        <f t="array" ref="AJ166">A127921062K_Latest</f>
        <v>0.82599999999999996</v>
      </c>
      <c r="AK166" s="52" cm="1">
        <f t="array" ref="AK166">A127880250W_Latest</f>
        <v>3.7</v>
      </c>
      <c r="AL166" s="52" cm="1">
        <f t="array" ref="AL166">A127893834T_Latest</f>
        <v>4.0339999999999998</v>
      </c>
      <c r="AM166" s="52" cm="1">
        <f t="array" ref="AM166">A127852742V_Latest</f>
        <v>5.6520000000000001</v>
      </c>
      <c r="AN166" s="52" cm="1">
        <f t="array" ref="AN166">A127935090C_Latest</f>
        <v>1.5589999999999999</v>
      </c>
      <c r="AO166" s="52" cm="1">
        <f t="array" ref="AO166">A127839050K_Latest</f>
        <v>0.92300000000000004</v>
      </c>
      <c r="AP166" s="52" cm="1">
        <f t="array" ref="AP166">A127920954X_Latest</f>
        <v>1.9810000000000001</v>
      </c>
      <c r="AQ166" s="52" cm="1">
        <f t="array" ref="AQ166">A127907490T_Latest</f>
        <v>7.343</v>
      </c>
      <c r="AR166" s="52" cm="1">
        <f t="array" ref="AR166">A127852614A_Latest</f>
        <v>1.3089999999999999</v>
      </c>
      <c r="AS166" s="52" cm="1">
        <f t="array" ref="AS166">A127907514X_Latest</f>
        <v>8.5429999999999993</v>
      </c>
      <c r="AT166" s="52" cm="1">
        <f t="array" ref="AT166">A127852634K_Latest</f>
        <v>4.28</v>
      </c>
      <c r="AU166" s="52" t="e" cm="1">
        <f t="array" ref="AU166">A127852822V_Latest</f>
        <v>#NAME?</v>
      </c>
      <c r="AV166" s="52" cm="1">
        <f t="array" ref="AV166">A127893354F_Latest</f>
        <v>24.209</v>
      </c>
      <c r="AW166" s="52" cm="1">
        <f t="array" ref="AW166">A127936434R_Latest</f>
        <v>1.913</v>
      </c>
      <c r="AX166" s="52" cm="1">
        <f t="array" ref="AX166">A127895210F_Latest</f>
        <v>0.59599999999999997</v>
      </c>
      <c r="AY166" s="52" cm="1">
        <f t="array" ref="AY166">A127840450V_Latest</f>
        <v>2.6379999999999999</v>
      </c>
      <c r="AZ166" s="52" cm="1">
        <f t="array" ref="AZ166">A127922630R_Latest</f>
        <v>1.423</v>
      </c>
      <c r="BA166" s="52" cm="1">
        <f t="array" ref="BA166">A127909098K_Latest</f>
        <v>9.1809999999999992</v>
      </c>
      <c r="BB166" s="52" cm="1">
        <f t="array" ref="BB166">A127867978T_Latest</f>
        <v>3.871</v>
      </c>
      <c r="BC166" s="52" cm="1">
        <f t="array" ref="BC166">A127922714X_Latest</f>
        <v>0</v>
      </c>
      <c r="BD166" s="52" cm="1">
        <f t="array" ref="BD166">A127922734J_Latest</f>
        <v>4.9470000000000001</v>
      </c>
      <c r="BE166" s="52" cm="1">
        <f t="array" ref="BE166">A127895110W_Latest</f>
        <v>0.59599999999999997</v>
      </c>
      <c r="BF166" s="52" cm="1">
        <f t="array" ref="BF166">A127895138X_Latest</f>
        <v>3.1259999999999999</v>
      </c>
      <c r="BG166" s="52" cm="1">
        <f t="array" ref="BG166">A127895166J_Latest</f>
        <v>2.7669999999999999</v>
      </c>
      <c r="BH166" s="52" cm="1">
        <f t="array" ref="BH166">A127909030R_Latest</f>
        <v>10.473000000000001</v>
      </c>
      <c r="BI166" s="52" cm="1">
        <f t="array" ref="BI166">A127936534X_Latest</f>
        <v>7.6079999999999997</v>
      </c>
      <c r="BJ166" s="52" t="e" cm="1">
        <f t="array" ref="BJ166">A127922746T_Latest</f>
        <v>#NAME?</v>
      </c>
      <c r="BK166" s="52" cm="1">
        <f t="array" ref="BK166">A127894838V_Latest</f>
        <v>24.57</v>
      </c>
      <c r="BL166" s="52" cm="1">
        <f t="array" ref="BL166">A127855806X_Latest</f>
        <v>0.55000000000000004</v>
      </c>
      <c r="BM166" s="52" cm="1">
        <f t="array" ref="BM166">A127869334W_Latest</f>
        <v>0.378</v>
      </c>
      <c r="BN166" s="52" cm="1">
        <f t="array" ref="BN166">A127855914J_Latest</f>
        <v>0.437</v>
      </c>
      <c r="BO166" s="52" cm="1">
        <f t="array" ref="BO166">A127855930J_Latest</f>
        <v>0.31</v>
      </c>
      <c r="BP166" s="52" cm="1">
        <f t="array" ref="BP166">A127883294C_Latest</f>
        <v>2.6219999999999999</v>
      </c>
      <c r="BQ166" s="52" cm="1">
        <f t="array" ref="BQ166">A127842054C_Latest</f>
        <v>0.76800000000000002</v>
      </c>
      <c r="BR166" s="52" cm="1">
        <f t="array" ref="BR166">A127938162J_Latest</f>
        <v>0</v>
      </c>
      <c r="BS166" s="52" cm="1">
        <f t="array" ref="BS166">A127910626A_Latest</f>
        <v>1.069</v>
      </c>
      <c r="BT166" s="52" cm="1">
        <f t="array" ref="BT166">A127896630V_Latest</f>
        <v>0.378</v>
      </c>
      <c r="BU166" s="52" cm="1">
        <f t="array" ref="BU166">A127924050F_Latest</f>
        <v>1.3540000000000001</v>
      </c>
      <c r="BV166" s="52" cm="1">
        <f t="array" ref="BV166">A127855842J_Latest</f>
        <v>0.437</v>
      </c>
      <c r="BW166" s="52" cm="1">
        <f t="array" ref="BW166">A127855862T_Latest</f>
        <v>2.1280000000000001</v>
      </c>
      <c r="BX166" s="52" cm="1">
        <f t="array" ref="BX166">A127896702V_Latest</f>
        <v>1.837</v>
      </c>
      <c r="BY166" s="52" t="e" cm="1">
        <f t="array" ref="BY166">A127938182T_Latest</f>
        <v>#NAME?</v>
      </c>
      <c r="BZ166" s="52" cm="1">
        <f t="array" ref="BZ166">A127910158X_Latest</f>
        <v>6.4249999999999998</v>
      </c>
      <c r="CA166" s="52" cm="1">
        <f t="array" ref="CA166">A127939382C_Latest</f>
        <v>0.72899999999999998</v>
      </c>
      <c r="CB166" s="52" cm="1">
        <f t="array" ref="CB166">A127925766F_Latest</f>
        <v>0.77400000000000002</v>
      </c>
      <c r="CC166" s="52" cm="1">
        <f t="array" ref="CC166">A127925794R_Latest</f>
        <v>2.2749999999999999</v>
      </c>
      <c r="CD166" s="52" cm="1">
        <f t="array" ref="CD166">A127857490A_Latest</f>
        <v>2.4260000000000002</v>
      </c>
      <c r="CE166" s="52" cm="1">
        <f t="array" ref="CE166">A127925846F_Latest</f>
        <v>5.0709999999999997</v>
      </c>
      <c r="CF166" s="52" cm="1">
        <f t="array" ref="CF166">A127939506V_Latest</f>
        <v>2.8210000000000002</v>
      </c>
      <c r="CG166" s="52" cm="1">
        <f t="array" ref="CG166">A127939518C_Latest</f>
        <v>0.84799999999999998</v>
      </c>
      <c r="CH166" s="52" cm="1">
        <f t="array" ref="CH166">A127925878X_Latest</f>
        <v>0.746</v>
      </c>
      <c r="CI166" s="52" cm="1">
        <f t="array" ref="CI166">A127870786J_Latest</f>
        <v>0.78300000000000003</v>
      </c>
      <c r="CJ166" s="52" cm="1">
        <f t="array" ref="CJ166">A127939402A_Latest</f>
        <v>1.623</v>
      </c>
      <c r="CK166" s="52" cm="1">
        <f t="array" ref="CK166">A127843454J_Latest</f>
        <v>2.1509999999999998</v>
      </c>
      <c r="CL166" s="52" cm="1">
        <f t="array" ref="CL166">A127912074A_Latest</f>
        <v>6.1470000000000002</v>
      </c>
      <c r="CM166" s="52" cm="1">
        <f t="array" ref="CM166">A127939442V_Latest</f>
        <v>4.5890000000000004</v>
      </c>
      <c r="CN166" s="52" t="e" cm="1">
        <f t="array" ref="CN166">A127939558W_Latest</f>
        <v>#NAME?</v>
      </c>
      <c r="CO166" s="52" cm="1">
        <f t="array" ref="CO166">A127911706V_Latest</f>
        <v>16.637</v>
      </c>
      <c r="CP166" s="52" cm="1">
        <f t="array" ref="CP166">A127872330W_Latest</f>
        <v>0.28299999999999997</v>
      </c>
      <c r="CQ166" s="52" cm="1">
        <f t="array" ref="CQ166">A127927226C_Latest</f>
        <v>0</v>
      </c>
      <c r="CR166" s="52" cm="1">
        <f t="array" ref="CR166">A127858958R_Latest</f>
        <v>0.626</v>
      </c>
      <c r="CS166" s="52" cm="1">
        <f t="array" ref="CS166">A127927266W_Latest</f>
        <v>0.40799999999999997</v>
      </c>
      <c r="CT166" s="52" cm="1">
        <f t="array" ref="CT166">A127899886C_Latest</f>
        <v>1.216</v>
      </c>
      <c r="CU166" s="52" cm="1">
        <f t="array" ref="CU166">A127872494T_Latest</f>
        <v>1.0780000000000001</v>
      </c>
      <c r="CV166" s="52" cm="1">
        <f t="array" ref="CV166">A127941122X_Latest</f>
        <v>0</v>
      </c>
      <c r="CW166" s="52" cm="1">
        <f t="array" ref="CW166">A127845162T_Latest</f>
        <v>0.27800000000000002</v>
      </c>
      <c r="CX166" s="52" cm="1">
        <f t="array" ref="CX166">A127885990V_Latest</f>
        <v>0</v>
      </c>
      <c r="CY166" s="52" cm="1">
        <f t="array" ref="CY166">A127927134V_Latest</f>
        <v>1.018</v>
      </c>
      <c r="CZ166" s="52" cm="1">
        <f t="array" ref="CZ166">A127844998X_Latest</f>
        <v>0.158</v>
      </c>
      <c r="DA166" s="52" cm="1">
        <f t="array" ref="DA166">A127872410W_Latest</f>
        <v>1.4930000000000001</v>
      </c>
      <c r="DB166" s="52" cm="1">
        <f t="array" ref="DB166">A127872426R_Latest</f>
        <v>1.22</v>
      </c>
      <c r="DC166" s="52" t="e" cm="1">
        <f t="array" ref="DC166">A127886194X_Latest</f>
        <v>#NAME?</v>
      </c>
      <c r="DD166" s="52" cm="1">
        <f t="array" ref="DD166">A127844694L_Latest</f>
        <v>3.8879999999999999</v>
      </c>
      <c r="DE166" s="52" cm="1">
        <f t="array" ref="DE166">A127846470L_Latest</f>
        <v>0</v>
      </c>
      <c r="DF166" s="52" cm="1">
        <f t="array" ref="DF166">A127846598X_Latest</f>
        <v>0</v>
      </c>
      <c r="DG166" s="52" cm="1">
        <f t="array" ref="DG166">A127887654V_Latest</f>
        <v>0.10100000000000001</v>
      </c>
      <c r="DH166" s="52" cm="1">
        <f t="array" ref="DH166">A127860378K_Latest</f>
        <v>0.314</v>
      </c>
      <c r="DI166" s="52" cm="1">
        <f t="array" ref="DI166">A127901422F_Latest</f>
        <v>0.875</v>
      </c>
      <c r="DJ166" s="52" cm="1">
        <f t="array" ref="DJ166">A127928902T_Latest</f>
        <v>0</v>
      </c>
      <c r="DK166" s="52" cm="1">
        <f t="array" ref="DK166">A127928934K_Latest</f>
        <v>0</v>
      </c>
      <c r="DL166" s="52" cm="1">
        <f t="array" ref="DL166">A127874042R_Latest</f>
        <v>0.16400000000000001</v>
      </c>
      <c r="DM166" s="52" cm="1">
        <f t="array" ref="DM166">A127860254J_Latest</f>
        <v>0</v>
      </c>
      <c r="DN166" s="52" cm="1">
        <f t="array" ref="DN166">A127887574V_Latest</f>
        <v>0.42399999999999999</v>
      </c>
      <c r="DO166" s="52" cm="1">
        <f t="array" ref="DO166">A127928786V_Latest</f>
        <v>0.10100000000000001</v>
      </c>
      <c r="DP166" s="52" cm="1">
        <f t="array" ref="DP166">A127915226F_Latest</f>
        <v>0.61499999999999999</v>
      </c>
      <c r="DQ166" s="52" cm="1">
        <f t="array" ref="DQ166">A127873930V_Latest</f>
        <v>0.315</v>
      </c>
      <c r="DR166" s="52" t="e" cm="1">
        <f t="array" ref="DR166">A127846754R_Latest</f>
        <v>#NAME?</v>
      </c>
      <c r="DS166" s="52" cm="1">
        <f t="array" ref="DS166">A127901054L_Latest</f>
        <v>1.454</v>
      </c>
      <c r="DT166" s="52" cm="1">
        <f t="array" ref="DT166">A127848034C_Latest</f>
        <v>0.191</v>
      </c>
      <c r="DU166" s="52" cm="1">
        <f t="array" ref="DU166">A127875426V_Latest</f>
        <v>0</v>
      </c>
      <c r="DV166" s="52" cm="1">
        <f t="array" ref="DV166">A127889198L_Latest</f>
        <v>0.19</v>
      </c>
      <c r="DW166" s="52" cm="1">
        <f t="array" ref="DW166">A127903014F_Latest</f>
        <v>0.71099999999999997</v>
      </c>
      <c r="DX166" s="52" cm="1">
        <f t="array" ref="DX166">A127903034R_Latest</f>
        <v>1.4650000000000001</v>
      </c>
      <c r="DY166" s="52" cm="1">
        <f t="array" ref="DY166">A127861934F_Latest</f>
        <v>0.45900000000000002</v>
      </c>
      <c r="DZ166" s="52" cm="1">
        <f t="array" ref="DZ166">A127916702A_Latest</f>
        <v>0</v>
      </c>
      <c r="EA166" s="52" cm="1">
        <f t="array" ref="EA166">A127903106R_Latest</f>
        <v>0</v>
      </c>
      <c r="EB166" s="52" cm="1">
        <f t="array" ref="EB166">A127848050C_Latest</f>
        <v>0.191</v>
      </c>
      <c r="EC166" s="52" cm="1">
        <f t="array" ref="EC166">A127861814L_Latest</f>
        <v>1.1739999999999999</v>
      </c>
      <c r="ED166" s="52" cm="1">
        <f t="array" ref="ED166">A127930274F_Latest</f>
        <v>0</v>
      </c>
      <c r="EE166" s="52" cm="1">
        <f t="array" ref="EE166">A127944026C_Latest</f>
        <v>1.1919999999999999</v>
      </c>
      <c r="EF166" s="52" cm="1">
        <f t="array" ref="EF166">A127848102V_Latest</f>
        <v>0.45900000000000002</v>
      </c>
      <c r="EG166" s="52" t="e" cm="1">
        <f t="array" ref="EG166">A127930526R_Latest</f>
        <v>#NAME?</v>
      </c>
      <c r="EH166" s="52" cm="1">
        <f t="array" ref="EH166">A127943690J_Latest</f>
        <v>3.016</v>
      </c>
      <c r="EI166" s="52"/>
      <c r="EJ166" s="52"/>
      <c r="EK166" s="52"/>
      <c r="EL166" s="52"/>
      <c r="EM166" s="52"/>
      <c r="EN166" s="52"/>
      <c r="EO166" s="52"/>
      <c r="EP166" s="52"/>
      <c r="EQ166" s="52"/>
      <c r="ER166" s="52"/>
      <c r="ES166" s="52"/>
      <c r="ET166" s="52"/>
      <c r="EU166" s="52"/>
      <c r="EV166" s="52"/>
      <c r="EW166" s="52"/>
      <c r="EX166" s="52"/>
      <c r="EY166" s="52"/>
      <c r="EZ166" s="52"/>
      <c r="FA166" s="52"/>
      <c r="FB166" s="52"/>
      <c r="FC166" s="52"/>
      <c r="FD166" s="52"/>
      <c r="FE166" s="52"/>
      <c r="FF166" s="52"/>
      <c r="FG166" s="52"/>
      <c r="FH166" s="52"/>
      <c r="FI166" s="52"/>
      <c r="FJ166" s="52"/>
      <c r="FK166" s="52"/>
      <c r="FL166" s="52"/>
      <c r="FM166" s="52"/>
      <c r="FN166" s="52"/>
      <c r="FO166" s="52"/>
      <c r="FP166" s="52"/>
      <c r="FQ166" s="52"/>
      <c r="FR166" s="52"/>
      <c r="FS166" s="52"/>
      <c r="FT166" s="52"/>
      <c r="FU166" s="52"/>
      <c r="FV166" s="52"/>
      <c r="FW166" s="52"/>
      <c r="FX166" s="52"/>
      <c r="FY166" s="52"/>
      <c r="FZ166" s="52"/>
      <c r="GA166" s="52"/>
      <c r="GB166" s="52"/>
      <c r="GC166" s="52"/>
      <c r="GD166" s="52"/>
      <c r="GE166" s="52"/>
      <c r="GF166" s="52"/>
      <c r="GG166" s="52"/>
      <c r="GH166" s="52"/>
      <c r="GI166" s="52"/>
      <c r="GJ166" s="52"/>
    </row>
    <row r="167" spans="1:192" ht="15" hidden="1" customHeight="1">
      <c r="A167" s="49"/>
      <c r="B167" s="49" t="s">
        <v>8783</v>
      </c>
      <c r="C167" s="62">
        <v>50</v>
      </c>
      <c r="D167" s="52" cm="1">
        <f t="array" ref="D167">A127904430K_Latest</f>
        <v>15.785</v>
      </c>
      <c r="E167" s="52" cm="1">
        <f t="array" ref="E167">A127863282W_Latest</f>
        <v>13.849</v>
      </c>
      <c r="F167" s="52" cm="1">
        <f t="array" ref="F167">A127931926V_Latest</f>
        <v>4.141</v>
      </c>
      <c r="G167" s="52" cm="1">
        <f t="array" ref="G167">A127835982L_Latest</f>
        <v>5.1909999999999998</v>
      </c>
      <c r="H167" s="52" cm="1">
        <f t="array" ref="H167">A127931950V_Latest</f>
        <v>9.9139999999999997</v>
      </c>
      <c r="I167" s="52" cm="1">
        <f t="array" ref="I167">A127918258C_Latest</f>
        <v>8.6890000000000001</v>
      </c>
      <c r="J167" s="52" cm="1">
        <f t="array" ref="J167">A127877074L_Latest</f>
        <v>1.8</v>
      </c>
      <c r="K167" s="52" cm="1">
        <f t="array" ref="K167">A127932038R_Latest</f>
        <v>2.222</v>
      </c>
      <c r="L167" s="52" cm="1">
        <f t="array" ref="L167">A127890518K_Latest</f>
        <v>24.353999999999999</v>
      </c>
      <c r="M167" s="52" cm="1">
        <f t="array" ref="M167">A127835862V_Latest</f>
        <v>10.334</v>
      </c>
      <c r="N167" s="52" cm="1">
        <f t="array" ref="N167">A127835894L_Latest</f>
        <v>5.1050000000000004</v>
      </c>
      <c r="O167" s="52" cm="1">
        <f t="array" ref="O167">A127931870V_Latest</f>
        <v>12.593</v>
      </c>
      <c r="P167" s="52" cm="1">
        <f t="array" ref="P167">A127835926V_Latest</f>
        <v>7.9820000000000002</v>
      </c>
      <c r="Q167" s="52" t="e" cm="1">
        <f t="array" ref="Q167">A127890738L_Latest</f>
        <v>#NAME?</v>
      </c>
      <c r="R167" s="52" cm="1">
        <f t="array" ref="R167">A127917782F_Latest</f>
        <v>63.225999999999999</v>
      </c>
      <c r="S167" s="52" cm="1">
        <f t="array" ref="S167">A127851126W_Latest</f>
        <v>7.8310000000000004</v>
      </c>
      <c r="T167" s="52" cm="1">
        <f t="array" ref="T167">A127905990A_Latest</f>
        <v>2.5819999999999999</v>
      </c>
      <c r="U167" s="52" cm="1">
        <f t="array" ref="U167">A127851226F_Latest</f>
        <v>0.63800000000000001</v>
      </c>
      <c r="V167" s="52" cm="1">
        <f t="array" ref="V167">A127864838K_Latest</f>
        <v>0.79400000000000004</v>
      </c>
      <c r="W167" s="52" cm="1">
        <f t="array" ref="W167">A127837538C_Latest</f>
        <v>2.1469999999999998</v>
      </c>
      <c r="X167" s="52" cm="1">
        <f t="array" ref="X167">A127892222K_Latest</f>
        <v>3.0920000000000001</v>
      </c>
      <c r="Y167" s="52" cm="1">
        <f t="array" ref="Y167">A127892238C_Latest</f>
        <v>0</v>
      </c>
      <c r="Z167" s="52" cm="1">
        <f t="array" ref="Z167">A127906070C_Latest</f>
        <v>1.6850000000000001</v>
      </c>
      <c r="AA167" s="52" cm="1">
        <f t="array" ref="AA167">A127933394C_Latest</f>
        <v>7.915</v>
      </c>
      <c r="AB167" s="52" cm="1">
        <f t="array" ref="AB167">A127919582X_Latest</f>
        <v>3.3889999999999998</v>
      </c>
      <c r="AC167" s="52" cm="1">
        <f t="array" ref="AC167">A127878558A_Latest</f>
        <v>1.165</v>
      </c>
      <c r="AD167" s="52" cm="1">
        <f t="array" ref="AD167">A127851182R_Latest</f>
        <v>1.4219999999999999</v>
      </c>
      <c r="AE167" s="52" cm="1">
        <f t="array" ref="AE167">A127933486L_Latest</f>
        <v>4.25</v>
      </c>
      <c r="AF167" s="52" t="e" cm="1">
        <f t="array" ref="AF167">A127878754K_Latest</f>
        <v>#NAME?</v>
      </c>
      <c r="AG167" s="52" cm="1">
        <f t="array" ref="AG167">A127933074T_Latest</f>
        <v>19.408999999999999</v>
      </c>
      <c r="AH167" s="52" cm="1">
        <f t="array" ref="AH167">A127880086F_Latest</f>
        <v>4.0179999999999998</v>
      </c>
      <c r="AI167" s="52" cm="1">
        <f t="array" ref="AI167">A127838950X_Latest</f>
        <v>3.2109999999999999</v>
      </c>
      <c r="AJ167" s="52" cm="1">
        <f t="array" ref="AJ167">A127866390K_Latest</f>
        <v>0</v>
      </c>
      <c r="AK167" s="52" cm="1">
        <f t="array" ref="AK167">A127907582A_Latest</f>
        <v>1.887</v>
      </c>
      <c r="AL167" s="52" cm="1">
        <f t="array" ref="AL167">A127852706K_Latest</f>
        <v>2.0550000000000002</v>
      </c>
      <c r="AM167" s="52" cm="1">
        <f t="array" ref="AM167">A127935078L_Latest</f>
        <v>4.0650000000000004</v>
      </c>
      <c r="AN167" s="52" cm="1">
        <f t="array" ref="AN167">A127852774L_Latest</f>
        <v>0</v>
      </c>
      <c r="AO167" s="52" cm="1">
        <f t="array" ref="AO167">A127866470K_Latest</f>
        <v>0</v>
      </c>
      <c r="AP167" s="52" cm="1">
        <f t="array" ref="AP167">A127852578C_Latest</f>
        <v>5.6790000000000003</v>
      </c>
      <c r="AQ167" s="52" cm="1">
        <f t="array" ref="AQ167">A127907494A_Latest</f>
        <v>2.7109999999999999</v>
      </c>
      <c r="AR167" s="52" cm="1">
        <f t="array" ref="AR167">A127907502R_Latest</f>
        <v>0.69699999999999995</v>
      </c>
      <c r="AS167" s="52" cm="1">
        <f t="array" ref="AS167">A127893722X_Latest</f>
        <v>4.327</v>
      </c>
      <c r="AT167" s="52" cm="1">
        <f t="array" ref="AT167">A127934998K_Latest</f>
        <v>1.821</v>
      </c>
      <c r="AU167" s="52" t="e" cm="1">
        <f t="array" ref="AU167">A127907662A_Latest</f>
        <v>#NAME?</v>
      </c>
      <c r="AV167" s="52" cm="1">
        <f t="array" ref="AV167">A127838634W_Latest</f>
        <v>15.92</v>
      </c>
      <c r="AW167" s="52" cm="1">
        <f t="array" ref="AW167">A127854282C_Latest</f>
        <v>2.8759999999999999</v>
      </c>
      <c r="AX167" s="52" cm="1">
        <f t="array" ref="AX167">A127922586T_Latest</f>
        <v>4.2060000000000004</v>
      </c>
      <c r="AY167" s="52" cm="1">
        <f t="array" ref="AY167">A127867922F_Latest</f>
        <v>1.1160000000000001</v>
      </c>
      <c r="AZ167" s="52" cm="1">
        <f t="array" ref="AZ167">A127909090T_Latest</f>
        <v>1.5409999999999999</v>
      </c>
      <c r="BA167" s="52" cm="1">
        <f t="array" ref="BA167">A127881698L_Latest</f>
        <v>2.5270000000000001</v>
      </c>
      <c r="BB167" s="52" cm="1">
        <f t="array" ref="BB167">A127909118J_Latest</f>
        <v>1.3759999999999999</v>
      </c>
      <c r="BC167" s="52" cm="1">
        <f t="array" ref="BC167">A127909146T_Latest</f>
        <v>1.8</v>
      </c>
      <c r="BD167" s="52" cm="1">
        <f t="array" ref="BD167">A127909158A_Latest</f>
        <v>0.53700000000000003</v>
      </c>
      <c r="BE167" s="52" cm="1">
        <f t="array" ref="BE167">A127895114F_Latest</f>
        <v>6.1710000000000003</v>
      </c>
      <c r="BF167" s="52" cm="1">
        <f t="array" ref="BF167">A127936482J_Latest</f>
        <v>2.46</v>
      </c>
      <c r="BG167" s="52" cm="1">
        <f t="array" ref="BG167">A127840382C_Latest</f>
        <v>1.1020000000000001</v>
      </c>
      <c r="BH167" s="52" cm="1">
        <f t="array" ref="BH167">A127881574K_Latest</f>
        <v>3.7410000000000001</v>
      </c>
      <c r="BI167" s="52" cm="1">
        <f t="array" ref="BI167">A127895190J_Latest</f>
        <v>1.9119999999999999</v>
      </c>
      <c r="BJ167" s="52" t="e" cm="1">
        <f t="array" ref="BJ167">A127936634J_Latest</f>
        <v>#NAME?</v>
      </c>
      <c r="BK167" s="52" cm="1">
        <f t="array" ref="BK167">A127867514V_Latest</f>
        <v>15.978999999999999</v>
      </c>
      <c r="BL167" s="52" cm="1">
        <f t="array" ref="BL167">A127937938L_Latest</f>
        <v>0.56000000000000005</v>
      </c>
      <c r="BM167" s="52" cm="1">
        <f t="array" ref="BM167">A127883230T_Latest</f>
        <v>1.42</v>
      </c>
      <c r="BN167" s="52" cm="1">
        <f t="array" ref="BN167">A127896722C_Latest</f>
        <v>1.304</v>
      </c>
      <c r="BO167" s="52" cm="1">
        <f t="array" ref="BO167">A127855934T_Latest</f>
        <v>0.90200000000000002</v>
      </c>
      <c r="BP167" s="52" cm="1">
        <f t="array" ref="BP167">A127855958K_Latest</f>
        <v>1.093</v>
      </c>
      <c r="BQ167" s="52" cm="1">
        <f t="array" ref="BQ167">A127938142X_Latest</f>
        <v>0</v>
      </c>
      <c r="BR167" s="52" cm="1">
        <f t="array" ref="BR167">A127883330A_Latest</f>
        <v>0</v>
      </c>
      <c r="BS167" s="52" cm="1">
        <f t="array" ref="BS167">A127856014V_Latest</f>
        <v>0</v>
      </c>
      <c r="BT167" s="52" cm="1">
        <f t="array" ref="BT167">A127855818J_Latest</f>
        <v>1.728</v>
      </c>
      <c r="BU167" s="52" cm="1">
        <f t="array" ref="BU167">A127924054R_Latest</f>
        <v>1.0429999999999999</v>
      </c>
      <c r="BV167" s="52" cm="1">
        <f t="array" ref="BV167">A127924090X_Latest</f>
        <v>1.304</v>
      </c>
      <c r="BW167" s="52" cm="1">
        <f t="array" ref="BW167">A127938034R_Latest</f>
        <v>1.2050000000000001</v>
      </c>
      <c r="BX167" s="52" cm="1">
        <f t="array" ref="BX167">A127924122F_Latest</f>
        <v>0</v>
      </c>
      <c r="BY167" s="52" t="e" cm="1">
        <f t="array" ref="BY167">A127896794R_Latest</f>
        <v>#NAME?</v>
      </c>
      <c r="BZ167" s="52" cm="1">
        <f t="array" ref="BZ167">A127937662K_Latest</f>
        <v>5.2789999999999999</v>
      </c>
      <c r="CA167" s="52" cm="1">
        <f t="array" ref="CA167">A127884562F_Latest</f>
        <v>0.43099999999999999</v>
      </c>
      <c r="CB167" s="52" cm="1">
        <f t="array" ref="CB167">A127912106J_Latest</f>
        <v>1.3</v>
      </c>
      <c r="CC167" s="52" cm="1">
        <f t="array" ref="CC167">A127939462C_Latest</f>
        <v>0.83699999999999997</v>
      </c>
      <c r="CD167" s="52" cm="1">
        <f t="array" ref="CD167">A127925814L_Latest</f>
        <v>0</v>
      </c>
      <c r="CE167" s="52" cm="1">
        <f t="array" ref="CE167">A127843538T_Latest</f>
        <v>1.593</v>
      </c>
      <c r="CF167" s="52" cm="1">
        <f t="array" ref="CF167">A127898386R_Latest</f>
        <v>0</v>
      </c>
      <c r="CG167" s="52" cm="1">
        <f t="array" ref="CG167">A127925870F_Latest</f>
        <v>0</v>
      </c>
      <c r="CH167" s="52" cm="1">
        <f t="array" ref="CH167">A127898442W_Latest</f>
        <v>0</v>
      </c>
      <c r="CI167" s="52" cm="1">
        <f t="array" ref="CI167">A127925674W_Latest</f>
        <v>1.7310000000000001</v>
      </c>
      <c r="CJ167" s="52" cm="1">
        <f t="array" ref="CJ167">A127912030X_Latest</f>
        <v>0</v>
      </c>
      <c r="CK167" s="52" cm="1">
        <f t="array" ref="CK167">A127870834R_Latest</f>
        <v>0.83699999999999997</v>
      </c>
      <c r="CL167" s="52" cm="1">
        <f t="array" ref="CL167">A127912078K_Latest</f>
        <v>1.593</v>
      </c>
      <c r="CM167" s="52" cm="1">
        <f t="array" ref="CM167">A127912094K_Latest</f>
        <v>0</v>
      </c>
      <c r="CN167" s="52" t="e" cm="1">
        <f t="array" ref="CN167">A127871018K_Latest</f>
        <v>#NAME?</v>
      </c>
      <c r="CO167" s="52" cm="1">
        <f t="array" ref="CO167">A127939142T_Latest</f>
        <v>4.16</v>
      </c>
      <c r="CP167" s="52" cm="1">
        <f t="array" ref="CP167">A127913610L_Latest</f>
        <v>0</v>
      </c>
      <c r="CQ167" s="52" cm="1">
        <f t="array" ref="CQ167">A127872442R_Latest</f>
        <v>0.54800000000000004</v>
      </c>
      <c r="CR167" s="52" cm="1">
        <f t="array" ref="CR167">A127872454X_Latest</f>
        <v>0</v>
      </c>
      <c r="CS167" s="52" cm="1">
        <f t="array" ref="CS167">A127927270L_Latest</f>
        <v>0</v>
      </c>
      <c r="CT167" s="52" cm="1">
        <f t="array" ref="CT167">A127886122L_Latest</f>
        <v>0.41799999999999998</v>
      </c>
      <c r="CU167" s="52" cm="1">
        <f t="array" ref="CU167">A127927314C_Latest</f>
        <v>0.156</v>
      </c>
      <c r="CV167" s="52" cm="1">
        <f t="array" ref="CV167">A127941126J_Latest</f>
        <v>0</v>
      </c>
      <c r="CW167" s="52" cm="1">
        <f t="array" ref="CW167">A127927358F_Latest</f>
        <v>0</v>
      </c>
      <c r="CX167" s="52" cm="1">
        <f t="array" ref="CX167">A127872362R_Latest</f>
        <v>0.54800000000000004</v>
      </c>
      <c r="CY167" s="52" cm="1">
        <f t="array" ref="CY167">A127899766K_Latest</f>
        <v>0.41799999999999998</v>
      </c>
      <c r="CZ167" s="52" cm="1">
        <f t="array" ref="CZ167">A127913650F_Latest</f>
        <v>0</v>
      </c>
      <c r="DA167" s="52" cm="1">
        <f t="array" ref="DA167">A127940998X_Latest</f>
        <v>0.156</v>
      </c>
      <c r="DB167" s="52" cm="1">
        <f t="array" ref="DB167">A127899818A_Latest</f>
        <v>0</v>
      </c>
      <c r="DC167" s="52" t="e" cm="1">
        <f t="array" ref="DC167">A127913818X_Latest</f>
        <v>#NAME?</v>
      </c>
      <c r="DD167" s="52" cm="1">
        <f t="array" ref="DD167">A127926846X_Latest</f>
        <v>1.1220000000000001</v>
      </c>
      <c r="DE167" s="52" cm="1">
        <f t="array" ref="DE167">A127873842V_Latest</f>
        <v>6.8000000000000005E-2</v>
      </c>
      <c r="DF167" s="52" cm="1">
        <f t="array" ref="DF167">A127942458W_Latest</f>
        <v>0.152</v>
      </c>
      <c r="DG167" s="52" cm="1">
        <f t="array" ref="DG167">A127901378J_Latest</f>
        <v>0</v>
      </c>
      <c r="DH167" s="52" cm="1">
        <f t="array" ref="DH167">A127901402W_Latest</f>
        <v>6.7000000000000004E-2</v>
      </c>
      <c r="DI167" s="52" cm="1">
        <f t="array" ref="DI167">A127901426R_Latest</f>
        <v>8.2000000000000003E-2</v>
      </c>
      <c r="DJ167" s="52" cm="1">
        <f t="array" ref="DJ167">A127860426T_Latest</f>
        <v>0</v>
      </c>
      <c r="DK167" s="52" cm="1">
        <f t="array" ref="DK167">A127915318R_Latest</f>
        <v>0</v>
      </c>
      <c r="DL167" s="52" cm="1">
        <f t="array" ref="DL167">A127860490K_Latest</f>
        <v>0</v>
      </c>
      <c r="DM167" s="52" cm="1">
        <f t="array" ref="DM167">A127887550A_Latest</f>
        <v>0.152</v>
      </c>
      <c r="DN167" s="52" cm="1">
        <f t="array" ref="DN167">A127915190R_Latest</f>
        <v>6.8000000000000005E-2</v>
      </c>
      <c r="DO167" s="52" cm="1">
        <f t="array" ref="DO167">A127887586C_Latest</f>
        <v>0</v>
      </c>
      <c r="DP167" s="52" cm="1">
        <f t="array" ref="DP167">A127846554W_Latest</f>
        <v>0.14899999999999999</v>
      </c>
      <c r="DQ167" s="52" cm="1">
        <f t="array" ref="DQ167">A127887626K_Latest</f>
        <v>0</v>
      </c>
      <c r="DR167" s="52" t="e" cm="1">
        <f t="array" ref="DR167">A127942586R_Latest</f>
        <v>#NAME?</v>
      </c>
      <c r="DS167" s="52" cm="1">
        <f t="array" ref="DS167">A127873538A_Latest</f>
        <v>0.37</v>
      </c>
      <c r="DT167" s="52" cm="1">
        <f t="array" ref="DT167">A127902874L_Latest</f>
        <v>0</v>
      </c>
      <c r="DU167" s="52" cm="1">
        <f t="array" ref="DU167">A127875430K_Latest</f>
        <v>0.43</v>
      </c>
      <c r="DV167" s="52" cm="1">
        <f t="array" ref="DV167">A127930398J_Latest</f>
        <v>0.246</v>
      </c>
      <c r="DW167" s="52" cm="1">
        <f t="array" ref="DW167">A127848138W_Latest</f>
        <v>0</v>
      </c>
      <c r="DX167" s="52" cm="1">
        <f t="array" ref="DX167">A127930454R_Latest</f>
        <v>0</v>
      </c>
      <c r="DY167" s="52" cm="1">
        <f t="array" ref="DY167">A127903058J_Latest</f>
        <v>0</v>
      </c>
      <c r="DZ167" s="52" cm="1">
        <f t="array" ref="DZ167">A127930490X_Latest</f>
        <v>0</v>
      </c>
      <c r="EA167" s="52" cm="1">
        <f t="array" ref="EA167">A127930506F_Latest</f>
        <v>0</v>
      </c>
      <c r="EB167" s="52" cm="1">
        <f t="array" ref="EB167">A127902898F_Latest</f>
        <v>0.43</v>
      </c>
      <c r="EC167" s="52" cm="1">
        <f t="array" ref="EC167">A127861818W_Latest</f>
        <v>0.246</v>
      </c>
      <c r="ED167" s="52" cm="1">
        <f t="array" ref="ED167">A127943998C_Latest</f>
        <v>0</v>
      </c>
      <c r="EE167" s="52" cm="1">
        <f t="array" ref="EE167">A127902950C_Latest</f>
        <v>0</v>
      </c>
      <c r="EF167" s="52" cm="1">
        <f t="array" ref="EF167">A127944042C_Latest</f>
        <v>0</v>
      </c>
      <c r="EG167" s="52" t="e" cm="1">
        <f t="array" ref="EG167">A127875570L_Latest</f>
        <v>#NAME?</v>
      </c>
      <c r="EH167" s="52" cm="1">
        <f t="array" ref="EH167">A127930010A_Latest</f>
        <v>0.98599999999999999</v>
      </c>
      <c r="EI167" s="52"/>
      <c r="EJ167" s="52"/>
      <c r="EK167" s="52"/>
      <c r="EL167" s="52"/>
      <c r="EM167" s="52"/>
      <c r="EN167" s="52"/>
      <c r="EO167" s="52"/>
      <c r="EP167" s="52"/>
      <c r="EQ167" s="52"/>
      <c r="ER167" s="52"/>
      <c r="ES167" s="52"/>
      <c r="ET167" s="52"/>
      <c r="EU167" s="52"/>
      <c r="EV167" s="52"/>
      <c r="EW167" s="52"/>
      <c r="EX167" s="52"/>
      <c r="EY167" s="52"/>
      <c r="EZ167" s="52"/>
      <c r="FA167" s="52"/>
      <c r="FB167" s="52"/>
      <c r="FC167" s="52"/>
      <c r="FD167" s="52"/>
      <c r="FE167" s="52"/>
      <c r="FF167" s="52"/>
      <c r="FG167" s="52"/>
      <c r="FH167" s="52"/>
      <c r="FI167" s="52"/>
      <c r="FJ167" s="52"/>
      <c r="FK167" s="52"/>
      <c r="FL167" s="52"/>
      <c r="FM167" s="52"/>
      <c r="FN167" s="52"/>
      <c r="FO167" s="52"/>
      <c r="FP167" s="52"/>
      <c r="FQ167" s="52"/>
      <c r="FR167" s="52"/>
      <c r="FS167" s="52"/>
      <c r="FT167" s="52"/>
      <c r="FU167" s="52"/>
      <c r="FV167" s="52"/>
      <c r="FW167" s="52"/>
      <c r="FX167" s="52"/>
      <c r="FY167" s="52"/>
      <c r="FZ167" s="52"/>
      <c r="GA167" s="52"/>
      <c r="GB167" s="52"/>
      <c r="GC167" s="52"/>
      <c r="GD167" s="52"/>
      <c r="GE167" s="52"/>
      <c r="GF167" s="52"/>
      <c r="GG167" s="52"/>
      <c r="GH167" s="52"/>
      <c r="GI167" s="52"/>
      <c r="GJ167" s="52"/>
    </row>
    <row r="168" spans="1:192" ht="15" hidden="1" customHeight="1">
      <c r="A168" s="48" t="s">
        <v>8784</v>
      </c>
      <c r="B168" s="49"/>
      <c r="C168" s="62">
        <v>51</v>
      </c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  <c r="AU168" s="52"/>
      <c r="AV168" s="52"/>
      <c r="AW168" s="52"/>
      <c r="AX168" s="52"/>
      <c r="AY168" s="52"/>
      <c r="AZ168" s="52"/>
      <c r="BA168" s="52"/>
      <c r="BB168" s="52"/>
      <c r="BC168" s="52"/>
      <c r="BD168" s="52"/>
      <c r="BE168" s="52"/>
      <c r="BF168" s="52"/>
      <c r="BG168" s="52"/>
      <c r="BH168" s="52"/>
      <c r="BI168" s="52"/>
      <c r="BJ168" s="52"/>
      <c r="BK168" s="52"/>
      <c r="BL168" s="52"/>
      <c r="BM168" s="52"/>
      <c r="BN168" s="52"/>
      <c r="BO168" s="52"/>
      <c r="BP168" s="52"/>
      <c r="BQ168" s="52"/>
      <c r="BR168" s="52"/>
      <c r="BS168" s="52"/>
      <c r="BT168" s="52"/>
      <c r="BU168" s="52"/>
      <c r="BV168" s="52"/>
      <c r="BW168" s="52"/>
      <c r="BX168" s="52"/>
      <c r="BY168" s="52"/>
      <c r="BZ168" s="52"/>
      <c r="CA168" s="52"/>
      <c r="CB168" s="52"/>
      <c r="CC168" s="52"/>
      <c r="CD168" s="52"/>
      <c r="CE168" s="52"/>
      <c r="CF168" s="52"/>
      <c r="CG168" s="52"/>
      <c r="CH168" s="52"/>
      <c r="CI168" s="52"/>
      <c r="CJ168" s="52"/>
      <c r="CK168" s="52"/>
      <c r="CL168" s="52"/>
      <c r="CM168" s="52"/>
      <c r="CN168" s="52"/>
      <c r="CO168" s="52"/>
      <c r="CP168" s="52"/>
      <c r="CQ168" s="52"/>
      <c r="CR168" s="52"/>
      <c r="CS168" s="52"/>
      <c r="CT168" s="52"/>
      <c r="CU168" s="52"/>
      <c r="CV168" s="52"/>
      <c r="CW168" s="52"/>
      <c r="CX168" s="52"/>
      <c r="CY168" s="52"/>
      <c r="CZ168" s="52"/>
      <c r="DA168" s="52"/>
      <c r="DB168" s="52"/>
      <c r="DC168" s="52"/>
      <c r="DD168" s="52"/>
      <c r="DE168" s="52"/>
      <c r="DF168" s="52"/>
      <c r="DG168" s="52"/>
      <c r="DH168" s="52"/>
      <c r="DI168" s="52"/>
      <c r="DJ168" s="52"/>
      <c r="DK168" s="52"/>
      <c r="DL168" s="52"/>
      <c r="DM168" s="52"/>
      <c r="DN168" s="52"/>
      <c r="DO168" s="52"/>
      <c r="DP168" s="52"/>
      <c r="DQ168" s="52"/>
      <c r="DR168" s="52"/>
      <c r="DS168" s="52"/>
      <c r="DT168" s="52"/>
      <c r="DU168" s="52"/>
      <c r="DV168" s="52"/>
      <c r="DW168" s="52"/>
      <c r="DX168" s="52"/>
      <c r="DY168" s="52"/>
      <c r="DZ168" s="52"/>
      <c r="EA168" s="52"/>
      <c r="EB168" s="52"/>
      <c r="EC168" s="52"/>
      <c r="ED168" s="52"/>
      <c r="EE168" s="52"/>
      <c r="EF168" s="52"/>
      <c r="EG168" s="52"/>
      <c r="EH168" s="52"/>
      <c r="EI168" s="52"/>
      <c r="EJ168" s="52"/>
      <c r="EK168" s="52"/>
      <c r="EL168" s="52"/>
      <c r="EM168" s="52"/>
      <c r="EN168" s="52"/>
      <c r="EO168" s="52"/>
      <c r="EP168" s="52"/>
      <c r="EQ168" s="52"/>
      <c r="ER168" s="52"/>
      <c r="ES168" s="52"/>
      <c r="ET168" s="52"/>
      <c r="EU168" s="52"/>
      <c r="EV168" s="52"/>
      <c r="EW168" s="52"/>
      <c r="EX168" s="52"/>
      <c r="EY168" s="52"/>
      <c r="EZ168" s="52"/>
      <c r="FA168" s="52"/>
      <c r="FB168" s="52"/>
      <c r="FC168" s="52"/>
      <c r="FD168" s="52"/>
      <c r="FE168" s="52"/>
      <c r="FF168" s="52"/>
      <c r="FG168" s="52"/>
      <c r="FH168" s="52"/>
      <c r="FI168" s="52"/>
      <c r="FJ168" s="52"/>
      <c r="FK168" s="52"/>
      <c r="FL168" s="52"/>
      <c r="FM168" s="52"/>
      <c r="FN168" s="52"/>
      <c r="FO168" s="52"/>
      <c r="FP168" s="52"/>
      <c r="FQ168" s="52"/>
      <c r="FR168" s="52"/>
      <c r="FS168" s="52"/>
      <c r="FT168" s="52"/>
      <c r="FU168" s="52"/>
      <c r="FV168" s="52"/>
      <c r="FW168" s="52"/>
      <c r="FX168" s="52"/>
      <c r="FY168" s="52"/>
      <c r="FZ168" s="52"/>
      <c r="GA168" s="52"/>
      <c r="GB168" s="52"/>
      <c r="GC168" s="52"/>
      <c r="GD168" s="52"/>
      <c r="GE168" s="52"/>
      <c r="GF168" s="52"/>
      <c r="GG168" s="52"/>
      <c r="GH168" s="52"/>
      <c r="GI168" s="52"/>
      <c r="GJ168" s="52"/>
    </row>
    <row r="169" spans="1:192" ht="15" hidden="1" customHeight="1">
      <c r="A169" s="49"/>
      <c r="B169" s="49" t="s">
        <v>8785</v>
      </c>
      <c r="C169" s="62">
        <v>52</v>
      </c>
      <c r="D169" s="52" cm="1">
        <f t="array" ref="D169">A127931826K_Latest</f>
        <v>888.93499999999995</v>
      </c>
      <c r="E169" s="52" cm="1">
        <f t="array" ref="E169">A127835946C_Latest</f>
        <v>2088.5360000000001</v>
      </c>
      <c r="F169" s="52" cm="1">
        <f t="array" ref="F169">A127890642V_Latest</f>
        <v>913.404</v>
      </c>
      <c r="G169" s="52" cm="1">
        <f t="array" ref="G169">A127835986W_Latest</f>
        <v>741.173</v>
      </c>
      <c r="H169" s="52" cm="1">
        <f t="array" ref="H169">A127849778L_Latest</f>
        <v>1089.6569999999999</v>
      </c>
      <c r="I169" s="52" cm="1">
        <f t="array" ref="I169">A127931986W_Latest</f>
        <v>501.52300000000002</v>
      </c>
      <c r="J169" s="52" cm="1">
        <f t="array" ref="J169">A127890714V_Latest</f>
        <v>446.58699999999999</v>
      </c>
      <c r="K169" s="52" cm="1">
        <f t="array" ref="K169">A127849830K_Latest</f>
        <v>525.73800000000006</v>
      </c>
      <c r="L169" s="52" cm="1">
        <f t="array" ref="L169">A127904454C_Latest</f>
        <v>2691.5749999999998</v>
      </c>
      <c r="M169" s="52" cm="1">
        <f t="array" ref="M169">A127890542K_Latest</f>
        <v>941.2</v>
      </c>
      <c r="N169" s="52" cm="1">
        <f t="array" ref="N169">A127835898W_Latest</f>
        <v>924.81200000000001</v>
      </c>
      <c r="O169" s="52" cm="1">
        <f t="array" ref="O169">A127863242C_Latest</f>
        <v>1714.944</v>
      </c>
      <c r="P169" s="52" cm="1">
        <f t="array" ref="P169">A127849714A_Latest</f>
        <v>881.41800000000001</v>
      </c>
      <c r="Q169" s="52" t="e" cm="1">
        <f t="array" ref="Q169">A127863410C_Latest</f>
        <v>#NAME?</v>
      </c>
      <c r="R169" s="52" cm="1">
        <f t="array" ref="R169">A127849334X_Latest</f>
        <v>7216.491</v>
      </c>
      <c r="S169" s="52" cm="1">
        <f t="array" ref="S169">A127837374V_Latest</f>
        <v>281.7</v>
      </c>
      <c r="T169" s="52" cm="1">
        <f t="array" ref="T169">A127892146V_Latest</f>
        <v>692.61599999999999</v>
      </c>
      <c r="U169" s="52" cm="1">
        <f t="array" ref="U169">A127933510A_Latest</f>
        <v>243.911</v>
      </c>
      <c r="V169" s="52" cm="1">
        <f t="array" ref="V169">A127851238R_Latest</f>
        <v>219.59700000000001</v>
      </c>
      <c r="W169" s="52" cm="1">
        <f t="array" ref="W169">A127933566L_Latest</f>
        <v>357.74099999999999</v>
      </c>
      <c r="X169" s="52" cm="1">
        <f t="array" ref="X169">A127933574L_Latest</f>
        <v>161.46700000000001</v>
      </c>
      <c r="Y169" s="52" cm="1">
        <f t="array" ref="Y169">A127878706T_Latest</f>
        <v>145.16200000000001</v>
      </c>
      <c r="Z169" s="52" cm="1">
        <f t="array" ref="Z169">A127851298T_Latest</f>
        <v>156.12700000000001</v>
      </c>
      <c r="AA169" s="52" cm="1">
        <f t="array" ref="AA169">A127919566X_Latest</f>
        <v>883.73800000000006</v>
      </c>
      <c r="AB169" s="52" cm="1">
        <f t="array" ref="AB169">A127919586J_Latest</f>
        <v>283.83600000000001</v>
      </c>
      <c r="AC169" s="52" cm="1">
        <f t="array" ref="AC169">A127919610W_Latest</f>
        <v>260.46300000000002</v>
      </c>
      <c r="AD169" s="52" cm="1">
        <f t="array" ref="AD169">A127878574A_Latest</f>
        <v>536.52700000000004</v>
      </c>
      <c r="AE169" s="52" cm="1">
        <f t="array" ref="AE169">A127892126K_Latest</f>
        <v>285.02199999999999</v>
      </c>
      <c r="AF169" s="52" t="e" cm="1">
        <f t="array" ref="AF169">A127837594W_Latest</f>
        <v>#NAME?</v>
      </c>
      <c r="AG169" s="52" cm="1">
        <f t="array" ref="AG169">A127933078A_Latest</f>
        <v>2264.931</v>
      </c>
      <c r="AH169" s="52" cm="1">
        <f t="array" ref="AH169">A127893654J_Latest</f>
        <v>261.55399999999997</v>
      </c>
      <c r="AI169" s="52" cm="1">
        <f t="array" ref="AI169">A127852666C_Latest</f>
        <v>595.06600000000003</v>
      </c>
      <c r="AJ169" s="52" cm="1">
        <f t="array" ref="AJ169">A127921066V_Latest</f>
        <v>253.26599999999999</v>
      </c>
      <c r="AK169" s="52" cm="1">
        <f t="array" ref="AK169">A127852690C_Latest</f>
        <v>186.34800000000001</v>
      </c>
      <c r="AL169" s="52" cm="1">
        <f t="array" ref="AL169">A127921094C_Latest</f>
        <v>286.24</v>
      </c>
      <c r="AM169" s="52" cm="1">
        <f t="array" ref="AM169">A127852746C_Latest</f>
        <v>131.386</v>
      </c>
      <c r="AN169" s="52" cm="1">
        <f t="array" ref="AN169">A127893890K_Latest</f>
        <v>104.414</v>
      </c>
      <c r="AO169" s="52" cm="1">
        <f t="array" ref="AO169">A127921138V_Latest</f>
        <v>129.14400000000001</v>
      </c>
      <c r="AP169" s="52" cm="1">
        <f t="array" ref="AP169">A127852582V_Latest</f>
        <v>773.52200000000005</v>
      </c>
      <c r="AQ169" s="52" cm="1">
        <f t="array" ref="AQ169">A127866306J_Latest</f>
        <v>248.803</v>
      </c>
      <c r="AR169" s="52" cm="1">
        <f t="array" ref="AR169">A127866330J_Latest</f>
        <v>252.874</v>
      </c>
      <c r="AS169" s="52" cm="1">
        <f t="array" ref="AS169">A127838922R_Latest</f>
        <v>431.76100000000002</v>
      </c>
      <c r="AT169" s="52" cm="1">
        <f t="array" ref="AT169">A127893766A_Latest</f>
        <v>224.56399999999999</v>
      </c>
      <c r="AU169" s="52" t="e" cm="1">
        <f t="array" ref="AU169">A127893926A_Latest</f>
        <v>#NAME?</v>
      </c>
      <c r="AV169" s="52" cm="1">
        <f t="array" ref="AV169">A127934658R_Latest</f>
        <v>1952.325</v>
      </c>
      <c r="AW169" s="52" cm="1">
        <f t="array" ref="AW169">A127895090X_Latest</f>
        <v>171.93299999999999</v>
      </c>
      <c r="AX169" s="52" cm="1">
        <f t="array" ref="AX169">A127840434V_Latest</f>
        <v>359.63400000000001</v>
      </c>
      <c r="AY169" s="52" cm="1">
        <f t="array" ref="AY169">A127922614R_Latest</f>
        <v>198.875</v>
      </c>
      <c r="AZ169" s="52" cm="1">
        <f t="array" ref="AZ169">A127922634X_Latest</f>
        <v>147.255</v>
      </c>
      <c r="BA169" s="52" cm="1">
        <f t="array" ref="BA169">A127895258T_Latest</f>
        <v>208.55</v>
      </c>
      <c r="BB169" s="52" cm="1">
        <f t="array" ref="BB169">A127854442C_Latest</f>
        <v>107.376</v>
      </c>
      <c r="BC169" s="52" cm="1">
        <f t="array" ref="BC169">A127840526C_Latest</f>
        <v>89.861999999999995</v>
      </c>
      <c r="BD169" s="52" cm="1">
        <f t="array" ref="BD169">A127909162T_Latest</f>
        <v>117.979</v>
      </c>
      <c r="BE169" s="52" cm="1">
        <f t="array" ref="BE169">A127895118R_Latest</f>
        <v>475.89600000000002</v>
      </c>
      <c r="BF169" s="52" cm="1">
        <f t="array" ref="BF169">A127867814W_Latest</f>
        <v>193.446</v>
      </c>
      <c r="BG169" s="52" cm="1">
        <f t="array" ref="BG169">A127840386L_Latest</f>
        <v>202.54</v>
      </c>
      <c r="BH169" s="52" cm="1">
        <f t="array" ref="BH169">A127895182J_Latest</f>
        <v>341.98099999999999</v>
      </c>
      <c r="BI169" s="52" cm="1">
        <f t="array" ref="BI169">A127936538J_Latest</f>
        <v>179.76499999999999</v>
      </c>
      <c r="BJ169" s="52" t="e" cm="1">
        <f t="array" ref="BJ169">A127881754V_Latest</f>
        <v>#NAME?</v>
      </c>
      <c r="BK169" s="52" cm="1">
        <f t="array" ref="BK169">A127894842K_Latest</f>
        <v>1404.0930000000001</v>
      </c>
      <c r="BL169" s="52" cm="1">
        <f t="array" ref="BL169">A127910434J_Latest</f>
        <v>52.136000000000003</v>
      </c>
      <c r="BM169" s="52" cm="1">
        <f t="array" ref="BM169">A127910522J_Latest</f>
        <v>119.967</v>
      </c>
      <c r="BN169" s="52" cm="1">
        <f t="array" ref="BN169">A127883258V_Latest</f>
        <v>65.367000000000004</v>
      </c>
      <c r="BO169" s="52" cm="1">
        <f t="array" ref="BO169">A127855938A_Latest</f>
        <v>51.892000000000003</v>
      </c>
      <c r="BP169" s="52" cm="1">
        <f t="array" ref="BP169">A127924202F_Latest</f>
        <v>68.644999999999996</v>
      </c>
      <c r="BQ169" s="52" cm="1">
        <f t="array" ref="BQ169">A127842058L_Latest</f>
        <v>34.726999999999997</v>
      </c>
      <c r="BR169" s="52" cm="1">
        <f t="array" ref="BR169">A127883334K_Latest</f>
        <v>28.625</v>
      </c>
      <c r="BS169" s="52" cm="1">
        <f t="array" ref="BS169">A127856018C_Latest</f>
        <v>32.244999999999997</v>
      </c>
      <c r="BT169" s="52" cm="1">
        <f t="array" ref="BT169">A127910454T_Latest</f>
        <v>158.49199999999999</v>
      </c>
      <c r="BU169" s="52" cm="1">
        <f t="array" ref="BU169">A127841938T_Latest</f>
        <v>61.442999999999998</v>
      </c>
      <c r="BV169" s="52" cm="1">
        <f t="array" ref="BV169">A127910478K_Latest</f>
        <v>62.548999999999999</v>
      </c>
      <c r="BW169" s="52" cm="1">
        <f t="array" ref="BW169">A127855866A_Latest</f>
        <v>111.57299999999999</v>
      </c>
      <c r="BX169" s="52" cm="1">
        <f t="array" ref="BX169">A127855890A_Latest</f>
        <v>56.22</v>
      </c>
      <c r="BY169" s="52" t="e" cm="1">
        <f t="array" ref="BY169">A127910650A_Latest</f>
        <v>#NAME?</v>
      </c>
      <c r="BZ169" s="52" cm="1">
        <f t="array" ref="BZ169">A127841618F_Latest</f>
        <v>456.11599999999999</v>
      </c>
      <c r="CA169" s="52" cm="1">
        <f t="array" ref="CA169">A127884566R_Latest</f>
        <v>80.491</v>
      </c>
      <c r="CB169" s="52" cm="1">
        <f t="array" ref="CB169">A127843506X_Latest</f>
        <v>214.09899999999999</v>
      </c>
      <c r="CC169" s="52" cm="1">
        <f t="array" ref="CC169">A127857458A_Latest</f>
        <v>110.417</v>
      </c>
      <c r="CD169" s="52" cm="1">
        <f t="array" ref="CD169">A127898334L_Latest</f>
        <v>95.751999999999995</v>
      </c>
      <c r="CE169" s="52" cm="1">
        <f t="array" ref="CE169">A127898362W_Latest</f>
        <v>112.617</v>
      </c>
      <c r="CF169" s="52" cm="1">
        <f t="array" ref="CF169">A127898390F_Latest</f>
        <v>48.015000000000001</v>
      </c>
      <c r="CG169" s="52" cm="1">
        <f t="array" ref="CG169">A127884694J_Latest</f>
        <v>65.506</v>
      </c>
      <c r="CH169" s="52" cm="1">
        <f t="array" ref="CH169">A127884714F_Latest</f>
        <v>65.272999999999996</v>
      </c>
      <c r="CI169" s="52" cm="1">
        <f t="array" ref="CI169">A127912002R_Latest</f>
        <v>264.27600000000001</v>
      </c>
      <c r="CJ169" s="52" cm="1">
        <f t="array" ref="CJ169">A127870814F_Latest</f>
        <v>105.09</v>
      </c>
      <c r="CK169" s="52" cm="1">
        <f t="array" ref="CK169">A127898246L_Latest</f>
        <v>102.985</v>
      </c>
      <c r="CL169" s="52" cm="1">
        <f t="array" ref="CL169">A127884610L_Latest</f>
        <v>218.58199999999999</v>
      </c>
      <c r="CM169" s="52" cm="1">
        <f t="array" ref="CM169">A127925738W_Latest</f>
        <v>97.361000000000004</v>
      </c>
      <c r="CN169" s="52" t="e" cm="1">
        <f t="array" ref="CN169">A127925890R_Latest</f>
        <v>#NAME?</v>
      </c>
      <c r="CO169" s="52" cm="1">
        <f t="array" ref="CO169">A127925386C_Latest</f>
        <v>794.63800000000003</v>
      </c>
      <c r="CP169" s="52" cm="1">
        <f t="array" ref="CP169">A127885974V_Latest</f>
        <v>15.122999999999999</v>
      </c>
      <c r="CQ169" s="52" cm="1">
        <f t="array" ref="CQ169">A127845058T_Latest</f>
        <v>31.584</v>
      </c>
      <c r="CR169" s="52" cm="1">
        <f t="array" ref="CR169">A127845078A_Latest</f>
        <v>23.451000000000001</v>
      </c>
      <c r="CS169" s="52" cm="1">
        <f t="array" ref="CS169">A127941074T_Latest</f>
        <v>16.103000000000002</v>
      </c>
      <c r="CT169" s="52" cm="1">
        <f t="array" ref="CT169">A127927290W_Latest</f>
        <v>21.125</v>
      </c>
      <c r="CU169" s="52" cm="1">
        <f t="array" ref="CU169">A127858994X_Latest</f>
        <v>9.3800000000000008</v>
      </c>
      <c r="CV169" s="52" cm="1">
        <f t="array" ref="CV169">A127913786T_Latest</f>
        <v>9.6750000000000007</v>
      </c>
      <c r="CW169" s="52" cm="1">
        <f t="array" ref="CW169">A127913802F_Latest</f>
        <v>14.28</v>
      </c>
      <c r="CX169" s="52" cm="1">
        <f t="array" ref="CX169">A127844950L_Latest</f>
        <v>41.247999999999998</v>
      </c>
      <c r="CY169" s="52" cm="1">
        <f t="array" ref="CY169">A127940970W_Latest</f>
        <v>18.814</v>
      </c>
      <c r="CZ169" s="52" cm="1">
        <f t="array" ref="CZ169">A127913654R_Latest</f>
        <v>22.891999999999999</v>
      </c>
      <c r="DA169" s="52" cm="1">
        <f t="array" ref="DA169">A127927170C_Latest</f>
        <v>36.58</v>
      </c>
      <c r="DB169" s="52" cm="1">
        <f t="array" ref="DB169">A127858922L_Latest</f>
        <v>20.489000000000001</v>
      </c>
      <c r="DC169" s="52" t="e" cm="1">
        <f t="array" ref="DC169">A127859038T_Latest</f>
        <v>#NAME?</v>
      </c>
      <c r="DD169" s="52" cm="1">
        <f t="array" ref="DD169">A127844698W_Latest</f>
        <v>141.17699999999999</v>
      </c>
      <c r="DE169" s="52" cm="1">
        <f t="array" ref="DE169">A127846474W_Latest</f>
        <v>7.9829999999999997</v>
      </c>
      <c r="DF169" s="52" cm="1">
        <f t="array" ref="DF169">A127860354T_Latest</f>
        <v>18.989000000000001</v>
      </c>
      <c r="DG169" s="52" cm="1">
        <f t="array" ref="DG169">A127901382X_Latest</f>
        <v>8.3650000000000002</v>
      </c>
      <c r="DH169" s="52" cm="1">
        <f t="array" ref="DH169">A127942486F_Latest</f>
        <v>10.186999999999999</v>
      </c>
      <c r="DI169" s="52" cm="1">
        <f t="array" ref="DI169">A127901430F_Latest</f>
        <v>12.984999999999999</v>
      </c>
      <c r="DJ169" s="52" cm="1">
        <f t="array" ref="DJ169">A127846678X_Latest</f>
        <v>3.1110000000000002</v>
      </c>
      <c r="DK169" s="52" cm="1">
        <f t="array" ref="DK169">A127915322F_Latest</f>
        <v>2.218</v>
      </c>
      <c r="DL169" s="52" cm="1">
        <f t="array" ref="DL169">A127846718F_Latest</f>
        <v>3.7349999999999999</v>
      </c>
      <c r="DM169" s="52" cm="1">
        <f t="array" ref="DM169">A127860258T_Latest</f>
        <v>24.33</v>
      </c>
      <c r="DN169" s="52" cm="1">
        <f t="array" ref="DN169">A127860266T_Latest</f>
        <v>10.548999999999999</v>
      </c>
      <c r="DO169" s="52" cm="1">
        <f t="array" ref="DO169">A127887590V_Latest</f>
        <v>9.2929999999999993</v>
      </c>
      <c r="DP169" s="52" cm="1">
        <f t="array" ref="DP169">A127901338R_Latest</f>
        <v>16.881</v>
      </c>
      <c r="DQ169" s="52" cm="1">
        <f t="array" ref="DQ169">A127915254R_Latest</f>
        <v>6.2960000000000003</v>
      </c>
      <c r="DR169" s="52" t="e" cm="1">
        <f t="array" ref="DR169">A127928966C_Latest</f>
        <v>#NAME?</v>
      </c>
      <c r="DS169" s="52" cm="1">
        <f t="array" ref="DS169">A127887254J_Latest</f>
        <v>67.721000000000004</v>
      </c>
      <c r="DT169" s="52" cm="1">
        <f t="array" ref="DT169">A127930230C_Latest</f>
        <v>18.015999999999998</v>
      </c>
      <c r="DU169" s="52" cm="1">
        <f t="array" ref="DU169">A127930366R_Latest</f>
        <v>56.58</v>
      </c>
      <c r="DV169" s="52" cm="1">
        <f t="array" ref="DV169">A127930402L_Latest</f>
        <v>9.7509999999999994</v>
      </c>
      <c r="DW169" s="52" cm="1">
        <f t="array" ref="DW169">A127848142L_Latest</f>
        <v>14.037000000000001</v>
      </c>
      <c r="DX169" s="52" cm="1">
        <f t="array" ref="DX169">A127916670V_Latest</f>
        <v>21.754999999999999</v>
      </c>
      <c r="DY169" s="52" cm="1">
        <f t="array" ref="DY169">A127930478J_Latest</f>
        <v>6.06</v>
      </c>
      <c r="DZ169" s="52" cm="1">
        <f t="array" ref="DZ169">A127861954R_Latest</f>
        <v>1.1240000000000001</v>
      </c>
      <c r="EA169" s="52" cm="1">
        <f t="array" ref="EA169">A127916714K_Latest</f>
        <v>6.9539999999999997</v>
      </c>
      <c r="EB169" s="52" cm="1">
        <f t="array" ref="EB169">A127943974K_Latest</f>
        <v>70.072999999999993</v>
      </c>
      <c r="EC169" s="52" cm="1">
        <f t="array" ref="EC169">A127861822L_Latest</f>
        <v>19.22</v>
      </c>
      <c r="ED169" s="52" cm="1">
        <f t="array" ref="ED169">A127875370V_Latest</f>
        <v>11.215999999999999</v>
      </c>
      <c r="EE169" s="52" cm="1">
        <f t="array" ref="EE169">A127902954L_Latest</f>
        <v>21.06</v>
      </c>
      <c r="EF169" s="52" cm="1">
        <f t="array" ref="EF169">A127875402A_Latest</f>
        <v>11.701000000000001</v>
      </c>
      <c r="EG169" s="52" t="e" cm="1">
        <f t="array" ref="EG169">A127875574W_Latest</f>
        <v>#NAME?</v>
      </c>
      <c r="EH169" s="52" cm="1">
        <f t="array" ref="EH169">A127861498W_Latest</f>
        <v>135.49100000000001</v>
      </c>
      <c r="EI169" s="52"/>
      <c r="EJ169" s="52"/>
      <c r="EK169" s="52"/>
      <c r="EL169" s="52"/>
      <c r="EM169" s="52"/>
      <c r="EN169" s="52"/>
      <c r="EO169" s="52"/>
      <c r="EP169" s="52"/>
      <c r="EQ169" s="52"/>
      <c r="ER169" s="52"/>
      <c r="ES169" s="52"/>
      <c r="ET169" s="52"/>
      <c r="EU169" s="52"/>
      <c r="EV169" s="52"/>
      <c r="EW169" s="52"/>
      <c r="EX169" s="52"/>
      <c r="EY169" s="52"/>
      <c r="EZ169" s="52"/>
      <c r="FA169" s="52"/>
      <c r="FB169" s="52"/>
      <c r="FC169" s="52"/>
      <c r="FD169" s="52"/>
      <c r="FE169" s="52"/>
      <c r="FF169" s="52"/>
      <c r="FG169" s="52"/>
      <c r="FH169" s="52"/>
      <c r="FI169" s="52"/>
      <c r="FJ169" s="52"/>
      <c r="FK169" s="52"/>
      <c r="FL169" s="52"/>
      <c r="FM169" s="52"/>
      <c r="FN169" s="52"/>
      <c r="FO169" s="52"/>
      <c r="FP169" s="52"/>
      <c r="FQ169" s="52"/>
      <c r="FR169" s="52"/>
      <c r="FS169" s="52"/>
      <c r="FT169" s="52"/>
      <c r="FU169" s="52"/>
      <c r="FV169" s="52"/>
      <c r="FW169" s="52"/>
      <c r="FX169" s="52"/>
      <c r="FY169" s="52"/>
      <c r="FZ169" s="52"/>
      <c r="GA169" s="52"/>
      <c r="GB169" s="52"/>
      <c r="GC169" s="52"/>
      <c r="GD169" s="52"/>
      <c r="GE169" s="52"/>
      <c r="GF169" s="52"/>
      <c r="GG169" s="52"/>
      <c r="GH169" s="52"/>
      <c r="GI169" s="52"/>
      <c r="GJ169" s="52"/>
    </row>
    <row r="170" spans="1:192" ht="15" hidden="1" customHeight="1">
      <c r="A170" s="49"/>
      <c r="B170" s="49" t="s">
        <v>8786</v>
      </c>
      <c r="C170" s="62">
        <v>53</v>
      </c>
      <c r="D170" s="52" cm="1">
        <f t="array" ref="D170">A127835830A_Latest</f>
        <v>50.997</v>
      </c>
      <c r="E170" s="52" cm="1">
        <f t="array" ref="E170">A127904526C_Latest</f>
        <v>148.32499999999999</v>
      </c>
      <c r="F170" s="52" cm="1">
        <f t="array" ref="F170">A127863306C_Latest</f>
        <v>35.228000000000002</v>
      </c>
      <c r="G170" s="52" cm="1">
        <f t="array" ref="G170">A127877030K_Latest</f>
        <v>81.3</v>
      </c>
      <c r="H170" s="52" cm="1">
        <f t="array" ref="H170">A127849782C_Latest</f>
        <v>66.477999999999994</v>
      </c>
      <c r="I170" s="52" cm="1">
        <f t="array" ref="I170">A127918262V_Latest</f>
        <v>38.616</v>
      </c>
      <c r="J170" s="52" cm="1">
        <f t="array" ref="J170">A127849814K_Latest</f>
        <v>16.032</v>
      </c>
      <c r="K170" s="52" cm="1">
        <f t="array" ref="K170">A127918290C_Latest</f>
        <v>32.345999999999997</v>
      </c>
      <c r="L170" s="52" cm="1">
        <f t="array" ref="L170">A127849626A_Latest</f>
        <v>180.441</v>
      </c>
      <c r="M170" s="52" cm="1">
        <f t="array" ref="M170">A127890546V_Latest</f>
        <v>59.194000000000003</v>
      </c>
      <c r="N170" s="52" cm="1">
        <f t="array" ref="N170">A127849674V_Latest</f>
        <v>40.460999999999999</v>
      </c>
      <c r="O170" s="52" cm="1">
        <f t="array" ref="O170">A127890594L_Latest</f>
        <v>117.816</v>
      </c>
      <c r="P170" s="52" cm="1">
        <f t="array" ref="P170">A127863270L_Latest</f>
        <v>68.162000000000006</v>
      </c>
      <c r="Q170" s="52" t="e" cm="1">
        <f t="array" ref="Q170">A127904674F_Latest</f>
        <v>#NAME?</v>
      </c>
      <c r="R170" s="52" cm="1">
        <f t="array" ref="R170">A127931558A_Latest</f>
        <v>473.85899999999998</v>
      </c>
      <c r="S170" s="52" cm="1">
        <f t="array" ref="S170">A127905882T_Latest</f>
        <v>15.195</v>
      </c>
      <c r="T170" s="52" cm="1">
        <f t="array" ref="T170">A127837478L_Latest</f>
        <v>46.970999999999997</v>
      </c>
      <c r="U170" s="52" cm="1">
        <f t="array" ref="U170">A127892170V_Latest</f>
        <v>9.8569999999999993</v>
      </c>
      <c r="V170" s="52" cm="1">
        <f t="array" ref="V170">A127837518V_Latest</f>
        <v>23.07</v>
      </c>
      <c r="W170" s="52" cm="1">
        <f t="array" ref="W170">A127837542V_Latest</f>
        <v>18.263999999999999</v>
      </c>
      <c r="X170" s="52" cm="1">
        <f t="array" ref="X170">A127878678V_Latest</f>
        <v>11.709</v>
      </c>
      <c r="Y170" s="52" cm="1">
        <f t="array" ref="Y170">A127892242V_Latest</f>
        <v>3.3490000000000002</v>
      </c>
      <c r="Z170" s="52" cm="1">
        <f t="array" ref="Z170">A127851302W_Latest</f>
        <v>9.23</v>
      </c>
      <c r="AA170" s="52" cm="1">
        <f t="array" ref="AA170">A127878522X_Latest</f>
        <v>57.143000000000001</v>
      </c>
      <c r="AB170" s="52" cm="1">
        <f t="array" ref="AB170">A127851146F_Latest</f>
        <v>16.074999999999999</v>
      </c>
      <c r="AC170" s="52" cm="1">
        <f t="array" ref="AC170">A127933450K_Latest</f>
        <v>9.8209999999999997</v>
      </c>
      <c r="AD170" s="52" cm="1">
        <f t="array" ref="AD170">A127878578K_Latest</f>
        <v>34.869999999999997</v>
      </c>
      <c r="AE170" s="52" cm="1">
        <f t="array" ref="AE170">A127933490C_Latest</f>
        <v>18.626999999999999</v>
      </c>
      <c r="AF170" s="52" t="e" cm="1">
        <f t="array" ref="AF170">A127878758V_Latest</f>
        <v>#NAME?</v>
      </c>
      <c r="AG170" s="52" cm="1">
        <f t="array" ref="AG170">A127864474J_Latest</f>
        <v>138.95099999999999</v>
      </c>
      <c r="AH170" s="52" cm="1">
        <f t="array" ref="AH170">A127852562K_Latest</f>
        <v>11.077999999999999</v>
      </c>
      <c r="AI170" s="52" cm="1">
        <f t="array" ref="AI170">A127921034A_Latest</f>
        <v>37.585999999999999</v>
      </c>
      <c r="AJ170" s="52" cm="1">
        <f t="array" ref="AJ170">A127866394V_Latest</f>
        <v>9.8030000000000008</v>
      </c>
      <c r="AK170" s="52" cm="1">
        <f t="array" ref="AK170">A127907586K_Latest</f>
        <v>21.779</v>
      </c>
      <c r="AL170" s="52" cm="1">
        <f t="array" ref="AL170">A127852710A_Latest</f>
        <v>18.367999999999999</v>
      </c>
      <c r="AM170" s="52" cm="1">
        <f t="array" ref="AM170">A127852750V_Latest</f>
        <v>9.1519999999999992</v>
      </c>
      <c r="AN170" s="52" cm="1">
        <f t="array" ref="AN170">A127921114A_Latest</f>
        <v>3.4460000000000002</v>
      </c>
      <c r="AO170" s="52" cm="1">
        <f t="array" ref="AO170">A127907642T_Latest</f>
        <v>8.4420000000000002</v>
      </c>
      <c r="AP170" s="52" cm="1">
        <f t="array" ref="AP170">A127866294K_Latest</f>
        <v>43.585999999999999</v>
      </c>
      <c r="AQ170" s="52" cm="1">
        <f t="array" ref="AQ170">A127838898A_Latest</f>
        <v>13.353999999999999</v>
      </c>
      <c r="AR170" s="52" cm="1">
        <f t="array" ref="AR170">A127880146W_Latest</f>
        <v>15.074999999999999</v>
      </c>
      <c r="AS170" s="52" cm="1">
        <f t="array" ref="AS170">A127866346A_Latest</f>
        <v>30.494</v>
      </c>
      <c r="AT170" s="52" cm="1">
        <f t="array" ref="AT170">A127921014T_Latest</f>
        <v>17.146000000000001</v>
      </c>
      <c r="AU170" s="52" t="e" cm="1">
        <f t="array" ref="AU170">A127866490V_Latest</f>
        <v>#NAME?</v>
      </c>
      <c r="AV170" s="52" cm="1">
        <f t="array" ref="AV170">A127879842C_Latest</f>
        <v>120.628</v>
      </c>
      <c r="AW170" s="52" cm="1">
        <f t="array" ref="AW170">A127908970W_Latest</f>
        <v>11.611000000000001</v>
      </c>
      <c r="AX170" s="52" cm="1">
        <f t="array" ref="AX170">A127881622T_Latest</f>
        <v>31.896999999999998</v>
      </c>
      <c r="AY170" s="52" cm="1">
        <f t="array" ref="AY170">A127936562J_Latest</f>
        <v>8.1419999999999995</v>
      </c>
      <c r="AZ170" s="52" cm="1">
        <f t="array" ref="AZ170">A127922638J_Latest</f>
        <v>20.280999999999999</v>
      </c>
      <c r="BA170" s="52" cm="1">
        <f t="array" ref="BA170">A127840498F_Latest</f>
        <v>16.359000000000002</v>
      </c>
      <c r="BB170" s="52" cm="1">
        <f t="array" ref="BB170">A127840514V_Latest</f>
        <v>10.621</v>
      </c>
      <c r="BC170" s="52" cm="1">
        <f t="array" ref="BC170">A127895290T_Latest</f>
        <v>5.1040000000000001</v>
      </c>
      <c r="BD170" s="52" cm="1">
        <f t="array" ref="BD170">A127922738T_Latest</f>
        <v>9.5909999999999993</v>
      </c>
      <c r="BE170" s="52" cm="1">
        <f t="array" ref="BE170">A127936454X_Latest</f>
        <v>39.981000000000002</v>
      </c>
      <c r="BF170" s="52" cm="1">
        <f t="array" ref="BF170">A127908998X_Latest</f>
        <v>13.818</v>
      </c>
      <c r="BG170" s="52" cm="1">
        <f t="array" ref="BG170">A127854318V_Latest</f>
        <v>8.4290000000000003</v>
      </c>
      <c r="BH170" s="52" cm="1">
        <f t="array" ref="BH170">A127922554X_Latest</f>
        <v>28.242999999999999</v>
      </c>
      <c r="BI170" s="52" cm="1">
        <f t="array" ref="BI170">A127909058T_Latest</f>
        <v>21.335999999999999</v>
      </c>
      <c r="BJ170" s="52" t="e" cm="1">
        <f t="array" ref="BJ170">A127840578F_Latest</f>
        <v>#NAME?</v>
      </c>
      <c r="BK170" s="52" cm="1">
        <f t="array" ref="BK170">A127936150L_Latest</f>
        <v>114.078</v>
      </c>
      <c r="BL170" s="52" cm="1">
        <f t="array" ref="BL170">A127937942C_Latest</f>
        <v>3.887</v>
      </c>
      <c r="BM170" s="52" cm="1">
        <f t="array" ref="BM170">A127842010A_Latest</f>
        <v>7.4749999999999996</v>
      </c>
      <c r="BN170" s="52" cm="1">
        <f t="array" ref="BN170">A127924174J_Latest</f>
        <v>2.7010000000000001</v>
      </c>
      <c r="BO170" s="52" cm="1">
        <f t="array" ref="BO170">A127883274V_Latest</f>
        <v>5.7249999999999996</v>
      </c>
      <c r="BP170" s="52" cm="1">
        <f t="array" ref="BP170">A127910582K_Latest</f>
        <v>3.6760000000000002</v>
      </c>
      <c r="BQ170" s="52" cm="1">
        <f t="array" ref="BQ170">A127855986V_Latest</f>
        <v>2.5249999999999999</v>
      </c>
      <c r="BR170" s="52" cm="1">
        <f t="array" ref="BR170">A127896770W_Latest</f>
        <v>0</v>
      </c>
      <c r="BS170" s="52" cm="1">
        <f t="array" ref="BS170">A127869470R_Latest</f>
        <v>3.0649999999999999</v>
      </c>
      <c r="BT170" s="52" cm="1">
        <f t="array" ref="BT170">A127841918J_Latest</f>
        <v>9.218</v>
      </c>
      <c r="BU170" s="52" cm="1">
        <f t="array" ref="BU170">A127883150T_Latest</f>
        <v>5.5259999999999998</v>
      </c>
      <c r="BV170" s="52" cm="1">
        <f t="array" ref="BV170">A127910482A_Latest</f>
        <v>2.9489999999999998</v>
      </c>
      <c r="BW170" s="52" cm="1">
        <f t="array" ref="BW170">A127883190K_Latest</f>
        <v>5.7560000000000002</v>
      </c>
      <c r="BX170" s="52" cm="1">
        <f t="array" ref="BX170">A127869322L_Latest</f>
        <v>5.266</v>
      </c>
      <c r="BY170" s="52" t="e" cm="1">
        <f t="array" ref="BY170">A127896798X_Latest</f>
        <v>#NAME?</v>
      </c>
      <c r="BZ170" s="52" cm="1">
        <f t="array" ref="BZ170">A127937666V_Latest</f>
        <v>29.326000000000001</v>
      </c>
      <c r="CA170" s="52" cm="1">
        <f t="array" ref="CA170">A127925654L_Latest</f>
        <v>6.38</v>
      </c>
      <c r="CB170" s="52" cm="1">
        <f t="array" ref="CB170">A127857438T_Latest</f>
        <v>15.657999999999999</v>
      </c>
      <c r="CC170" s="52" cm="1">
        <f t="array" ref="CC170">A127925798X_Latest</f>
        <v>3.6520000000000001</v>
      </c>
      <c r="CD170" s="52" cm="1">
        <f t="array" ref="CD170">A127939482L_Latest</f>
        <v>7.07</v>
      </c>
      <c r="CE170" s="52" cm="1">
        <f t="array" ref="CE170">A127843542J_Latest</f>
        <v>6.6630000000000003</v>
      </c>
      <c r="CF170" s="52" cm="1">
        <f t="array" ref="CF170">A127857518T_Latest</f>
        <v>2.2629999999999999</v>
      </c>
      <c r="CG170" s="52" cm="1">
        <f t="array" ref="CG170">A127884698T_Latest</f>
        <v>2.4910000000000001</v>
      </c>
      <c r="CH170" s="52" cm="1">
        <f t="array" ref="CH170">A127884718R_Latest</f>
        <v>1.4039999999999999</v>
      </c>
      <c r="CI170" s="52" cm="1">
        <f t="array" ref="CI170">A127939394L_Latest</f>
        <v>19.931000000000001</v>
      </c>
      <c r="CJ170" s="52" cm="1">
        <f t="array" ref="CJ170">A127898222V_Latest</f>
        <v>6.6779999999999999</v>
      </c>
      <c r="CK170" s="52" cm="1">
        <f t="array" ref="CK170">A127898250C_Latest</f>
        <v>3.1549999999999998</v>
      </c>
      <c r="CL170" s="52" cm="1">
        <f t="array" ref="CL170">A127884614W_Latest</f>
        <v>12.619</v>
      </c>
      <c r="CM170" s="52" cm="1">
        <f t="array" ref="CM170">A127939446C_Latest</f>
        <v>3.1970000000000001</v>
      </c>
      <c r="CN170" s="52" t="e" cm="1">
        <f t="array" ref="CN170">A127925894X_Latest</f>
        <v>#NAME?</v>
      </c>
      <c r="CO170" s="52" cm="1">
        <f t="array" ref="CO170">A127911710K_Latest</f>
        <v>46.494</v>
      </c>
      <c r="CP170" s="52" cm="1">
        <f t="array" ref="CP170">A127885978C_Latest</f>
        <v>0.40200000000000002</v>
      </c>
      <c r="CQ170" s="52" cm="1">
        <f t="array" ref="CQ170">A127845062J_Latest</f>
        <v>3.5720000000000001</v>
      </c>
      <c r="CR170" s="52" cm="1">
        <f t="array" ref="CR170">A127899838K_Latest</f>
        <v>0.41899999999999998</v>
      </c>
      <c r="CS170" s="52" cm="1">
        <f t="array" ref="CS170">A127886106L_Latest</f>
        <v>1.4179999999999999</v>
      </c>
      <c r="CT170" s="52" cm="1">
        <f t="array" ref="CT170">A127913742R_Latest</f>
        <v>0.95199999999999996</v>
      </c>
      <c r="CU170" s="52" cm="1">
        <f t="array" ref="CU170">A127886138F_Latest</f>
        <v>1.429</v>
      </c>
      <c r="CV170" s="52" cm="1">
        <f t="array" ref="CV170">A127845150J_Latest</f>
        <v>1.097</v>
      </c>
      <c r="CW170" s="52" cm="1">
        <f t="array" ref="CW170">A127899950K_Latest</f>
        <v>0.34200000000000003</v>
      </c>
      <c r="CX170" s="52" cm="1">
        <f t="array" ref="CX170">A127899750T_Latest</f>
        <v>3.9740000000000002</v>
      </c>
      <c r="CY170" s="52" cm="1">
        <f t="array" ref="CY170">A127913638R_Latest</f>
        <v>0.84599999999999997</v>
      </c>
      <c r="CZ170" s="52" cm="1">
        <f t="array" ref="CZ170">A127899778V_Latest</f>
        <v>0.40500000000000003</v>
      </c>
      <c r="DA170" s="52" cm="1">
        <f t="array" ref="DA170">A127845030R_Latest</f>
        <v>2.927</v>
      </c>
      <c r="DB170" s="52" cm="1">
        <f t="array" ref="DB170">A127927202K_Latest</f>
        <v>1.4790000000000001</v>
      </c>
      <c r="DC170" s="52" t="e" cm="1">
        <f t="array" ref="DC170">A127927370W_Latest</f>
        <v>#NAME?</v>
      </c>
      <c r="DD170" s="52" cm="1">
        <f t="array" ref="DD170">A127844702A_Latest</f>
        <v>9.7550000000000008</v>
      </c>
      <c r="DE170" s="52" cm="1">
        <f t="array" ref="DE170">A127860234X_Latest</f>
        <v>0.89900000000000002</v>
      </c>
      <c r="DF170" s="52" cm="1">
        <f t="array" ref="DF170">A127942462L_Latest</f>
        <v>1.5620000000000001</v>
      </c>
      <c r="DG170" s="52" cm="1">
        <f t="array" ref="DG170">A127901386J_Latest</f>
        <v>0.40799999999999997</v>
      </c>
      <c r="DH170" s="52" cm="1">
        <f t="array" ref="DH170">A127846654F_Latest</f>
        <v>0.47699999999999998</v>
      </c>
      <c r="DI170" s="52" cm="1">
        <f t="array" ref="DI170">A127887698W_Latest</f>
        <v>0.15</v>
      </c>
      <c r="DJ170" s="52" cm="1">
        <f t="array" ref="DJ170">A127928906A_Latest</f>
        <v>0.20699999999999999</v>
      </c>
      <c r="DK170" s="52" cm="1">
        <f t="array" ref="DK170">A127887714K_Latest</f>
        <v>0</v>
      </c>
      <c r="DL170" s="52" cm="1">
        <f t="array" ref="DL170">A127887722K_Latest</f>
        <v>5.8000000000000003E-2</v>
      </c>
      <c r="DM170" s="52" cm="1">
        <f t="array" ref="DM170">A127901274R_Latest</f>
        <v>1.9730000000000001</v>
      </c>
      <c r="DN170" s="52" cm="1">
        <f t="array" ref="DN170">A127901306W_Latest</f>
        <v>0.63900000000000001</v>
      </c>
      <c r="DO170" s="52" cm="1">
        <f t="array" ref="DO170">A127915202L_Latest</f>
        <v>0.40600000000000003</v>
      </c>
      <c r="DP170" s="52" cm="1">
        <f t="array" ref="DP170">A127901342F_Latest</f>
        <v>0.55600000000000005</v>
      </c>
      <c r="DQ170" s="52" cm="1">
        <f t="array" ref="DQ170">A127942450C_Latest</f>
        <v>0.187</v>
      </c>
      <c r="DR170" s="52" t="e" cm="1">
        <f t="array" ref="DR170">A127915366J_Latest</f>
        <v>#NAME?</v>
      </c>
      <c r="DS170" s="52" cm="1">
        <f t="array" ref="DS170">A127846226K_Latest</f>
        <v>3.762</v>
      </c>
      <c r="DT170" s="52" cm="1">
        <f t="array" ref="DT170">A127848038L_Latest</f>
        <v>1.5449999999999999</v>
      </c>
      <c r="DU170" s="52" cm="1">
        <f t="array" ref="DU170">A127902986F_Latest</f>
        <v>3.6040000000000001</v>
      </c>
      <c r="DV170" s="52" cm="1">
        <f t="array" ref="DV170">A127889202T_Latest</f>
        <v>0.246</v>
      </c>
      <c r="DW170" s="52" cm="1">
        <f t="array" ref="DW170">A127861894X_Latest</f>
        <v>1.48</v>
      </c>
      <c r="DX170" s="52" cm="1">
        <f t="array" ref="DX170">A127930458X_Latest</f>
        <v>2.0449999999999999</v>
      </c>
      <c r="DY170" s="52" cm="1">
        <f t="array" ref="DY170">A127861938R_Latest</f>
        <v>0.70899999999999996</v>
      </c>
      <c r="DZ170" s="52" cm="1">
        <f t="array" ref="DZ170">A127875526C_Latest</f>
        <v>0.54400000000000004</v>
      </c>
      <c r="EA170" s="52" cm="1">
        <f t="array" ref="EA170">A127944154W_Latest</f>
        <v>0.214</v>
      </c>
      <c r="EB170" s="52" cm="1">
        <f t="array" ref="EB170">A127916586C_Latest</f>
        <v>4.6349999999999998</v>
      </c>
      <c r="EC170" s="52" cm="1">
        <f t="array" ref="EC170">A127902922V_Latest</f>
        <v>2.258</v>
      </c>
      <c r="ED170" s="52" cm="1">
        <f t="array" ref="ED170">A127930278R_Latest</f>
        <v>0.22</v>
      </c>
      <c r="EE170" s="52" cm="1">
        <f t="array" ref="EE170">A127944030V_Latest</f>
        <v>2.351</v>
      </c>
      <c r="EF170" s="52" cm="1">
        <f t="array" ref="EF170">A127861866R_Latest</f>
        <v>0.92400000000000004</v>
      </c>
      <c r="EG170" s="52" t="e" cm="1">
        <f t="array" ref="EG170">A127916726V_Latest</f>
        <v>#NAME?</v>
      </c>
      <c r="EH170" s="52" cm="1">
        <f t="array" ref="EH170">A127861502A_Latest</f>
        <v>10.864000000000001</v>
      </c>
      <c r="EI170" s="52"/>
      <c r="EJ170" s="52"/>
      <c r="EK170" s="52"/>
      <c r="EL170" s="52"/>
      <c r="EM170" s="52"/>
      <c r="EN170" s="52"/>
      <c r="EO170" s="52"/>
      <c r="EP170" s="52"/>
      <c r="EQ170" s="52"/>
      <c r="ER170" s="52"/>
      <c r="ES170" s="52"/>
      <c r="ET170" s="52"/>
      <c r="EU170" s="52"/>
      <c r="EV170" s="52"/>
      <c r="EW170" s="52"/>
      <c r="EX170" s="52"/>
      <c r="EY170" s="52"/>
      <c r="EZ170" s="52"/>
      <c r="FA170" s="52"/>
      <c r="FB170" s="52"/>
      <c r="FC170" s="52"/>
      <c r="FD170" s="52"/>
      <c r="FE170" s="52"/>
      <c r="FF170" s="52"/>
      <c r="FG170" s="52"/>
      <c r="FH170" s="52"/>
      <c r="FI170" s="52"/>
      <c r="FJ170" s="52"/>
      <c r="FK170" s="52"/>
      <c r="FL170" s="52"/>
      <c r="FM170" s="52"/>
      <c r="FN170" s="52"/>
      <c r="FO170" s="52"/>
      <c r="FP170" s="52"/>
      <c r="FQ170" s="52"/>
      <c r="FR170" s="52"/>
      <c r="FS170" s="52"/>
      <c r="FT170" s="52"/>
      <c r="FU170" s="52"/>
      <c r="FV170" s="52"/>
      <c r="FW170" s="52"/>
      <c r="FX170" s="52"/>
      <c r="FY170" s="52"/>
      <c r="FZ170" s="52"/>
      <c r="GA170" s="52"/>
      <c r="GB170" s="52"/>
      <c r="GC170" s="52"/>
      <c r="GD170" s="52"/>
      <c r="GE170" s="52"/>
      <c r="GF170" s="52"/>
      <c r="GG170" s="52"/>
      <c r="GH170" s="52"/>
      <c r="GI170" s="52"/>
      <c r="GJ170" s="52"/>
    </row>
    <row r="171" spans="1:192" ht="15" hidden="1" customHeight="1">
      <c r="A171" s="49"/>
      <c r="B171" s="49" t="s">
        <v>8787</v>
      </c>
      <c r="C171" s="62">
        <v>54</v>
      </c>
      <c r="D171" s="52" cm="1">
        <f t="array" ref="D171">A127863158L_Latest</f>
        <v>37.296999999999997</v>
      </c>
      <c r="E171" s="52" cm="1">
        <f t="array" ref="E171">A127890630K_Latest</f>
        <v>122.943</v>
      </c>
      <c r="F171" s="52" cm="1">
        <f t="array" ref="F171">A127849730A_Latest</f>
        <v>36.482999999999997</v>
      </c>
      <c r="G171" s="52" cm="1">
        <f t="array" ref="G171">A127931934V_Latest</f>
        <v>68.048000000000002</v>
      </c>
      <c r="H171" s="52" cm="1">
        <f t="array" ref="H171">A127863338W_Latest</f>
        <v>55.14</v>
      </c>
      <c r="I171" s="52" cm="1">
        <f t="array" ref="I171">A127836002L_Latest</f>
        <v>48.539000000000001</v>
      </c>
      <c r="J171" s="52" cm="1">
        <f t="array" ref="J171">A127904642L_Latest</f>
        <v>19.532</v>
      </c>
      <c r="K171" s="52" cm="1">
        <f t="array" ref="K171">A127932042F_Latest</f>
        <v>24.027999999999999</v>
      </c>
      <c r="L171" s="52" cm="1">
        <f t="array" ref="L171">A127931842K_Latest</f>
        <v>144.67400000000001</v>
      </c>
      <c r="M171" s="52" cm="1">
        <f t="array" ref="M171">A127904474L_Latest</f>
        <v>44.734999999999999</v>
      </c>
      <c r="N171" s="52" cm="1">
        <f t="array" ref="N171">A127904486W_Latest</f>
        <v>36.64</v>
      </c>
      <c r="O171" s="52" cm="1">
        <f t="array" ref="O171">A127849698L_Latest</f>
        <v>116.077</v>
      </c>
      <c r="P171" s="52" cm="1">
        <f t="array" ref="P171">A127904506V_Latest</f>
        <v>65.415000000000006</v>
      </c>
      <c r="Q171" s="52" t="e" cm="1">
        <f t="array" ref="Q171">A127849850V_Latest</f>
        <v>#NAME?</v>
      </c>
      <c r="R171" s="52" cm="1">
        <f t="array" ref="R171">A127835582A_Latest</f>
        <v>416.74900000000002</v>
      </c>
      <c r="S171" s="52" cm="1">
        <f t="array" ref="S171">A127905886A_Latest</f>
        <v>14.06</v>
      </c>
      <c r="T171" s="52" cm="1">
        <f t="array" ref="T171">A127864802J_Latest</f>
        <v>30.698</v>
      </c>
      <c r="U171" s="52" cm="1">
        <f t="array" ref="U171">A127878622J_Latest</f>
        <v>11.747</v>
      </c>
      <c r="V171" s="52" cm="1">
        <f t="array" ref="V171">A127864842A_Latest</f>
        <v>21.614000000000001</v>
      </c>
      <c r="W171" s="52" cm="1">
        <f t="array" ref="W171">A127851250F_Latest</f>
        <v>17.864000000000001</v>
      </c>
      <c r="X171" s="52" cm="1">
        <f t="array" ref="X171">A127837562C_Latest</f>
        <v>13.105</v>
      </c>
      <c r="Y171" s="52" cm="1">
        <f t="array" ref="Y171">A127851278J_Latest</f>
        <v>5.298</v>
      </c>
      <c r="Z171" s="52" cm="1">
        <f t="array" ref="Z171">A127919750X_Latest</f>
        <v>3.3769999999999998</v>
      </c>
      <c r="AA171" s="52" cm="1">
        <f t="array" ref="AA171">A127878526J_Latest</f>
        <v>39.466999999999999</v>
      </c>
      <c r="AB171" s="52" cm="1">
        <f t="array" ref="AB171">A127892086C_Latest</f>
        <v>17.024999999999999</v>
      </c>
      <c r="AC171" s="52" cm="1">
        <f t="array" ref="AC171">A127864742T_Latest</f>
        <v>13.603</v>
      </c>
      <c r="AD171" s="52" cm="1">
        <f t="array" ref="AD171">A127905938T_Latest</f>
        <v>31.974</v>
      </c>
      <c r="AE171" s="52" cm="1">
        <f t="array" ref="AE171">A127919646X_Latest</f>
        <v>14.092000000000001</v>
      </c>
      <c r="AF171" s="52" t="e" cm="1">
        <f t="array" ref="AF171">A127878762K_Latest</f>
        <v>#NAME?</v>
      </c>
      <c r="AG171" s="52" cm="1">
        <f t="array" ref="AG171">A127933082T_Latest</f>
        <v>119.384</v>
      </c>
      <c r="AH171" s="52" cm="1">
        <f t="array" ref="AH171">A127838854X_Latest</f>
        <v>9.7840000000000007</v>
      </c>
      <c r="AI171" s="52" cm="1">
        <f t="array" ref="AI171">A127838954J_Latest</f>
        <v>33.484000000000002</v>
      </c>
      <c r="AJ171" s="52" cm="1">
        <f t="array" ref="AJ171">A127880230L_Latest</f>
        <v>8.6189999999999998</v>
      </c>
      <c r="AK171" s="52" cm="1">
        <f t="array" ref="AK171">A127921078C_Latest</f>
        <v>15.504</v>
      </c>
      <c r="AL171" s="52" cm="1">
        <f t="array" ref="AL171">A127852714K_Latest</f>
        <v>11.509</v>
      </c>
      <c r="AM171" s="52" cm="1">
        <f t="array" ref="AM171">A127839018K_Latest</f>
        <v>10.904</v>
      </c>
      <c r="AN171" s="52" cm="1">
        <f t="array" ref="AN171">A127839042K_Latest</f>
        <v>2.9710000000000001</v>
      </c>
      <c r="AO171" s="52" cm="1">
        <f t="array" ref="AO171">A127880302L_Latest</f>
        <v>6.9939999999999998</v>
      </c>
      <c r="AP171" s="52" cm="1">
        <f t="array" ref="AP171">A127934954J_Latest</f>
        <v>39.021000000000001</v>
      </c>
      <c r="AQ171" s="52" cm="1">
        <f t="array" ref="AQ171">A127880114C_Latest</f>
        <v>10.407</v>
      </c>
      <c r="AR171" s="52" cm="1">
        <f t="array" ref="AR171">A127893682T_Latest</f>
        <v>6.2279999999999998</v>
      </c>
      <c r="AS171" s="52" cm="1">
        <f t="array" ref="AS171">A127880174F_Latest</f>
        <v>26.187000000000001</v>
      </c>
      <c r="AT171" s="52" cm="1">
        <f t="array" ref="AT171">A127880198X_Latest</f>
        <v>17.34</v>
      </c>
      <c r="AU171" s="52" t="e" cm="1">
        <f t="array" ref="AU171">A127907666K_Latest</f>
        <v>#NAME?</v>
      </c>
      <c r="AV171" s="52" cm="1">
        <f t="array" ref="AV171">A127879846L_Latest</f>
        <v>101.139</v>
      </c>
      <c r="AW171" s="52" cm="1">
        <f t="array" ref="AW171">A127867786X_Latest</f>
        <v>7.1689999999999996</v>
      </c>
      <c r="AX171" s="52" cm="1">
        <f t="array" ref="AX171">A127895214R_Latest</f>
        <v>27.83</v>
      </c>
      <c r="AY171" s="52" cm="1">
        <f t="array" ref="AY171">A127936566T_Latest</f>
        <v>7.8239999999999998</v>
      </c>
      <c r="AZ171" s="52" cm="1">
        <f t="array" ref="AZ171">A127840462C_Latest</f>
        <v>13.262</v>
      </c>
      <c r="BA171" s="52" cm="1">
        <f t="array" ref="BA171">A127922650X_Latest</f>
        <v>11.843</v>
      </c>
      <c r="BB171" s="52" cm="1">
        <f t="array" ref="BB171">A127867982J_Latest</f>
        <v>11.420999999999999</v>
      </c>
      <c r="BC171" s="52" cm="1">
        <f t="array" ref="BC171">A127840530V_Latest</f>
        <v>5.2830000000000004</v>
      </c>
      <c r="BD171" s="52" cm="1">
        <f t="array" ref="BD171">A127881734K_Latest</f>
        <v>6.3730000000000002</v>
      </c>
      <c r="BE171" s="52" cm="1">
        <f t="array" ref="BE171">A127867802L_Latest</f>
        <v>30.199000000000002</v>
      </c>
      <c r="BF171" s="52" cm="1">
        <f t="array" ref="BF171">A127936486T_Latest</f>
        <v>9.8569999999999993</v>
      </c>
      <c r="BG171" s="52" cm="1">
        <f t="array" ref="BG171">A127909018X_Latest</f>
        <v>9.5020000000000007</v>
      </c>
      <c r="BH171" s="52" cm="1">
        <f t="array" ref="BH171">A127909034X_Latest</f>
        <v>24.306000000000001</v>
      </c>
      <c r="BI171" s="52" cm="1">
        <f t="array" ref="BI171">A127867878J_Latest</f>
        <v>15.811</v>
      </c>
      <c r="BJ171" s="52" t="e" cm="1">
        <f t="array" ref="BJ171">A127936638T_Latest</f>
        <v>#NAME?</v>
      </c>
      <c r="BK171" s="52" cm="1">
        <f t="array" ref="BK171">A127867518C_Latest</f>
        <v>91.007000000000005</v>
      </c>
      <c r="BL171" s="52" cm="1">
        <f t="array" ref="BL171">A127883126T_Latest</f>
        <v>2.6549999999999998</v>
      </c>
      <c r="BM171" s="52" cm="1">
        <f t="array" ref="BM171">A127869338F_Latest</f>
        <v>9.4489999999999998</v>
      </c>
      <c r="BN171" s="52" cm="1">
        <f t="array" ref="BN171">A127910538A_Latest</f>
        <v>3.2989999999999999</v>
      </c>
      <c r="BO171" s="52" cm="1">
        <f t="array" ref="BO171">A127910558K_Latest</f>
        <v>5.7169999999999996</v>
      </c>
      <c r="BP171" s="52" cm="1">
        <f t="array" ref="BP171">A127869394X_Latest</f>
        <v>4.0679999999999996</v>
      </c>
      <c r="BQ171" s="52" cm="1">
        <f t="array" ref="BQ171">A127869414W_Latest</f>
        <v>5.4080000000000004</v>
      </c>
      <c r="BR171" s="52" cm="1">
        <f t="array" ref="BR171">A127924246J_Latest</f>
        <v>2.6619999999999999</v>
      </c>
      <c r="BS171" s="52" cm="1">
        <f t="array" ref="BS171">A127856022V_Latest</f>
        <v>2.3559999999999999</v>
      </c>
      <c r="BT171" s="52" cm="1">
        <f t="array" ref="BT171">A127937970L_Latest</f>
        <v>11.577999999999999</v>
      </c>
      <c r="BU171" s="52" cm="1">
        <f t="array" ref="BU171">A127883154A_Latest</f>
        <v>2.6160000000000001</v>
      </c>
      <c r="BV171" s="52" cm="1">
        <f t="array" ref="BV171">A127869302C_Latest</f>
        <v>2.9620000000000002</v>
      </c>
      <c r="BW171" s="52" cm="1">
        <f t="array" ref="BW171">A127841966A_Latest</f>
        <v>12.114000000000001</v>
      </c>
      <c r="BX171" s="52" cm="1">
        <f t="array" ref="BX171">A127938050R_Latest</f>
        <v>5.93</v>
      </c>
      <c r="BY171" s="52" t="e" cm="1">
        <f t="array" ref="BY171">A127910654K_Latest</f>
        <v>#NAME?</v>
      </c>
      <c r="BZ171" s="52" cm="1">
        <f t="array" ref="BZ171">A127923782V_Latest</f>
        <v>35.987000000000002</v>
      </c>
      <c r="CA171" s="52" cm="1">
        <f t="array" ref="CA171">A127911986X_Latest</f>
        <v>1.72</v>
      </c>
      <c r="CB171" s="52" cm="1">
        <f t="array" ref="CB171">A127925770W_Latest</f>
        <v>14.195</v>
      </c>
      <c r="CC171" s="52" cm="1">
        <f t="array" ref="CC171">A127870914R_Latest</f>
        <v>3.306</v>
      </c>
      <c r="CD171" s="52" cm="1">
        <f t="array" ref="CD171">A127898338W_Latest</f>
        <v>9.0559999999999992</v>
      </c>
      <c r="CE171" s="52" cm="1">
        <f t="array" ref="CE171">A127843546T_Latest</f>
        <v>6.4740000000000002</v>
      </c>
      <c r="CF171" s="52" cm="1">
        <f t="array" ref="CF171">A127898394R_Latest</f>
        <v>5.79</v>
      </c>
      <c r="CG171" s="52" cm="1">
        <f t="array" ref="CG171">A127939522V_Latest</f>
        <v>2.8479999999999999</v>
      </c>
      <c r="CH171" s="52" cm="1">
        <f t="array" ref="CH171">A127939538L_Latest</f>
        <v>3.3759999999999999</v>
      </c>
      <c r="CI171" s="52" cm="1">
        <f t="array" ref="CI171">A127870790X_Latest</f>
        <v>15.486000000000001</v>
      </c>
      <c r="CJ171" s="52" cm="1">
        <f t="array" ref="CJ171">A127912034J_Latest</f>
        <v>2.9950000000000001</v>
      </c>
      <c r="CK171" s="52" cm="1">
        <f t="array" ref="CK171">A127884606W_Latest</f>
        <v>2.919</v>
      </c>
      <c r="CL171" s="52" cm="1">
        <f t="array" ref="CL171">A127843466T_Latest</f>
        <v>16.265000000000001</v>
      </c>
      <c r="CM171" s="52" cm="1">
        <f t="array" ref="CM171">A127843490T_Latest</f>
        <v>9.0990000000000002</v>
      </c>
      <c r="CN171" s="52" t="e" cm="1">
        <f t="array" ref="CN171">A127884734R_Latest</f>
        <v>#NAME?</v>
      </c>
      <c r="CO171" s="52" cm="1">
        <f t="array" ref="CO171">A127911714V_Latest</f>
        <v>47.68</v>
      </c>
      <c r="CP171" s="52" cm="1">
        <f t="array" ref="CP171">A127844930C_Latest</f>
        <v>0.873</v>
      </c>
      <c r="CQ171" s="52" cm="1">
        <f t="array" ref="CQ171">A127886074F_Latest</f>
        <v>3.157</v>
      </c>
      <c r="CR171" s="52" cm="1">
        <f t="array" ref="CR171">A127845082T_Latest</f>
        <v>1.2609999999999999</v>
      </c>
      <c r="CS171" s="52" cm="1">
        <f t="array" ref="CS171">A127941078A_Latest</f>
        <v>1.33</v>
      </c>
      <c r="CT171" s="52" cm="1">
        <f t="array" ref="CT171">A127899890V_Latest</f>
        <v>1.444</v>
      </c>
      <c r="CU171" s="52" cm="1">
        <f t="array" ref="CU171">A127913766J_Latest</f>
        <v>0.82499999999999996</v>
      </c>
      <c r="CV171" s="52" cm="1">
        <f t="array" ref="CV171">A127927334L_Latest</f>
        <v>0.41</v>
      </c>
      <c r="CW171" s="52" cm="1">
        <f t="array" ref="CW171">A127927362W_Latest</f>
        <v>0.48499999999999999</v>
      </c>
      <c r="CX171" s="52" cm="1">
        <f t="array" ref="CX171">A127927106K_Latest</f>
        <v>3.758</v>
      </c>
      <c r="CY171" s="52" cm="1">
        <f t="array" ref="CY171">A127913642F_Latest</f>
        <v>1</v>
      </c>
      <c r="CZ171" s="52" cm="1">
        <f t="array" ref="CZ171">A127845002F_Latest</f>
        <v>1.3320000000000001</v>
      </c>
      <c r="DA171" s="52" cm="1">
        <f t="array" ref="DA171">A127941002F_Latest</f>
        <v>2.3140000000000001</v>
      </c>
      <c r="DB171" s="52" cm="1">
        <f t="array" ref="DB171">A127886050L_Latest</f>
        <v>1.109</v>
      </c>
      <c r="DC171" s="52" t="e" cm="1">
        <f t="array" ref="DC171">A127899966C_Latest</f>
        <v>#NAME?</v>
      </c>
      <c r="DD171" s="52" cm="1">
        <f t="array" ref="DD171">A127872050C_Latest</f>
        <v>9.7859999999999996</v>
      </c>
      <c r="DE171" s="52" cm="1">
        <f t="array" ref="DE171">A127915166R_Latest</f>
        <v>7.8E-2</v>
      </c>
      <c r="DF171" s="52" cm="1">
        <f t="array" ref="DF171">A127942466W_Latest</f>
        <v>0.56299999999999994</v>
      </c>
      <c r="DG171" s="52" cm="1">
        <f t="array" ref="DG171">A127887658C_Latest</f>
        <v>0.16500000000000001</v>
      </c>
      <c r="DH171" s="52" cm="1">
        <f t="array" ref="DH171">A127887682C_Latest</f>
        <v>0.41299999999999998</v>
      </c>
      <c r="DI171" s="52" cm="1">
        <f t="array" ref="DI171">A127928882V_Latest</f>
        <v>0.318</v>
      </c>
      <c r="DJ171" s="52" cm="1">
        <f t="array" ref="DJ171">A127846682R_Latest</f>
        <v>0.255</v>
      </c>
      <c r="DK171" s="52" cm="1">
        <f t="array" ref="DK171">A127915326R_Latest</f>
        <v>5.8999999999999997E-2</v>
      </c>
      <c r="DL171" s="52" cm="1">
        <f t="array" ref="DL171">A127846722W_Latest</f>
        <v>0.16400000000000001</v>
      </c>
      <c r="DM171" s="52" cm="1">
        <f t="array" ref="DM171">A127846494F_Latest</f>
        <v>0.64100000000000001</v>
      </c>
      <c r="DN171" s="52" cm="1">
        <f t="array" ref="DN171">A127873878W_Latest</f>
        <v>0.33600000000000002</v>
      </c>
      <c r="DO171" s="52" cm="1">
        <f t="array" ref="DO171">A127942426C_Latest</f>
        <v>9.4E-2</v>
      </c>
      <c r="DP171" s="52" cm="1">
        <f t="array" ref="DP171">A127860310R_Latest</f>
        <v>0.38100000000000001</v>
      </c>
      <c r="DQ171" s="52" cm="1">
        <f t="array" ref="DQ171">A127901346R_Latest</f>
        <v>0.49199999999999999</v>
      </c>
      <c r="DR171" s="52" t="e" cm="1">
        <f t="array" ref="DR171">A127942590F_Latest</f>
        <v>#NAME?</v>
      </c>
      <c r="DS171" s="52" cm="1">
        <f t="array" ref="DS171">A127914934A_Latest</f>
        <v>2.0139999999999998</v>
      </c>
      <c r="DT171" s="52" cm="1">
        <f t="array" ref="DT171">A127861766F_Latest</f>
        <v>0.95799999999999996</v>
      </c>
      <c r="DU171" s="52" cm="1">
        <f t="array" ref="DU171">A127889170K_Latest</f>
        <v>3.5670000000000002</v>
      </c>
      <c r="DV171" s="52" cm="1">
        <f t="array" ref="DV171">A127903002W_Latest</f>
        <v>0.26400000000000001</v>
      </c>
      <c r="DW171" s="52" cm="1">
        <f t="array" ref="DW171">A127930438R_Latest</f>
        <v>1.153</v>
      </c>
      <c r="DX171" s="52" cm="1">
        <f t="array" ref="DX171">A127875494W_Latest</f>
        <v>1.6180000000000001</v>
      </c>
      <c r="DY171" s="52" cm="1">
        <f t="array" ref="DY171">A127903062X_Latest</f>
        <v>0.83099999999999996</v>
      </c>
      <c r="DZ171" s="52" cm="1">
        <f t="array" ref="DZ171">A127944138W_Latest</f>
        <v>0</v>
      </c>
      <c r="EA171" s="52" cm="1">
        <f t="array" ref="EA171">A127903110F_Latest</f>
        <v>0.90300000000000002</v>
      </c>
      <c r="EB171" s="52" cm="1">
        <f t="array" ref="EB171">A127902902K_Latest</f>
        <v>4.524</v>
      </c>
      <c r="EC171" s="52" cm="1">
        <f t="array" ref="EC171">A127930266F_Latest</f>
        <v>0.498</v>
      </c>
      <c r="ED171" s="52" cm="1">
        <f t="array" ref="ED171">A127930282F_Latest</f>
        <v>0</v>
      </c>
      <c r="EE171" s="52" cm="1">
        <f t="array" ref="EE171">A127902958W_Latest</f>
        <v>2.536</v>
      </c>
      <c r="EF171" s="52" cm="1">
        <f t="array" ref="EF171">A127930342W_Latest</f>
        <v>1.5429999999999999</v>
      </c>
      <c r="EG171" s="52" t="e" cm="1">
        <f t="array" ref="EG171">A127903142X_Latest</f>
        <v>#NAME?</v>
      </c>
      <c r="EH171" s="52" cm="1">
        <f t="array" ref="EH171">A127875054T_Latest</f>
        <v>9.7520000000000007</v>
      </c>
      <c r="EI171" s="52"/>
      <c r="EJ171" s="52"/>
      <c r="EK171" s="52"/>
      <c r="EL171" s="52"/>
      <c r="EM171" s="52"/>
      <c r="EN171" s="52"/>
      <c r="EO171" s="52"/>
      <c r="EP171" s="52"/>
      <c r="EQ171" s="52"/>
      <c r="ER171" s="52"/>
      <c r="ES171" s="52"/>
      <c r="ET171" s="52"/>
      <c r="EU171" s="52"/>
      <c r="EV171" s="52"/>
      <c r="EW171" s="52"/>
      <c r="EX171" s="52"/>
      <c r="EY171" s="52"/>
      <c r="EZ171" s="52"/>
      <c r="FA171" s="52"/>
      <c r="FB171" s="52"/>
      <c r="FC171" s="52"/>
      <c r="FD171" s="52"/>
      <c r="FE171" s="52"/>
      <c r="FF171" s="52"/>
      <c r="FG171" s="52"/>
      <c r="FH171" s="52"/>
      <c r="FI171" s="52"/>
      <c r="FJ171" s="52"/>
      <c r="FK171" s="52"/>
      <c r="FL171" s="52"/>
      <c r="FM171" s="52"/>
      <c r="FN171" s="52"/>
      <c r="FO171" s="52"/>
      <c r="FP171" s="52"/>
      <c r="FQ171" s="52"/>
      <c r="FR171" s="52"/>
      <c r="FS171" s="52"/>
      <c r="FT171" s="52"/>
      <c r="FU171" s="52"/>
      <c r="FV171" s="52"/>
      <c r="FW171" s="52"/>
      <c r="FX171" s="52"/>
      <c r="FY171" s="52"/>
      <c r="FZ171" s="52"/>
      <c r="GA171" s="52"/>
      <c r="GB171" s="52"/>
      <c r="GC171" s="52"/>
      <c r="GD171" s="52"/>
      <c r="GE171" s="52"/>
      <c r="GF171" s="52"/>
      <c r="GG171" s="52"/>
      <c r="GH171" s="52"/>
      <c r="GI171" s="52"/>
      <c r="GJ171" s="52"/>
    </row>
    <row r="172" spans="1:192" ht="15" hidden="1" customHeight="1">
      <c r="A172" s="49"/>
      <c r="B172" s="49" t="s">
        <v>8788</v>
      </c>
      <c r="C172" s="62">
        <v>55</v>
      </c>
      <c r="D172" s="52" cm="1">
        <f t="array" ref="D172">A127931830A_Latest</f>
        <v>117.155</v>
      </c>
      <c r="E172" s="52" cm="1">
        <f t="array" ref="E172">A127931910A_Latest</f>
        <v>294.29599999999999</v>
      </c>
      <c r="F172" s="52" cm="1">
        <f t="array" ref="F172">A127863310V_Latest</f>
        <v>141.578</v>
      </c>
      <c r="G172" s="52" cm="1">
        <f t="array" ref="G172">A127918206A_Latest</f>
        <v>194.72499999999999</v>
      </c>
      <c r="H172" s="52" cm="1">
        <f t="array" ref="H172">A127863342L_Latest</f>
        <v>129.905</v>
      </c>
      <c r="I172" s="52" cm="1">
        <f t="array" ref="I172">A127890686W_Latest</f>
        <v>167.89</v>
      </c>
      <c r="J172" s="52" cm="1">
        <f t="array" ref="J172">A127863366F_Latest</f>
        <v>113.06699999999999</v>
      </c>
      <c r="K172" s="52" cm="1">
        <f t="array" ref="K172">A127918294L_Latest</f>
        <v>142.994</v>
      </c>
      <c r="L172" s="52" cm="1">
        <f t="array" ref="L172">A127863182L_Latest</f>
        <v>369.22300000000001</v>
      </c>
      <c r="M172" s="52" cm="1">
        <f t="array" ref="M172">A127835866C_Latest</f>
        <v>120.53100000000001</v>
      </c>
      <c r="N172" s="52" cm="1">
        <f t="array" ref="N172">A127890562V_Latest</f>
        <v>153.923</v>
      </c>
      <c r="O172" s="52" cm="1">
        <f t="array" ref="O172">A127863246L_Latest</f>
        <v>358.40199999999999</v>
      </c>
      <c r="P172" s="52" cm="1">
        <f t="array" ref="P172">A127835930K_Latest</f>
        <v>287.88900000000001</v>
      </c>
      <c r="Q172" s="52" t="e" cm="1">
        <f t="array" ref="Q172">A127918310A_Latest</f>
        <v>#NAME?</v>
      </c>
      <c r="R172" s="52" cm="1">
        <f t="array" ref="R172">A127931562T_Latest</f>
        <v>1305.9870000000001</v>
      </c>
      <c r="S172" s="52" cm="1">
        <f t="array" ref="S172">A127933370K_Latest</f>
        <v>38.905999999999999</v>
      </c>
      <c r="T172" s="52" cm="1">
        <f t="array" ref="T172">A127892150K_Latest</f>
        <v>104.809</v>
      </c>
      <c r="U172" s="52" cm="1">
        <f t="array" ref="U172">A127933514K_Latest</f>
        <v>43.35</v>
      </c>
      <c r="V172" s="52" cm="1">
        <f t="array" ref="V172">A127837522K_Latest</f>
        <v>61.189</v>
      </c>
      <c r="W172" s="52" cm="1">
        <f t="array" ref="W172">A127851254R_Latest</f>
        <v>41.704000000000001</v>
      </c>
      <c r="X172" s="52" cm="1">
        <f t="array" ref="X172">A127864882V_Latest</f>
        <v>42.094000000000001</v>
      </c>
      <c r="Y172" s="52" cm="1">
        <f t="array" ref="Y172">A127851282X_Latest</f>
        <v>37.890999999999998</v>
      </c>
      <c r="Z172" s="52" cm="1">
        <f t="array" ref="Z172">A127919754J_Latest</f>
        <v>45.042000000000002</v>
      </c>
      <c r="AA172" s="52" cm="1">
        <f t="array" ref="AA172">A127933398L_Latest</f>
        <v>132.37</v>
      </c>
      <c r="AB172" s="52" cm="1">
        <f t="array" ref="AB172">A127851150W_Latest</f>
        <v>36.218000000000004</v>
      </c>
      <c r="AC172" s="52" cm="1">
        <f t="array" ref="AC172">A127933454V_Latest</f>
        <v>46.664999999999999</v>
      </c>
      <c r="AD172" s="52" cm="1">
        <f t="array" ref="AD172">A127878582A_Latest</f>
        <v>112.387</v>
      </c>
      <c r="AE172" s="52" cm="1">
        <f t="array" ref="AE172">A127864782K_Latest</f>
        <v>84.733999999999995</v>
      </c>
      <c r="AF172" s="52" t="e" cm="1">
        <f t="array" ref="AF172">A127864946V_Latest</f>
        <v>#NAME?</v>
      </c>
      <c r="AG172" s="52" cm="1">
        <f t="array" ref="AG172">A127850862A_Latest</f>
        <v>415.60199999999998</v>
      </c>
      <c r="AH172" s="52" cm="1">
        <f t="array" ref="AH172">A127920934R_Latest</f>
        <v>30.521000000000001</v>
      </c>
      <c r="AI172" s="52" cm="1">
        <f t="array" ref="AI172">A127852670V_Latest</f>
        <v>73.278999999999996</v>
      </c>
      <c r="AJ172" s="52" cm="1">
        <f t="array" ref="AJ172">A127880234W_Latest</f>
        <v>33.767000000000003</v>
      </c>
      <c r="AK172" s="52" cm="1">
        <f t="array" ref="AK172">A127838990T_Latest</f>
        <v>46.24</v>
      </c>
      <c r="AL172" s="52" cm="1">
        <f t="array" ref="AL172">A127893838A_Latest</f>
        <v>29.933</v>
      </c>
      <c r="AM172" s="52" cm="1">
        <f t="array" ref="AM172">A127866426A_Latest</f>
        <v>48.838000000000001</v>
      </c>
      <c r="AN172" s="52" cm="1">
        <f t="array" ref="AN172">A127921118K_Latest</f>
        <v>28.512</v>
      </c>
      <c r="AO172" s="52" cm="1">
        <f t="array" ref="AO172">A127893910J_Latest</f>
        <v>29.146000000000001</v>
      </c>
      <c r="AP172" s="52" cm="1">
        <f t="array" ref="AP172">A127838874J_Latest</f>
        <v>90.534000000000006</v>
      </c>
      <c r="AQ172" s="52" cm="1">
        <f t="array" ref="AQ172">A127920970X_Latest</f>
        <v>28.495000000000001</v>
      </c>
      <c r="AR172" s="52" cm="1">
        <f t="array" ref="AR172">A127838914R_Latest</f>
        <v>40.209000000000003</v>
      </c>
      <c r="AS172" s="52" cm="1">
        <f t="array" ref="AS172">A127893726J_Latest</f>
        <v>87.635999999999996</v>
      </c>
      <c r="AT172" s="52" cm="1">
        <f t="array" ref="AT172">A127893770T_Latest</f>
        <v>70.412000000000006</v>
      </c>
      <c r="AU172" s="52" t="e" cm="1">
        <f t="array" ref="AU172">A127893930T_Latest</f>
        <v>#NAME?</v>
      </c>
      <c r="AV172" s="52" cm="1">
        <f t="array" ref="AV172">A127865982W_Latest</f>
        <v>321.70800000000003</v>
      </c>
      <c r="AW172" s="52" cm="1">
        <f t="array" ref="AW172">A127936438X_Latest</f>
        <v>21.86</v>
      </c>
      <c r="AX172" s="52" cm="1">
        <f t="array" ref="AX172">A127881626A_Latest</f>
        <v>57.417000000000002</v>
      </c>
      <c r="AY172" s="52" cm="1">
        <f t="array" ref="AY172">A127895226X_Latest</f>
        <v>27.722000000000001</v>
      </c>
      <c r="AZ172" s="52" cm="1">
        <f t="array" ref="AZ172">A127840466L_Latest</f>
        <v>40.491</v>
      </c>
      <c r="BA172" s="52" cm="1">
        <f t="array" ref="BA172">A127922654J_Latest</f>
        <v>26.591000000000001</v>
      </c>
      <c r="BB172" s="52" cm="1">
        <f t="array" ref="BB172">A127922686A_Latest</f>
        <v>39.744999999999997</v>
      </c>
      <c r="BC172" s="52" cm="1">
        <f t="array" ref="BC172">A127922718J_Latest</f>
        <v>25.114000000000001</v>
      </c>
      <c r="BD172" s="52" cm="1">
        <f t="array" ref="BD172">A127854466W_Latest</f>
        <v>34.414000000000001</v>
      </c>
      <c r="BE172" s="52" cm="1">
        <f t="array" ref="BE172">A127867806W_Latest</f>
        <v>70.185000000000002</v>
      </c>
      <c r="BF172" s="52" cm="1">
        <f t="array" ref="BF172">A127909002F_Latest</f>
        <v>26.646000000000001</v>
      </c>
      <c r="BG172" s="52" cm="1">
        <f t="array" ref="BG172">A127854322K_Latest</f>
        <v>32.630000000000003</v>
      </c>
      <c r="BH172" s="52" cm="1">
        <f t="array" ref="BH172">A127881578V_Latest</f>
        <v>74.311000000000007</v>
      </c>
      <c r="BI172" s="52" cm="1">
        <f t="array" ref="BI172">A127867882X_Latest</f>
        <v>64.465999999999994</v>
      </c>
      <c r="BJ172" s="52" t="e" cm="1">
        <f t="array" ref="BJ172">A127922750J_Latest</f>
        <v>#NAME?</v>
      </c>
      <c r="BK172" s="52" cm="1">
        <f t="array" ref="BK172">A127867522V_Latest</f>
        <v>273.35300000000001</v>
      </c>
      <c r="BL172" s="52" cm="1">
        <f t="array" ref="BL172">A127841894A_Latest</f>
        <v>4.2320000000000002</v>
      </c>
      <c r="BM172" s="52" cm="1">
        <f t="array" ref="BM172">A127883234A_Latest</f>
        <v>18.812999999999999</v>
      </c>
      <c r="BN172" s="52" cm="1">
        <f t="array" ref="BN172">A127842022K_Latest</f>
        <v>10.483000000000001</v>
      </c>
      <c r="BO172" s="52" cm="1">
        <f t="array" ref="BO172">A127938106R_Latest</f>
        <v>15.13</v>
      </c>
      <c r="BP172" s="52" cm="1">
        <f t="array" ref="BP172">A127910586V_Latest</f>
        <v>11.641999999999999</v>
      </c>
      <c r="BQ172" s="52" cm="1">
        <f t="array" ref="BQ172">A127869418F_Latest</f>
        <v>15.023</v>
      </c>
      <c r="BR172" s="52" cm="1">
        <f t="array" ref="BR172">A127869438R_Latest</f>
        <v>5.968</v>
      </c>
      <c r="BS172" s="52" cm="1">
        <f t="array" ref="BS172">A127883350K_Latest</f>
        <v>12.981</v>
      </c>
      <c r="BT172" s="52" cm="1">
        <f t="array" ref="BT172">A127937974W_Latest</f>
        <v>20.797999999999998</v>
      </c>
      <c r="BU172" s="52" cm="1">
        <f t="array" ref="BU172">A127883158K_Latest</f>
        <v>8.6769999999999996</v>
      </c>
      <c r="BV172" s="52" cm="1">
        <f t="array" ref="BV172">A127938010W_Latest</f>
        <v>10.215999999999999</v>
      </c>
      <c r="BW172" s="52" cm="1">
        <f t="array" ref="BW172">A127910498V_Latest</f>
        <v>27.756</v>
      </c>
      <c r="BX172" s="52" cm="1">
        <f t="array" ref="BX172">A127869326W_Latest</f>
        <v>26.247</v>
      </c>
      <c r="BY172" s="52" t="e" cm="1">
        <f t="array" ref="BY172">A127910658V_Latest</f>
        <v>#NAME?</v>
      </c>
      <c r="BZ172" s="52" cm="1">
        <f t="array" ref="BZ172">A127868978K_Latest</f>
        <v>94.962999999999994</v>
      </c>
      <c r="CA172" s="52" cm="1">
        <f t="array" ref="CA172">A127925658W_Latest</f>
        <v>15.281000000000001</v>
      </c>
      <c r="CB172" s="52" cm="1">
        <f t="array" ref="CB172">A127925774F_Latest</f>
        <v>26.355</v>
      </c>
      <c r="CC172" s="52" cm="1">
        <f t="array" ref="CC172">A127843522X_Latest</f>
        <v>19.346</v>
      </c>
      <c r="CD172" s="52" cm="1">
        <f t="array" ref="CD172">A127925818W_Latest</f>
        <v>20.190000000000001</v>
      </c>
      <c r="CE172" s="52" cm="1">
        <f t="array" ref="CE172">A127912166K_Latest</f>
        <v>13.319000000000001</v>
      </c>
      <c r="CF172" s="52" cm="1">
        <f t="array" ref="CF172">A127884690X_Latest</f>
        <v>14.803000000000001</v>
      </c>
      <c r="CG172" s="52" cm="1">
        <f t="array" ref="CG172">A127870978A_Latest</f>
        <v>11.473000000000001</v>
      </c>
      <c r="CH172" s="52" cm="1">
        <f t="array" ref="CH172">A127898446F_Latest</f>
        <v>14.457000000000001</v>
      </c>
      <c r="CI172" s="52" cm="1">
        <f t="array" ref="CI172">A127857338J_Latest</f>
        <v>37.844999999999999</v>
      </c>
      <c r="CJ172" s="52" cm="1">
        <f t="array" ref="CJ172">A127925702V_Latest</f>
        <v>12.688000000000001</v>
      </c>
      <c r="CK172" s="52" cm="1">
        <f t="array" ref="CK172">A127898254L_Latest</f>
        <v>17.516999999999999</v>
      </c>
      <c r="CL172" s="52" cm="1">
        <f t="array" ref="CL172">A127870862X_Latest</f>
        <v>39.247999999999998</v>
      </c>
      <c r="CM172" s="52" cm="1">
        <f t="array" ref="CM172">A127898286F_Latest</f>
        <v>27.925000000000001</v>
      </c>
      <c r="CN172" s="52" t="e" cm="1">
        <f t="array" ref="CN172">A127857574K_Latest</f>
        <v>#NAME?</v>
      </c>
      <c r="CO172" s="52" cm="1">
        <f t="array" ref="CO172">A127897938J_Latest</f>
        <v>136.54300000000001</v>
      </c>
      <c r="CP172" s="52" cm="1">
        <f t="array" ref="CP172">A127872334F_Latest</f>
        <v>1.45</v>
      </c>
      <c r="CQ172" s="52" cm="1">
        <f t="array" ref="CQ172">A127913694J_Latest</f>
        <v>3.5030000000000001</v>
      </c>
      <c r="CR172" s="52" cm="1">
        <f t="array" ref="CR172">A127886086R_Latest</f>
        <v>3.6230000000000002</v>
      </c>
      <c r="CS172" s="52" cm="1">
        <f t="array" ref="CS172">A127927274W_Latest</f>
        <v>6.4610000000000003</v>
      </c>
      <c r="CT172" s="52" cm="1">
        <f t="array" ref="CT172">A127886126W_Latest</f>
        <v>2.718</v>
      </c>
      <c r="CU172" s="52" cm="1">
        <f t="array" ref="CU172">A127886142W_Latest</f>
        <v>4.1260000000000003</v>
      </c>
      <c r="CV172" s="52" cm="1">
        <f t="array" ref="CV172">A127859014X_Latest</f>
        <v>2.2789999999999999</v>
      </c>
      <c r="CW172" s="52" cm="1">
        <f t="array" ref="CW172">A127941138T_Latest</f>
        <v>4.399</v>
      </c>
      <c r="CX172" s="52" cm="1">
        <f t="array" ref="CX172">A127899754A_Latest</f>
        <v>4.1580000000000004</v>
      </c>
      <c r="CY172" s="52" cm="1">
        <f t="array" ref="CY172">A127886006C_Latest</f>
        <v>2.9489999999999998</v>
      </c>
      <c r="CZ172" s="52" cm="1">
        <f t="array" ref="CZ172">A127872394J_Latest</f>
        <v>3.649</v>
      </c>
      <c r="DA172" s="52" cm="1">
        <f t="array" ref="DA172">A127927174L_Latest</f>
        <v>9.7710000000000008</v>
      </c>
      <c r="DB172" s="52" cm="1">
        <f t="array" ref="DB172">A127913678J_Latest</f>
        <v>7.89</v>
      </c>
      <c r="DC172" s="52" t="e" cm="1">
        <f t="array" ref="DC172">A127927374F_Latest</f>
        <v>#NAME?</v>
      </c>
      <c r="DD172" s="52" cm="1">
        <f t="array" ref="DD172">A127940710A_Latest</f>
        <v>28.558</v>
      </c>
      <c r="DE172" s="52" cm="1">
        <f t="array" ref="DE172">A127942382L_Latest</f>
        <v>0.99299999999999999</v>
      </c>
      <c r="DF172" s="52" cm="1">
        <f t="array" ref="DF172">A127846602C_Latest</f>
        <v>2.843</v>
      </c>
      <c r="DG172" s="52" cm="1">
        <f t="array" ref="DG172">A127887662V_Latest</f>
        <v>1.1080000000000001</v>
      </c>
      <c r="DH172" s="52" cm="1">
        <f t="array" ref="DH172">A127860382A_Latest</f>
        <v>2.536</v>
      </c>
      <c r="DI172" s="52" cm="1">
        <f t="array" ref="DI172">A127873990W_Latest</f>
        <v>1.115</v>
      </c>
      <c r="DJ172" s="52" cm="1">
        <f t="array" ref="DJ172">A127901446X_Latest</f>
        <v>0.72</v>
      </c>
      <c r="DK172" s="52" cm="1">
        <f t="array" ref="DK172">A127928938V_Latest</f>
        <v>0.49299999999999999</v>
      </c>
      <c r="DL172" s="52" cm="1">
        <f t="array" ref="DL172">A127915354X_Latest</f>
        <v>0.56799999999999995</v>
      </c>
      <c r="DM172" s="52" cm="1">
        <f t="array" ref="DM172">A127873866L_Latest</f>
        <v>3.6030000000000002</v>
      </c>
      <c r="DN172" s="52" cm="1">
        <f t="array" ref="DN172">A127915194X_Latest</f>
        <v>1.7949999999999999</v>
      </c>
      <c r="DO172" s="52" cm="1">
        <f t="array" ref="DO172">A127873898F_Latest</f>
        <v>1.415</v>
      </c>
      <c r="DP172" s="52" cm="1">
        <f t="array" ref="DP172">A127887606A_Latest</f>
        <v>2.1619999999999999</v>
      </c>
      <c r="DQ172" s="52" cm="1">
        <f t="array" ref="DQ172">A127928818A_Latest</f>
        <v>1.401</v>
      </c>
      <c r="DR172" s="52" t="e" cm="1">
        <f t="array" ref="DR172">A127928970V_Latest</f>
        <v>#NAME?</v>
      </c>
      <c r="DS172" s="52" cm="1">
        <f t="array" ref="DS172">A127846230A_Latest</f>
        <v>10.452999999999999</v>
      </c>
      <c r="DT172" s="52" cm="1">
        <f t="array" ref="DT172">A127943962A_Latest</f>
        <v>3.9140000000000001</v>
      </c>
      <c r="DU172" s="52" cm="1">
        <f t="array" ref="DU172">A127861882R_Latest</f>
        <v>7.2770000000000001</v>
      </c>
      <c r="DV172" s="52" cm="1">
        <f t="array" ref="DV172">A127889206A_Latest</f>
        <v>2.1800000000000002</v>
      </c>
      <c r="DW172" s="52" cm="1">
        <f t="array" ref="DW172">A127903018R_Latest</f>
        <v>2.4870000000000001</v>
      </c>
      <c r="DX172" s="52" cm="1">
        <f t="array" ref="DX172">A127875498F_Latest</f>
        <v>2.8820000000000001</v>
      </c>
      <c r="DY172" s="52" cm="1">
        <f t="array" ref="DY172">A127875514V_Latest</f>
        <v>2.5409999999999999</v>
      </c>
      <c r="DZ172" s="52" cm="1">
        <f t="array" ref="DZ172">A127875530V_Latest</f>
        <v>1.3380000000000001</v>
      </c>
      <c r="EA172" s="52" cm="1">
        <f t="array" ref="EA172">A127903114R_Latest</f>
        <v>1.988</v>
      </c>
      <c r="EB172" s="52" cm="1">
        <f t="array" ref="EB172">A127889086V_Latest</f>
        <v>9.7309999999999999</v>
      </c>
      <c r="EC172" s="52" cm="1">
        <f t="array" ref="EC172">A127875338V_Latest</f>
        <v>3.0619999999999998</v>
      </c>
      <c r="ED172" s="52" cm="1">
        <f t="array" ref="ED172">A127944002K_Latest</f>
        <v>1.621</v>
      </c>
      <c r="EE172" s="52" cm="1">
        <f t="array" ref="EE172">A127944034C_Latest</f>
        <v>5.1310000000000002</v>
      </c>
      <c r="EF172" s="52" cm="1">
        <f t="array" ref="EF172">A127916630A_Latest</f>
        <v>4.8140000000000001</v>
      </c>
      <c r="EG172" s="52" t="e" cm="1">
        <f t="array" ref="EG172">A127861990X_Latest</f>
        <v>#NAME?</v>
      </c>
      <c r="EH172" s="52" cm="1">
        <f t="array" ref="EH172">A127888786R_Latest</f>
        <v>24.808</v>
      </c>
      <c r="EI172" s="52"/>
      <c r="EJ172" s="52"/>
      <c r="EK172" s="52"/>
      <c r="EL172" s="52"/>
      <c r="EM172" s="52"/>
      <c r="EN172" s="52"/>
      <c r="EO172" s="52"/>
      <c r="EP172" s="52"/>
      <c r="EQ172" s="52"/>
      <c r="ER172" s="52"/>
      <c r="ES172" s="52"/>
      <c r="ET172" s="52"/>
      <c r="EU172" s="52"/>
      <c r="EV172" s="52"/>
      <c r="EW172" s="52"/>
      <c r="EX172" s="52"/>
      <c r="EY172" s="52"/>
      <c r="EZ172" s="52"/>
      <c r="FA172" s="52"/>
      <c r="FB172" s="52"/>
      <c r="FC172" s="52"/>
      <c r="FD172" s="52"/>
      <c r="FE172" s="52"/>
      <c r="FF172" s="52"/>
      <c r="FG172" s="52"/>
      <c r="FH172" s="52"/>
      <c r="FI172" s="52"/>
      <c r="FJ172" s="52"/>
      <c r="FK172" s="52"/>
      <c r="FL172" s="52"/>
      <c r="FM172" s="52"/>
      <c r="FN172" s="52"/>
      <c r="FO172" s="52"/>
      <c r="FP172" s="52"/>
      <c r="FQ172" s="52"/>
      <c r="FR172" s="52"/>
      <c r="FS172" s="52"/>
      <c r="FT172" s="52"/>
      <c r="FU172" s="52"/>
      <c r="FV172" s="52"/>
      <c r="FW172" s="52"/>
      <c r="FX172" s="52"/>
      <c r="FY172" s="52"/>
      <c r="FZ172" s="52"/>
      <c r="GA172" s="52"/>
      <c r="GB172" s="52"/>
      <c r="GC172" s="52"/>
      <c r="GD172" s="52"/>
      <c r="GE172" s="52"/>
      <c r="GF172" s="52"/>
      <c r="GG172" s="52"/>
      <c r="GH172" s="52"/>
      <c r="GI172" s="52"/>
      <c r="GJ172" s="52"/>
    </row>
    <row r="173" spans="1:192" ht="15" hidden="1" customHeight="1">
      <c r="A173" s="48" t="s">
        <v>8789</v>
      </c>
      <c r="B173" s="49"/>
      <c r="C173" s="62">
        <v>56</v>
      </c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52"/>
      <c r="AY173" s="52"/>
      <c r="AZ173" s="52"/>
      <c r="BA173" s="52"/>
      <c r="BB173" s="52"/>
      <c r="BC173" s="52"/>
      <c r="BD173" s="52"/>
      <c r="BE173" s="52"/>
      <c r="BF173" s="52"/>
      <c r="BG173" s="52"/>
      <c r="BH173" s="52"/>
      <c r="BI173" s="52"/>
      <c r="BJ173" s="52"/>
      <c r="BK173" s="52"/>
      <c r="BL173" s="52"/>
      <c r="BM173" s="52"/>
      <c r="BN173" s="52"/>
      <c r="BO173" s="52"/>
      <c r="BP173" s="52"/>
      <c r="BQ173" s="52"/>
      <c r="BR173" s="52"/>
      <c r="BS173" s="52"/>
      <c r="BT173" s="52"/>
      <c r="BU173" s="52"/>
      <c r="BV173" s="52"/>
      <c r="BW173" s="52"/>
      <c r="BX173" s="52"/>
      <c r="BY173" s="52"/>
      <c r="BZ173" s="52"/>
      <c r="CA173" s="52"/>
      <c r="CB173" s="52"/>
      <c r="CC173" s="52"/>
      <c r="CD173" s="52"/>
      <c r="CE173" s="52"/>
      <c r="CF173" s="52"/>
      <c r="CG173" s="52"/>
      <c r="CH173" s="52"/>
      <c r="CI173" s="52"/>
      <c r="CJ173" s="52"/>
      <c r="CK173" s="52"/>
      <c r="CL173" s="52"/>
      <c r="CM173" s="52"/>
      <c r="CN173" s="52"/>
      <c r="CO173" s="52"/>
      <c r="CP173" s="52"/>
      <c r="CQ173" s="52"/>
      <c r="CR173" s="52"/>
      <c r="CS173" s="52"/>
      <c r="CT173" s="52"/>
      <c r="CU173" s="52"/>
      <c r="CV173" s="52"/>
      <c r="CW173" s="52"/>
      <c r="CX173" s="52"/>
      <c r="CY173" s="52"/>
      <c r="CZ173" s="52"/>
      <c r="DA173" s="52"/>
      <c r="DB173" s="52"/>
      <c r="DC173" s="52"/>
      <c r="DD173" s="52"/>
      <c r="DE173" s="52"/>
      <c r="DF173" s="52"/>
      <c r="DG173" s="52"/>
      <c r="DH173" s="52"/>
      <c r="DI173" s="52"/>
      <c r="DJ173" s="52"/>
      <c r="DK173" s="52"/>
      <c r="DL173" s="52"/>
      <c r="DM173" s="52"/>
      <c r="DN173" s="52"/>
      <c r="DO173" s="52"/>
      <c r="DP173" s="52"/>
      <c r="DQ173" s="52"/>
      <c r="DR173" s="52"/>
      <c r="DS173" s="52"/>
      <c r="DT173" s="52"/>
      <c r="DU173" s="52"/>
      <c r="DV173" s="52"/>
      <c r="DW173" s="52"/>
      <c r="DX173" s="52"/>
      <c r="DY173" s="52"/>
      <c r="DZ173" s="52"/>
      <c r="EA173" s="52"/>
      <c r="EB173" s="52"/>
      <c r="EC173" s="52"/>
      <c r="ED173" s="52"/>
      <c r="EE173" s="52"/>
      <c r="EF173" s="52"/>
      <c r="EG173" s="52"/>
      <c r="EH173" s="52"/>
      <c r="EI173" s="52"/>
      <c r="EJ173" s="52"/>
      <c r="EK173" s="52"/>
      <c r="EL173" s="52"/>
      <c r="EM173" s="52"/>
      <c r="EN173" s="52"/>
      <c r="EO173" s="52"/>
      <c r="EP173" s="52"/>
      <c r="EQ173" s="52"/>
      <c r="ER173" s="52"/>
      <c r="ES173" s="52"/>
      <c r="ET173" s="52"/>
      <c r="EU173" s="52"/>
      <c r="EV173" s="52"/>
      <c r="EW173" s="52"/>
      <c r="EX173" s="52"/>
      <c r="EY173" s="52"/>
      <c r="EZ173" s="52"/>
      <c r="FA173" s="52"/>
      <c r="FB173" s="52"/>
      <c r="FC173" s="52"/>
      <c r="FD173" s="52"/>
      <c r="FE173" s="52"/>
      <c r="FF173" s="52"/>
      <c r="FG173" s="52"/>
      <c r="FH173" s="52"/>
      <c r="FI173" s="52"/>
      <c r="FJ173" s="52"/>
      <c r="FK173" s="52"/>
      <c r="FL173" s="52"/>
      <c r="FM173" s="52"/>
      <c r="FN173" s="52"/>
      <c r="FO173" s="52"/>
      <c r="FP173" s="52"/>
      <c r="FQ173" s="52"/>
      <c r="FR173" s="52"/>
      <c r="FS173" s="52"/>
      <c r="FT173" s="52"/>
      <c r="FU173" s="52"/>
      <c r="FV173" s="52"/>
      <c r="FW173" s="52"/>
      <c r="FX173" s="52"/>
      <c r="FY173" s="52"/>
      <c r="FZ173" s="52"/>
      <c r="GA173" s="52"/>
      <c r="GB173" s="52"/>
      <c r="GC173" s="52"/>
      <c r="GD173" s="52"/>
      <c r="GE173" s="52"/>
      <c r="GF173" s="52"/>
      <c r="GG173" s="52"/>
      <c r="GH173" s="52"/>
      <c r="GI173" s="52"/>
      <c r="GJ173" s="52"/>
    </row>
    <row r="174" spans="1:192" ht="15" hidden="1" customHeight="1">
      <c r="A174" s="49"/>
      <c r="B174" s="49" t="s">
        <v>8790</v>
      </c>
      <c r="C174" s="62">
        <v>57</v>
      </c>
      <c r="D174" s="52" cm="1">
        <f t="array" ref="D174">A127835834K_Latest</f>
        <v>228.12100000000001</v>
      </c>
      <c r="E174" s="52" cm="1">
        <f t="array" ref="E174">A127849722A_Latest</f>
        <v>530.74099999999999</v>
      </c>
      <c r="F174" s="52" cm="1">
        <f t="array" ref="F174">A127931930K_Latest</f>
        <v>155.88200000000001</v>
      </c>
      <c r="G174" s="52" cm="1">
        <f t="array" ref="G174">A127863322C_Latest</f>
        <v>135.10300000000001</v>
      </c>
      <c r="H174" s="52" cm="1">
        <f t="array" ref="H174">A127904622C_Latest</f>
        <v>220.20099999999999</v>
      </c>
      <c r="I174" s="52" cm="1">
        <f t="array" ref="I174">A127931990L_Latest</f>
        <v>100.78700000000001</v>
      </c>
      <c r="J174" s="52" cm="1">
        <f t="array" ref="J174">A127877078W_Latest</f>
        <v>63.905000000000001</v>
      </c>
      <c r="K174" s="52" cm="1">
        <f t="array" ref="K174">A127904662W_Latest</f>
        <v>74.679000000000002</v>
      </c>
      <c r="L174" s="52" cm="1">
        <f t="array" ref="L174">A127931846V_Latest</f>
        <v>677.34</v>
      </c>
      <c r="M174" s="52" cm="1">
        <f t="array" ref="M174">A127890550K_Latest</f>
        <v>226.36699999999999</v>
      </c>
      <c r="N174" s="52" cm="1">
        <f t="array" ref="N174">A127918130T_Latest</f>
        <v>136.74100000000001</v>
      </c>
      <c r="O174" s="52" cm="1">
        <f t="array" ref="O174">A127890598W_Latest</f>
        <v>315.053</v>
      </c>
      <c r="P174" s="52" cm="1">
        <f t="array" ref="P174">A127876998V_Latest</f>
        <v>137.821</v>
      </c>
      <c r="Q174" s="52" t="e" cm="1">
        <f t="array" ref="Q174">A127877122V_Latest</f>
        <v>#NAME?</v>
      </c>
      <c r="R174" s="52" cm="1">
        <f t="array" ref="R174">A127835586K_Latest</f>
        <v>1538.6</v>
      </c>
      <c r="S174" s="52" cm="1">
        <f t="array" ref="S174">A127864714J_Latest</f>
        <v>72.576999999999998</v>
      </c>
      <c r="T174" s="52" cm="1">
        <f t="array" ref="T174">A127892154V_Latest</f>
        <v>165.85599999999999</v>
      </c>
      <c r="U174" s="52" cm="1">
        <f t="array" ref="U174">A127906010A_Latest</f>
        <v>37.185000000000002</v>
      </c>
      <c r="V174" s="52" cm="1">
        <f t="array" ref="V174">A127933538C_Latest</f>
        <v>43.807000000000002</v>
      </c>
      <c r="W174" s="52" cm="1">
        <f t="array" ref="W174">A127837546C_Latest</f>
        <v>70.968000000000004</v>
      </c>
      <c r="X174" s="52" cm="1">
        <f t="array" ref="X174">A127878682K_Latest</f>
        <v>26.998999999999999</v>
      </c>
      <c r="Y174" s="52" cm="1">
        <f t="array" ref="Y174">A127892246C_Latest</f>
        <v>15.694000000000001</v>
      </c>
      <c r="Z174" s="52" cm="1">
        <f t="array" ref="Z174">A127933622V_Latest</f>
        <v>26.821999999999999</v>
      </c>
      <c r="AA174" s="52" cm="1">
        <f t="array" ref="AA174">A127933402T_Latest</f>
        <v>215.86199999999999</v>
      </c>
      <c r="AB174" s="52" cm="1">
        <f t="array" ref="AB174">A127851154F_Latest</f>
        <v>62.612000000000002</v>
      </c>
      <c r="AC174" s="52" cm="1">
        <f t="array" ref="AC174">A127837422A_Latest</f>
        <v>38.393000000000001</v>
      </c>
      <c r="AD174" s="52" cm="1">
        <f t="array" ref="AD174">A127851186X_Latest</f>
        <v>96.284000000000006</v>
      </c>
      <c r="AE174" s="52" cm="1">
        <f t="array" ref="AE174">A127851190R_Latest</f>
        <v>40.703000000000003</v>
      </c>
      <c r="AF174" s="52" t="e" cm="1">
        <f t="array" ref="AF174">A127837598F_Latest</f>
        <v>#NAME?</v>
      </c>
      <c r="AG174" s="52" cm="1">
        <f t="array" ref="AG174">A127878242F_Latest</f>
        <v>468.77</v>
      </c>
      <c r="AH174" s="52" cm="1">
        <f t="array" ref="AH174">A127866258A_Latest</f>
        <v>56.793999999999997</v>
      </c>
      <c r="AI174" s="52" cm="1">
        <f t="array" ref="AI174">A127935010T_Latest</f>
        <v>154.93</v>
      </c>
      <c r="AJ174" s="52" cm="1">
        <f t="array" ref="AJ174">A127880238F_Latest</f>
        <v>43.98</v>
      </c>
      <c r="AK174" s="52" cm="1">
        <f t="array" ref="AK174">A127838994A_Latest</f>
        <v>29.561</v>
      </c>
      <c r="AL174" s="52" cm="1">
        <f t="array" ref="AL174">A127893842T_Latest</f>
        <v>42.917999999999999</v>
      </c>
      <c r="AM174" s="52" cm="1">
        <f t="array" ref="AM174">A127839022A_Latest</f>
        <v>29.904</v>
      </c>
      <c r="AN174" s="52" cm="1">
        <f t="array" ref="AN174">A127880290R_Latest</f>
        <v>14.581</v>
      </c>
      <c r="AO174" s="52" cm="1">
        <f t="array" ref="AO174">A127921142K_Latest</f>
        <v>7.9829999999999997</v>
      </c>
      <c r="AP174" s="52" cm="1">
        <f t="array" ref="AP174">A127838878T_Latest</f>
        <v>189.876</v>
      </c>
      <c r="AQ174" s="52" cm="1">
        <f t="array" ref="AQ174">A127866310X_Latest</f>
        <v>61.161999999999999</v>
      </c>
      <c r="AR174" s="52" cm="1">
        <f t="array" ref="AR174">A127920986T_Latest</f>
        <v>37.69</v>
      </c>
      <c r="AS174" s="52" cm="1">
        <f t="array" ref="AS174">A127920998A_Latest</f>
        <v>62.779000000000003</v>
      </c>
      <c r="AT174" s="52" cm="1">
        <f t="array" ref="AT174">A127935002T_Latest</f>
        <v>26.113</v>
      </c>
      <c r="AU174" s="52" t="e" cm="1">
        <f t="array" ref="AU174">A127921154V_Latest</f>
        <v>#NAME?</v>
      </c>
      <c r="AV174" s="52" cm="1">
        <f t="array" ref="AV174">A127920694R_Latest</f>
        <v>386.12299999999999</v>
      </c>
      <c r="AW174" s="52" cm="1">
        <f t="array" ref="AW174">A127881522J_Latest</f>
        <v>52.500999999999998</v>
      </c>
      <c r="AX174" s="52" cm="1">
        <f t="array" ref="AX174">A127881630T_Latest</f>
        <v>93.664000000000001</v>
      </c>
      <c r="AY174" s="52" cm="1">
        <f t="array" ref="AY174">A127895230R_Latest</f>
        <v>36.976999999999997</v>
      </c>
      <c r="AZ174" s="52" cm="1">
        <f t="array" ref="AZ174">A127840470C_Latest</f>
        <v>25.523</v>
      </c>
      <c r="BA174" s="52" cm="1">
        <f t="array" ref="BA174">A127840502K_Latest</f>
        <v>52.765999999999998</v>
      </c>
      <c r="BB174" s="52" cm="1">
        <f t="array" ref="BB174">A127922690T_Latest</f>
        <v>22.908000000000001</v>
      </c>
      <c r="BC174" s="52" cm="1">
        <f t="array" ref="BC174">A127854450C_Latest</f>
        <v>17.957000000000001</v>
      </c>
      <c r="BD174" s="52" cm="1">
        <f t="array" ref="BD174">A127854470L_Latest</f>
        <v>22.68</v>
      </c>
      <c r="BE174" s="52" cm="1">
        <f t="array" ref="BE174">A127840346V_Latest</f>
        <v>126.16500000000001</v>
      </c>
      <c r="BF174" s="52" cm="1">
        <f t="array" ref="BF174">A127854310A_Latest</f>
        <v>50.784999999999997</v>
      </c>
      <c r="BG174" s="52" cm="1">
        <f t="array" ref="BG174">A127867850F_Latest</f>
        <v>29.798999999999999</v>
      </c>
      <c r="BH174" s="52" cm="1">
        <f t="array" ref="BH174">A127881582K_Latest</f>
        <v>76.069000000000003</v>
      </c>
      <c r="BI174" s="52" cm="1">
        <f t="array" ref="BI174">A127867886J_Latest</f>
        <v>37.713999999999999</v>
      </c>
      <c r="BJ174" s="52" t="e" cm="1">
        <f t="array" ref="BJ174">A127881758C_Latest</f>
        <v>#NAME?</v>
      </c>
      <c r="BK174" s="52" cm="1">
        <f t="array" ref="BK174">A127853998T_Latest</f>
        <v>328.077</v>
      </c>
      <c r="BL174" s="52" cm="1">
        <f t="array" ref="BL174">A127924010L_Latest</f>
        <v>10.249000000000001</v>
      </c>
      <c r="BM174" s="52" cm="1">
        <f t="array" ref="BM174">A127910526T_Latest</f>
        <v>30.948</v>
      </c>
      <c r="BN174" s="52" cm="1">
        <f t="array" ref="BN174">A127883262K_Latest</f>
        <v>11.991</v>
      </c>
      <c r="BO174" s="52" cm="1">
        <f t="array" ref="BO174">A127924182J_Latest</f>
        <v>12.348000000000001</v>
      </c>
      <c r="BP174" s="52" cm="1">
        <f t="array" ref="BP174">A127938126X_Latest</f>
        <v>13.776</v>
      </c>
      <c r="BQ174" s="52" cm="1">
        <f t="array" ref="BQ174">A127883310T_Latest</f>
        <v>6.5869999999999997</v>
      </c>
      <c r="BR174" s="52" cm="1">
        <f t="array" ref="BR174">A127924250X_Latest</f>
        <v>2.5070000000000001</v>
      </c>
      <c r="BS174" s="52" cm="1">
        <f t="array" ref="BS174">A127910630T_Latest</f>
        <v>5.6109999999999998</v>
      </c>
      <c r="BT174" s="52" cm="1">
        <f t="array" ref="BT174">A127841922X_Latest</f>
        <v>36.752000000000002</v>
      </c>
      <c r="BU174" s="52" cm="1">
        <f t="array" ref="BU174">A127910466A_Latest</f>
        <v>14.922000000000001</v>
      </c>
      <c r="BV174" s="52" cm="1">
        <f t="array" ref="BV174">A127883170A_Latest</f>
        <v>10.183999999999999</v>
      </c>
      <c r="BW174" s="52" cm="1">
        <f t="array" ref="BW174">A127896686F_Latest</f>
        <v>21.2</v>
      </c>
      <c r="BX174" s="52" cm="1">
        <f t="array" ref="BX174">A127841982A_Latest</f>
        <v>10.391999999999999</v>
      </c>
      <c r="BY174" s="52" t="e" cm="1">
        <f t="array" ref="BY174">A127869506F_Latest</f>
        <v>#NAME?</v>
      </c>
      <c r="BZ174" s="52" cm="1">
        <f t="array" ref="BZ174">A127841622W_Latest</f>
        <v>97.33</v>
      </c>
      <c r="CA174" s="52" cm="1">
        <f t="array" ref="CA174">A127939386L_Latest</f>
        <v>22.265000000000001</v>
      </c>
      <c r="CB174" s="52" cm="1">
        <f t="array" ref="CB174">A127857442J_Latest</f>
        <v>49.156999999999996</v>
      </c>
      <c r="CC174" s="52" cm="1">
        <f t="array" ref="CC174">A127925802C_Latest</f>
        <v>19.219000000000001</v>
      </c>
      <c r="CD174" s="52" cm="1">
        <f t="array" ref="CD174">A127884662R_Latest</f>
        <v>15</v>
      </c>
      <c r="CE174" s="52" cm="1">
        <f t="array" ref="CE174">A127870950X_Latest</f>
        <v>25.504999999999999</v>
      </c>
      <c r="CF174" s="52" cm="1">
        <f t="array" ref="CF174">A127857522J_Latest</f>
        <v>10.220000000000001</v>
      </c>
      <c r="CG174" s="52" cm="1">
        <f t="array" ref="CG174">A127912194V_Latest</f>
        <v>11.045999999999999</v>
      </c>
      <c r="CH174" s="52" cm="1">
        <f t="array" ref="CH174">A127870998K_Latest</f>
        <v>8.0549999999999997</v>
      </c>
      <c r="CI174" s="52" cm="1">
        <f t="array" ref="CI174">A127870794J_Latest</f>
        <v>63.005000000000003</v>
      </c>
      <c r="CJ174" s="52" cm="1">
        <f t="array" ref="CJ174">A127843442X_Latest</f>
        <v>22.97</v>
      </c>
      <c r="CK174" s="52" cm="1">
        <f t="array" ref="CK174">A127912046T_Latest</f>
        <v>14.506</v>
      </c>
      <c r="CL174" s="52" cm="1">
        <f t="array" ref="CL174">A127884618F_Latest</f>
        <v>43.646000000000001</v>
      </c>
      <c r="CM174" s="52" cm="1">
        <f t="array" ref="CM174">A127925742L_Latest</f>
        <v>15.913</v>
      </c>
      <c r="CN174" s="52" t="e" cm="1">
        <f t="array" ref="CN174">A127898458R_Latest</f>
        <v>#NAME?</v>
      </c>
      <c r="CO174" s="52" cm="1">
        <f t="array" ref="CO174">A127897942X_Latest</f>
        <v>166.083</v>
      </c>
      <c r="CP174" s="52" cm="1">
        <f t="array" ref="CP174">A127872338R_Latest</f>
        <v>3.39</v>
      </c>
      <c r="CQ174" s="52" cm="1">
        <f t="array" ref="CQ174">A127899830T_Latest</f>
        <v>7.8280000000000003</v>
      </c>
      <c r="CR174" s="52" cm="1">
        <f t="array" ref="CR174">A127845086A_Latest</f>
        <v>2.992</v>
      </c>
      <c r="CS174" s="52" cm="1">
        <f t="array" ref="CS174">A127927278F_Latest</f>
        <v>3.4889999999999999</v>
      </c>
      <c r="CT174" s="52" cm="1">
        <f t="array" ref="CT174">A127845110R_Latest</f>
        <v>4.3760000000000003</v>
      </c>
      <c r="CU174" s="52" cm="1">
        <f t="array" ref="CU174">A127899902T_Latest</f>
        <v>2.5</v>
      </c>
      <c r="CV174" s="52" cm="1">
        <f t="array" ref="CV174">A127899918K_Latest</f>
        <v>0.97599999999999998</v>
      </c>
      <c r="CW174" s="52" cm="1">
        <f t="array" ref="CW174">A127899954V_Latest</f>
        <v>1.9430000000000001</v>
      </c>
      <c r="CX174" s="52" cm="1">
        <f t="array" ref="CX174">A127844954W_Latest</f>
        <v>9.6010000000000009</v>
      </c>
      <c r="CY174" s="52" cm="1">
        <f t="array" ref="CY174">A127927138C_Latest</f>
        <v>5.28</v>
      </c>
      <c r="CZ174" s="52" cm="1">
        <f t="array" ref="CZ174">A127899782K_Latest</f>
        <v>2.3660000000000001</v>
      </c>
      <c r="DA174" s="52" cm="1">
        <f t="array" ref="DA174">A127872414F_Latest</f>
        <v>5.9630000000000001</v>
      </c>
      <c r="DB174" s="52" cm="1">
        <f t="array" ref="DB174">A127886054W_Latest</f>
        <v>3.7450000000000001</v>
      </c>
      <c r="DC174" s="52" t="e" cm="1">
        <f t="array" ref="DC174">A127899970V_Latest</f>
        <v>#NAME?</v>
      </c>
      <c r="DD174" s="52" cm="1">
        <f t="array" ref="DD174">A127858550K_Latest</f>
        <v>28.071000000000002</v>
      </c>
      <c r="DE174" s="52" cm="1">
        <f t="array" ref="DE174">A127873846C_Latest</f>
        <v>2.0209999999999999</v>
      </c>
      <c r="DF174" s="52" cm="1">
        <f t="array" ref="DF174">A127860358A_Latest</f>
        <v>4.3090000000000002</v>
      </c>
      <c r="DG174" s="52" cm="1">
        <f t="array" ref="DG174">A127846634W_Latest</f>
        <v>1.405</v>
      </c>
      <c r="DH174" s="52" cm="1">
        <f t="array" ref="DH174">A127901406F_Latest</f>
        <v>2.0939999999999999</v>
      </c>
      <c r="DI174" s="52" cm="1">
        <f t="array" ref="DI174">A127942522C_Latest</f>
        <v>2.976</v>
      </c>
      <c r="DJ174" s="52" cm="1">
        <f t="array" ref="DJ174">A127942538W_Latest</f>
        <v>4.7E-2</v>
      </c>
      <c r="DK174" s="52" cm="1">
        <f t="array" ref="DK174">A127901458J_Latest</f>
        <v>0.42899999999999999</v>
      </c>
      <c r="DL174" s="52" cm="1">
        <f t="array" ref="DL174">A127901474J_Latest</f>
        <v>0.47799999999999998</v>
      </c>
      <c r="DM174" s="52" cm="1">
        <f t="array" ref="DM174">A127942394W_Latest</f>
        <v>5.6139999999999999</v>
      </c>
      <c r="DN174" s="52" cm="1">
        <f t="array" ref="DN174">A127846518L_Latest</f>
        <v>2.4089999999999998</v>
      </c>
      <c r="DO174" s="52" cm="1">
        <f t="array" ref="DO174">A127942430V_Latest</f>
        <v>1.764</v>
      </c>
      <c r="DP174" s="52" cm="1">
        <f t="array" ref="DP174">A127846558F_Latest</f>
        <v>2.9660000000000002</v>
      </c>
      <c r="DQ174" s="52" cm="1">
        <f t="array" ref="DQ174">A127928822T_Latest</f>
        <v>0.71</v>
      </c>
      <c r="DR174" s="52" t="e" cm="1">
        <f t="array" ref="DR174">A127942594R_Latest</f>
        <v>#NAME?</v>
      </c>
      <c r="DS174" s="52" cm="1">
        <f t="array" ref="DS174">A127901058W_Latest</f>
        <v>13.906000000000001</v>
      </c>
      <c r="DT174" s="52" cm="1">
        <f t="array" ref="DT174">A127902878W_Latest</f>
        <v>8.3239999999999998</v>
      </c>
      <c r="DU174" s="52" cm="1">
        <f t="array" ref="DU174">A127875434V_Latest</f>
        <v>24.048999999999999</v>
      </c>
      <c r="DV174" s="52" cm="1">
        <f t="array" ref="DV174">A127930406W_Latest</f>
        <v>2.1339999999999999</v>
      </c>
      <c r="DW174" s="52" cm="1">
        <f t="array" ref="DW174">A127861898J_Latest</f>
        <v>3.2810000000000001</v>
      </c>
      <c r="DX174" s="52" cm="1">
        <f t="array" ref="DX174">A127944110V_Latest</f>
        <v>6.9169999999999998</v>
      </c>
      <c r="DY174" s="52" cm="1">
        <f t="array" ref="DY174">A127903066J_Latest</f>
        <v>1.6220000000000001</v>
      </c>
      <c r="DZ174" s="52" cm="1">
        <f t="array" ref="DZ174">A127861958X_Latest</f>
        <v>0.71599999999999997</v>
      </c>
      <c r="EA174" s="52" cm="1">
        <f t="array" ref="EA174">A127944158F_Latest</f>
        <v>1.107</v>
      </c>
      <c r="EB174" s="52" cm="1">
        <f t="array" ref="EB174">A127875322A_Latest</f>
        <v>30.462</v>
      </c>
      <c r="EC174" s="52" cm="1">
        <f t="array" ref="EC174">A127889110J_Latest</f>
        <v>6.226</v>
      </c>
      <c r="ED174" s="52" cm="1">
        <f t="array" ref="ED174">A127944006V_Latest</f>
        <v>2.0379999999999998</v>
      </c>
      <c r="EE174" s="52" cm="1">
        <f t="array" ref="EE174">A127930318W_Latest</f>
        <v>6.1449999999999996</v>
      </c>
      <c r="EF174" s="52" cm="1">
        <f t="array" ref="EF174">A127902982W_Latest</f>
        <v>2.5310000000000001</v>
      </c>
      <c r="EG174" s="52" t="e" cm="1">
        <f t="array" ref="EG174">A127930530F_Latest</f>
        <v>#NAME?</v>
      </c>
      <c r="EH174" s="52" cm="1">
        <f t="array" ref="EH174">A127888790F_Latest</f>
        <v>50.238</v>
      </c>
      <c r="EI174" s="52"/>
      <c r="EJ174" s="52"/>
      <c r="EK174" s="52"/>
      <c r="EL174" s="52"/>
      <c r="EM174" s="52"/>
      <c r="EN174" s="52"/>
      <c r="EO174" s="52"/>
      <c r="EP174" s="52"/>
      <c r="EQ174" s="52"/>
      <c r="ER174" s="52"/>
      <c r="ES174" s="52"/>
      <c r="ET174" s="52"/>
      <c r="EU174" s="52"/>
      <c r="EV174" s="52"/>
      <c r="EW174" s="52"/>
      <c r="EX174" s="52"/>
      <c r="EY174" s="52"/>
      <c r="EZ174" s="52"/>
      <c r="FA174" s="52"/>
      <c r="FB174" s="52"/>
      <c r="FC174" s="52"/>
      <c r="FD174" s="52"/>
      <c r="FE174" s="52"/>
      <c r="FF174" s="52"/>
      <c r="FG174" s="52"/>
      <c r="FH174" s="52"/>
      <c r="FI174" s="52"/>
      <c r="FJ174" s="52"/>
      <c r="FK174" s="52"/>
      <c r="FL174" s="52"/>
      <c r="FM174" s="52"/>
      <c r="FN174" s="52"/>
      <c r="FO174" s="52"/>
      <c r="FP174" s="52"/>
      <c r="FQ174" s="52"/>
      <c r="FR174" s="52"/>
      <c r="FS174" s="52"/>
      <c r="FT174" s="52"/>
      <c r="FU174" s="52"/>
      <c r="FV174" s="52"/>
      <c r="FW174" s="52"/>
      <c r="FX174" s="52"/>
      <c r="FY174" s="52"/>
      <c r="FZ174" s="52"/>
      <c r="GA174" s="52"/>
      <c r="GB174" s="52"/>
      <c r="GC174" s="52"/>
      <c r="GD174" s="52"/>
      <c r="GE174" s="52"/>
      <c r="GF174" s="52"/>
      <c r="GG174" s="52"/>
      <c r="GH174" s="52"/>
      <c r="GI174" s="52"/>
      <c r="GJ174" s="52"/>
    </row>
    <row r="175" spans="1:192" ht="15" hidden="1" customHeight="1">
      <c r="A175" s="49"/>
      <c r="B175" s="49" t="s">
        <v>8791</v>
      </c>
      <c r="C175" s="62">
        <v>58</v>
      </c>
      <c r="D175" s="52" cm="1">
        <f t="array" ref="D175">A127890498L_Latest</f>
        <v>866.26400000000001</v>
      </c>
      <c r="E175" s="52" cm="1">
        <f t="array" ref="E175">A127918186C_Latest</f>
        <v>2123.3589999999999</v>
      </c>
      <c r="F175" s="52" cm="1">
        <f t="array" ref="F175">A127849734K_Latest</f>
        <v>970.81</v>
      </c>
      <c r="G175" s="52" cm="1">
        <f t="array" ref="G175">A127904594F_Latest</f>
        <v>950.14300000000003</v>
      </c>
      <c r="H175" s="52" cm="1">
        <f t="array" ref="H175">A127863350L_Latest</f>
        <v>1120.979</v>
      </c>
      <c r="I175" s="52" cm="1">
        <f t="array" ref="I175">A127877058L_Latest</f>
        <v>655.78099999999995</v>
      </c>
      <c r="J175" s="52" cm="1">
        <f t="array" ref="J175">A127863374F_Latest</f>
        <v>531.31299999999999</v>
      </c>
      <c r="K175" s="52" cm="1">
        <f t="array" ref="K175">A127904666F_Latest</f>
        <v>650.42700000000002</v>
      </c>
      <c r="L175" s="52" cm="1">
        <f t="array" ref="L175">A127849630T_Latest</f>
        <v>2708.5729999999999</v>
      </c>
      <c r="M175" s="52" cm="1">
        <f t="array" ref="M175">A127890554V_Latest</f>
        <v>939.29300000000001</v>
      </c>
      <c r="N175" s="52" cm="1">
        <f t="array" ref="N175">A127904490L_Latest</f>
        <v>1019.095</v>
      </c>
      <c r="O175" s="52" cm="1">
        <f t="array" ref="O175">A127863250C_Latest</f>
        <v>1992.1849999999999</v>
      </c>
      <c r="P175" s="52" cm="1">
        <f t="array" ref="P175">A127877002A_Latest</f>
        <v>1165.0630000000001</v>
      </c>
      <c r="Q175" s="52" t="e" cm="1">
        <f t="array" ref="Q175">A127890742C_Latest</f>
        <v>#NAME?</v>
      </c>
      <c r="R175" s="52" cm="1">
        <f t="array" ref="R175">A127917786R_Latest</f>
        <v>7874.4859999999999</v>
      </c>
      <c r="S175" s="52" cm="1">
        <f t="array" ref="S175">A127892038K_Latest</f>
        <v>277.28300000000002</v>
      </c>
      <c r="T175" s="52" cm="1">
        <f t="array" ref="T175">A127837482C_Latest</f>
        <v>709.23699999999997</v>
      </c>
      <c r="U175" s="52" cm="1">
        <f t="array" ref="U175">A127933518V_Latest</f>
        <v>271.67899999999997</v>
      </c>
      <c r="V175" s="52" cm="1">
        <f t="array" ref="V175">A127837526V_Latest</f>
        <v>281.66300000000001</v>
      </c>
      <c r="W175" s="52" cm="1">
        <f t="array" ref="W175">A127851258X_Latest</f>
        <v>364.60500000000002</v>
      </c>
      <c r="X175" s="52" cm="1">
        <f t="array" ref="X175">A127837566L_Latest</f>
        <v>201.376</v>
      </c>
      <c r="Y175" s="52" cm="1">
        <f t="array" ref="Y175">A127933606V_Latest</f>
        <v>176.00700000000001</v>
      </c>
      <c r="Z175" s="52" cm="1">
        <f t="array" ref="Z175">A127892258L_Latest</f>
        <v>186.953</v>
      </c>
      <c r="AA175" s="52" cm="1">
        <f t="array" ref="AA175">A127933406A_Latest</f>
        <v>896.85699999999997</v>
      </c>
      <c r="AB175" s="52" cm="1">
        <f t="array" ref="AB175">A127933422A_Latest</f>
        <v>290.54199999999997</v>
      </c>
      <c r="AC175" s="52" cm="1">
        <f t="array" ref="AC175">A127864746A_Latest</f>
        <v>292.15800000000002</v>
      </c>
      <c r="AD175" s="52" cm="1">
        <f t="array" ref="AD175">A127837442K_Latest</f>
        <v>619.47299999999996</v>
      </c>
      <c r="AE175" s="52" cm="1">
        <f t="array" ref="AE175">A127892130A_Latest</f>
        <v>361.77100000000002</v>
      </c>
      <c r="AF175" s="52" t="e" cm="1">
        <f t="array" ref="AF175">A127851314F_Latest</f>
        <v>#NAME?</v>
      </c>
      <c r="AG175" s="52" cm="1">
        <f t="array" ref="AG175">A127864478T_Latest</f>
        <v>2470.0970000000002</v>
      </c>
      <c r="AH175" s="52" cm="1">
        <f t="array" ref="AH175">A127934938J_Latest</f>
        <v>256.14299999999997</v>
      </c>
      <c r="AI175" s="52" cm="1">
        <f t="array" ref="AI175">A127852674C_Latest</f>
        <v>584.48599999999999</v>
      </c>
      <c r="AJ175" s="52" cm="1">
        <f t="array" ref="AJ175">A127921070K_Latest</f>
        <v>261.47500000000002</v>
      </c>
      <c r="AK175" s="52" cm="1">
        <f t="array" ref="AK175">A127852694L_Latest</f>
        <v>240.31100000000001</v>
      </c>
      <c r="AL175" s="52" cm="1">
        <f t="array" ref="AL175">A127852718V_Latest</f>
        <v>303.13200000000001</v>
      </c>
      <c r="AM175" s="52" cm="1">
        <f t="array" ref="AM175">A127893874K_Latest</f>
        <v>170.37700000000001</v>
      </c>
      <c r="AN175" s="52" cm="1">
        <f t="array" ref="AN175">A127893894V_Latest</f>
        <v>124.762</v>
      </c>
      <c r="AO175" s="52" cm="1">
        <f t="array" ref="AO175">A127935102A_Latest</f>
        <v>165.74199999999999</v>
      </c>
      <c r="AP175" s="52" cm="1">
        <f t="array" ref="AP175">A127893662J_Latest</f>
        <v>756.78700000000003</v>
      </c>
      <c r="AQ175" s="52" cm="1">
        <f t="array" ref="AQ175">A127866314J_Latest</f>
        <v>239.89699999999999</v>
      </c>
      <c r="AR175" s="52" cm="1">
        <f t="array" ref="AR175">A127893686A_Latest</f>
        <v>276.69600000000003</v>
      </c>
      <c r="AS175" s="52" cm="1">
        <f t="array" ref="AS175">A127893730X_Latest</f>
        <v>513.298</v>
      </c>
      <c r="AT175" s="52" cm="1">
        <f t="array" ref="AT175">A127866366K_Latest</f>
        <v>303.34800000000001</v>
      </c>
      <c r="AU175" s="52" t="e" cm="1">
        <f t="array" ref="AU175">A127935118V_Latest</f>
        <v>#NAME?</v>
      </c>
      <c r="AV175" s="52" cm="1">
        <f t="array" ref="AV175">A127920698X_Latest</f>
        <v>2109.6770000000001</v>
      </c>
      <c r="AW175" s="52" cm="1">
        <f t="array" ref="AW175">A127881526T_Latest</f>
        <v>160.072</v>
      </c>
      <c r="AX175" s="52" cm="1">
        <f t="array" ref="AX175">A127909074T_Latest</f>
        <v>383.11500000000001</v>
      </c>
      <c r="AY175" s="52" cm="1">
        <f t="array" ref="AY175">A127881650A_Latest</f>
        <v>205.58600000000001</v>
      </c>
      <c r="AZ175" s="52" cm="1">
        <f t="array" ref="AZ175">A127922642X_Latest</f>
        <v>195.767</v>
      </c>
      <c r="BA175" s="52" cm="1">
        <f t="array" ref="BA175">A127895262J_Latest</f>
        <v>210.577</v>
      </c>
      <c r="BB175" s="52" cm="1">
        <f t="array" ref="BB175">A127881710T_Latest</f>
        <v>146.255</v>
      </c>
      <c r="BC175" s="52" cm="1">
        <f t="array" ref="BC175">A127936606X_Latest</f>
        <v>107.40600000000001</v>
      </c>
      <c r="BD175" s="52" cm="1">
        <f t="array" ref="BD175">A127840550C_Latest</f>
        <v>145.67699999999999</v>
      </c>
      <c r="BE175" s="52" cm="1">
        <f t="array" ref="BE175">A127936462X_Latest</f>
        <v>490.09500000000003</v>
      </c>
      <c r="BF175" s="52" cm="1">
        <f t="array" ref="BF175">A127895146X_Latest</f>
        <v>192.982</v>
      </c>
      <c r="BG175" s="52" cm="1">
        <f t="array" ref="BG175">A127936506R_Latest</f>
        <v>223.30199999999999</v>
      </c>
      <c r="BH175" s="52" cm="1">
        <f t="array" ref="BH175">A127854350V_Latest</f>
        <v>392.77199999999999</v>
      </c>
      <c r="BI175" s="52" cm="1">
        <f t="array" ref="BI175">A127895198A_Latest</f>
        <v>243.66399999999999</v>
      </c>
      <c r="BJ175" s="52" t="e" cm="1">
        <f t="array" ref="BJ175">A127936642J_Latest</f>
        <v>#NAME?</v>
      </c>
      <c r="BK175" s="52" cm="1">
        <f t="array" ref="BK175">A127936154W_Latest</f>
        <v>1554.454</v>
      </c>
      <c r="BL175" s="52" cm="1">
        <f t="array" ref="BL175">A127937946L_Latest</f>
        <v>52.661999999999999</v>
      </c>
      <c r="BM175" s="52" cm="1">
        <f t="array" ref="BM175">A127924146X_Latest</f>
        <v>124.756</v>
      </c>
      <c r="BN175" s="52" cm="1">
        <f t="array" ref="BN175">A127855918T_Latest</f>
        <v>69.858999999999995</v>
      </c>
      <c r="BO175" s="52" cm="1">
        <f t="array" ref="BO175">A127855942T_Latest</f>
        <v>66.116</v>
      </c>
      <c r="BP175" s="52" cm="1">
        <f t="array" ref="BP175">A127855962A_Latest</f>
        <v>74.256</v>
      </c>
      <c r="BQ175" s="52" cm="1">
        <f t="array" ref="BQ175">A127842062C_Latest</f>
        <v>51.097000000000001</v>
      </c>
      <c r="BR175" s="52" cm="1">
        <f t="array" ref="BR175">A127869442F_Latest</f>
        <v>34.749000000000002</v>
      </c>
      <c r="BS175" s="52" cm="1">
        <f t="array" ref="BS175">A127856026C_Latest</f>
        <v>45.036000000000001</v>
      </c>
      <c r="BT175" s="52" cm="1">
        <f t="array" ref="BT175">A127937978F_Latest</f>
        <v>163.333</v>
      </c>
      <c r="BU175" s="52" cm="1">
        <f t="array" ref="BU175">A127937998R_Latest</f>
        <v>63.34</v>
      </c>
      <c r="BV175" s="52" cm="1">
        <f t="array" ref="BV175">A127924098T_Latest</f>
        <v>68.492000000000004</v>
      </c>
      <c r="BW175" s="52" cm="1">
        <f t="array" ref="BW175">A127841970T_Latest</f>
        <v>135.999</v>
      </c>
      <c r="BX175" s="52" cm="1">
        <f t="array" ref="BX175">A127841986K_Latest</f>
        <v>83.271000000000001</v>
      </c>
      <c r="BY175" s="52" t="e" cm="1">
        <f t="array" ref="BY175">A127842106V_Latest</f>
        <v>#NAME?</v>
      </c>
      <c r="BZ175" s="52" cm="1">
        <f t="array" ref="BZ175">A127937674V_Latest</f>
        <v>519.06299999999999</v>
      </c>
      <c r="CA175" s="52" cm="1">
        <f t="array" ref="CA175">A127898182L_Latest</f>
        <v>81.605000000000004</v>
      </c>
      <c r="CB175" s="52" cm="1">
        <f t="array" ref="CB175">A127912110X_Latest</f>
        <v>221.15</v>
      </c>
      <c r="CC175" s="52" cm="1">
        <f t="array" ref="CC175">A127884646R_Latest</f>
        <v>117.502</v>
      </c>
      <c r="CD175" s="52" cm="1">
        <f t="array" ref="CD175">A127857494K_Latest</f>
        <v>117.068</v>
      </c>
      <c r="CE175" s="52" cm="1">
        <f t="array" ref="CE175">A127898366F_Latest</f>
        <v>113.568</v>
      </c>
      <c r="CF175" s="52" cm="1">
        <f t="array" ref="CF175">A127870962J_Latest</f>
        <v>60.651000000000003</v>
      </c>
      <c r="CG175" s="52" cm="1">
        <f t="array" ref="CG175">A127939526C_Latest</f>
        <v>71.272000000000006</v>
      </c>
      <c r="CH175" s="52" cm="1">
        <f t="array" ref="CH175">A127925882R_Latest</f>
        <v>76.453999999999994</v>
      </c>
      <c r="CI175" s="52" cm="1">
        <f t="array" ref="CI175">A127925682W_Latest</f>
        <v>274.53199999999998</v>
      </c>
      <c r="CJ175" s="52" cm="1">
        <f t="array" ref="CJ175">A127925706C_Latest</f>
        <v>104.48099999999999</v>
      </c>
      <c r="CK175" s="52" cm="1">
        <f t="array" ref="CK175">A127870842R_Latest</f>
        <v>112.071</v>
      </c>
      <c r="CL175" s="52" cm="1">
        <f t="array" ref="CL175">A127925730C_Latest</f>
        <v>243.06700000000001</v>
      </c>
      <c r="CM175" s="52" cm="1">
        <f t="array" ref="CM175">A127939450V_Latest</f>
        <v>121.669</v>
      </c>
      <c r="CN175" s="52" t="e" cm="1">
        <f t="array" ref="CN175">A127857578V_Latest</f>
        <v>#NAME?</v>
      </c>
      <c r="CO175" s="52" cm="1">
        <f t="array" ref="CO175">A127843182R_Latest</f>
        <v>859.27099999999996</v>
      </c>
      <c r="CP175" s="52" cm="1">
        <f t="array" ref="CP175">A127899722J_Latest</f>
        <v>14.458</v>
      </c>
      <c r="CQ175" s="52" cm="1">
        <f t="array" ref="CQ175">A127941034X_Latest</f>
        <v>33.988</v>
      </c>
      <c r="CR175" s="52" cm="1">
        <f t="array" ref="CR175">A127845094A_Latest</f>
        <v>25.762</v>
      </c>
      <c r="CS175" s="52" cm="1">
        <f t="array" ref="CS175">A127858970F_Latest</f>
        <v>21.823</v>
      </c>
      <c r="CT175" s="52" cm="1">
        <f t="array" ref="CT175">A127899894C_Latest</f>
        <v>21.864000000000001</v>
      </c>
      <c r="CU175" s="52" cm="1">
        <f t="array" ref="CU175">A127899910T_Latest</f>
        <v>13.260999999999999</v>
      </c>
      <c r="CV175" s="52" cm="1">
        <f t="array" ref="CV175">A127927338W_Latest</f>
        <v>12.486000000000001</v>
      </c>
      <c r="CW175" s="52" cm="1">
        <f t="array" ref="CW175">A127913806R_Latest</f>
        <v>17.562999999999999</v>
      </c>
      <c r="CX175" s="52" cm="1">
        <f t="array" ref="CX175">A127844958F_Latest</f>
        <v>43.536000000000001</v>
      </c>
      <c r="CY175" s="52" cm="1">
        <f t="array" ref="CY175">A127927146C_Latest</f>
        <v>18.329000000000001</v>
      </c>
      <c r="CZ175" s="52" cm="1">
        <f t="array" ref="CZ175">A127886030C_Latest</f>
        <v>25.913</v>
      </c>
      <c r="DA175" s="52" cm="1">
        <f t="array" ref="DA175">A127858906L_Latest</f>
        <v>45.628999999999998</v>
      </c>
      <c r="DB175" s="52" cm="1">
        <f t="array" ref="DB175">A127941014R_Latest</f>
        <v>27.222999999999999</v>
      </c>
      <c r="DC175" s="52" t="e" cm="1">
        <f t="array" ref="DC175">A127913826X_Latest</f>
        <v>#NAME?</v>
      </c>
      <c r="DD175" s="52" cm="1">
        <f t="array" ref="DD175">A127913334C_Latest</f>
        <v>161.20500000000001</v>
      </c>
      <c r="DE175" s="52" cm="1">
        <f t="array" ref="DE175">A127887538K_Latest</f>
        <v>7.9320000000000004</v>
      </c>
      <c r="DF175" s="52" cm="1">
        <f t="array" ref="DF175">A127846610C_Latest</f>
        <v>19.648</v>
      </c>
      <c r="DG175" s="52" cm="1">
        <f t="array" ref="DG175">A127928846K_Latest</f>
        <v>8.64</v>
      </c>
      <c r="DH175" s="52" cm="1">
        <f t="array" ref="DH175">A127901410W_Latest</f>
        <v>11.518000000000001</v>
      </c>
      <c r="DI175" s="52" cm="1">
        <f t="array" ref="DI175">A127942526L_Latest</f>
        <v>11.593</v>
      </c>
      <c r="DJ175" s="52" cm="1">
        <f t="array" ref="DJ175">A127942542L_Latest</f>
        <v>4.2460000000000004</v>
      </c>
      <c r="DK175" s="52" cm="1">
        <f t="array" ref="DK175">A127915330F_Latest</f>
        <v>2.3410000000000002</v>
      </c>
      <c r="DL175" s="52" cm="1">
        <f t="array" ref="DL175">A127874046X_Latest</f>
        <v>4.048</v>
      </c>
      <c r="DM175" s="52" cm="1">
        <f t="array" ref="DM175">A127915178X_Latest</f>
        <v>24.931999999999999</v>
      </c>
      <c r="DN175" s="52" cm="1">
        <f t="array" ref="DN175">A127846522C_Latest</f>
        <v>10.91</v>
      </c>
      <c r="DO175" s="52" cm="1">
        <f t="array" ref="DO175">A127901326F_Latest</f>
        <v>9.4440000000000008</v>
      </c>
      <c r="DP175" s="52" cm="1">
        <f t="array" ref="DP175">A127846562W_Latest</f>
        <v>17.013000000000002</v>
      </c>
      <c r="DQ175" s="52" cm="1">
        <f t="array" ref="DQ175">A127873934C_Latest</f>
        <v>7.6669999999999998</v>
      </c>
      <c r="DR175" s="52" t="e" cm="1">
        <f t="array" ref="DR175">A127928974C_Latest</f>
        <v>#NAME?</v>
      </c>
      <c r="DS175" s="52" cm="1">
        <f t="array" ref="DS175">A127846234K_Latest</f>
        <v>70.043000000000006</v>
      </c>
      <c r="DT175" s="52" cm="1">
        <f t="array" ref="DT175">A127943966K_Latest</f>
        <v>16.109000000000002</v>
      </c>
      <c r="DU175" s="52" cm="1">
        <f t="array" ref="DU175">A127902994F_Latest</f>
        <v>46.978999999999999</v>
      </c>
      <c r="DV175" s="52" cm="1">
        <f t="array" ref="DV175">A127889210T_Latest</f>
        <v>10.307</v>
      </c>
      <c r="DW175" s="52" cm="1">
        <f t="array" ref="DW175">A127861906W_Latest</f>
        <v>15.877000000000001</v>
      </c>
      <c r="DX175" s="52" cm="1">
        <f t="array" ref="DX175">A127903038X_Latest</f>
        <v>21.384</v>
      </c>
      <c r="DY175" s="52" cm="1">
        <f t="array" ref="DY175">A127889242K_Latest</f>
        <v>8.5190000000000001</v>
      </c>
      <c r="DZ175" s="52" cm="1">
        <f t="array" ref="DZ175">A127930494J_Latest</f>
        <v>2.2909999999999999</v>
      </c>
      <c r="EA175" s="52" cm="1">
        <f t="array" ref="EA175">A127930510W_Latest</f>
        <v>8.952</v>
      </c>
      <c r="EB175" s="52" cm="1">
        <f t="array" ref="EB175">A127848054L_Latest</f>
        <v>58.5</v>
      </c>
      <c r="EC175" s="52" cm="1">
        <f t="array" ref="EC175">A127861826W_Latest</f>
        <v>18.812000000000001</v>
      </c>
      <c r="ED175" s="52" cm="1">
        <f t="array" ref="ED175">A127930290F_Latest</f>
        <v>11.02</v>
      </c>
      <c r="EE175" s="52" cm="1">
        <f t="array" ref="EE175">A127889138K_Latest</f>
        <v>24.933</v>
      </c>
      <c r="EF175" s="52" cm="1">
        <f t="array" ref="EF175">A127930346F_Latest</f>
        <v>16.45</v>
      </c>
      <c r="EG175" s="52" t="e" cm="1">
        <f t="array" ref="EG175">A127903146J_Latest</f>
        <v>#NAME?</v>
      </c>
      <c r="EH175" s="52" cm="1">
        <f t="array" ref="EH175">A127861506K_Latest</f>
        <v>130.67599999999999</v>
      </c>
      <c r="EI175" s="52"/>
      <c r="EJ175" s="52"/>
      <c r="EK175" s="52"/>
      <c r="EL175" s="52"/>
      <c r="EM175" s="52"/>
      <c r="EN175" s="52"/>
      <c r="EO175" s="52"/>
      <c r="EP175" s="52"/>
      <c r="EQ175" s="52"/>
      <c r="ER175" s="52"/>
      <c r="ES175" s="52"/>
      <c r="ET175" s="52"/>
      <c r="EU175" s="52"/>
      <c r="EV175" s="52"/>
      <c r="EW175" s="52"/>
      <c r="EX175" s="52"/>
      <c r="EY175" s="52"/>
      <c r="EZ175" s="52"/>
      <c r="FA175" s="52"/>
      <c r="FB175" s="52"/>
      <c r="FC175" s="52"/>
      <c r="FD175" s="52"/>
      <c r="FE175" s="52"/>
      <c r="FF175" s="52"/>
      <c r="FG175" s="52"/>
      <c r="FH175" s="52"/>
      <c r="FI175" s="52"/>
      <c r="FJ175" s="52"/>
      <c r="FK175" s="52"/>
      <c r="FL175" s="52"/>
      <c r="FM175" s="52"/>
      <c r="FN175" s="52"/>
      <c r="FO175" s="52"/>
      <c r="FP175" s="52"/>
      <c r="FQ175" s="52"/>
      <c r="FR175" s="52"/>
      <c r="FS175" s="52"/>
      <c r="FT175" s="52"/>
      <c r="FU175" s="52"/>
      <c r="FV175" s="52"/>
      <c r="FW175" s="52"/>
      <c r="FX175" s="52"/>
      <c r="FY175" s="52"/>
      <c r="FZ175" s="52"/>
      <c r="GA175" s="52"/>
      <c r="GB175" s="52"/>
      <c r="GC175" s="52"/>
      <c r="GD175" s="52"/>
      <c r="GE175" s="52"/>
      <c r="GF175" s="52"/>
      <c r="GG175" s="52"/>
      <c r="GH175" s="52"/>
      <c r="GI175" s="52"/>
      <c r="GJ175" s="52"/>
    </row>
    <row r="176" spans="1:192" ht="15" hidden="1" customHeight="1">
      <c r="A176" s="48" t="s">
        <v>8736</v>
      </c>
      <c r="B176" s="49"/>
      <c r="C176" s="62">
        <v>59</v>
      </c>
      <c r="D176" s="52" cm="1">
        <f t="array" ref="D176">A127918070A_Latest</f>
        <v>1094.385</v>
      </c>
      <c r="E176" s="52" cm="1">
        <f t="array" ref="E176">A127904514V_Latest</f>
        <v>2654.1</v>
      </c>
      <c r="F176" s="52" cm="1">
        <f t="array" ref="F176">A127835966L_Latest</f>
        <v>1126.692</v>
      </c>
      <c r="G176" s="52" cm="1">
        <f t="array" ref="G176">A127904574W_Latest</f>
        <v>1085.2449999999999</v>
      </c>
      <c r="H176" s="52" cm="1">
        <f t="array" ref="H176">A127877038C_Latest</f>
        <v>1341.181</v>
      </c>
      <c r="I176" s="52" cm="1">
        <f t="array" ref="I176">A127931978W_Latest</f>
        <v>756.56799999999998</v>
      </c>
      <c r="J176" s="52" cm="1">
        <f t="array" ref="J176">A127863362W_Latest</f>
        <v>595.21799999999996</v>
      </c>
      <c r="K176" s="52" cm="1">
        <f t="array" ref="K176">A127890722V_Latest</f>
        <v>725.10500000000002</v>
      </c>
      <c r="L176" s="52" cm="1">
        <f t="array" ref="L176">A127863170C_Latest</f>
        <v>3385.913</v>
      </c>
      <c r="M176" s="52" cm="1">
        <f t="array" ref="M176">A127849638K_Latest</f>
        <v>1165.6600000000001</v>
      </c>
      <c r="N176" s="52" cm="1">
        <f t="array" ref="N176">A127835886L_Latest</f>
        <v>1155.836</v>
      </c>
      <c r="O176" s="52" cm="1">
        <f t="array" ref="O176">A127863234C_Latest</f>
        <v>2307.239</v>
      </c>
      <c r="P176" s="52" cm="1">
        <f t="array" ref="P176">A127835918V_Latest</f>
        <v>1302.884</v>
      </c>
      <c r="Q176" s="52" t="e" cm="1">
        <f t="array" ref="Q176">A127863406L_Latest</f>
        <v>#NAME?</v>
      </c>
      <c r="R176" s="52" cm="1">
        <f t="array" ref="R176">A127862926X_Latest</f>
        <v>9413.0849999999991</v>
      </c>
      <c r="S176" s="52" cm="1">
        <f t="array" ref="S176">A127892034A_Latest</f>
        <v>349.86</v>
      </c>
      <c r="T176" s="52" cm="1">
        <f t="array" ref="T176">A127919658J_Latest</f>
        <v>875.09299999999996</v>
      </c>
      <c r="U176" s="52" cm="1">
        <f t="array" ref="U176">A127837502A_Latest</f>
        <v>308.86399999999998</v>
      </c>
      <c r="V176" s="52" cm="1">
        <f t="array" ref="V176">A127878642T_Latest</f>
        <v>325.47000000000003</v>
      </c>
      <c r="W176" s="52" cm="1">
        <f t="array" ref="W176">A127933562C_Latest</f>
        <v>435.57400000000001</v>
      </c>
      <c r="X176" s="52" cm="1">
        <f t="array" ref="X176">A127878674K_Latest</f>
        <v>228.375</v>
      </c>
      <c r="Y176" s="52" cm="1">
        <f t="array" ref="Y176">A127919730R_Latest</f>
        <v>191.702</v>
      </c>
      <c r="Z176" s="52" cm="1">
        <f t="array" ref="Z176">A127892250V_Latest</f>
        <v>213.77600000000001</v>
      </c>
      <c r="AA176" s="52" cm="1">
        <f t="array" ref="AA176">A127851138F_Latest</f>
        <v>1112.7190000000001</v>
      </c>
      <c r="AB176" s="52" cm="1">
        <f t="array" ref="AB176">A127933418K_Latest</f>
        <v>353.154</v>
      </c>
      <c r="AC176" s="52" cm="1">
        <f t="array" ref="AC176">A127837418K_Latest</f>
        <v>330.55099999999999</v>
      </c>
      <c r="AD176" s="52" cm="1">
        <f t="array" ref="AD176">A127837434K_Latest</f>
        <v>715.75699999999995</v>
      </c>
      <c r="AE176" s="52" cm="1">
        <f t="array" ref="AE176">A127837458C_Latest</f>
        <v>402.47399999999999</v>
      </c>
      <c r="AF176" s="52" t="e" cm="1">
        <f t="array" ref="AF176">A127864938V_Latest</f>
        <v>#NAME?</v>
      </c>
      <c r="AG176" s="52" cm="1">
        <f t="array" ref="AG176">A127878238R_Latest</f>
        <v>2938.8670000000002</v>
      </c>
      <c r="AH176" s="52" cm="1">
        <f t="array" ref="AH176">A127907450X_Latest</f>
        <v>312.93700000000001</v>
      </c>
      <c r="AI176" s="52" cm="1">
        <f t="array" ref="AI176">A127852654V_Latest</f>
        <v>739.41600000000005</v>
      </c>
      <c r="AJ176" s="52" cm="1">
        <f t="array" ref="AJ176">A127935030A_Latest</f>
        <v>305.45499999999998</v>
      </c>
      <c r="AK176" s="52" cm="1">
        <f t="array" ref="AK176">A127893810X_Latest</f>
        <v>269.87099999999998</v>
      </c>
      <c r="AL176" s="52" cm="1">
        <f t="array" ref="AL176">A127852702A_Latest</f>
        <v>346.05</v>
      </c>
      <c r="AM176" s="52" cm="1">
        <f t="array" ref="AM176">A127852738C_Latest</f>
        <v>200.28100000000001</v>
      </c>
      <c r="AN176" s="52" cm="1">
        <f t="array" ref="AN176">A127880286X_Latest</f>
        <v>139.34200000000001</v>
      </c>
      <c r="AO176" s="52" cm="1">
        <f t="array" ref="AO176">A127866462K_Latest</f>
        <v>173.72499999999999</v>
      </c>
      <c r="AP176" s="52" cm="1">
        <f t="array" ref="AP176">A127838870X_Latest</f>
        <v>946.66399999999999</v>
      </c>
      <c r="AQ176" s="52" cm="1">
        <f t="array" ref="AQ176">A127852594C_Latest</f>
        <v>301.05900000000003</v>
      </c>
      <c r="AR176" s="52" cm="1">
        <f t="array" ref="AR176">A127852610T_Latest</f>
        <v>314.38600000000002</v>
      </c>
      <c r="AS176" s="52" cm="1">
        <f t="array" ref="AS176">A127893718J_Latest</f>
        <v>576.07799999999997</v>
      </c>
      <c r="AT176" s="52" cm="1">
        <f t="array" ref="AT176">A127893762T_Latest</f>
        <v>329.46100000000001</v>
      </c>
      <c r="AU176" s="52" t="e" cm="1">
        <f t="array" ref="AU176">A127852814V_Latest</f>
        <v>#NAME?</v>
      </c>
      <c r="AV176" s="52" cm="1">
        <f t="array" ref="AV176">A127893346F_Latest</f>
        <v>2495.8000000000002</v>
      </c>
      <c r="AW176" s="52" cm="1">
        <f t="array" ref="AW176">A127881514J_Latest</f>
        <v>212.57300000000001</v>
      </c>
      <c r="AX176" s="52" cm="1">
        <f t="array" ref="AX176">A127867902W_Latest</f>
        <v>476.77800000000002</v>
      </c>
      <c r="AY176" s="52" cm="1">
        <f t="array" ref="AY176">A127840442V_Latest</f>
        <v>242.56299999999999</v>
      </c>
      <c r="AZ176" s="52" cm="1">
        <f t="array" ref="AZ176">A127895246J_Latest</f>
        <v>221.29</v>
      </c>
      <c r="BA176" s="52" cm="1">
        <f t="array" ref="BA176">A127840490L_Latest</f>
        <v>263.34199999999998</v>
      </c>
      <c r="BB176" s="52" cm="1">
        <f t="array" ref="BB176">A127909114X_Latest</f>
        <v>169.16300000000001</v>
      </c>
      <c r="BC176" s="52" cm="1">
        <f t="array" ref="BC176">A127922702R_Latest</f>
        <v>125.363</v>
      </c>
      <c r="BD176" s="52" cm="1">
        <f t="array" ref="BD176">A127854454L_Latest</f>
        <v>168.357</v>
      </c>
      <c r="BE176" s="52" cm="1">
        <f t="array" ref="BE176">A127936450R_Latest</f>
        <v>616.26</v>
      </c>
      <c r="BF176" s="52" cm="1">
        <f t="array" ref="BF176">A127881550T_Latest</f>
        <v>243.767</v>
      </c>
      <c r="BG176" s="52" cm="1">
        <f t="array" ref="BG176">A127867838R_Latest</f>
        <v>253.101</v>
      </c>
      <c r="BH176" s="52" cm="1">
        <f t="array" ref="BH176">A127854334V_Latest</f>
        <v>468.84100000000001</v>
      </c>
      <c r="BI176" s="52" cm="1">
        <f t="array" ref="BI176">A127867874X_Latest</f>
        <v>281.37700000000001</v>
      </c>
      <c r="BJ176" s="52" t="e" cm="1">
        <f t="array" ref="BJ176">A127922742J_Latest</f>
        <v>#NAME?</v>
      </c>
      <c r="BK176" s="52" cm="1">
        <f t="array" ref="BK176">A127936146W_Latest</f>
        <v>1882.5309999999999</v>
      </c>
      <c r="BL176" s="52" cm="1">
        <f t="array" ref="BL176">A127841882T_Latest</f>
        <v>62.91</v>
      </c>
      <c r="BM176" s="52" cm="1">
        <f t="array" ref="BM176">A127910518T_Latest</f>
        <v>155.70500000000001</v>
      </c>
      <c r="BN176" s="52" cm="1">
        <f t="array" ref="BN176">A127869354F_Latest</f>
        <v>81.849999999999994</v>
      </c>
      <c r="BO176" s="52" cm="1">
        <f t="array" ref="BO176">A127842026V_Latest</f>
        <v>78.463999999999999</v>
      </c>
      <c r="BP176" s="52" cm="1">
        <f t="array" ref="BP176">A127910570A_Latest</f>
        <v>88.031999999999996</v>
      </c>
      <c r="BQ176" s="52" cm="1">
        <f t="array" ref="BQ176">A127842042V_Latest</f>
        <v>57.683</v>
      </c>
      <c r="BR176" s="52" cm="1">
        <f t="array" ref="BR176">A127910602J_Latest</f>
        <v>37.256</v>
      </c>
      <c r="BS176" s="52" cm="1">
        <f t="array" ref="BS176">A127856010K_Latest</f>
        <v>50.646999999999998</v>
      </c>
      <c r="BT176" s="52" cm="1">
        <f t="array" ref="BT176">A127937958W_Latest</f>
        <v>200.08600000000001</v>
      </c>
      <c r="BU176" s="52" cm="1">
        <f t="array" ref="BU176">A127841934J_Latest</f>
        <v>78.262</v>
      </c>
      <c r="BV176" s="52" cm="1">
        <f t="array" ref="BV176">A127924082X_Latest</f>
        <v>78.676000000000002</v>
      </c>
      <c r="BW176" s="52" cm="1">
        <f t="array" ref="BW176">A127855858A_Latest</f>
        <v>157.19900000000001</v>
      </c>
      <c r="BX176" s="52" cm="1">
        <f t="array" ref="BX176">A127869318W_Latest</f>
        <v>93.662999999999997</v>
      </c>
      <c r="BY176" s="52" t="e" cm="1">
        <f t="array" ref="BY176">A127856038L_Latest</f>
        <v>#NAME?</v>
      </c>
      <c r="BZ176" s="52" cm="1">
        <f t="array" ref="BZ176">A127882862W_Latest</f>
        <v>616.39200000000005</v>
      </c>
      <c r="CA176" s="52" cm="1">
        <f t="array" ref="CA176">A127870770R_Latest</f>
        <v>103.871</v>
      </c>
      <c r="CB176" s="52" cm="1">
        <f t="array" ref="CB176">A127857430X_Latest</f>
        <v>270.30700000000002</v>
      </c>
      <c r="CC176" s="52" cm="1">
        <f t="array" ref="CC176">A127870910F_Latest</f>
        <v>136.72</v>
      </c>
      <c r="CD176" s="52" cm="1">
        <f t="array" ref="CD176">A127898330C_Latest</f>
        <v>132.06800000000001</v>
      </c>
      <c r="CE176" s="52" cm="1">
        <f t="array" ref="CE176">A127884674X_Latest</f>
        <v>139.07400000000001</v>
      </c>
      <c r="CF176" s="52" cm="1">
        <f t="array" ref="CF176">A127898378R_Latest</f>
        <v>70.870999999999995</v>
      </c>
      <c r="CG176" s="52" cm="1">
        <f t="array" ref="CG176">A127912186V_Latest</f>
        <v>82.317999999999998</v>
      </c>
      <c r="CH176" s="52" cm="1">
        <f t="array" ref="CH176">A127884710W_Latest</f>
        <v>84.509</v>
      </c>
      <c r="CI176" s="52" cm="1">
        <f t="array" ref="CI176">A127843422R_Latest</f>
        <v>337.53800000000001</v>
      </c>
      <c r="CJ176" s="52" cm="1">
        <f t="array" ref="CJ176">A127898218C_Latest</f>
        <v>127.45099999999999</v>
      </c>
      <c r="CK176" s="52" cm="1">
        <f t="array" ref="CK176">A127857374T_Latest</f>
        <v>126.57599999999999</v>
      </c>
      <c r="CL176" s="52" cm="1">
        <f t="array" ref="CL176">A127870854X_Latest</f>
        <v>286.71300000000002</v>
      </c>
      <c r="CM176" s="52" cm="1">
        <f t="array" ref="CM176">A127898278F_Latest</f>
        <v>137.583</v>
      </c>
      <c r="CN176" s="52" t="e" cm="1">
        <f t="array" ref="CN176">A127857566K_Latest</f>
        <v>#NAME?</v>
      </c>
      <c r="CO176" s="52" cm="1">
        <f t="array" ref="CO176">A127925378C_Latest</f>
        <v>1025.354</v>
      </c>
      <c r="CP176" s="52" cm="1">
        <f t="array" ref="CP176">A127858834L_Latest</f>
        <v>17.847999999999999</v>
      </c>
      <c r="CQ176" s="52" cm="1">
        <f t="array" ref="CQ176">A127886070W_Latest</f>
        <v>41.817</v>
      </c>
      <c r="CR176" s="52" cm="1">
        <f t="array" ref="CR176">A127941042X_Latest</f>
        <v>28.754000000000001</v>
      </c>
      <c r="CS176" s="52" cm="1">
        <f t="array" ref="CS176">A127913722F_Latest</f>
        <v>25.312000000000001</v>
      </c>
      <c r="CT176" s="52" cm="1">
        <f t="array" ref="CT176">A127899878C_Latest</f>
        <v>26.24</v>
      </c>
      <c r="CU176" s="52" cm="1">
        <f t="array" ref="CU176">A127845122X_Latest</f>
        <v>15.760999999999999</v>
      </c>
      <c r="CV176" s="52" cm="1">
        <f t="array" ref="CV176">A127913782J_Latest</f>
        <v>13.461</v>
      </c>
      <c r="CW176" s="52" cm="1">
        <f t="array" ref="CW176">A127899942K_Latest</f>
        <v>19.506</v>
      </c>
      <c r="CX176" s="52" cm="1">
        <f t="array" ref="CX176">A127872354R_Latest</f>
        <v>53.137</v>
      </c>
      <c r="CY176" s="52" cm="1">
        <f t="array" ref="CY176">A127913634F_Latest</f>
        <v>23.609000000000002</v>
      </c>
      <c r="CZ176" s="52" cm="1">
        <f t="array" ref="CZ176">A127886026L_Latest</f>
        <v>28.279</v>
      </c>
      <c r="DA176" s="52" cm="1">
        <f t="array" ref="DA176">A127913662R_Latest</f>
        <v>51.593000000000004</v>
      </c>
      <c r="DB176" s="52" cm="1">
        <f t="array" ref="DB176">A127845038J_Latest</f>
        <v>30.968</v>
      </c>
      <c r="DC176" s="52" t="e" cm="1">
        <f t="array" ref="DC176">A127913814R_Latest</f>
        <v>#NAME?</v>
      </c>
      <c r="DD176" s="52" cm="1">
        <f t="array" ref="DD176">A127940694L_Latest</f>
        <v>189.27699999999999</v>
      </c>
      <c r="DE176" s="52" cm="1">
        <f t="array" ref="DE176">A127887534A_Latest</f>
        <v>9.9529999999999994</v>
      </c>
      <c r="DF176" s="52" cm="1">
        <f t="array" ref="DF176">A127887638V_Latest</f>
        <v>23.957000000000001</v>
      </c>
      <c r="DG176" s="52" cm="1">
        <f t="array" ref="DG176">A127928838K_Latest</f>
        <v>10.045999999999999</v>
      </c>
      <c r="DH176" s="52" cm="1">
        <f t="array" ref="DH176">A127873978F_Latest</f>
        <v>13.613</v>
      </c>
      <c r="DI176" s="52" cm="1">
        <f t="array" ref="DI176">A127942514C_Latest</f>
        <v>14.568</v>
      </c>
      <c r="DJ176" s="52" cm="1">
        <f t="array" ref="DJ176">A127860422J_Latest</f>
        <v>4.2930000000000001</v>
      </c>
      <c r="DK176" s="52" cm="1">
        <f t="array" ref="DK176">A127928922A_Latest</f>
        <v>2.77</v>
      </c>
      <c r="DL176" s="52" cm="1">
        <f t="array" ref="DL176">A127915342R_Latest</f>
        <v>4.5259999999999998</v>
      </c>
      <c r="DM176" s="52" cm="1">
        <f t="array" ref="DM176">A127901270F_Latest</f>
        <v>30.547000000000001</v>
      </c>
      <c r="DN176" s="52" cm="1">
        <f t="array" ref="DN176">A127887562K_Latest</f>
        <v>13.319000000000001</v>
      </c>
      <c r="DO176" s="52" cm="1">
        <f t="array" ref="DO176">A127846538W_Latest</f>
        <v>11.209</v>
      </c>
      <c r="DP176" s="52" cm="1">
        <f t="array" ref="DP176">A127860306X_Latest</f>
        <v>19.978999999999999</v>
      </c>
      <c r="DQ176" s="52" cm="1">
        <f t="array" ref="DQ176">A127887622A_Latest</f>
        <v>8.3770000000000007</v>
      </c>
      <c r="DR176" s="52" t="e" cm="1">
        <f t="array" ref="DR176">A127901490J_Latest</f>
        <v>#NAME?</v>
      </c>
      <c r="DS176" s="52" cm="1">
        <f t="array" ref="DS176">A127873534T_Latest</f>
        <v>83.948999999999998</v>
      </c>
      <c r="DT176" s="52" cm="1">
        <f t="array" ref="DT176">A127943958K_Latest</f>
        <v>24.433</v>
      </c>
      <c r="DU176" s="52" cm="1">
        <f t="array" ref="DU176">A127889162K_Latest</f>
        <v>71.028000000000006</v>
      </c>
      <c r="DV176" s="52" cm="1">
        <f t="array" ref="DV176">A127875454C_Latest</f>
        <v>12.441000000000001</v>
      </c>
      <c r="DW176" s="52" cm="1">
        <f t="array" ref="DW176">A127875478W_Latest</f>
        <v>19.157</v>
      </c>
      <c r="DX176" s="52" cm="1">
        <f t="array" ref="DX176">A127916666C_Latest</f>
        <v>28.3</v>
      </c>
      <c r="DY176" s="52" cm="1">
        <f t="array" ref="DY176">A127944118L_Latest</f>
        <v>10.141</v>
      </c>
      <c r="DZ176" s="52" cm="1">
        <f t="array" ref="DZ176">A127875518C_Latest</f>
        <v>3.0059999999999998</v>
      </c>
      <c r="EA176" s="52" cm="1">
        <f t="array" ref="EA176">A127861974X_Latest</f>
        <v>10.058999999999999</v>
      </c>
      <c r="EB176" s="52" cm="1">
        <f t="array" ref="EB176">A127875318K_Latest</f>
        <v>88.962999999999994</v>
      </c>
      <c r="EC176" s="52" cm="1">
        <f t="array" ref="EC176">A127943986V_Latest</f>
        <v>25.038</v>
      </c>
      <c r="ED176" s="52" cm="1">
        <f t="array" ref="ED176">A127889118A_Latest</f>
        <v>13.057</v>
      </c>
      <c r="EE176" s="52" cm="1">
        <f t="array" ref="EE176">A127889130T_Latest</f>
        <v>31.077999999999999</v>
      </c>
      <c r="EF176" s="52" cm="1">
        <f t="array" ref="EF176">A127889142A_Latest</f>
        <v>18.981000000000002</v>
      </c>
      <c r="EG176" s="52" t="e" cm="1">
        <f t="array" ref="EG176">A127889278L_Latest</f>
        <v>#NAME?</v>
      </c>
      <c r="EH176" s="52" cm="1">
        <f t="array" ref="EH176">A127861486L_Latest</f>
        <v>180.91399999999999</v>
      </c>
      <c r="EI176" s="52"/>
      <c r="EJ176" s="52"/>
      <c r="EK176" s="52"/>
      <c r="EL176" s="52"/>
      <c r="EM176" s="52"/>
      <c r="EN176" s="52"/>
      <c r="EO176" s="52"/>
      <c r="EP176" s="52"/>
      <c r="EQ176" s="52"/>
      <c r="ER176" s="52"/>
      <c r="ES176" s="52"/>
      <c r="ET176" s="52"/>
      <c r="EU176" s="52"/>
      <c r="EV176" s="52"/>
      <c r="EW176" s="52"/>
      <c r="EX176" s="52"/>
      <c r="EY176" s="52"/>
      <c r="EZ176" s="52"/>
      <c r="FA176" s="52"/>
      <c r="FB176" s="52"/>
      <c r="FC176" s="52"/>
      <c r="FD176" s="52"/>
      <c r="FE176" s="52"/>
      <c r="FF176" s="52"/>
      <c r="FG176" s="52"/>
      <c r="FH176" s="52"/>
      <c r="FI176" s="52"/>
      <c r="FJ176" s="52"/>
      <c r="FK176" s="52"/>
      <c r="FL176" s="52"/>
      <c r="FM176" s="52"/>
      <c r="FN176" s="52"/>
      <c r="FO176" s="52"/>
      <c r="FP176" s="52"/>
      <c r="FQ176" s="52"/>
      <c r="FR176" s="52"/>
      <c r="FS176" s="52"/>
      <c r="FT176" s="52"/>
      <c r="FU176" s="52"/>
      <c r="FV176" s="52"/>
      <c r="FW176" s="52"/>
      <c r="FX176" s="52"/>
      <c r="FY176" s="52"/>
      <c r="FZ176" s="52"/>
      <c r="GA176" s="52"/>
      <c r="GB176" s="52"/>
      <c r="GC176" s="52"/>
      <c r="GD176" s="52"/>
      <c r="GE176" s="52"/>
      <c r="GF176" s="52"/>
      <c r="GG176" s="52"/>
      <c r="GH176" s="52"/>
      <c r="GI176" s="52"/>
      <c r="GJ176" s="52"/>
    </row>
    <row r="177" spans="1:192" ht="15" hidden="1" customHeight="1"/>
    <row r="178" spans="1:192" ht="15" hidden="1" customHeight="1"/>
    <row r="179" spans="1:192" ht="15" hidden="1" customHeight="1"/>
    <row r="180" spans="1:192" ht="15" hidden="1" customHeight="1">
      <c r="D180" s="62">
        <v>1</v>
      </c>
      <c r="E180" s="62">
        <v>3</v>
      </c>
      <c r="F180" s="62">
        <v>5</v>
      </c>
      <c r="G180" s="62">
        <v>7</v>
      </c>
      <c r="H180" s="62">
        <v>9</v>
      </c>
      <c r="I180" s="62">
        <v>11</v>
      </c>
      <c r="J180" s="62">
        <v>13</v>
      </c>
      <c r="K180" s="62">
        <v>15</v>
      </c>
      <c r="L180" s="62">
        <v>17</v>
      </c>
      <c r="M180" s="62">
        <v>19</v>
      </c>
      <c r="N180" s="62">
        <v>21</v>
      </c>
      <c r="O180" s="62">
        <v>23</v>
      </c>
      <c r="P180" s="62">
        <v>25</v>
      </c>
      <c r="Q180" s="62">
        <v>27</v>
      </c>
      <c r="R180" s="62">
        <v>29</v>
      </c>
      <c r="S180" s="62">
        <v>31</v>
      </c>
      <c r="T180" s="62">
        <v>33</v>
      </c>
      <c r="U180" s="62">
        <v>35</v>
      </c>
      <c r="V180" s="62">
        <v>37</v>
      </c>
      <c r="W180" s="62">
        <v>39</v>
      </c>
      <c r="X180" s="62">
        <v>41</v>
      </c>
      <c r="Y180" s="62">
        <v>43</v>
      </c>
      <c r="Z180" s="62">
        <v>45</v>
      </c>
      <c r="AA180" s="62">
        <v>47</v>
      </c>
      <c r="AB180" s="62">
        <v>49</v>
      </c>
      <c r="AC180" s="62">
        <v>51</v>
      </c>
      <c r="AD180" s="62">
        <v>53</v>
      </c>
      <c r="AE180" s="62">
        <v>55</v>
      </c>
      <c r="AF180" s="62">
        <v>57</v>
      </c>
      <c r="AG180" s="62">
        <v>59</v>
      </c>
      <c r="AH180" s="62">
        <v>61</v>
      </c>
      <c r="AI180" s="62">
        <v>63</v>
      </c>
      <c r="AJ180" s="62">
        <v>65</v>
      </c>
      <c r="AK180" s="62">
        <v>67</v>
      </c>
      <c r="AL180" s="62">
        <v>69</v>
      </c>
      <c r="AM180" s="62">
        <v>71</v>
      </c>
      <c r="AN180" s="62">
        <v>73</v>
      </c>
      <c r="AO180" s="62">
        <v>75</v>
      </c>
      <c r="AP180" s="62">
        <v>77</v>
      </c>
      <c r="AQ180" s="62">
        <v>79</v>
      </c>
      <c r="AR180" s="62">
        <v>81</v>
      </c>
      <c r="AS180" s="62">
        <v>83</v>
      </c>
      <c r="AT180" s="62">
        <v>85</v>
      </c>
      <c r="AU180" s="62">
        <v>87</v>
      </c>
      <c r="AV180" s="62">
        <v>89</v>
      </c>
      <c r="AW180" s="62">
        <v>91</v>
      </c>
      <c r="AX180" s="62">
        <v>93</v>
      </c>
      <c r="AY180" s="62">
        <v>95</v>
      </c>
      <c r="AZ180" s="62">
        <v>97</v>
      </c>
      <c r="BA180" s="62">
        <v>99</v>
      </c>
      <c r="BB180" s="62">
        <v>101</v>
      </c>
      <c r="BC180" s="62">
        <v>103</v>
      </c>
      <c r="BD180" s="62">
        <v>105</v>
      </c>
      <c r="BE180" s="62">
        <v>107</v>
      </c>
      <c r="BF180" s="62">
        <v>109</v>
      </c>
      <c r="BG180" s="62">
        <v>111</v>
      </c>
      <c r="BH180" s="62">
        <v>113</v>
      </c>
      <c r="BI180" s="62">
        <v>115</v>
      </c>
      <c r="BJ180" s="62">
        <v>117</v>
      </c>
      <c r="BK180" s="62">
        <v>119</v>
      </c>
      <c r="BL180" s="62">
        <v>121</v>
      </c>
      <c r="BM180" s="62">
        <v>123</v>
      </c>
      <c r="BN180" s="62">
        <v>125</v>
      </c>
      <c r="BO180" s="62">
        <v>127</v>
      </c>
      <c r="BP180" s="62">
        <v>129</v>
      </c>
      <c r="BQ180" s="62">
        <v>131</v>
      </c>
      <c r="BR180" s="62">
        <v>133</v>
      </c>
      <c r="BS180" s="62">
        <v>135</v>
      </c>
      <c r="BT180" s="62">
        <v>137</v>
      </c>
      <c r="BU180" s="62">
        <v>139</v>
      </c>
      <c r="BV180" s="62">
        <v>141</v>
      </c>
      <c r="BW180" s="62">
        <v>143</v>
      </c>
      <c r="BX180" s="62">
        <v>145</v>
      </c>
      <c r="BY180" s="62">
        <v>147</v>
      </c>
      <c r="BZ180" s="62">
        <v>149</v>
      </c>
      <c r="CA180" s="62">
        <v>151</v>
      </c>
      <c r="CB180" s="62">
        <v>153</v>
      </c>
      <c r="CC180" s="62">
        <v>155</v>
      </c>
      <c r="CD180" s="62">
        <v>157</v>
      </c>
      <c r="CE180" s="62">
        <v>159</v>
      </c>
      <c r="CF180" s="62">
        <v>161</v>
      </c>
      <c r="CG180" s="62">
        <v>163</v>
      </c>
      <c r="CH180" s="62">
        <v>165</v>
      </c>
      <c r="CI180" s="62">
        <v>167</v>
      </c>
      <c r="CJ180" s="62">
        <v>169</v>
      </c>
      <c r="CK180" s="62">
        <v>171</v>
      </c>
      <c r="CL180" s="62">
        <v>173</v>
      </c>
      <c r="CM180" s="62">
        <v>175</v>
      </c>
      <c r="CN180" s="62">
        <v>177</v>
      </c>
      <c r="CO180" s="62">
        <v>179</v>
      </c>
      <c r="CP180" s="62">
        <v>181</v>
      </c>
      <c r="CQ180" s="62">
        <v>183</v>
      </c>
      <c r="CR180" s="62">
        <v>185</v>
      </c>
      <c r="CS180" s="62">
        <v>187</v>
      </c>
      <c r="CT180" s="62">
        <v>189</v>
      </c>
      <c r="CU180" s="62">
        <v>191</v>
      </c>
      <c r="CV180" s="62">
        <v>193</v>
      </c>
      <c r="CW180" s="62">
        <v>195</v>
      </c>
      <c r="CX180" s="62">
        <v>197</v>
      </c>
      <c r="CY180" s="62">
        <v>199</v>
      </c>
      <c r="CZ180" s="62">
        <v>201</v>
      </c>
      <c r="DA180" s="62">
        <v>203</v>
      </c>
      <c r="DB180" s="62">
        <v>205</v>
      </c>
      <c r="DC180" s="62">
        <v>207</v>
      </c>
      <c r="DD180" s="62">
        <v>209</v>
      </c>
      <c r="DE180" s="62">
        <v>211</v>
      </c>
      <c r="DF180" s="62">
        <v>213</v>
      </c>
      <c r="DG180" s="62">
        <v>215</v>
      </c>
      <c r="DH180" s="62">
        <v>217</v>
      </c>
      <c r="DI180" s="62">
        <v>219</v>
      </c>
      <c r="DJ180" s="62">
        <v>221</v>
      </c>
      <c r="DK180" s="62">
        <v>223</v>
      </c>
      <c r="DL180" s="62">
        <v>225</v>
      </c>
      <c r="DM180" s="62">
        <v>227</v>
      </c>
      <c r="DN180" s="62">
        <v>229</v>
      </c>
      <c r="DO180" s="62">
        <v>231</v>
      </c>
      <c r="DP180" s="62">
        <v>233</v>
      </c>
      <c r="DQ180" s="62">
        <v>235</v>
      </c>
      <c r="DR180" s="62">
        <v>237</v>
      </c>
      <c r="DS180" s="62">
        <v>239</v>
      </c>
      <c r="DT180" s="62">
        <v>241</v>
      </c>
      <c r="DU180" s="62">
        <v>243</v>
      </c>
      <c r="DV180" s="62">
        <v>245</v>
      </c>
      <c r="DW180" s="62">
        <v>247</v>
      </c>
      <c r="DX180" s="62">
        <v>249</v>
      </c>
      <c r="DY180" s="62">
        <v>251</v>
      </c>
      <c r="DZ180" s="62">
        <v>253</v>
      </c>
      <c r="EA180" s="62">
        <v>255</v>
      </c>
      <c r="EB180" s="62">
        <v>257</v>
      </c>
      <c r="EC180" s="62">
        <v>259</v>
      </c>
      <c r="ED180" s="62">
        <v>261</v>
      </c>
      <c r="EE180" s="62">
        <v>263</v>
      </c>
      <c r="EF180" s="62">
        <v>265</v>
      </c>
      <c r="EG180" s="62">
        <v>267</v>
      </c>
      <c r="EH180" s="62">
        <v>269</v>
      </c>
      <c r="EI180" s="62"/>
      <c r="EJ180" s="62"/>
      <c r="EK180" s="62"/>
      <c r="EL180" s="62"/>
      <c r="EM180" s="62"/>
      <c r="EN180" s="62"/>
      <c r="EO180" s="62"/>
      <c r="EP180" s="62"/>
      <c r="EQ180" s="62"/>
      <c r="ER180" s="62"/>
      <c r="ES180" s="62"/>
      <c r="ET180" s="62"/>
      <c r="EU180" s="62"/>
      <c r="EV180" s="62"/>
      <c r="EW180" s="62"/>
      <c r="EX180" s="62"/>
      <c r="EY180" s="62"/>
      <c r="EZ180" s="62"/>
      <c r="FA180" s="62"/>
      <c r="FB180" s="62"/>
      <c r="FC180" s="62"/>
      <c r="FD180" s="62"/>
      <c r="FE180" s="62"/>
      <c r="FF180" s="62"/>
      <c r="FG180" s="62"/>
      <c r="FH180" s="62"/>
      <c r="FI180" s="62"/>
      <c r="FJ180" s="62"/>
      <c r="FK180" s="62"/>
      <c r="FL180" s="62"/>
      <c r="FM180" s="62"/>
      <c r="FN180" s="62"/>
      <c r="FO180" s="62"/>
      <c r="FP180" s="62"/>
      <c r="FQ180" s="62"/>
      <c r="FR180" s="62"/>
      <c r="FS180" s="62"/>
      <c r="FT180" s="62"/>
      <c r="FU180" s="62"/>
      <c r="FV180" s="62"/>
      <c r="FW180" s="62"/>
      <c r="FX180" s="62"/>
      <c r="FY180" s="62"/>
      <c r="FZ180" s="62"/>
      <c r="GA180" s="62"/>
      <c r="GB180" s="62"/>
      <c r="GC180" s="62"/>
      <c r="GD180" s="62"/>
      <c r="GE180" s="62"/>
      <c r="GF180" s="62"/>
      <c r="GG180" s="62"/>
      <c r="GH180" s="62"/>
      <c r="GI180" s="62"/>
      <c r="GJ180" s="62"/>
    </row>
    <row r="181" spans="1:192" ht="15" hidden="1" customHeight="1">
      <c r="D181" s="66" t="s">
        <v>8730</v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 t="s">
        <v>8812</v>
      </c>
      <c r="T181" s="62"/>
      <c r="U181" s="62"/>
      <c r="V181" s="62"/>
      <c r="W181" s="62"/>
      <c r="X181" s="62"/>
      <c r="Y181" s="66"/>
      <c r="Z181" s="62"/>
      <c r="AA181" s="62"/>
      <c r="AB181" s="62"/>
      <c r="AC181" s="62"/>
      <c r="AD181" s="62"/>
      <c r="AE181" s="62"/>
      <c r="AF181" s="62"/>
      <c r="AG181" s="62"/>
      <c r="AH181" s="62" t="s">
        <v>8813</v>
      </c>
      <c r="AI181" s="62"/>
      <c r="AJ181" s="62"/>
      <c r="AK181" s="62"/>
      <c r="AL181" s="62"/>
      <c r="AM181" s="62"/>
      <c r="AN181" s="66"/>
      <c r="AO181" s="62"/>
      <c r="AP181" s="62"/>
      <c r="AQ181" s="62"/>
      <c r="AR181" s="62"/>
      <c r="AS181" s="62"/>
      <c r="AT181" s="62"/>
      <c r="AU181" s="62"/>
      <c r="AV181" s="62"/>
      <c r="AW181" s="62" t="s">
        <v>8814</v>
      </c>
      <c r="AX181" s="62"/>
      <c r="AY181" s="62"/>
      <c r="AZ181" s="62"/>
      <c r="BA181" s="62"/>
      <c r="BB181" s="62"/>
      <c r="BC181" s="66"/>
      <c r="BD181" s="62"/>
      <c r="BE181" s="62"/>
      <c r="BF181" s="62"/>
      <c r="BG181" s="62"/>
      <c r="BH181" s="62"/>
      <c r="BI181" s="62"/>
      <c r="BJ181" s="62"/>
      <c r="BK181" s="62"/>
      <c r="BL181" s="62" t="s">
        <v>8815</v>
      </c>
      <c r="BM181" s="62"/>
      <c r="BN181" s="62"/>
      <c r="BO181" s="62"/>
      <c r="BP181" s="62"/>
      <c r="BQ181" s="62"/>
      <c r="BR181" s="66"/>
      <c r="BS181" s="62"/>
      <c r="BT181" s="62"/>
      <c r="BU181" s="62"/>
      <c r="BV181" s="62"/>
      <c r="BW181" s="62"/>
      <c r="BX181" s="62"/>
      <c r="BY181" s="62"/>
      <c r="BZ181" s="62"/>
      <c r="CA181" s="62" t="s">
        <v>8816</v>
      </c>
      <c r="CB181" s="62"/>
      <c r="CC181" s="62"/>
      <c r="CD181" s="62"/>
      <c r="CE181" s="62"/>
      <c r="CF181" s="62"/>
      <c r="CG181" s="66"/>
      <c r="CH181" s="62"/>
      <c r="CI181" s="62"/>
      <c r="CJ181" s="62"/>
      <c r="CK181" s="62"/>
      <c r="CL181" s="62"/>
      <c r="CM181" s="62"/>
      <c r="CN181" s="62"/>
      <c r="CO181" s="62"/>
      <c r="CP181" s="62" t="s">
        <v>8817</v>
      </c>
      <c r="CQ181" s="62"/>
      <c r="CR181" s="62"/>
      <c r="CS181" s="62"/>
      <c r="CT181" s="62"/>
      <c r="CU181" s="62"/>
      <c r="CV181" s="66"/>
      <c r="CW181" s="62"/>
      <c r="CX181" s="62"/>
      <c r="CY181" s="62"/>
      <c r="CZ181" s="62"/>
      <c r="DA181" s="62"/>
      <c r="DB181" s="62"/>
      <c r="DC181" s="62"/>
      <c r="DD181" s="62"/>
      <c r="DE181" s="62" t="s">
        <v>8818</v>
      </c>
      <c r="DF181" s="62"/>
      <c r="DG181" s="62"/>
      <c r="DH181" s="62"/>
      <c r="DI181" s="62"/>
      <c r="DJ181" s="62"/>
      <c r="DK181" s="66"/>
      <c r="DL181" s="62"/>
      <c r="DM181" s="62"/>
      <c r="DN181" s="62"/>
      <c r="DO181" s="62"/>
      <c r="DP181" s="62"/>
      <c r="DQ181" s="62"/>
      <c r="DR181" s="62"/>
      <c r="DS181" s="62"/>
      <c r="DT181" s="62" t="s">
        <v>8819</v>
      </c>
      <c r="DU181" s="62"/>
      <c r="DV181" s="62"/>
      <c r="DW181" s="62"/>
      <c r="DX181" s="62"/>
      <c r="DY181" s="62"/>
      <c r="DZ181" s="66"/>
      <c r="EA181" s="62"/>
      <c r="EB181" s="62"/>
      <c r="EC181" s="62"/>
      <c r="ED181" s="62"/>
      <c r="EE181" s="62"/>
      <c r="EF181" s="62"/>
      <c r="EG181" s="62"/>
      <c r="EH181" s="62"/>
      <c r="EI181" s="62"/>
      <c r="EJ181" s="62"/>
      <c r="EK181" s="62"/>
      <c r="EL181" s="62"/>
      <c r="EM181" s="62"/>
      <c r="EN181" s="62"/>
      <c r="EO181" s="62"/>
      <c r="EP181" s="62"/>
      <c r="EQ181" s="62"/>
      <c r="ER181" s="62"/>
      <c r="ES181" s="62"/>
      <c r="ET181" s="62"/>
      <c r="EU181" s="66"/>
      <c r="EV181" s="62"/>
      <c r="EW181" s="62"/>
      <c r="EX181" s="62"/>
      <c r="EY181" s="62"/>
      <c r="EZ181" s="62"/>
      <c r="FA181" s="62"/>
      <c r="FB181" s="62"/>
      <c r="FC181" s="62"/>
      <c r="FD181" s="62"/>
      <c r="FE181" s="62"/>
      <c r="FF181" s="62"/>
      <c r="FG181" s="62"/>
      <c r="FH181" s="62"/>
      <c r="FI181" s="62"/>
      <c r="FJ181" s="62"/>
      <c r="FK181" s="62"/>
      <c r="FL181" s="62"/>
      <c r="FM181" s="62"/>
      <c r="FN181" s="62"/>
      <c r="FO181" s="62"/>
      <c r="FP181" s="66"/>
      <c r="FQ181" s="62"/>
      <c r="FR181" s="62"/>
      <c r="FS181" s="62"/>
      <c r="FT181" s="62"/>
      <c r="FU181" s="62"/>
      <c r="FV181" s="62"/>
      <c r="FW181" s="62"/>
      <c r="FX181" s="62"/>
      <c r="FY181" s="62"/>
      <c r="FZ181" s="62"/>
      <c r="GA181" s="62"/>
      <c r="GB181" s="62"/>
      <c r="GC181" s="62"/>
      <c r="GD181" s="62"/>
      <c r="GE181" s="62"/>
      <c r="GF181" s="62"/>
      <c r="GG181" s="62"/>
      <c r="GH181" s="62"/>
      <c r="GI181" s="62"/>
      <c r="GJ181" s="62"/>
    </row>
    <row r="182" spans="1:192" ht="15" hidden="1" customHeight="1">
      <c r="A182" s="36"/>
      <c r="B182" s="36"/>
      <c r="C182" s="36"/>
      <c r="D182" s="81" t="s">
        <v>8820</v>
      </c>
      <c r="E182" s="81"/>
      <c r="F182" s="81"/>
      <c r="G182" s="81"/>
      <c r="H182" s="81"/>
      <c r="I182" s="81"/>
      <c r="J182" s="81"/>
      <c r="K182" s="81"/>
      <c r="L182" s="81" t="s">
        <v>8821</v>
      </c>
      <c r="M182" s="81"/>
      <c r="N182" s="81"/>
      <c r="O182" s="81"/>
      <c r="P182" s="81"/>
      <c r="Q182" s="79" t="s">
        <v>8822</v>
      </c>
      <c r="R182" s="80" t="s">
        <v>8736</v>
      </c>
      <c r="S182" s="81" t="s">
        <v>8820</v>
      </c>
      <c r="T182" s="81"/>
      <c r="U182" s="81"/>
      <c r="V182" s="81"/>
      <c r="W182" s="81"/>
      <c r="X182" s="81"/>
      <c r="Y182" s="81"/>
      <c r="Z182" s="81"/>
      <c r="AA182" s="81" t="s">
        <v>8821</v>
      </c>
      <c r="AB182" s="81"/>
      <c r="AC182" s="81"/>
      <c r="AD182" s="81"/>
      <c r="AE182" s="81"/>
      <c r="AF182" s="79" t="s">
        <v>8822</v>
      </c>
      <c r="AG182" s="80" t="s">
        <v>8736</v>
      </c>
      <c r="AH182" s="81" t="s">
        <v>8820</v>
      </c>
      <c r="AI182" s="81"/>
      <c r="AJ182" s="81"/>
      <c r="AK182" s="81"/>
      <c r="AL182" s="81"/>
      <c r="AM182" s="81"/>
      <c r="AN182" s="81"/>
      <c r="AO182" s="81"/>
      <c r="AP182" s="81" t="s">
        <v>8821</v>
      </c>
      <c r="AQ182" s="81"/>
      <c r="AR182" s="81"/>
      <c r="AS182" s="81"/>
      <c r="AT182" s="81"/>
      <c r="AU182" s="79" t="s">
        <v>8822</v>
      </c>
      <c r="AV182" s="80" t="s">
        <v>8736</v>
      </c>
      <c r="AW182" s="81" t="s">
        <v>8820</v>
      </c>
      <c r="AX182" s="81"/>
      <c r="AY182" s="81"/>
      <c r="AZ182" s="81"/>
      <c r="BA182" s="81"/>
      <c r="BB182" s="81"/>
      <c r="BC182" s="81"/>
      <c r="BD182" s="81"/>
      <c r="BE182" s="81" t="s">
        <v>8821</v>
      </c>
      <c r="BF182" s="81"/>
      <c r="BG182" s="81"/>
      <c r="BH182" s="81"/>
      <c r="BI182" s="81"/>
      <c r="BJ182" s="79" t="s">
        <v>8822</v>
      </c>
      <c r="BK182" s="80" t="s">
        <v>8736</v>
      </c>
      <c r="BL182" s="81" t="s">
        <v>8820</v>
      </c>
      <c r="BM182" s="81"/>
      <c r="BN182" s="81"/>
      <c r="BO182" s="81"/>
      <c r="BP182" s="81"/>
      <c r="BQ182" s="81"/>
      <c r="BR182" s="81"/>
      <c r="BS182" s="81"/>
      <c r="BT182" s="81" t="s">
        <v>8821</v>
      </c>
      <c r="BU182" s="81"/>
      <c r="BV182" s="81"/>
      <c r="BW182" s="81"/>
      <c r="BX182" s="81"/>
      <c r="BY182" s="79" t="s">
        <v>8822</v>
      </c>
      <c r="BZ182" s="80" t="s">
        <v>8736</v>
      </c>
      <c r="CA182" s="81" t="s">
        <v>8820</v>
      </c>
      <c r="CB182" s="81"/>
      <c r="CC182" s="81"/>
      <c r="CD182" s="81"/>
      <c r="CE182" s="81"/>
      <c r="CF182" s="81"/>
      <c r="CG182" s="81"/>
      <c r="CH182" s="81"/>
      <c r="CI182" s="81" t="s">
        <v>8821</v>
      </c>
      <c r="CJ182" s="81"/>
      <c r="CK182" s="81"/>
      <c r="CL182" s="81"/>
      <c r="CM182" s="81"/>
      <c r="CN182" s="79" t="s">
        <v>8822</v>
      </c>
      <c r="CO182" s="80" t="s">
        <v>8736</v>
      </c>
      <c r="CP182" s="81" t="s">
        <v>8820</v>
      </c>
      <c r="CQ182" s="81"/>
      <c r="CR182" s="81"/>
      <c r="CS182" s="81"/>
      <c r="CT182" s="81"/>
      <c r="CU182" s="81"/>
      <c r="CV182" s="81"/>
      <c r="CW182" s="81"/>
      <c r="CX182" s="81" t="s">
        <v>8821</v>
      </c>
      <c r="CY182" s="81"/>
      <c r="CZ182" s="81"/>
      <c r="DA182" s="81"/>
      <c r="DB182" s="81"/>
      <c r="DC182" s="79" t="s">
        <v>8822</v>
      </c>
      <c r="DD182" s="80" t="s">
        <v>8736</v>
      </c>
      <c r="DE182" s="81" t="s">
        <v>8820</v>
      </c>
      <c r="DF182" s="81"/>
      <c r="DG182" s="81"/>
      <c r="DH182" s="81"/>
      <c r="DI182" s="81"/>
      <c r="DJ182" s="81"/>
      <c r="DK182" s="81"/>
      <c r="DL182" s="81"/>
      <c r="DM182" s="81" t="s">
        <v>8821</v>
      </c>
      <c r="DN182" s="81"/>
      <c r="DO182" s="81"/>
      <c r="DP182" s="81"/>
      <c r="DQ182" s="81"/>
      <c r="DR182" s="79" t="s">
        <v>8822</v>
      </c>
      <c r="DS182" s="80" t="s">
        <v>8736</v>
      </c>
      <c r="DT182" s="81" t="s">
        <v>8820</v>
      </c>
      <c r="DU182" s="81"/>
      <c r="DV182" s="81"/>
      <c r="DW182" s="81"/>
      <c r="DX182" s="81"/>
      <c r="DY182" s="81"/>
      <c r="DZ182" s="81"/>
      <c r="EA182" s="81"/>
      <c r="EB182" s="81" t="s">
        <v>8821</v>
      </c>
      <c r="EC182" s="81"/>
      <c r="ED182" s="81"/>
      <c r="EE182" s="81"/>
      <c r="EF182" s="81"/>
      <c r="EG182" s="79" t="s">
        <v>8822</v>
      </c>
      <c r="EH182" s="80" t="s">
        <v>8736</v>
      </c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79"/>
      <c r="ET182" s="80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79"/>
      <c r="FO182" s="80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79"/>
      <c r="GJ182" s="80"/>
    </row>
    <row r="183" spans="1:192" ht="15" hidden="1" customHeight="1">
      <c r="A183" s="36"/>
      <c r="B183" s="36"/>
      <c r="C183" s="36"/>
      <c r="D183" s="42" t="s">
        <v>8733</v>
      </c>
      <c r="E183" s="42" t="s">
        <v>8800</v>
      </c>
      <c r="F183" s="42" t="s">
        <v>8801</v>
      </c>
      <c r="G183" s="42" t="s">
        <v>8802</v>
      </c>
      <c r="H183" s="42" t="s">
        <v>8803</v>
      </c>
      <c r="I183" s="42" t="s">
        <v>8804</v>
      </c>
      <c r="J183" s="42" t="s">
        <v>8805</v>
      </c>
      <c r="K183" s="42" t="s">
        <v>8806</v>
      </c>
      <c r="L183" s="42" t="s">
        <v>8807</v>
      </c>
      <c r="M183" s="42" t="s">
        <v>8808</v>
      </c>
      <c r="N183" s="42" t="s">
        <v>8809</v>
      </c>
      <c r="O183" s="42" t="s">
        <v>8810</v>
      </c>
      <c r="P183" s="42" t="s">
        <v>8811</v>
      </c>
      <c r="Q183" s="79"/>
      <c r="R183" s="80"/>
      <c r="S183" s="42" t="s">
        <v>8733</v>
      </c>
      <c r="T183" s="42" t="s">
        <v>8800</v>
      </c>
      <c r="U183" s="42" t="s">
        <v>8801</v>
      </c>
      <c r="V183" s="42" t="s">
        <v>8802</v>
      </c>
      <c r="W183" s="42" t="s">
        <v>8803</v>
      </c>
      <c r="X183" s="42" t="s">
        <v>8804</v>
      </c>
      <c r="Y183" s="42" t="s">
        <v>8805</v>
      </c>
      <c r="Z183" s="42" t="s">
        <v>8806</v>
      </c>
      <c r="AA183" s="42" t="s">
        <v>8807</v>
      </c>
      <c r="AB183" s="42" t="s">
        <v>8808</v>
      </c>
      <c r="AC183" s="42" t="s">
        <v>8809</v>
      </c>
      <c r="AD183" s="42" t="s">
        <v>8810</v>
      </c>
      <c r="AE183" s="42" t="s">
        <v>8811</v>
      </c>
      <c r="AF183" s="79"/>
      <c r="AG183" s="80"/>
      <c r="AH183" s="42" t="s">
        <v>8733</v>
      </c>
      <c r="AI183" s="42" t="s">
        <v>8800</v>
      </c>
      <c r="AJ183" s="42" t="s">
        <v>8801</v>
      </c>
      <c r="AK183" s="42" t="s">
        <v>8802</v>
      </c>
      <c r="AL183" s="42" t="s">
        <v>8803</v>
      </c>
      <c r="AM183" s="42" t="s">
        <v>8804</v>
      </c>
      <c r="AN183" s="42" t="s">
        <v>8805</v>
      </c>
      <c r="AO183" s="42" t="s">
        <v>8806</v>
      </c>
      <c r="AP183" s="42" t="s">
        <v>8807</v>
      </c>
      <c r="AQ183" s="42" t="s">
        <v>8808</v>
      </c>
      <c r="AR183" s="42" t="s">
        <v>8809</v>
      </c>
      <c r="AS183" s="42" t="s">
        <v>8810</v>
      </c>
      <c r="AT183" s="42" t="s">
        <v>8811</v>
      </c>
      <c r="AU183" s="79"/>
      <c r="AV183" s="80"/>
      <c r="AW183" s="42" t="s">
        <v>8733</v>
      </c>
      <c r="AX183" s="42" t="s">
        <v>8800</v>
      </c>
      <c r="AY183" s="42" t="s">
        <v>8801</v>
      </c>
      <c r="AZ183" s="42" t="s">
        <v>8802</v>
      </c>
      <c r="BA183" s="42" t="s">
        <v>8803</v>
      </c>
      <c r="BB183" s="42" t="s">
        <v>8804</v>
      </c>
      <c r="BC183" s="42" t="s">
        <v>8805</v>
      </c>
      <c r="BD183" s="42" t="s">
        <v>8806</v>
      </c>
      <c r="BE183" s="42" t="s">
        <v>8807</v>
      </c>
      <c r="BF183" s="42" t="s">
        <v>8808</v>
      </c>
      <c r="BG183" s="42" t="s">
        <v>8809</v>
      </c>
      <c r="BH183" s="42" t="s">
        <v>8810</v>
      </c>
      <c r="BI183" s="42" t="s">
        <v>8811</v>
      </c>
      <c r="BJ183" s="79"/>
      <c r="BK183" s="80"/>
      <c r="BL183" s="42" t="s">
        <v>8733</v>
      </c>
      <c r="BM183" s="42" t="s">
        <v>8800</v>
      </c>
      <c r="BN183" s="42" t="s">
        <v>8801</v>
      </c>
      <c r="BO183" s="42" t="s">
        <v>8802</v>
      </c>
      <c r="BP183" s="42" t="s">
        <v>8803</v>
      </c>
      <c r="BQ183" s="42" t="s">
        <v>8804</v>
      </c>
      <c r="BR183" s="42" t="s">
        <v>8805</v>
      </c>
      <c r="BS183" s="42" t="s">
        <v>8806</v>
      </c>
      <c r="BT183" s="42" t="s">
        <v>8807</v>
      </c>
      <c r="BU183" s="42" t="s">
        <v>8808</v>
      </c>
      <c r="BV183" s="42" t="s">
        <v>8809</v>
      </c>
      <c r="BW183" s="42" t="s">
        <v>8810</v>
      </c>
      <c r="BX183" s="42" t="s">
        <v>8811</v>
      </c>
      <c r="BY183" s="79"/>
      <c r="BZ183" s="80"/>
      <c r="CA183" s="42" t="s">
        <v>8733</v>
      </c>
      <c r="CB183" s="42" t="s">
        <v>8800</v>
      </c>
      <c r="CC183" s="42" t="s">
        <v>8801</v>
      </c>
      <c r="CD183" s="42" t="s">
        <v>8802</v>
      </c>
      <c r="CE183" s="42" t="s">
        <v>8803</v>
      </c>
      <c r="CF183" s="42" t="s">
        <v>8804</v>
      </c>
      <c r="CG183" s="42" t="s">
        <v>8805</v>
      </c>
      <c r="CH183" s="42" t="s">
        <v>8806</v>
      </c>
      <c r="CI183" s="42" t="s">
        <v>8807</v>
      </c>
      <c r="CJ183" s="42" t="s">
        <v>8808</v>
      </c>
      <c r="CK183" s="42" t="s">
        <v>8809</v>
      </c>
      <c r="CL183" s="42" t="s">
        <v>8810</v>
      </c>
      <c r="CM183" s="42" t="s">
        <v>8811</v>
      </c>
      <c r="CN183" s="79"/>
      <c r="CO183" s="80"/>
      <c r="CP183" s="42" t="s">
        <v>8733</v>
      </c>
      <c r="CQ183" s="42" t="s">
        <v>8800</v>
      </c>
      <c r="CR183" s="42" t="s">
        <v>8801</v>
      </c>
      <c r="CS183" s="42" t="s">
        <v>8802</v>
      </c>
      <c r="CT183" s="42" t="s">
        <v>8803</v>
      </c>
      <c r="CU183" s="42" t="s">
        <v>8804</v>
      </c>
      <c r="CV183" s="42" t="s">
        <v>8805</v>
      </c>
      <c r="CW183" s="42" t="s">
        <v>8806</v>
      </c>
      <c r="CX183" s="42" t="s">
        <v>8807</v>
      </c>
      <c r="CY183" s="42" t="s">
        <v>8808</v>
      </c>
      <c r="CZ183" s="42" t="s">
        <v>8809</v>
      </c>
      <c r="DA183" s="42" t="s">
        <v>8810</v>
      </c>
      <c r="DB183" s="42" t="s">
        <v>8811</v>
      </c>
      <c r="DC183" s="79"/>
      <c r="DD183" s="80"/>
      <c r="DE183" s="42" t="s">
        <v>8733</v>
      </c>
      <c r="DF183" s="42" t="s">
        <v>8800</v>
      </c>
      <c r="DG183" s="42" t="s">
        <v>8801</v>
      </c>
      <c r="DH183" s="42" t="s">
        <v>8802</v>
      </c>
      <c r="DI183" s="42" t="s">
        <v>8803</v>
      </c>
      <c r="DJ183" s="42" t="s">
        <v>8804</v>
      </c>
      <c r="DK183" s="42" t="s">
        <v>8805</v>
      </c>
      <c r="DL183" s="42" t="s">
        <v>8806</v>
      </c>
      <c r="DM183" s="42" t="s">
        <v>8807</v>
      </c>
      <c r="DN183" s="42" t="s">
        <v>8808</v>
      </c>
      <c r="DO183" s="42" t="s">
        <v>8809</v>
      </c>
      <c r="DP183" s="42" t="s">
        <v>8810</v>
      </c>
      <c r="DQ183" s="42" t="s">
        <v>8811</v>
      </c>
      <c r="DR183" s="79"/>
      <c r="DS183" s="80"/>
      <c r="DT183" s="42" t="s">
        <v>8733</v>
      </c>
      <c r="DU183" s="42" t="s">
        <v>8800</v>
      </c>
      <c r="DV183" s="42" t="s">
        <v>8801</v>
      </c>
      <c r="DW183" s="42" t="s">
        <v>8802</v>
      </c>
      <c r="DX183" s="42" t="s">
        <v>8803</v>
      </c>
      <c r="DY183" s="42" t="s">
        <v>8804</v>
      </c>
      <c r="DZ183" s="42" t="s">
        <v>8805</v>
      </c>
      <c r="EA183" s="42" t="s">
        <v>8806</v>
      </c>
      <c r="EB183" s="42" t="s">
        <v>8807</v>
      </c>
      <c r="EC183" s="42" t="s">
        <v>8808</v>
      </c>
      <c r="ED183" s="42" t="s">
        <v>8809</v>
      </c>
      <c r="EE183" s="42" t="s">
        <v>8810</v>
      </c>
      <c r="EF183" s="42" t="s">
        <v>8811</v>
      </c>
      <c r="EG183" s="79"/>
      <c r="EH183" s="80"/>
      <c r="EI183" s="42"/>
      <c r="EJ183" s="42"/>
      <c r="EK183" s="42"/>
      <c r="EL183" s="42"/>
      <c r="EM183" s="42"/>
      <c r="EN183" s="42"/>
      <c r="EO183" s="42"/>
      <c r="EP183" s="42"/>
      <c r="EQ183" s="42"/>
      <c r="ER183" s="42"/>
      <c r="ES183" s="79"/>
      <c r="ET183" s="80"/>
      <c r="EU183" s="68"/>
      <c r="EV183" s="42"/>
      <c r="EW183" s="42"/>
      <c r="EX183" s="42"/>
      <c r="EY183" s="42"/>
      <c r="EZ183" s="42"/>
      <c r="FA183" s="42"/>
      <c r="FB183" s="42"/>
      <c r="FC183" s="42"/>
      <c r="FD183" s="42"/>
      <c r="FE183" s="42"/>
      <c r="FF183" s="42"/>
      <c r="FG183" s="42"/>
      <c r="FH183" s="42"/>
      <c r="FI183" s="42"/>
      <c r="FJ183" s="42"/>
      <c r="FK183" s="42"/>
      <c r="FL183" s="42"/>
      <c r="FM183" s="42"/>
      <c r="FN183" s="79"/>
      <c r="FO183" s="80"/>
      <c r="FP183" s="68"/>
      <c r="FQ183" s="42"/>
      <c r="FR183" s="42"/>
      <c r="FS183" s="42"/>
      <c r="FT183" s="42"/>
      <c r="FU183" s="42"/>
      <c r="FV183" s="42"/>
      <c r="FW183" s="42"/>
      <c r="FX183" s="42"/>
      <c r="FY183" s="42"/>
      <c r="FZ183" s="42"/>
      <c r="GA183" s="42"/>
      <c r="GB183" s="42"/>
      <c r="GC183" s="42"/>
      <c r="GD183" s="42"/>
      <c r="GE183" s="42"/>
      <c r="GF183" s="42"/>
      <c r="GG183" s="42"/>
      <c r="GH183" s="42"/>
      <c r="GI183" s="79"/>
      <c r="GJ183" s="80"/>
    </row>
    <row r="184" spans="1:192" ht="15" hidden="1" customHeight="1">
      <c r="A184" s="69" t="s">
        <v>8823</v>
      </c>
      <c r="B184" s="36"/>
      <c r="C184" s="36"/>
      <c r="D184" s="44" t="s">
        <v>8737</v>
      </c>
      <c r="E184" s="44" t="s">
        <v>8737</v>
      </c>
      <c r="F184" s="44" t="s">
        <v>8737</v>
      </c>
      <c r="G184" s="44" t="s">
        <v>8737</v>
      </c>
      <c r="H184" s="44" t="s">
        <v>8737</v>
      </c>
      <c r="I184" s="44" t="s">
        <v>8737</v>
      </c>
      <c r="J184" s="44" t="s">
        <v>8737</v>
      </c>
      <c r="K184" s="44" t="s">
        <v>8737</v>
      </c>
      <c r="L184" s="44" t="s">
        <v>8737</v>
      </c>
      <c r="M184" s="44" t="s">
        <v>8737</v>
      </c>
      <c r="N184" s="44" t="s">
        <v>8737</v>
      </c>
      <c r="O184" s="44" t="s">
        <v>8737</v>
      </c>
      <c r="P184" s="44" t="s">
        <v>8737</v>
      </c>
      <c r="Q184" s="44" t="s">
        <v>8737</v>
      </c>
      <c r="R184" s="44" t="s">
        <v>8737</v>
      </c>
      <c r="S184" s="44" t="s">
        <v>8737</v>
      </c>
      <c r="T184" s="44" t="s">
        <v>8737</v>
      </c>
      <c r="U184" s="44" t="s">
        <v>8737</v>
      </c>
      <c r="V184" s="44" t="s">
        <v>8737</v>
      </c>
      <c r="W184" s="44" t="s">
        <v>8737</v>
      </c>
      <c r="X184" s="44" t="s">
        <v>8737</v>
      </c>
      <c r="Y184" s="44" t="s">
        <v>8737</v>
      </c>
      <c r="Z184" s="44" t="s">
        <v>8737</v>
      </c>
      <c r="AA184" s="44" t="s">
        <v>8737</v>
      </c>
      <c r="AB184" s="44" t="s">
        <v>8737</v>
      </c>
      <c r="AC184" s="44" t="s">
        <v>8737</v>
      </c>
      <c r="AD184" s="44" t="s">
        <v>8737</v>
      </c>
      <c r="AE184" s="44" t="s">
        <v>8737</v>
      </c>
      <c r="AF184" s="44" t="s">
        <v>8737</v>
      </c>
      <c r="AG184" s="44" t="s">
        <v>8737</v>
      </c>
      <c r="AH184" s="44" t="s">
        <v>8737</v>
      </c>
      <c r="AI184" s="44" t="s">
        <v>8737</v>
      </c>
      <c r="AJ184" s="44" t="s">
        <v>8737</v>
      </c>
      <c r="AK184" s="44" t="s">
        <v>8737</v>
      </c>
      <c r="AL184" s="44" t="s">
        <v>8737</v>
      </c>
      <c r="AM184" s="44" t="s">
        <v>8737</v>
      </c>
      <c r="AN184" s="44" t="s">
        <v>8737</v>
      </c>
      <c r="AO184" s="44" t="s">
        <v>8737</v>
      </c>
      <c r="AP184" s="44" t="s">
        <v>8737</v>
      </c>
      <c r="AQ184" s="44" t="s">
        <v>8737</v>
      </c>
      <c r="AR184" s="44" t="s">
        <v>8737</v>
      </c>
      <c r="AS184" s="44" t="s">
        <v>8737</v>
      </c>
      <c r="AT184" s="44" t="s">
        <v>8737</v>
      </c>
      <c r="AU184" s="44" t="s">
        <v>8737</v>
      </c>
      <c r="AV184" s="44" t="s">
        <v>8737</v>
      </c>
      <c r="AW184" s="44" t="s">
        <v>8737</v>
      </c>
      <c r="AX184" s="44" t="s">
        <v>8737</v>
      </c>
      <c r="AY184" s="44" t="s">
        <v>8737</v>
      </c>
      <c r="AZ184" s="44" t="s">
        <v>8737</v>
      </c>
      <c r="BA184" s="44" t="s">
        <v>8737</v>
      </c>
      <c r="BB184" s="44" t="s">
        <v>8737</v>
      </c>
      <c r="BC184" s="44" t="s">
        <v>8737</v>
      </c>
      <c r="BD184" s="44" t="s">
        <v>8737</v>
      </c>
      <c r="BE184" s="44" t="s">
        <v>8737</v>
      </c>
      <c r="BF184" s="44" t="s">
        <v>8737</v>
      </c>
      <c r="BG184" s="44" t="s">
        <v>8737</v>
      </c>
      <c r="BH184" s="44" t="s">
        <v>8737</v>
      </c>
      <c r="BI184" s="44" t="s">
        <v>8737</v>
      </c>
      <c r="BJ184" s="44" t="s">
        <v>8737</v>
      </c>
      <c r="BK184" s="44" t="s">
        <v>8737</v>
      </c>
      <c r="BL184" s="44" t="s">
        <v>8737</v>
      </c>
      <c r="BM184" s="44" t="s">
        <v>8737</v>
      </c>
      <c r="BN184" s="44" t="s">
        <v>8737</v>
      </c>
      <c r="BO184" s="44" t="s">
        <v>8737</v>
      </c>
      <c r="BP184" s="44" t="s">
        <v>8737</v>
      </c>
      <c r="BQ184" s="44" t="s">
        <v>8737</v>
      </c>
      <c r="BR184" s="44" t="s">
        <v>8737</v>
      </c>
      <c r="BS184" s="44" t="s">
        <v>8737</v>
      </c>
      <c r="BT184" s="44" t="s">
        <v>8737</v>
      </c>
      <c r="BU184" s="44" t="s">
        <v>8737</v>
      </c>
      <c r="BV184" s="44" t="s">
        <v>8737</v>
      </c>
      <c r="BW184" s="44" t="s">
        <v>8737</v>
      </c>
      <c r="BX184" s="44" t="s">
        <v>8737</v>
      </c>
      <c r="BY184" s="44" t="s">
        <v>8737</v>
      </c>
      <c r="BZ184" s="44" t="s">
        <v>8737</v>
      </c>
      <c r="CA184" s="44" t="s">
        <v>8737</v>
      </c>
      <c r="CB184" s="44" t="s">
        <v>8737</v>
      </c>
      <c r="CC184" s="44" t="s">
        <v>8737</v>
      </c>
      <c r="CD184" s="44" t="s">
        <v>8737</v>
      </c>
      <c r="CE184" s="44" t="s">
        <v>8737</v>
      </c>
      <c r="CF184" s="44" t="s">
        <v>8737</v>
      </c>
      <c r="CG184" s="44" t="s">
        <v>8737</v>
      </c>
      <c r="CH184" s="44" t="s">
        <v>8737</v>
      </c>
      <c r="CI184" s="44" t="s">
        <v>8737</v>
      </c>
      <c r="CJ184" s="44" t="s">
        <v>8737</v>
      </c>
      <c r="CK184" s="44" t="s">
        <v>8737</v>
      </c>
      <c r="CL184" s="44" t="s">
        <v>8737</v>
      </c>
      <c r="CM184" s="44" t="s">
        <v>8737</v>
      </c>
      <c r="CN184" s="44" t="s">
        <v>8737</v>
      </c>
      <c r="CO184" s="44" t="s">
        <v>8737</v>
      </c>
      <c r="CP184" s="44" t="s">
        <v>8737</v>
      </c>
      <c r="CQ184" s="44" t="s">
        <v>8737</v>
      </c>
      <c r="CR184" s="44" t="s">
        <v>8737</v>
      </c>
      <c r="CS184" s="44" t="s">
        <v>8737</v>
      </c>
      <c r="CT184" s="44" t="s">
        <v>8737</v>
      </c>
      <c r="CU184" s="44" t="s">
        <v>8737</v>
      </c>
      <c r="CV184" s="44" t="s">
        <v>8737</v>
      </c>
      <c r="CW184" s="44" t="s">
        <v>8737</v>
      </c>
      <c r="CX184" s="44" t="s">
        <v>8737</v>
      </c>
      <c r="CY184" s="44" t="s">
        <v>8737</v>
      </c>
      <c r="CZ184" s="44" t="s">
        <v>8737</v>
      </c>
      <c r="DA184" s="44" t="s">
        <v>8737</v>
      </c>
      <c r="DB184" s="44" t="s">
        <v>8737</v>
      </c>
      <c r="DC184" s="44" t="s">
        <v>8737</v>
      </c>
      <c r="DD184" s="44" t="s">
        <v>8737</v>
      </c>
      <c r="DE184" s="44" t="s">
        <v>8737</v>
      </c>
      <c r="DF184" s="44" t="s">
        <v>8737</v>
      </c>
      <c r="DG184" s="44" t="s">
        <v>8737</v>
      </c>
      <c r="DH184" s="44" t="s">
        <v>8737</v>
      </c>
      <c r="DI184" s="44" t="s">
        <v>8737</v>
      </c>
      <c r="DJ184" s="44" t="s">
        <v>8737</v>
      </c>
      <c r="DK184" s="44" t="s">
        <v>8737</v>
      </c>
      <c r="DL184" s="44" t="s">
        <v>8737</v>
      </c>
      <c r="DM184" s="44" t="s">
        <v>8737</v>
      </c>
      <c r="DN184" s="44" t="s">
        <v>8737</v>
      </c>
      <c r="DO184" s="44" t="s">
        <v>8737</v>
      </c>
      <c r="DP184" s="44" t="s">
        <v>8737</v>
      </c>
      <c r="DQ184" s="44" t="s">
        <v>8737</v>
      </c>
      <c r="DR184" s="44" t="s">
        <v>8737</v>
      </c>
      <c r="DS184" s="44" t="s">
        <v>8737</v>
      </c>
      <c r="DT184" s="44" t="s">
        <v>8737</v>
      </c>
      <c r="DU184" s="44" t="s">
        <v>8737</v>
      </c>
      <c r="DV184" s="44" t="s">
        <v>8737</v>
      </c>
      <c r="DW184" s="44" t="s">
        <v>8737</v>
      </c>
      <c r="DX184" s="44" t="s">
        <v>8737</v>
      </c>
      <c r="DY184" s="44" t="s">
        <v>8737</v>
      </c>
      <c r="DZ184" s="44" t="s">
        <v>8737</v>
      </c>
      <c r="EA184" s="44" t="s">
        <v>8737</v>
      </c>
      <c r="EB184" s="44" t="s">
        <v>8737</v>
      </c>
      <c r="EC184" s="44" t="s">
        <v>8737</v>
      </c>
      <c r="ED184" s="44" t="s">
        <v>8737</v>
      </c>
      <c r="EE184" s="44" t="s">
        <v>8737</v>
      </c>
      <c r="EF184" s="44" t="s">
        <v>8737</v>
      </c>
      <c r="EG184" s="44" t="s">
        <v>8737</v>
      </c>
      <c r="EH184" s="44" t="s">
        <v>8737</v>
      </c>
      <c r="EI184" s="44"/>
      <c r="EJ184" s="44"/>
      <c r="EK184" s="44"/>
      <c r="EL184" s="44"/>
      <c r="EM184" s="44"/>
      <c r="EN184" s="44"/>
      <c r="EO184" s="44"/>
      <c r="EP184" s="44"/>
      <c r="EQ184" s="44"/>
      <c r="ER184" s="44"/>
      <c r="ES184" s="44"/>
      <c r="ET184" s="44"/>
      <c r="EU184" s="44"/>
      <c r="EV184" s="44"/>
      <c r="EW184" s="44"/>
      <c r="EX184" s="44"/>
      <c r="EY184" s="44"/>
      <c r="EZ184" s="44"/>
      <c r="FA184" s="44"/>
      <c r="FB184" s="44"/>
      <c r="FC184" s="44"/>
      <c r="FD184" s="44"/>
      <c r="FE184" s="44"/>
      <c r="FF184" s="44"/>
      <c r="FG184" s="44"/>
      <c r="FH184" s="44"/>
      <c r="FI184" s="44"/>
      <c r="FJ184" s="44"/>
      <c r="FK184" s="44"/>
      <c r="FL184" s="44"/>
      <c r="FM184" s="44"/>
      <c r="FN184" s="44"/>
      <c r="FO184" s="44"/>
      <c r="FP184" s="44"/>
      <c r="FQ184" s="44"/>
      <c r="FR184" s="44"/>
      <c r="FS184" s="44"/>
      <c r="FT184" s="44"/>
      <c r="FU184" s="44"/>
      <c r="FV184" s="44"/>
      <c r="FW184" s="44"/>
      <c r="FX184" s="44"/>
      <c r="FY184" s="44"/>
      <c r="FZ184" s="44"/>
      <c r="GA184" s="44"/>
      <c r="GB184" s="44"/>
      <c r="GC184" s="44"/>
      <c r="GD184" s="44"/>
      <c r="GE184" s="44"/>
      <c r="GF184" s="44"/>
      <c r="GG184" s="44"/>
      <c r="GH184" s="44"/>
      <c r="GI184" s="44"/>
      <c r="GJ184" s="44"/>
    </row>
    <row r="185" spans="1:192" ht="15" hidden="1" customHeight="1">
      <c r="A185" s="45" t="s">
        <v>8738</v>
      </c>
      <c r="B185" s="46"/>
      <c r="C185" s="46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  <c r="Y185" s="47"/>
      <c r="Z185" s="47"/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</row>
    <row r="186" spans="1:192" ht="15" hidden="1" customHeight="1">
      <c r="A186" s="48" t="s">
        <v>8739</v>
      </c>
      <c r="B186" s="49"/>
      <c r="C186" s="49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1"/>
    </row>
    <row r="187" spans="1:192" ht="15" hidden="1" customHeight="1">
      <c r="A187" s="49"/>
      <c r="B187" s="49" t="s">
        <v>8740</v>
      </c>
      <c r="C187" s="62">
        <v>1</v>
      </c>
      <c r="D187" t="s">
        <v>330</v>
      </c>
      <c r="E187" t="s">
        <v>364</v>
      </c>
      <c r="F187" t="s">
        <v>398</v>
      </c>
      <c r="G187" t="s">
        <v>432</v>
      </c>
      <c r="H187" t="s">
        <v>466</v>
      </c>
      <c r="I187" t="s">
        <v>500</v>
      </c>
      <c r="J187" t="s">
        <v>784</v>
      </c>
      <c r="K187" t="s">
        <v>818</v>
      </c>
      <c r="L187" t="s">
        <v>852</v>
      </c>
      <c r="M187" t="s">
        <v>886</v>
      </c>
      <c r="N187" t="s">
        <v>920</v>
      </c>
      <c r="O187" t="s">
        <v>954</v>
      </c>
      <c r="P187" t="s">
        <v>988</v>
      </c>
      <c r="Q187" t="s">
        <v>8825</v>
      </c>
      <c r="R187" t="s">
        <v>295</v>
      </c>
      <c r="S187" t="s">
        <v>1313</v>
      </c>
      <c r="T187" t="s">
        <v>1347</v>
      </c>
      <c r="U187" t="s">
        <v>1381</v>
      </c>
      <c r="V187" t="s">
        <v>1415</v>
      </c>
      <c r="W187" t="s">
        <v>1449</v>
      </c>
      <c r="X187" t="s">
        <v>1483</v>
      </c>
      <c r="Y187" t="s">
        <v>1767</v>
      </c>
      <c r="Z187" t="s">
        <v>1801</v>
      </c>
      <c r="AA187" t="s">
        <v>1835</v>
      </c>
      <c r="AB187" t="s">
        <v>1869</v>
      </c>
      <c r="AC187" t="s">
        <v>1903</v>
      </c>
      <c r="AD187" t="s">
        <v>1937</v>
      </c>
      <c r="AE187" t="s">
        <v>1971</v>
      </c>
      <c r="AF187" t="s">
        <v>8826</v>
      </c>
      <c r="AG187" t="s">
        <v>1278</v>
      </c>
      <c r="AH187" t="s">
        <v>2296</v>
      </c>
      <c r="AI187" t="s">
        <v>2330</v>
      </c>
      <c r="AJ187" t="s">
        <v>2364</v>
      </c>
      <c r="AK187" t="s">
        <v>2398</v>
      </c>
      <c r="AL187" t="s">
        <v>2432</v>
      </c>
      <c r="AM187" t="s">
        <v>2466</v>
      </c>
      <c r="AN187" t="s">
        <v>2500</v>
      </c>
      <c r="AO187" t="s">
        <v>2784</v>
      </c>
      <c r="AP187" t="s">
        <v>2818</v>
      </c>
      <c r="AQ187" t="s">
        <v>2852</v>
      </c>
      <c r="AR187" t="s">
        <v>2886</v>
      </c>
      <c r="AS187" t="s">
        <v>2920</v>
      </c>
      <c r="AT187" t="s">
        <v>2954</v>
      </c>
      <c r="AU187" t="s">
        <v>8827</v>
      </c>
      <c r="AV187" t="s">
        <v>2011</v>
      </c>
      <c r="AW187" t="s">
        <v>3279</v>
      </c>
      <c r="AX187" t="s">
        <v>3313</v>
      </c>
      <c r="AY187" t="s">
        <v>3347</v>
      </c>
      <c r="AZ187" t="s">
        <v>3381</v>
      </c>
      <c r="BA187" t="s">
        <v>3415</v>
      </c>
      <c r="BB187" t="s">
        <v>3449</v>
      </c>
      <c r="BC187" t="s">
        <v>3483</v>
      </c>
      <c r="BD187" t="s">
        <v>3767</v>
      </c>
      <c r="BE187" t="s">
        <v>3801</v>
      </c>
      <c r="BF187" t="s">
        <v>3835</v>
      </c>
      <c r="BG187" t="s">
        <v>3869</v>
      </c>
      <c r="BH187" t="s">
        <v>3903</v>
      </c>
      <c r="BI187" t="s">
        <v>3937</v>
      </c>
      <c r="BJ187" t="s">
        <v>8828</v>
      </c>
      <c r="BK187" t="s">
        <v>2994</v>
      </c>
      <c r="BL187" t="s">
        <v>4262</v>
      </c>
      <c r="BM187" t="s">
        <v>4296</v>
      </c>
      <c r="BN187" t="s">
        <v>4330</v>
      </c>
      <c r="BO187" t="s">
        <v>4364</v>
      </c>
      <c r="BP187" t="s">
        <v>4398</v>
      </c>
      <c r="BQ187" t="s">
        <v>4432</v>
      </c>
      <c r="BR187" t="s">
        <v>4466</v>
      </c>
      <c r="BS187" t="s">
        <v>4500</v>
      </c>
      <c r="BT187" t="s">
        <v>4784</v>
      </c>
      <c r="BU187" t="s">
        <v>4818</v>
      </c>
      <c r="BV187" t="s">
        <v>4852</v>
      </c>
      <c r="BW187" t="s">
        <v>4886</v>
      </c>
      <c r="BX187" t="s">
        <v>4920</v>
      </c>
      <c r="BY187" t="s">
        <v>8829</v>
      </c>
      <c r="BZ187" t="s">
        <v>3977</v>
      </c>
      <c r="CA187" t="s">
        <v>4995</v>
      </c>
      <c r="CB187" t="s">
        <v>5279</v>
      </c>
      <c r="CC187" t="s">
        <v>5313</v>
      </c>
      <c r="CD187" t="s">
        <v>5347</v>
      </c>
      <c r="CE187" t="s">
        <v>5381</v>
      </c>
      <c r="CF187" t="s">
        <v>5415</v>
      </c>
      <c r="CG187" t="s">
        <v>5449</v>
      </c>
      <c r="CH187" t="s">
        <v>5483</v>
      </c>
      <c r="CI187" t="s">
        <v>5767</v>
      </c>
      <c r="CJ187" t="s">
        <v>5801</v>
      </c>
      <c r="CK187" t="s">
        <v>5835</v>
      </c>
      <c r="CL187" t="s">
        <v>5869</v>
      </c>
      <c r="CM187" t="s">
        <v>5903</v>
      </c>
      <c r="CN187" t="s">
        <v>8830</v>
      </c>
      <c r="CO187" t="s">
        <v>4960</v>
      </c>
      <c r="CP187" t="s">
        <v>5978</v>
      </c>
      <c r="CQ187" t="s">
        <v>6262</v>
      </c>
      <c r="CR187" t="s">
        <v>6296</v>
      </c>
      <c r="CS187" t="s">
        <v>6330</v>
      </c>
      <c r="CT187" t="s">
        <v>6364</v>
      </c>
      <c r="CU187" t="s">
        <v>6398</v>
      </c>
      <c r="CV187" t="s">
        <v>6432</v>
      </c>
      <c r="CW187" t="s">
        <v>6466</v>
      </c>
      <c r="CX187" t="s">
        <v>6500</v>
      </c>
      <c r="CY187" t="s">
        <v>6784</v>
      </c>
      <c r="CZ187" t="s">
        <v>6818</v>
      </c>
      <c r="DA187" t="s">
        <v>6852</v>
      </c>
      <c r="DB187" t="s">
        <v>6886</v>
      </c>
      <c r="DC187" t="s">
        <v>8831</v>
      </c>
      <c r="DD187" t="s">
        <v>5943</v>
      </c>
      <c r="DE187" t="s">
        <v>6961</v>
      </c>
      <c r="DF187" t="s">
        <v>6995</v>
      </c>
      <c r="DG187" t="s">
        <v>7279</v>
      </c>
      <c r="DH187" t="s">
        <v>7313</v>
      </c>
      <c r="DI187" t="s">
        <v>7347</v>
      </c>
      <c r="DJ187" t="s">
        <v>7381</v>
      </c>
      <c r="DK187" t="s">
        <v>7415</v>
      </c>
      <c r="DL187" t="s">
        <v>7449</v>
      </c>
      <c r="DM187" t="s">
        <v>7483</v>
      </c>
      <c r="DN187" t="s">
        <v>7767</v>
      </c>
      <c r="DO187" t="s">
        <v>7801</v>
      </c>
      <c r="DP187" t="s">
        <v>7835</v>
      </c>
      <c r="DQ187" t="s">
        <v>7869</v>
      </c>
      <c r="DR187" t="s">
        <v>8832</v>
      </c>
      <c r="DS187" t="s">
        <v>6926</v>
      </c>
      <c r="DT187" t="s">
        <v>7944</v>
      </c>
      <c r="DU187" t="s">
        <v>7978</v>
      </c>
      <c r="DV187" t="s">
        <v>8262</v>
      </c>
      <c r="DW187" t="s">
        <v>8296</v>
      </c>
      <c r="DX187" t="s">
        <v>8330</v>
      </c>
      <c r="DY187" t="s">
        <v>8364</v>
      </c>
      <c r="DZ187" t="s">
        <v>8398</v>
      </c>
      <c r="EA187" t="s">
        <v>8432</v>
      </c>
      <c r="EB187" t="s">
        <v>8466</v>
      </c>
      <c r="EC187" t="s">
        <v>8500</v>
      </c>
      <c r="ED187" t="s">
        <v>8631</v>
      </c>
      <c r="EE187" t="s">
        <v>8665</v>
      </c>
      <c r="EF187" t="s">
        <v>8699</v>
      </c>
      <c r="EG187" t="s">
        <v>8833</v>
      </c>
      <c r="EH187" t="s">
        <v>7909</v>
      </c>
    </row>
    <row r="188" spans="1:192" ht="15" hidden="1" customHeight="1">
      <c r="A188" s="49"/>
      <c r="B188" s="49" t="s">
        <v>8735</v>
      </c>
      <c r="C188" s="62">
        <v>2</v>
      </c>
      <c r="D188" t="s">
        <v>8834</v>
      </c>
      <c r="E188" t="s">
        <v>8835</v>
      </c>
      <c r="F188" t="s">
        <v>8836</v>
      </c>
      <c r="G188" t="s">
        <v>8837</v>
      </c>
      <c r="H188" t="s">
        <v>8838</v>
      </c>
      <c r="I188" t="s">
        <v>8839</v>
      </c>
      <c r="J188" t="s">
        <v>8840</v>
      </c>
      <c r="K188" t="s">
        <v>8841</v>
      </c>
      <c r="L188" t="s">
        <v>8842</v>
      </c>
      <c r="M188" t="s">
        <v>8843</v>
      </c>
      <c r="N188" t="s">
        <v>8844</v>
      </c>
      <c r="O188" t="s">
        <v>8845</v>
      </c>
      <c r="P188" t="s">
        <v>8846</v>
      </c>
      <c r="Q188" t="s">
        <v>8847</v>
      </c>
      <c r="R188" t="s">
        <v>296</v>
      </c>
      <c r="S188" t="s">
        <v>8848</v>
      </c>
      <c r="T188" t="s">
        <v>8849</v>
      </c>
      <c r="U188" t="s">
        <v>8850</v>
      </c>
      <c r="V188" t="s">
        <v>8851</v>
      </c>
      <c r="W188" t="s">
        <v>8852</v>
      </c>
      <c r="X188" t="s">
        <v>8853</v>
      </c>
      <c r="Y188" t="s">
        <v>8854</v>
      </c>
      <c r="Z188" t="s">
        <v>8855</v>
      </c>
      <c r="AA188" t="s">
        <v>8856</v>
      </c>
      <c r="AB188" t="s">
        <v>8857</v>
      </c>
      <c r="AC188" t="s">
        <v>8858</v>
      </c>
      <c r="AD188" t="s">
        <v>8859</v>
      </c>
      <c r="AE188" t="s">
        <v>8860</v>
      </c>
      <c r="AF188" t="s">
        <v>8861</v>
      </c>
      <c r="AG188" t="s">
        <v>1279</v>
      </c>
      <c r="AH188" t="s">
        <v>8862</v>
      </c>
      <c r="AI188" t="s">
        <v>8863</v>
      </c>
      <c r="AJ188" t="s">
        <v>8864</v>
      </c>
      <c r="AK188" t="s">
        <v>8865</v>
      </c>
      <c r="AL188" t="s">
        <v>8866</v>
      </c>
      <c r="AM188" t="s">
        <v>8867</v>
      </c>
      <c r="AN188" t="s">
        <v>8868</v>
      </c>
      <c r="AO188" t="s">
        <v>8869</v>
      </c>
      <c r="AP188" t="s">
        <v>8870</v>
      </c>
      <c r="AQ188" t="s">
        <v>8871</v>
      </c>
      <c r="AR188" t="s">
        <v>8872</v>
      </c>
      <c r="AS188" t="s">
        <v>8873</v>
      </c>
      <c r="AT188" t="s">
        <v>8874</v>
      </c>
      <c r="AU188" t="s">
        <v>8875</v>
      </c>
      <c r="AV188" t="s">
        <v>2262</v>
      </c>
      <c r="AW188" t="s">
        <v>8876</v>
      </c>
      <c r="AX188" t="s">
        <v>8877</v>
      </c>
      <c r="AY188" t="s">
        <v>8878</v>
      </c>
      <c r="AZ188" t="s">
        <v>8879</v>
      </c>
      <c r="BA188" t="s">
        <v>8880</v>
      </c>
      <c r="BB188" t="s">
        <v>8881</v>
      </c>
      <c r="BC188" t="s">
        <v>8882</v>
      </c>
      <c r="BD188" t="s">
        <v>8883</v>
      </c>
      <c r="BE188" t="s">
        <v>8884</v>
      </c>
      <c r="BF188" t="s">
        <v>8885</v>
      </c>
      <c r="BG188" t="s">
        <v>8886</v>
      </c>
      <c r="BH188" t="s">
        <v>8887</v>
      </c>
      <c r="BI188" t="s">
        <v>8888</v>
      </c>
      <c r="BJ188" t="s">
        <v>8889</v>
      </c>
      <c r="BK188" t="s">
        <v>2995</v>
      </c>
      <c r="BL188" t="s">
        <v>8890</v>
      </c>
      <c r="BM188" t="s">
        <v>8891</v>
      </c>
      <c r="BN188" t="s">
        <v>8892</v>
      </c>
      <c r="BO188" t="s">
        <v>8893</v>
      </c>
      <c r="BP188" t="s">
        <v>8894</v>
      </c>
      <c r="BQ188" t="s">
        <v>8895</v>
      </c>
      <c r="BR188" t="s">
        <v>8896</v>
      </c>
      <c r="BS188" t="s">
        <v>8897</v>
      </c>
      <c r="BT188" t="s">
        <v>8898</v>
      </c>
      <c r="BU188" t="s">
        <v>8899</v>
      </c>
      <c r="BV188" t="s">
        <v>8900</v>
      </c>
      <c r="BW188" t="s">
        <v>8901</v>
      </c>
      <c r="BX188" t="s">
        <v>8902</v>
      </c>
      <c r="BY188" t="s">
        <v>8903</v>
      </c>
      <c r="BZ188" t="s">
        <v>3978</v>
      </c>
      <c r="CA188" t="s">
        <v>8904</v>
      </c>
      <c r="CB188" t="s">
        <v>8905</v>
      </c>
      <c r="CC188" t="s">
        <v>8906</v>
      </c>
      <c r="CD188" t="s">
        <v>8907</v>
      </c>
      <c r="CE188" t="s">
        <v>8908</v>
      </c>
      <c r="CF188" t="s">
        <v>8909</v>
      </c>
      <c r="CG188" t="s">
        <v>8910</v>
      </c>
      <c r="CH188" t="s">
        <v>8911</v>
      </c>
      <c r="CI188" t="s">
        <v>8912</v>
      </c>
      <c r="CJ188" t="s">
        <v>8913</v>
      </c>
      <c r="CK188" t="s">
        <v>8914</v>
      </c>
      <c r="CL188" t="s">
        <v>8915</v>
      </c>
      <c r="CM188" t="s">
        <v>8916</v>
      </c>
      <c r="CN188" t="s">
        <v>8917</v>
      </c>
      <c r="CO188" t="s">
        <v>4961</v>
      </c>
      <c r="CP188" t="s">
        <v>8918</v>
      </c>
      <c r="CQ188" t="s">
        <v>8919</v>
      </c>
      <c r="CR188" t="s">
        <v>8920</v>
      </c>
      <c r="CS188" t="s">
        <v>8921</v>
      </c>
      <c r="CT188" t="s">
        <v>8922</v>
      </c>
      <c r="CU188" t="s">
        <v>8923</v>
      </c>
      <c r="CV188" t="s">
        <v>8924</v>
      </c>
      <c r="CW188" t="s">
        <v>8925</v>
      </c>
      <c r="CX188" t="s">
        <v>8926</v>
      </c>
      <c r="CY188" t="s">
        <v>8927</v>
      </c>
      <c r="CZ188" t="s">
        <v>8928</v>
      </c>
      <c r="DA188" t="s">
        <v>8929</v>
      </c>
      <c r="DB188" t="s">
        <v>8930</v>
      </c>
      <c r="DC188" t="s">
        <v>8931</v>
      </c>
      <c r="DD188" t="s">
        <v>5944</v>
      </c>
      <c r="DE188" t="s">
        <v>8932</v>
      </c>
      <c r="DF188" t="s">
        <v>8933</v>
      </c>
      <c r="DG188" t="s">
        <v>8934</v>
      </c>
      <c r="DH188" t="s">
        <v>8935</v>
      </c>
      <c r="DI188" t="s">
        <v>8936</v>
      </c>
      <c r="DJ188" t="s">
        <v>8937</v>
      </c>
      <c r="DK188" t="s">
        <v>8938</v>
      </c>
      <c r="DL188" t="s">
        <v>8939</v>
      </c>
      <c r="DM188" t="s">
        <v>8940</v>
      </c>
      <c r="DN188" t="s">
        <v>8941</v>
      </c>
      <c r="DO188" t="s">
        <v>8942</v>
      </c>
      <c r="DP188" t="s">
        <v>8943</v>
      </c>
      <c r="DQ188" t="s">
        <v>8944</v>
      </c>
      <c r="DR188" t="s">
        <v>8945</v>
      </c>
      <c r="DS188" t="s">
        <v>6927</v>
      </c>
      <c r="DT188" t="s">
        <v>8946</v>
      </c>
      <c r="DU188" t="s">
        <v>8947</v>
      </c>
      <c r="DV188" t="s">
        <v>8948</v>
      </c>
      <c r="DW188" t="s">
        <v>8949</v>
      </c>
      <c r="DX188" t="s">
        <v>8950</v>
      </c>
      <c r="DY188" t="s">
        <v>8951</v>
      </c>
      <c r="DZ188" t="s">
        <v>8952</v>
      </c>
      <c r="EA188" t="s">
        <v>8953</v>
      </c>
      <c r="EB188" t="s">
        <v>8954</v>
      </c>
      <c r="EC188" t="s">
        <v>8955</v>
      </c>
      <c r="ED188" t="s">
        <v>8956</v>
      </c>
      <c r="EE188" t="s">
        <v>8957</v>
      </c>
      <c r="EF188" t="s">
        <v>8958</v>
      </c>
      <c r="EG188" t="s">
        <v>8959</v>
      </c>
      <c r="EH188" t="s">
        <v>7910</v>
      </c>
    </row>
    <row r="189" spans="1:192" ht="15" hidden="1" customHeight="1">
      <c r="A189" s="48" t="s">
        <v>8742</v>
      </c>
      <c r="B189" s="49"/>
      <c r="C189" s="62">
        <v>3</v>
      </c>
    </row>
    <row r="190" spans="1:192" ht="15" hidden="1" customHeight="1">
      <c r="A190" s="49"/>
      <c r="B190" s="49" t="s">
        <v>8743</v>
      </c>
      <c r="C190" s="62">
        <v>4</v>
      </c>
      <c r="D190" t="s">
        <v>298</v>
      </c>
      <c r="E190" t="s">
        <v>332</v>
      </c>
      <c r="F190" t="s">
        <v>366</v>
      </c>
      <c r="G190" t="s">
        <v>400</v>
      </c>
      <c r="H190" t="s">
        <v>434</v>
      </c>
      <c r="I190" t="s">
        <v>468</v>
      </c>
      <c r="J190" t="s">
        <v>502</v>
      </c>
      <c r="K190" t="s">
        <v>786</v>
      </c>
      <c r="L190" t="s">
        <v>820</v>
      </c>
      <c r="M190" t="s">
        <v>854</v>
      </c>
      <c r="N190" t="s">
        <v>888</v>
      </c>
      <c r="O190" t="s">
        <v>922</v>
      </c>
      <c r="P190" t="s">
        <v>956</v>
      </c>
      <c r="Q190" t="s">
        <v>990</v>
      </c>
      <c r="R190" t="s">
        <v>263</v>
      </c>
      <c r="S190" t="s">
        <v>1281</v>
      </c>
      <c r="T190" t="s">
        <v>1315</v>
      </c>
      <c r="U190" t="s">
        <v>1349</v>
      </c>
      <c r="V190" t="s">
        <v>1383</v>
      </c>
      <c r="W190" t="s">
        <v>1417</v>
      </c>
      <c r="X190" t="s">
        <v>1451</v>
      </c>
      <c r="Y190" t="s">
        <v>1485</v>
      </c>
      <c r="Z190" t="s">
        <v>1769</v>
      </c>
      <c r="AA190" t="s">
        <v>1803</v>
      </c>
      <c r="AB190" t="s">
        <v>1837</v>
      </c>
      <c r="AC190" t="s">
        <v>1871</v>
      </c>
      <c r="AD190" t="s">
        <v>1905</v>
      </c>
      <c r="AE190" t="s">
        <v>1939</v>
      </c>
      <c r="AF190" t="s">
        <v>1973</v>
      </c>
      <c r="AG190" t="s">
        <v>996</v>
      </c>
      <c r="AH190" t="s">
        <v>2264</v>
      </c>
      <c r="AI190" t="s">
        <v>2298</v>
      </c>
      <c r="AJ190" t="s">
        <v>2332</v>
      </c>
      <c r="AK190" t="s">
        <v>2366</v>
      </c>
      <c r="AL190" t="s">
        <v>2400</v>
      </c>
      <c r="AM190" t="s">
        <v>2434</v>
      </c>
      <c r="AN190" t="s">
        <v>2468</v>
      </c>
      <c r="AO190" t="s">
        <v>2502</v>
      </c>
      <c r="AP190" t="s">
        <v>2786</v>
      </c>
      <c r="AQ190" t="s">
        <v>2820</v>
      </c>
      <c r="AR190" t="s">
        <v>2854</v>
      </c>
      <c r="AS190" t="s">
        <v>2888</v>
      </c>
      <c r="AT190" t="s">
        <v>2922</v>
      </c>
      <c r="AU190" t="s">
        <v>2956</v>
      </c>
      <c r="AV190" t="s">
        <v>1979</v>
      </c>
      <c r="AW190" t="s">
        <v>2997</v>
      </c>
      <c r="AX190" t="s">
        <v>3281</v>
      </c>
      <c r="AY190" t="s">
        <v>3315</v>
      </c>
      <c r="AZ190" t="s">
        <v>3349</v>
      </c>
      <c r="BA190" t="s">
        <v>3383</v>
      </c>
      <c r="BB190" t="s">
        <v>3417</v>
      </c>
      <c r="BC190" t="s">
        <v>3451</v>
      </c>
      <c r="BD190" t="s">
        <v>3485</v>
      </c>
      <c r="BE190" t="s">
        <v>3769</v>
      </c>
      <c r="BF190" t="s">
        <v>3803</v>
      </c>
      <c r="BG190" t="s">
        <v>3837</v>
      </c>
      <c r="BH190" t="s">
        <v>3871</v>
      </c>
      <c r="BI190" t="s">
        <v>3905</v>
      </c>
      <c r="BJ190" t="s">
        <v>3939</v>
      </c>
      <c r="BK190" t="s">
        <v>2962</v>
      </c>
      <c r="BL190" t="s">
        <v>3980</v>
      </c>
      <c r="BM190" t="s">
        <v>4264</v>
      </c>
      <c r="BN190" t="s">
        <v>4298</v>
      </c>
      <c r="BO190" t="s">
        <v>4332</v>
      </c>
      <c r="BP190" t="s">
        <v>4366</v>
      </c>
      <c r="BQ190" t="s">
        <v>4400</v>
      </c>
      <c r="BR190" t="s">
        <v>4434</v>
      </c>
      <c r="BS190" t="s">
        <v>4468</v>
      </c>
      <c r="BT190" t="s">
        <v>4502</v>
      </c>
      <c r="BU190" t="s">
        <v>4786</v>
      </c>
      <c r="BV190" t="s">
        <v>4820</v>
      </c>
      <c r="BW190" t="s">
        <v>4854</v>
      </c>
      <c r="BX190" t="s">
        <v>4888</v>
      </c>
      <c r="BY190" t="s">
        <v>4922</v>
      </c>
      <c r="BZ190" t="s">
        <v>3945</v>
      </c>
      <c r="CA190" t="s">
        <v>4963</v>
      </c>
      <c r="CB190" t="s">
        <v>4997</v>
      </c>
      <c r="CC190" t="s">
        <v>5281</v>
      </c>
      <c r="CD190" t="s">
        <v>5315</v>
      </c>
      <c r="CE190" t="s">
        <v>5349</v>
      </c>
      <c r="CF190" t="s">
        <v>5383</v>
      </c>
      <c r="CG190" t="s">
        <v>5417</v>
      </c>
      <c r="CH190" t="s">
        <v>5451</v>
      </c>
      <c r="CI190" t="s">
        <v>5485</v>
      </c>
      <c r="CJ190" t="s">
        <v>5769</v>
      </c>
      <c r="CK190" t="s">
        <v>5803</v>
      </c>
      <c r="CL190" t="s">
        <v>5837</v>
      </c>
      <c r="CM190" t="s">
        <v>5871</v>
      </c>
      <c r="CN190" t="s">
        <v>5905</v>
      </c>
      <c r="CO190" t="s">
        <v>4928</v>
      </c>
      <c r="CP190" t="s">
        <v>5946</v>
      </c>
      <c r="CQ190" t="s">
        <v>5980</v>
      </c>
      <c r="CR190" t="s">
        <v>6264</v>
      </c>
      <c r="CS190" t="s">
        <v>6298</v>
      </c>
      <c r="CT190" t="s">
        <v>6332</v>
      </c>
      <c r="CU190" t="s">
        <v>6366</v>
      </c>
      <c r="CV190" t="s">
        <v>6400</v>
      </c>
      <c r="CW190" t="s">
        <v>6434</v>
      </c>
      <c r="CX190" t="s">
        <v>6468</v>
      </c>
      <c r="CY190" t="s">
        <v>6502</v>
      </c>
      <c r="CZ190" t="s">
        <v>6786</v>
      </c>
      <c r="DA190" t="s">
        <v>6820</v>
      </c>
      <c r="DB190" t="s">
        <v>6854</v>
      </c>
      <c r="DC190" t="s">
        <v>6888</v>
      </c>
      <c r="DD190" t="s">
        <v>5911</v>
      </c>
      <c r="DE190" t="s">
        <v>6929</v>
      </c>
      <c r="DF190" t="s">
        <v>6963</v>
      </c>
      <c r="DG190" t="s">
        <v>6997</v>
      </c>
      <c r="DH190" t="s">
        <v>7281</v>
      </c>
      <c r="DI190" t="s">
        <v>7315</v>
      </c>
      <c r="DJ190" t="s">
        <v>7349</v>
      </c>
      <c r="DK190" t="s">
        <v>7383</v>
      </c>
      <c r="DL190" t="s">
        <v>7417</v>
      </c>
      <c r="DM190" t="s">
        <v>7451</v>
      </c>
      <c r="DN190" t="s">
        <v>7485</v>
      </c>
      <c r="DO190" t="s">
        <v>7769</v>
      </c>
      <c r="DP190" t="s">
        <v>7803</v>
      </c>
      <c r="DQ190" t="s">
        <v>7837</v>
      </c>
      <c r="DR190" t="s">
        <v>7871</v>
      </c>
      <c r="DS190" t="s">
        <v>6894</v>
      </c>
      <c r="DT190" t="s">
        <v>7912</v>
      </c>
      <c r="DU190" t="s">
        <v>7946</v>
      </c>
      <c r="DV190" t="s">
        <v>7980</v>
      </c>
      <c r="DW190" t="s">
        <v>8264</v>
      </c>
      <c r="DX190" t="s">
        <v>8298</v>
      </c>
      <c r="DY190" t="s">
        <v>8332</v>
      </c>
      <c r="DZ190" t="s">
        <v>8366</v>
      </c>
      <c r="EA190" t="s">
        <v>8400</v>
      </c>
      <c r="EB190" t="s">
        <v>8434</v>
      </c>
      <c r="EC190" t="s">
        <v>8468</v>
      </c>
      <c r="ED190" t="s">
        <v>8502</v>
      </c>
      <c r="EE190" t="s">
        <v>8633</v>
      </c>
      <c r="EF190" t="s">
        <v>8667</v>
      </c>
      <c r="EG190" t="s">
        <v>8701</v>
      </c>
      <c r="EH190" t="s">
        <v>7877</v>
      </c>
    </row>
    <row r="191" spans="1:192" ht="15" hidden="1" customHeight="1">
      <c r="A191" s="49"/>
      <c r="B191" s="49" t="s">
        <v>8744</v>
      </c>
      <c r="C191" s="62">
        <v>5</v>
      </c>
      <c r="D191" t="s">
        <v>329</v>
      </c>
      <c r="E191" t="s">
        <v>363</v>
      </c>
      <c r="F191" t="s">
        <v>397</v>
      </c>
      <c r="G191" t="s">
        <v>431</v>
      </c>
      <c r="H191" t="s">
        <v>465</v>
      </c>
      <c r="I191" t="s">
        <v>499</v>
      </c>
      <c r="J191" t="s">
        <v>783</v>
      </c>
      <c r="K191" t="s">
        <v>817</v>
      </c>
      <c r="L191" t="s">
        <v>851</v>
      </c>
      <c r="M191" t="s">
        <v>885</v>
      </c>
      <c r="N191" t="s">
        <v>919</v>
      </c>
      <c r="O191" t="s">
        <v>953</v>
      </c>
      <c r="P191" t="s">
        <v>987</v>
      </c>
      <c r="Q191" t="s">
        <v>994</v>
      </c>
      <c r="R191" t="s">
        <v>294</v>
      </c>
      <c r="S191" t="s">
        <v>1312</v>
      </c>
      <c r="T191" t="s">
        <v>1346</v>
      </c>
      <c r="U191" t="s">
        <v>1380</v>
      </c>
      <c r="V191" t="s">
        <v>1414</v>
      </c>
      <c r="W191" t="s">
        <v>1448</v>
      </c>
      <c r="X191" t="s">
        <v>1482</v>
      </c>
      <c r="Y191" t="s">
        <v>1766</v>
      </c>
      <c r="Z191" t="s">
        <v>1800</v>
      </c>
      <c r="AA191" t="s">
        <v>1834</v>
      </c>
      <c r="AB191" t="s">
        <v>1868</v>
      </c>
      <c r="AC191" t="s">
        <v>1902</v>
      </c>
      <c r="AD191" t="s">
        <v>1936</v>
      </c>
      <c r="AE191" t="s">
        <v>1970</v>
      </c>
      <c r="AF191" t="s">
        <v>1977</v>
      </c>
      <c r="AG191" t="s">
        <v>1277</v>
      </c>
      <c r="AH191" t="s">
        <v>2295</v>
      </c>
      <c r="AI191" t="s">
        <v>2329</v>
      </c>
      <c r="AJ191" t="s">
        <v>2363</v>
      </c>
      <c r="AK191" t="s">
        <v>2397</v>
      </c>
      <c r="AL191" t="s">
        <v>2431</v>
      </c>
      <c r="AM191" t="s">
        <v>2465</v>
      </c>
      <c r="AN191" t="s">
        <v>2499</v>
      </c>
      <c r="AO191" t="s">
        <v>2783</v>
      </c>
      <c r="AP191" t="s">
        <v>2817</v>
      </c>
      <c r="AQ191" t="s">
        <v>2851</v>
      </c>
      <c r="AR191" t="s">
        <v>2885</v>
      </c>
      <c r="AS191" t="s">
        <v>2919</v>
      </c>
      <c r="AT191" t="s">
        <v>2953</v>
      </c>
      <c r="AU191" t="s">
        <v>2960</v>
      </c>
      <c r="AV191" t="s">
        <v>2010</v>
      </c>
      <c r="AW191" t="s">
        <v>3278</v>
      </c>
      <c r="AX191" t="s">
        <v>3312</v>
      </c>
      <c r="AY191" t="s">
        <v>3346</v>
      </c>
      <c r="AZ191" t="s">
        <v>3380</v>
      </c>
      <c r="BA191" t="s">
        <v>3414</v>
      </c>
      <c r="BB191" t="s">
        <v>3448</v>
      </c>
      <c r="BC191" t="s">
        <v>3482</v>
      </c>
      <c r="BD191" t="s">
        <v>3766</v>
      </c>
      <c r="BE191" t="s">
        <v>3800</v>
      </c>
      <c r="BF191" t="s">
        <v>3834</v>
      </c>
      <c r="BG191" t="s">
        <v>3868</v>
      </c>
      <c r="BH191" t="s">
        <v>3902</v>
      </c>
      <c r="BI191" t="s">
        <v>3936</v>
      </c>
      <c r="BJ191" t="s">
        <v>3943</v>
      </c>
      <c r="BK191" t="s">
        <v>2993</v>
      </c>
      <c r="BL191" t="s">
        <v>4011</v>
      </c>
      <c r="BM191" t="s">
        <v>4295</v>
      </c>
      <c r="BN191" t="s">
        <v>4329</v>
      </c>
      <c r="BO191" t="s">
        <v>4363</v>
      </c>
      <c r="BP191" t="s">
        <v>4397</v>
      </c>
      <c r="BQ191" t="s">
        <v>4431</v>
      </c>
      <c r="BR191" t="s">
        <v>4465</v>
      </c>
      <c r="BS191" t="s">
        <v>4499</v>
      </c>
      <c r="BT191" t="s">
        <v>4783</v>
      </c>
      <c r="BU191" t="s">
        <v>4817</v>
      </c>
      <c r="BV191" t="s">
        <v>4851</v>
      </c>
      <c r="BW191" t="s">
        <v>4885</v>
      </c>
      <c r="BX191" t="s">
        <v>4919</v>
      </c>
      <c r="BY191" t="s">
        <v>4926</v>
      </c>
      <c r="BZ191" t="s">
        <v>3976</v>
      </c>
      <c r="CA191" t="s">
        <v>4994</v>
      </c>
      <c r="CB191" t="s">
        <v>5278</v>
      </c>
      <c r="CC191" t="s">
        <v>5312</v>
      </c>
      <c r="CD191" t="s">
        <v>5346</v>
      </c>
      <c r="CE191" t="s">
        <v>5380</v>
      </c>
      <c r="CF191" t="s">
        <v>5414</v>
      </c>
      <c r="CG191" t="s">
        <v>5448</v>
      </c>
      <c r="CH191" t="s">
        <v>5482</v>
      </c>
      <c r="CI191" t="s">
        <v>5766</v>
      </c>
      <c r="CJ191" t="s">
        <v>5800</v>
      </c>
      <c r="CK191" t="s">
        <v>5834</v>
      </c>
      <c r="CL191" t="s">
        <v>5868</v>
      </c>
      <c r="CM191" t="s">
        <v>5902</v>
      </c>
      <c r="CN191" t="s">
        <v>5909</v>
      </c>
      <c r="CO191" t="s">
        <v>4959</v>
      </c>
      <c r="CP191" t="s">
        <v>5977</v>
      </c>
      <c r="CQ191" t="s">
        <v>6011</v>
      </c>
      <c r="CR191" t="s">
        <v>6295</v>
      </c>
      <c r="CS191" t="s">
        <v>6329</v>
      </c>
      <c r="CT191" t="s">
        <v>6363</v>
      </c>
      <c r="CU191" t="s">
        <v>6397</v>
      </c>
      <c r="CV191" t="s">
        <v>6431</v>
      </c>
      <c r="CW191" t="s">
        <v>6465</v>
      </c>
      <c r="CX191" t="s">
        <v>6499</v>
      </c>
      <c r="CY191" t="s">
        <v>6783</v>
      </c>
      <c r="CZ191" t="s">
        <v>6817</v>
      </c>
      <c r="DA191" t="s">
        <v>6851</v>
      </c>
      <c r="DB191" t="s">
        <v>6885</v>
      </c>
      <c r="DC191" t="s">
        <v>6892</v>
      </c>
      <c r="DD191" t="s">
        <v>5942</v>
      </c>
      <c r="DE191" t="s">
        <v>6960</v>
      </c>
      <c r="DF191" t="s">
        <v>6994</v>
      </c>
      <c r="DG191" t="s">
        <v>7278</v>
      </c>
      <c r="DH191" t="s">
        <v>7312</v>
      </c>
      <c r="DI191" t="s">
        <v>7346</v>
      </c>
      <c r="DJ191" t="s">
        <v>7380</v>
      </c>
      <c r="DK191" t="s">
        <v>7414</v>
      </c>
      <c r="DL191" t="s">
        <v>7448</v>
      </c>
      <c r="DM191" t="s">
        <v>7482</v>
      </c>
      <c r="DN191" t="s">
        <v>7766</v>
      </c>
      <c r="DO191" t="s">
        <v>7800</v>
      </c>
      <c r="DP191" t="s">
        <v>7834</v>
      </c>
      <c r="DQ191" t="s">
        <v>7868</v>
      </c>
      <c r="DR191" t="s">
        <v>7875</v>
      </c>
      <c r="DS191" t="s">
        <v>6925</v>
      </c>
      <c r="DT191" t="s">
        <v>7943</v>
      </c>
      <c r="DU191" t="s">
        <v>7977</v>
      </c>
      <c r="DV191" t="s">
        <v>8011</v>
      </c>
      <c r="DW191" t="s">
        <v>8295</v>
      </c>
      <c r="DX191" t="s">
        <v>8329</v>
      </c>
      <c r="DY191" t="s">
        <v>8363</v>
      </c>
      <c r="DZ191" t="s">
        <v>8397</v>
      </c>
      <c r="EA191" t="s">
        <v>8431</v>
      </c>
      <c r="EB191" t="s">
        <v>8465</v>
      </c>
      <c r="EC191" t="s">
        <v>8499</v>
      </c>
      <c r="ED191" t="s">
        <v>8630</v>
      </c>
      <c r="EE191" t="s">
        <v>8664</v>
      </c>
      <c r="EF191" t="s">
        <v>8698</v>
      </c>
      <c r="EG191" t="s">
        <v>8705</v>
      </c>
      <c r="EH191" t="s">
        <v>7908</v>
      </c>
    </row>
    <row r="192" spans="1:192" ht="15" hidden="1" customHeight="1">
      <c r="A192" s="48" t="s">
        <v>8736</v>
      </c>
      <c r="B192" s="49"/>
      <c r="C192" s="62">
        <v>6</v>
      </c>
      <c r="D192" t="s">
        <v>297</v>
      </c>
      <c r="E192" t="s">
        <v>331</v>
      </c>
      <c r="F192" t="s">
        <v>365</v>
      </c>
      <c r="G192" t="s">
        <v>399</v>
      </c>
      <c r="H192" t="s">
        <v>433</v>
      </c>
      <c r="I192" t="s">
        <v>467</v>
      </c>
      <c r="J192" t="s">
        <v>501</v>
      </c>
      <c r="K192" t="s">
        <v>785</v>
      </c>
      <c r="L192" t="s">
        <v>819</v>
      </c>
      <c r="M192" t="s">
        <v>853</v>
      </c>
      <c r="N192" t="s">
        <v>887</v>
      </c>
      <c r="O192" t="s">
        <v>921</v>
      </c>
      <c r="P192" t="s">
        <v>955</v>
      </c>
      <c r="Q192" t="s">
        <v>989</v>
      </c>
      <c r="R192" t="s">
        <v>262</v>
      </c>
      <c r="S192" t="s">
        <v>1280</v>
      </c>
      <c r="T192" t="s">
        <v>1314</v>
      </c>
      <c r="U192" t="s">
        <v>1348</v>
      </c>
      <c r="V192" t="s">
        <v>1382</v>
      </c>
      <c r="W192" t="s">
        <v>1416</v>
      </c>
      <c r="X192" t="s">
        <v>1450</v>
      </c>
      <c r="Y192" t="s">
        <v>1484</v>
      </c>
      <c r="Z192" t="s">
        <v>1768</v>
      </c>
      <c r="AA192" t="s">
        <v>1802</v>
      </c>
      <c r="AB192" t="s">
        <v>1836</v>
      </c>
      <c r="AC192" t="s">
        <v>1870</v>
      </c>
      <c r="AD192" t="s">
        <v>1904</v>
      </c>
      <c r="AE192" t="s">
        <v>1938</v>
      </c>
      <c r="AF192" t="s">
        <v>1972</v>
      </c>
      <c r="AG192" t="s">
        <v>995</v>
      </c>
      <c r="AH192" t="s">
        <v>2263</v>
      </c>
      <c r="AI192" t="s">
        <v>2297</v>
      </c>
      <c r="AJ192" t="s">
        <v>2331</v>
      </c>
      <c r="AK192" t="s">
        <v>2365</v>
      </c>
      <c r="AL192" t="s">
        <v>2399</v>
      </c>
      <c r="AM192" t="s">
        <v>2433</v>
      </c>
      <c r="AN192" t="s">
        <v>2467</v>
      </c>
      <c r="AO192" t="s">
        <v>2501</v>
      </c>
      <c r="AP192" t="s">
        <v>2785</v>
      </c>
      <c r="AQ192" t="s">
        <v>2819</v>
      </c>
      <c r="AR192" t="s">
        <v>2853</v>
      </c>
      <c r="AS192" t="s">
        <v>2887</v>
      </c>
      <c r="AT192" t="s">
        <v>2921</v>
      </c>
      <c r="AU192" t="s">
        <v>2955</v>
      </c>
      <c r="AV192" t="s">
        <v>1978</v>
      </c>
      <c r="AW192" t="s">
        <v>2996</v>
      </c>
      <c r="AX192" t="s">
        <v>3280</v>
      </c>
      <c r="AY192" t="s">
        <v>3314</v>
      </c>
      <c r="AZ192" t="s">
        <v>3348</v>
      </c>
      <c r="BA192" t="s">
        <v>3382</v>
      </c>
      <c r="BB192" t="s">
        <v>3416</v>
      </c>
      <c r="BC192" t="s">
        <v>3450</v>
      </c>
      <c r="BD192" t="s">
        <v>3484</v>
      </c>
      <c r="BE192" t="s">
        <v>3768</v>
      </c>
      <c r="BF192" t="s">
        <v>3802</v>
      </c>
      <c r="BG192" t="s">
        <v>3836</v>
      </c>
      <c r="BH192" t="s">
        <v>3870</v>
      </c>
      <c r="BI192" t="s">
        <v>3904</v>
      </c>
      <c r="BJ192" t="s">
        <v>3938</v>
      </c>
      <c r="BK192" t="s">
        <v>2961</v>
      </c>
      <c r="BL192" t="s">
        <v>3979</v>
      </c>
      <c r="BM192" t="s">
        <v>4263</v>
      </c>
      <c r="BN192" t="s">
        <v>4297</v>
      </c>
      <c r="BO192" t="s">
        <v>4331</v>
      </c>
      <c r="BP192" t="s">
        <v>4365</v>
      </c>
      <c r="BQ192" t="s">
        <v>4399</v>
      </c>
      <c r="BR192" t="s">
        <v>4433</v>
      </c>
      <c r="BS192" t="s">
        <v>4467</v>
      </c>
      <c r="BT192" t="s">
        <v>4501</v>
      </c>
      <c r="BU192" t="s">
        <v>4785</v>
      </c>
      <c r="BV192" t="s">
        <v>4819</v>
      </c>
      <c r="BW192" t="s">
        <v>4853</v>
      </c>
      <c r="BX192" t="s">
        <v>4887</v>
      </c>
      <c r="BY192" t="s">
        <v>4921</v>
      </c>
      <c r="BZ192" t="s">
        <v>3944</v>
      </c>
      <c r="CA192" t="s">
        <v>4962</v>
      </c>
      <c r="CB192" t="s">
        <v>4996</v>
      </c>
      <c r="CC192" t="s">
        <v>5280</v>
      </c>
      <c r="CD192" t="s">
        <v>5314</v>
      </c>
      <c r="CE192" t="s">
        <v>5348</v>
      </c>
      <c r="CF192" t="s">
        <v>5382</v>
      </c>
      <c r="CG192" t="s">
        <v>5416</v>
      </c>
      <c r="CH192" t="s">
        <v>5450</v>
      </c>
      <c r="CI192" t="s">
        <v>5484</v>
      </c>
      <c r="CJ192" t="s">
        <v>5768</v>
      </c>
      <c r="CK192" t="s">
        <v>5802</v>
      </c>
      <c r="CL192" t="s">
        <v>5836</v>
      </c>
      <c r="CM192" t="s">
        <v>5870</v>
      </c>
      <c r="CN192" t="s">
        <v>5904</v>
      </c>
      <c r="CO192" t="s">
        <v>4927</v>
      </c>
      <c r="CP192" t="s">
        <v>5945</v>
      </c>
      <c r="CQ192" t="s">
        <v>5979</v>
      </c>
      <c r="CR192" t="s">
        <v>6263</v>
      </c>
      <c r="CS192" t="s">
        <v>6297</v>
      </c>
      <c r="CT192" t="s">
        <v>6331</v>
      </c>
      <c r="CU192" t="s">
        <v>6365</v>
      </c>
      <c r="CV192" t="s">
        <v>6399</v>
      </c>
      <c r="CW192" t="s">
        <v>6433</v>
      </c>
      <c r="CX192" t="s">
        <v>6467</v>
      </c>
      <c r="CY192" t="s">
        <v>6501</v>
      </c>
      <c r="CZ192" t="s">
        <v>6785</v>
      </c>
      <c r="DA192" t="s">
        <v>6819</v>
      </c>
      <c r="DB192" t="s">
        <v>6853</v>
      </c>
      <c r="DC192" t="s">
        <v>6887</v>
      </c>
      <c r="DD192" t="s">
        <v>5910</v>
      </c>
      <c r="DE192" t="s">
        <v>6928</v>
      </c>
      <c r="DF192" t="s">
        <v>6962</v>
      </c>
      <c r="DG192" t="s">
        <v>6996</v>
      </c>
      <c r="DH192" t="s">
        <v>7280</v>
      </c>
      <c r="DI192" t="s">
        <v>7314</v>
      </c>
      <c r="DJ192" t="s">
        <v>7348</v>
      </c>
      <c r="DK192" t="s">
        <v>7382</v>
      </c>
      <c r="DL192" t="s">
        <v>7416</v>
      </c>
      <c r="DM192" t="s">
        <v>7450</v>
      </c>
      <c r="DN192" t="s">
        <v>7484</v>
      </c>
      <c r="DO192" t="s">
        <v>7768</v>
      </c>
      <c r="DP192" t="s">
        <v>7802</v>
      </c>
      <c r="DQ192" t="s">
        <v>7836</v>
      </c>
      <c r="DR192" t="s">
        <v>7870</v>
      </c>
      <c r="DS192" t="s">
        <v>6893</v>
      </c>
      <c r="DT192" t="s">
        <v>7911</v>
      </c>
      <c r="DU192" t="s">
        <v>7945</v>
      </c>
      <c r="DV192" t="s">
        <v>7979</v>
      </c>
      <c r="DW192" t="s">
        <v>8263</v>
      </c>
      <c r="DX192" t="s">
        <v>8297</v>
      </c>
      <c r="DY192" t="s">
        <v>8331</v>
      </c>
      <c r="DZ192" t="s">
        <v>8365</v>
      </c>
      <c r="EA192" t="s">
        <v>8399</v>
      </c>
      <c r="EB192" t="s">
        <v>8433</v>
      </c>
      <c r="EC192" t="s">
        <v>8467</v>
      </c>
      <c r="ED192" t="s">
        <v>8501</v>
      </c>
      <c r="EE192" t="s">
        <v>8632</v>
      </c>
      <c r="EF192" t="s">
        <v>8666</v>
      </c>
      <c r="EG192" t="s">
        <v>8700</v>
      </c>
      <c r="EH192" t="s">
        <v>7876</v>
      </c>
    </row>
    <row r="193" spans="1:138" ht="15" hidden="1" customHeight="1">
      <c r="A193" s="45" t="s">
        <v>8745</v>
      </c>
      <c r="B193" s="55"/>
      <c r="C193" s="62">
        <v>7</v>
      </c>
    </row>
    <row r="194" spans="1:138" ht="15" hidden="1" customHeight="1">
      <c r="A194" s="48" t="s">
        <v>8746</v>
      </c>
      <c r="B194" s="49"/>
      <c r="C194" s="62">
        <v>8</v>
      </c>
    </row>
    <row r="195" spans="1:138" ht="15" hidden="1" customHeight="1">
      <c r="A195" s="49"/>
      <c r="B195" s="49" t="s">
        <v>8747</v>
      </c>
      <c r="C195" s="62">
        <v>9</v>
      </c>
      <c r="D195" t="s">
        <v>299</v>
      </c>
      <c r="E195" t="s">
        <v>333</v>
      </c>
      <c r="F195" t="s">
        <v>367</v>
      </c>
      <c r="G195" t="s">
        <v>401</v>
      </c>
      <c r="H195" t="s">
        <v>435</v>
      </c>
      <c r="I195" t="s">
        <v>469</v>
      </c>
      <c r="J195" t="s">
        <v>503</v>
      </c>
      <c r="K195" t="s">
        <v>787</v>
      </c>
      <c r="L195" t="s">
        <v>821</v>
      </c>
      <c r="M195" t="s">
        <v>855</v>
      </c>
      <c r="N195" t="s">
        <v>889</v>
      </c>
      <c r="O195" t="s">
        <v>923</v>
      </c>
      <c r="P195" t="s">
        <v>957</v>
      </c>
      <c r="Q195" t="s">
        <v>991</v>
      </c>
      <c r="R195" t="s">
        <v>264</v>
      </c>
      <c r="S195" t="s">
        <v>1282</v>
      </c>
      <c r="T195" t="s">
        <v>1316</v>
      </c>
      <c r="U195" t="s">
        <v>1350</v>
      </c>
      <c r="V195" t="s">
        <v>1384</v>
      </c>
      <c r="W195" t="s">
        <v>1418</v>
      </c>
      <c r="X195" t="s">
        <v>1452</v>
      </c>
      <c r="Y195" t="s">
        <v>1486</v>
      </c>
      <c r="Z195" t="s">
        <v>1770</v>
      </c>
      <c r="AA195" t="s">
        <v>1804</v>
      </c>
      <c r="AB195" t="s">
        <v>1838</v>
      </c>
      <c r="AC195" t="s">
        <v>1872</v>
      </c>
      <c r="AD195" t="s">
        <v>1906</v>
      </c>
      <c r="AE195" t="s">
        <v>1940</v>
      </c>
      <c r="AF195" t="s">
        <v>1974</v>
      </c>
      <c r="AG195" t="s">
        <v>997</v>
      </c>
      <c r="AH195" t="s">
        <v>2265</v>
      </c>
      <c r="AI195" t="s">
        <v>2299</v>
      </c>
      <c r="AJ195" t="s">
        <v>2333</v>
      </c>
      <c r="AK195" t="s">
        <v>2367</v>
      </c>
      <c r="AL195" t="s">
        <v>2401</v>
      </c>
      <c r="AM195" t="s">
        <v>2435</v>
      </c>
      <c r="AN195" t="s">
        <v>2469</v>
      </c>
      <c r="AO195" t="s">
        <v>2503</v>
      </c>
      <c r="AP195" t="s">
        <v>2787</v>
      </c>
      <c r="AQ195" t="s">
        <v>2821</v>
      </c>
      <c r="AR195" t="s">
        <v>2855</v>
      </c>
      <c r="AS195" t="s">
        <v>2889</v>
      </c>
      <c r="AT195" t="s">
        <v>2923</v>
      </c>
      <c r="AU195" t="s">
        <v>2957</v>
      </c>
      <c r="AV195" t="s">
        <v>1980</v>
      </c>
      <c r="AW195" t="s">
        <v>2998</v>
      </c>
      <c r="AX195" t="s">
        <v>3282</v>
      </c>
      <c r="AY195" t="s">
        <v>3316</v>
      </c>
      <c r="AZ195" t="s">
        <v>3350</v>
      </c>
      <c r="BA195" t="s">
        <v>3384</v>
      </c>
      <c r="BB195" t="s">
        <v>3418</v>
      </c>
      <c r="BC195" t="s">
        <v>3452</v>
      </c>
      <c r="BD195" t="s">
        <v>3486</v>
      </c>
      <c r="BE195" t="s">
        <v>3770</v>
      </c>
      <c r="BF195" t="s">
        <v>3804</v>
      </c>
      <c r="BG195" t="s">
        <v>3838</v>
      </c>
      <c r="BH195" t="s">
        <v>3872</v>
      </c>
      <c r="BI195" t="s">
        <v>3906</v>
      </c>
      <c r="BJ195" t="s">
        <v>3940</v>
      </c>
      <c r="BK195" t="s">
        <v>2963</v>
      </c>
      <c r="BL195" t="s">
        <v>3981</v>
      </c>
      <c r="BM195" t="s">
        <v>4265</v>
      </c>
      <c r="BN195" t="s">
        <v>4299</v>
      </c>
      <c r="BO195" t="s">
        <v>4333</v>
      </c>
      <c r="BP195" t="s">
        <v>4367</v>
      </c>
      <c r="BQ195" t="s">
        <v>4401</v>
      </c>
      <c r="BR195" t="s">
        <v>4435</v>
      </c>
      <c r="BS195" t="s">
        <v>4469</v>
      </c>
      <c r="BT195" t="s">
        <v>4503</v>
      </c>
      <c r="BU195" t="s">
        <v>4787</v>
      </c>
      <c r="BV195" t="s">
        <v>4821</v>
      </c>
      <c r="BW195" t="s">
        <v>4855</v>
      </c>
      <c r="BX195" t="s">
        <v>4889</v>
      </c>
      <c r="BY195" t="s">
        <v>4923</v>
      </c>
      <c r="BZ195" t="s">
        <v>3946</v>
      </c>
      <c r="CA195" t="s">
        <v>4964</v>
      </c>
      <c r="CB195" t="s">
        <v>4998</v>
      </c>
      <c r="CC195" t="s">
        <v>5282</v>
      </c>
      <c r="CD195" t="s">
        <v>5316</v>
      </c>
      <c r="CE195" t="s">
        <v>5350</v>
      </c>
      <c r="CF195" t="s">
        <v>5384</v>
      </c>
      <c r="CG195" t="s">
        <v>5418</v>
      </c>
      <c r="CH195" t="s">
        <v>5452</v>
      </c>
      <c r="CI195" t="s">
        <v>5486</v>
      </c>
      <c r="CJ195" t="s">
        <v>5770</v>
      </c>
      <c r="CK195" t="s">
        <v>5804</v>
      </c>
      <c r="CL195" t="s">
        <v>5838</v>
      </c>
      <c r="CM195" t="s">
        <v>5872</v>
      </c>
      <c r="CN195" t="s">
        <v>5906</v>
      </c>
      <c r="CO195" t="s">
        <v>4929</v>
      </c>
      <c r="CP195" t="s">
        <v>5947</v>
      </c>
      <c r="CQ195" t="s">
        <v>5981</v>
      </c>
      <c r="CR195" t="s">
        <v>6265</v>
      </c>
      <c r="CS195" t="s">
        <v>6299</v>
      </c>
      <c r="CT195" t="s">
        <v>6333</v>
      </c>
      <c r="CU195" t="s">
        <v>6367</v>
      </c>
      <c r="CV195" t="s">
        <v>6401</v>
      </c>
      <c r="CW195" t="s">
        <v>6435</v>
      </c>
      <c r="CX195" t="s">
        <v>6469</v>
      </c>
      <c r="CY195" t="s">
        <v>6503</v>
      </c>
      <c r="CZ195" t="s">
        <v>6787</v>
      </c>
      <c r="DA195" t="s">
        <v>6821</v>
      </c>
      <c r="DB195" t="s">
        <v>6855</v>
      </c>
      <c r="DC195" t="s">
        <v>6889</v>
      </c>
      <c r="DD195" t="s">
        <v>5912</v>
      </c>
      <c r="DE195" t="s">
        <v>6930</v>
      </c>
      <c r="DF195" t="s">
        <v>6964</v>
      </c>
      <c r="DG195" t="s">
        <v>6998</v>
      </c>
      <c r="DH195" t="s">
        <v>7282</v>
      </c>
      <c r="DI195" t="s">
        <v>7316</v>
      </c>
      <c r="DJ195" t="s">
        <v>7350</v>
      </c>
      <c r="DK195" t="s">
        <v>7384</v>
      </c>
      <c r="DL195" t="s">
        <v>7418</v>
      </c>
      <c r="DM195" t="s">
        <v>7452</v>
      </c>
      <c r="DN195" t="s">
        <v>7486</v>
      </c>
      <c r="DO195" t="s">
        <v>7770</v>
      </c>
      <c r="DP195" t="s">
        <v>7804</v>
      </c>
      <c r="DQ195" t="s">
        <v>7838</v>
      </c>
      <c r="DR195" t="s">
        <v>7872</v>
      </c>
      <c r="DS195" t="s">
        <v>6895</v>
      </c>
      <c r="DT195" t="s">
        <v>7913</v>
      </c>
      <c r="DU195" t="s">
        <v>7947</v>
      </c>
      <c r="DV195" t="s">
        <v>7981</v>
      </c>
      <c r="DW195" t="s">
        <v>8265</v>
      </c>
      <c r="DX195" t="s">
        <v>8299</v>
      </c>
      <c r="DY195" t="s">
        <v>8333</v>
      </c>
      <c r="DZ195" t="s">
        <v>8367</v>
      </c>
      <c r="EA195" t="s">
        <v>8401</v>
      </c>
      <c r="EB195" t="s">
        <v>8435</v>
      </c>
      <c r="EC195" t="s">
        <v>8469</v>
      </c>
      <c r="ED195" t="s">
        <v>8503</v>
      </c>
      <c r="EE195" t="s">
        <v>8634</v>
      </c>
      <c r="EF195" t="s">
        <v>8668</v>
      </c>
      <c r="EG195" t="s">
        <v>8702</v>
      </c>
      <c r="EH195" t="s">
        <v>7878</v>
      </c>
    </row>
    <row r="196" spans="1:138" ht="15" hidden="1" customHeight="1">
      <c r="A196" s="49"/>
      <c r="B196" s="49" t="s">
        <v>8748</v>
      </c>
      <c r="C196" s="62">
        <v>10</v>
      </c>
      <c r="D196" t="s">
        <v>314</v>
      </c>
      <c r="E196" t="s">
        <v>348</v>
      </c>
      <c r="F196" t="s">
        <v>382</v>
      </c>
      <c r="G196" t="s">
        <v>416</v>
      </c>
      <c r="H196" t="s">
        <v>450</v>
      </c>
      <c r="I196" t="s">
        <v>484</v>
      </c>
      <c r="J196" t="s">
        <v>768</v>
      </c>
      <c r="K196" t="s">
        <v>802</v>
      </c>
      <c r="L196" t="s">
        <v>836</v>
      </c>
      <c r="M196" t="s">
        <v>870</v>
      </c>
      <c r="N196" t="s">
        <v>904</v>
      </c>
      <c r="O196" t="s">
        <v>938</v>
      </c>
      <c r="P196" t="s">
        <v>972</v>
      </c>
      <c r="Q196" t="s">
        <v>8960</v>
      </c>
      <c r="R196" t="s">
        <v>279</v>
      </c>
      <c r="S196" t="s">
        <v>1297</v>
      </c>
      <c r="T196" t="s">
        <v>1331</v>
      </c>
      <c r="U196" t="s">
        <v>1365</v>
      </c>
      <c r="V196" t="s">
        <v>1399</v>
      </c>
      <c r="W196" t="s">
        <v>1433</v>
      </c>
      <c r="X196" t="s">
        <v>1467</v>
      </c>
      <c r="Y196" t="s">
        <v>1501</v>
      </c>
      <c r="Z196" t="s">
        <v>1785</v>
      </c>
      <c r="AA196" t="s">
        <v>1819</v>
      </c>
      <c r="AB196" t="s">
        <v>1853</v>
      </c>
      <c r="AC196" t="s">
        <v>1887</v>
      </c>
      <c r="AD196" t="s">
        <v>1921</v>
      </c>
      <c r="AE196" t="s">
        <v>1955</v>
      </c>
      <c r="AF196" t="s">
        <v>8961</v>
      </c>
      <c r="AG196" t="s">
        <v>1262</v>
      </c>
      <c r="AH196" t="s">
        <v>2280</v>
      </c>
      <c r="AI196" t="s">
        <v>2314</v>
      </c>
      <c r="AJ196" t="s">
        <v>2348</v>
      </c>
      <c r="AK196" t="s">
        <v>2382</v>
      </c>
      <c r="AL196" t="s">
        <v>2416</v>
      </c>
      <c r="AM196" t="s">
        <v>2450</v>
      </c>
      <c r="AN196" t="s">
        <v>2484</v>
      </c>
      <c r="AO196" t="s">
        <v>2768</v>
      </c>
      <c r="AP196" t="s">
        <v>2802</v>
      </c>
      <c r="AQ196" t="s">
        <v>2836</v>
      </c>
      <c r="AR196" t="s">
        <v>2870</v>
      </c>
      <c r="AS196" t="s">
        <v>2904</v>
      </c>
      <c r="AT196" t="s">
        <v>2938</v>
      </c>
      <c r="AU196" t="s">
        <v>8962</v>
      </c>
      <c r="AV196" t="s">
        <v>1995</v>
      </c>
      <c r="AW196" t="s">
        <v>3263</v>
      </c>
      <c r="AX196" t="s">
        <v>3297</v>
      </c>
      <c r="AY196" t="s">
        <v>3331</v>
      </c>
      <c r="AZ196" t="s">
        <v>3365</v>
      </c>
      <c r="BA196" t="s">
        <v>3399</v>
      </c>
      <c r="BB196" t="s">
        <v>3433</v>
      </c>
      <c r="BC196" t="s">
        <v>3467</v>
      </c>
      <c r="BD196" t="s">
        <v>3501</v>
      </c>
      <c r="BE196" t="s">
        <v>3785</v>
      </c>
      <c r="BF196" t="s">
        <v>3819</v>
      </c>
      <c r="BG196" t="s">
        <v>3853</v>
      </c>
      <c r="BH196" t="s">
        <v>3887</v>
      </c>
      <c r="BI196" t="s">
        <v>3921</v>
      </c>
      <c r="BJ196" t="s">
        <v>8963</v>
      </c>
      <c r="BK196" t="s">
        <v>2978</v>
      </c>
      <c r="BL196" t="s">
        <v>3996</v>
      </c>
      <c r="BM196" t="s">
        <v>4280</v>
      </c>
      <c r="BN196" t="s">
        <v>4314</v>
      </c>
      <c r="BO196" t="s">
        <v>4348</v>
      </c>
      <c r="BP196" t="s">
        <v>4382</v>
      </c>
      <c r="BQ196" t="s">
        <v>4416</v>
      </c>
      <c r="BR196" t="s">
        <v>4450</v>
      </c>
      <c r="BS196" t="s">
        <v>4484</v>
      </c>
      <c r="BT196" t="s">
        <v>4768</v>
      </c>
      <c r="BU196" t="s">
        <v>4802</v>
      </c>
      <c r="BV196" t="s">
        <v>4836</v>
      </c>
      <c r="BW196" t="s">
        <v>4870</v>
      </c>
      <c r="BX196" t="s">
        <v>4904</v>
      </c>
      <c r="BY196" t="s">
        <v>8964</v>
      </c>
      <c r="BZ196" t="s">
        <v>3961</v>
      </c>
      <c r="CA196" t="s">
        <v>4979</v>
      </c>
      <c r="CB196" t="s">
        <v>5263</v>
      </c>
      <c r="CC196" t="s">
        <v>5297</v>
      </c>
      <c r="CD196" t="s">
        <v>5331</v>
      </c>
      <c r="CE196" t="s">
        <v>5365</v>
      </c>
      <c r="CF196" t="s">
        <v>5399</v>
      </c>
      <c r="CG196" t="s">
        <v>5433</v>
      </c>
      <c r="CH196" t="s">
        <v>5467</v>
      </c>
      <c r="CI196" t="s">
        <v>5501</v>
      </c>
      <c r="CJ196" t="s">
        <v>5785</v>
      </c>
      <c r="CK196" t="s">
        <v>5819</v>
      </c>
      <c r="CL196" t="s">
        <v>5853</v>
      </c>
      <c r="CM196" t="s">
        <v>5887</v>
      </c>
      <c r="CN196" t="s">
        <v>8965</v>
      </c>
      <c r="CO196" t="s">
        <v>4944</v>
      </c>
      <c r="CP196" t="s">
        <v>5962</v>
      </c>
      <c r="CQ196" t="s">
        <v>5996</v>
      </c>
      <c r="CR196" t="s">
        <v>6280</v>
      </c>
      <c r="CS196" t="s">
        <v>6314</v>
      </c>
      <c r="CT196" t="s">
        <v>6348</v>
      </c>
      <c r="CU196" t="s">
        <v>6382</v>
      </c>
      <c r="CV196" t="s">
        <v>6416</v>
      </c>
      <c r="CW196" t="s">
        <v>6450</v>
      </c>
      <c r="CX196" t="s">
        <v>6484</v>
      </c>
      <c r="CY196" t="s">
        <v>6768</v>
      </c>
      <c r="CZ196" t="s">
        <v>6802</v>
      </c>
      <c r="DA196" t="s">
        <v>6836</v>
      </c>
      <c r="DB196" t="s">
        <v>6870</v>
      </c>
      <c r="DC196" t="s">
        <v>8966</v>
      </c>
      <c r="DD196" t="s">
        <v>5927</v>
      </c>
      <c r="DE196" t="s">
        <v>6945</v>
      </c>
      <c r="DF196" t="s">
        <v>6979</v>
      </c>
      <c r="DG196" t="s">
        <v>7263</v>
      </c>
      <c r="DH196" t="s">
        <v>7297</v>
      </c>
      <c r="DI196" t="s">
        <v>7331</v>
      </c>
      <c r="DJ196" t="s">
        <v>7365</v>
      </c>
      <c r="DK196" t="s">
        <v>7399</v>
      </c>
      <c r="DL196" t="s">
        <v>7433</v>
      </c>
      <c r="DM196" t="s">
        <v>7467</v>
      </c>
      <c r="DN196" t="s">
        <v>7501</v>
      </c>
      <c r="DO196" t="s">
        <v>7785</v>
      </c>
      <c r="DP196" t="s">
        <v>7819</v>
      </c>
      <c r="DQ196" t="s">
        <v>7853</v>
      </c>
      <c r="DR196" t="s">
        <v>8967</v>
      </c>
      <c r="DS196" t="s">
        <v>6910</v>
      </c>
      <c r="DT196" t="s">
        <v>7928</v>
      </c>
      <c r="DU196" t="s">
        <v>7962</v>
      </c>
      <c r="DV196" t="s">
        <v>7996</v>
      </c>
      <c r="DW196" t="s">
        <v>8280</v>
      </c>
      <c r="DX196" t="s">
        <v>8314</v>
      </c>
      <c r="DY196" t="s">
        <v>8348</v>
      </c>
      <c r="DZ196" t="s">
        <v>8382</v>
      </c>
      <c r="EA196" t="s">
        <v>8416</v>
      </c>
      <c r="EB196" t="s">
        <v>8450</v>
      </c>
      <c r="EC196" t="s">
        <v>8484</v>
      </c>
      <c r="ED196" t="s">
        <v>8615</v>
      </c>
      <c r="EE196" t="s">
        <v>8649</v>
      </c>
      <c r="EF196" t="s">
        <v>8683</v>
      </c>
      <c r="EG196" t="s">
        <v>8968</v>
      </c>
      <c r="EH196" t="s">
        <v>7893</v>
      </c>
    </row>
    <row r="197" spans="1:138" ht="15" hidden="1" customHeight="1">
      <c r="A197" s="48" t="s">
        <v>8736</v>
      </c>
      <c r="B197" s="49"/>
      <c r="C197" s="62">
        <v>11</v>
      </c>
      <c r="D197" t="s">
        <v>298</v>
      </c>
      <c r="E197" t="s">
        <v>332</v>
      </c>
      <c r="F197" t="s">
        <v>366</v>
      </c>
      <c r="G197" t="s">
        <v>400</v>
      </c>
      <c r="H197" t="s">
        <v>434</v>
      </c>
      <c r="I197" t="s">
        <v>468</v>
      </c>
      <c r="J197" t="s">
        <v>502</v>
      </c>
      <c r="K197" t="s">
        <v>786</v>
      </c>
      <c r="L197" t="s">
        <v>820</v>
      </c>
      <c r="M197" t="s">
        <v>854</v>
      </c>
      <c r="N197" t="s">
        <v>888</v>
      </c>
      <c r="O197" t="s">
        <v>922</v>
      </c>
      <c r="P197" t="s">
        <v>956</v>
      </c>
      <c r="Q197" t="s">
        <v>990</v>
      </c>
      <c r="R197" t="s">
        <v>263</v>
      </c>
      <c r="S197" t="s">
        <v>1281</v>
      </c>
      <c r="T197" t="s">
        <v>1315</v>
      </c>
      <c r="U197" t="s">
        <v>1349</v>
      </c>
      <c r="V197" t="s">
        <v>1383</v>
      </c>
      <c r="W197" t="s">
        <v>1417</v>
      </c>
      <c r="X197" t="s">
        <v>1451</v>
      </c>
      <c r="Y197" t="s">
        <v>1485</v>
      </c>
      <c r="Z197" t="s">
        <v>1769</v>
      </c>
      <c r="AA197" t="s">
        <v>1803</v>
      </c>
      <c r="AB197" t="s">
        <v>1837</v>
      </c>
      <c r="AC197" t="s">
        <v>1871</v>
      </c>
      <c r="AD197" t="s">
        <v>1905</v>
      </c>
      <c r="AE197" t="s">
        <v>1939</v>
      </c>
      <c r="AF197" t="s">
        <v>1973</v>
      </c>
      <c r="AG197" t="s">
        <v>996</v>
      </c>
      <c r="AH197" t="s">
        <v>2264</v>
      </c>
      <c r="AI197" t="s">
        <v>2298</v>
      </c>
      <c r="AJ197" t="s">
        <v>2332</v>
      </c>
      <c r="AK197" t="s">
        <v>2366</v>
      </c>
      <c r="AL197" t="s">
        <v>2400</v>
      </c>
      <c r="AM197" t="s">
        <v>2434</v>
      </c>
      <c r="AN197" t="s">
        <v>2468</v>
      </c>
      <c r="AO197" t="s">
        <v>2502</v>
      </c>
      <c r="AP197" t="s">
        <v>2786</v>
      </c>
      <c r="AQ197" t="s">
        <v>2820</v>
      </c>
      <c r="AR197" t="s">
        <v>2854</v>
      </c>
      <c r="AS197" t="s">
        <v>2888</v>
      </c>
      <c r="AT197" t="s">
        <v>2922</v>
      </c>
      <c r="AU197" t="s">
        <v>2956</v>
      </c>
      <c r="AV197" t="s">
        <v>1979</v>
      </c>
      <c r="AW197" t="s">
        <v>2997</v>
      </c>
      <c r="AX197" t="s">
        <v>3281</v>
      </c>
      <c r="AY197" t="s">
        <v>3315</v>
      </c>
      <c r="AZ197" t="s">
        <v>3349</v>
      </c>
      <c r="BA197" t="s">
        <v>3383</v>
      </c>
      <c r="BB197" t="s">
        <v>3417</v>
      </c>
      <c r="BC197" t="s">
        <v>3451</v>
      </c>
      <c r="BD197" t="s">
        <v>3485</v>
      </c>
      <c r="BE197" t="s">
        <v>3769</v>
      </c>
      <c r="BF197" t="s">
        <v>3803</v>
      </c>
      <c r="BG197" t="s">
        <v>3837</v>
      </c>
      <c r="BH197" t="s">
        <v>3871</v>
      </c>
      <c r="BI197" t="s">
        <v>3905</v>
      </c>
      <c r="BJ197" t="s">
        <v>3939</v>
      </c>
      <c r="BK197" t="s">
        <v>2962</v>
      </c>
      <c r="BL197" t="s">
        <v>3980</v>
      </c>
      <c r="BM197" t="s">
        <v>4264</v>
      </c>
      <c r="BN197" t="s">
        <v>4298</v>
      </c>
      <c r="BO197" t="s">
        <v>4332</v>
      </c>
      <c r="BP197" t="s">
        <v>4366</v>
      </c>
      <c r="BQ197" t="s">
        <v>4400</v>
      </c>
      <c r="BR197" t="s">
        <v>4434</v>
      </c>
      <c r="BS197" t="s">
        <v>4468</v>
      </c>
      <c r="BT197" t="s">
        <v>4502</v>
      </c>
      <c r="BU197" t="s">
        <v>4786</v>
      </c>
      <c r="BV197" t="s">
        <v>4820</v>
      </c>
      <c r="BW197" t="s">
        <v>4854</v>
      </c>
      <c r="BX197" t="s">
        <v>4888</v>
      </c>
      <c r="BY197" t="s">
        <v>4922</v>
      </c>
      <c r="BZ197" t="s">
        <v>3945</v>
      </c>
      <c r="CA197" t="s">
        <v>4963</v>
      </c>
      <c r="CB197" t="s">
        <v>4997</v>
      </c>
      <c r="CC197" t="s">
        <v>5281</v>
      </c>
      <c r="CD197" t="s">
        <v>5315</v>
      </c>
      <c r="CE197" t="s">
        <v>5349</v>
      </c>
      <c r="CF197" t="s">
        <v>5383</v>
      </c>
      <c r="CG197" t="s">
        <v>5417</v>
      </c>
      <c r="CH197" t="s">
        <v>5451</v>
      </c>
      <c r="CI197" t="s">
        <v>5485</v>
      </c>
      <c r="CJ197" t="s">
        <v>5769</v>
      </c>
      <c r="CK197" t="s">
        <v>5803</v>
      </c>
      <c r="CL197" t="s">
        <v>5837</v>
      </c>
      <c r="CM197" t="s">
        <v>5871</v>
      </c>
      <c r="CN197" t="s">
        <v>5905</v>
      </c>
      <c r="CO197" t="s">
        <v>4928</v>
      </c>
      <c r="CP197" t="s">
        <v>5946</v>
      </c>
      <c r="CQ197" t="s">
        <v>5980</v>
      </c>
      <c r="CR197" t="s">
        <v>6264</v>
      </c>
      <c r="CS197" t="s">
        <v>6298</v>
      </c>
      <c r="CT197" t="s">
        <v>6332</v>
      </c>
      <c r="CU197" t="s">
        <v>6366</v>
      </c>
      <c r="CV197" t="s">
        <v>6400</v>
      </c>
      <c r="CW197" t="s">
        <v>6434</v>
      </c>
      <c r="CX197" t="s">
        <v>6468</v>
      </c>
      <c r="CY197" t="s">
        <v>6502</v>
      </c>
      <c r="CZ197" t="s">
        <v>6786</v>
      </c>
      <c r="DA197" t="s">
        <v>6820</v>
      </c>
      <c r="DB197" t="s">
        <v>6854</v>
      </c>
      <c r="DC197" t="s">
        <v>6888</v>
      </c>
      <c r="DD197" t="s">
        <v>5911</v>
      </c>
      <c r="DE197" t="s">
        <v>6929</v>
      </c>
      <c r="DF197" t="s">
        <v>6963</v>
      </c>
      <c r="DG197" t="s">
        <v>6997</v>
      </c>
      <c r="DH197" t="s">
        <v>7281</v>
      </c>
      <c r="DI197" t="s">
        <v>7315</v>
      </c>
      <c r="DJ197" t="s">
        <v>7349</v>
      </c>
      <c r="DK197" t="s">
        <v>7383</v>
      </c>
      <c r="DL197" t="s">
        <v>7417</v>
      </c>
      <c r="DM197" t="s">
        <v>7451</v>
      </c>
      <c r="DN197" t="s">
        <v>7485</v>
      </c>
      <c r="DO197" t="s">
        <v>7769</v>
      </c>
      <c r="DP197" t="s">
        <v>7803</v>
      </c>
      <c r="DQ197" t="s">
        <v>7837</v>
      </c>
      <c r="DR197" t="s">
        <v>7871</v>
      </c>
      <c r="DS197" t="s">
        <v>6894</v>
      </c>
      <c r="DT197" t="s">
        <v>7912</v>
      </c>
      <c r="DU197" t="s">
        <v>7946</v>
      </c>
      <c r="DV197" t="s">
        <v>7980</v>
      </c>
      <c r="DW197" t="s">
        <v>8264</v>
      </c>
      <c r="DX197" t="s">
        <v>8298</v>
      </c>
      <c r="DY197" t="s">
        <v>8332</v>
      </c>
      <c r="DZ197" t="s">
        <v>8366</v>
      </c>
      <c r="EA197" t="s">
        <v>8400</v>
      </c>
      <c r="EB197" t="s">
        <v>8434</v>
      </c>
      <c r="EC197" t="s">
        <v>8468</v>
      </c>
      <c r="ED197" t="s">
        <v>8502</v>
      </c>
      <c r="EE197" t="s">
        <v>8633</v>
      </c>
      <c r="EF197" t="s">
        <v>8667</v>
      </c>
      <c r="EG197" t="s">
        <v>8701</v>
      </c>
      <c r="EH197" t="s">
        <v>7877</v>
      </c>
    </row>
    <row r="198" spans="1:138" ht="15" hidden="1" customHeight="1">
      <c r="A198" s="45" t="s">
        <v>8749</v>
      </c>
      <c r="B198" s="55"/>
      <c r="C198" s="62">
        <v>12</v>
      </c>
    </row>
    <row r="199" spans="1:138" ht="15" hidden="1" customHeight="1">
      <c r="A199" s="48" t="s">
        <v>8750</v>
      </c>
      <c r="B199" s="49"/>
      <c r="C199" s="62">
        <v>13</v>
      </c>
    </row>
    <row r="200" spans="1:138" ht="15" hidden="1" customHeight="1">
      <c r="A200" s="48"/>
      <c r="B200" s="49" t="s">
        <v>8751</v>
      </c>
      <c r="C200" s="62">
        <v>14</v>
      </c>
      <c r="D200" t="s">
        <v>313</v>
      </c>
      <c r="E200" t="s">
        <v>347</v>
      </c>
      <c r="F200" t="s">
        <v>381</v>
      </c>
      <c r="G200" t="s">
        <v>415</v>
      </c>
      <c r="H200" t="s">
        <v>449</v>
      </c>
      <c r="I200" t="s">
        <v>483</v>
      </c>
      <c r="J200" t="s">
        <v>767</v>
      </c>
      <c r="K200" t="s">
        <v>801</v>
      </c>
      <c r="L200" t="s">
        <v>835</v>
      </c>
      <c r="M200" t="s">
        <v>869</v>
      </c>
      <c r="N200" t="s">
        <v>903</v>
      </c>
      <c r="O200" t="s">
        <v>937</v>
      </c>
      <c r="P200" t="s">
        <v>971</v>
      </c>
      <c r="Q200" t="s">
        <v>993</v>
      </c>
      <c r="R200" t="s">
        <v>278</v>
      </c>
      <c r="S200" t="s">
        <v>1296</v>
      </c>
      <c r="T200" t="s">
        <v>1330</v>
      </c>
      <c r="U200" t="s">
        <v>1364</v>
      </c>
      <c r="V200" t="s">
        <v>1398</v>
      </c>
      <c r="W200" t="s">
        <v>1432</v>
      </c>
      <c r="X200" t="s">
        <v>1466</v>
      </c>
      <c r="Y200" t="s">
        <v>1500</v>
      </c>
      <c r="Z200" t="s">
        <v>1784</v>
      </c>
      <c r="AA200" t="s">
        <v>1818</v>
      </c>
      <c r="AB200" t="s">
        <v>1852</v>
      </c>
      <c r="AC200" t="s">
        <v>1886</v>
      </c>
      <c r="AD200" t="s">
        <v>1920</v>
      </c>
      <c r="AE200" t="s">
        <v>1954</v>
      </c>
      <c r="AF200" t="s">
        <v>1976</v>
      </c>
      <c r="AG200" t="s">
        <v>1011</v>
      </c>
      <c r="AH200" t="s">
        <v>2279</v>
      </c>
      <c r="AI200" t="s">
        <v>2313</v>
      </c>
      <c r="AJ200" t="s">
        <v>2347</v>
      </c>
      <c r="AK200" t="s">
        <v>2381</v>
      </c>
      <c r="AL200" t="s">
        <v>2415</v>
      </c>
      <c r="AM200" t="s">
        <v>2449</v>
      </c>
      <c r="AN200" t="s">
        <v>2483</v>
      </c>
      <c r="AO200" t="s">
        <v>2767</v>
      </c>
      <c r="AP200" t="s">
        <v>2801</v>
      </c>
      <c r="AQ200" t="s">
        <v>2835</v>
      </c>
      <c r="AR200" t="s">
        <v>2869</v>
      </c>
      <c r="AS200" t="s">
        <v>2903</v>
      </c>
      <c r="AT200" t="s">
        <v>2937</v>
      </c>
      <c r="AU200" t="s">
        <v>2959</v>
      </c>
      <c r="AV200" t="s">
        <v>1994</v>
      </c>
      <c r="AW200" t="s">
        <v>3262</v>
      </c>
      <c r="AX200" t="s">
        <v>3296</v>
      </c>
      <c r="AY200" t="s">
        <v>3330</v>
      </c>
      <c r="AZ200" t="s">
        <v>3364</v>
      </c>
      <c r="BA200" t="s">
        <v>3398</v>
      </c>
      <c r="BB200" t="s">
        <v>3432</v>
      </c>
      <c r="BC200" t="s">
        <v>3466</v>
      </c>
      <c r="BD200" t="s">
        <v>3500</v>
      </c>
      <c r="BE200" t="s">
        <v>3784</v>
      </c>
      <c r="BF200" t="s">
        <v>3818</v>
      </c>
      <c r="BG200" t="s">
        <v>3852</v>
      </c>
      <c r="BH200" t="s">
        <v>3886</v>
      </c>
      <c r="BI200" t="s">
        <v>3920</v>
      </c>
      <c r="BJ200" t="s">
        <v>3942</v>
      </c>
      <c r="BK200" t="s">
        <v>2977</v>
      </c>
      <c r="BL200" t="s">
        <v>3995</v>
      </c>
      <c r="BM200" t="s">
        <v>4279</v>
      </c>
      <c r="BN200" t="s">
        <v>4313</v>
      </c>
      <c r="BO200" t="s">
        <v>4347</v>
      </c>
      <c r="BP200" t="s">
        <v>4381</v>
      </c>
      <c r="BQ200" t="s">
        <v>4415</v>
      </c>
      <c r="BR200" t="s">
        <v>4449</v>
      </c>
      <c r="BS200" t="s">
        <v>4483</v>
      </c>
      <c r="BT200" t="s">
        <v>4767</v>
      </c>
      <c r="BU200" t="s">
        <v>4801</v>
      </c>
      <c r="BV200" t="s">
        <v>4835</v>
      </c>
      <c r="BW200" t="s">
        <v>4869</v>
      </c>
      <c r="BX200" t="s">
        <v>4903</v>
      </c>
      <c r="BY200" t="s">
        <v>4925</v>
      </c>
      <c r="BZ200" t="s">
        <v>3960</v>
      </c>
      <c r="CA200" t="s">
        <v>4978</v>
      </c>
      <c r="CB200" t="s">
        <v>5262</v>
      </c>
      <c r="CC200" t="s">
        <v>5296</v>
      </c>
      <c r="CD200" t="s">
        <v>5330</v>
      </c>
      <c r="CE200" t="s">
        <v>5364</v>
      </c>
      <c r="CF200" t="s">
        <v>5398</v>
      </c>
      <c r="CG200" t="s">
        <v>5432</v>
      </c>
      <c r="CH200" t="s">
        <v>5466</v>
      </c>
      <c r="CI200" t="s">
        <v>5500</v>
      </c>
      <c r="CJ200" t="s">
        <v>5784</v>
      </c>
      <c r="CK200" t="s">
        <v>5818</v>
      </c>
      <c r="CL200" t="s">
        <v>5852</v>
      </c>
      <c r="CM200" t="s">
        <v>5886</v>
      </c>
      <c r="CN200" t="s">
        <v>5908</v>
      </c>
      <c r="CO200" t="s">
        <v>4943</v>
      </c>
      <c r="CP200" t="s">
        <v>5961</v>
      </c>
      <c r="CQ200" t="s">
        <v>5995</v>
      </c>
      <c r="CR200" t="s">
        <v>6279</v>
      </c>
      <c r="CS200" t="s">
        <v>6313</v>
      </c>
      <c r="CT200" t="s">
        <v>6347</v>
      </c>
      <c r="CU200" t="s">
        <v>6381</v>
      </c>
      <c r="CV200" t="s">
        <v>6415</v>
      </c>
      <c r="CW200" t="s">
        <v>6449</v>
      </c>
      <c r="CX200" t="s">
        <v>6483</v>
      </c>
      <c r="CY200" t="s">
        <v>6767</v>
      </c>
      <c r="CZ200" t="s">
        <v>6801</v>
      </c>
      <c r="DA200" t="s">
        <v>6835</v>
      </c>
      <c r="DB200" t="s">
        <v>6869</v>
      </c>
      <c r="DC200" t="s">
        <v>6891</v>
      </c>
      <c r="DD200" t="s">
        <v>5926</v>
      </c>
      <c r="DE200" t="s">
        <v>6944</v>
      </c>
      <c r="DF200" t="s">
        <v>6978</v>
      </c>
      <c r="DG200" t="s">
        <v>7262</v>
      </c>
      <c r="DH200" t="s">
        <v>7296</v>
      </c>
      <c r="DI200" t="s">
        <v>7330</v>
      </c>
      <c r="DJ200" t="s">
        <v>7364</v>
      </c>
      <c r="DK200" t="s">
        <v>7398</v>
      </c>
      <c r="DL200" t="s">
        <v>7432</v>
      </c>
      <c r="DM200" t="s">
        <v>7466</v>
      </c>
      <c r="DN200" t="s">
        <v>7500</v>
      </c>
      <c r="DO200" t="s">
        <v>7784</v>
      </c>
      <c r="DP200" t="s">
        <v>7818</v>
      </c>
      <c r="DQ200" t="s">
        <v>7852</v>
      </c>
      <c r="DR200" t="s">
        <v>7874</v>
      </c>
      <c r="DS200" t="s">
        <v>6909</v>
      </c>
      <c r="DT200" t="s">
        <v>7927</v>
      </c>
      <c r="DU200" t="s">
        <v>7961</v>
      </c>
      <c r="DV200" t="s">
        <v>7995</v>
      </c>
      <c r="DW200" t="s">
        <v>8279</v>
      </c>
      <c r="DX200" t="s">
        <v>8313</v>
      </c>
      <c r="DY200" t="s">
        <v>8347</v>
      </c>
      <c r="DZ200" t="s">
        <v>8381</v>
      </c>
      <c r="EA200" t="s">
        <v>8415</v>
      </c>
      <c r="EB200" t="s">
        <v>8449</v>
      </c>
      <c r="EC200" t="s">
        <v>8483</v>
      </c>
      <c r="ED200" t="s">
        <v>8614</v>
      </c>
      <c r="EE200" t="s">
        <v>8648</v>
      </c>
      <c r="EF200" t="s">
        <v>8682</v>
      </c>
      <c r="EG200" t="s">
        <v>8704</v>
      </c>
      <c r="EH200" t="s">
        <v>7892</v>
      </c>
    </row>
    <row r="201" spans="1:138" ht="15" hidden="1" customHeight="1">
      <c r="A201" s="49"/>
      <c r="B201" s="49" t="s">
        <v>8752</v>
      </c>
      <c r="C201" s="62">
        <v>15</v>
      </c>
      <c r="D201" t="s">
        <v>300</v>
      </c>
      <c r="E201" t="s">
        <v>334</v>
      </c>
      <c r="F201" t="s">
        <v>368</v>
      </c>
      <c r="G201" t="s">
        <v>402</v>
      </c>
      <c r="H201" t="s">
        <v>436</v>
      </c>
      <c r="I201" t="s">
        <v>470</v>
      </c>
      <c r="J201" t="s">
        <v>504</v>
      </c>
      <c r="K201" t="s">
        <v>788</v>
      </c>
      <c r="L201" t="s">
        <v>822</v>
      </c>
      <c r="M201" t="s">
        <v>856</v>
      </c>
      <c r="N201" t="s">
        <v>890</v>
      </c>
      <c r="O201" t="s">
        <v>924</v>
      </c>
      <c r="P201" t="s">
        <v>958</v>
      </c>
      <c r="Q201" t="s">
        <v>992</v>
      </c>
      <c r="R201" t="s">
        <v>265</v>
      </c>
      <c r="S201" t="s">
        <v>1283</v>
      </c>
      <c r="T201" t="s">
        <v>1317</v>
      </c>
      <c r="U201" t="s">
        <v>1351</v>
      </c>
      <c r="V201" t="s">
        <v>1385</v>
      </c>
      <c r="W201" t="s">
        <v>1419</v>
      </c>
      <c r="X201" t="s">
        <v>1453</v>
      </c>
      <c r="Y201" t="s">
        <v>1487</v>
      </c>
      <c r="Z201" t="s">
        <v>1771</v>
      </c>
      <c r="AA201" t="s">
        <v>1805</v>
      </c>
      <c r="AB201" t="s">
        <v>1839</v>
      </c>
      <c r="AC201" t="s">
        <v>1873</v>
      </c>
      <c r="AD201" t="s">
        <v>1907</v>
      </c>
      <c r="AE201" t="s">
        <v>1941</v>
      </c>
      <c r="AF201" t="s">
        <v>1975</v>
      </c>
      <c r="AG201" t="s">
        <v>998</v>
      </c>
      <c r="AH201" t="s">
        <v>2266</v>
      </c>
      <c r="AI201" t="s">
        <v>2300</v>
      </c>
      <c r="AJ201" t="s">
        <v>2334</v>
      </c>
      <c r="AK201" t="s">
        <v>2368</v>
      </c>
      <c r="AL201" t="s">
        <v>2402</v>
      </c>
      <c r="AM201" t="s">
        <v>2436</v>
      </c>
      <c r="AN201" t="s">
        <v>2470</v>
      </c>
      <c r="AO201" t="s">
        <v>2504</v>
      </c>
      <c r="AP201" t="s">
        <v>2788</v>
      </c>
      <c r="AQ201" t="s">
        <v>2822</v>
      </c>
      <c r="AR201" t="s">
        <v>2856</v>
      </c>
      <c r="AS201" t="s">
        <v>2890</v>
      </c>
      <c r="AT201" t="s">
        <v>2924</v>
      </c>
      <c r="AU201" t="s">
        <v>2958</v>
      </c>
      <c r="AV201" t="s">
        <v>1981</v>
      </c>
      <c r="AW201" t="s">
        <v>2999</v>
      </c>
      <c r="AX201" t="s">
        <v>3283</v>
      </c>
      <c r="AY201" t="s">
        <v>3317</v>
      </c>
      <c r="AZ201" t="s">
        <v>3351</v>
      </c>
      <c r="BA201" t="s">
        <v>3385</v>
      </c>
      <c r="BB201" t="s">
        <v>3419</v>
      </c>
      <c r="BC201" t="s">
        <v>3453</v>
      </c>
      <c r="BD201" t="s">
        <v>3487</v>
      </c>
      <c r="BE201" t="s">
        <v>3771</v>
      </c>
      <c r="BF201" t="s">
        <v>3805</v>
      </c>
      <c r="BG201" t="s">
        <v>3839</v>
      </c>
      <c r="BH201" t="s">
        <v>3873</v>
      </c>
      <c r="BI201" t="s">
        <v>3907</v>
      </c>
      <c r="BJ201" t="s">
        <v>3941</v>
      </c>
      <c r="BK201" t="s">
        <v>2964</v>
      </c>
      <c r="BL201" t="s">
        <v>3982</v>
      </c>
      <c r="BM201" t="s">
        <v>4266</v>
      </c>
      <c r="BN201" t="s">
        <v>4300</v>
      </c>
      <c r="BO201" t="s">
        <v>4334</v>
      </c>
      <c r="BP201" t="s">
        <v>4368</v>
      </c>
      <c r="BQ201" t="s">
        <v>4402</v>
      </c>
      <c r="BR201" t="s">
        <v>4436</v>
      </c>
      <c r="BS201" t="s">
        <v>4470</v>
      </c>
      <c r="BT201" t="s">
        <v>4504</v>
      </c>
      <c r="BU201" t="s">
        <v>4788</v>
      </c>
      <c r="BV201" t="s">
        <v>4822</v>
      </c>
      <c r="BW201" t="s">
        <v>4856</v>
      </c>
      <c r="BX201" t="s">
        <v>4890</v>
      </c>
      <c r="BY201" t="s">
        <v>4924</v>
      </c>
      <c r="BZ201" t="s">
        <v>3947</v>
      </c>
      <c r="CA201" t="s">
        <v>4965</v>
      </c>
      <c r="CB201" t="s">
        <v>4999</v>
      </c>
      <c r="CC201" t="s">
        <v>5283</v>
      </c>
      <c r="CD201" t="s">
        <v>5317</v>
      </c>
      <c r="CE201" t="s">
        <v>5351</v>
      </c>
      <c r="CF201" t="s">
        <v>5385</v>
      </c>
      <c r="CG201" t="s">
        <v>5419</v>
      </c>
      <c r="CH201" t="s">
        <v>5453</v>
      </c>
      <c r="CI201" t="s">
        <v>5487</v>
      </c>
      <c r="CJ201" t="s">
        <v>5771</v>
      </c>
      <c r="CK201" t="s">
        <v>5805</v>
      </c>
      <c r="CL201" t="s">
        <v>5839</v>
      </c>
      <c r="CM201" t="s">
        <v>5873</v>
      </c>
      <c r="CN201" t="s">
        <v>5907</v>
      </c>
      <c r="CO201" t="s">
        <v>4930</v>
      </c>
      <c r="CP201" t="s">
        <v>5948</v>
      </c>
      <c r="CQ201" t="s">
        <v>5982</v>
      </c>
      <c r="CR201" t="s">
        <v>6266</v>
      </c>
      <c r="CS201" t="s">
        <v>6300</v>
      </c>
      <c r="CT201" t="s">
        <v>6334</v>
      </c>
      <c r="CU201" t="s">
        <v>6368</v>
      </c>
      <c r="CV201" t="s">
        <v>6402</v>
      </c>
      <c r="CW201" t="s">
        <v>6436</v>
      </c>
      <c r="CX201" t="s">
        <v>6470</v>
      </c>
      <c r="CY201" t="s">
        <v>6504</v>
      </c>
      <c r="CZ201" t="s">
        <v>6788</v>
      </c>
      <c r="DA201" t="s">
        <v>6822</v>
      </c>
      <c r="DB201" t="s">
        <v>6856</v>
      </c>
      <c r="DC201" t="s">
        <v>6890</v>
      </c>
      <c r="DD201" t="s">
        <v>5913</v>
      </c>
      <c r="DE201" t="s">
        <v>6931</v>
      </c>
      <c r="DF201" t="s">
        <v>6965</v>
      </c>
      <c r="DG201" t="s">
        <v>6999</v>
      </c>
      <c r="DH201" t="s">
        <v>7283</v>
      </c>
      <c r="DI201" t="s">
        <v>7317</v>
      </c>
      <c r="DJ201" t="s">
        <v>7351</v>
      </c>
      <c r="DK201" t="s">
        <v>7385</v>
      </c>
      <c r="DL201" t="s">
        <v>7419</v>
      </c>
      <c r="DM201" t="s">
        <v>7453</v>
      </c>
      <c r="DN201" t="s">
        <v>7487</v>
      </c>
      <c r="DO201" t="s">
        <v>7771</v>
      </c>
      <c r="DP201" t="s">
        <v>7805</v>
      </c>
      <c r="DQ201" t="s">
        <v>7839</v>
      </c>
      <c r="DR201" t="s">
        <v>7873</v>
      </c>
      <c r="DS201" t="s">
        <v>6896</v>
      </c>
      <c r="DT201" t="s">
        <v>7914</v>
      </c>
      <c r="DU201" t="s">
        <v>7948</v>
      </c>
      <c r="DV201" t="s">
        <v>7982</v>
      </c>
      <c r="DW201" t="s">
        <v>8266</v>
      </c>
      <c r="DX201" t="s">
        <v>8300</v>
      </c>
      <c r="DY201" t="s">
        <v>8334</v>
      </c>
      <c r="DZ201" t="s">
        <v>8368</v>
      </c>
      <c r="EA201" t="s">
        <v>8402</v>
      </c>
      <c r="EB201" t="s">
        <v>8436</v>
      </c>
      <c r="EC201" t="s">
        <v>8470</v>
      </c>
      <c r="ED201" t="s">
        <v>8504</v>
      </c>
      <c r="EE201" t="s">
        <v>8635</v>
      </c>
      <c r="EF201" t="s">
        <v>8669</v>
      </c>
      <c r="EG201" t="s">
        <v>8703</v>
      </c>
      <c r="EH201" t="s">
        <v>7879</v>
      </c>
    </row>
    <row r="202" spans="1:138" ht="15" hidden="1" customHeight="1">
      <c r="A202" s="48" t="s">
        <v>8736</v>
      </c>
      <c r="B202" s="48"/>
      <c r="C202" s="62">
        <v>16</v>
      </c>
      <c r="D202" t="s">
        <v>299</v>
      </c>
      <c r="E202" t="s">
        <v>333</v>
      </c>
      <c r="F202" t="s">
        <v>367</v>
      </c>
      <c r="G202" t="s">
        <v>401</v>
      </c>
      <c r="H202" t="s">
        <v>435</v>
      </c>
      <c r="I202" t="s">
        <v>469</v>
      </c>
      <c r="J202" t="s">
        <v>503</v>
      </c>
      <c r="K202" t="s">
        <v>787</v>
      </c>
      <c r="L202" t="s">
        <v>821</v>
      </c>
      <c r="M202" t="s">
        <v>855</v>
      </c>
      <c r="N202" t="s">
        <v>889</v>
      </c>
      <c r="O202" t="s">
        <v>923</v>
      </c>
      <c r="P202" t="s">
        <v>957</v>
      </c>
      <c r="Q202" t="s">
        <v>991</v>
      </c>
      <c r="R202" t="s">
        <v>264</v>
      </c>
      <c r="S202" t="s">
        <v>1282</v>
      </c>
      <c r="T202" t="s">
        <v>1316</v>
      </c>
      <c r="U202" t="s">
        <v>1350</v>
      </c>
      <c r="V202" t="s">
        <v>1384</v>
      </c>
      <c r="W202" t="s">
        <v>1418</v>
      </c>
      <c r="X202" t="s">
        <v>1452</v>
      </c>
      <c r="Y202" t="s">
        <v>1486</v>
      </c>
      <c r="Z202" t="s">
        <v>1770</v>
      </c>
      <c r="AA202" t="s">
        <v>1804</v>
      </c>
      <c r="AB202" t="s">
        <v>1838</v>
      </c>
      <c r="AC202" t="s">
        <v>1872</v>
      </c>
      <c r="AD202" t="s">
        <v>1906</v>
      </c>
      <c r="AE202" t="s">
        <v>1940</v>
      </c>
      <c r="AF202" t="s">
        <v>1974</v>
      </c>
      <c r="AG202" t="s">
        <v>997</v>
      </c>
      <c r="AH202" t="s">
        <v>2265</v>
      </c>
      <c r="AI202" t="s">
        <v>2299</v>
      </c>
      <c r="AJ202" t="s">
        <v>2333</v>
      </c>
      <c r="AK202" t="s">
        <v>2367</v>
      </c>
      <c r="AL202" t="s">
        <v>2401</v>
      </c>
      <c r="AM202" t="s">
        <v>2435</v>
      </c>
      <c r="AN202" t="s">
        <v>2469</v>
      </c>
      <c r="AO202" t="s">
        <v>2503</v>
      </c>
      <c r="AP202" t="s">
        <v>2787</v>
      </c>
      <c r="AQ202" t="s">
        <v>2821</v>
      </c>
      <c r="AR202" t="s">
        <v>2855</v>
      </c>
      <c r="AS202" t="s">
        <v>2889</v>
      </c>
      <c r="AT202" t="s">
        <v>2923</v>
      </c>
      <c r="AU202" t="s">
        <v>2957</v>
      </c>
      <c r="AV202" t="s">
        <v>1980</v>
      </c>
      <c r="AW202" t="s">
        <v>2998</v>
      </c>
      <c r="AX202" t="s">
        <v>3282</v>
      </c>
      <c r="AY202" t="s">
        <v>3316</v>
      </c>
      <c r="AZ202" t="s">
        <v>3350</v>
      </c>
      <c r="BA202" t="s">
        <v>3384</v>
      </c>
      <c r="BB202" t="s">
        <v>3418</v>
      </c>
      <c r="BC202" t="s">
        <v>3452</v>
      </c>
      <c r="BD202" t="s">
        <v>3486</v>
      </c>
      <c r="BE202" t="s">
        <v>3770</v>
      </c>
      <c r="BF202" t="s">
        <v>3804</v>
      </c>
      <c r="BG202" t="s">
        <v>3838</v>
      </c>
      <c r="BH202" t="s">
        <v>3872</v>
      </c>
      <c r="BI202" t="s">
        <v>3906</v>
      </c>
      <c r="BJ202" t="s">
        <v>3940</v>
      </c>
      <c r="BK202" t="s">
        <v>2963</v>
      </c>
      <c r="BL202" t="s">
        <v>3981</v>
      </c>
      <c r="BM202" t="s">
        <v>4265</v>
      </c>
      <c r="BN202" t="s">
        <v>4299</v>
      </c>
      <c r="BO202" t="s">
        <v>4333</v>
      </c>
      <c r="BP202" t="s">
        <v>4367</v>
      </c>
      <c r="BQ202" t="s">
        <v>4401</v>
      </c>
      <c r="BR202" t="s">
        <v>4435</v>
      </c>
      <c r="BS202" t="s">
        <v>4469</v>
      </c>
      <c r="BT202" t="s">
        <v>4503</v>
      </c>
      <c r="BU202" t="s">
        <v>4787</v>
      </c>
      <c r="BV202" t="s">
        <v>4821</v>
      </c>
      <c r="BW202" t="s">
        <v>4855</v>
      </c>
      <c r="BX202" t="s">
        <v>4889</v>
      </c>
      <c r="BY202" t="s">
        <v>4923</v>
      </c>
      <c r="BZ202" t="s">
        <v>3946</v>
      </c>
      <c r="CA202" t="s">
        <v>4964</v>
      </c>
      <c r="CB202" t="s">
        <v>4998</v>
      </c>
      <c r="CC202" t="s">
        <v>5282</v>
      </c>
      <c r="CD202" t="s">
        <v>5316</v>
      </c>
      <c r="CE202" t="s">
        <v>5350</v>
      </c>
      <c r="CF202" t="s">
        <v>5384</v>
      </c>
      <c r="CG202" t="s">
        <v>5418</v>
      </c>
      <c r="CH202" t="s">
        <v>5452</v>
      </c>
      <c r="CI202" t="s">
        <v>5486</v>
      </c>
      <c r="CJ202" t="s">
        <v>5770</v>
      </c>
      <c r="CK202" t="s">
        <v>5804</v>
      </c>
      <c r="CL202" t="s">
        <v>5838</v>
      </c>
      <c r="CM202" t="s">
        <v>5872</v>
      </c>
      <c r="CN202" t="s">
        <v>5906</v>
      </c>
      <c r="CO202" t="s">
        <v>4929</v>
      </c>
      <c r="CP202" t="s">
        <v>5947</v>
      </c>
      <c r="CQ202" t="s">
        <v>5981</v>
      </c>
      <c r="CR202" t="s">
        <v>6265</v>
      </c>
      <c r="CS202" t="s">
        <v>6299</v>
      </c>
      <c r="CT202" t="s">
        <v>6333</v>
      </c>
      <c r="CU202" t="s">
        <v>6367</v>
      </c>
      <c r="CV202" t="s">
        <v>6401</v>
      </c>
      <c r="CW202" t="s">
        <v>6435</v>
      </c>
      <c r="CX202" t="s">
        <v>6469</v>
      </c>
      <c r="CY202" t="s">
        <v>6503</v>
      </c>
      <c r="CZ202" t="s">
        <v>6787</v>
      </c>
      <c r="DA202" t="s">
        <v>6821</v>
      </c>
      <c r="DB202" t="s">
        <v>6855</v>
      </c>
      <c r="DC202" t="s">
        <v>6889</v>
      </c>
      <c r="DD202" t="s">
        <v>5912</v>
      </c>
      <c r="DE202" t="s">
        <v>6930</v>
      </c>
      <c r="DF202" t="s">
        <v>6964</v>
      </c>
      <c r="DG202" t="s">
        <v>6998</v>
      </c>
      <c r="DH202" t="s">
        <v>7282</v>
      </c>
      <c r="DI202" t="s">
        <v>7316</v>
      </c>
      <c r="DJ202" t="s">
        <v>7350</v>
      </c>
      <c r="DK202" t="s">
        <v>7384</v>
      </c>
      <c r="DL202" t="s">
        <v>7418</v>
      </c>
      <c r="DM202" t="s">
        <v>7452</v>
      </c>
      <c r="DN202" t="s">
        <v>7486</v>
      </c>
      <c r="DO202" t="s">
        <v>7770</v>
      </c>
      <c r="DP202" t="s">
        <v>7804</v>
      </c>
      <c r="DQ202" t="s">
        <v>7838</v>
      </c>
      <c r="DR202" t="s">
        <v>7872</v>
      </c>
      <c r="DS202" t="s">
        <v>6895</v>
      </c>
      <c r="DT202" t="s">
        <v>7913</v>
      </c>
      <c r="DU202" t="s">
        <v>7947</v>
      </c>
      <c r="DV202" t="s">
        <v>7981</v>
      </c>
      <c r="DW202" t="s">
        <v>8265</v>
      </c>
      <c r="DX202" t="s">
        <v>8299</v>
      </c>
      <c r="DY202" t="s">
        <v>8333</v>
      </c>
      <c r="DZ202" t="s">
        <v>8367</v>
      </c>
      <c r="EA202" t="s">
        <v>8401</v>
      </c>
      <c r="EB202" t="s">
        <v>8435</v>
      </c>
      <c r="EC202" t="s">
        <v>8469</v>
      </c>
      <c r="ED202" t="s">
        <v>8503</v>
      </c>
      <c r="EE202" t="s">
        <v>8634</v>
      </c>
      <c r="EF202" t="s">
        <v>8668</v>
      </c>
      <c r="EG202" t="s">
        <v>8702</v>
      </c>
      <c r="EH202" t="s">
        <v>7878</v>
      </c>
    </row>
    <row r="203" spans="1:138" ht="15" hidden="1" customHeight="1">
      <c r="A203" s="45" t="s">
        <v>8824</v>
      </c>
      <c r="B203" s="55"/>
      <c r="C203" s="62">
        <v>17</v>
      </c>
    </row>
    <row r="204" spans="1:138" ht="15" hidden="1" customHeight="1">
      <c r="A204" s="48" t="s">
        <v>8754</v>
      </c>
      <c r="B204" s="56"/>
      <c r="C204" s="62">
        <v>18</v>
      </c>
    </row>
    <row r="205" spans="1:138" ht="15" hidden="1" customHeight="1">
      <c r="A205" s="49"/>
      <c r="B205" s="49" t="s">
        <v>8755</v>
      </c>
      <c r="C205" s="62">
        <v>19</v>
      </c>
      <c r="D205" t="s">
        <v>301</v>
      </c>
      <c r="E205" t="s">
        <v>335</v>
      </c>
      <c r="F205" t="s">
        <v>369</v>
      </c>
      <c r="G205" t="s">
        <v>403</v>
      </c>
      <c r="H205" t="s">
        <v>437</v>
      </c>
      <c r="I205" t="s">
        <v>471</v>
      </c>
      <c r="J205" t="s">
        <v>505</v>
      </c>
      <c r="K205" t="s">
        <v>789</v>
      </c>
      <c r="L205" t="s">
        <v>823</v>
      </c>
      <c r="M205" t="s">
        <v>857</v>
      </c>
      <c r="N205" t="s">
        <v>891</v>
      </c>
      <c r="O205" t="s">
        <v>925</v>
      </c>
      <c r="P205" t="s">
        <v>959</v>
      </c>
      <c r="Q205" t="s">
        <v>8969</v>
      </c>
      <c r="R205" t="s">
        <v>266</v>
      </c>
      <c r="S205" t="s">
        <v>1284</v>
      </c>
      <c r="T205" t="s">
        <v>1318</v>
      </c>
      <c r="U205" t="s">
        <v>1352</v>
      </c>
      <c r="V205" t="s">
        <v>1386</v>
      </c>
      <c r="W205" t="s">
        <v>1420</v>
      </c>
      <c r="X205" t="s">
        <v>1454</v>
      </c>
      <c r="Y205" t="s">
        <v>1488</v>
      </c>
      <c r="Z205" t="s">
        <v>1772</v>
      </c>
      <c r="AA205" t="s">
        <v>1806</v>
      </c>
      <c r="AB205" t="s">
        <v>1840</v>
      </c>
      <c r="AC205" t="s">
        <v>1874</v>
      </c>
      <c r="AD205" t="s">
        <v>1908</v>
      </c>
      <c r="AE205" t="s">
        <v>1942</v>
      </c>
      <c r="AF205" t="s">
        <v>8970</v>
      </c>
      <c r="AG205" t="s">
        <v>999</v>
      </c>
      <c r="AH205" t="s">
        <v>2267</v>
      </c>
      <c r="AI205" t="s">
        <v>2301</v>
      </c>
      <c r="AJ205" t="s">
        <v>2335</v>
      </c>
      <c r="AK205" t="s">
        <v>2369</v>
      </c>
      <c r="AL205" t="s">
        <v>2403</v>
      </c>
      <c r="AM205" t="s">
        <v>2437</v>
      </c>
      <c r="AN205" t="s">
        <v>2471</v>
      </c>
      <c r="AO205" t="s">
        <v>2505</v>
      </c>
      <c r="AP205" t="s">
        <v>2789</v>
      </c>
      <c r="AQ205" t="s">
        <v>2823</v>
      </c>
      <c r="AR205" t="s">
        <v>2857</v>
      </c>
      <c r="AS205" t="s">
        <v>2891</v>
      </c>
      <c r="AT205" t="s">
        <v>2925</v>
      </c>
      <c r="AU205" t="s">
        <v>8971</v>
      </c>
      <c r="AV205" t="s">
        <v>1982</v>
      </c>
      <c r="AW205" t="s">
        <v>3000</v>
      </c>
      <c r="AX205" t="s">
        <v>3284</v>
      </c>
      <c r="AY205" t="s">
        <v>3318</v>
      </c>
      <c r="AZ205" t="s">
        <v>3352</v>
      </c>
      <c r="BA205" t="s">
        <v>3386</v>
      </c>
      <c r="BB205" t="s">
        <v>3420</v>
      </c>
      <c r="BC205" t="s">
        <v>3454</v>
      </c>
      <c r="BD205" t="s">
        <v>3488</v>
      </c>
      <c r="BE205" t="s">
        <v>3772</v>
      </c>
      <c r="BF205" t="s">
        <v>3806</v>
      </c>
      <c r="BG205" t="s">
        <v>3840</v>
      </c>
      <c r="BH205" t="s">
        <v>3874</v>
      </c>
      <c r="BI205" t="s">
        <v>3908</v>
      </c>
      <c r="BJ205" t="s">
        <v>8972</v>
      </c>
      <c r="BK205" t="s">
        <v>2965</v>
      </c>
      <c r="BL205" t="s">
        <v>3983</v>
      </c>
      <c r="BM205" t="s">
        <v>4267</v>
      </c>
      <c r="BN205" t="s">
        <v>4301</v>
      </c>
      <c r="BO205" t="s">
        <v>4335</v>
      </c>
      <c r="BP205" t="s">
        <v>4369</v>
      </c>
      <c r="BQ205" t="s">
        <v>4403</v>
      </c>
      <c r="BR205" t="s">
        <v>4437</v>
      </c>
      <c r="BS205" t="s">
        <v>4471</v>
      </c>
      <c r="BT205" t="s">
        <v>4505</v>
      </c>
      <c r="BU205" t="s">
        <v>4789</v>
      </c>
      <c r="BV205" t="s">
        <v>4823</v>
      </c>
      <c r="BW205" t="s">
        <v>4857</v>
      </c>
      <c r="BX205" t="s">
        <v>4891</v>
      </c>
      <c r="BY205" t="s">
        <v>8973</v>
      </c>
      <c r="BZ205" t="s">
        <v>3948</v>
      </c>
      <c r="CA205" t="s">
        <v>4966</v>
      </c>
      <c r="CB205" t="s">
        <v>5000</v>
      </c>
      <c r="CC205" t="s">
        <v>5284</v>
      </c>
      <c r="CD205" t="s">
        <v>5318</v>
      </c>
      <c r="CE205" t="s">
        <v>5352</v>
      </c>
      <c r="CF205" t="s">
        <v>5386</v>
      </c>
      <c r="CG205" t="s">
        <v>5420</v>
      </c>
      <c r="CH205" t="s">
        <v>5454</v>
      </c>
      <c r="CI205" t="s">
        <v>5488</v>
      </c>
      <c r="CJ205" t="s">
        <v>5772</v>
      </c>
      <c r="CK205" t="s">
        <v>5806</v>
      </c>
      <c r="CL205" t="s">
        <v>5840</v>
      </c>
      <c r="CM205" t="s">
        <v>5874</v>
      </c>
      <c r="CN205" t="s">
        <v>8974</v>
      </c>
      <c r="CO205" t="s">
        <v>4931</v>
      </c>
      <c r="CP205" t="s">
        <v>5949</v>
      </c>
      <c r="CQ205" t="s">
        <v>5983</v>
      </c>
      <c r="CR205" t="s">
        <v>6267</v>
      </c>
      <c r="CS205" t="s">
        <v>6301</v>
      </c>
      <c r="CT205" t="s">
        <v>6335</v>
      </c>
      <c r="CU205" t="s">
        <v>6369</v>
      </c>
      <c r="CV205" t="s">
        <v>6403</v>
      </c>
      <c r="CW205" t="s">
        <v>6437</v>
      </c>
      <c r="CX205" t="s">
        <v>6471</v>
      </c>
      <c r="CY205" t="s">
        <v>6505</v>
      </c>
      <c r="CZ205" t="s">
        <v>6789</v>
      </c>
      <c r="DA205" t="s">
        <v>6823</v>
      </c>
      <c r="DB205" t="s">
        <v>6857</v>
      </c>
      <c r="DC205" t="s">
        <v>8975</v>
      </c>
      <c r="DD205" t="s">
        <v>5914</v>
      </c>
      <c r="DE205" t="s">
        <v>6932</v>
      </c>
      <c r="DF205" t="s">
        <v>6966</v>
      </c>
      <c r="DG205" t="s">
        <v>7000</v>
      </c>
      <c r="DH205" t="s">
        <v>7284</v>
      </c>
      <c r="DI205" t="s">
        <v>7318</v>
      </c>
      <c r="DJ205" t="s">
        <v>7352</v>
      </c>
      <c r="DK205" t="s">
        <v>7386</v>
      </c>
      <c r="DL205" t="s">
        <v>7420</v>
      </c>
      <c r="DM205" t="s">
        <v>7454</v>
      </c>
      <c r="DN205" t="s">
        <v>7488</v>
      </c>
      <c r="DO205" t="s">
        <v>7772</v>
      </c>
      <c r="DP205" t="s">
        <v>7806</v>
      </c>
      <c r="DQ205" t="s">
        <v>7840</v>
      </c>
      <c r="DR205" t="s">
        <v>8976</v>
      </c>
      <c r="DS205" t="s">
        <v>6897</v>
      </c>
      <c r="DT205" t="s">
        <v>7915</v>
      </c>
      <c r="DU205" t="s">
        <v>7949</v>
      </c>
      <c r="DV205" t="s">
        <v>7983</v>
      </c>
      <c r="DW205" t="s">
        <v>8267</v>
      </c>
      <c r="DX205" t="s">
        <v>8301</v>
      </c>
      <c r="DY205" t="s">
        <v>8335</v>
      </c>
      <c r="DZ205" t="s">
        <v>8369</v>
      </c>
      <c r="EA205" t="s">
        <v>8403</v>
      </c>
      <c r="EB205" t="s">
        <v>8437</v>
      </c>
      <c r="EC205" t="s">
        <v>8471</v>
      </c>
      <c r="ED205" t="s">
        <v>8505</v>
      </c>
      <c r="EE205" t="s">
        <v>8636</v>
      </c>
      <c r="EF205" t="s">
        <v>8670</v>
      </c>
      <c r="EG205" t="s">
        <v>8977</v>
      </c>
      <c r="EH205" t="s">
        <v>7880</v>
      </c>
    </row>
    <row r="206" spans="1:138" ht="15" hidden="1" customHeight="1">
      <c r="A206" s="49"/>
      <c r="B206" s="49" t="s">
        <v>8756</v>
      </c>
      <c r="C206" s="62">
        <v>20</v>
      </c>
      <c r="D206" t="s">
        <v>302</v>
      </c>
      <c r="E206" t="s">
        <v>336</v>
      </c>
      <c r="F206" t="s">
        <v>370</v>
      </c>
      <c r="G206" t="s">
        <v>404</v>
      </c>
      <c r="H206" t="s">
        <v>438</v>
      </c>
      <c r="I206" t="s">
        <v>472</v>
      </c>
      <c r="J206" t="s">
        <v>506</v>
      </c>
      <c r="K206" t="s">
        <v>790</v>
      </c>
      <c r="L206" t="s">
        <v>824</v>
      </c>
      <c r="M206" t="s">
        <v>858</v>
      </c>
      <c r="N206" t="s">
        <v>892</v>
      </c>
      <c r="O206" t="s">
        <v>926</v>
      </c>
      <c r="P206" t="s">
        <v>960</v>
      </c>
      <c r="Q206" t="s">
        <v>8978</v>
      </c>
      <c r="R206" t="s">
        <v>267</v>
      </c>
      <c r="S206" t="s">
        <v>1285</v>
      </c>
      <c r="T206" t="s">
        <v>1319</v>
      </c>
      <c r="U206" t="s">
        <v>1353</v>
      </c>
      <c r="V206" t="s">
        <v>1387</v>
      </c>
      <c r="W206" t="s">
        <v>1421</v>
      </c>
      <c r="X206" t="s">
        <v>1455</v>
      </c>
      <c r="Y206" t="s">
        <v>1489</v>
      </c>
      <c r="Z206" t="s">
        <v>1773</v>
      </c>
      <c r="AA206" t="s">
        <v>1807</v>
      </c>
      <c r="AB206" t="s">
        <v>1841</v>
      </c>
      <c r="AC206" t="s">
        <v>1875</v>
      </c>
      <c r="AD206" t="s">
        <v>1909</v>
      </c>
      <c r="AE206" t="s">
        <v>1943</v>
      </c>
      <c r="AF206" t="s">
        <v>8979</v>
      </c>
      <c r="AG206" t="s">
        <v>1000</v>
      </c>
      <c r="AH206" t="s">
        <v>2268</v>
      </c>
      <c r="AI206" t="s">
        <v>2302</v>
      </c>
      <c r="AJ206" t="s">
        <v>2336</v>
      </c>
      <c r="AK206" t="s">
        <v>2370</v>
      </c>
      <c r="AL206" t="s">
        <v>2404</v>
      </c>
      <c r="AM206" t="s">
        <v>2438</v>
      </c>
      <c r="AN206" t="s">
        <v>2472</v>
      </c>
      <c r="AO206" t="s">
        <v>2506</v>
      </c>
      <c r="AP206" t="s">
        <v>2790</v>
      </c>
      <c r="AQ206" t="s">
        <v>2824</v>
      </c>
      <c r="AR206" t="s">
        <v>2858</v>
      </c>
      <c r="AS206" t="s">
        <v>2892</v>
      </c>
      <c r="AT206" t="s">
        <v>2926</v>
      </c>
      <c r="AU206" t="s">
        <v>8980</v>
      </c>
      <c r="AV206" t="s">
        <v>1983</v>
      </c>
      <c r="AW206" t="s">
        <v>3001</v>
      </c>
      <c r="AX206" t="s">
        <v>3285</v>
      </c>
      <c r="AY206" t="s">
        <v>3319</v>
      </c>
      <c r="AZ206" t="s">
        <v>3353</v>
      </c>
      <c r="BA206" t="s">
        <v>3387</v>
      </c>
      <c r="BB206" t="s">
        <v>3421</v>
      </c>
      <c r="BC206" t="s">
        <v>3455</v>
      </c>
      <c r="BD206" t="s">
        <v>3489</v>
      </c>
      <c r="BE206" t="s">
        <v>3773</v>
      </c>
      <c r="BF206" t="s">
        <v>3807</v>
      </c>
      <c r="BG206" t="s">
        <v>3841</v>
      </c>
      <c r="BH206" t="s">
        <v>3875</v>
      </c>
      <c r="BI206" t="s">
        <v>3909</v>
      </c>
      <c r="BJ206" t="s">
        <v>8981</v>
      </c>
      <c r="BK206" t="s">
        <v>2966</v>
      </c>
      <c r="BL206" t="s">
        <v>3984</v>
      </c>
      <c r="BM206" t="s">
        <v>4268</v>
      </c>
      <c r="BN206" t="s">
        <v>4302</v>
      </c>
      <c r="BO206" t="s">
        <v>4336</v>
      </c>
      <c r="BP206" t="s">
        <v>4370</v>
      </c>
      <c r="BQ206" t="s">
        <v>4404</v>
      </c>
      <c r="BR206" t="s">
        <v>4438</v>
      </c>
      <c r="BS206" t="s">
        <v>4472</v>
      </c>
      <c r="BT206" t="s">
        <v>4506</v>
      </c>
      <c r="BU206" t="s">
        <v>4790</v>
      </c>
      <c r="BV206" t="s">
        <v>4824</v>
      </c>
      <c r="BW206" t="s">
        <v>4858</v>
      </c>
      <c r="BX206" t="s">
        <v>4892</v>
      </c>
      <c r="BY206" t="s">
        <v>8982</v>
      </c>
      <c r="BZ206" t="s">
        <v>3949</v>
      </c>
      <c r="CA206" t="s">
        <v>4967</v>
      </c>
      <c r="CB206" t="s">
        <v>5001</v>
      </c>
      <c r="CC206" t="s">
        <v>5285</v>
      </c>
      <c r="CD206" t="s">
        <v>5319</v>
      </c>
      <c r="CE206" t="s">
        <v>5353</v>
      </c>
      <c r="CF206" t="s">
        <v>5387</v>
      </c>
      <c r="CG206" t="s">
        <v>5421</v>
      </c>
      <c r="CH206" t="s">
        <v>5455</v>
      </c>
      <c r="CI206" t="s">
        <v>5489</v>
      </c>
      <c r="CJ206" t="s">
        <v>5773</v>
      </c>
      <c r="CK206" t="s">
        <v>5807</v>
      </c>
      <c r="CL206" t="s">
        <v>5841</v>
      </c>
      <c r="CM206" t="s">
        <v>5875</v>
      </c>
      <c r="CN206" t="s">
        <v>8983</v>
      </c>
      <c r="CO206" t="s">
        <v>4932</v>
      </c>
      <c r="CP206" t="s">
        <v>5950</v>
      </c>
      <c r="CQ206" t="s">
        <v>5984</v>
      </c>
      <c r="CR206" t="s">
        <v>6268</v>
      </c>
      <c r="CS206" t="s">
        <v>6302</v>
      </c>
      <c r="CT206" t="s">
        <v>6336</v>
      </c>
      <c r="CU206" t="s">
        <v>6370</v>
      </c>
      <c r="CV206" t="s">
        <v>6404</v>
      </c>
      <c r="CW206" t="s">
        <v>6438</v>
      </c>
      <c r="CX206" t="s">
        <v>6472</v>
      </c>
      <c r="CY206" t="s">
        <v>6506</v>
      </c>
      <c r="CZ206" t="s">
        <v>6790</v>
      </c>
      <c r="DA206" t="s">
        <v>6824</v>
      </c>
      <c r="DB206" t="s">
        <v>6858</v>
      </c>
      <c r="DC206" t="s">
        <v>8984</v>
      </c>
      <c r="DD206" t="s">
        <v>5915</v>
      </c>
      <c r="DE206" t="s">
        <v>6933</v>
      </c>
      <c r="DF206" t="s">
        <v>6967</v>
      </c>
      <c r="DG206" t="s">
        <v>7001</v>
      </c>
      <c r="DH206" t="s">
        <v>7285</v>
      </c>
      <c r="DI206" t="s">
        <v>7319</v>
      </c>
      <c r="DJ206" t="s">
        <v>7353</v>
      </c>
      <c r="DK206" t="s">
        <v>7387</v>
      </c>
      <c r="DL206" t="s">
        <v>7421</v>
      </c>
      <c r="DM206" t="s">
        <v>7455</v>
      </c>
      <c r="DN206" t="s">
        <v>7489</v>
      </c>
      <c r="DO206" t="s">
        <v>7773</v>
      </c>
      <c r="DP206" t="s">
        <v>7807</v>
      </c>
      <c r="DQ206" t="s">
        <v>7841</v>
      </c>
      <c r="DR206" t="s">
        <v>8985</v>
      </c>
      <c r="DS206" t="s">
        <v>6898</v>
      </c>
      <c r="DT206" t="s">
        <v>7916</v>
      </c>
      <c r="DU206" t="s">
        <v>7950</v>
      </c>
      <c r="DV206" t="s">
        <v>7984</v>
      </c>
      <c r="DW206" t="s">
        <v>8268</v>
      </c>
      <c r="DX206" t="s">
        <v>8302</v>
      </c>
      <c r="DY206" t="s">
        <v>8336</v>
      </c>
      <c r="DZ206" t="s">
        <v>8370</v>
      </c>
      <c r="EA206" t="s">
        <v>8404</v>
      </c>
      <c r="EB206" t="s">
        <v>8438</v>
      </c>
      <c r="EC206" t="s">
        <v>8472</v>
      </c>
      <c r="ED206" t="s">
        <v>8506</v>
      </c>
      <c r="EE206" t="s">
        <v>8637</v>
      </c>
      <c r="EF206" t="s">
        <v>8671</v>
      </c>
      <c r="EG206" t="s">
        <v>8986</v>
      </c>
      <c r="EH206" t="s">
        <v>7881</v>
      </c>
    </row>
    <row r="207" spans="1:138" ht="15" hidden="1" customHeight="1">
      <c r="A207" s="48" t="s">
        <v>8757</v>
      </c>
      <c r="B207" s="49"/>
      <c r="C207" s="62">
        <v>21</v>
      </c>
    </row>
    <row r="208" spans="1:138" ht="15" hidden="1" customHeight="1">
      <c r="A208" s="49"/>
      <c r="B208" s="49" t="s">
        <v>8758</v>
      </c>
      <c r="C208" s="62">
        <v>22</v>
      </c>
      <c r="D208" t="s">
        <v>303</v>
      </c>
      <c r="E208" t="s">
        <v>337</v>
      </c>
      <c r="F208" t="s">
        <v>371</v>
      </c>
      <c r="G208" t="s">
        <v>405</v>
      </c>
      <c r="H208" t="s">
        <v>439</v>
      </c>
      <c r="I208" t="s">
        <v>473</v>
      </c>
      <c r="J208" t="s">
        <v>507</v>
      </c>
      <c r="K208" t="s">
        <v>791</v>
      </c>
      <c r="L208" t="s">
        <v>825</v>
      </c>
      <c r="M208" t="s">
        <v>859</v>
      </c>
      <c r="N208" t="s">
        <v>893</v>
      </c>
      <c r="O208" t="s">
        <v>927</v>
      </c>
      <c r="P208" t="s">
        <v>961</v>
      </c>
      <c r="Q208" t="s">
        <v>8987</v>
      </c>
      <c r="R208" t="s">
        <v>268</v>
      </c>
      <c r="S208" t="s">
        <v>1286</v>
      </c>
      <c r="T208" t="s">
        <v>1320</v>
      </c>
      <c r="U208" t="s">
        <v>1354</v>
      </c>
      <c r="V208" t="s">
        <v>1388</v>
      </c>
      <c r="W208" t="s">
        <v>1422</v>
      </c>
      <c r="X208" t="s">
        <v>1456</v>
      </c>
      <c r="Y208" t="s">
        <v>1490</v>
      </c>
      <c r="Z208" t="s">
        <v>1774</v>
      </c>
      <c r="AA208" t="s">
        <v>1808</v>
      </c>
      <c r="AB208" t="s">
        <v>1842</v>
      </c>
      <c r="AC208" t="s">
        <v>1876</v>
      </c>
      <c r="AD208" t="s">
        <v>1910</v>
      </c>
      <c r="AE208" t="s">
        <v>1944</v>
      </c>
      <c r="AF208" t="s">
        <v>8988</v>
      </c>
      <c r="AG208" t="s">
        <v>1001</v>
      </c>
      <c r="AH208" t="s">
        <v>2269</v>
      </c>
      <c r="AI208" t="s">
        <v>2303</v>
      </c>
      <c r="AJ208" t="s">
        <v>2337</v>
      </c>
      <c r="AK208" t="s">
        <v>2371</v>
      </c>
      <c r="AL208" t="s">
        <v>2405</v>
      </c>
      <c r="AM208" t="s">
        <v>2439</v>
      </c>
      <c r="AN208" t="s">
        <v>2473</v>
      </c>
      <c r="AO208" t="s">
        <v>2507</v>
      </c>
      <c r="AP208" t="s">
        <v>2791</v>
      </c>
      <c r="AQ208" t="s">
        <v>2825</v>
      </c>
      <c r="AR208" t="s">
        <v>2859</v>
      </c>
      <c r="AS208" t="s">
        <v>2893</v>
      </c>
      <c r="AT208" t="s">
        <v>2927</v>
      </c>
      <c r="AU208" t="s">
        <v>8989</v>
      </c>
      <c r="AV208" t="s">
        <v>1984</v>
      </c>
      <c r="AW208" t="s">
        <v>3002</v>
      </c>
      <c r="AX208" t="s">
        <v>3286</v>
      </c>
      <c r="AY208" t="s">
        <v>3320</v>
      </c>
      <c r="AZ208" t="s">
        <v>3354</v>
      </c>
      <c r="BA208" t="s">
        <v>3388</v>
      </c>
      <c r="BB208" t="s">
        <v>3422</v>
      </c>
      <c r="BC208" t="s">
        <v>3456</v>
      </c>
      <c r="BD208" t="s">
        <v>3490</v>
      </c>
      <c r="BE208" t="s">
        <v>3774</v>
      </c>
      <c r="BF208" t="s">
        <v>3808</v>
      </c>
      <c r="BG208" t="s">
        <v>3842</v>
      </c>
      <c r="BH208" t="s">
        <v>3876</v>
      </c>
      <c r="BI208" t="s">
        <v>3910</v>
      </c>
      <c r="BJ208" t="s">
        <v>8990</v>
      </c>
      <c r="BK208" t="s">
        <v>2967</v>
      </c>
      <c r="BL208" t="s">
        <v>3985</v>
      </c>
      <c r="BM208" t="s">
        <v>4269</v>
      </c>
      <c r="BN208" t="s">
        <v>4303</v>
      </c>
      <c r="BO208" t="s">
        <v>4337</v>
      </c>
      <c r="BP208" t="s">
        <v>4371</v>
      </c>
      <c r="BQ208" t="s">
        <v>4405</v>
      </c>
      <c r="BR208" t="s">
        <v>4439</v>
      </c>
      <c r="BS208" t="s">
        <v>4473</v>
      </c>
      <c r="BT208" t="s">
        <v>4507</v>
      </c>
      <c r="BU208" t="s">
        <v>4791</v>
      </c>
      <c r="BV208" t="s">
        <v>4825</v>
      </c>
      <c r="BW208" t="s">
        <v>4859</v>
      </c>
      <c r="BX208" t="s">
        <v>4893</v>
      </c>
      <c r="BY208" t="s">
        <v>8991</v>
      </c>
      <c r="BZ208" t="s">
        <v>3950</v>
      </c>
      <c r="CA208" t="s">
        <v>4968</v>
      </c>
      <c r="CB208" t="s">
        <v>5002</v>
      </c>
      <c r="CC208" t="s">
        <v>5286</v>
      </c>
      <c r="CD208" t="s">
        <v>5320</v>
      </c>
      <c r="CE208" t="s">
        <v>5354</v>
      </c>
      <c r="CF208" t="s">
        <v>5388</v>
      </c>
      <c r="CG208" t="s">
        <v>5422</v>
      </c>
      <c r="CH208" t="s">
        <v>5456</v>
      </c>
      <c r="CI208" t="s">
        <v>5490</v>
      </c>
      <c r="CJ208" t="s">
        <v>5774</v>
      </c>
      <c r="CK208" t="s">
        <v>5808</v>
      </c>
      <c r="CL208" t="s">
        <v>5842</v>
      </c>
      <c r="CM208" t="s">
        <v>5876</v>
      </c>
      <c r="CN208" t="s">
        <v>8992</v>
      </c>
      <c r="CO208" t="s">
        <v>4933</v>
      </c>
      <c r="CP208" t="s">
        <v>5951</v>
      </c>
      <c r="CQ208" t="s">
        <v>5985</v>
      </c>
      <c r="CR208" t="s">
        <v>6269</v>
      </c>
      <c r="CS208" t="s">
        <v>6303</v>
      </c>
      <c r="CT208" t="s">
        <v>6337</v>
      </c>
      <c r="CU208" t="s">
        <v>6371</v>
      </c>
      <c r="CV208" t="s">
        <v>6405</v>
      </c>
      <c r="CW208" t="s">
        <v>6439</v>
      </c>
      <c r="CX208" t="s">
        <v>6473</v>
      </c>
      <c r="CY208" t="s">
        <v>6507</v>
      </c>
      <c r="CZ208" t="s">
        <v>6791</v>
      </c>
      <c r="DA208" t="s">
        <v>6825</v>
      </c>
      <c r="DB208" t="s">
        <v>6859</v>
      </c>
      <c r="DC208" t="s">
        <v>8993</v>
      </c>
      <c r="DD208" t="s">
        <v>5916</v>
      </c>
      <c r="DE208" t="s">
        <v>6934</v>
      </c>
      <c r="DF208" t="s">
        <v>6968</v>
      </c>
      <c r="DG208" t="s">
        <v>7002</v>
      </c>
      <c r="DH208" t="s">
        <v>7286</v>
      </c>
      <c r="DI208" t="s">
        <v>7320</v>
      </c>
      <c r="DJ208" t="s">
        <v>7354</v>
      </c>
      <c r="DK208" t="s">
        <v>7388</v>
      </c>
      <c r="DL208" t="s">
        <v>7422</v>
      </c>
      <c r="DM208" t="s">
        <v>7456</v>
      </c>
      <c r="DN208" t="s">
        <v>7490</v>
      </c>
      <c r="DO208" t="s">
        <v>7774</v>
      </c>
      <c r="DP208" t="s">
        <v>7808</v>
      </c>
      <c r="DQ208" t="s">
        <v>7842</v>
      </c>
      <c r="DR208" t="s">
        <v>8994</v>
      </c>
      <c r="DS208" t="s">
        <v>6899</v>
      </c>
      <c r="DT208" t="s">
        <v>7917</v>
      </c>
      <c r="DU208" t="s">
        <v>7951</v>
      </c>
      <c r="DV208" t="s">
        <v>7985</v>
      </c>
      <c r="DW208" t="s">
        <v>8269</v>
      </c>
      <c r="DX208" t="s">
        <v>8303</v>
      </c>
      <c r="DY208" t="s">
        <v>8337</v>
      </c>
      <c r="DZ208" t="s">
        <v>8371</v>
      </c>
      <c r="EA208" t="s">
        <v>8405</v>
      </c>
      <c r="EB208" t="s">
        <v>8439</v>
      </c>
      <c r="EC208" t="s">
        <v>8473</v>
      </c>
      <c r="ED208" t="s">
        <v>8507</v>
      </c>
      <c r="EE208" t="s">
        <v>8638</v>
      </c>
      <c r="EF208" t="s">
        <v>8672</v>
      </c>
      <c r="EG208" t="s">
        <v>8995</v>
      </c>
      <c r="EH208" t="s">
        <v>7882</v>
      </c>
    </row>
    <row r="209" spans="1:138" ht="15" hidden="1" customHeight="1">
      <c r="A209" s="49"/>
      <c r="B209" s="49" t="s">
        <v>8759</v>
      </c>
      <c r="C209" s="62">
        <v>23</v>
      </c>
      <c r="D209" t="s">
        <v>304</v>
      </c>
      <c r="E209" t="s">
        <v>338</v>
      </c>
      <c r="F209" t="s">
        <v>372</v>
      </c>
      <c r="G209" t="s">
        <v>406</v>
      </c>
      <c r="H209" t="s">
        <v>440</v>
      </c>
      <c r="I209" t="s">
        <v>474</v>
      </c>
      <c r="J209" t="s">
        <v>508</v>
      </c>
      <c r="K209" t="s">
        <v>792</v>
      </c>
      <c r="L209" t="s">
        <v>826</v>
      </c>
      <c r="M209" t="s">
        <v>860</v>
      </c>
      <c r="N209" t="s">
        <v>894</v>
      </c>
      <c r="O209" t="s">
        <v>928</v>
      </c>
      <c r="P209" t="s">
        <v>962</v>
      </c>
      <c r="Q209" t="s">
        <v>8996</v>
      </c>
      <c r="R209" t="s">
        <v>269</v>
      </c>
      <c r="S209" t="s">
        <v>1287</v>
      </c>
      <c r="T209" t="s">
        <v>1321</v>
      </c>
      <c r="U209" t="s">
        <v>1355</v>
      </c>
      <c r="V209" t="s">
        <v>1389</v>
      </c>
      <c r="W209" t="s">
        <v>1423</v>
      </c>
      <c r="X209" t="s">
        <v>1457</v>
      </c>
      <c r="Y209" t="s">
        <v>1491</v>
      </c>
      <c r="Z209" t="s">
        <v>1775</v>
      </c>
      <c r="AA209" t="s">
        <v>1809</v>
      </c>
      <c r="AB209" t="s">
        <v>1843</v>
      </c>
      <c r="AC209" t="s">
        <v>1877</v>
      </c>
      <c r="AD209" t="s">
        <v>1911</v>
      </c>
      <c r="AE209" t="s">
        <v>1945</v>
      </c>
      <c r="AF209" t="s">
        <v>8997</v>
      </c>
      <c r="AG209" t="s">
        <v>1002</v>
      </c>
      <c r="AH209" t="s">
        <v>2270</v>
      </c>
      <c r="AI209" t="s">
        <v>2304</v>
      </c>
      <c r="AJ209" t="s">
        <v>2338</v>
      </c>
      <c r="AK209" t="s">
        <v>2372</v>
      </c>
      <c r="AL209" t="s">
        <v>2406</v>
      </c>
      <c r="AM209" t="s">
        <v>2440</v>
      </c>
      <c r="AN209" t="s">
        <v>2474</v>
      </c>
      <c r="AO209" t="s">
        <v>2508</v>
      </c>
      <c r="AP209" t="s">
        <v>2792</v>
      </c>
      <c r="AQ209" t="s">
        <v>2826</v>
      </c>
      <c r="AR209" t="s">
        <v>2860</v>
      </c>
      <c r="AS209" t="s">
        <v>2894</v>
      </c>
      <c r="AT209" t="s">
        <v>2928</v>
      </c>
      <c r="AU209" t="s">
        <v>8998</v>
      </c>
      <c r="AV209" t="s">
        <v>1985</v>
      </c>
      <c r="AW209" t="s">
        <v>3003</v>
      </c>
      <c r="AX209" t="s">
        <v>3287</v>
      </c>
      <c r="AY209" t="s">
        <v>3321</v>
      </c>
      <c r="AZ209" t="s">
        <v>3355</v>
      </c>
      <c r="BA209" t="s">
        <v>3389</v>
      </c>
      <c r="BB209" t="s">
        <v>3423</v>
      </c>
      <c r="BC209" t="s">
        <v>3457</v>
      </c>
      <c r="BD209" t="s">
        <v>3491</v>
      </c>
      <c r="BE209" t="s">
        <v>3775</v>
      </c>
      <c r="BF209" t="s">
        <v>3809</v>
      </c>
      <c r="BG209" t="s">
        <v>3843</v>
      </c>
      <c r="BH209" t="s">
        <v>3877</v>
      </c>
      <c r="BI209" t="s">
        <v>3911</v>
      </c>
      <c r="BJ209" t="s">
        <v>8999</v>
      </c>
      <c r="BK209" t="s">
        <v>2968</v>
      </c>
      <c r="BL209" t="s">
        <v>3986</v>
      </c>
      <c r="BM209" t="s">
        <v>4270</v>
      </c>
      <c r="BN209" t="s">
        <v>4304</v>
      </c>
      <c r="BO209" t="s">
        <v>4338</v>
      </c>
      <c r="BP209" t="s">
        <v>4372</v>
      </c>
      <c r="BQ209" t="s">
        <v>4406</v>
      </c>
      <c r="BR209" t="s">
        <v>4440</v>
      </c>
      <c r="BS209" t="s">
        <v>4474</v>
      </c>
      <c r="BT209" t="s">
        <v>4508</v>
      </c>
      <c r="BU209" t="s">
        <v>4792</v>
      </c>
      <c r="BV209" t="s">
        <v>4826</v>
      </c>
      <c r="BW209" t="s">
        <v>4860</v>
      </c>
      <c r="BX209" t="s">
        <v>4894</v>
      </c>
      <c r="BY209" t="s">
        <v>9000</v>
      </c>
      <c r="BZ209" t="s">
        <v>3951</v>
      </c>
      <c r="CA209" t="s">
        <v>4969</v>
      </c>
      <c r="CB209" t="s">
        <v>5003</v>
      </c>
      <c r="CC209" t="s">
        <v>5287</v>
      </c>
      <c r="CD209" t="s">
        <v>5321</v>
      </c>
      <c r="CE209" t="s">
        <v>5355</v>
      </c>
      <c r="CF209" t="s">
        <v>5389</v>
      </c>
      <c r="CG209" t="s">
        <v>5423</v>
      </c>
      <c r="CH209" t="s">
        <v>5457</v>
      </c>
      <c r="CI209" t="s">
        <v>5491</v>
      </c>
      <c r="CJ209" t="s">
        <v>5775</v>
      </c>
      <c r="CK209" t="s">
        <v>5809</v>
      </c>
      <c r="CL209" t="s">
        <v>5843</v>
      </c>
      <c r="CM209" t="s">
        <v>5877</v>
      </c>
      <c r="CN209" t="s">
        <v>9001</v>
      </c>
      <c r="CO209" t="s">
        <v>4934</v>
      </c>
      <c r="CP209" t="s">
        <v>5952</v>
      </c>
      <c r="CQ209" t="s">
        <v>5986</v>
      </c>
      <c r="CR209" t="s">
        <v>6270</v>
      </c>
      <c r="CS209" t="s">
        <v>6304</v>
      </c>
      <c r="CT209" t="s">
        <v>6338</v>
      </c>
      <c r="CU209" t="s">
        <v>6372</v>
      </c>
      <c r="CV209" t="s">
        <v>6406</v>
      </c>
      <c r="CW209" t="s">
        <v>6440</v>
      </c>
      <c r="CX209" t="s">
        <v>6474</v>
      </c>
      <c r="CY209" t="s">
        <v>6508</v>
      </c>
      <c r="CZ209" t="s">
        <v>6792</v>
      </c>
      <c r="DA209" t="s">
        <v>6826</v>
      </c>
      <c r="DB209" t="s">
        <v>6860</v>
      </c>
      <c r="DC209" t="s">
        <v>9002</v>
      </c>
      <c r="DD209" t="s">
        <v>5917</v>
      </c>
      <c r="DE209" t="s">
        <v>6935</v>
      </c>
      <c r="DF209" t="s">
        <v>6969</v>
      </c>
      <c r="DG209" t="s">
        <v>7003</v>
      </c>
      <c r="DH209" t="s">
        <v>7287</v>
      </c>
      <c r="DI209" t="s">
        <v>7321</v>
      </c>
      <c r="DJ209" t="s">
        <v>7355</v>
      </c>
      <c r="DK209" t="s">
        <v>7389</v>
      </c>
      <c r="DL209" t="s">
        <v>7423</v>
      </c>
      <c r="DM209" t="s">
        <v>7457</v>
      </c>
      <c r="DN209" t="s">
        <v>7491</v>
      </c>
      <c r="DO209" t="s">
        <v>7775</v>
      </c>
      <c r="DP209" t="s">
        <v>7809</v>
      </c>
      <c r="DQ209" t="s">
        <v>7843</v>
      </c>
      <c r="DR209" t="s">
        <v>9003</v>
      </c>
      <c r="DS209" t="s">
        <v>6900</v>
      </c>
      <c r="DT209" t="s">
        <v>7918</v>
      </c>
      <c r="DU209" t="s">
        <v>7952</v>
      </c>
      <c r="DV209" t="s">
        <v>7986</v>
      </c>
      <c r="DW209" t="s">
        <v>8270</v>
      </c>
      <c r="DX209" t="s">
        <v>8304</v>
      </c>
      <c r="DY209" t="s">
        <v>8338</v>
      </c>
      <c r="DZ209" t="s">
        <v>8372</v>
      </c>
      <c r="EA209" t="s">
        <v>8406</v>
      </c>
      <c r="EB209" t="s">
        <v>8440</v>
      </c>
      <c r="EC209" t="s">
        <v>8474</v>
      </c>
      <c r="ED209" t="s">
        <v>8508</v>
      </c>
      <c r="EE209" t="s">
        <v>8639</v>
      </c>
      <c r="EF209" t="s">
        <v>8673</v>
      </c>
      <c r="EG209" t="s">
        <v>9004</v>
      </c>
      <c r="EH209" t="s">
        <v>7883</v>
      </c>
    </row>
    <row r="210" spans="1:138" ht="15" hidden="1" customHeight="1">
      <c r="A210" s="48" t="s">
        <v>8760</v>
      </c>
      <c r="B210" s="49"/>
      <c r="C210" s="62">
        <v>24</v>
      </c>
    </row>
    <row r="211" spans="1:138" ht="15" hidden="1" customHeight="1">
      <c r="A211" s="49"/>
      <c r="B211" s="49" t="s">
        <v>8761</v>
      </c>
      <c r="C211" s="62">
        <v>25</v>
      </c>
      <c r="D211" t="s">
        <v>305</v>
      </c>
      <c r="E211" t="s">
        <v>339</v>
      </c>
      <c r="F211" t="s">
        <v>373</v>
      </c>
      <c r="G211" t="s">
        <v>407</v>
      </c>
      <c r="H211" t="s">
        <v>441</v>
      </c>
      <c r="I211" t="s">
        <v>475</v>
      </c>
      <c r="J211" t="s">
        <v>509</v>
      </c>
      <c r="K211" t="s">
        <v>793</v>
      </c>
      <c r="L211" t="s">
        <v>827</v>
      </c>
      <c r="M211" t="s">
        <v>861</v>
      </c>
      <c r="N211" t="s">
        <v>895</v>
      </c>
      <c r="O211" t="s">
        <v>929</v>
      </c>
      <c r="P211" t="s">
        <v>963</v>
      </c>
      <c r="Q211" t="s">
        <v>9005</v>
      </c>
      <c r="R211" t="s">
        <v>270</v>
      </c>
      <c r="S211" t="s">
        <v>1288</v>
      </c>
      <c r="T211" t="s">
        <v>1322</v>
      </c>
      <c r="U211" t="s">
        <v>1356</v>
      </c>
      <c r="V211" t="s">
        <v>1390</v>
      </c>
      <c r="W211" t="s">
        <v>1424</v>
      </c>
      <c r="X211" t="s">
        <v>1458</v>
      </c>
      <c r="Y211" t="s">
        <v>1492</v>
      </c>
      <c r="Z211" t="s">
        <v>1776</v>
      </c>
      <c r="AA211" t="s">
        <v>1810</v>
      </c>
      <c r="AB211" t="s">
        <v>1844</v>
      </c>
      <c r="AC211" t="s">
        <v>1878</v>
      </c>
      <c r="AD211" t="s">
        <v>1912</v>
      </c>
      <c r="AE211" t="s">
        <v>1946</v>
      </c>
      <c r="AF211" t="s">
        <v>9006</v>
      </c>
      <c r="AG211" t="s">
        <v>1003</v>
      </c>
      <c r="AH211" t="s">
        <v>2271</v>
      </c>
      <c r="AI211" t="s">
        <v>2305</v>
      </c>
      <c r="AJ211" t="s">
        <v>2339</v>
      </c>
      <c r="AK211" t="s">
        <v>2373</v>
      </c>
      <c r="AL211" t="s">
        <v>2407</v>
      </c>
      <c r="AM211" t="s">
        <v>2441</v>
      </c>
      <c r="AN211" t="s">
        <v>2475</v>
      </c>
      <c r="AO211" t="s">
        <v>2509</v>
      </c>
      <c r="AP211" t="s">
        <v>2793</v>
      </c>
      <c r="AQ211" t="s">
        <v>2827</v>
      </c>
      <c r="AR211" t="s">
        <v>2861</v>
      </c>
      <c r="AS211" t="s">
        <v>2895</v>
      </c>
      <c r="AT211" t="s">
        <v>2929</v>
      </c>
      <c r="AU211" t="s">
        <v>9007</v>
      </c>
      <c r="AV211" t="s">
        <v>1986</v>
      </c>
      <c r="AW211" t="s">
        <v>3004</v>
      </c>
      <c r="AX211" t="s">
        <v>3288</v>
      </c>
      <c r="AY211" t="s">
        <v>3322</v>
      </c>
      <c r="AZ211" t="s">
        <v>3356</v>
      </c>
      <c r="BA211" t="s">
        <v>3390</v>
      </c>
      <c r="BB211" t="s">
        <v>3424</v>
      </c>
      <c r="BC211" t="s">
        <v>3458</v>
      </c>
      <c r="BD211" t="s">
        <v>3492</v>
      </c>
      <c r="BE211" t="s">
        <v>3776</v>
      </c>
      <c r="BF211" t="s">
        <v>3810</v>
      </c>
      <c r="BG211" t="s">
        <v>3844</v>
      </c>
      <c r="BH211" t="s">
        <v>3878</v>
      </c>
      <c r="BI211" t="s">
        <v>3912</v>
      </c>
      <c r="BJ211" t="s">
        <v>9008</v>
      </c>
      <c r="BK211" t="s">
        <v>2969</v>
      </c>
      <c r="BL211" t="s">
        <v>3987</v>
      </c>
      <c r="BM211" t="s">
        <v>4271</v>
      </c>
      <c r="BN211" t="s">
        <v>4305</v>
      </c>
      <c r="BO211" t="s">
        <v>4339</v>
      </c>
      <c r="BP211" t="s">
        <v>4373</v>
      </c>
      <c r="BQ211" t="s">
        <v>4407</v>
      </c>
      <c r="BR211" t="s">
        <v>4441</v>
      </c>
      <c r="BS211" t="s">
        <v>4475</v>
      </c>
      <c r="BT211" t="s">
        <v>4509</v>
      </c>
      <c r="BU211" t="s">
        <v>4793</v>
      </c>
      <c r="BV211" t="s">
        <v>4827</v>
      </c>
      <c r="BW211" t="s">
        <v>4861</v>
      </c>
      <c r="BX211" t="s">
        <v>4895</v>
      </c>
      <c r="BY211" t="s">
        <v>9009</v>
      </c>
      <c r="BZ211" t="s">
        <v>3952</v>
      </c>
      <c r="CA211" t="s">
        <v>4970</v>
      </c>
      <c r="CB211" t="s">
        <v>5004</v>
      </c>
      <c r="CC211" t="s">
        <v>5288</v>
      </c>
      <c r="CD211" t="s">
        <v>5322</v>
      </c>
      <c r="CE211" t="s">
        <v>5356</v>
      </c>
      <c r="CF211" t="s">
        <v>5390</v>
      </c>
      <c r="CG211" t="s">
        <v>5424</v>
      </c>
      <c r="CH211" t="s">
        <v>5458</v>
      </c>
      <c r="CI211" t="s">
        <v>5492</v>
      </c>
      <c r="CJ211" t="s">
        <v>5776</v>
      </c>
      <c r="CK211" t="s">
        <v>5810</v>
      </c>
      <c r="CL211" t="s">
        <v>5844</v>
      </c>
      <c r="CM211" t="s">
        <v>5878</v>
      </c>
      <c r="CN211" t="s">
        <v>9010</v>
      </c>
      <c r="CO211" t="s">
        <v>4935</v>
      </c>
      <c r="CP211" t="s">
        <v>5953</v>
      </c>
      <c r="CQ211" t="s">
        <v>5987</v>
      </c>
      <c r="CR211" t="s">
        <v>6271</v>
      </c>
      <c r="CS211" t="s">
        <v>6305</v>
      </c>
      <c r="CT211" t="s">
        <v>6339</v>
      </c>
      <c r="CU211" t="s">
        <v>6373</v>
      </c>
      <c r="CV211" t="s">
        <v>6407</v>
      </c>
      <c r="CW211" t="s">
        <v>6441</v>
      </c>
      <c r="CX211" t="s">
        <v>6475</v>
      </c>
      <c r="CY211" t="s">
        <v>6509</v>
      </c>
      <c r="CZ211" t="s">
        <v>6793</v>
      </c>
      <c r="DA211" t="s">
        <v>6827</v>
      </c>
      <c r="DB211" t="s">
        <v>6861</v>
      </c>
      <c r="DC211" t="s">
        <v>9011</v>
      </c>
      <c r="DD211" t="s">
        <v>5918</v>
      </c>
      <c r="DE211" t="s">
        <v>6936</v>
      </c>
      <c r="DF211" t="s">
        <v>6970</v>
      </c>
      <c r="DG211" t="s">
        <v>7004</v>
      </c>
      <c r="DH211" t="s">
        <v>7288</v>
      </c>
      <c r="DI211" t="s">
        <v>7322</v>
      </c>
      <c r="DJ211" t="s">
        <v>7356</v>
      </c>
      <c r="DK211" t="s">
        <v>7390</v>
      </c>
      <c r="DL211" t="s">
        <v>7424</v>
      </c>
      <c r="DM211" t="s">
        <v>7458</v>
      </c>
      <c r="DN211" t="s">
        <v>7492</v>
      </c>
      <c r="DO211" t="s">
        <v>7776</v>
      </c>
      <c r="DP211" t="s">
        <v>7810</v>
      </c>
      <c r="DQ211" t="s">
        <v>7844</v>
      </c>
      <c r="DR211" t="s">
        <v>9012</v>
      </c>
      <c r="DS211" t="s">
        <v>6901</v>
      </c>
      <c r="DT211" t="s">
        <v>7919</v>
      </c>
      <c r="DU211" t="s">
        <v>7953</v>
      </c>
      <c r="DV211" t="s">
        <v>7987</v>
      </c>
      <c r="DW211" t="s">
        <v>8271</v>
      </c>
      <c r="DX211" t="s">
        <v>8305</v>
      </c>
      <c r="DY211" t="s">
        <v>8339</v>
      </c>
      <c r="DZ211" t="s">
        <v>8373</v>
      </c>
      <c r="EA211" t="s">
        <v>8407</v>
      </c>
      <c r="EB211" t="s">
        <v>8441</v>
      </c>
      <c r="EC211" t="s">
        <v>8475</v>
      </c>
      <c r="ED211" t="s">
        <v>8509</v>
      </c>
      <c r="EE211" t="s">
        <v>8640</v>
      </c>
      <c r="EF211" t="s">
        <v>8674</v>
      </c>
      <c r="EG211" t="s">
        <v>9013</v>
      </c>
      <c r="EH211" t="s">
        <v>7884</v>
      </c>
    </row>
    <row r="212" spans="1:138" ht="15" hidden="1" customHeight="1">
      <c r="A212" s="49"/>
      <c r="B212" s="49" t="s">
        <v>8762</v>
      </c>
      <c r="C212" s="62">
        <v>26</v>
      </c>
      <c r="D212" t="s">
        <v>306</v>
      </c>
      <c r="E212" t="s">
        <v>340</v>
      </c>
      <c r="F212" t="s">
        <v>374</v>
      </c>
      <c r="G212" t="s">
        <v>408</v>
      </c>
      <c r="H212" t="s">
        <v>442</v>
      </c>
      <c r="I212" t="s">
        <v>476</v>
      </c>
      <c r="J212" t="s">
        <v>510</v>
      </c>
      <c r="K212" t="s">
        <v>794</v>
      </c>
      <c r="L212" t="s">
        <v>828</v>
      </c>
      <c r="M212" t="s">
        <v>862</v>
      </c>
      <c r="N212" t="s">
        <v>896</v>
      </c>
      <c r="O212" t="s">
        <v>930</v>
      </c>
      <c r="P212" t="s">
        <v>964</v>
      </c>
      <c r="Q212" t="s">
        <v>9014</v>
      </c>
      <c r="R212" t="s">
        <v>271</v>
      </c>
      <c r="S212" t="s">
        <v>1289</v>
      </c>
      <c r="T212" t="s">
        <v>1323</v>
      </c>
      <c r="U212" t="s">
        <v>1357</v>
      </c>
      <c r="V212" t="s">
        <v>1391</v>
      </c>
      <c r="W212" t="s">
        <v>1425</v>
      </c>
      <c r="X212" t="s">
        <v>1459</v>
      </c>
      <c r="Y212" t="s">
        <v>1493</v>
      </c>
      <c r="Z212" t="s">
        <v>1777</v>
      </c>
      <c r="AA212" t="s">
        <v>1811</v>
      </c>
      <c r="AB212" t="s">
        <v>1845</v>
      </c>
      <c r="AC212" t="s">
        <v>1879</v>
      </c>
      <c r="AD212" t="s">
        <v>1913</v>
      </c>
      <c r="AE212" t="s">
        <v>1947</v>
      </c>
      <c r="AF212" t="s">
        <v>9015</v>
      </c>
      <c r="AG212" t="s">
        <v>1004</v>
      </c>
      <c r="AH212" t="s">
        <v>2272</v>
      </c>
      <c r="AI212" t="s">
        <v>2306</v>
      </c>
      <c r="AJ212" t="s">
        <v>2340</v>
      </c>
      <c r="AK212" t="s">
        <v>2374</v>
      </c>
      <c r="AL212" t="s">
        <v>2408</v>
      </c>
      <c r="AM212" t="s">
        <v>2442</v>
      </c>
      <c r="AN212" t="s">
        <v>2476</v>
      </c>
      <c r="AO212" t="s">
        <v>2510</v>
      </c>
      <c r="AP212" t="s">
        <v>2794</v>
      </c>
      <c r="AQ212" t="s">
        <v>2828</v>
      </c>
      <c r="AR212" t="s">
        <v>2862</v>
      </c>
      <c r="AS212" t="s">
        <v>2896</v>
      </c>
      <c r="AT212" t="s">
        <v>2930</v>
      </c>
      <c r="AU212" t="s">
        <v>9016</v>
      </c>
      <c r="AV212" t="s">
        <v>1987</v>
      </c>
      <c r="AW212" t="s">
        <v>3005</v>
      </c>
      <c r="AX212" t="s">
        <v>3289</v>
      </c>
      <c r="AY212" t="s">
        <v>3323</v>
      </c>
      <c r="AZ212" t="s">
        <v>3357</v>
      </c>
      <c r="BA212" t="s">
        <v>3391</v>
      </c>
      <c r="BB212" t="s">
        <v>3425</v>
      </c>
      <c r="BC212" t="s">
        <v>3459</v>
      </c>
      <c r="BD212" t="s">
        <v>3493</v>
      </c>
      <c r="BE212" t="s">
        <v>3777</v>
      </c>
      <c r="BF212" t="s">
        <v>3811</v>
      </c>
      <c r="BG212" t="s">
        <v>3845</v>
      </c>
      <c r="BH212" t="s">
        <v>3879</v>
      </c>
      <c r="BI212" t="s">
        <v>3913</v>
      </c>
      <c r="BJ212" t="s">
        <v>9017</v>
      </c>
      <c r="BK212" t="s">
        <v>2970</v>
      </c>
      <c r="BL212" t="s">
        <v>3988</v>
      </c>
      <c r="BM212" t="s">
        <v>4272</v>
      </c>
      <c r="BN212" t="s">
        <v>4306</v>
      </c>
      <c r="BO212" t="s">
        <v>4340</v>
      </c>
      <c r="BP212" t="s">
        <v>4374</v>
      </c>
      <c r="BQ212" t="s">
        <v>4408</v>
      </c>
      <c r="BR212" t="s">
        <v>4442</v>
      </c>
      <c r="BS212" t="s">
        <v>4476</v>
      </c>
      <c r="BT212" t="s">
        <v>4510</v>
      </c>
      <c r="BU212" t="s">
        <v>4794</v>
      </c>
      <c r="BV212" t="s">
        <v>4828</v>
      </c>
      <c r="BW212" t="s">
        <v>4862</v>
      </c>
      <c r="BX212" t="s">
        <v>4896</v>
      </c>
      <c r="BY212" t="s">
        <v>9018</v>
      </c>
      <c r="BZ212" t="s">
        <v>3953</v>
      </c>
      <c r="CA212" t="s">
        <v>4971</v>
      </c>
      <c r="CB212" t="s">
        <v>5005</v>
      </c>
      <c r="CC212" t="s">
        <v>5289</v>
      </c>
      <c r="CD212" t="s">
        <v>5323</v>
      </c>
      <c r="CE212" t="s">
        <v>5357</v>
      </c>
      <c r="CF212" t="s">
        <v>5391</v>
      </c>
      <c r="CG212" t="s">
        <v>5425</v>
      </c>
      <c r="CH212" t="s">
        <v>5459</v>
      </c>
      <c r="CI212" t="s">
        <v>5493</v>
      </c>
      <c r="CJ212" t="s">
        <v>5777</v>
      </c>
      <c r="CK212" t="s">
        <v>5811</v>
      </c>
      <c r="CL212" t="s">
        <v>5845</v>
      </c>
      <c r="CM212" t="s">
        <v>5879</v>
      </c>
      <c r="CN212" t="s">
        <v>9019</v>
      </c>
      <c r="CO212" t="s">
        <v>4936</v>
      </c>
      <c r="CP212" t="s">
        <v>5954</v>
      </c>
      <c r="CQ212" t="s">
        <v>5988</v>
      </c>
      <c r="CR212" t="s">
        <v>6272</v>
      </c>
      <c r="CS212" t="s">
        <v>6306</v>
      </c>
      <c r="CT212" t="s">
        <v>6340</v>
      </c>
      <c r="CU212" t="s">
        <v>6374</v>
      </c>
      <c r="CV212" t="s">
        <v>6408</v>
      </c>
      <c r="CW212" t="s">
        <v>6442</v>
      </c>
      <c r="CX212" t="s">
        <v>6476</v>
      </c>
      <c r="CY212" t="s">
        <v>6510</v>
      </c>
      <c r="CZ212" t="s">
        <v>6794</v>
      </c>
      <c r="DA212" t="s">
        <v>6828</v>
      </c>
      <c r="DB212" t="s">
        <v>6862</v>
      </c>
      <c r="DC212" t="s">
        <v>9020</v>
      </c>
      <c r="DD212" t="s">
        <v>5919</v>
      </c>
      <c r="DE212" t="s">
        <v>6937</v>
      </c>
      <c r="DF212" t="s">
        <v>6971</v>
      </c>
      <c r="DG212" t="s">
        <v>7005</v>
      </c>
      <c r="DH212" t="s">
        <v>7289</v>
      </c>
      <c r="DI212" t="s">
        <v>7323</v>
      </c>
      <c r="DJ212" t="s">
        <v>7357</v>
      </c>
      <c r="DK212" t="s">
        <v>7391</v>
      </c>
      <c r="DL212" t="s">
        <v>7425</v>
      </c>
      <c r="DM212" t="s">
        <v>7459</v>
      </c>
      <c r="DN212" t="s">
        <v>7493</v>
      </c>
      <c r="DO212" t="s">
        <v>7777</v>
      </c>
      <c r="DP212" t="s">
        <v>7811</v>
      </c>
      <c r="DQ212" t="s">
        <v>7845</v>
      </c>
      <c r="DR212" t="s">
        <v>9021</v>
      </c>
      <c r="DS212" t="s">
        <v>6902</v>
      </c>
      <c r="DT212" t="s">
        <v>7920</v>
      </c>
      <c r="DU212" t="s">
        <v>7954</v>
      </c>
      <c r="DV212" t="s">
        <v>7988</v>
      </c>
      <c r="DW212" t="s">
        <v>8272</v>
      </c>
      <c r="DX212" t="s">
        <v>8306</v>
      </c>
      <c r="DY212" t="s">
        <v>8340</v>
      </c>
      <c r="DZ212" t="s">
        <v>8374</v>
      </c>
      <c r="EA212" t="s">
        <v>8408</v>
      </c>
      <c r="EB212" t="s">
        <v>8442</v>
      </c>
      <c r="EC212" t="s">
        <v>8476</v>
      </c>
      <c r="ED212" t="s">
        <v>8510</v>
      </c>
      <c r="EE212" t="s">
        <v>8641</v>
      </c>
      <c r="EF212" t="s">
        <v>8675</v>
      </c>
      <c r="EG212" t="s">
        <v>9022</v>
      </c>
      <c r="EH212" t="s">
        <v>7885</v>
      </c>
    </row>
    <row r="213" spans="1:138" ht="15" hidden="1" customHeight="1">
      <c r="A213" s="49"/>
      <c r="B213" s="49" t="s">
        <v>8763</v>
      </c>
      <c r="C213" s="62">
        <v>27</v>
      </c>
      <c r="D213" t="s">
        <v>307</v>
      </c>
      <c r="E213" t="s">
        <v>341</v>
      </c>
      <c r="F213" t="s">
        <v>375</v>
      </c>
      <c r="G213" t="s">
        <v>409</v>
      </c>
      <c r="H213" t="s">
        <v>443</v>
      </c>
      <c r="I213" t="s">
        <v>477</v>
      </c>
      <c r="J213" t="s">
        <v>511</v>
      </c>
      <c r="K213" t="s">
        <v>795</v>
      </c>
      <c r="L213" t="s">
        <v>829</v>
      </c>
      <c r="M213" t="s">
        <v>863</v>
      </c>
      <c r="N213" t="s">
        <v>897</v>
      </c>
      <c r="O213" t="s">
        <v>931</v>
      </c>
      <c r="P213" t="s">
        <v>965</v>
      </c>
      <c r="Q213" t="s">
        <v>9023</v>
      </c>
      <c r="R213" t="s">
        <v>272</v>
      </c>
      <c r="S213" t="s">
        <v>1290</v>
      </c>
      <c r="T213" t="s">
        <v>1324</v>
      </c>
      <c r="U213" t="s">
        <v>1358</v>
      </c>
      <c r="V213" t="s">
        <v>1392</v>
      </c>
      <c r="W213" t="s">
        <v>1426</v>
      </c>
      <c r="X213" t="s">
        <v>1460</v>
      </c>
      <c r="Y213" t="s">
        <v>1494</v>
      </c>
      <c r="Z213" t="s">
        <v>1778</v>
      </c>
      <c r="AA213" t="s">
        <v>1812</v>
      </c>
      <c r="AB213" t="s">
        <v>1846</v>
      </c>
      <c r="AC213" t="s">
        <v>1880</v>
      </c>
      <c r="AD213" t="s">
        <v>1914</v>
      </c>
      <c r="AE213" t="s">
        <v>1948</v>
      </c>
      <c r="AF213" t="s">
        <v>9024</v>
      </c>
      <c r="AG213" t="s">
        <v>1005</v>
      </c>
      <c r="AH213" t="s">
        <v>2273</v>
      </c>
      <c r="AI213" t="s">
        <v>2307</v>
      </c>
      <c r="AJ213" t="s">
        <v>2341</v>
      </c>
      <c r="AK213" t="s">
        <v>2375</v>
      </c>
      <c r="AL213" t="s">
        <v>2409</v>
      </c>
      <c r="AM213" t="s">
        <v>2443</v>
      </c>
      <c r="AN213" t="s">
        <v>2477</v>
      </c>
      <c r="AO213" t="s">
        <v>2511</v>
      </c>
      <c r="AP213" t="s">
        <v>2795</v>
      </c>
      <c r="AQ213" t="s">
        <v>2829</v>
      </c>
      <c r="AR213" t="s">
        <v>2863</v>
      </c>
      <c r="AS213" t="s">
        <v>2897</v>
      </c>
      <c r="AT213" t="s">
        <v>2931</v>
      </c>
      <c r="AU213" t="s">
        <v>9025</v>
      </c>
      <c r="AV213" t="s">
        <v>1988</v>
      </c>
      <c r="AW213" t="s">
        <v>3006</v>
      </c>
      <c r="AX213" t="s">
        <v>3290</v>
      </c>
      <c r="AY213" t="s">
        <v>3324</v>
      </c>
      <c r="AZ213" t="s">
        <v>3358</v>
      </c>
      <c r="BA213" t="s">
        <v>3392</v>
      </c>
      <c r="BB213" t="s">
        <v>3426</v>
      </c>
      <c r="BC213" t="s">
        <v>3460</v>
      </c>
      <c r="BD213" t="s">
        <v>3494</v>
      </c>
      <c r="BE213" t="s">
        <v>3778</v>
      </c>
      <c r="BF213" t="s">
        <v>3812</v>
      </c>
      <c r="BG213" t="s">
        <v>3846</v>
      </c>
      <c r="BH213" t="s">
        <v>3880</v>
      </c>
      <c r="BI213" t="s">
        <v>3914</v>
      </c>
      <c r="BJ213" t="s">
        <v>9026</v>
      </c>
      <c r="BK213" t="s">
        <v>2971</v>
      </c>
      <c r="BL213" t="s">
        <v>3989</v>
      </c>
      <c r="BM213" t="s">
        <v>4273</v>
      </c>
      <c r="BN213" t="s">
        <v>4307</v>
      </c>
      <c r="BO213" t="s">
        <v>4341</v>
      </c>
      <c r="BP213" t="s">
        <v>4375</v>
      </c>
      <c r="BQ213" t="s">
        <v>4409</v>
      </c>
      <c r="BR213" t="s">
        <v>4443</v>
      </c>
      <c r="BS213" t="s">
        <v>4477</v>
      </c>
      <c r="BT213" t="s">
        <v>4511</v>
      </c>
      <c r="BU213" t="s">
        <v>4795</v>
      </c>
      <c r="BV213" t="s">
        <v>4829</v>
      </c>
      <c r="BW213" t="s">
        <v>4863</v>
      </c>
      <c r="BX213" t="s">
        <v>4897</v>
      </c>
      <c r="BY213" t="s">
        <v>9027</v>
      </c>
      <c r="BZ213" t="s">
        <v>3954</v>
      </c>
      <c r="CA213" t="s">
        <v>4972</v>
      </c>
      <c r="CB213" t="s">
        <v>5006</v>
      </c>
      <c r="CC213" t="s">
        <v>5290</v>
      </c>
      <c r="CD213" t="s">
        <v>5324</v>
      </c>
      <c r="CE213" t="s">
        <v>5358</v>
      </c>
      <c r="CF213" t="s">
        <v>5392</v>
      </c>
      <c r="CG213" t="s">
        <v>5426</v>
      </c>
      <c r="CH213" t="s">
        <v>5460</v>
      </c>
      <c r="CI213" t="s">
        <v>5494</v>
      </c>
      <c r="CJ213" t="s">
        <v>5778</v>
      </c>
      <c r="CK213" t="s">
        <v>5812</v>
      </c>
      <c r="CL213" t="s">
        <v>5846</v>
      </c>
      <c r="CM213" t="s">
        <v>5880</v>
      </c>
      <c r="CN213" t="s">
        <v>9028</v>
      </c>
      <c r="CO213" t="s">
        <v>4937</v>
      </c>
      <c r="CP213" t="s">
        <v>5955</v>
      </c>
      <c r="CQ213" t="s">
        <v>5989</v>
      </c>
      <c r="CR213" t="s">
        <v>6273</v>
      </c>
      <c r="CS213" t="s">
        <v>6307</v>
      </c>
      <c r="CT213" t="s">
        <v>6341</v>
      </c>
      <c r="CU213" t="s">
        <v>6375</v>
      </c>
      <c r="CV213" t="s">
        <v>6409</v>
      </c>
      <c r="CW213" t="s">
        <v>6443</v>
      </c>
      <c r="CX213" t="s">
        <v>6477</v>
      </c>
      <c r="CY213" t="s">
        <v>6511</v>
      </c>
      <c r="CZ213" t="s">
        <v>6795</v>
      </c>
      <c r="DA213" t="s">
        <v>6829</v>
      </c>
      <c r="DB213" t="s">
        <v>6863</v>
      </c>
      <c r="DC213" t="s">
        <v>9029</v>
      </c>
      <c r="DD213" t="s">
        <v>5920</v>
      </c>
      <c r="DE213" t="s">
        <v>6938</v>
      </c>
      <c r="DF213" t="s">
        <v>6972</v>
      </c>
      <c r="DG213" t="s">
        <v>7006</v>
      </c>
      <c r="DH213" t="s">
        <v>7290</v>
      </c>
      <c r="DI213" t="s">
        <v>7324</v>
      </c>
      <c r="DJ213" t="s">
        <v>7358</v>
      </c>
      <c r="DK213" t="s">
        <v>7392</v>
      </c>
      <c r="DL213" t="s">
        <v>7426</v>
      </c>
      <c r="DM213" t="s">
        <v>7460</v>
      </c>
      <c r="DN213" t="s">
        <v>7494</v>
      </c>
      <c r="DO213" t="s">
        <v>7778</v>
      </c>
      <c r="DP213" t="s">
        <v>7812</v>
      </c>
      <c r="DQ213" t="s">
        <v>7846</v>
      </c>
      <c r="DR213" t="s">
        <v>9030</v>
      </c>
      <c r="DS213" t="s">
        <v>6903</v>
      </c>
      <c r="DT213" t="s">
        <v>7921</v>
      </c>
      <c r="DU213" t="s">
        <v>7955</v>
      </c>
      <c r="DV213" t="s">
        <v>7989</v>
      </c>
      <c r="DW213" t="s">
        <v>8273</v>
      </c>
      <c r="DX213" t="s">
        <v>8307</v>
      </c>
      <c r="DY213" t="s">
        <v>8341</v>
      </c>
      <c r="DZ213" t="s">
        <v>8375</v>
      </c>
      <c r="EA213" t="s">
        <v>8409</v>
      </c>
      <c r="EB213" t="s">
        <v>8443</v>
      </c>
      <c r="EC213" t="s">
        <v>8477</v>
      </c>
      <c r="ED213" t="s">
        <v>8511</v>
      </c>
      <c r="EE213" t="s">
        <v>8642</v>
      </c>
      <c r="EF213" t="s">
        <v>8676</v>
      </c>
      <c r="EG213" t="s">
        <v>9031</v>
      </c>
      <c r="EH213" t="s">
        <v>7886</v>
      </c>
    </row>
    <row r="214" spans="1:138" ht="15" hidden="1" customHeight="1">
      <c r="A214" s="48" t="s">
        <v>8764</v>
      </c>
      <c r="B214" s="49"/>
      <c r="C214" s="62">
        <v>28</v>
      </c>
    </row>
    <row r="215" spans="1:138" ht="15" hidden="1" customHeight="1">
      <c r="A215" s="49"/>
      <c r="B215" s="49" t="s">
        <v>8765</v>
      </c>
      <c r="C215" s="62">
        <v>29</v>
      </c>
      <c r="D215" t="s">
        <v>308</v>
      </c>
      <c r="E215" t="s">
        <v>342</v>
      </c>
      <c r="F215" t="s">
        <v>376</v>
      </c>
      <c r="G215" t="s">
        <v>410</v>
      </c>
      <c r="H215" t="s">
        <v>444</v>
      </c>
      <c r="I215" t="s">
        <v>478</v>
      </c>
      <c r="J215" t="s">
        <v>762</v>
      </c>
      <c r="K215" t="s">
        <v>796</v>
      </c>
      <c r="L215" t="s">
        <v>830</v>
      </c>
      <c r="M215" t="s">
        <v>864</v>
      </c>
      <c r="N215" t="s">
        <v>898</v>
      </c>
      <c r="O215" t="s">
        <v>932</v>
      </c>
      <c r="P215" t="s">
        <v>966</v>
      </c>
      <c r="Q215" t="s">
        <v>9032</v>
      </c>
      <c r="R215" t="s">
        <v>273</v>
      </c>
      <c r="S215" t="s">
        <v>1291</v>
      </c>
      <c r="T215" t="s">
        <v>1325</v>
      </c>
      <c r="U215" t="s">
        <v>1359</v>
      </c>
      <c r="V215" t="s">
        <v>1393</v>
      </c>
      <c r="W215" t="s">
        <v>1427</v>
      </c>
      <c r="X215" t="s">
        <v>1461</v>
      </c>
      <c r="Y215" t="s">
        <v>1495</v>
      </c>
      <c r="Z215" t="s">
        <v>1779</v>
      </c>
      <c r="AA215" t="s">
        <v>1813</v>
      </c>
      <c r="AB215" t="s">
        <v>1847</v>
      </c>
      <c r="AC215" t="s">
        <v>1881</v>
      </c>
      <c r="AD215" t="s">
        <v>1915</v>
      </c>
      <c r="AE215" t="s">
        <v>1949</v>
      </c>
      <c r="AF215" t="s">
        <v>9033</v>
      </c>
      <c r="AG215" t="s">
        <v>1006</v>
      </c>
      <c r="AH215" t="s">
        <v>2274</v>
      </c>
      <c r="AI215" t="s">
        <v>2308</v>
      </c>
      <c r="AJ215" t="s">
        <v>2342</v>
      </c>
      <c r="AK215" t="s">
        <v>2376</v>
      </c>
      <c r="AL215" t="s">
        <v>2410</v>
      </c>
      <c r="AM215" t="s">
        <v>2444</v>
      </c>
      <c r="AN215" t="s">
        <v>2478</v>
      </c>
      <c r="AO215" t="s">
        <v>2762</v>
      </c>
      <c r="AP215" t="s">
        <v>2796</v>
      </c>
      <c r="AQ215" t="s">
        <v>2830</v>
      </c>
      <c r="AR215" t="s">
        <v>2864</v>
      </c>
      <c r="AS215" t="s">
        <v>2898</v>
      </c>
      <c r="AT215" t="s">
        <v>2932</v>
      </c>
      <c r="AU215" t="s">
        <v>9034</v>
      </c>
      <c r="AV215" t="s">
        <v>1989</v>
      </c>
      <c r="AW215" t="s">
        <v>3007</v>
      </c>
      <c r="AX215" t="s">
        <v>3291</v>
      </c>
      <c r="AY215" t="s">
        <v>3325</v>
      </c>
      <c r="AZ215" t="s">
        <v>3359</v>
      </c>
      <c r="BA215" t="s">
        <v>3393</v>
      </c>
      <c r="BB215" t="s">
        <v>3427</v>
      </c>
      <c r="BC215" t="s">
        <v>3461</v>
      </c>
      <c r="BD215" t="s">
        <v>3495</v>
      </c>
      <c r="BE215" t="s">
        <v>3779</v>
      </c>
      <c r="BF215" t="s">
        <v>3813</v>
      </c>
      <c r="BG215" t="s">
        <v>3847</v>
      </c>
      <c r="BH215" t="s">
        <v>3881</v>
      </c>
      <c r="BI215" t="s">
        <v>3915</v>
      </c>
      <c r="BJ215" t="s">
        <v>9035</v>
      </c>
      <c r="BK215" t="s">
        <v>2972</v>
      </c>
      <c r="BL215" t="s">
        <v>3990</v>
      </c>
      <c r="BM215" t="s">
        <v>4274</v>
      </c>
      <c r="BN215" t="s">
        <v>4308</v>
      </c>
      <c r="BO215" t="s">
        <v>4342</v>
      </c>
      <c r="BP215" t="s">
        <v>4376</v>
      </c>
      <c r="BQ215" t="s">
        <v>4410</v>
      </c>
      <c r="BR215" t="s">
        <v>4444</v>
      </c>
      <c r="BS215" t="s">
        <v>4478</v>
      </c>
      <c r="BT215" t="s">
        <v>4762</v>
      </c>
      <c r="BU215" t="s">
        <v>4796</v>
      </c>
      <c r="BV215" t="s">
        <v>4830</v>
      </c>
      <c r="BW215" t="s">
        <v>4864</v>
      </c>
      <c r="BX215" t="s">
        <v>4898</v>
      </c>
      <c r="BY215" t="s">
        <v>9036</v>
      </c>
      <c r="BZ215" t="s">
        <v>3955</v>
      </c>
      <c r="CA215" t="s">
        <v>4973</v>
      </c>
      <c r="CB215" t="s">
        <v>5007</v>
      </c>
      <c r="CC215" t="s">
        <v>5291</v>
      </c>
      <c r="CD215" t="s">
        <v>5325</v>
      </c>
      <c r="CE215" t="s">
        <v>5359</v>
      </c>
      <c r="CF215" t="s">
        <v>5393</v>
      </c>
      <c r="CG215" t="s">
        <v>5427</v>
      </c>
      <c r="CH215" t="s">
        <v>5461</v>
      </c>
      <c r="CI215" t="s">
        <v>5495</v>
      </c>
      <c r="CJ215" t="s">
        <v>5779</v>
      </c>
      <c r="CK215" t="s">
        <v>5813</v>
      </c>
      <c r="CL215" t="s">
        <v>5847</v>
      </c>
      <c r="CM215" t="s">
        <v>5881</v>
      </c>
      <c r="CN215" t="s">
        <v>9037</v>
      </c>
      <c r="CO215" t="s">
        <v>4938</v>
      </c>
      <c r="CP215" t="s">
        <v>5956</v>
      </c>
      <c r="CQ215" t="s">
        <v>5990</v>
      </c>
      <c r="CR215" t="s">
        <v>6274</v>
      </c>
      <c r="CS215" t="s">
        <v>6308</v>
      </c>
      <c r="CT215" t="s">
        <v>6342</v>
      </c>
      <c r="CU215" t="s">
        <v>6376</v>
      </c>
      <c r="CV215" t="s">
        <v>6410</v>
      </c>
      <c r="CW215" t="s">
        <v>6444</v>
      </c>
      <c r="CX215" t="s">
        <v>6478</v>
      </c>
      <c r="CY215" t="s">
        <v>6762</v>
      </c>
      <c r="CZ215" t="s">
        <v>6796</v>
      </c>
      <c r="DA215" t="s">
        <v>6830</v>
      </c>
      <c r="DB215" t="s">
        <v>6864</v>
      </c>
      <c r="DC215" t="s">
        <v>9038</v>
      </c>
      <c r="DD215" t="s">
        <v>5921</v>
      </c>
      <c r="DE215" t="s">
        <v>6939</v>
      </c>
      <c r="DF215" t="s">
        <v>6973</v>
      </c>
      <c r="DG215" t="s">
        <v>7007</v>
      </c>
      <c r="DH215" t="s">
        <v>7291</v>
      </c>
      <c r="DI215" t="s">
        <v>7325</v>
      </c>
      <c r="DJ215" t="s">
        <v>7359</v>
      </c>
      <c r="DK215" t="s">
        <v>7393</v>
      </c>
      <c r="DL215" t="s">
        <v>7427</v>
      </c>
      <c r="DM215" t="s">
        <v>7461</v>
      </c>
      <c r="DN215" t="s">
        <v>7495</v>
      </c>
      <c r="DO215" t="s">
        <v>7779</v>
      </c>
      <c r="DP215" t="s">
        <v>7813</v>
      </c>
      <c r="DQ215" t="s">
        <v>7847</v>
      </c>
      <c r="DR215" t="s">
        <v>9039</v>
      </c>
      <c r="DS215" t="s">
        <v>6904</v>
      </c>
      <c r="DT215" t="s">
        <v>7922</v>
      </c>
      <c r="DU215" t="s">
        <v>7956</v>
      </c>
      <c r="DV215" t="s">
        <v>7990</v>
      </c>
      <c r="DW215" t="s">
        <v>8274</v>
      </c>
      <c r="DX215" t="s">
        <v>8308</v>
      </c>
      <c r="DY215" t="s">
        <v>8342</v>
      </c>
      <c r="DZ215" t="s">
        <v>8376</v>
      </c>
      <c r="EA215" t="s">
        <v>8410</v>
      </c>
      <c r="EB215" t="s">
        <v>8444</v>
      </c>
      <c r="EC215" t="s">
        <v>8478</v>
      </c>
      <c r="ED215" t="s">
        <v>8609</v>
      </c>
      <c r="EE215" t="s">
        <v>8643</v>
      </c>
      <c r="EF215" t="s">
        <v>8677</v>
      </c>
      <c r="EG215" t="s">
        <v>9040</v>
      </c>
      <c r="EH215" t="s">
        <v>7887</v>
      </c>
    </row>
    <row r="216" spans="1:138" ht="15" hidden="1" customHeight="1">
      <c r="A216" s="49"/>
      <c r="B216" s="49" t="s">
        <v>8766</v>
      </c>
      <c r="C216" s="62">
        <v>30</v>
      </c>
      <c r="D216" t="s">
        <v>309</v>
      </c>
      <c r="E216" t="s">
        <v>343</v>
      </c>
      <c r="F216" t="s">
        <v>377</v>
      </c>
      <c r="G216" t="s">
        <v>411</v>
      </c>
      <c r="H216" t="s">
        <v>445</v>
      </c>
      <c r="I216" t="s">
        <v>479</v>
      </c>
      <c r="J216" t="s">
        <v>763</v>
      </c>
      <c r="K216" t="s">
        <v>797</v>
      </c>
      <c r="L216" t="s">
        <v>831</v>
      </c>
      <c r="M216" t="s">
        <v>865</v>
      </c>
      <c r="N216" t="s">
        <v>899</v>
      </c>
      <c r="O216" t="s">
        <v>933</v>
      </c>
      <c r="P216" t="s">
        <v>967</v>
      </c>
      <c r="Q216" t="s">
        <v>9041</v>
      </c>
      <c r="R216" t="s">
        <v>274</v>
      </c>
      <c r="S216" t="s">
        <v>1292</v>
      </c>
      <c r="T216" t="s">
        <v>1326</v>
      </c>
      <c r="U216" t="s">
        <v>1360</v>
      </c>
      <c r="V216" t="s">
        <v>1394</v>
      </c>
      <c r="W216" t="s">
        <v>1428</v>
      </c>
      <c r="X216" t="s">
        <v>1462</v>
      </c>
      <c r="Y216" t="s">
        <v>1496</v>
      </c>
      <c r="Z216" t="s">
        <v>1780</v>
      </c>
      <c r="AA216" t="s">
        <v>1814</v>
      </c>
      <c r="AB216" t="s">
        <v>1848</v>
      </c>
      <c r="AC216" t="s">
        <v>1882</v>
      </c>
      <c r="AD216" t="s">
        <v>1916</v>
      </c>
      <c r="AE216" t="s">
        <v>1950</v>
      </c>
      <c r="AF216" t="s">
        <v>9042</v>
      </c>
      <c r="AG216" t="s">
        <v>1007</v>
      </c>
      <c r="AH216" t="s">
        <v>2275</v>
      </c>
      <c r="AI216" t="s">
        <v>2309</v>
      </c>
      <c r="AJ216" t="s">
        <v>2343</v>
      </c>
      <c r="AK216" t="s">
        <v>2377</v>
      </c>
      <c r="AL216" t="s">
        <v>2411</v>
      </c>
      <c r="AM216" t="s">
        <v>2445</v>
      </c>
      <c r="AN216" t="s">
        <v>2479</v>
      </c>
      <c r="AO216" t="s">
        <v>2763</v>
      </c>
      <c r="AP216" t="s">
        <v>2797</v>
      </c>
      <c r="AQ216" t="s">
        <v>2831</v>
      </c>
      <c r="AR216" t="s">
        <v>2865</v>
      </c>
      <c r="AS216" t="s">
        <v>2899</v>
      </c>
      <c r="AT216" t="s">
        <v>2933</v>
      </c>
      <c r="AU216" t="s">
        <v>9043</v>
      </c>
      <c r="AV216" t="s">
        <v>1990</v>
      </c>
      <c r="AW216" t="s">
        <v>3008</v>
      </c>
      <c r="AX216" t="s">
        <v>3292</v>
      </c>
      <c r="AY216" t="s">
        <v>3326</v>
      </c>
      <c r="AZ216" t="s">
        <v>3360</v>
      </c>
      <c r="BA216" t="s">
        <v>3394</v>
      </c>
      <c r="BB216" t="s">
        <v>3428</v>
      </c>
      <c r="BC216" t="s">
        <v>3462</v>
      </c>
      <c r="BD216" t="s">
        <v>3496</v>
      </c>
      <c r="BE216" t="s">
        <v>3780</v>
      </c>
      <c r="BF216" t="s">
        <v>3814</v>
      </c>
      <c r="BG216" t="s">
        <v>3848</v>
      </c>
      <c r="BH216" t="s">
        <v>3882</v>
      </c>
      <c r="BI216" t="s">
        <v>3916</v>
      </c>
      <c r="BJ216" t="s">
        <v>9044</v>
      </c>
      <c r="BK216" t="s">
        <v>2973</v>
      </c>
      <c r="BL216" t="s">
        <v>3991</v>
      </c>
      <c r="BM216" t="s">
        <v>4275</v>
      </c>
      <c r="BN216" t="s">
        <v>4309</v>
      </c>
      <c r="BO216" t="s">
        <v>4343</v>
      </c>
      <c r="BP216" t="s">
        <v>4377</v>
      </c>
      <c r="BQ216" t="s">
        <v>4411</v>
      </c>
      <c r="BR216" t="s">
        <v>4445</v>
      </c>
      <c r="BS216" t="s">
        <v>4479</v>
      </c>
      <c r="BT216" t="s">
        <v>4763</v>
      </c>
      <c r="BU216" t="s">
        <v>4797</v>
      </c>
      <c r="BV216" t="s">
        <v>4831</v>
      </c>
      <c r="BW216" t="s">
        <v>4865</v>
      </c>
      <c r="BX216" t="s">
        <v>4899</v>
      </c>
      <c r="BY216" t="s">
        <v>9045</v>
      </c>
      <c r="BZ216" t="s">
        <v>3956</v>
      </c>
      <c r="CA216" t="s">
        <v>4974</v>
      </c>
      <c r="CB216" t="s">
        <v>5008</v>
      </c>
      <c r="CC216" t="s">
        <v>5292</v>
      </c>
      <c r="CD216" t="s">
        <v>5326</v>
      </c>
      <c r="CE216" t="s">
        <v>5360</v>
      </c>
      <c r="CF216" t="s">
        <v>5394</v>
      </c>
      <c r="CG216" t="s">
        <v>5428</v>
      </c>
      <c r="CH216" t="s">
        <v>5462</v>
      </c>
      <c r="CI216" t="s">
        <v>5496</v>
      </c>
      <c r="CJ216" t="s">
        <v>5780</v>
      </c>
      <c r="CK216" t="s">
        <v>5814</v>
      </c>
      <c r="CL216" t="s">
        <v>5848</v>
      </c>
      <c r="CM216" t="s">
        <v>5882</v>
      </c>
      <c r="CN216" t="s">
        <v>9046</v>
      </c>
      <c r="CO216" t="s">
        <v>4939</v>
      </c>
      <c r="CP216" t="s">
        <v>5957</v>
      </c>
      <c r="CQ216" t="s">
        <v>5991</v>
      </c>
      <c r="CR216" t="s">
        <v>6275</v>
      </c>
      <c r="CS216" t="s">
        <v>6309</v>
      </c>
      <c r="CT216" t="s">
        <v>6343</v>
      </c>
      <c r="CU216" t="s">
        <v>6377</v>
      </c>
      <c r="CV216" t="s">
        <v>6411</v>
      </c>
      <c r="CW216" t="s">
        <v>6445</v>
      </c>
      <c r="CX216" t="s">
        <v>6479</v>
      </c>
      <c r="CY216" t="s">
        <v>6763</v>
      </c>
      <c r="CZ216" t="s">
        <v>6797</v>
      </c>
      <c r="DA216" t="s">
        <v>6831</v>
      </c>
      <c r="DB216" t="s">
        <v>6865</v>
      </c>
      <c r="DC216" t="s">
        <v>9047</v>
      </c>
      <c r="DD216" t="s">
        <v>5922</v>
      </c>
      <c r="DE216" t="s">
        <v>6940</v>
      </c>
      <c r="DF216" t="s">
        <v>6974</v>
      </c>
      <c r="DG216" t="s">
        <v>7008</v>
      </c>
      <c r="DH216" t="s">
        <v>7292</v>
      </c>
      <c r="DI216" t="s">
        <v>7326</v>
      </c>
      <c r="DJ216" t="s">
        <v>7360</v>
      </c>
      <c r="DK216" t="s">
        <v>7394</v>
      </c>
      <c r="DL216" t="s">
        <v>7428</v>
      </c>
      <c r="DM216" t="s">
        <v>7462</v>
      </c>
      <c r="DN216" t="s">
        <v>7496</v>
      </c>
      <c r="DO216" t="s">
        <v>7780</v>
      </c>
      <c r="DP216" t="s">
        <v>7814</v>
      </c>
      <c r="DQ216" t="s">
        <v>7848</v>
      </c>
      <c r="DR216" t="s">
        <v>9048</v>
      </c>
      <c r="DS216" t="s">
        <v>6905</v>
      </c>
      <c r="DT216" t="s">
        <v>7923</v>
      </c>
      <c r="DU216" t="s">
        <v>7957</v>
      </c>
      <c r="DV216" t="s">
        <v>7991</v>
      </c>
      <c r="DW216" t="s">
        <v>8275</v>
      </c>
      <c r="DX216" t="s">
        <v>8309</v>
      </c>
      <c r="DY216" t="s">
        <v>8343</v>
      </c>
      <c r="DZ216" t="s">
        <v>8377</v>
      </c>
      <c r="EA216" t="s">
        <v>8411</v>
      </c>
      <c r="EB216" t="s">
        <v>8445</v>
      </c>
      <c r="EC216" t="s">
        <v>8479</v>
      </c>
      <c r="ED216" t="s">
        <v>8610</v>
      </c>
      <c r="EE216" t="s">
        <v>8644</v>
      </c>
      <c r="EF216" t="s">
        <v>8678</v>
      </c>
      <c r="EG216" t="s">
        <v>9049</v>
      </c>
      <c r="EH216" t="s">
        <v>7888</v>
      </c>
    </row>
    <row r="217" spans="1:138" ht="15" hidden="1" customHeight="1">
      <c r="A217" s="49"/>
      <c r="B217" s="49" t="s">
        <v>8767</v>
      </c>
      <c r="C217" s="62">
        <v>31</v>
      </c>
      <c r="D217" t="s">
        <v>310</v>
      </c>
      <c r="E217" t="s">
        <v>344</v>
      </c>
      <c r="F217" t="s">
        <v>378</v>
      </c>
      <c r="G217" t="s">
        <v>412</v>
      </c>
      <c r="H217" t="s">
        <v>446</v>
      </c>
      <c r="I217" t="s">
        <v>480</v>
      </c>
      <c r="J217" t="s">
        <v>764</v>
      </c>
      <c r="K217" t="s">
        <v>798</v>
      </c>
      <c r="L217" t="s">
        <v>832</v>
      </c>
      <c r="M217" t="s">
        <v>866</v>
      </c>
      <c r="N217" t="s">
        <v>900</v>
      </c>
      <c r="O217" t="s">
        <v>934</v>
      </c>
      <c r="P217" t="s">
        <v>968</v>
      </c>
      <c r="Q217" t="s">
        <v>9050</v>
      </c>
      <c r="R217" t="s">
        <v>275</v>
      </c>
      <c r="S217" t="s">
        <v>1293</v>
      </c>
      <c r="T217" t="s">
        <v>1327</v>
      </c>
      <c r="U217" t="s">
        <v>1361</v>
      </c>
      <c r="V217" t="s">
        <v>1395</v>
      </c>
      <c r="W217" t="s">
        <v>1429</v>
      </c>
      <c r="X217" t="s">
        <v>1463</v>
      </c>
      <c r="Y217" t="s">
        <v>1497</v>
      </c>
      <c r="Z217" t="s">
        <v>1781</v>
      </c>
      <c r="AA217" t="s">
        <v>1815</v>
      </c>
      <c r="AB217" t="s">
        <v>1849</v>
      </c>
      <c r="AC217" t="s">
        <v>1883</v>
      </c>
      <c r="AD217" t="s">
        <v>1917</v>
      </c>
      <c r="AE217" t="s">
        <v>1951</v>
      </c>
      <c r="AF217" t="s">
        <v>9051</v>
      </c>
      <c r="AG217" t="s">
        <v>1008</v>
      </c>
      <c r="AH217" t="s">
        <v>2276</v>
      </c>
      <c r="AI217" t="s">
        <v>2310</v>
      </c>
      <c r="AJ217" t="s">
        <v>2344</v>
      </c>
      <c r="AK217" t="s">
        <v>2378</v>
      </c>
      <c r="AL217" t="s">
        <v>2412</v>
      </c>
      <c r="AM217" t="s">
        <v>2446</v>
      </c>
      <c r="AN217" t="s">
        <v>2480</v>
      </c>
      <c r="AO217" t="s">
        <v>2764</v>
      </c>
      <c r="AP217" t="s">
        <v>2798</v>
      </c>
      <c r="AQ217" t="s">
        <v>2832</v>
      </c>
      <c r="AR217" t="s">
        <v>2866</v>
      </c>
      <c r="AS217" t="s">
        <v>2900</v>
      </c>
      <c r="AT217" t="s">
        <v>2934</v>
      </c>
      <c r="AU217" t="s">
        <v>9052</v>
      </c>
      <c r="AV217" t="s">
        <v>1991</v>
      </c>
      <c r="AW217" t="s">
        <v>3009</v>
      </c>
      <c r="AX217" t="s">
        <v>3293</v>
      </c>
      <c r="AY217" t="s">
        <v>3327</v>
      </c>
      <c r="AZ217" t="s">
        <v>3361</v>
      </c>
      <c r="BA217" t="s">
        <v>3395</v>
      </c>
      <c r="BB217" t="s">
        <v>3429</v>
      </c>
      <c r="BC217" t="s">
        <v>3463</v>
      </c>
      <c r="BD217" t="s">
        <v>3497</v>
      </c>
      <c r="BE217" t="s">
        <v>3781</v>
      </c>
      <c r="BF217" t="s">
        <v>3815</v>
      </c>
      <c r="BG217" t="s">
        <v>3849</v>
      </c>
      <c r="BH217" t="s">
        <v>3883</v>
      </c>
      <c r="BI217" t="s">
        <v>3917</v>
      </c>
      <c r="BJ217" t="s">
        <v>9053</v>
      </c>
      <c r="BK217" t="s">
        <v>2974</v>
      </c>
      <c r="BL217" t="s">
        <v>3992</v>
      </c>
      <c r="BM217" t="s">
        <v>4276</v>
      </c>
      <c r="BN217" t="s">
        <v>4310</v>
      </c>
      <c r="BO217" t="s">
        <v>4344</v>
      </c>
      <c r="BP217" t="s">
        <v>4378</v>
      </c>
      <c r="BQ217" t="s">
        <v>4412</v>
      </c>
      <c r="BR217" t="s">
        <v>4446</v>
      </c>
      <c r="BS217" t="s">
        <v>4480</v>
      </c>
      <c r="BT217" t="s">
        <v>4764</v>
      </c>
      <c r="BU217" t="s">
        <v>4798</v>
      </c>
      <c r="BV217" t="s">
        <v>4832</v>
      </c>
      <c r="BW217" t="s">
        <v>4866</v>
      </c>
      <c r="BX217" t="s">
        <v>4900</v>
      </c>
      <c r="BY217" t="s">
        <v>9054</v>
      </c>
      <c r="BZ217" t="s">
        <v>3957</v>
      </c>
      <c r="CA217" t="s">
        <v>4975</v>
      </c>
      <c r="CB217" t="s">
        <v>5009</v>
      </c>
      <c r="CC217" t="s">
        <v>5293</v>
      </c>
      <c r="CD217" t="s">
        <v>5327</v>
      </c>
      <c r="CE217" t="s">
        <v>5361</v>
      </c>
      <c r="CF217" t="s">
        <v>5395</v>
      </c>
      <c r="CG217" t="s">
        <v>5429</v>
      </c>
      <c r="CH217" t="s">
        <v>5463</v>
      </c>
      <c r="CI217" t="s">
        <v>5497</v>
      </c>
      <c r="CJ217" t="s">
        <v>5781</v>
      </c>
      <c r="CK217" t="s">
        <v>5815</v>
      </c>
      <c r="CL217" t="s">
        <v>5849</v>
      </c>
      <c r="CM217" t="s">
        <v>5883</v>
      </c>
      <c r="CN217" t="s">
        <v>9055</v>
      </c>
      <c r="CO217" t="s">
        <v>4940</v>
      </c>
      <c r="CP217" t="s">
        <v>5958</v>
      </c>
      <c r="CQ217" t="s">
        <v>5992</v>
      </c>
      <c r="CR217" t="s">
        <v>6276</v>
      </c>
      <c r="CS217" t="s">
        <v>6310</v>
      </c>
      <c r="CT217" t="s">
        <v>6344</v>
      </c>
      <c r="CU217" t="s">
        <v>6378</v>
      </c>
      <c r="CV217" t="s">
        <v>6412</v>
      </c>
      <c r="CW217" t="s">
        <v>6446</v>
      </c>
      <c r="CX217" t="s">
        <v>6480</v>
      </c>
      <c r="CY217" t="s">
        <v>6764</v>
      </c>
      <c r="CZ217" t="s">
        <v>6798</v>
      </c>
      <c r="DA217" t="s">
        <v>6832</v>
      </c>
      <c r="DB217" t="s">
        <v>6866</v>
      </c>
      <c r="DC217" t="s">
        <v>9056</v>
      </c>
      <c r="DD217" t="s">
        <v>5923</v>
      </c>
      <c r="DE217" t="s">
        <v>6941</v>
      </c>
      <c r="DF217" t="s">
        <v>6975</v>
      </c>
      <c r="DG217" t="s">
        <v>7009</v>
      </c>
      <c r="DH217" t="s">
        <v>7293</v>
      </c>
      <c r="DI217" t="s">
        <v>7327</v>
      </c>
      <c r="DJ217" t="s">
        <v>7361</v>
      </c>
      <c r="DK217" t="s">
        <v>7395</v>
      </c>
      <c r="DL217" t="s">
        <v>7429</v>
      </c>
      <c r="DM217" t="s">
        <v>7463</v>
      </c>
      <c r="DN217" t="s">
        <v>7497</v>
      </c>
      <c r="DO217" t="s">
        <v>7781</v>
      </c>
      <c r="DP217" t="s">
        <v>7815</v>
      </c>
      <c r="DQ217" t="s">
        <v>7849</v>
      </c>
      <c r="DR217" t="s">
        <v>9057</v>
      </c>
      <c r="DS217" t="s">
        <v>6906</v>
      </c>
      <c r="DT217" t="s">
        <v>7924</v>
      </c>
      <c r="DU217" t="s">
        <v>7958</v>
      </c>
      <c r="DV217" t="s">
        <v>7992</v>
      </c>
      <c r="DW217" t="s">
        <v>8276</v>
      </c>
      <c r="DX217" t="s">
        <v>8310</v>
      </c>
      <c r="DY217" t="s">
        <v>8344</v>
      </c>
      <c r="DZ217" t="s">
        <v>8378</v>
      </c>
      <c r="EA217" t="s">
        <v>8412</v>
      </c>
      <c r="EB217" t="s">
        <v>8446</v>
      </c>
      <c r="EC217" t="s">
        <v>8480</v>
      </c>
      <c r="ED217" t="s">
        <v>8611</v>
      </c>
      <c r="EE217" t="s">
        <v>8645</v>
      </c>
      <c r="EF217" t="s">
        <v>8679</v>
      </c>
      <c r="EG217" t="s">
        <v>9058</v>
      </c>
      <c r="EH217" t="s">
        <v>7889</v>
      </c>
    </row>
    <row r="218" spans="1:138" ht="15" hidden="1" customHeight="1">
      <c r="A218" s="48" t="s">
        <v>8768</v>
      </c>
      <c r="B218" s="49"/>
      <c r="C218" s="62">
        <v>32</v>
      </c>
    </row>
    <row r="219" spans="1:138" ht="15" hidden="1" customHeight="1">
      <c r="A219" s="49"/>
      <c r="B219" s="49" t="s">
        <v>8769</v>
      </c>
      <c r="C219" s="62">
        <v>33</v>
      </c>
      <c r="D219" t="s">
        <v>311</v>
      </c>
      <c r="E219" t="s">
        <v>345</v>
      </c>
      <c r="F219" t="s">
        <v>379</v>
      </c>
      <c r="G219" t="s">
        <v>413</v>
      </c>
      <c r="H219" t="s">
        <v>447</v>
      </c>
      <c r="I219" t="s">
        <v>481</v>
      </c>
      <c r="J219" t="s">
        <v>765</v>
      </c>
      <c r="K219" t="s">
        <v>799</v>
      </c>
      <c r="L219" t="s">
        <v>833</v>
      </c>
      <c r="M219" t="s">
        <v>867</v>
      </c>
      <c r="N219" t="s">
        <v>901</v>
      </c>
      <c r="O219" t="s">
        <v>935</v>
      </c>
      <c r="P219" t="s">
        <v>969</v>
      </c>
      <c r="Q219" t="s">
        <v>9059</v>
      </c>
      <c r="R219" t="s">
        <v>276</v>
      </c>
      <c r="S219" t="s">
        <v>1294</v>
      </c>
      <c r="T219" t="s">
        <v>1328</v>
      </c>
      <c r="U219" t="s">
        <v>1362</v>
      </c>
      <c r="V219" t="s">
        <v>1396</v>
      </c>
      <c r="W219" t="s">
        <v>1430</v>
      </c>
      <c r="X219" t="s">
        <v>1464</v>
      </c>
      <c r="Y219" t="s">
        <v>1498</v>
      </c>
      <c r="Z219" t="s">
        <v>1782</v>
      </c>
      <c r="AA219" t="s">
        <v>1816</v>
      </c>
      <c r="AB219" t="s">
        <v>1850</v>
      </c>
      <c r="AC219" t="s">
        <v>1884</v>
      </c>
      <c r="AD219" t="s">
        <v>1918</v>
      </c>
      <c r="AE219" t="s">
        <v>1952</v>
      </c>
      <c r="AF219" t="s">
        <v>9060</v>
      </c>
      <c r="AG219" t="s">
        <v>1009</v>
      </c>
      <c r="AH219" t="s">
        <v>2277</v>
      </c>
      <c r="AI219" t="s">
        <v>2311</v>
      </c>
      <c r="AJ219" t="s">
        <v>2345</v>
      </c>
      <c r="AK219" t="s">
        <v>2379</v>
      </c>
      <c r="AL219" t="s">
        <v>2413</v>
      </c>
      <c r="AM219" t="s">
        <v>2447</v>
      </c>
      <c r="AN219" t="s">
        <v>2481</v>
      </c>
      <c r="AO219" t="s">
        <v>2765</v>
      </c>
      <c r="AP219" t="s">
        <v>2799</v>
      </c>
      <c r="AQ219" t="s">
        <v>2833</v>
      </c>
      <c r="AR219" t="s">
        <v>2867</v>
      </c>
      <c r="AS219" t="s">
        <v>2901</v>
      </c>
      <c r="AT219" t="s">
        <v>2935</v>
      </c>
      <c r="AU219" t="s">
        <v>9061</v>
      </c>
      <c r="AV219" t="s">
        <v>1992</v>
      </c>
      <c r="AW219" t="s">
        <v>3010</v>
      </c>
      <c r="AX219" t="s">
        <v>3294</v>
      </c>
      <c r="AY219" t="s">
        <v>3328</v>
      </c>
      <c r="AZ219" t="s">
        <v>3362</v>
      </c>
      <c r="BA219" t="s">
        <v>3396</v>
      </c>
      <c r="BB219" t="s">
        <v>3430</v>
      </c>
      <c r="BC219" t="s">
        <v>3464</v>
      </c>
      <c r="BD219" t="s">
        <v>3498</v>
      </c>
      <c r="BE219" t="s">
        <v>3782</v>
      </c>
      <c r="BF219" t="s">
        <v>3816</v>
      </c>
      <c r="BG219" t="s">
        <v>3850</v>
      </c>
      <c r="BH219" t="s">
        <v>3884</v>
      </c>
      <c r="BI219" t="s">
        <v>3918</v>
      </c>
      <c r="BJ219" t="s">
        <v>9062</v>
      </c>
      <c r="BK219" t="s">
        <v>2975</v>
      </c>
      <c r="BL219" t="s">
        <v>3993</v>
      </c>
      <c r="BM219" t="s">
        <v>4277</v>
      </c>
      <c r="BN219" t="s">
        <v>4311</v>
      </c>
      <c r="BO219" t="s">
        <v>4345</v>
      </c>
      <c r="BP219" t="s">
        <v>4379</v>
      </c>
      <c r="BQ219" t="s">
        <v>4413</v>
      </c>
      <c r="BR219" t="s">
        <v>4447</v>
      </c>
      <c r="BS219" t="s">
        <v>4481</v>
      </c>
      <c r="BT219" t="s">
        <v>4765</v>
      </c>
      <c r="BU219" t="s">
        <v>4799</v>
      </c>
      <c r="BV219" t="s">
        <v>4833</v>
      </c>
      <c r="BW219" t="s">
        <v>4867</v>
      </c>
      <c r="BX219" t="s">
        <v>4901</v>
      </c>
      <c r="BY219" t="s">
        <v>9063</v>
      </c>
      <c r="BZ219" t="s">
        <v>3958</v>
      </c>
      <c r="CA219" t="s">
        <v>4976</v>
      </c>
      <c r="CB219" t="s">
        <v>5010</v>
      </c>
      <c r="CC219" t="s">
        <v>5294</v>
      </c>
      <c r="CD219" t="s">
        <v>5328</v>
      </c>
      <c r="CE219" t="s">
        <v>5362</v>
      </c>
      <c r="CF219" t="s">
        <v>5396</v>
      </c>
      <c r="CG219" t="s">
        <v>5430</v>
      </c>
      <c r="CH219" t="s">
        <v>5464</v>
      </c>
      <c r="CI219" t="s">
        <v>5498</v>
      </c>
      <c r="CJ219" t="s">
        <v>5782</v>
      </c>
      <c r="CK219" t="s">
        <v>5816</v>
      </c>
      <c r="CL219" t="s">
        <v>5850</v>
      </c>
      <c r="CM219" t="s">
        <v>5884</v>
      </c>
      <c r="CN219" t="s">
        <v>9064</v>
      </c>
      <c r="CO219" t="s">
        <v>4941</v>
      </c>
      <c r="CP219" t="s">
        <v>5959</v>
      </c>
      <c r="CQ219" t="s">
        <v>5993</v>
      </c>
      <c r="CR219" t="s">
        <v>6277</v>
      </c>
      <c r="CS219" t="s">
        <v>6311</v>
      </c>
      <c r="CT219" t="s">
        <v>6345</v>
      </c>
      <c r="CU219" t="s">
        <v>6379</v>
      </c>
      <c r="CV219" t="s">
        <v>6413</v>
      </c>
      <c r="CW219" t="s">
        <v>6447</v>
      </c>
      <c r="CX219" t="s">
        <v>6481</v>
      </c>
      <c r="CY219" t="s">
        <v>6765</v>
      </c>
      <c r="CZ219" t="s">
        <v>6799</v>
      </c>
      <c r="DA219" t="s">
        <v>6833</v>
      </c>
      <c r="DB219" t="s">
        <v>6867</v>
      </c>
      <c r="DC219" t="s">
        <v>9065</v>
      </c>
      <c r="DD219" t="s">
        <v>5924</v>
      </c>
      <c r="DE219" t="s">
        <v>6942</v>
      </c>
      <c r="DF219" t="s">
        <v>6976</v>
      </c>
      <c r="DG219" t="s">
        <v>7010</v>
      </c>
      <c r="DH219" t="s">
        <v>7294</v>
      </c>
      <c r="DI219" t="s">
        <v>7328</v>
      </c>
      <c r="DJ219" t="s">
        <v>7362</v>
      </c>
      <c r="DK219" t="s">
        <v>7396</v>
      </c>
      <c r="DL219" t="s">
        <v>7430</v>
      </c>
      <c r="DM219" t="s">
        <v>7464</v>
      </c>
      <c r="DN219" t="s">
        <v>7498</v>
      </c>
      <c r="DO219" t="s">
        <v>7782</v>
      </c>
      <c r="DP219" t="s">
        <v>7816</v>
      </c>
      <c r="DQ219" t="s">
        <v>7850</v>
      </c>
      <c r="DR219" t="s">
        <v>9066</v>
      </c>
      <c r="DS219" t="s">
        <v>6907</v>
      </c>
      <c r="DT219" t="s">
        <v>7925</v>
      </c>
      <c r="DU219" t="s">
        <v>7959</v>
      </c>
      <c r="DV219" t="s">
        <v>7993</v>
      </c>
      <c r="DW219" t="s">
        <v>8277</v>
      </c>
      <c r="DX219" t="s">
        <v>8311</v>
      </c>
      <c r="DY219" t="s">
        <v>8345</v>
      </c>
      <c r="DZ219" t="s">
        <v>8379</v>
      </c>
      <c r="EA219" t="s">
        <v>8413</v>
      </c>
      <c r="EB219" t="s">
        <v>8447</v>
      </c>
      <c r="EC219" t="s">
        <v>8481</v>
      </c>
      <c r="ED219" t="s">
        <v>8612</v>
      </c>
      <c r="EE219" t="s">
        <v>8646</v>
      </c>
      <c r="EF219" t="s">
        <v>8680</v>
      </c>
      <c r="EG219" t="s">
        <v>9067</v>
      </c>
      <c r="EH219" t="s">
        <v>7890</v>
      </c>
    </row>
    <row r="220" spans="1:138" ht="15" hidden="1" customHeight="1">
      <c r="A220" s="49"/>
      <c r="B220" s="49" t="s">
        <v>8770</v>
      </c>
      <c r="C220" s="62">
        <v>34</v>
      </c>
      <c r="D220" t="s">
        <v>312</v>
      </c>
      <c r="E220" t="s">
        <v>346</v>
      </c>
      <c r="F220" t="s">
        <v>380</v>
      </c>
      <c r="G220" t="s">
        <v>414</v>
      </c>
      <c r="H220" t="s">
        <v>448</v>
      </c>
      <c r="I220" t="s">
        <v>482</v>
      </c>
      <c r="J220" t="s">
        <v>766</v>
      </c>
      <c r="K220" t="s">
        <v>800</v>
      </c>
      <c r="L220" t="s">
        <v>834</v>
      </c>
      <c r="M220" t="s">
        <v>868</v>
      </c>
      <c r="N220" t="s">
        <v>902</v>
      </c>
      <c r="O220" t="s">
        <v>936</v>
      </c>
      <c r="P220" t="s">
        <v>970</v>
      </c>
      <c r="Q220" t="s">
        <v>9068</v>
      </c>
      <c r="R220" t="s">
        <v>277</v>
      </c>
      <c r="S220" t="s">
        <v>1295</v>
      </c>
      <c r="T220" t="s">
        <v>1329</v>
      </c>
      <c r="U220" t="s">
        <v>1363</v>
      </c>
      <c r="V220" t="s">
        <v>1397</v>
      </c>
      <c r="W220" t="s">
        <v>1431</v>
      </c>
      <c r="X220" t="s">
        <v>1465</v>
      </c>
      <c r="Y220" t="s">
        <v>1499</v>
      </c>
      <c r="Z220" t="s">
        <v>1783</v>
      </c>
      <c r="AA220" t="s">
        <v>1817</v>
      </c>
      <c r="AB220" t="s">
        <v>1851</v>
      </c>
      <c r="AC220" t="s">
        <v>1885</v>
      </c>
      <c r="AD220" t="s">
        <v>1919</v>
      </c>
      <c r="AE220" t="s">
        <v>1953</v>
      </c>
      <c r="AF220" t="s">
        <v>9069</v>
      </c>
      <c r="AG220" t="s">
        <v>1010</v>
      </c>
      <c r="AH220" t="s">
        <v>2278</v>
      </c>
      <c r="AI220" t="s">
        <v>2312</v>
      </c>
      <c r="AJ220" t="s">
        <v>2346</v>
      </c>
      <c r="AK220" t="s">
        <v>2380</v>
      </c>
      <c r="AL220" t="s">
        <v>2414</v>
      </c>
      <c r="AM220" t="s">
        <v>2448</v>
      </c>
      <c r="AN220" t="s">
        <v>2482</v>
      </c>
      <c r="AO220" t="s">
        <v>2766</v>
      </c>
      <c r="AP220" t="s">
        <v>2800</v>
      </c>
      <c r="AQ220" t="s">
        <v>2834</v>
      </c>
      <c r="AR220" t="s">
        <v>2868</v>
      </c>
      <c r="AS220" t="s">
        <v>2902</v>
      </c>
      <c r="AT220" t="s">
        <v>2936</v>
      </c>
      <c r="AU220" t="s">
        <v>9070</v>
      </c>
      <c r="AV220" t="s">
        <v>1993</v>
      </c>
      <c r="AW220" t="s">
        <v>3011</v>
      </c>
      <c r="AX220" t="s">
        <v>3295</v>
      </c>
      <c r="AY220" t="s">
        <v>3329</v>
      </c>
      <c r="AZ220" t="s">
        <v>3363</v>
      </c>
      <c r="BA220" t="s">
        <v>3397</v>
      </c>
      <c r="BB220" t="s">
        <v>3431</v>
      </c>
      <c r="BC220" t="s">
        <v>3465</v>
      </c>
      <c r="BD220" t="s">
        <v>3499</v>
      </c>
      <c r="BE220" t="s">
        <v>3783</v>
      </c>
      <c r="BF220" t="s">
        <v>3817</v>
      </c>
      <c r="BG220" t="s">
        <v>3851</v>
      </c>
      <c r="BH220" t="s">
        <v>3885</v>
      </c>
      <c r="BI220" t="s">
        <v>3919</v>
      </c>
      <c r="BJ220" t="s">
        <v>9071</v>
      </c>
      <c r="BK220" t="s">
        <v>2976</v>
      </c>
      <c r="BL220" t="s">
        <v>3994</v>
      </c>
      <c r="BM220" t="s">
        <v>4278</v>
      </c>
      <c r="BN220" t="s">
        <v>4312</v>
      </c>
      <c r="BO220" t="s">
        <v>4346</v>
      </c>
      <c r="BP220" t="s">
        <v>4380</v>
      </c>
      <c r="BQ220" t="s">
        <v>4414</v>
      </c>
      <c r="BR220" t="s">
        <v>4448</v>
      </c>
      <c r="BS220" t="s">
        <v>4482</v>
      </c>
      <c r="BT220" t="s">
        <v>4766</v>
      </c>
      <c r="BU220" t="s">
        <v>4800</v>
      </c>
      <c r="BV220" t="s">
        <v>4834</v>
      </c>
      <c r="BW220" t="s">
        <v>4868</v>
      </c>
      <c r="BX220" t="s">
        <v>4902</v>
      </c>
      <c r="BY220" t="s">
        <v>9072</v>
      </c>
      <c r="BZ220" t="s">
        <v>3959</v>
      </c>
      <c r="CA220" t="s">
        <v>4977</v>
      </c>
      <c r="CB220" t="s">
        <v>5011</v>
      </c>
      <c r="CC220" t="s">
        <v>5295</v>
      </c>
      <c r="CD220" t="s">
        <v>5329</v>
      </c>
      <c r="CE220" t="s">
        <v>5363</v>
      </c>
      <c r="CF220" t="s">
        <v>5397</v>
      </c>
      <c r="CG220" t="s">
        <v>5431</v>
      </c>
      <c r="CH220" t="s">
        <v>5465</v>
      </c>
      <c r="CI220" t="s">
        <v>5499</v>
      </c>
      <c r="CJ220" t="s">
        <v>5783</v>
      </c>
      <c r="CK220" t="s">
        <v>5817</v>
      </c>
      <c r="CL220" t="s">
        <v>5851</v>
      </c>
      <c r="CM220" t="s">
        <v>5885</v>
      </c>
      <c r="CN220" t="s">
        <v>9073</v>
      </c>
      <c r="CO220" t="s">
        <v>4942</v>
      </c>
      <c r="CP220" t="s">
        <v>5960</v>
      </c>
      <c r="CQ220" t="s">
        <v>5994</v>
      </c>
      <c r="CR220" t="s">
        <v>6278</v>
      </c>
      <c r="CS220" t="s">
        <v>6312</v>
      </c>
      <c r="CT220" t="s">
        <v>6346</v>
      </c>
      <c r="CU220" t="s">
        <v>6380</v>
      </c>
      <c r="CV220" t="s">
        <v>6414</v>
      </c>
      <c r="CW220" t="s">
        <v>6448</v>
      </c>
      <c r="CX220" t="s">
        <v>6482</v>
      </c>
      <c r="CY220" t="s">
        <v>6766</v>
      </c>
      <c r="CZ220" t="s">
        <v>6800</v>
      </c>
      <c r="DA220" t="s">
        <v>6834</v>
      </c>
      <c r="DB220" t="s">
        <v>6868</v>
      </c>
      <c r="DC220" t="s">
        <v>9074</v>
      </c>
      <c r="DD220" t="s">
        <v>5925</v>
      </c>
      <c r="DE220" t="s">
        <v>6943</v>
      </c>
      <c r="DF220" t="s">
        <v>6977</v>
      </c>
      <c r="DG220" t="s">
        <v>7011</v>
      </c>
      <c r="DH220" t="s">
        <v>7295</v>
      </c>
      <c r="DI220" t="s">
        <v>7329</v>
      </c>
      <c r="DJ220" t="s">
        <v>7363</v>
      </c>
      <c r="DK220" t="s">
        <v>7397</v>
      </c>
      <c r="DL220" t="s">
        <v>7431</v>
      </c>
      <c r="DM220" t="s">
        <v>7465</v>
      </c>
      <c r="DN220" t="s">
        <v>7499</v>
      </c>
      <c r="DO220" t="s">
        <v>7783</v>
      </c>
      <c r="DP220" t="s">
        <v>7817</v>
      </c>
      <c r="DQ220" t="s">
        <v>7851</v>
      </c>
      <c r="DR220" t="s">
        <v>9075</v>
      </c>
      <c r="DS220" t="s">
        <v>6908</v>
      </c>
      <c r="DT220" t="s">
        <v>7926</v>
      </c>
      <c r="DU220" t="s">
        <v>7960</v>
      </c>
      <c r="DV220" t="s">
        <v>7994</v>
      </c>
      <c r="DW220" t="s">
        <v>8278</v>
      </c>
      <c r="DX220" t="s">
        <v>8312</v>
      </c>
      <c r="DY220" t="s">
        <v>8346</v>
      </c>
      <c r="DZ220" t="s">
        <v>8380</v>
      </c>
      <c r="EA220" t="s">
        <v>8414</v>
      </c>
      <c r="EB220" t="s">
        <v>8448</v>
      </c>
      <c r="EC220" t="s">
        <v>8482</v>
      </c>
      <c r="ED220" t="s">
        <v>8613</v>
      </c>
      <c r="EE220" t="s">
        <v>8647</v>
      </c>
      <c r="EF220" t="s">
        <v>8681</v>
      </c>
      <c r="EG220" t="s">
        <v>9076</v>
      </c>
      <c r="EH220" t="s">
        <v>7891</v>
      </c>
    </row>
    <row r="221" spans="1:138" ht="15" hidden="1" customHeight="1">
      <c r="A221" s="48" t="s">
        <v>8736</v>
      </c>
      <c r="B221" s="57"/>
      <c r="C221" s="62">
        <v>35</v>
      </c>
      <c r="D221" t="s">
        <v>300</v>
      </c>
      <c r="E221" t="s">
        <v>334</v>
      </c>
      <c r="F221" t="s">
        <v>368</v>
      </c>
      <c r="G221" t="s">
        <v>402</v>
      </c>
      <c r="H221" t="s">
        <v>436</v>
      </c>
      <c r="I221" t="s">
        <v>470</v>
      </c>
      <c r="J221" t="s">
        <v>504</v>
      </c>
      <c r="K221" t="s">
        <v>788</v>
      </c>
      <c r="L221" t="s">
        <v>822</v>
      </c>
      <c r="M221" t="s">
        <v>856</v>
      </c>
      <c r="N221" t="s">
        <v>890</v>
      </c>
      <c r="O221" t="s">
        <v>924</v>
      </c>
      <c r="P221" t="s">
        <v>958</v>
      </c>
      <c r="Q221" t="s">
        <v>992</v>
      </c>
      <c r="R221" t="s">
        <v>265</v>
      </c>
      <c r="S221" t="s">
        <v>1283</v>
      </c>
      <c r="T221" t="s">
        <v>1317</v>
      </c>
      <c r="U221" t="s">
        <v>1351</v>
      </c>
      <c r="V221" t="s">
        <v>1385</v>
      </c>
      <c r="W221" t="s">
        <v>1419</v>
      </c>
      <c r="X221" t="s">
        <v>1453</v>
      </c>
      <c r="Y221" t="s">
        <v>1487</v>
      </c>
      <c r="Z221" t="s">
        <v>1771</v>
      </c>
      <c r="AA221" t="s">
        <v>1805</v>
      </c>
      <c r="AB221" t="s">
        <v>1839</v>
      </c>
      <c r="AC221" t="s">
        <v>1873</v>
      </c>
      <c r="AD221" t="s">
        <v>1907</v>
      </c>
      <c r="AE221" t="s">
        <v>1941</v>
      </c>
      <c r="AF221" t="s">
        <v>1975</v>
      </c>
      <c r="AG221" t="s">
        <v>998</v>
      </c>
      <c r="AH221" t="s">
        <v>2266</v>
      </c>
      <c r="AI221" t="s">
        <v>2300</v>
      </c>
      <c r="AJ221" t="s">
        <v>2334</v>
      </c>
      <c r="AK221" t="s">
        <v>2368</v>
      </c>
      <c r="AL221" t="s">
        <v>2402</v>
      </c>
      <c r="AM221" t="s">
        <v>2436</v>
      </c>
      <c r="AN221" t="s">
        <v>2470</v>
      </c>
      <c r="AO221" t="s">
        <v>2504</v>
      </c>
      <c r="AP221" t="s">
        <v>2788</v>
      </c>
      <c r="AQ221" t="s">
        <v>2822</v>
      </c>
      <c r="AR221" t="s">
        <v>2856</v>
      </c>
      <c r="AS221" t="s">
        <v>2890</v>
      </c>
      <c r="AT221" t="s">
        <v>2924</v>
      </c>
      <c r="AU221" t="s">
        <v>2958</v>
      </c>
      <c r="AV221" t="s">
        <v>1981</v>
      </c>
      <c r="AW221" t="s">
        <v>2999</v>
      </c>
      <c r="AX221" t="s">
        <v>3283</v>
      </c>
      <c r="AY221" t="s">
        <v>3317</v>
      </c>
      <c r="AZ221" t="s">
        <v>3351</v>
      </c>
      <c r="BA221" t="s">
        <v>3385</v>
      </c>
      <c r="BB221" t="s">
        <v>3419</v>
      </c>
      <c r="BC221" t="s">
        <v>3453</v>
      </c>
      <c r="BD221" t="s">
        <v>3487</v>
      </c>
      <c r="BE221" t="s">
        <v>3771</v>
      </c>
      <c r="BF221" t="s">
        <v>3805</v>
      </c>
      <c r="BG221" t="s">
        <v>3839</v>
      </c>
      <c r="BH221" t="s">
        <v>3873</v>
      </c>
      <c r="BI221" t="s">
        <v>3907</v>
      </c>
      <c r="BJ221" t="s">
        <v>3941</v>
      </c>
      <c r="BK221" t="s">
        <v>2964</v>
      </c>
      <c r="BL221" t="s">
        <v>3982</v>
      </c>
      <c r="BM221" t="s">
        <v>4266</v>
      </c>
      <c r="BN221" t="s">
        <v>4300</v>
      </c>
      <c r="BO221" t="s">
        <v>4334</v>
      </c>
      <c r="BP221" t="s">
        <v>4368</v>
      </c>
      <c r="BQ221" t="s">
        <v>4402</v>
      </c>
      <c r="BR221" t="s">
        <v>4436</v>
      </c>
      <c r="BS221" t="s">
        <v>4470</v>
      </c>
      <c r="BT221" t="s">
        <v>4504</v>
      </c>
      <c r="BU221" t="s">
        <v>4788</v>
      </c>
      <c r="BV221" t="s">
        <v>4822</v>
      </c>
      <c r="BW221" t="s">
        <v>4856</v>
      </c>
      <c r="BX221" t="s">
        <v>4890</v>
      </c>
      <c r="BY221" t="s">
        <v>4924</v>
      </c>
      <c r="BZ221" t="s">
        <v>3947</v>
      </c>
      <c r="CA221" t="s">
        <v>4965</v>
      </c>
      <c r="CB221" t="s">
        <v>4999</v>
      </c>
      <c r="CC221" t="s">
        <v>5283</v>
      </c>
      <c r="CD221" t="s">
        <v>5317</v>
      </c>
      <c r="CE221" t="s">
        <v>5351</v>
      </c>
      <c r="CF221" t="s">
        <v>5385</v>
      </c>
      <c r="CG221" t="s">
        <v>5419</v>
      </c>
      <c r="CH221" t="s">
        <v>5453</v>
      </c>
      <c r="CI221" t="s">
        <v>5487</v>
      </c>
      <c r="CJ221" t="s">
        <v>5771</v>
      </c>
      <c r="CK221" t="s">
        <v>5805</v>
      </c>
      <c r="CL221" t="s">
        <v>5839</v>
      </c>
      <c r="CM221" t="s">
        <v>5873</v>
      </c>
      <c r="CN221" t="s">
        <v>5907</v>
      </c>
      <c r="CO221" t="s">
        <v>4930</v>
      </c>
      <c r="CP221" t="s">
        <v>5948</v>
      </c>
      <c r="CQ221" t="s">
        <v>5982</v>
      </c>
      <c r="CR221" t="s">
        <v>6266</v>
      </c>
      <c r="CS221" t="s">
        <v>6300</v>
      </c>
      <c r="CT221" t="s">
        <v>6334</v>
      </c>
      <c r="CU221" t="s">
        <v>6368</v>
      </c>
      <c r="CV221" t="s">
        <v>6402</v>
      </c>
      <c r="CW221" t="s">
        <v>6436</v>
      </c>
      <c r="CX221" t="s">
        <v>6470</v>
      </c>
      <c r="CY221" t="s">
        <v>6504</v>
      </c>
      <c r="CZ221" t="s">
        <v>6788</v>
      </c>
      <c r="DA221" t="s">
        <v>6822</v>
      </c>
      <c r="DB221" t="s">
        <v>6856</v>
      </c>
      <c r="DC221" t="s">
        <v>6890</v>
      </c>
      <c r="DD221" t="s">
        <v>5913</v>
      </c>
      <c r="DE221" t="s">
        <v>6931</v>
      </c>
      <c r="DF221" t="s">
        <v>6965</v>
      </c>
      <c r="DG221" t="s">
        <v>6999</v>
      </c>
      <c r="DH221" t="s">
        <v>7283</v>
      </c>
      <c r="DI221" t="s">
        <v>7317</v>
      </c>
      <c r="DJ221" t="s">
        <v>7351</v>
      </c>
      <c r="DK221" t="s">
        <v>7385</v>
      </c>
      <c r="DL221" t="s">
        <v>7419</v>
      </c>
      <c r="DM221" t="s">
        <v>7453</v>
      </c>
      <c r="DN221" t="s">
        <v>7487</v>
      </c>
      <c r="DO221" t="s">
        <v>7771</v>
      </c>
      <c r="DP221" t="s">
        <v>7805</v>
      </c>
      <c r="DQ221" t="s">
        <v>7839</v>
      </c>
      <c r="DR221" t="s">
        <v>7873</v>
      </c>
      <c r="DS221" t="s">
        <v>6896</v>
      </c>
      <c r="DT221" t="s">
        <v>7914</v>
      </c>
      <c r="DU221" t="s">
        <v>7948</v>
      </c>
      <c r="DV221" t="s">
        <v>7982</v>
      </c>
      <c r="DW221" t="s">
        <v>8266</v>
      </c>
      <c r="DX221" t="s">
        <v>8300</v>
      </c>
      <c r="DY221" t="s">
        <v>8334</v>
      </c>
      <c r="DZ221" t="s">
        <v>8368</v>
      </c>
      <c r="EA221" t="s">
        <v>8402</v>
      </c>
      <c r="EB221" t="s">
        <v>8436</v>
      </c>
      <c r="EC221" t="s">
        <v>8470</v>
      </c>
      <c r="ED221" t="s">
        <v>8504</v>
      </c>
      <c r="EE221" t="s">
        <v>8635</v>
      </c>
      <c r="EF221" t="s">
        <v>8669</v>
      </c>
      <c r="EG221" t="s">
        <v>8703</v>
      </c>
      <c r="EH221" t="s">
        <v>7879</v>
      </c>
    </row>
    <row r="222" spans="1:138" ht="15" hidden="1" customHeight="1">
      <c r="A222" s="45" t="s">
        <v>8771</v>
      </c>
      <c r="B222" s="55"/>
      <c r="C222" s="62">
        <v>36</v>
      </c>
    </row>
    <row r="223" spans="1:138" ht="15" hidden="1" customHeight="1">
      <c r="A223" s="48" t="s">
        <v>8772</v>
      </c>
      <c r="B223" s="49"/>
      <c r="C223" s="62">
        <v>37</v>
      </c>
    </row>
    <row r="224" spans="1:138" ht="15" hidden="1" customHeight="1">
      <c r="A224" s="49"/>
      <c r="B224" s="49" t="s">
        <v>8773</v>
      </c>
      <c r="C224" s="62">
        <v>38</v>
      </c>
      <c r="D224" t="s">
        <v>315</v>
      </c>
      <c r="E224" t="s">
        <v>349</v>
      </c>
      <c r="F224" t="s">
        <v>383</v>
      </c>
      <c r="G224" t="s">
        <v>417</v>
      </c>
      <c r="H224" t="s">
        <v>451</v>
      </c>
      <c r="I224" t="s">
        <v>485</v>
      </c>
      <c r="J224" t="s">
        <v>769</v>
      </c>
      <c r="K224" t="s">
        <v>803</v>
      </c>
      <c r="L224" t="s">
        <v>837</v>
      </c>
      <c r="M224" t="s">
        <v>871</v>
      </c>
      <c r="N224" t="s">
        <v>905</v>
      </c>
      <c r="O224" t="s">
        <v>939</v>
      </c>
      <c r="P224" t="s">
        <v>973</v>
      </c>
      <c r="Q224" t="s">
        <v>9077</v>
      </c>
      <c r="R224" t="s">
        <v>280</v>
      </c>
      <c r="S224" t="s">
        <v>1298</v>
      </c>
      <c r="T224" t="s">
        <v>1332</v>
      </c>
      <c r="U224" t="s">
        <v>1366</v>
      </c>
      <c r="V224" t="s">
        <v>1400</v>
      </c>
      <c r="W224" t="s">
        <v>1434</v>
      </c>
      <c r="X224" t="s">
        <v>1468</v>
      </c>
      <c r="Y224" t="s">
        <v>1502</v>
      </c>
      <c r="Z224" t="s">
        <v>1786</v>
      </c>
      <c r="AA224" t="s">
        <v>1820</v>
      </c>
      <c r="AB224" t="s">
        <v>1854</v>
      </c>
      <c r="AC224" t="s">
        <v>1888</v>
      </c>
      <c r="AD224" t="s">
        <v>1922</v>
      </c>
      <c r="AE224" t="s">
        <v>1956</v>
      </c>
      <c r="AF224" t="s">
        <v>9078</v>
      </c>
      <c r="AG224" t="s">
        <v>1263</v>
      </c>
      <c r="AH224" t="s">
        <v>2281</v>
      </c>
      <c r="AI224" t="s">
        <v>2315</v>
      </c>
      <c r="AJ224" t="s">
        <v>2349</v>
      </c>
      <c r="AK224" t="s">
        <v>2383</v>
      </c>
      <c r="AL224" t="s">
        <v>2417</v>
      </c>
      <c r="AM224" t="s">
        <v>2451</v>
      </c>
      <c r="AN224" t="s">
        <v>2485</v>
      </c>
      <c r="AO224" t="s">
        <v>2769</v>
      </c>
      <c r="AP224" t="s">
        <v>2803</v>
      </c>
      <c r="AQ224" t="s">
        <v>2837</v>
      </c>
      <c r="AR224" t="s">
        <v>2871</v>
      </c>
      <c r="AS224" t="s">
        <v>2905</v>
      </c>
      <c r="AT224" t="s">
        <v>2939</v>
      </c>
      <c r="AU224" t="s">
        <v>9079</v>
      </c>
      <c r="AV224" t="s">
        <v>1996</v>
      </c>
      <c r="AW224" t="s">
        <v>3264</v>
      </c>
      <c r="AX224" t="s">
        <v>3298</v>
      </c>
      <c r="AY224" t="s">
        <v>3332</v>
      </c>
      <c r="AZ224" t="s">
        <v>3366</v>
      </c>
      <c r="BA224" t="s">
        <v>3400</v>
      </c>
      <c r="BB224" t="s">
        <v>3434</v>
      </c>
      <c r="BC224" t="s">
        <v>3468</v>
      </c>
      <c r="BD224" t="s">
        <v>3502</v>
      </c>
      <c r="BE224" t="s">
        <v>3786</v>
      </c>
      <c r="BF224" t="s">
        <v>3820</v>
      </c>
      <c r="BG224" t="s">
        <v>3854</v>
      </c>
      <c r="BH224" t="s">
        <v>3888</v>
      </c>
      <c r="BI224" t="s">
        <v>3922</v>
      </c>
      <c r="BJ224" t="s">
        <v>9080</v>
      </c>
      <c r="BK224" t="s">
        <v>2979</v>
      </c>
      <c r="BL224" t="s">
        <v>3997</v>
      </c>
      <c r="BM224" t="s">
        <v>4281</v>
      </c>
      <c r="BN224" t="s">
        <v>4315</v>
      </c>
      <c r="BO224" t="s">
        <v>4349</v>
      </c>
      <c r="BP224" t="s">
        <v>4383</v>
      </c>
      <c r="BQ224" t="s">
        <v>4417</v>
      </c>
      <c r="BR224" t="s">
        <v>4451</v>
      </c>
      <c r="BS224" t="s">
        <v>4485</v>
      </c>
      <c r="BT224" t="s">
        <v>4769</v>
      </c>
      <c r="BU224" t="s">
        <v>4803</v>
      </c>
      <c r="BV224" t="s">
        <v>4837</v>
      </c>
      <c r="BW224" t="s">
        <v>4871</v>
      </c>
      <c r="BX224" t="s">
        <v>4905</v>
      </c>
      <c r="BY224" t="s">
        <v>9081</v>
      </c>
      <c r="BZ224" t="s">
        <v>3962</v>
      </c>
      <c r="CA224" t="s">
        <v>4980</v>
      </c>
      <c r="CB224" t="s">
        <v>5264</v>
      </c>
      <c r="CC224" t="s">
        <v>5298</v>
      </c>
      <c r="CD224" t="s">
        <v>5332</v>
      </c>
      <c r="CE224" t="s">
        <v>5366</v>
      </c>
      <c r="CF224" t="s">
        <v>5400</v>
      </c>
      <c r="CG224" t="s">
        <v>5434</v>
      </c>
      <c r="CH224" t="s">
        <v>5468</v>
      </c>
      <c r="CI224" t="s">
        <v>5502</v>
      </c>
      <c r="CJ224" t="s">
        <v>5786</v>
      </c>
      <c r="CK224" t="s">
        <v>5820</v>
      </c>
      <c r="CL224" t="s">
        <v>5854</v>
      </c>
      <c r="CM224" t="s">
        <v>5888</v>
      </c>
      <c r="CN224" t="s">
        <v>9082</v>
      </c>
      <c r="CO224" t="s">
        <v>4945</v>
      </c>
      <c r="CP224" t="s">
        <v>5963</v>
      </c>
      <c r="CQ224" t="s">
        <v>5997</v>
      </c>
      <c r="CR224" t="s">
        <v>6281</v>
      </c>
      <c r="CS224" t="s">
        <v>6315</v>
      </c>
      <c r="CT224" t="s">
        <v>6349</v>
      </c>
      <c r="CU224" t="s">
        <v>6383</v>
      </c>
      <c r="CV224" t="s">
        <v>6417</v>
      </c>
      <c r="CW224" t="s">
        <v>6451</v>
      </c>
      <c r="CX224" t="s">
        <v>6485</v>
      </c>
      <c r="CY224" t="s">
        <v>6769</v>
      </c>
      <c r="CZ224" t="s">
        <v>6803</v>
      </c>
      <c r="DA224" t="s">
        <v>6837</v>
      </c>
      <c r="DB224" t="s">
        <v>6871</v>
      </c>
      <c r="DC224" t="s">
        <v>9083</v>
      </c>
      <c r="DD224" t="s">
        <v>5928</v>
      </c>
      <c r="DE224" t="s">
        <v>6946</v>
      </c>
      <c r="DF224" t="s">
        <v>6980</v>
      </c>
      <c r="DG224" t="s">
        <v>7264</v>
      </c>
      <c r="DH224" t="s">
        <v>7298</v>
      </c>
      <c r="DI224" t="s">
        <v>7332</v>
      </c>
      <c r="DJ224" t="s">
        <v>7366</v>
      </c>
      <c r="DK224" t="s">
        <v>7400</v>
      </c>
      <c r="DL224" t="s">
        <v>7434</v>
      </c>
      <c r="DM224" t="s">
        <v>7468</v>
      </c>
      <c r="DN224" t="s">
        <v>7502</v>
      </c>
      <c r="DO224" t="s">
        <v>7786</v>
      </c>
      <c r="DP224" t="s">
        <v>7820</v>
      </c>
      <c r="DQ224" t="s">
        <v>7854</v>
      </c>
      <c r="DR224" t="s">
        <v>9084</v>
      </c>
      <c r="DS224" t="s">
        <v>6911</v>
      </c>
      <c r="DT224" t="s">
        <v>7929</v>
      </c>
      <c r="DU224" t="s">
        <v>7963</v>
      </c>
      <c r="DV224" t="s">
        <v>7997</v>
      </c>
      <c r="DW224" t="s">
        <v>8281</v>
      </c>
      <c r="DX224" t="s">
        <v>8315</v>
      </c>
      <c r="DY224" t="s">
        <v>8349</v>
      </c>
      <c r="DZ224" t="s">
        <v>8383</v>
      </c>
      <c r="EA224" t="s">
        <v>8417</v>
      </c>
      <c r="EB224" t="s">
        <v>8451</v>
      </c>
      <c r="EC224" t="s">
        <v>8485</v>
      </c>
      <c r="ED224" t="s">
        <v>8616</v>
      </c>
      <c r="EE224" t="s">
        <v>8650</v>
      </c>
      <c r="EF224" t="s">
        <v>8684</v>
      </c>
      <c r="EG224" t="s">
        <v>9085</v>
      </c>
      <c r="EH224" t="s">
        <v>7894</v>
      </c>
    </row>
    <row r="225" spans="1:138" ht="15" hidden="1" customHeight="1">
      <c r="A225" s="49"/>
      <c r="B225" s="49" t="s">
        <v>8774</v>
      </c>
      <c r="C225" s="62">
        <v>39</v>
      </c>
      <c r="D225" t="s">
        <v>328</v>
      </c>
      <c r="E225" t="s">
        <v>362</v>
      </c>
      <c r="F225" t="s">
        <v>396</v>
      </c>
      <c r="G225" t="s">
        <v>430</v>
      </c>
      <c r="H225" t="s">
        <v>464</v>
      </c>
      <c r="I225" t="s">
        <v>498</v>
      </c>
      <c r="J225" t="s">
        <v>782</v>
      </c>
      <c r="K225" t="s">
        <v>816</v>
      </c>
      <c r="L225" t="s">
        <v>850</v>
      </c>
      <c r="M225" t="s">
        <v>884</v>
      </c>
      <c r="N225" t="s">
        <v>918</v>
      </c>
      <c r="O225" t="s">
        <v>952</v>
      </c>
      <c r="P225" t="s">
        <v>986</v>
      </c>
      <c r="Q225" t="s">
        <v>9086</v>
      </c>
      <c r="R225" t="s">
        <v>293</v>
      </c>
      <c r="S225" t="s">
        <v>1311</v>
      </c>
      <c r="T225" t="s">
        <v>1345</v>
      </c>
      <c r="U225" t="s">
        <v>1379</v>
      </c>
      <c r="V225" t="s">
        <v>1413</v>
      </c>
      <c r="W225" t="s">
        <v>1447</v>
      </c>
      <c r="X225" t="s">
        <v>1481</v>
      </c>
      <c r="Y225" t="s">
        <v>1765</v>
      </c>
      <c r="Z225" t="s">
        <v>1799</v>
      </c>
      <c r="AA225" t="s">
        <v>1833</v>
      </c>
      <c r="AB225" t="s">
        <v>1867</v>
      </c>
      <c r="AC225" t="s">
        <v>1901</v>
      </c>
      <c r="AD225" t="s">
        <v>1935</v>
      </c>
      <c r="AE225" t="s">
        <v>1969</v>
      </c>
      <c r="AF225" t="s">
        <v>9087</v>
      </c>
      <c r="AG225" t="s">
        <v>1276</v>
      </c>
      <c r="AH225" t="s">
        <v>2294</v>
      </c>
      <c r="AI225" t="s">
        <v>2328</v>
      </c>
      <c r="AJ225" t="s">
        <v>2362</v>
      </c>
      <c r="AK225" t="s">
        <v>2396</v>
      </c>
      <c r="AL225" t="s">
        <v>2430</v>
      </c>
      <c r="AM225" t="s">
        <v>2464</v>
      </c>
      <c r="AN225" t="s">
        <v>2498</v>
      </c>
      <c r="AO225" t="s">
        <v>2782</v>
      </c>
      <c r="AP225" t="s">
        <v>2816</v>
      </c>
      <c r="AQ225" t="s">
        <v>2850</v>
      </c>
      <c r="AR225" t="s">
        <v>2884</v>
      </c>
      <c r="AS225" t="s">
        <v>2918</v>
      </c>
      <c r="AT225" t="s">
        <v>2952</v>
      </c>
      <c r="AU225" t="s">
        <v>9088</v>
      </c>
      <c r="AV225" t="s">
        <v>2009</v>
      </c>
      <c r="AW225" t="s">
        <v>3277</v>
      </c>
      <c r="AX225" t="s">
        <v>3311</v>
      </c>
      <c r="AY225" t="s">
        <v>3345</v>
      </c>
      <c r="AZ225" t="s">
        <v>3379</v>
      </c>
      <c r="BA225" t="s">
        <v>3413</v>
      </c>
      <c r="BB225" t="s">
        <v>3447</v>
      </c>
      <c r="BC225" t="s">
        <v>3481</v>
      </c>
      <c r="BD225" t="s">
        <v>3765</v>
      </c>
      <c r="BE225" t="s">
        <v>3799</v>
      </c>
      <c r="BF225" t="s">
        <v>3833</v>
      </c>
      <c r="BG225" t="s">
        <v>3867</v>
      </c>
      <c r="BH225" t="s">
        <v>3901</v>
      </c>
      <c r="BI225" t="s">
        <v>3935</v>
      </c>
      <c r="BJ225" t="s">
        <v>9089</v>
      </c>
      <c r="BK225" t="s">
        <v>2992</v>
      </c>
      <c r="BL225" t="s">
        <v>4010</v>
      </c>
      <c r="BM225" t="s">
        <v>4294</v>
      </c>
      <c r="BN225" t="s">
        <v>4328</v>
      </c>
      <c r="BO225" t="s">
        <v>4362</v>
      </c>
      <c r="BP225" t="s">
        <v>4396</v>
      </c>
      <c r="BQ225" t="s">
        <v>4430</v>
      </c>
      <c r="BR225" t="s">
        <v>4464</v>
      </c>
      <c r="BS225" t="s">
        <v>4498</v>
      </c>
      <c r="BT225" t="s">
        <v>4782</v>
      </c>
      <c r="BU225" t="s">
        <v>4816</v>
      </c>
      <c r="BV225" t="s">
        <v>4850</v>
      </c>
      <c r="BW225" t="s">
        <v>4884</v>
      </c>
      <c r="BX225" t="s">
        <v>4918</v>
      </c>
      <c r="BY225" t="s">
        <v>9090</v>
      </c>
      <c r="BZ225" t="s">
        <v>3975</v>
      </c>
      <c r="CA225" t="s">
        <v>4993</v>
      </c>
      <c r="CB225" t="s">
        <v>5277</v>
      </c>
      <c r="CC225" t="s">
        <v>5311</v>
      </c>
      <c r="CD225" t="s">
        <v>5345</v>
      </c>
      <c r="CE225" t="s">
        <v>5379</v>
      </c>
      <c r="CF225" t="s">
        <v>5413</v>
      </c>
      <c r="CG225" t="s">
        <v>5447</v>
      </c>
      <c r="CH225" t="s">
        <v>5481</v>
      </c>
      <c r="CI225" t="s">
        <v>5765</v>
      </c>
      <c r="CJ225" t="s">
        <v>5799</v>
      </c>
      <c r="CK225" t="s">
        <v>5833</v>
      </c>
      <c r="CL225" t="s">
        <v>5867</v>
      </c>
      <c r="CM225" t="s">
        <v>5901</v>
      </c>
      <c r="CN225" t="s">
        <v>9091</v>
      </c>
      <c r="CO225" t="s">
        <v>4958</v>
      </c>
      <c r="CP225" t="s">
        <v>5976</v>
      </c>
      <c r="CQ225" t="s">
        <v>6010</v>
      </c>
      <c r="CR225" t="s">
        <v>6294</v>
      </c>
      <c r="CS225" t="s">
        <v>6328</v>
      </c>
      <c r="CT225" t="s">
        <v>6362</v>
      </c>
      <c r="CU225" t="s">
        <v>6396</v>
      </c>
      <c r="CV225" t="s">
        <v>6430</v>
      </c>
      <c r="CW225" t="s">
        <v>6464</v>
      </c>
      <c r="CX225" t="s">
        <v>6498</v>
      </c>
      <c r="CY225" t="s">
        <v>6782</v>
      </c>
      <c r="CZ225" t="s">
        <v>6816</v>
      </c>
      <c r="DA225" t="s">
        <v>6850</v>
      </c>
      <c r="DB225" t="s">
        <v>6884</v>
      </c>
      <c r="DC225" t="s">
        <v>9092</v>
      </c>
      <c r="DD225" t="s">
        <v>5941</v>
      </c>
      <c r="DE225" t="s">
        <v>6959</v>
      </c>
      <c r="DF225" t="s">
        <v>6993</v>
      </c>
      <c r="DG225" t="s">
        <v>7277</v>
      </c>
      <c r="DH225" t="s">
        <v>7311</v>
      </c>
      <c r="DI225" t="s">
        <v>7345</v>
      </c>
      <c r="DJ225" t="s">
        <v>7379</v>
      </c>
      <c r="DK225" t="s">
        <v>7413</v>
      </c>
      <c r="DL225" t="s">
        <v>7447</v>
      </c>
      <c r="DM225" t="s">
        <v>7481</v>
      </c>
      <c r="DN225" t="s">
        <v>7765</v>
      </c>
      <c r="DO225" t="s">
        <v>7799</v>
      </c>
      <c r="DP225" t="s">
        <v>7833</v>
      </c>
      <c r="DQ225" t="s">
        <v>7867</v>
      </c>
      <c r="DR225" t="s">
        <v>9093</v>
      </c>
      <c r="DS225" t="s">
        <v>6924</v>
      </c>
      <c r="DT225" t="s">
        <v>7942</v>
      </c>
      <c r="DU225" t="s">
        <v>7976</v>
      </c>
      <c r="DV225" t="s">
        <v>8010</v>
      </c>
      <c r="DW225" t="s">
        <v>8294</v>
      </c>
      <c r="DX225" t="s">
        <v>8328</v>
      </c>
      <c r="DY225" t="s">
        <v>8362</v>
      </c>
      <c r="DZ225" t="s">
        <v>8396</v>
      </c>
      <c r="EA225" t="s">
        <v>8430</v>
      </c>
      <c r="EB225" t="s">
        <v>8464</v>
      </c>
      <c r="EC225" t="s">
        <v>8498</v>
      </c>
      <c r="ED225" t="s">
        <v>8629</v>
      </c>
      <c r="EE225" t="s">
        <v>8663</v>
      </c>
      <c r="EF225" t="s">
        <v>8697</v>
      </c>
      <c r="EG225" t="s">
        <v>9094</v>
      </c>
      <c r="EH225" t="s">
        <v>7907</v>
      </c>
    </row>
    <row r="226" spans="1:138" ht="15" hidden="1" customHeight="1">
      <c r="A226" s="48" t="s">
        <v>8736</v>
      </c>
      <c r="B226" s="49"/>
      <c r="C226" s="62">
        <v>40</v>
      </c>
      <c r="D226" t="s">
        <v>314</v>
      </c>
      <c r="E226" t="s">
        <v>348</v>
      </c>
      <c r="F226" t="s">
        <v>382</v>
      </c>
      <c r="G226" t="s">
        <v>416</v>
      </c>
      <c r="H226" t="s">
        <v>450</v>
      </c>
      <c r="I226" t="s">
        <v>484</v>
      </c>
      <c r="J226" t="s">
        <v>768</v>
      </c>
      <c r="K226" t="s">
        <v>802</v>
      </c>
      <c r="L226" t="s">
        <v>836</v>
      </c>
      <c r="M226" t="s">
        <v>870</v>
      </c>
      <c r="N226" t="s">
        <v>904</v>
      </c>
      <c r="O226" t="s">
        <v>938</v>
      </c>
      <c r="P226" t="s">
        <v>972</v>
      </c>
      <c r="Q226" t="s">
        <v>8960</v>
      </c>
      <c r="R226" t="s">
        <v>279</v>
      </c>
      <c r="S226" t="s">
        <v>1297</v>
      </c>
      <c r="T226" t="s">
        <v>1331</v>
      </c>
      <c r="U226" t="s">
        <v>1365</v>
      </c>
      <c r="V226" t="s">
        <v>1399</v>
      </c>
      <c r="W226" t="s">
        <v>1433</v>
      </c>
      <c r="X226" t="s">
        <v>1467</v>
      </c>
      <c r="Y226" t="s">
        <v>1501</v>
      </c>
      <c r="Z226" t="s">
        <v>1785</v>
      </c>
      <c r="AA226" t="s">
        <v>1819</v>
      </c>
      <c r="AB226" t="s">
        <v>1853</v>
      </c>
      <c r="AC226" t="s">
        <v>1887</v>
      </c>
      <c r="AD226" t="s">
        <v>1921</v>
      </c>
      <c r="AE226" t="s">
        <v>1955</v>
      </c>
      <c r="AF226" t="s">
        <v>8961</v>
      </c>
      <c r="AG226" t="s">
        <v>1262</v>
      </c>
      <c r="AH226" t="s">
        <v>2280</v>
      </c>
      <c r="AI226" t="s">
        <v>2314</v>
      </c>
      <c r="AJ226" t="s">
        <v>2348</v>
      </c>
      <c r="AK226" t="s">
        <v>2382</v>
      </c>
      <c r="AL226" t="s">
        <v>2416</v>
      </c>
      <c r="AM226" t="s">
        <v>2450</v>
      </c>
      <c r="AN226" t="s">
        <v>2484</v>
      </c>
      <c r="AO226" t="s">
        <v>2768</v>
      </c>
      <c r="AP226" t="s">
        <v>2802</v>
      </c>
      <c r="AQ226" t="s">
        <v>2836</v>
      </c>
      <c r="AR226" t="s">
        <v>2870</v>
      </c>
      <c r="AS226" t="s">
        <v>2904</v>
      </c>
      <c r="AT226" t="s">
        <v>2938</v>
      </c>
      <c r="AU226" t="s">
        <v>8962</v>
      </c>
      <c r="AV226" t="s">
        <v>1995</v>
      </c>
      <c r="AW226" t="s">
        <v>3263</v>
      </c>
      <c r="AX226" t="s">
        <v>3297</v>
      </c>
      <c r="AY226" t="s">
        <v>3331</v>
      </c>
      <c r="AZ226" t="s">
        <v>3365</v>
      </c>
      <c r="BA226" t="s">
        <v>3399</v>
      </c>
      <c r="BB226" t="s">
        <v>3433</v>
      </c>
      <c r="BC226" t="s">
        <v>3467</v>
      </c>
      <c r="BD226" t="s">
        <v>3501</v>
      </c>
      <c r="BE226" t="s">
        <v>3785</v>
      </c>
      <c r="BF226" t="s">
        <v>3819</v>
      </c>
      <c r="BG226" t="s">
        <v>3853</v>
      </c>
      <c r="BH226" t="s">
        <v>3887</v>
      </c>
      <c r="BI226" t="s">
        <v>3921</v>
      </c>
      <c r="BJ226" t="s">
        <v>8963</v>
      </c>
      <c r="BK226" t="s">
        <v>2978</v>
      </c>
      <c r="BL226" t="s">
        <v>3996</v>
      </c>
      <c r="BM226" t="s">
        <v>4280</v>
      </c>
      <c r="BN226" t="s">
        <v>4314</v>
      </c>
      <c r="BO226" t="s">
        <v>4348</v>
      </c>
      <c r="BP226" t="s">
        <v>4382</v>
      </c>
      <c r="BQ226" t="s">
        <v>4416</v>
      </c>
      <c r="BR226" t="s">
        <v>4450</v>
      </c>
      <c r="BS226" t="s">
        <v>4484</v>
      </c>
      <c r="BT226" t="s">
        <v>4768</v>
      </c>
      <c r="BU226" t="s">
        <v>4802</v>
      </c>
      <c r="BV226" t="s">
        <v>4836</v>
      </c>
      <c r="BW226" t="s">
        <v>4870</v>
      </c>
      <c r="BX226" t="s">
        <v>4904</v>
      </c>
      <c r="BY226" t="s">
        <v>8964</v>
      </c>
      <c r="BZ226" t="s">
        <v>3961</v>
      </c>
      <c r="CA226" t="s">
        <v>4979</v>
      </c>
      <c r="CB226" t="s">
        <v>5263</v>
      </c>
      <c r="CC226" t="s">
        <v>5297</v>
      </c>
      <c r="CD226" t="s">
        <v>5331</v>
      </c>
      <c r="CE226" t="s">
        <v>5365</v>
      </c>
      <c r="CF226" t="s">
        <v>5399</v>
      </c>
      <c r="CG226" t="s">
        <v>5433</v>
      </c>
      <c r="CH226" t="s">
        <v>5467</v>
      </c>
      <c r="CI226" t="s">
        <v>5501</v>
      </c>
      <c r="CJ226" t="s">
        <v>5785</v>
      </c>
      <c r="CK226" t="s">
        <v>5819</v>
      </c>
      <c r="CL226" t="s">
        <v>5853</v>
      </c>
      <c r="CM226" t="s">
        <v>5887</v>
      </c>
      <c r="CN226" t="s">
        <v>8965</v>
      </c>
      <c r="CO226" t="s">
        <v>4944</v>
      </c>
      <c r="CP226" t="s">
        <v>5962</v>
      </c>
      <c r="CQ226" t="s">
        <v>5996</v>
      </c>
      <c r="CR226" t="s">
        <v>6280</v>
      </c>
      <c r="CS226" t="s">
        <v>6314</v>
      </c>
      <c r="CT226" t="s">
        <v>6348</v>
      </c>
      <c r="CU226" t="s">
        <v>6382</v>
      </c>
      <c r="CV226" t="s">
        <v>6416</v>
      </c>
      <c r="CW226" t="s">
        <v>6450</v>
      </c>
      <c r="CX226" t="s">
        <v>6484</v>
      </c>
      <c r="CY226" t="s">
        <v>6768</v>
      </c>
      <c r="CZ226" t="s">
        <v>6802</v>
      </c>
      <c r="DA226" t="s">
        <v>6836</v>
      </c>
      <c r="DB226" t="s">
        <v>6870</v>
      </c>
      <c r="DC226" t="s">
        <v>8966</v>
      </c>
      <c r="DD226" t="s">
        <v>5927</v>
      </c>
      <c r="DE226" t="s">
        <v>6945</v>
      </c>
      <c r="DF226" t="s">
        <v>6979</v>
      </c>
      <c r="DG226" t="s">
        <v>7263</v>
      </c>
      <c r="DH226" t="s">
        <v>7297</v>
      </c>
      <c r="DI226" t="s">
        <v>7331</v>
      </c>
      <c r="DJ226" t="s">
        <v>7365</v>
      </c>
      <c r="DK226" t="s">
        <v>7399</v>
      </c>
      <c r="DL226" t="s">
        <v>7433</v>
      </c>
      <c r="DM226" t="s">
        <v>7467</v>
      </c>
      <c r="DN226" t="s">
        <v>7501</v>
      </c>
      <c r="DO226" t="s">
        <v>7785</v>
      </c>
      <c r="DP226" t="s">
        <v>7819</v>
      </c>
      <c r="DQ226" t="s">
        <v>7853</v>
      </c>
      <c r="DR226" t="s">
        <v>8967</v>
      </c>
      <c r="DS226" t="s">
        <v>6910</v>
      </c>
      <c r="DT226" t="s">
        <v>7928</v>
      </c>
      <c r="DU226" t="s">
        <v>7962</v>
      </c>
      <c r="DV226" t="s">
        <v>7996</v>
      </c>
      <c r="DW226" t="s">
        <v>8280</v>
      </c>
      <c r="DX226" t="s">
        <v>8314</v>
      </c>
      <c r="DY226" t="s">
        <v>8348</v>
      </c>
      <c r="DZ226" t="s">
        <v>8382</v>
      </c>
      <c r="EA226" t="s">
        <v>8416</v>
      </c>
      <c r="EB226" t="s">
        <v>8450</v>
      </c>
      <c r="EC226" t="s">
        <v>8484</v>
      </c>
      <c r="ED226" t="s">
        <v>8615</v>
      </c>
      <c r="EE226" t="s">
        <v>8649</v>
      </c>
      <c r="EF226" t="s">
        <v>8683</v>
      </c>
      <c r="EG226" t="s">
        <v>8968</v>
      </c>
      <c r="EH226" t="s">
        <v>7893</v>
      </c>
    </row>
    <row r="227" spans="1:138" ht="15" hidden="1" customHeight="1">
      <c r="A227" s="45" t="s">
        <v>8775</v>
      </c>
      <c r="B227" s="55"/>
      <c r="C227" s="62">
        <v>41</v>
      </c>
    </row>
    <row r="228" spans="1:138" ht="15" hidden="1" customHeight="1">
      <c r="A228" s="48" t="s">
        <v>8776</v>
      </c>
      <c r="B228" s="49"/>
      <c r="C228" s="62">
        <v>42</v>
      </c>
    </row>
    <row r="229" spans="1:138" ht="15" hidden="1" customHeight="1">
      <c r="A229" s="49"/>
      <c r="B229" s="49" t="s">
        <v>8777</v>
      </c>
      <c r="C229" s="62">
        <v>43</v>
      </c>
      <c r="D229" t="s">
        <v>316</v>
      </c>
      <c r="E229" t="s">
        <v>350</v>
      </c>
      <c r="F229" t="s">
        <v>384</v>
      </c>
      <c r="G229" t="s">
        <v>418</v>
      </c>
      <c r="H229" t="s">
        <v>452</v>
      </c>
      <c r="I229" t="s">
        <v>486</v>
      </c>
      <c r="J229" t="s">
        <v>770</v>
      </c>
      <c r="K229" t="s">
        <v>804</v>
      </c>
      <c r="L229" t="s">
        <v>838</v>
      </c>
      <c r="M229" t="s">
        <v>872</v>
      </c>
      <c r="N229" t="s">
        <v>906</v>
      </c>
      <c r="O229" t="s">
        <v>940</v>
      </c>
      <c r="P229" t="s">
        <v>974</v>
      </c>
      <c r="Q229" t="s">
        <v>9095</v>
      </c>
      <c r="R229" t="s">
        <v>281</v>
      </c>
      <c r="S229" t="s">
        <v>1299</v>
      </c>
      <c r="T229" t="s">
        <v>1333</v>
      </c>
      <c r="U229" t="s">
        <v>1367</v>
      </c>
      <c r="V229" t="s">
        <v>1401</v>
      </c>
      <c r="W229" t="s">
        <v>1435</v>
      </c>
      <c r="X229" t="s">
        <v>1469</v>
      </c>
      <c r="Y229" t="s">
        <v>1503</v>
      </c>
      <c r="Z229" t="s">
        <v>1787</v>
      </c>
      <c r="AA229" t="s">
        <v>1821</v>
      </c>
      <c r="AB229" t="s">
        <v>1855</v>
      </c>
      <c r="AC229" t="s">
        <v>1889</v>
      </c>
      <c r="AD229" t="s">
        <v>1923</v>
      </c>
      <c r="AE229" t="s">
        <v>1957</v>
      </c>
      <c r="AF229" t="s">
        <v>9096</v>
      </c>
      <c r="AG229" t="s">
        <v>1264</v>
      </c>
      <c r="AH229" t="s">
        <v>2282</v>
      </c>
      <c r="AI229" t="s">
        <v>2316</v>
      </c>
      <c r="AJ229" t="s">
        <v>2350</v>
      </c>
      <c r="AK229" t="s">
        <v>2384</v>
      </c>
      <c r="AL229" t="s">
        <v>2418</v>
      </c>
      <c r="AM229" t="s">
        <v>2452</v>
      </c>
      <c r="AN229" t="s">
        <v>2486</v>
      </c>
      <c r="AO229" t="s">
        <v>2770</v>
      </c>
      <c r="AP229" t="s">
        <v>2804</v>
      </c>
      <c r="AQ229" t="s">
        <v>2838</v>
      </c>
      <c r="AR229" t="s">
        <v>2872</v>
      </c>
      <c r="AS229" t="s">
        <v>2906</v>
      </c>
      <c r="AT229" t="s">
        <v>2940</v>
      </c>
      <c r="AU229" t="s">
        <v>9097</v>
      </c>
      <c r="AV229" t="s">
        <v>1997</v>
      </c>
      <c r="AW229" t="s">
        <v>3265</v>
      </c>
      <c r="AX229" t="s">
        <v>3299</v>
      </c>
      <c r="AY229" t="s">
        <v>3333</v>
      </c>
      <c r="AZ229" t="s">
        <v>3367</v>
      </c>
      <c r="BA229" t="s">
        <v>3401</v>
      </c>
      <c r="BB229" t="s">
        <v>3435</v>
      </c>
      <c r="BC229" t="s">
        <v>3469</v>
      </c>
      <c r="BD229" t="s">
        <v>3503</v>
      </c>
      <c r="BE229" t="s">
        <v>3787</v>
      </c>
      <c r="BF229" t="s">
        <v>3821</v>
      </c>
      <c r="BG229" t="s">
        <v>3855</v>
      </c>
      <c r="BH229" t="s">
        <v>3889</v>
      </c>
      <c r="BI229" t="s">
        <v>3923</v>
      </c>
      <c r="BJ229" t="s">
        <v>9098</v>
      </c>
      <c r="BK229" t="s">
        <v>2980</v>
      </c>
      <c r="BL229" t="s">
        <v>3998</v>
      </c>
      <c r="BM229" t="s">
        <v>4282</v>
      </c>
      <c r="BN229" t="s">
        <v>4316</v>
      </c>
      <c r="BO229" t="s">
        <v>4350</v>
      </c>
      <c r="BP229" t="s">
        <v>4384</v>
      </c>
      <c r="BQ229" t="s">
        <v>4418</v>
      </c>
      <c r="BR229" t="s">
        <v>4452</v>
      </c>
      <c r="BS229" t="s">
        <v>4486</v>
      </c>
      <c r="BT229" t="s">
        <v>4770</v>
      </c>
      <c r="BU229" t="s">
        <v>4804</v>
      </c>
      <c r="BV229" t="s">
        <v>4838</v>
      </c>
      <c r="BW229" t="s">
        <v>4872</v>
      </c>
      <c r="BX229" t="s">
        <v>4906</v>
      </c>
      <c r="BY229" t="s">
        <v>9099</v>
      </c>
      <c r="BZ229" t="s">
        <v>3963</v>
      </c>
      <c r="CA229" t="s">
        <v>4981</v>
      </c>
      <c r="CB229" t="s">
        <v>5265</v>
      </c>
      <c r="CC229" t="s">
        <v>5299</v>
      </c>
      <c r="CD229" t="s">
        <v>5333</v>
      </c>
      <c r="CE229" t="s">
        <v>5367</v>
      </c>
      <c r="CF229" t="s">
        <v>5401</v>
      </c>
      <c r="CG229" t="s">
        <v>5435</v>
      </c>
      <c r="CH229" t="s">
        <v>5469</v>
      </c>
      <c r="CI229" t="s">
        <v>5503</v>
      </c>
      <c r="CJ229" t="s">
        <v>5787</v>
      </c>
      <c r="CK229" t="s">
        <v>5821</v>
      </c>
      <c r="CL229" t="s">
        <v>5855</v>
      </c>
      <c r="CM229" t="s">
        <v>5889</v>
      </c>
      <c r="CN229" t="s">
        <v>9100</v>
      </c>
      <c r="CO229" t="s">
        <v>4946</v>
      </c>
      <c r="CP229" t="s">
        <v>5964</v>
      </c>
      <c r="CQ229" t="s">
        <v>5998</v>
      </c>
      <c r="CR229" t="s">
        <v>6282</v>
      </c>
      <c r="CS229" t="s">
        <v>6316</v>
      </c>
      <c r="CT229" t="s">
        <v>6350</v>
      </c>
      <c r="CU229" t="s">
        <v>6384</v>
      </c>
      <c r="CV229" t="s">
        <v>6418</v>
      </c>
      <c r="CW229" t="s">
        <v>6452</v>
      </c>
      <c r="CX229" t="s">
        <v>6486</v>
      </c>
      <c r="CY229" t="s">
        <v>6770</v>
      </c>
      <c r="CZ229" t="s">
        <v>6804</v>
      </c>
      <c r="DA229" t="s">
        <v>6838</v>
      </c>
      <c r="DB229" t="s">
        <v>6872</v>
      </c>
      <c r="DC229" t="s">
        <v>9101</v>
      </c>
      <c r="DD229" t="s">
        <v>5929</v>
      </c>
      <c r="DE229" t="s">
        <v>6947</v>
      </c>
      <c r="DF229" t="s">
        <v>6981</v>
      </c>
      <c r="DG229" t="s">
        <v>7265</v>
      </c>
      <c r="DH229" t="s">
        <v>7299</v>
      </c>
      <c r="DI229" t="s">
        <v>7333</v>
      </c>
      <c r="DJ229" t="s">
        <v>7367</v>
      </c>
      <c r="DK229" t="s">
        <v>7401</v>
      </c>
      <c r="DL229" t="s">
        <v>7435</v>
      </c>
      <c r="DM229" t="s">
        <v>7469</v>
      </c>
      <c r="DN229" t="s">
        <v>7503</v>
      </c>
      <c r="DO229" t="s">
        <v>7787</v>
      </c>
      <c r="DP229" t="s">
        <v>7821</v>
      </c>
      <c r="DQ229" t="s">
        <v>7855</v>
      </c>
      <c r="DR229" t="s">
        <v>9102</v>
      </c>
      <c r="DS229" t="s">
        <v>6912</v>
      </c>
      <c r="DT229" t="s">
        <v>7930</v>
      </c>
      <c r="DU229" t="s">
        <v>7964</v>
      </c>
      <c r="DV229" t="s">
        <v>7998</v>
      </c>
      <c r="DW229" t="s">
        <v>8282</v>
      </c>
      <c r="DX229" t="s">
        <v>8316</v>
      </c>
      <c r="DY229" t="s">
        <v>8350</v>
      </c>
      <c r="DZ229" t="s">
        <v>8384</v>
      </c>
      <c r="EA229" t="s">
        <v>8418</v>
      </c>
      <c r="EB229" t="s">
        <v>8452</v>
      </c>
      <c r="EC229" t="s">
        <v>8486</v>
      </c>
      <c r="ED229" t="s">
        <v>8617</v>
      </c>
      <c r="EE229" t="s">
        <v>8651</v>
      </c>
      <c r="EF229" t="s">
        <v>8685</v>
      </c>
      <c r="EG229" t="s">
        <v>9103</v>
      </c>
      <c r="EH229" t="s">
        <v>7895</v>
      </c>
    </row>
    <row r="230" spans="1:138" ht="15" hidden="1" customHeight="1">
      <c r="A230" s="49"/>
      <c r="B230" s="49" t="s">
        <v>8778</v>
      </c>
      <c r="C230" s="62">
        <v>44</v>
      </c>
      <c r="D230" t="s">
        <v>317</v>
      </c>
      <c r="E230" t="s">
        <v>351</v>
      </c>
      <c r="F230" t="s">
        <v>385</v>
      </c>
      <c r="G230" t="s">
        <v>419</v>
      </c>
      <c r="H230" t="s">
        <v>453</v>
      </c>
      <c r="I230" t="s">
        <v>487</v>
      </c>
      <c r="J230" t="s">
        <v>771</v>
      </c>
      <c r="K230" t="s">
        <v>805</v>
      </c>
      <c r="L230" t="s">
        <v>839</v>
      </c>
      <c r="M230" t="s">
        <v>873</v>
      </c>
      <c r="N230" t="s">
        <v>907</v>
      </c>
      <c r="O230" t="s">
        <v>941</v>
      </c>
      <c r="P230" t="s">
        <v>975</v>
      </c>
      <c r="Q230" t="s">
        <v>9104</v>
      </c>
      <c r="R230" t="s">
        <v>282</v>
      </c>
      <c r="S230" t="s">
        <v>1300</v>
      </c>
      <c r="T230" t="s">
        <v>1334</v>
      </c>
      <c r="U230" t="s">
        <v>1368</v>
      </c>
      <c r="V230" t="s">
        <v>1402</v>
      </c>
      <c r="W230" t="s">
        <v>1436</v>
      </c>
      <c r="X230" t="s">
        <v>1470</v>
      </c>
      <c r="Y230" t="s">
        <v>1504</v>
      </c>
      <c r="Z230" t="s">
        <v>1788</v>
      </c>
      <c r="AA230" t="s">
        <v>1822</v>
      </c>
      <c r="AB230" t="s">
        <v>1856</v>
      </c>
      <c r="AC230" t="s">
        <v>1890</v>
      </c>
      <c r="AD230" t="s">
        <v>1924</v>
      </c>
      <c r="AE230" t="s">
        <v>1958</v>
      </c>
      <c r="AF230" t="s">
        <v>9105</v>
      </c>
      <c r="AG230" t="s">
        <v>1265</v>
      </c>
      <c r="AH230" t="s">
        <v>2283</v>
      </c>
      <c r="AI230" t="s">
        <v>2317</v>
      </c>
      <c r="AJ230" t="s">
        <v>2351</v>
      </c>
      <c r="AK230" t="s">
        <v>2385</v>
      </c>
      <c r="AL230" t="s">
        <v>2419</v>
      </c>
      <c r="AM230" t="s">
        <v>2453</v>
      </c>
      <c r="AN230" t="s">
        <v>2487</v>
      </c>
      <c r="AO230" t="s">
        <v>2771</v>
      </c>
      <c r="AP230" t="s">
        <v>2805</v>
      </c>
      <c r="AQ230" t="s">
        <v>2839</v>
      </c>
      <c r="AR230" t="s">
        <v>2873</v>
      </c>
      <c r="AS230" t="s">
        <v>2907</v>
      </c>
      <c r="AT230" t="s">
        <v>2941</v>
      </c>
      <c r="AU230" t="s">
        <v>9106</v>
      </c>
      <c r="AV230" t="s">
        <v>1998</v>
      </c>
      <c r="AW230" t="s">
        <v>3266</v>
      </c>
      <c r="AX230" t="s">
        <v>3300</v>
      </c>
      <c r="AY230" t="s">
        <v>3334</v>
      </c>
      <c r="AZ230" t="s">
        <v>3368</v>
      </c>
      <c r="BA230" t="s">
        <v>3402</v>
      </c>
      <c r="BB230" t="s">
        <v>3436</v>
      </c>
      <c r="BC230" t="s">
        <v>3470</v>
      </c>
      <c r="BD230" t="s">
        <v>3504</v>
      </c>
      <c r="BE230" t="s">
        <v>3788</v>
      </c>
      <c r="BF230" t="s">
        <v>3822</v>
      </c>
      <c r="BG230" t="s">
        <v>3856</v>
      </c>
      <c r="BH230" t="s">
        <v>3890</v>
      </c>
      <c r="BI230" t="s">
        <v>3924</v>
      </c>
      <c r="BJ230" t="s">
        <v>9107</v>
      </c>
      <c r="BK230" t="s">
        <v>2981</v>
      </c>
      <c r="BL230" t="s">
        <v>3999</v>
      </c>
      <c r="BM230" t="s">
        <v>4283</v>
      </c>
      <c r="BN230" t="s">
        <v>4317</v>
      </c>
      <c r="BO230" t="s">
        <v>4351</v>
      </c>
      <c r="BP230" t="s">
        <v>4385</v>
      </c>
      <c r="BQ230" t="s">
        <v>4419</v>
      </c>
      <c r="BR230" t="s">
        <v>4453</v>
      </c>
      <c r="BS230" t="s">
        <v>4487</v>
      </c>
      <c r="BT230" t="s">
        <v>4771</v>
      </c>
      <c r="BU230" t="s">
        <v>4805</v>
      </c>
      <c r="BV230" t="s">
        <v>4839</v>
      </c>
      <c r="BW230" t="s">
        <v>4873</v>
      </c>
      <c r="BX230" t="s">
        <v>4907</v>
      </c>
      <c r="BY230" t="s">
        <v>9108</v>
      </c>
      <c r="BZ230" t="s">
        <v>3964</v>
      </c>
      <c r="CA230" t="s">
        <v>4982</v>
      </c>
      <c r="CB230" t="s">
        <v>5266</v>
      </c>
      <c r="CC230" t="s">
        <v>5300</v>
      </c>
      <c r="CD230" t="s">
        <v>5334</v>
      </c>
      <c r="CE230" t="s">
        <v>5368</v>
      </c>
      <c r="CF230" t="s">
        <v>5402</v>
      </c>
      <c r="CG230" t="s">
        <v>5436</v>
      </c>
      <c r="CH230" t="s">
        <v>5470</v>
      </c>
      <c r="CI230" t="s">
        <v>5504</v>
      </c>
      <c r="CJ230" t="s">
        <v>5788</v>
      </c>
      <c r="CK230" t="s">
        <v>5822</v>
      </c>
      <c r="CL230" t="s">
        <v>5856</v>
      </c>
      <c r="CM230" t="s">
        <v>5890</v>
      </c>
      <c r="CN230" t="s">
        <v>9109</v>
      </c>
      <c r="CO230" t="s">
        <v>4947</v>
      </c>
      <c r="CP230" t="s">
        <v>5965</v>
      </c>
      <c r="CQ230" t="s">
        <v>5999</v>
      </c>
      <c r="CR230" t="s">
        <v>6283</v>
      </c>
      <c r="CS230" t="s">
        <v>6317</v>
      </c>
      <c r="CT230" t="s">
        <v>6351</v>
      </c>
      <c r="CU230" t="s">
        <v>6385</v>
      </c>
      <c r="CV230" t="s">
        <v>6419</v>
      </c>
      <c r="CW230" t="s">
        <v>6453</v>
      </c>
      <c r="CX230" t="s">
        <v>6487</v>
      </c>
      <c r="CY230" t="s">
        <v>6771</v>
      </c>
      <c r="CZ230" t="s">
        <v>6805</v>
      </c>
      <c r="DA230" t="s">
        <v>6839</v>
      </c>
      <c r="DB230" t="s">
        <v>6873</v>
      </c>
      <c r="DC230" t="s">
        <v>9110</v>
      </c>
      <c r="DD230" t="s">
        <v>5930</v>
      </c>
      <c r="DE230" t="s">
        <v>6948</v>
      </c>
      <c r="DF230" t="s">
        <v>6982</v>
      </c>
      <c r="DG230" t="s">
        <v>7266</v>
      </c>
      <c r="DH230" t="s">
        <v>7300</v>
      </c>
      <c r="DI230" t="s">
        <v>7334</v>
      </c>
      <c r="DJ230" t="s">
        <v>7368</v>
      </c>
      <c r="DK230" t="s">
        <v>7402</v>
      </c>
      <c r="DL230" t="s">
        <v>7436</v>
      </c>
      <c r="DM230" t="s">
        <v>7470</v>
      </c>
      <c r="DN230" t="s">
        <v>7504</v>
      </c>
      <c r="DO230" t="s">
        <v>7788</v>
      </c>
      <c r="DP230" t="s">
        <v>7822</v>
      </c>
      <c r="DQ230" t="s">
        <v>7856</v>
      </c>
      <c r="DR230" t="s">
        <v>9111</v>
      </c>
      <c r="DS230" t="s">
        <v>6913</v>
      </c>
      <c r="DT230" t="s">
        <v>7931</v>
      </c>
      <c r="DU230" t="s">
        <v>7965</v>
      </c>
      <c r="DV230" t="s">
        <v>7999</v>
      </c>
      <c r="DW230" t="s">
        <v>8283</v>
      </c>
      <c r="DX230" t="s">
        <v>8317</v>
      </c>
      <c r="DY230" t="s">
        <v>8351</v>
      </c>
      <c r="DZ230" t="s">
        <v>8385</v>
      </c>
      <c r="EA230" t="s">
        <v>8419</v>
      </c>
      <c r="EB230" t="s">
        <v>8453</v>
      </c>
      <c r="EC230" t="s">
        <v>8487</v>
      </c>
      <c r="ED230" t="s">
        <v>8618</v>
      </c>
      <c r="EE230" t="s">
        <v>8652</v>
      </c>
      <c r="EF230" t="s">
        <v>8686</v>
      </c>
      <c r="EG230" t="s">
        <v>9112</v>
      </c>
      <c r="EH230" t="s">
        <v>7896</v>
      </c>
    </row>
    <row r="231" spans="1:138" ht="15" hidden="1" customHeight="1">
      <c r="A231" s="49"/>
      <c r="B231" s="49" t="s">
        <v>8779</v>
      </c>
      <c r="C231" s="62">
        <v>45</v>
      </c>
      <c r="D231" t="s">
        <v>318</v>
      </c>
      <c r="E231" t="s">
        <v>352</v>
      </c>
      <c r="F231" t="s">
        <v>386</v>
      </c>
      <c r="G231" t="s">
        <v>420</v>
      </c>
      <c r="H231" t="s">
        <v>454</v>
      </c>
      <c r="I231" t="s">
        <v>488</v>
      </c>
      <c r="J231" t="s">
        <v>772</v>
      </c>
      <c r="K231" t="s">
        <v>806</v>
      </c>
      <c r="L231" t="s">
        <v>840</v>
      </c>
      <c r="M231" t="s">
        <v>874</v>
      </c>
      <c r="N231" t="s">
        <v>908</v>
      </c>
      <c r="O231" t="s">
        <v>942</v>
      </c>
      <c r="P231" t="s">
        <v>976</v>
      </c>
      <c r="Q231" t="s">
        <v>9113</v>
      </c>
      <c r="R231" t="s">
        <v>283</v>
      </c>
      <c r="S231" t="s">
        <v>1301</v>
      </c>
      <c r="T231" t="s">
        <v>1335</v>
      </c>
      <c r="U231" t="s">
        <v>1369</v>
      </c>
      <c r="V231" t="s">
        <v>1403</v>
      </c>
      <c r="W231" t="s">
        <v>1437</v>
      </c>
      <c r="X231" t="s">
        <v>1471</v>
      </c>
      <c r="Y231" t="s">
        <v>1505</v>
      </c>
      <c r="Z231" t="s">
        <v>1789</v>
      </c>
      <c r="AA231" t="s">
        <v>1823</v>
      </c>
      <c r="AB231" t="s">
        <v>1857</v>
      </c>
      <c r="AC231" t="s">
        <v>1891</v>
      </c>
      <c r="AD231" t="s">
        <v>1925</v>
      </c>
      <c r="AE231" t="s">
        <v>1959</v>
      </c>
      <c r="AF231" t="s">
        <v>9114</v>
      </c>
      <c r="AG231" t="s">
        <v>1266</v>
      </c>
      <c r="AH231" t="s">
        <v>2284</v>
      </c>
      <c r="AI231" t="s">
        <v>2318</v>
      </c>
      <c r="AJ231" t="s">
        <v>2352</v>
      </c>
      <c r="AK231" t="s">
        <v>2386</v>
      </c>
      <c r="AL231" t="s">
        <v>2420</v>
      </c>
      <c r="AM231" t="s">
        <v>2454</v>
      </c>
      <c r="AN231" t="s">
        <v>2488</v>
      </c>
      <c r="AO231" t="s">
        <v>2772</v>
      </c>
      <c r="AP231" t="s">
        <v>2806</v>
      </c>
      <c r="AQ231" t="s">
        <v>2840</v>
      </c>
      <c r="AR231" t="s">
        <v>2874</v>
      </c>
      <c r="AS231" t="s">
        <v>2908</v>
      </c>
      <c r="AT231" t="s">
        <v>2942</v>
      </c>
      <c r="AU231" t="s">
        <v>9115</v>
      </c>
      <c r="AV231" t="s">
        <v>1999</v>
      </c>
      <c r="AW231" t="s">
        <v>3267</v>
      </c>
      <c r="AX231" t="s">
        <v>3301</v>
      </c>
      <c r="AY231" t="s">
        <v>3335</v>
      </c>
      <c r="AZ231" t="s">
        <v>3369</v>
      </c>
      <c r="BA231" t="s">
        <v>3403</v>
      </c>
      <c r="BB231" t="s">
        <v>3437</v>
      </c>
      <c r="BC231" t="s">
        <v>3471</v>
      </c>
      <c r="BD231" t="s">
        <v>3505</v>
      </c>
      <c r="BE231" t="s">
        <v>3789</v>
      </c>
      <c r="BF231" t="s">
        <v>3823</v>
      </c>
      <c r="BG231" t="s">
        <v>3857</v>
      </c>
      <c r="BH231" t="s">
        <v>3891</v>
      </c>
      <c r="BI231" t="s">
        <v>3925</v>
      </c>
      <c r="BJ231" t="s">
        <v>9116</v>
      </c>
      <c r="BK231" t="s">
        <v>2982</v>
      </c>
      <c r="BL231" t="s">
        <v>4000</v>
      </c>
      <c r="BM231" t="s">
        <v>4284</v>
      </c>
      <c r="BN231" t="s">
        <v>4318</v>
      </c>
      <c r="BO231" t="s">
        <v>4352</v>
      </c>
      <c r="BP231" t="s">
        <v>4386</v>
      </c>
      <c r="BQ231" t="s">
        <v>4420</v>
      </c>
      <c r="BR231" t="s">
        <v>4454</v>
      </c>
      <c r="BS231" t="s">
        <v>4488</v>
      </c>
      <c r="BT231" t="s">
        <v>4772</v>
      </c>
      <c r="BU231" t="s">
        <v>4806</v>
      </c>
      <c r="BV231" t="s">
        <v>4840</v>
      </c>
      <c r="BW231" t="s">
        <v>4874</v>
      </c>
      <c r="BX231" t="s">
        <v>4908</v>
      </c>
      <c r="BY231" t="s">
        <v>9117</v>
      </c>
      <c r="BZ231" t="s">
        <v>3965</v>
      </c>
      <c r="CA231" t="s">
        <v>4983</v>
      </c>
      <c r="CB231" t="s">
        <v>5267</v>
      </c>
      <c r="CC231" t="s">
        <v>5301</v>
      </c>
      <c r="CD231" t="s">
        <v>5335</v>
      </c>
      <c r="CE231" t="s">
        <v>5369</v>
      </c>
      <c r="CF231" t="s">
        <v>5403</v>
      </c>
      <c r="CG231" t="s">
        <v>5437</v>
      </c>
      <c r="CH231" t="s">
        <v>5471</v>
      </c>
      <c r="CI231" t="s">
        <v>5505</v>
      </c>
      <c r="CJ231" t="s">
        <v>5789</v>
      </c>
      <c r="CK231" t="s">
        <v>5823</v>
      </c>
      <c r="CL231" t="s">
        <v>5857</v>
      </c>
      <c r="CM231" t="s">
        <v>5891</v>
      </c>
      <c r="CN231" t="s">
        <v>9118</v>
      </c>
      <c r="CO231" t="s">
        <v>4948</v>
      </c>
      <c r="CP231" t="s">
        <v>5966</v>
      </c>
      <c r="CQ231" t="s">
        <v>6000</v>
      </c>
      <c r="CR231" t="s">
        <v>6284</v>
      </c>
      <c r="CS231" t="s">
        <v>6318</v>
      </c>
      <c r="CT231" t="s">
        <v>6352</v>
      </c>
      <c r="CU231" t="s">
        <v>6386</v>
      </c>
      <c r="CV231" t="s">
        <v>6420</v>
      </c>
      <c r="CW231" t="s">
        <v>6454</v>
      </c>
      <c r="CX231" t="s">
        <v>6488</v>
      </c>
      <c r="CY231" t="s">
        <v>6772</v>
      </c>
      <c r="CZ231" t="s">
        <v>6806</v>
      </c>
      <c r="DA231" t="s">
        <v>6840</v>
      </c>
      <c r="DB231" t="s">
        <v>6874</v>
      </c>
      <c r="DC231" t="s">
        <v>9119</v>
      </c>
      <c r="DD231" t="s">
        <v>5931</v>
      </c>
      <c r="DE231" t="s">
        <v>6949</v>
      </c>
      <c r="DF231" t="s">
        <v>6983</v>
      </c>
      <c r="DG231" t="s">
        <v>7267</v>
      </c>
      <c r="DH231" t="s">
        <v>7301</v>
      </c>
      <c r="DI231" t="s">
        <v>7335</v>
      </c>
      <c r="DJ231" t="s">
        <v>7369</v>
      </c>
      <c r="DK231" t="s">
        <v>7403</v>
      </c>
      <c r="DL231" t="s">
        <v>7437</v>
      </c>
      <c r="DM231" t="s">
        <v>7471</v>
      </c>
      <c r="DN231" t="s">
        <v>7505</v>
      </c>
      <c r="DO231" t="s">
        <v>7789</v>
      </c>
      <c r="DP231" t="s">
        <v>7823</v>
      </c>
      <c r="DQ231" t="s">
        <v>7857</v>
      </c>
      <c r="DR231" t="s">
        <v>9120</v>
      </c>
      <c r="DS231" t="s">
        <v>6914</v>
      </c>
      <c r="DT231" t="s">
        <v>7932</v>
      </c>
      <c r="DU231" t="s">
        <v>7966</v>
      </c>
      <c r="DV231" t="s">
        <v>8000</v>
      </c>
      <c r="DW231" t="s">
        <v>8284</v>
      </c>
      <c r="DX231" t="s">
        <v>8318</v>
      </c>
      <c r="DY231" t="s">
        <v>8352</v>
      </c>
      <c r="DZ231" t="s">
        <v>8386</v>
      </c>
      <c r="EA231" t="s">
        <v>8420</v>
      </c>
      <c r="EB231" t="s">
        <v>8454</v>
      </c>
      <c r="EC231" t="s">
        <v>8488</v>
      </c>
      <c r="ED231" t="s">
        <v>8619</v>
      </c>
      <c r="EE231" t="s">
        <v>8653</v>
      </c>
      <c r="EF231" t="s">
        <v>8687</v>
      </c>
      <c r="EG231" t="s">
        <v>9121</v>
      </c>
      <c r="EH231" t="s">
        <v>7897</v>
      </c>
    </row>
    <row r="232" spans="1:138" ht="15" hidden="1" customHeight="1">
      <c r="A232" s="48" t="s">
        <v>8780</v>
      </c>
      <c r="B232" s="49"/>
      <c r="C232" s="62">
        <v>46</v>
      </c>
    </row>
    <row r="233" spans="1:138" ht="15" hidden="1" customHeight="1">
      <c r="A233" s="49"/>
      <c r="B233" s="49" t="s">
        <v>8777</v>
      </c>
      <c r="C233" s="62">
        <v>47</v>
      </c>
      <c r="D233" t="s">
        <v>316</v>
      </c>
      <c r="E233" t="s">
        <v>350</v>
      </c>
      <c r="F233" t="s">
        <v>384</v>
      </c>
      <c r="G233" t="s">
        <v>418</v>
      </c>
      <c r="H233" t="s">
        <v>452</v>
      </c>
      <c r="I233" t="s">
        <v>486</v>
      </c>
      <c r="J233" t="s">
        <v>770</v>
      </c>
      <c r="K233" t="s">
        <v>804</v>
      </c>
      <c r="L233" t="s">
        <v>838</v>
      </c>
      <c r="M233" t="s">
        <v>872</v>
      </c>
      <c r="N233" t="s">
        <v>906</v>
      </c>
      <c r="O233" t="s">
        <v>940</v>
      </c>
      <c r="P233" t="s">
        <v>974</v>
      </c>
      <c r="Q233" t="s">
        <v>9095</v>
      </c>
      <c r="R233" t="s">
        <v>281</v>
      </c>
      <c r="S233" t="s">
        <v>1299</v>
      </c>
      <c r="T233" t="s">
        <v>1333</v>
      </c>
      <c r="U233" t="s">
        <v>1367</v>
      </c>
      <c r="V233" t="s">
        <v>1401</v>
      </c>
      <c r="W233" t="s">
        <v>1435</v>
      </c>
      <c r="X233" t="s">
        <v>1469</v>
      </c>
      <c r="Y233" t="s">
        <v>1503</v>
      </c>
      <c r="Z233" t="s">
        <v>1787</v>
      </c>
      <c r="AA233" t="s">
        <v>1821</v>
      </c>
      <c r="AB233" t="s">
        <v>1855</v>
      </c>
      <c r="AC233" t="s">
        <v>1889</v>
      </c>
      <c r="AD233" t="s">
        <v>1923</v>
      </c>
      <c r="AE233" t="s">
        <v>1957</v>
      </c>
      <c r="AF233" t="s">
        <v>9096</v>
      </c>
      <c r="AG233" t="s">
        <v>1264</v>
      </c>
      <c r="AH233" t="s">
        <v>2282</v>
      </c>
      <c r="AI233" t="s">
        <v>2316</v>
      </c>
      <c r="AJ233" t="s">
        <v>2350</v>
      </c>
      <c r="AK233" t="s">
        <v>2384</v>
      </c>
      <c r="AL233" t="s">
        <v>2418</v>
      </c>
      <c r="AM233" t="s">
        <v>2452</v>
      </c>
      <c r="AN233" t="s">
        <v>2486</v>
      </c>
      <c r="AO233" t="s">
        <v>2770</v>
      </c>
      <c r="AP233" t="s">
        <v>2804</v>
      </c>
      <c r="AQ233" t="s">
        <v>2838</v>
      </c>
      <c r="AR233" t="s">
        <v>2872</v>
      </c>
      <c r="AS233" t="s">
        <v>2906</v>
      </c>
      <c r="AT233" t="s">
        <v>2940</v>
      </c>
      <c r="AU233" t="s">
        <v>9097</v>
      </c>
      <c r="AV233" t="s">
        <v>1997</v>
      </c>
      <c r="AW233" t="s">
        <v>3265</v>
      </c>
      <c r="AX233" t="s">
        <v>3299</v>
      </c>
      <c r="AY233" t="s">
        <v>3333</v>
      </c>
      <c r="AZ233" t="s">
        <v>3367</v>
      </c>
      <c r="BA233" t="s">
        <v>3401</v>
      </c>
      <c r="BB233" t="s">
        <v>3435</v>
      </c>
      <c r="BC233" t="s">
        <v>3469</v>
      </c>
      <c r="BD233" t="s">
        <v>3503</v>
      </c>
      <c r="BE233" t="s">
        <v>3787</v>
      </c>
      <c r="BF233" t="s">
        <v>3821</v>
      </c>
      <c r="BG233" t="s">
        <v>3855</v>
      </c>
      <c r="BH233" t="s">
        <v>3889</v>
      </c>
      <c r="BI233" t="s">
        <v>3923</v>
      </c>
      <c r="BJ233" t="s">
        <v>9098</v>
      </c>
      <c r="BK233" t="s">
        <v>2980</v>
      </c>
      <c r="BL233" t="s">
        <v>3998</v>
      </c>
      <c r="BM233" t="s">
        <v>4282</v>
      </c>
      <c r="BN233" t="s">
        <v>4316</v>
      </c>
      <c r="BO233" t="s">
        <v>4350</v>
      </c>
      <c r="BP233" t="s">
        <v>4384</v>
      </c>
      <c r="BQ233" t="s">
        <v>4418</v>
      </c>
      <c r="BR233" t="s">
        <v>4452</v>
      </c>
      <c r="BS233" t="s">
        <v>4486</v>
      </c>
      <c r="BT233" t="s">
        <v>4770</v>
      </c>
      <c r="BU233" t="s">
        <v>4804</v>
      </c>
      <c r="BV233" t="s">
        <v>4838</v>
      </c>
      <c r="BW233" t="s">
        <v>4872</v>
      </c>
      <c r="BX233" t="s">
        <v>4906</v>
      </c>
      <c r="BY233" t="s">
        <v>9099</v>
      </c>
      <c r="BZ233" t="s">
        <v>3963</v>
      </c>
      <c r="CA233" t="s">
        <v>4981</v>
      </c>
      <c r="CB233" t="s">
        <v>5265</v>
      </c>
      <c r="CC233" t="s">
        <v>5299</v>
      </c>
      <c r="CD233" t="s">
        <v>5333</v>
      </c>
      <c r="CE233" t="s">
        <v>5367</v>
      </c>
      <c r="CF233" t="s">
        <v>5401</v>
      </c>
      <c r="CG233" t="s">
        <v>5435</v>
      </c>
      <c r="CH233" t="s">
        <v>5469</v>
      </c>
      <c r="CI233" t="s">
        <v>5503</v>
      </c>
      <c r="CJ233" t="s">
        <v>5787</v>
      </c>
      <c r="CK233" t="s">
        <v>5821</v>
      </c>
      <c r="CL233" t="s">
        <v>5855</v>
      </c>
      <c r="CM233" t="s">
        <v>5889</v>
      </c>
      <c r="CN233" t="s">
        <v>9100</v>
      </c>
      <c r="CO233" t="s">
        <v>4946</v>
      </c>
      <c r="CP233" t="s">
        <v>5964</v>
      </c>
      <c r="CQ233" t="s">
        <v>5998</v>
      </c>
      <c r="CR233" t="s">
        <v>6282</v>
      </c>
      <c r="CS233" t="s">
        <v>6316</v>
      </c>
      <c r="CT233" t="s">
        <v>6350</v>
      </c>
      <c r="CU233" t="s">
        <v>6384</v>
      </c>
      <c r="CV233" t="s">
        <v>6418</v>
      </c>
      <c r="CW233" t="s">
        <v>6452</v>
      </c>
      <c r="CX233" t="s">
        <v>6486</v>
      </c>
      <c r="CY233" t="s">
        <v>6770</v>
      </c>
      <c r="CZ233" t="s">
        <v>6804</v>
      </c>
      <c r="DA233" t="s">
        <v>6838</v>
      </c>
      <c r="DB233" t="s">
        <v>6872</v>
      </c>
      <c r="DC233" t="s">
        <v>9101</v>
      </c>
      <c r="DD233" t="s">
        <v>5929</v>
      </c>
      <c r="DE233" t="s">
        <v>6947</v>
      </c>
      <c r="DF233" t="s">
        <v>6981</v>
      </c>
      <c r="DG233" t="s">
        <v>7265</v>
      </c>
      <c r="DH233" t="s">
        <v>7299</v>
      </c>
      <c r="DI233" t="s">
        <v>7333</v>
      </c>
      <c r="DJ233" t="s">
        <v>7367</v>
      </c>
      <c r="DK233" t="s">
        <v>7401</v>
      </c>
      <c r="DL233" t="s">
        <v>7435</v>
      </c>
      <c r="DM233" t="s">
        <v>7469</v>
      </c>
      <c r="DN233" t="s">
        <v>7503</v>
      </c>
      <c r="DO233" t="s">
        <v>7787</v>
      </c>
      <c r="DP233" t="s">
        <v>7821</v>
      </c>
      <c r="DQ233" t="s">
        <v>7855</v>
      </c>
      <c r="DR233" t="s">
        <v>9102</v>
      </c>
      <c r="DS233" t="s">
        <v>6912</v>
      </c>
      <c r="DT233" t="s">
        <v>7930</v>
      </c>
      <c r="DU233" t="s">
        <v>7964</v>
      </c>
      <c r="DV233" t="s">
        <v>7998</v>
      </c>
      <c r="DW233" t="s">
        <v>8282</v>
      </c>
      <c r="DX233" t="s">
        <v>8316</v>
      </c>
      <c r="DY233" t="s">
        <v>8350</v>
      </c>
      <c r="DZ233" t="s">
        <v>8384</v>
      </c>
      <c r="EA233" t="s">
        <v>8418</v>
      </c>
      <c r="EB233" t="s">
        <v>8452</v>
      </c>
      <c r="EC233" t="s">
        <v>8486</v>
      </c>
      <c r="ED233" t="s">
        <v>8617</v>
      </c>
      <c r="EE233" t="s">
        <v>8651</v>
      </c>
      <c r="EF233" t="s">
        <v>8685</v>
      </c>
      <c r="EG233" t="s">
        <v>9103</v>
      </c>
      <c r="EH233" t="s">
        <v>7895</v>
      </c>
    </row>
    <row r="234" spans="1:138" ht="15" hidden="1" customHeight="1">
      <c r="A234" s="49"/>
      <c r="B234" s="49" t="s">
        <v>8781</v>
      </c>
      <c r="C234" s="62">
        <v>48</v>
      </c>
      <c r="D234" t="s">
        <v>319</v>
      </c>
      <c r="E234" t="s">
        <v>353</v>
      </c>
      <c r="F234" t="s">
        <v>387</v>
      </c>
      <c r="G234" t="s">
        <v>421</v>
      </c>
      <c r="H234" t="s">
        <v>455</v>
      </c>
      <c r="I234" t="s">
        <v>489</v>
      </c>
      <c r="J234" t="s">
        <v>773</v>
      </c>
      <c r="K234" t="s">
        <v>807</v>
      </c>
      <c r="L234" t="s">
        <v>841</v>
      </c>
      <c r="M234" t="s">
        <v>875</v>
      </c>
      <c r="N234" t="s">
        <v>909</v>
      </c>
      <c r="O234" t="s">
        <v>943</v>
      </c>
      <c r="P234" t="s">
        <v>977</v>
      </c>
      <c r="Q234" t="s">
        <v>9122</v>
      </c>
      <c r="R234" t="s">
        <v>284</v>
      </c>
      <c r="S234" t="s">
        <v>1302</v>
      </c>
      <c r="T234" t="s">
        <v>1336</v>
      </c>
      <c r="U234" t="s">
        <v>1370</v>
      </c>
      <c r="V234" t="s">
        <v>1404</v>
      </c>
      <c r="W234" t="s">
        <v>1438</v>
      </c>
      <c r="X234" t="s">
        <v>1472</v>
      </c>
      <c r="Y234" t="s">
        <v>1506</v>
      </c>
      <c r="Z234" t="s">
        <v>1790</v>
      </c>
      <c r="AA234" t="s">
        <v>1824</v>
      </c>
      <c r="AB234" t="s">
        <v>1858</v>
      </c>
      <c r="AC234" t="s">
        <v>1892</v>
      </c>
      <c r="AD234" t="s">
        <v>1926</v>
      </c>
      <c r="AE234" t="s">
        <v>1960</v>
      </c>
      <c r="AF234" t="s">
        <v>9123</v>
      </c>
      <c r="AG234" t="s">
        <v>1267</v>
      </c>
      <c r="AH234" t="s">
        <v>2285</v>
      </c>
      <c r="AI234" t="s">
        <v>2319</v>
      </c>
      <c r="AJ234" t="s">
        <v>2353</v>
      </c>
      <c r="AK234" t="s">
        <v>2387</v>
      </c>
      <c r="AL234" t="s">
        <v>2421</v>
      </c>
      <c r="AM234" t="s">
        <v>2455</v>
      </c>
      <c r="AN234" t="s">
        <v>2489</v>
      </c>
      <c r="AO234" t="s">
        <v>2773</v>
      </c>
      <c r="AP234" t="s">
        <v>2807</v>
      </c>
      <c r="AQ234" t="s">
        <v>2841</v>
      </c>
      <c r="AR234" t="s">
        <v>2875</v>
      </c>
      <c r="AS234" t="s">
        <v>2909</v>
      </c>
      <c r="AT234" t="s">
        <v>2943</v>
      </c>
      <c r="AU234" t="s">
        <v>9124</v>
      </c>
      <c r="AV234" t="s">
        <v>2000</v>
      </c>
      <c r="AW234" t="s">
        <v>3268</v>
      </c>
      <c r="AX234" t="s">
        <v>3302</v>
      </c>
      <c r="AY234" t="s">
        <v>3336</v>
      </c>
      <c r="AZ234" t="s">
        <v>3370</v>
      </c>
      <c r="BA234" t="s">
        <v>3404</v>
      </c>
      <c r="BB234" t="s">
        <v>3438</v>
      </c>
      <c r="BC234" t="s">
        <v>3472</v>
      </c>
      <c r="BD234" t="s">
        <v>3506</v>
      </c>
      <c r="BE234" t="s">
        <v>3790</v>
      </c>
      <c r="BF234" t="s">
        <v>3824</v>
      </c>
      <c r="BG234" t="s">
        <v>3858</v>
      </c>
      <c r="BH234" t="s">
        <v>3892</v>
      </c>
      <c r="BI234" t="s">
        <v>3926</v>
      </c>
      <c r="BJ234" t="s">
        <v>9125</v>
      </c>
      <c r="BK234" t="s">
        <v>2983</v>
      </c>
      <c r="BL234" t="s">
        <v>4001</v>
      </c>
      <c r="BM234" t="s">
        <v>4285</v>
      </c>
      <c r="BN234" t="s">
        <v>4319</v>
      </c>
      <c r="BO234" t="s">
        <v>4353</v>
      </c>
      <c r="BP234" t="s">
        <v>4387</v>
      </c>
      <c r="BQ234" t="s">
        <v>4421</v>
      </c>
      <c r="BR234" t="s">
        <v>4455</v>
      </c>
      <c r="BS234" t="s">
        <v>4489</v>
      </c>
      <c r="BT234" t="s">
        <v>4773</v>
      </c>
      <c r="BU234" t="s">
        <v>4807</v>
      </c>
      <c r="BV234" t="s">
        <v>4841</v>
      </c>
      <c r="BW234" t="s">
        <v>4875</v>
      </c>
      <c r="BX234" t="s">
        <v>4909</v>
      </c>
      <c r="BY234" t="s">
        <v>9126</v>
      </c>
      <c r="BZ234" t="s">
        <v>3966</v>
      </c>
      <c r="CA234" t="s">
        <v>4984</v>
      </c>
      <c r="CB234" t="s">
        <v>5268</v>
      </c>
      <c r="CC234" t="s">
        <v>5302</v>
      </c>
      <c r="CD234" t="s">
        <v>5336</v>
      </c>
      <c r="CE234" t="s">
        <v>5370</v>
      </c>
      <c r="CF234" t="s">
        <v>5404</v>
      </c>
      <c r="CG234" t="s">
        <v>5438</v>
      </c>
      <c r="CH234" t="s">
        <v>5472</v>
      </c>
      <c r="CI234" t="s">
        <v>5506</v>
      </c>
      <c r="CJ234" t="s">
        <v>5790</v>
      </c>
      <c r="CK234" t="s">
        <v>5824</v>
      </c>
      <c r="CL234" t="s">
        <v>5858</v>
      </c>
      <c r="CM234" t="s">
        <v>5892</v>
      </c>
      <c r="CN234" t="s">
        <v>9127</v>
      </c>
      <c r="CO234" t="s">
        <v>4949</v>
      </c>
      <c r="CP234" t="s">
        <v>5967</v>
      </c>
      <c r="CQ234" t="s">
        <v>6001</v>
      </c>
      <c r="CR234" t="s">
        <v>6285</v>
      </c>
      <c r="CS234" t="s">
        <v>6319</v>
      </c>
      <c r="CT234" t="s">
        <v>6353</v>
      </c>
      <c r="CU234" t="s">
        <v>6387</v>
      </c>
      <c r="CV234" t="s">
        <v>6421</v>
      </c>
      <c r="CW234" t="s">
        <v>6455</v>
      </c>
      <c r="CX234" t="s">
        <v>6489</v>
      </c>
      <c r="CY234" t="s">
        <v>6773</v>
      </c>
      <c r="CZ234" t="s">
        <v>6807</v>
      </c>
      <c r="DA234" t="s">
        <v>6841</v>
      </c>
      <c r="DB234" t="s">
        <v>6875</v>
      </c>
      <c r="DC234" t="s">
        <v>9128</v>
      </c>
      <c r="DD234" t="s">
        <v>5932</v>
      </c>
      <c r="DE234" t="s">
        <v>6950</v>
      </c>
      <c r="DF234" t="s">
        <v>6984</v>
      </c>
      <c r="DG234" t="s">
        <v>7268</v>
      </c>
      <c r="DH234" t="s">
        <v>7302</v>
      </c>
      <c r="DI234" t="s">
        <v>7336</v>
      </c>
      <c r="DJ234" t="s">
        <v>7370</v>
      </c>
      <c r="DK234" t="s">
        <v>7404</v>
      </c>
      <c r="DL234" t="s">
        <v>7438</v>
      </c>
      <c r="DM234" t="s">
        <v>7472</v>
      </c>
      <c r="DN234" t="s">
        <v>7506</v>
      </c>
      <c r="DO234" t="s">
        <v>7790</v>
      </c>
      <c r="DP234" t="s">
        <v>7824</v>
      </c>
      <c r="DQ234" t="s">
        <v>7858</v>
      </c>
      <c r="DR234" t="s">
        <v>9129</v>
      </c>
      <c r="DS234" t="s">
        <v>6915</v>
      </c>
      <c r="DT234" t="s">
        <v>7933</v>
      </c>
      <c r="DU234" t="s">
        <v>7967</v>
      </c>
      <c r="DV234" t="s">
        <v>8001</v>
      </c>
      <c r="DW234" t="s">
        <v>8285</v>
      </c>
      <c r="DX234" t="s">
        <v>8319</v>
      </c>
      <c r="DY234" t="s">
        <v>8353</v>
      </c>
      <c r="DZ234" t="s">
        <v>8387</v>
      </c>
      <c r="EA234" t="s">
        <v>8421</v>
      </c>
      <c r="EB234" t="s">
        <v>8455</v>
      </c>
      <c r="EC234" t="s">
        <v>8489</v>
      </c>
      <c r="ED234" t="s">
        <v>8620</v>
      </c>
      <c r="EE234" t="s">
        <v>8654</v>
      </c>
      <c r="EF234" t="s">
        <v>8688</v>
      </c>
      <c r="EG234" t="s">
        <v>9130</v>
      </c>
      <c r="EH234" t="s">
        <v>7898</v>
      </c>
    </row>
    <row r="235" spans="1:138" ht="15" hidden="1" customHeight="1">
      <c r="A235" s="49"/>
      <c r="B235" s="49" t="s">
        <v>8782</v>
      </c>
      <c r="C235" s="62">
        <v>49</v>
      </c>
      <c r="D235" t="s">
        <v>320</v>
      </c>
      <c r="E235" t="s">
        <v>354</v>
      </c>
      <c r="F235" t="s">
        <v>388</v>
      </c>
      <c r="G235" t="s">
        <v>422</v>
      </c>
      <c r="H235" t="s">
        <v>456</v>
      </c>
      <c r="I235" t="s">
        <v>490</v>
      </c>
      <c r="J235" t="s">
        <v>774</v>
      </c>
      <c r="K235" t="s">
        <v>808</v>
      </c>
      <c r="L235" t="s">
        <v>842</v>
      </c>
      <c r="M235" t="s">
        <v>876</v>
      </c>
      <c r="N235" t="s">
        <v>910</v>
      </c>
      <c r="O235" t="s">
        <v>944</v>
      </c>
      <c r="P235" t="s">
        <v>978</v>
      </c>
      <c r="Q235" t="s">
        <v>9131</v>
      </c>
      <c r="R235" t="s">
        <v>285</v>
      </c>
      <c r="S235" t="s">
        <v>1303</v>
      </c>
      <c r="T235" t="s">
        <v>1337</v>
      </c>
      <c r="U235" t="s">
        <v>1371</v>
      </c>
      <c r="V235" t="s">
        <v>1405</v>
      </c>
      <c r="W235" t="s">
        <v>1439</v>
      </c>
      <c r="X235" t="s">
        <v>1473</v>
      </c>
      <c r="Y235" t="s">
        <v>1507</v>
      </c>
      <c r="Z235" t="s">
        <v>1791</v>
      </c>
      <c r="AA235" t="s">
        <v>1825</v>
      </c>
      <c r="AB235" t="s">
        <v>1859</v>
      </c>
      <c r="AC235" t="s">
        <v>1893</v>
      </c>
      <c r="AD235" t="s">
        <v>1927</v>
      </c>
      <c r="AE235" t="s">
        <v>1961</v>
      </c>
      <c r="AF235" t="s">
        <v>9132</v>
      </c>
      <c r="AG235" t="s">
        <v>1268</v>
      </c>
      <c r="AH235" t="s">
        <v>2286</v>
      </c>
      <c r="AI235" t="s">
        <v>2320</v>
      </c>
      <c r="AJ235" t="s">
        <v>2354</v>
      </c>
      <c r="AK235" t="s">
        <v>2388</v>
      </c>
      <c r="AL235" t="s">
        <v>2422</v>
      </c>
      <c r="AM235" t="s">
        <v>2456</v>
      </c>
      <c r="AN235" t="s">
        <v>2490</v>
      </c>
      <c r="AO235" t="s">
        <v>2774</v>
      </c>
      <c r="AP235" t="s">
        <v>2808</v>
      </c>
      <c r="AQ235" t="s">
        <v>2842</v>
      </c>
      <c r="AR235" t="s">
        <v>2876</v>
      </c>
      <c r="AS235" t="s">
        <v>2910</v>
      </c>
      <c r="AT235" t="s">
        <v>2944</v>
      </c>
      <c r="AU235" t="s">
        <v>9133</v>
      </c>
      <c r="AV235" t="s">
        <v>2001</v>
      </c>
      <c r="AW235" t="s">
        <v>3269</v>
      </c>
      <c r="AX235" t="s">
        <v>3303</v>
      </c>
      <c r="AY235" t="s">
        <v>3337</v>
      </c>
      <c r="AZ235" t="s">
        <v>3371</v>
      </c>
      <c r="BA235" t="s">
        <v>3405</v>
      </c>
      <c r="BB235" t="s">
        <v>3439</v>
      </c>
      <c r="BC235" t="s">
        <v>3473</v>
      </c>
      <c r="BD235" t="s">
        <v>3507</v>
      </c>
      <c r="BE235" t="s">
        <v>3791</v>
      </c>
      <c r="BF235" t="s">
        <v>3825</v>
      </c>
      <c r="BG235" t="s">
        <v>3859</v>
      </c>
      <c r="BH235" t="s">
        <v>3893</v>
      </c>
      <c r="BI235" t="s">
        <v>3927</v>
      </c>
      <c r="BJ235" t="s">
        <v>9134</v>
      </c>
      <c r="BK235" t="s">
        <v>2984</v>
      </c>
      <c r="BL235" t="s">
        <v>4002</v>
      </c>
      <c r="BM235" t="s">
        <v>4286</v>
      </c>
      <c r="BN235" t="s">
        <v>4320</v>
      </c>
      <c r="BO235" t="s">
        <v>4354</v>
      </c>
      <c r="BP235" t="s">
        <v>4388</v>
      </c>
      <c r="BQ235" t="s">
        <v>4422</v>
      </c>
      <c r="BR235" t="s">
        <v>4456</v>
      </c>
      <c r="BS235" t="s">
        <v>4490</v>
      </c>
      <c r="BT235" t="s">
        <v>4774</v>
      </c>
      <c r="BU235" t="s">
        <v>4808</v>
      </c>
      <c r="BV235" t="s">
        <v>4842</v>
      </c>
      <c r="BW235" t="s">
        <v>4876</v>
      </c>
      <c r="BX235" t="s">
        <v>4910</v>
      </c>
      <c r="BY235" t="s">
        <v>9135</v>
      </c>
      <c r="BZ235" t="s">
        <v>3967</v>
      </c>
      <c r="CA235" t="s">
        <v>4985</v>
      </c>
      <c r="CB235" t="s">
        <v>5269</v>
      </c>
      <c r="CC235" t="s">
        <v>5303</v>
      </c>
      <c r="CD235" t="s">
        <v>5337</v>
      </c>
      <c r="CE235" t="s">
        <v>5371</v>
      </c>
      <c r="CF235" t="s">
        <v>5405</v>
      </c>
      <c r="CG235" t="s">
        <v>5439</v>
      </c>
      <c r="CH235" t="s">
        <v>5473</v>
      </c>
      <c r="CI235" t="s">
        <v>5507</v>
      </c>
      <c r="CJ235" t="s">
        <v>5791</v>
      </c>
      <c r="CK235" t="s">
        <v>5825</v>
      </c>
      <c r="CL235" t="s">
        <v>5859</v>
      </c>
      <c r="CM235" t="s">
        <v>5893</v>
      </c>
      <c r="CN235" t="s">
        <v>9136</v>
      </c>
      <c r="CO235" t="s">
        <v>4950</v>
      </c>
      <c r="CP235" t="s">
        <v>5968</v>
      </c>
      <c r="CQ235" t="s">
        <v>6002</v>
      </c>
      <c r="CR235" t="s">
        <v>6286</v>
      </c>
      <c r="CS235" t="s">
        <v>6320</v>
      </c>
      <c r="CT235" t="s">
        <v>6354</v>
      </c>
      <c r="CU235" t="s">
        <v>6388</v>
      </c>
      <c r="CV235" t="s">
        <v>6422</v>
      </c>
      <c r="CW235" t="s">
        <v>6456</v>
      </c>
      <c r="CX235" t="s">
        <v>6490</v>
      </c>
      <c r="CY235" t="s">
        <v>6774</v>
      </c>
      <c r="CZ235" t="s">
        <v>6808</v>
      </c>
      <c r="DA235" t="s">
        <v>6842</v>
      </c>
      <c r="DB235" t="s">
        <v>6876</v>
      </c>
      <c r="DC235" t="s">
        <v>9137</v>
      </c>
      <c r="DD235" t="s">
        <v>5933</v>
      </c>
      <c r="DE235" t="s">
        <v>6951</v>
      </c>
      <c r="DF235" t="s">
        <v>6985</v>
      </c>
      <c r="DG235" t="s">
        <v>7269</v>
      </c>
      <c r="DH235" t="s">
        <v>7303</v>
      </c>
      <c r="DI235" t="s">
        <v>7337</v>
      </c>
      <c r="DJ235" t="s">
        <v>7371</v>
      </c>
      <c r="DK235" t="s">
        <v>7405</v>
      </c>
      <c r="DL235" t="s">
        <v>7439</v>
      </c>
      <c r="DM235" t="s">
        <v>7473</v>
      </c>
      <c r="DN235" t="s">
        <v>7507</v>
      </c>
      <c r="DO235" t="s">
        <v>7791</v>
      </c>
      <c r="DP235" t="s">
        <v>7825</v>
      </c>
      <c r="DQ235" t="s">
        <v>7859</v>
      </c>
      <c r="DR235" t="s">
        <v>9138</v>
      </c>
      <c r="DS235" t="s">
        <v>6916</v>
      </c>
      <c r="DT235" t="s">
        <v>7934</v>
      </c>
      <c r="DU235" t="s">
        <v>7968</v>
      </c>
      <c r="DV235" t="s">
        <v>8002</v>
      </c>
      <c r="DW235" t="s">
        <v>8286</v>
      </c>
      <c r="DX235" t="s">
        <v>8320</v>
      </c>
      <c r="DY235" t="s">
        <v>8354</v>
      </c>
      <c r="DZ235" t="s">
        <v>8388</v>
      </c>
      <c r="EA235" t="s">
        <v>8422</v>
      </c>
      <c r="EB235" t="s">
        <v>8456</v>
      </c>
      <c r="EC235" t="s">
        <v>8490</v>
      </c>
      <c r="ED235" t="s">
        <v>8621</v>
      </c>
      <c r="EE235" t="s">
        <v>8655</v>
      </c>
      <c r="EF235" t="s">
        <v>8689</v>
      </c>
      <c r="EG235" t="s">
        <v>9139</v>
      </c>
      <c r="EH235" t="s">
        <v>7899</v>
      </c>
    </row>
    <row r="236" spans="1:138" ht="15" hidden="1" customHeight="1">
      <c r="A236" s="49"/>
      <c r="B236" s="49" t="s">
        <v>8783</v>
      </c>
      <c r="C236" s="62">
        <v>50</v>
      </c>
      <c r="D236" t="s">
        <v>321</v>
      </c>
      <c r="E236" t="s">
        <v>355</v>
      </c>
      <c r="F236" t="s">
        <v>389</v>
      </c>
      <c r="G236" t="s">
        <v>423</v>
      </c>
      <c r="H236" t="s">
        <v>457</v>
      </c>
      <c r="I236" t="s">
        <v>491</v>
      </c>
      <c r="J236" t="s">
        <v>775</v>
      </c>
      <c r="K236" t="s">
        <v>809</v>
      </c>
      <c r="L236" t="s">
        <v>843</v>
      </c>
      <c r="M236" t="s">
        <v>877</v>
      </c>
      <c r="N236" t="s">
        <v>911</v>
      </c>
      <c r="O236" t="s">
        <v>945</v>
      </c>
      <c r="P236" t="s">
        <v>979</v>
      </c>
      <c r="Q236" t="s">
        <v>9140</v>
      </c>
      <c r="R236" t="s">
        <v>286</v>
      </c>
      <c r="S236" t="s">
        <v>1304</v>
      </c>
      <c r="T236" t="s">
        <v>1338</v>
      </c>
      <c r="U236" t="s">
        <v>1372</v>
      </c>
      <c r="V236" t="s">
        <v>1406</v>
      </c>
      <c r="W236" t="s">
        <v>1440</v>
      </c>
      <c r="X236" t="s">
        <v>1474</v>
      </c>
      <c r="Y236" t="s">
        <v>1508</v>
      </c>
      <c r="Z236" t="s">
        <v>1792</v>
      </c>
      <c r="AA236" t="s">
        <v>1826</v>
      </c>
      <c r="AB236" t="s">
        <v>1860</v>
      </c>
      <c r="AC236" t="s">
        <v>1894</v>
      </c>
      <c r="AD236" t="s">
        <v>1928</v>
      </c>
      <c r="AE236" t="s">
        <v>1962</v>
      </c>
      <c r="AF236" t="s">
        <v>9141</v>
      </c>
      <c r="AG236" t="s">
        <v>1269</v>
      </c>
      <c r="AH236" t="s">
        <v>2287</v>
      </c>
      <c r="AI236" t="s">
        <v>2321</v>
      </c>
      <c r="AJ236" t="s">
        <v>2355</v>
      </c>
      <c r="AK236" t="s">
        <v>2389</v>
      </c>
      <c r="AL236" t="s">
        <v>2423</v>
      </c>
      <c r="AM236" t="s">
        <v>2457</v>
      </c>
      <c r="AN236" t="s">
        <v>2491</v>
      </c>
      <c r="AO236" t="s">
        <v>2775</v>
      </c>
      <c r="AP236" t="s">
        <v>2809</v>
      </c>
      <c r="AQ236" t="s">
        <v>2843</v>
      </c>
      <c r="AR236" t="s">
        <v>2877</v>
      </c>
      <c r="AS236" t="s">
        <v>2911</v>
      </c>
      <c r="AT236" t="s">
        <v>2945</v>
      </c>
      <c r="AU236" t="s">
        <v>9142</v>
      </c>
      <c r="AV236" t="s">
        <v>2002</v>
      </c>
      <c r="AW236" t="s">
        <v>3270</v>
      </c>
      <c r="AX236" t="s">
        <v>3304</v>
      </c>
      <c r="AY236" t="s">
        <v>3338</v>
      </c>
      <c r="AZ236" t="s">
        <v>3372</v>
      </c>
      <c r="BA236" t="s">
        <v>3406</v>
      </c>
      <c r="BB236" t="s">
        <v>3440</v>
      </c>
      <c r="BC236" t="s">
        <v>3474</v>
      </c>
      <c r="BD236" t="s">
        <v>3508</v>
      </c>
      <c r="BE236" t="s">
        <v>3792</v>
      </c>
      <c r="BF236" t="s">
        <v>3826</v>
      </c>
      <c r="BG236" t="s">
        <v>3860</v>
      </c>
      <c r="BH236" t="s">
        <v>3894</v>
      </c>
      <c r="BI236" t="s">
        <v>3928</v>
      </c>
      <c r="BJ236" t="s">
        <v>9143</v>
      </c>
      <c r="BK236" t="s">
        <v>2985</v>
      </c>
      <c r="BL236" t="s">
        <v>4003</v>
      </c>
      <c r="BM236" t="s">
        <v>4287</v>
      </c>
      <c r="BN236" t="s">
        <v>4321</v>
      </c>
      <c r="BO236" t="s">
        <v>4355</v>
      </c>
      <c r="BP236" t="s">
        <v>4389</v>
      </c>
      <c r="BQ236" t="s">
        <v>4423</v>
      </c>
      <c r="BR236" t="s">
        <v>4457</v>
      </c>
      <c r="BS236" t="s">
        <v>4491</v>
      </c>
      <c r="BT236" t="s">
        <v>4775</v>
      </c>
      <c r="BU236" t="s">
        <v>4809</v>
      </c>
      <c r="BV236" t="s">
        <v>4843</v>
      </c>
      <c r="BW236" t="s">
        <v>4877</v>
      </c>
      <c r="BX236" t="s">
        <v>4911</v>
      </c>
      <c r="BY236" t="s">
        <v>9144</v>
      </c>
      <c r="BZ236" t="s">
        <v>3968</v>
      </c>
      <c r="CA236" t="s">
        <v>4986</v>
      </c>
      <c r="CB236" t="s">
        <v>5270</v>
      </c>
      <c r="CC236" t="s">
        <v>5304</v>
      </c>
      <c r="CD236" t="s">
        <v>5338</v>
      </c>
      <c r="CE236" t="s">
        <v>5372</v>
      </c>
      <c r="CF236" t="s">
        <v>5406</v>
      </c>
      <c r="CG236" t="s">
        <v>5440</v>
      </c>
      <c r="CH236" t="s">
        <v>5474</v>
      </c>
      <c r="CI236" t="s">
        <v>5508</v>
      </c>
      <c r="CJ236" t="s">
        <v>5792</v>
      </c>
      <c r="CK236" t="s">
        <v>5826</v>
      </c>
      <c r="CL236" t="s">
        <v>5860</v>
      </c>
      <c r="CM236" t="s">
        <v>5894</v>
      </c>
      <c r="CN236" t="s">
        <v>9145</v>
      </c>
      <c r="CO236" t="s">
        <v>4951</v>
      </c>
      <c r="CP236" t="s">
        <v>5969</v>
      </c>
      <c r="CQ236" t="s">
        <v>6003</v>
      </c>
      <c r="CR236" t="s">
        <v>6287</v>
      </c>
      <c r="CS236" t="s">
        <v>6321</v>
      </c>
      <c r="CT236" t="s">
        <v>6355</v>
      </c>
      <c r="CU236" t="s">
        <v>6389</v>
      </c>
      <c r="CV236" t="s">
        <v>6423</v>
      </c>
      <c r="CW236" t="s">
        <v>6457</v>
      </c>
      <c r="CX236" t="s">
        <v>6491</v>
      </c>
      <c r="CY236" t="s">
        <v>6775</v>
      </c>
      <c r="CZ236" t="s">
        <v>6809</v>
      </c>
      <c r="DA236" t="s">
        <v>6843</v>
      </c>
      <c r="DB236" t="s">
        <v>6877</v>
      </c>
      <c r="DC236" t="s">
        <v>9146</v>
      </c>
      <c r="DD236" t="s">
        <v>5934</v>
      </c>
      <c r="DE236" t="s">
        <v>6952</v>
      </c>
      <c r="DF236" t="s">
        <v>6986</v>
      </c>
      <c r="DG236" t="s">
        <v>7270</v>
      </c>
      <c r="DH236" t="s">
        <v>7304</v>
      </c>
      <c r="DI236" t="s">
        <v>7338</v>
      </c>
      <c r="DJ236" t="s">
        <v>7372</v>
      </c>
      <c r="DK236" t="s">
        <v>7406</v>
      </c>
      <c r="DL236" t="s">
        <v>7440</v>
      </c>
      <c r="DM236" t="s">
        <v>7474</v>
      </c>
      <c r="DN236" t="s">
        <v>7508</v>
      </c>
      <c r="DO236" t="s">
        <v>7792</v>
      </c>
      <c r="DP236" t="s">
        <v>7826</v>
      </c>
      <c r="DQ236" t="s">
        <v>7860</v>
      </c>
      <c r="DR236" t="s">
        <v>9147</v>
      </c>
      <c r="DS236" t="s">
        <v>6917</v>
      </c>
      <c r="DT236" t="s">
        <v>7935</v>
      </c>
      <c r="DU236" t="s">
        <v>7969</v>
      </c>
      <c r="DV236" t="s">
        <v>8003</v>
      </c>
      <c r="DW236" t="s">
        <v>8287</v>
      </c>
      <c r="DX236" t="s">
        <v>8321</v>
      </c>
      <c r="DY236" t="s">
        <v>8355</v>
      </c>
      <c r="DZ236" t="s">
        <v>8389</v>
      </c>
      <c r="EA236" t="s">
        <v>8423</v>
      </c>
      <c r="EB236" t="s">
        <v>8457</v>
      </c>
      <c r="EC236" t="s">
        <v>8491</v>
      </c>
      <c r="ED236" t="s">
        <v>8622</v>
      </c>
      <c r="EE236" t="s">
        <v>8656</v>
      </c>
      <c r="EF236" t="s">
        <v>8690</v>
      </c>
      <c r="EG236" t="s">
        <v>9148</v>
      </c>
      <c r="EH236" t="s">
        <v>7900</v>
      </c>
    </row>
    <row r="237" spans="1:138" ht="15" hidden="1" customHeight="1">
      <c r="A237" s="48" t="s">
        <v>8784</v>
      </c>
      <c r="B237" s="49"/>
      <c r="C237" s="62">
        <v>51</v>
      </c>
    </row>
    <row r="238" spans="1:138" ht="15" hidden="1" customHeight="1">
      <c r="A238" s="49"/>
      <c r="B238" s="49" t="s">
        <v>8785</v>
      </c>
      <c r="C238" s="62">
        <v>52</v>
      </c>
      <c r="D238" t="s">
        <v>322</v>
      </c>
      <c r="E238" t="s">
        <v>356</v>
      </c>
      <c r="F238" t="s">
        <v>390</v>
      </c>
      <c r="G238" t="s">
        <v>424</v>
      </c>
      <c r="H238" t="s">
        <v>458</v>
      </c>
      <c r="I238" t="s">
        <v>492</v>
      </c>
      <c r="J238" t="s">
        <v>776</v>
      </c>
      <c r="K238" t="s">
        <v>810</v>
      </c>
      <c r="L238" t="s">
        <v>844</v>
      </c>
      <c r="M238" t="s">
        <v>878</v>
      </c>
      <c r="N238" t="s">
        <v>912</v>
      </c>
      <c r="O238" t="s">
        <v>946</v>
      </c>
      <c r="P238" t="s">
        <v>980</v>
      </c>
      <c r="Q238" t="s">
        <v>9149</v>
      </c>
      <c r="R238" t="s">
        <v>287</v>
      </c>
      <c r="S238" t="s">
        <v>1305</v>
      </c>
      <c r="T238" t="s">
        <v>1339</v>
      </c>
      <c r="U238" t="s">
        <v>1373</v>
      </c>
      <c r="V238" t="s">
        <v>1407</v>
      </c>
      <c r="W238" t="s">
        <v>1441</v>
      </c>
      <c r="X238" t="s">
        <v>1475</v>
      </c>
      <c r="Y238" t="s">
        <v>1509</v>
      </c>
      <c r="Z238" t="s">
        <v>1793</v>
      </c>
      <c r="AA238" t="s">
        <v>1827</v>
      </c>
      <c r="AB238" t="s">
        <v>1861</v>
      </c>
      <c r="AC238" t="s">
        <v>1895</v>
      </c>
      <c r="AD238" t="s">
        <v>1929</v>
      </c>
      <c r="AE238" t="s">
        <v>1963</v>
      </c>
      <c r="AF238" t="s">
        <v>9150</v>
      </c>
      <c r="AG238" t="s">
        <v>1270</v>
      </c>
      <c r="AH238" t="s">
        <v>2288</v>
      </c>
      <c r="AI238" t="s">
        <v>2322</v>
      </c>
      <c r="AJ238" t="s">
        <v>2356</v>
      </c>
      <c r="AK238" t="s">
        <v>2390</v>
      </c>
      <c r="AL238" t="s">
        <v>2424</v>
      </c>
      <c r="AM238" t="s">
        <v>2458</v>
      </c>
      <c r="AN238" t="s">
        <v>2492</v>
      </c>
      <c r="AO238" t="s">
        <v>2776</v>
      </c>
      <c r="AP238" t="s">
        <v>2810</v>
      </c>
      <c r="AQ238" t="s">
        <v>2844</v>
      </c>
      <c r="AR238" t="s">
        <v>2878</v>
      </c>
      <c r="AS238" t="s">
        <v>2912</v>
      </c>
      <c r="AT238" t="s">
        <v>2946</v>
      </c>
      <c r="AU238" t="s">
        <v>9151</v>
      </c>
      <c r="AV238" t="s">
        <v>2003</v>
      </c>
      <c r="AW238" t="s">
        <v>3271</v>
      </c>
      <c r="AX238" t="s">
        <v>3305</v>
      </c>
      <c r="AY238" t="s">
        <v>3339</v>
      </c>
      <c r="AZ238" t="s">
        <v>3373</v>
      </c>
      <c r="BA238" t="s">
        <v>3407</v>
      </c>
      <c r="BB238" t="s">
        <v>3441</v>
      </c>
      <c r="BC238" t="s">
        <v>3475</v>
      </c>
      <c r="BD238" t="s">
        <v>3509</v>
      </c>
      <c r="BE238" t="s">
        <v>3793</v>
      </c>
      <c r="BF238" t="s">
        <v>3827</v>
      </c>
      <c r="BG238" t="s">
        <v>3861</v>
      </c>
      <c r="BH238" t="s">
        <v>3895</v>
      </c>
      <c r="BI238" t="s">
        <v>3929</v>
      </c>
      <c r="BJ238" t="s">
        <v>9152</v>
      </c>
      <c r="BK238" t="s">
        <v>2986</v>
      </c>
      <c r="BL238" t="s">
        <v>4004</v>
      </c>
      <c r="BM238" t="s">
        <v>4288</v>
      </c>
      <c r="BN238" t="s">
        <v>4322</v>
      </c>
      <c r="BO238" t="s">
        <v>4356</v>
      </c>
      <c r="BP238" t="s">
        <v>4390</v>
      </c>
      <c r="BQ238" t="s">
        <v>4424</v>
      </c>
      <c r="BR238" t="s">
        <v>4458</v>
      </c>
      <c r="BS238" t="s">
        <v>4492</v>
      </c>
      <c r="BT238" t="s">
        <v>4776</v>
      </c>
      <c r="BU238" t="s">
        <v>4810</v>
      </c>
      <c r="BV238" t="s">
        <v>4844</v>
      </c>
      <c r="BW238" t="s">
        <v>4878</v>
      </c>
      <c r="BX238" t="s">
        <v>4912</v>
      </c>
      <c r="BY238" t="s">
        <v>9153</v>
      </c>
      <c r="BZ238" t="s">
        <v>3969</v>
      </c>
      <c r="CA238" t="s">
        <v>4987</v>
      </c>
      <c r="CB238" t="s">
        <v>5271</v>
      </c>
      <c r="CC238" t="s">
        <v>5305</v>
      </c>
      <c r="CD238" t="s">
        <v>5339</v>
      </c>
      <c r="CE238" t="s">
        <v>5373</v>
      </c>
      <c r="CF238" t="s">
        <v>5407</v>
      </c>
      <c r="CG238" t="s">
        <v>5441</v>
      </c>
      <c r="CH238" t="s">
        <v>5475</v>
      </c>
      <c r="CI238" t="s">
        <v>5509</v>
      </c>
      <c r="CJ238" t="s">
        <v>5793</v>
      </c>
      <c r="CK238" t="s">
        <v>5827</v>
      </c>
      <c r="CL238" t="s">
        <v>5861</v>
      </c>
      <c r="CM238" t="s">
        <v>5895</v>
      </c>
      <c r="CN238" t="s">
        <v>9154</v>
      </c>
      <c r="CO238" t="s">
        <v>4952</v>
      </c>
      <c r="CP238" t="s">
        <v>5970</v>
      </c>
      <c r="CQ238" t="s">
        <v>6004</v>
      </c>
      <c r="CR238" t="s">
        <v>6288</v>
      </c>
      <c r="CS238" t="s">
        <v>6322</v>
      </c>
      <c r="CT238" t="s">
        <v>6356</v>
      </c>
      <c r="CU238" t="s">
        <v>6390</v>
      </c>
      <c r="CV238" t="s">
        <v>6424</v>
      </c>
      <c r="CW238" t="s">
        <v>6458</v>
      </c>
      <c r="CX238" t="s">
        <v>6492</v>
      </c>
      <c r="CY238" t="s">
        <v>6776</v>
      </c>
      <c r="CZ238" t="s">
        <v>6810</v>
      </c>
      <c r="DA238" t="s">
        <v>6844</v>
      </c>
      <c r="DB238" t="s">
        <v>6878</v>
      </c>
      <c r="DC238" t="s">
        <v>9155</v>
      </c>
      <c r="DD238" t="s">
        <v>5935</v>
      </c>
      <c r="DE238" t="s">
        <v>6953</v>
      </c>
      <c r="DF238" t="s">
        <v>6987</v>
      </c>
      <c r="DG238" t="s">
        <v>7271</v>
      </c>
      <c r="DH238" t="s">
        <v>7305</v>
      </c>
      <c r="DI238" t="s">
        <v>7339</v>
      </c>
      <c r="DJ238" t="s">
        <v>7373</v>
      </c>
      <c r="DK238" t="s">
        <v>7407</v>
      </c>
      <c r="DL238" t="s">
        <v>7441</v>
      </c>
      <c r="DM238" t="s">
        <v>7475</v>
      </c>
      <c r="DN238" t="s">
        <v>7509</v>
      </c>
      <c r="DO238" t="s">
        <v>7793</v>
      </c>
      <c r="DP238" t="s">
        <v>7827</v>
      </c>
      <c r="DQ238" t="s">
        <v>7861</v>
      </c>
      <c r="DR238" t="s">
        <v>9156</v>
      </c>
      <c r="DS238" t="s">
        <v>6918</v>
      </c>
      <c r="DT238" t="s">
        <v>7936</v>
      </c>
      <c r="DU238" t="s">
        <v>7970</v>
      </c>
      <c r="DV238" t="s">
        <v>8004</v>
      </c>
      <c r="DW238" t="s">
        <v>8288</v>
      </c>
      <c r="DX238" t="s">
        <v>8322</v>
      </c>
      <c r="DY238" t="s">
        <v>8356</v>
      </c>
      <c r="DZ238" t="s">
        <v>8390</v>
      </c>
      <c r="EA238" t="s">
        <v>8424</v>
      </c>
      <c r="EB238" t="s">
        <v>8458</v>
      </c>
      <c r="EC238" t="s">
        <v>8492</v>
      </c>
      <c r="ED238" t="s">
        <v>8623</v>
      </c>
      <c r="EE238" t="s">
        <v>8657</v>
      </c>
      <c r="EF238" t="s">
        <v>8691</v>
      </c>
      <c r="EG238" t="s">
        <v>9157</v>
      </c>
      <c r="EH238" t="s">
        <v>7901</v>
      </c>
    </row>
    <row r="239" spans="1:138" ht="15" hidden="1" customHeight="1">
      <c r="A239" s="49"/>
      <c r="B239" s="49" t="s">
        <v>8786</v>
      </c>
      <c r="C239" s="62">
        <v>53</v>
      </c>
      <c r="D239" t="s">
        <v>323</v>
      </c>
      <c r="E239" t="s">
        <v>357</v>
      </c>
      <c r="F239" t="s">
        <v>391</v>
      </c>
      <c r="G239" t="s">
        <v>425</v>
      </c>
      <c r="H239" t="s">
        <v>459</v>
      </c>
      <c r="I239" t="s">
        <v>493</v>
      </c>
      <c r="J239" t="s">
        <v>777</v>
      </c>
      <c r="K239" t="s">
        <v>811</v>
      </c>
      <c r="L239" t="s">
        <v>845</v>
      </c>
      <c r="M239" t="s">
        <v>879</v>
      </c>
      <c r="N239" t="s">
        <v>913</v>
      </c>
      <c r="O239" t="s">
        <v>947</v>
      </c>
      <c r="P239" t="s">
        <v>981</v>
      </c>
      <c r="Q239" t="s">
        <v>9158</v>
      </c>
      <c r="R239" t="s">
        <v>288</v>
      </c>
      <c r="S239" t="s">
        <v>1306</v>
      </c>
      <c r="T239" t="s">
        <v>1340</v>
      </c>
      <c r="U239" t="s">
        <v>1374</v>
      </c>
      <c r="V239" t="s">
        <v>1408</v>
      </c>
      <c r="W239" t="s">
        <v>1442</v>
      </c>
      <c r="X239" t="s">
        <v>1476</v>
      </c>
      <c r="Y239" t="s">
        <v>1510</v>
      </c>
      <c r="Z239" t="s">
        <v>1794</v>
      </c>
      <c r="AA239" t="s">
        <v>1828</v>
      </c>
      <c r="AB239" t="s">
        <v>1862</v>
      </c>
      <c r="AC239" t="s">
        <v>1896</v>
      </c>
      <c r="AD239" t="s">
        <v>1930</v>
      </c>
      <c r="AE239" t="s">
        <v>1964</v>
      </c>
      <c r="AF239" t="s">
        <v>9159</v>
      </c>
      <c r="AG239" t="s">
        <v>1271</v>
      </c>
      <c r="AH239" t="s">
        <v>2289</v>
      </c>
      <c r="AI239" t="s">
        <v>2323</v>
      </c>
      <c r="AJ239" t="s">
        <v>2357</v>
      </c>
      <c r="AK239" t="s">
        <v>2391</v>
      </c>
      <c r="AL239" t="s">
        <v>2425</v>
      </c>
      <c r="AM239" t="s">
        <v>2459</v>
      </c>
      <c r="AN239" t="s">
        <v>2493</v>
      </c>
      <c r="AO239" t="s">
        <v>2777</v>
      </c>
      <c r="AP239" t="s">
        <v>2811</v>
      </c>
      <c r="AQ239" t="s">
        <v>2845</v>
      </c>
      <c r="AR239" t="s">
        <v>2879</v>
      </c>
      <c r="AS239" t="s">
        <v>2913</v>
      </c>
      <c r="AT239" t="s">
        <v>2947</v>
      </c>
      <c r="AU239" t="s">
        <v>9160</v>
      </c>
      <c r="AV239" t="s">
        <v>2004</v>
      </c>
      <c r="AW239" t="s">
        <v>3272</v>
      </c>
      <c r="AX239" t="s">
        <v>3306</v>
      </c>
      <c r="AY239" t="s">
        <v>3340</v>
      </c>
      <c r="AZ239" t="s">
        <v>3374</v>
      </c>
      <c r="BA239" t="s">
        <v>3408</v>
      </c>
      <c r="BB239" t="s">
        <v>3442</v>
      </c>
      <c r="BC239" t="s">
        <v>3476</v>
      </c>
      <c r="BD239" t="s">
        <v>3510</v>
      </c>
      <c r="BE239" t="s">
        <v>3794</v>
      </c>
      <c r="BF239" t="s">
        <v>3828</v>
      </c>
      <c r="BG239" t="s">
        <v>3862</v>
      </c>
      <c r="BH239" t="s">
        <v>3896</v>
      </c>
      <c r="BI239" t="s">
        <v>3930</v>
      </c>
      <c r="BJ239" t="s">
        <v>9161</v>
      </c>
      <c r="BK239" t="s">
        <v>2987</v>
      </c>
      <c r="BL239" t="s">
        <v>4005</v>
      </c>
      <c r="BM239" t="s">
        <v>4289</v>
      </c>
      <c r="BN239" t="s">
        <v>4323</v>
      </c>
      <c r="BO239" t="s">
        <v>4357</v>
      </c>
      <c r="BP239" t="s">
        <v>4391</v>
      </c>
      <c r="BQ239" t="s">
        <v>4425</v>
      </c>
      <c r="BR239" t="s">
        <v>4459</v>
      </c>
      <c r="BS239" t="s">
        <v>4493</v>
      </c>
      <c r="BT239" t="s">
        <v>4777</v>
      </c>
      <c r="BU239" t="s">
        <v>4811</v>
      </c>
      <c r="BV239" t="s">
        <v>4845</v>
      </c>
      <c r="BW239" t="s">
        <v>4879</v>
      </c>
      <c r="BX239" t="s">
        <v>4913</v>
      </c>
      <c r="BY239" t="s">
        <v>9162</v>
      </c>
      <c r="BZ239" t="s">
        <v>3970</v>
      </c>
      <c r="CA239" t="s">
        <v>4988</v>
      </c>
      <c r="CB239" t="s">
        <v>5272</v>
      </c>
      <c r="CC239" t="s">
        <v>5306</v>
      </c>
      <c r="CD239" t="s">
        <v>5340</v>
      </c>
      <c r="CE239" t="s">
        <v>5374</v>
      </c>
      <c r="CF239" t="s">
        <v>5408</v>
      </c>
      <c r="CG239" t="s">
        <v>5442</v>
      </c>
      <c r="CH239" t="s">
        <v>5476</v>
      </c>
      <c r="CI239" t="s">
        <v>5510</v>
      </c>
      <c r="CJ239" t="s">
        <v>5794</v>
      </c>
      <c r="CK239" t="s">
        <v>5828</v>
      </c>
      <c r="CL239" t="s">
        <v>5862</v>
      </c>
      <c r="CM239" t="s">
        <v>5896</v>
      </c>
      <c r="CN239" t="s">
        <v>9163</v>
      </c>
      <c r="CO239" t="s">
        <v>4953</v>
      </c>
      <c r="CP239" t="s">
        <v>5971</v>
      </c>
      <c r="CQ239" t="s">
        <v>6005</v>
      </c>
      <c r="CR239" t="s">
        <v>6289</v>
      </c>
      <c r="CS239" t="s">
        <v>6323</v>
      </c>
      <c r="CT239" t="s">
        <v>6357</v>
      </c>
      <c r="CU239" t="s">
        <v>6391</v>
      </c>
      <c r="CV239" t="s">
        <v>6425</v>
      </c>
      <c r="CW239" t="s">
        <v>6459</v>
      </c>
      <c r="CX239" t="s">
        <v>6493</v>
      </c>
      <c r="CY239" t="s">
        <v>6777</v>
      </c>
      <c r="CZ239" t="s">
        <v>6811</v>
      </c>
      <c r="DA239" t="s">
        <v>6845</v>
      </c>
      <c r="DB239" t="s">
        <v>6879</v>
      </c>
      <c r="DC239" t="s">
        <v>9164</v>
      </c>
      <c r="DD239" t="s">
        <v>5936</v>
      </c>
      <c r="DE239" t="s">
        <v>6954</v>
      </c>
      <c r="DF239" t="s">
        <v>6988</v>
      </c>
      <c r="DG239" t="s">
        <v>7272</v>
      </c>
      <c r="DH239" t="s">
        <v>7306</v>
      </c>
      <c r="DI239" t="s">
        <v>7340</v>
      </c>
      <c r="DJ239" t="s">
        <v>7374</v>
      </c>
      <c r="DK239" t="s">
        <v>7408</v>
      </c>
      <c r="DL239" t="s">
        <v>7442</v>
      </c>
      <c r="DM239" t="s">
        <v>7476</v>
      </c>
      <c r="DN239" t="s">
        <v>7510</v>
      </c>
      <c r="DO239" t="s">
        <v>7794</v>
      </c>
      <c r="DP239" t="s">
        <v>7828</v>
      </c>
      <c r="DQ239" t="s">
        <v>7862</v>
      </c>
      <c r="DR239" t="s">
        <v>9165</v>
      </c>
      <c r="DS239" t="s">
        <v>6919</v>
      </c>
      <c r="DT239" t="s">
        <v>7937</v>
      </c>
      <c r="DU239" t="s">
        <v>7971</v>
      </c>
      <c r="DV239" t="s">
        <v>8005</v>
      </c>
      <c r="DW239" t="s">
        <v>8289</v>
      </c>
      <c r="DX239" t="s">
        <v>8323</v>
      </c>
      <c r="DY239" t="s">
        <v>8357</v>
      </c>
      <c r="DZ239" t="s">
        <v>8391</v>
      </c>
      <c r="EA239" t="s">
        <v>8425</v>
      </c>
      <c r="EB239" t="s">
        <v>8459</v>
      </c>
      <c r="EC239" t="s">
        <v>8493</v>
      </c>
      <c r="ED239" t="s">
        <v>8624</v>
      </c>
      <c r="EE239" t="s">
        <v>8658</v>
      </c>
      <c r="EF239" t="s">
        <v>8692</v>
      </c>
      <c r="EG239" t="s">
        <v>9166</v>
      </c>
      <c r="EH239" t="s">
        <v>7902</v>
      </c>
    </row>
    <row r="240" spans="1:138" ht="15" hidden="1" customHeight="1">
      <c r="A240" s="49"/>
      <c r="B240" s="49" t="s">
        <v>8787</v>
      </c>
      <c r="C240" s="62">
        <v>54</v>
      </c>
      <c r="D240" t="s">
        <v>324</v>
      </c>
      <c r="E240" t="s">
        <v>358</v>
      </c>
      <c r="F240" t="s">
        <v>392</v>
      </c>
      <c r="G240" t="s">
        <v>426</v>
      </c>
      <c r="H240" t="s">
        <v>460</v>
      </c>
      <c r="I240" t="s">
        <v>494</v>
      </c>
      <c r="J240" t="s">
        <v>778</v>
      </c>
      <c r="K240" t="s">
        <v>812</v>
      </c>
      <c r="L240" t="s">
        <v>846</v>
      </c>
      <c r="M240" t="s">
        <v>880</v>
      </c>
      <c r="N240" t="s">
        <v>914</v>
      </c>
      <c r="O240" t="s">
        <v>948</v>
      </c>
      <c r="P240" t="s">
        <v>982</v>
      </c>
      <c r="Q240" t="s">
        <v>9167</v>
      </c>
      <c r="R240" t="s">
        <v>289</v>
      </c>
      <c r="S240" t="s">
        <v>1307</v>
      </c>
      <c r="T240" t="s">
        <v>1341</v>
      </c>
      <c r="U240" t="s">
        <v>1375</v>
      </c>
      <c r="V240" t="s">
        <v>1409</v>
      </c>
      <c r="W240" t="s">
        <v>1443</v>
      </c>
      <c r="X240" t="s">
        <v>1477</v>
      </c>
      <c r="Y240" t="s">
        <v>1511</v>
      </c>
      <c r="Z240" t="s">
        <v>1795</v>
      </c>
      <c r="AA240" t="s">
        <v>1829</v>
      </c>
      <c r="AB240" t="s">
        <v>1863</v>
      </c>
      <c r="AC240" t="s">
        <v>1897</v>
      </c>
      <c r="AD240" t="s">
        <v>1931</v>
      </c>
      <c r="AE240" t="s">
        <v>1965</v>
      </c>
      <c r="AF240" t="s">
        <v>9168</v>
      </c>
      <c r="AG240" t="s">
        <v>1272</v>
      </c>
      <c r="AH240" t="s">
        <v>2290</v>
      </c>
      <c r="AI240" t="s">
        <v>2324</v>
      </c>
      <c r="AJ240" t="s">
        <v>2358</v>
      </c>
      <c r="AK240" t="s">
        <v>2392</v>
      </c>
      <c r="AL240" t="s">
        <v>2426</v>
      </c>
      <c r="AM240" t="s">
        <v>2460</v>
      </c>
      <c r="AN240" t="s">
        <v>2494</v>
      </c>
      <c r="AO240" t="s">
        <v>2778</v>
      </c>
      <c r="AP240" t="s">
        <v>2812</v>
      </c>
      <c r="AQ240" t="s">
        <v>2846</v>
      </c>
      <c r="AR240" t="s">
        <v>2880</v>
      </c>
      <c r="AS240" t="s">
        <v>2914</v>
      </c>
      <c r="AT240" t="s">
        <v>2948</v>
      </c>
      <c r="AU240" t="s">
        <v>9169</v>
      </c>
      <c r="AV240" t="s">
        <v>2005</v>
      </c>
      <c r="AW240" t="s">
        <v>3273</v>
      </c>
      <c r="AX240" t="s">
        <v>3307</v>
      </c>
      <c r="AY240" t="s">
        <v>3341</v>
      </c>
      <c r="AZ240" t="s">
        <v>3375</v>
      </c>
      <c r="BA240" t="s">
        <v>3409</v>
      </c>
      <c r="BB240" t="s">
        <v>3443</v>
      </c>
      <c r="BC240" t="s">
        <v>3477</v>
      </c>
      <c r="BD240" t="s">
        <v>3511</v>
      </c>
      <c r="BE240" t="s">
        <v>3795</v>
      </c>
      <c r="BF240" t="s">
        <v>3829</v>
      </c>
      <c r="BG240" t="s">
        <v>3863</v>
      </c>
      <c r="BH240" t="s">
        <v>3897</v>
      </c>
      <c r="BI240" t="s">
        <v>3931</v>
      </c>
      <c r="BJ240" t="s">
        <v>9170</v>
      </c>
      <c r="BK240" t="s">
        <v>2988</v>
      </c>
      <c r="BL240" t="s">
        <v>4006</v>
      </c>
      <c r="BM240" t="s">
        <v>4290</v>
      </c>
      <c r="BN240" t="s">
        <v>4324</v>
      </c>
      <c r="BO240" t="s">
        <v>4358</v>
      </c>
      <c r="BP240" t="s">
        <v>4392</v>
      </c>
      <c r="BQ240" t="s">
        <v>4426</v>
      </c>
      <c r="BR240" t="s">
        <v>4460</v>
      </c>
      <c r="BS240" t="s">
        <v>4494</v>
      </c>
      <c r="BT240" t="s">
        <v>4778</v>
      </c>
      <c r="BU240" t="s">
        <v>4812</v>
      </c>
      <c r="BV240" t="s">
        <v>4846</v>
      </c>
      <c r="BW240" t="s">
        <v>4880</v>
      </c>
      <c r="BX240" t="s">
        <v>4914</v>
      </c>
      <c r="BY240" t="s">
        <v>9171</v>
      </c>
      <c r="BZ240" t="s">
        <v>3971</v>
      </c>
      <c r="CA240" t="s">
        <v>4989</v>
      </c>
      <c r="CB240" t="s">
        <v>5273</v>
      </c>
      <c r="CC240" t="s">
        <v>5307</v>
      </c>
      <c r="CD240" t="s">
        <v>5341</v>
      </c>
      <c r="CE240" t="s">
        <v>5375</v>
      </c>
      <c r="CF240" t="s">
        <v>5409</v>
      </c>
      <c r="CG240" t="s">
        <v>5443</v>
      </c>
      <c r="CH240" t="s">
        <v>5477</v>
      </c>
      <c r="CI240" t="s">
        <v>5511</v>
      </c>
      <c r="CJ240" t="s">
        <v>5795</v>
      </c>
      <c r="CK240" t="s">
        <v>5829</v>
      </c>
      <c r="CL240" t="s">
        <v>5863</v>
      </c>
      <c r="CM240" t="s">
        <v>5897</v>
      </c>
      <c r="CN240" t="s">
        <v>9172</v>
      </c>
      <c r="CO240" t="s">
        <v>4954</v>
      </c>
      <c r="CP240" t="s">
        <v>5972</v>
      </c>
      <c r="CQ240" t="s">
        <v>6006</v>
      </c>
      <c r="CR240" t="s">
        <v>6290</v>
      </c>
      <c r="CS240" t="s">
        <v>6324</v>
      </c>
      <c r="CT240" t="s">
        <v>6358</v>
      </c>
      <c r="CU240" t="s">
        <v>6392</v>
      </c>
      <c r="CV240" t="s">
        <v>6426</v>
      </c>
      <c r="CW240" t="s">
        <v>6460</v>
      </c>
      <c r="CX240" t="s">
        <v>6494</v>
      </c>
      <c r="CY240" t="s">
        <v>6778</v>
      </c>
      <c r="CZ240" t="s">
        <v>6812</v>
      </c>
      <c r="DA240" t="s">
        <v>6846</v>
      </c>
      <c r="DB240" t="s">
        <v>6880</v>
      </c>
      <c r="DC240" t="s">
        <v>9173</v>
      </c>
      <c r="DD240" t="s">
        <v>5937</v>
      </c>
      <c r="DE240" t="s">
        <v>6955</v>
      </c>
      <c r="DF240" t="s">
        <v>6989</v>
      </c>
      <c r="DG240" t="s">
        <v>7273</v>
      </c>
      <c r="DH240" t="s">
        <v>7307</v>
      </c>
      <c r="DI240" t="s">
        <v>7341</v>
      </c>
      <c r="DJ240" t="s">
        <v>7375</v>
      </c>
      <c r="DK240" t="s">
        <v>7409</v>
      </c>
      <c r="DL240" t="s">
        <v>7443</v>
      </c>
      <c r="DM240" t="s">
        <v>7477</v>
      </c>
      <c r="DN240" t="s">
        <v>7511</v>
      </c>
      <c r="DO240" t="s">
        <v>7795</v>
      </c>
      <c r="DP240" t="s">
        <v>7829</v>
      </c>
      <c r="DQ240" t="s">
        <v>7863</v>
      </c>
      <c r="DR240" t="s">
        <v>9174</v>
      </c>
      <c r="DS240" t="s">
        <v>6920</v>
      </c>
      <c r="DT240" t="s">
        <v>7938</v>
      </c>
      <c r="DU240" t="s">
        <v>7972</v>
      </c>
      <c r="DV240" t="s">
        <v>8006</v>
      </c>
      <c r="DW240" t="s">
        <v>8290</v>
      </c>
      <c r="DX240" t="s">
        <v>8324</v>
      </c>
      <c r="DY240" t="s">
        <v>8358</v>
      </c>
      <c r="DZ240" t="s">
        <v>8392</v>
      </c>
      <c r="EA240" t="s">
        <v>8426</v>
      </c>
      <c r="EB240" t="s">
        <v>8460</v>
      </c>
      <c r="EC240" t="s">
        <v>8494</v>
      </c>
      <c r="ED240" t="s">
        <v>8625</v>
      </c>
      <c r="EE240" t="s">
        <v>8659</v>
      </c>
      <c r="EF240" t="s">
        <v>8693</v>
      </c>
      <c r="EG240" t="s">
        <v>9175</v>
      </c>
      <c r="EH240" t="s">
        <v>7903</v>
      </c>
    </row>
    <row r="241" spans="1:138" ht="15" hidden="1" customHeight="1">
      <c r="A241" s="49"/>
      <c r="B241" s="49" t="s">
        <v>8788</v>
      </c>
      <c r="C241" s="62">
        <v>55</v>
      </c>
      <c r="D241" t="s">
        <v>325</v>
      </c>
      <c r="E241" t="s">
        <v>359</v>
      </c>
      <c r="F241" t="s">
        <v>393</v>
      </c>
      <c r="G241" t="s">
        <v>427</v>
      </c>
      <c r="H241" t="s">
        <v>461</v>
      </c>
      <c r="I241" t="s">
        <v>495</v>
      </c>
      <c r="J241" t="s">
        <v>779</v>
      </c>
      <c r="K241" t="s">
        <v>813</v>
      </c>
      <c r="L241" t="s">
        <v>847</v>
      </c>
      <c r="M241" t="s">
        <v>881</v>
      </c>
      <c r="N241" t="s">
        <v>915</v>
      </c>
      <c r="O241" t="s">
        <v>949</v>
      </c>
      <c r="P241" t="s">
        <v>983</v>
      </c>
      <c r="Q241" t="s">
        <v>9176</v>
      </c>
      <c r="R241" t="s">
        <v>290</v>
      </c>
      <c r="S241" t="s">
        <v>1308</v>
      </c>
      <c r="T241" t="s">
        <v>1342</v>
      </c>
      <c r="U241" t="s">
        <v>1376</v>
      </c>
      <c r="V241" t="s">
        <v>1410</v>
      </c>
      <c r="W241" t="s">
        <v>1444</v>
      </c>
      <c r="X241" t="s">
        <v>1478</v>
      </c>
      <c r="Y241" t="s">
        <v>1762</v>
      </c>
      <c r="Z241" t="s">
        <v>1796</v>
      </c>
      <c r="AA241" t="s">
        <v>1830</v>
      </c>
      <c r="AB241" t="s">
        <v>1864</v>
      </c>
      <c r="AC241" t="s">
        <v>1898</v>
      </c>
      <c r="AD241" t="s">
        <v>1932</v>
      </c>
      <c r="AE241" t="s">
        <v>1966</v>
      </c>
      <c r="AF241" t="s">
        <v>9177</v>
      </c>
      <c r="AG241" t="s">
        <v>1273</v>
      </c>
      <c r="AH241" t="s">
        <v>2291</v>
      </c>
      <c r="AI241" t="s">
        <v>2325</v>
      </c>
      <c r="AJ241" t="s">
        <v>2359</v>
      </c>
      <c r="AK241" t="s">
        <v>2393</v>
      </c>
      <c r="AL241" t="s">
        <v>2427</v>
      </c>
      <c r="AM241" t="s">
        <v>2461</v>
      </c>
      <c r="AN241" t="s">
        <v>2495</v>
      </c>
      <c r="AO241" t="s">
        <v>2779</v>
      </c>
      <c r="AP241" t="s">
        <v>2813</v>
      </c>
      <c r="AQ241" t="s">
        <v>2847</v>
      </c>
      <c r="AR241" t="s">
        <v>2881</v>
      </c>
      <c r="AS241" t="s">
        <v>2915</v>
      </c>
      <c r="AT241" t="s">
        <v>2949</v>
      </c>
      <c r="AU241" t="s">
        <v>9178</v>
      </c>
      <c r="AV241" t="s">
        <v>2006</v>
      </c>
      <c r="AW241" t="s">
        <v>3274</v>
      </c>
      <c r="AX241" t="s">
        <v>3308</v>
      </c>
      <c r="AY241" t="s">
        <v>3342</v>
      </c>
      <c r="AZ241" t="s">
        <v>3376</v>
      </c>
      <c r="BA241" t="s">
        <v>3410</v>
      </c>
      <c r="BB241" t="s">
        <v>3444</v>
      </c>
      <c r="BC241" t="s">
        <v>3478</v>
      </c>
      <c r="BD241" t="s">
        <v>3762</v>
      </c>
      <c r="BE241" t="s">
        <v>3796</v>
      </c>
      <c r="BF241" t="s">
        <v>3830</v>
      </c>
      <c r="BG241" t="s">
        <v>3864</v>
      </c>
      <c r="BH241" t="s">
        <v>3898</v>
      </c>
      <c r="BI241" t="s">
        <v>3932</v>
      </c>
      <c r="BJ241" t="s">
        <v>9179</v>
      </c>
      <c r="BK241" t="s">
        <v>2989</v>
      </c>
      <c r="BL241" t="s">
        <v>4007</v>
      </c>
      <c r="BM241" t="s">
        <v>4291</v>
      </c>
      <c r="BN241" t="s">
        <v>4325</v>
      </c>
      <c r="BO241" t="s">
        <v>4359</v>
      </c>
      <c r="BP241" t="s">
        <v>4393</v>
      </c>
      <c r="BQ241" t="s">
        <v>4427</v>
      </c>
      <c r="BR241" t="s">
        <v>4461</v>
      </c>
      <c r="BS241" t="s">
        <v>4495</v>
      </c>
      <c r="BT241" t="s">
        <v>4779</v>
      </c>
      <c r="BU241" t="s">
        <v>4813</v>
      </c>
      <c r="BV241" t="s">
        <v>4847</v>
      </c>
      <c r="BW241" t="s">
        <v>4881</v>
      </c>
      <c r="BX241" t="s">
        <v>4915</v>
      </c>
      <c r="BY241" t="s">
        <v>9180</v>
      </c>
      <c r="BZ241" t="s">
        <v>3972</v>
      </c>
      <c r="CA241" t="s">
        <v>4990</v>
      </c>
      <c r="CB241" t="s">
        <v>5274</v>
      </c>
      <c r="CC241" t="s">
        <v>5308</v>
      </c>
      <c r="CD241" t="s">
        <v>5342</v>
      </c>
      <c r="CE241" t="s">
        <v>5376</v>
      </c>
      <c r="CF241" t="s">
        <v>5410</v>
      </c>
      <c r="CG241" t="s">
        <v>5444</v>
      </c>
      <c r="CH241" t="s">
        <v>5478</v>
      </c>
      <c r="CI241" t="s">
        <v>5762</v>
      </c>
      <c r="CJ241" t="s">
        <v>5796</v>
      </c>
      <c r="CK241" t="s">
        <v>5830</v>
      </c>
      <c r="CL241" t="s">
        <v>5864</v>
      </c>
      <c r="CM241" t="s">
        <v>5898</v>
      </c>
      <c r="CN241" t="s">
        <v>9181</v>
      </c>
      <c r="CO241" t="s">
        <v>4955</v>
      </c>
      <c r="CP241" t="s">
        <v>5973</v>
      </c>
      <c r="CQ241" t="s">
        <v>6007</v>
      </c>
      <c r="CR241" t="s">
        <v>6291</v>
      </c>
      <c r="CS241" t="s">
        <v>6325</v>
      </c>
      <c r="CT241" t="s">
        <v>6359</v>
      </c>
      <c r="CU241" t="s">
        <v>6393</v>
      </c>
      <c r="CV241" t="s">
        <v>6427</v>
      </c>
      <c r="CW241" t="s">
        <v>6461</v>
      </c>
      <c r="CX241" t="s">
        <v>6495</v>
      </c>
      <c r="CY241" t="s">
        <v>6779</v>
      </c>
      <c r="CZ241" t="s">
        <v>6813</v>
      </c>
      <c r="DA241" t="s">
        <v>6847</v>
      </c>
      <c r="DB241" t="s">
        <v>6881</v>
      </c>
      <c r="DC241" t="s">
        <v>9182</v>
      </c>
      <c r="DD241" t="s">
        <v>5938</v>
      </c>
      <c r="DE241" t="s">
        <v>6956</v>
      </c>
      <c r="DF241" t="s">
        <v>6990</v>
      </c>
      <c r="DG241" t="s">
        <v>7274</v>
      </c>
      <c r="DH241" t="s">
        <v>7308</v>
      </c>
      <c r="DI241" t="s">
        <v>7342</v>
      </c>
      <c r="DJ241" t="s">
        <v>7376</v>
      </c>
      <c r="DK241" t="s">
        <v>7410</v>
      </c>
      <c r="DL241" t="s">
        <v>7444</v>
      </c>
      <c r="DM241" t="s">
        <v>7478</v>
      </c>
      <c r="DN241" t="s">
        <v>7762</v>
      </c>
      <c r="DO241" t="s">
        <v>7796</v>
      </c>
      <c r="DP241" t="s">
        <v>7830</v>
      </c>
      <c r="DQ241" t="s">
        <v>7864</v>
      </c>
      <c r="DR241" t="s">
        <v>9183</v>
      </c>
      <c r="DS241" t="s">
        <v>6921</v>
      </c>
      <c r="DT241" t="s">
        <v>7939</v>
      </c>
      <c r="DU241" t="s">
        <v>7973</v>
      </c>
      <c r="DV241" t="s">
        <v>8007</v>
      </c>
      <c r="DW241" t="s">
        <v>8291</v>
      </c>
      <c r="DX241" t="s">
        <v>8325</v>
      </c>
      <c r="DY241" t="s">
        <v>8359</v>
      </c>
      <c r="DZ241" t="s">
        <v>8393</v>
      </c>
      <c r="EA241" t="s">
        <v>8427</v>
      </c>
      <c r="EB241" t="s">
        <v>8461</v>
      </c>
      <c r="EC241" t="s">
        <v>8495</v>
      </c>
      <c r="ED241" t="s">
        <v>8626</v>
      </c>
      <c r="EE241" t="s">
        <v>8660</v>
      </c>
      <c r="EF241" t="s">
        <v>8694</v>
      </c>
      <c r="EG241" t="s">
        <v>9184</v>
      </c>
      <c r="EH241" t="s">
        <v>7904</v>
      </c>
    </row>
    <row r="242" spans="1:138" ht="15" hidden="1" customHeight="1">
      <c r="A242" s="48" t="s">
        <v>8789</v>
      </c>
      <c r="B242" s="49"/>
      <c r="C242" s="62">
        <v>56</v>
      </c>
    </row>
    <row r="243" spans="1:138" ht="15" hidden="1" customHeight="1">
      <c r="A243" s="49"/>
      <c r="B243" s="49" t="s">
        <v>8790</v>
      </c>
      <c r="C243" s="62">
        <v>57</v>
      </c>
      <c r="D243" t="s">
        <v>326</v>
      </c>
      <c r="E243" t="s">
        <v>360</v>
      </c>
      <c r="F243" t="s">
        <v>394</v>
      </c>
      <c r="G243" t="s">
        <v>428</v>
      </c>
      <c r="H243" t="s">
        <v>462</v>
      </c>
      <c r="I243" t="s">
        <v>496</v>
      </c>
      <c r="J243" t="s">
        <v>780</v>
      </c>
      <c r="K243" t="s">
        <v>814</v>
      </c>
      <c r="L243" t="s">
        <v>848</v>
      </c>
      <c r="M243" t="s">
        <v>882</v>
      </c>
      <c r="N243" t="s">
        <v>916</v>
      </c>
      <c r="O243" t="s">
        <v>950</v>
      </c>
      <c r="P243" t="s">
        <v>984</v>
      </c>
      <c r="Q243" t="s">
        <v>9185</v>
      </c>
      <c r="R243" t="s">
        <v>291</v>
      </c>
      <c r="S243" t="s">
        <v>1309</v>
      </c>
      <c r="T243" t="s">
        <v>1343</v>
      </c>
      <c r="U243" t="s">
        <v>1377</v>
      </c>
      <c r="V243" t="s">
        <v>1411</v>
      </c>
      <c r="W243" t="s">
        <v>1445</v>
      </c>
      <c r="X243" t="s">
        <v>1479</v>
      </c>
      <c r="Y243" t="s">
        <v>1763</v>
      </c>
      <c r="Z243" t="s">
        <v>1797</v>
      </c>
      <c r="AA243" t="s">
        <v>1831</v>
      </c>
      <c r="AB243" t="s">
        <v>1865</v>
      </c>
      <c r="AC243" t="s">
        <v>1899</v>
      </c>
      <c r="AD243" t="s">
        <v>1933</v>
      </c>
      <c r="AE243" t="s">
        <v>1967</v>
      </c>
      <c r="AF243" t="s">
        <v>9186</v>
      </c>
      <c r="AG243" t="s">
        <v>1274</v>
      </c>
      <c r="AH243" t="s">
        <v>2292</v>
      </c>
      <c r="AI243" t="s">
        <v>2326</v>
      </c>
      <c r="AJ243" t="s">
        <v>2360</v>
      </c>
      <c r="AK243" t="s">
        <v>2394</v>
      </c>
      <c r="AL243" t="s">
        <v>2428</v>
      </c>
      <c r="AM243" t="s">
        <v>2462</v>
      </c>
      <c r="AN243" t="s">
        <v>2496</v>
      </c>
      <c r="AO243" t="s">
        <v>2780</v>
      </c>
      <c r="AP243" t="s">
        <v>2814</v>
      </c>
      <c r="AQ243" t="s">
        <v>2848</v>
      </c>
      <c r="AR243" t="s">
        <v>2882</v>
      </c>
      <c r="AS243" t="s">
        <v>2916</v>
      </c>
      <c r="AT243" t="s">
        <v>2950</v>
      </c>
      <c r="AU243" t="s">
        <v>9187</v>
      </c>
      <c r="AV243" t="s">
        <v>2007</v>
      </c>
      <c r="AW243" t="s">
        <v>3275</v>
      </c>
      <c r="AX243" t="s">
        <v>3309</v>
      </c>
      <c r="AY243" t="s">
        <v>3343</v>
      </c>
      <c r="AZ243" t="s">
        <v>3377</v>
      </c>
      <c r="BA243" t="s">
        <v>3411</v>
      </c>
      <c r="BB243" t="s">
        <v>3445</v>
      </c>
      <c r="BC243" t="s">
        <v>3479</v>
      </c>
      <c r="BD243" t="s">
        <v>3763</v>
      </c>
      <c r="BE243" t="s">
        <v>3797</v>
      </c>
      <c r="BF243" t="s">
        <v>3831</v>
      </c>
      <c r="BG243" t="s">
        <v>3865</v>
      </c>
      <c r="BH243" t="s">
        <v>3899</v>
      </c>
      <c r="BI243" t="s">
        <v>3933</v>
      </c>
      <c r="BJ243" t="s">
        <v>9188</v>
      </c>
      <c r="BK243" t="s">
        <v>2990</v>
      </c>
      <c r="BL243" t="s">
        <v>4008</v>
      </c>
      <c r="BM243" t="s">
        <v>4292</v>
      </c>
      <c r="BN243" t="s">
        <v>4326</v>
      </c>
      <c r="BO243" t="s">
        <v>4360</v>
      </c>
      <c r="BP243" t="s">
        <v>4394</v>
      </c>
      <c r="BQ243" t="s">
        <v>4428</v>
      </c>
      <c r="BR243" t="s">
        <v>4462</v>
      </c>
      <c r="BS243" t="s">
        <v>4496</v>
      </c>
      <c r="BT243" t="s">
        <v>4780</v>
      </c>
      <c r="BU243" t="s">
        <v>4814</v>
      </c>
      <c r="BV243" t="s">
        <v>4848</v>
      </c>
      <c r="BW243" t="s">
        <v>4882</v>
      </c>
      <c r="BX243" t="s">
        <v>4916</v>
      </c>
      <c r="BY243" t="s">
        <v>9189</v>
      </c>
      <c r="BZ243" t="s">
        <v>3973</v>
      </c>
      <c r="CA243" t="s">
        <v>4991</v>
      </c>
      <c r="CB243" t="s">
        <v>5275</v>
      </c>
      <c r="CC243" t="s">
        <v>5309</v>
      </c>
      <c r="CD243" t="s">
        <v>5343</v>
      </c>
      <c r="CE243" t="s">
        <v>5377</v>
      </c>
      <c r="CF243" t="s">
        <v>5411</v>
      </c>
      <c r="CG243" t="s">
        <v>5445</v>
      </c>
      <c r="CH243" t="s">
        <v>5479</v>
      </c>
      <c r="CI243" t="s">
        <v>5763</v>
      </c>
      <c r="CJ243" t="s">
        <v>5797</v>
      </c>
      <c r="CK243" t="s">
        <v>5831</v>
      </c>
      <c r="CL243" t="s">
        <v>5865</v>
      </c>
      <c r="CM243" t="s">
        <v>5899</v>
      </c>
      <c r="CN243" t="s">
        <v>9190</v>
      </c>
      <c r="CO243" t="s">
        <v>4956</v>
      </c>
      <c r="CP243" t="s">
        <v>5974</v>
      </c>
      <c r="CQ243" t="s">
        <v>6008</v>
      </c>
      <c r="CR243" t="s">
        <v>6292</v>
      </c>
      <c r="CS243" t="s">
        <v>6326</v>
      </c>
      <c r="CT243" t="s">
        <v>6360</v>
      </c>
      <c r="CU243" t="s">
        <v>6394</v>
      </c>
      <c r="CV243" t="s">
        <v>6428</v>
      </c>
      <c r="CW243" t="s">
        <v>6462</v>
      </c>
      <c r="CX243" t="s">
        <v>6496</v>
      </c>
      <c r="CY243" t="s">
        <v>6780</v>
      </c>
      <c r="CZ243" t="s">
        <v>6814</v>
      </c>
      <c r="DA243" t="s">
        <v>6848</v>
      </c>
      <c r="DB243" t="s">
        <v>6882</v>
      </c>
      <c r="DC243" t="s">
        <v>9191</v>
      </c>
      <c r="DD243" t="s">
        <v>5939</v>
      </c>
      <c r="DE243" t="s">
        <v>6957</v>
      </c>
      <c r="DF243" t="s">
        <v>6991</v>
      </c>
      <c r="DG243" t="s">
        <v>7275</v>
      </c>
      <c r="DH243" t="s">
        <v>7309</v>
      </c>
      <c r="DI243" t="s">
        <v>7343</v>
      </c>
      <c r="DJ243" t="s">
        <v>7377</v>
      </c>
      <c r="DK243" t="s">
        <v>7411</v>
      </c>
      <c r="DL243" t="s">
        <v>7445</v>
      </c>
      <c r="DM243" t="s">
        <v>7479</v>
      </c>
      <c r="DN243" t="s">
        <v>7763</v>
      </c>
      <c r="DO243" t="s">
        <v>7797</v>
      </c>
      <c r="DP243" t="s">
        <v>7831</v>
      </c>
      <c r="DQ243" t="s">
        <v>7865</v>
      </c>
      <c r="DR243" t="s">
        <v>9192</v>
      </c>
      <c r="DS243" t="s">
        <v>6922</v>
      </c>
      <c r="DT243" t="s">
        <v>7940</v>
      </c>
      <c r="DU243" t="s">
        <v>7974</v>
      </c>
      <c r="DV243" t="s">
        <v>8008</v>
      </c>
      <c r="DW243" t="s">
        <v>8292</v>
      </c>
      <c r="DX243" t="s">
        <v>8326</v>
      </c>
      <c r="DY243" t="s">
        <v>8360</v>
      </c>
      <c r="DZ243" t="s">
        <v>8394</v>
      </c>
      <c r="EA243" t="s">
        <v>8428</v>
      </c>
      <c r="EB243" t="s">
        <v>8462</v>
      </c>
      <c r="EC243" t="s">
        <v>8496</v>
      </c>
      <c r="ED243" t="s">
        <v>8627</v>
      </c>
      <c r="EE243" t="s">
        <v>8661</v>
      </c>
      <c r="EF243" t="s">
        <v>8695</v>
      </c>
      <c r="EG243" t="s">
        <v>9193</v>
      </c>
      <c r="EH243" t="s">
        <v>7905</v>
      </c>
    </row>
    <row r="244" spans="1:138" ht="15" hidden="1" customHeight="1">
      <c r="A244" s="49"/>
      <c r="B244" s="49" t="s">
        <v>8791</v>
      </c>
      <c r="C244" s="62">
        <v>58</v>
      </c>
      <c r="D244" t="s">
        <v>327</v>
      </c>
      <c r="E244" t="s">
        <v>361</v>
      </c>
      <c r="F244" t="s">
        <v>395</v>
      </c>
      <c r="G244" t="s">
        <v>429</v>
      </c>
      <c r="H244" t="s">
        <v>463</v>
      </c>
      <c r="I244" t="s">
        <v>497</v>
      </c>
      <c r="J244" t="s">
        <v>781</v>
      </c>
      <c r="K244" t="s">
        <v>815</v>
      </c>
      <c r="L244" t="s">
        <v>849</v>
      </c>
      <c r="M244" t="s">
        <v>883</v>
      </c>
      <c r="N244" t="s">
        <v>917</v>
      </c>
      <c r="O244" t="s">
        <v>951</v>
      </c>
      <c r="P244" t="s">
        <v>985</v>
      </c>
      <c r="Q244" t="s">
        <v>9194</v>
      </c>
      <c r="R244" t="s">
        <v>292</v>
      </c>
      <c r="S244" t="s">
        <v>1310</v>
      </c>
      <c r="T244" t="s">
        <v>1344</v>
      </c>
      <c r="U244" t="s">
        <v>1378</v>
      </c>
      <c r="V244" t="s">
        <v>1412</v>
      </c>
      <c r="W244" t="s">
        <v>1446</v>
      </c>
      <c r="X244" t="s">
        <v>1480</v>
      </c>
      <c r="Y244" t="s">
        <v>1764</v>
      </c>
      <c r="Z244" t="s">
        <v>1798</v>
      </c>
      <c r="AA244" t="s">
        <v>1832</v>
      </c>
      <c r="AB244" t="s">
        <v>1866</v>
      </c>
      <c r="AC244" t="s">
        <v>1900</v>
      </c>
      <c r="AD244" t="s">
        <v>1934</v>
      </c>
      <c r="AE244" t="s">
        <v>1968</v>
      </c>
      <c r="AF244" t="s">
        <v>9195</v>
      </c>
      <c r="AG244" t="s">
        <v>1275</v>
      </c>
      <c r="AH244" t="s">
        <v>2293</v>
      </c>
      <c r="AI244" t="s">
        <v>2327</v>
      </c>
      <c r="AJ244" t="s">
        <v>2361</v>
      </c>
      <c r="AK244" t="s">
        <v>2395</v>
      </c>
      <c r="AL244" t="s">
        <v>2429</v>
      </c>
      <c r="AM244" t="s">
        <v>2463</v>
      </c>
      <c r="AN244" t="s">
        <v>2497</v>
      </c>
      <c r="AO244" t="s">
        <v>2781</v>
      </c>
      <c r="AP244" t="s">
        <v>2815</v>
      </c>
      <c r="AQ244" t="s">
        <v>2849</v>
      </c>
      <c r="AR244" t="s">
        <v>2883</v>
      </c>
      <c r="AS244" t="s">
        <v>2917</v>
      </c>
      <c r="AT244" t="s">
        <v>2951</v>
      </c>
      <c r="AU244" t="s">
        <v>9196</v>
      </c>
      <c r="AV244" t="s">
        <v>2008</v>
      </c>
      <c r="AW244" t="s">
        <v>3276</v>
      </c>
      <c r="AX244" t="s">
        <v>3310</v>
      </c>
      <c r="AY244" t="s">
        <v>3344</v>
      </c>
      <c r="AZ244" t="s">
        <v>3378</v>
      </c>
      <c r="BA244" t="s">
        <v>3412</v>
      </c>
      <c r="BB244" t="s">
        <v>3446</v>
      </c>
      <c r="BC244" t="s">
        <v>3480</v>
      </c>
      <c r="BD244" t="s">
        <v>3764</v>
      </c>
      <c r="BE244" t="s">
        <v>3798</v>
      </c>
      <c r="BF244" t="s">
        <v>3832</v>
      </c>
      <c r="BG244" t="s">
        <v>3866</v>
      </c>
      <c r="BH244" t="s">
        <v>3900</v>
      </c>
      <c r="BI244" t="s">
        <v>3934</v>
      </c>
      <c r="BJ244" t="s">
        <v>9197</v>
      </c>
      <c r="BK244" t="s">
        <v>2991</v>
      </c>
      <c r="BL244" t="s">
        <v>4009</v>
      </c>
      <c r="BM244" t="s">
        <v>4293</v>
      </c>
      <c r="BN244" t="s">
        <v>4327</v>
      </c>
      <c r="BO244" t="s">
        <v>4361</v>
      </c>
      <c r="BP244" t="s">
        <v>4395</v>
      </c>
      <c r="BQ244" t="s">
        <v>4429</v>
      </c>
      <c r="BR244" t="s">
        <v>4463</v>
      </c>
      <c r="BS244" t="s">
        <v>4497</v>
      </c>
      <c r="BT244" t="s">
        <v>4781</v>
      </c>
      <c r="BU244" t="s">
        <v>4815</v>
      </c>
      <c r="BV244" t="s">
        <v>4849</v>
      </c>
      <c r="BW244" t="s">
        <v>4883</v>
      </c>
      <c r="BX244" t="s">
        <v>4917</v>
      </c>
      <c r="BY244" t="s">
        <v>9198</v>
      </c>
      <c r="BZ244" t="s">
        <v>3974</v>
      </c>
      <c r="CA244" t="s">
        <v>4992</v>
      </c>
      <c r="CB244" t="s">
        <v>5276</v>
      </c>
      <c r="CC244" t="s">
        <v>5310</v>
      </c>
      <c r="CD244" t="s">
        <v>5344</v>
      </c>
      <c r="CE244" t="s">
        <v>5378</v>
      </c>
      <c r="CF244" t="s">
        <v>5412</v>
      </c>
      <c r="CG244" t="s">
        <v>5446</v>
      </c>
      <c r="CH244" t="s">
        <v>5480</v>
      </c>
      <c r="CI244" t="s">
        <v>5764</v>
      </c>
      <c r="CJ244" t="s">
        <v>5798</v>
      </c>
      <c r="CK244" t="s">
        <v>5832</v>
      </c>
      <c r="CL244" t="s">
        <v>5866</v>
      </c>
      <c r="CM244" t="s">
        <v>5900</v>
      </c>
      <c r="CN244" t="s">
        <v>9199</v>
      </c>
      <c r="CO244" t="s">
        <v>4957</v>
      </c>
      <c r="CP244" t="s">
        <v>5975</v>
      </c>
      <c r="CQ244" t="s">
        <v>6009</v>
      </c>
      <c r="CR244" t="s">
        <v>6293</v>
      </c>
      <c r="CS244" t="s">
        <v>6327</v>
      </c>
      <c r="CT244" t="s">
        <v>6361</v>
      </c>
      <c r="CU244" t="s">
        <v>6395</v>
      </c>
      <c r="CV244" t="s">
        <v>6429</v>
      </c>
      <c r="CW244" t="s">
        <v>6463</v>
      </c>
      <c r="CX244" t="s">
        <v>6497</v>
      </c>
      <c r="CY244" t="s">
        <v>6781</v>
      </c>
      <c r="CZ244" t="s">
        <v>6815</v>
      </c>
      <c r="DA244" t="s">
        <v>6849</v>
      </c>
      <c r="DB244" t="s">
        <v>6883</v>
      </c>
      <c r="DC244" t="s">
        <v>9200</v>
      </c>
      <c r="DD244" t="s">
        <v>5940</v>
      </c>
      <c r="DE244" t="s">
        <v>6958</v>
      </c>
      <c r="DF244" t="s">
        <v>6992</v>
      </c>
      <c r="DG244" t="s">
        <v>7276</v>
      </c>
      <c r="DH244" t="s">
        <v>7310</v>
      </c>
      <c r="DI244" t="s">
        <v>7344</v>
      </c>
      <c r="DJ244" t="s">
        <v>7378</v>
      </c>
      <c r="DK244" t="s">
        <v>7412</v>
      </c>
      <c r="DL244" t="s">
        <v>7446</v>
      </c>
      <c r="DM244" t="s">
        <v>7480</v>
      </c>
      <c r="DN244" t="s">
        <v>7764</v>
      </c>
      <c r="DO244" t="s">
        <v>7798</v>
      </c>
      <c r="DP244" t="s">
        <v>7832</v>
      </c>
      <c r="DQ244" t="s">
        <v>7866</v>
      </c>
      <c r="DR244" t="s">
        <v>9201</v>
      </c>
      <c r="DS244" t="s">
        <v>6923</v>
      </c>
      <c r="DT244" t="s">
        <v>7941</v>
      </c>
      <c r="DU244" t="s">
        <v>7975</v>
      </c>
      <c r="DV244" t="s">
        <v>8009</v>
      </c>
      <c r="DW244" t="s">
        <v>8293</v>
      </c>
      <c r="DX244" t="s">
        <v>8327</v>
      </c>
      <c r="DY244" t="s">
        <v>8361</v>
      </c>
      <c r="DZ244" t="s">
        <v>8395</v>
      </c>
      <c r="EA244" t="s">
        <v>8429</v>
      </c>
      <c r="EB244" t="s">
        <v>8463</v>
      </c>
      <c r="EC244" t="s">
        <v>8497</v>
      </c>
      <c r="ED244" t="s">
        <v>8628</v>
      </c>
      <c r="EE244" t="s">
        <v>8662</v>
      </c>
      <c r="EF244" t="s">
        <v>8696</v>
      </c>
      <c r="EG244" t="s">
        <v>9202</v>
      </c>
      <c r="EH244" t="s">
        <v>7906</v>
      </c>
    </row>
    <row r="245" spans="1:138" ht="15" hidden="1" customHeight="1">
      <c r="A245" s="48" t="s">
        <v>8736</v>
      </c>
      <c r="B245" s="49"/>
      <c r="C245" s="62">
        <v>59</v>
      </c>
      <c r="D245" t="s">
        <v>315</v>
      </c>
      <c r="E245" t="s">
        <v>349</v>
      </c>
      <c r="F245" t="s">
        <v>383</v>
      </c>
      <c r="G245" t="s">
        <v>417</v>
      </c>
      <c r="H245" t="s">
        <v>451</v>
      </c>
      <c r="I245" t="s">
        <v>485</v>
      </c>
      <c r="J245" t="s">
        <v>769</v>
      </c>
      <c r="K245" t="s">
        <v>803</v>
      </c>
      <c r="L245" t="s">
        <v>837</v>
      </c>
      <c r="M245" t="s">
        <v>871</v>
      </c>
      <c r="N245" t="s">
        <v>905</v>
      </c>
      <c r="O245" t="s">
        <v>939</v>
      </c>
      <c r="P245" t="s">
        <v>973</v>
      </c>
      <c r="Q245" t="s">
        <v>9077</v>
      </c>
      <c r="R245" t="s">
        <v>280</v>
      </c>
      <c r="S245" t="s">
        <v>1298</v>
      </c>
      <c r="T245" t="s">
        <v>1332</v>
      </c>
      <c r="U245" t="s">
        <v>1366</v>
      </c>
      <c r="V245" t="s">
        <v>1400</v>
      </c>
      <c r="W245" t="s">
        <v>1434</v>
      </c>
      <c r="X245" t="s">
        <v>1468</v>
      </c>
      <c r="Y245" t="s">
        <v>1502</v>
      </c>
      <c r="Z245" t="s">
        <v>1786</v>
      </c>
      <c r="AA245" t="s">
        <v>1820</v>
      </c>
      <c r="AB245" t="s">
        <v>1854</v>
      </c>
      <c r="AC245" t="s">
        <v>1888</v>
      </c>
      <c r="AD245" t="s">
        <v>1922</v>
      </c>
      <c r="AE245" t="s">
        <v>1956</v>
      </c>
      <c r="AF245" t="s">
        <v>9078</v>
      </c>
      <c r="AG245" t="s">
        <v>1263</v>
      </c>
      <c r="AH245" t="s">
        <v>2281</v>
      </c>
      <c r="AI245" t="s">
        <v>2315</v>
      </c>
      <c r="AJ245" t="s">
        <v>2349</v>
      </c>
      <c r="AK245" t="s">
        <v>2383</v>
      </c>
      <c r="AL245" t="s">
        <v>2417</v>
      </c>
      <c r="AM245" t="s">
        <v>2451</v>
      </c>
      <c r="AN245" t="s">
        <v>2485</v>
      </c>
      <c r="AO245" t="s">
        <v>2769</v>
      </c>
      <c r="AP245" t="s">
        <v>2803</v>
      </c>
      <c r="AQ245" t="s">
        <v>2837</v>
      </c>
      <c r="AR245" t="s">
        <v>2871</v>
      </c>
      <c r="AS245" t="s">
        <v>2905</v>
      </c>
      <c r="AT245" t="s">
        <v>2939</v>
      </c>
      <c r="AU245" t="s">
        <v>9079</v>
      </c>
      <c r="AV245" t="s">
        <v>1996</v>
      </c>
      <c r="AW245" t="s">
        <v>3264</v>
      </c>
      <c r="AX245" t="s">
        <v>3298</v>
      </c>
      <c r="AY245" t="s">
        <v>3332</v>
      </c>
      <c r="AZ245" t="s">
        <v>3366</v>
      </c>
      <c r="BA245" t="s">
        <v>3400</v>
      </c>
      <c r="BB245" t="s">
        <v>3434</v>
      </c>
      <c r="BC245" t="s">
        <v>3468</v>
      </c>
      <c r="BD245" t="s">
        <v>3502</v>
      </c>
      <c r="BE245" t="s">
        <v>3786</v>
      </c>
      <c r="BF245" t="s">
        <v>3820</v>
      </c>
      <c r="BG245" t="s">
        <v>3854</v>
      </c>
      <c r="BH245" t="s">
        <v>3888</v>
      </c>
      <c r="BI245" t="s">
        <v>3922</v>
      </c>
      <c r="BJ245" t="s">
        <v>9080</v>
      </c>
      <c r="BK245" t="s">
        <v>2979</v>
      </c>
      <c r="BL245" t="s">
        <v>3997</v>
      </c>
      <c r="BM245" t="s">
        <v>4281</v>
      </c>
      <c r="BN245" t="s">
        <v>4315</v>
      </c>
      <c r="BO245" t="s">
        <v>4349</v>
      </c>
      <c r="BP245" t="s">
        <v>4383</v>
      </c>
      <c r="BQ245" t="s">
        <v>4417</v>
      </c>
      <c r="BR245" t="s">
        <v>4451</v>
      </c>
      <c r="BS245" t="s">
        <v>4485</v>
      </c>
      <c r="BT245" t="s">
        <v>4769</v>
      </c>
      <c r="BU245" t="s">
        <v>4803</v>
      </c>
      <c r="BV245" t="s">
        <v>4837</v>
      </c>
      <c r="BW245" t="s">
        <v>4871</v>
      </c>
      <c r="BX245" t="s">
        <v>4905</v>
      </c>
      <c r="BY245" t="s">
        <v>9081</v>
      </c>
      <c r="BZ245" t="s">
        <v>3962</v>
      </c>
      <c r="CA245" t="s">
        <v>4980</v>
      </c>
      <c r="CB245" t="s">
        <v>5264</v>
      </c>
      <c r="CC245" t="s">
        <v>5298</v>
      </c>
      <c r="CD245" t="s">
        <v>5332</v>
      </c>
      <c r="CE245" t="s">
        <v>5366</v>
      </c>
      <c r="CF245" t="s">
        <v>5400</v>
      </c>
      <c r="CG245" t="s">
        <v>5434</v>
      </c>
      <c r="CH245" t="s">
        <v>5468</v>
      </c>
      <c r="CI245" t="s">
        <v>5502</v>
      </c>
      <c r="CJ245" t="s">
        <v>5786</v>
      </c>
      <c r="CK245" t="s">
        <v>5820</v>
      </c>
      <c r="CL245" t="s">
        <v>5854</v>
      </c>
      <c r="CM245" t="s">
        <v>5888</v>
      </c>
      <c r="CN245" t="s">
        <v>9082</v>
      </c>
      <c r="CO245" t="s">
        <v>4945</v>
      </c>
      <c r="CP245" t="s">
        <v>5963</v>
      </c>
      <c r="CQ245" t="s">
        <v>5997</v>
      </c>
      <c r="CR245" t="s">
        <v>6281</v>
      </c>
      <c r="CS245" t="s">
        <v>6315</v>
      </c>
      <c r="CT245" t="s">
        <v>6349</v>
      </c>
      <c r="CU245" t="s">
        <v>6383</v>
      </c>
      <c r="CV245" t="s">
        <v>6417</v>
      </c>
      <c r="CW245" t="s">
        <v>6451</v>
      </c>
      <c r="CX245" t="s">
        <v>6485</v>
      </c>
      <c r="CY245" t="s">
        <v>6769</v>
      </c>
      <c r="CZ245" t="s">
        <v>6803</v>
      </c>
      <c r="DA245" t="s">
        <v>6837</v>
      </c>
      <c r="DB245" t="s">
        <v>6871</v>
      </c>
      <c r="DC245" t="s">
        <v>9083</v>
      </c>
      <c r="DD245" t="s">
        <v>5928</v>
      </c>
      <c r="DE245" t="s">
        <v>6946</v>
      </c>
      <c r="DF245" t="s">
        <v>6980</v>
      </c>
      <c r="DG245" t="s">
        <v>7264</v>
      </c>
      <c r="DH245" t="s">
        <v>7298</v>
      </c>
      <c r="DI245" t="s">
        <v>7332</v>
      </c>
      <c r="DJ245" t="s">
        <v>7366</v>
      </c>
      <c r="DK245" t="s">
        <v>7400</v>
      </c>
      <c r="DL245" t="s">
        <v>7434</v>
      </c>
      <c r="DM245" t="s">
        <v>7468</v>
      </c>
      <c r="DN245" t="s">
        <v>7502</v>
      </c>
      <c r="DO245" t="s">
        <v>7786</v>
      </c>
      <c r="DP245" t="s">
        <v>7820</v>
      </c>
      <c r="DQ245" t="s">
        <v>7854</v>
      </c>
      <c r="DR245" t="s">
        <v>9084</v>
      </c>
      <c r="DS245" t="s">
        <v>6911</v>
      </c>
      <c r="DT245" t="s">
        <v>7929</v>
      </c>
      <c r="DU245" t="s">
        <v>7963</v>
      </c>
      <c r="DV245" t="s">
        <v>7997</v>
      </c>
      <c r="DW245" t="s">
        <v>8281</v>
      </c>
      <c r="DX245" t="s">
        <v>8315</v>
      </c>
      <c r="DY245" t="s">
        <v>8349</v>
      </c>
      <c r="DZ245" t="s">
        <v>8383</v>
      </c>
      <c r="EA245" t="s">
        <v>8417</v>
      </c>
      <c r="EB245" t="s">
        <v>8451</v>
      </c>
      <c r="EC245" t="s">
        <v>8485</v>
      </c>
      <c r="ED245" t="s">
        <v>8616</v>
      </c>
      <c r="EE245" t="s">
        <v>8650</v>
      </c>
      <c r="EF245" t="s">
        <v>8684</v>
      </c>
      <c r="EG245" t="s">
        <v>9085</v>
      </c>
      <c r="EH245" t="s">
        <v>7894</v>
      </c>
    </row>
    <row r="246" spans="1:138" ht="15" hidden="1" customHeight="1"/>
  </sheetData>
  <mergeCells count="102">
    <mergeCell ref="ES182:ES183"/>
    <mergeCell ref="ET182:ET183"/>
    <mergeCell ref="FN182:FN183"/>
    <mergeCell ref="FO182:FO183"/>
    <mergeCell ref="GI182:GI183"/>
    <mergeCell ref="GJ182:GJ183"/>
    <mergeCell ref="DR182:DR183"/>
    <mergeCell ref="DS182:DS183"/>
    <mergeCell ref="DT182:EA182"/>
    <mergeCell ref="EB182:EF182"/>
    <mergeCell ref="EG182:EG183"/>
    <mergeCell ref="EH182:EH183"/>
    <mergeCell ref="CP182:CW182"/>
    <mergeCell ref="CX182:DB182"/>
    <mergeCell ref="DC182:DC183"/>
    <mergeCell ref="DD182:DD183"/>
    <mergeCell ref="DE182:DL182"/>
    <mergeCell ref="DM182:DQ182"/>
    <mergeCell ref="BY182:BY183"/>
    <mergeCell ref="BZ182:BZ183"/>
    <mergeCell ref="CA182:CH182"/>
    <mergeCell ref="CI182:CM182"/>
    <mergeCell ref="CN182:CN183"/>
    <mergeCell ref="CO182:CO183"/>
    <mergeCell ref="AW182:BD182"/>
    <mergeCell ref="BE182:BI182"/>
    <mergeCell ref="BJ182:BJ183"/>
    <mergeCell ref="BK182:BK183"/>
    <mergeCell ref="BL182:BS182"/>
    <mergeCell ref="BT182:BX182"/>
    <mergeCell ref="AF182:AF183"/>
    <mergeCell ref="AG182:AG183"/>
    <mergeCell ref="AH182:AO182"/>
    <mergeCell ref="AP182:AT182"/>
    <mergeCell ref="AU182:AU183"/>
    <mergeCell ref="AV182:AV183"/>
    <mergeCell ref="FN113:FN114"/>
    <mergeCell ref="FO113:FO114"/>
    <mergeCell ref="GI113:GI114"/>
    <mergeCell ref="GJ113:GJ114"/>
    <mergeCell ref="D182:K182"/>
    <mergeCell ref="L182:P182"/>
    <mergeCell ref="Q182:Q183"/>
    <mergeCell ref="R182:R183"/>
    <mergeCell ref="S182:Z182"/>
    <mergeCell ref="AA182:AE182"/>
    <mergeCell ref="DT113:EA113"/>
    <mergeCell ref="EB113:EF113"/>
    <mergeCell ref="EG113:EG114"/>
    <mergeCell ref="EH113:EH114"/>
    <mergeCell ref="ES113:ES114"/>
    <mergeCell ref="ET113:ET114"/>
    <mergeCell ref="DC113:DC114"/>
    <mergeCell ref="DD113:DD114"/>
    <mergeCell ref="DE113:DL113"/>
    <mergeCell ref="DM113:DQ113"/>
    <mergeCell ref="DR113:DR114"/>
    <mergeCell ref="DS113:DS114"/>
    <mergeCell ref="CA113:CH113"/>
    <mergeCell ref="CI113:CM113"/>
    <mergeCell ref="CN113:CN114"/>
    <mergeCell ref="CO113:CO114"/>
    <mergeCell ref="CP113:CW113"/>
    <mergeCell ref="CX113:DB113"/>
    <mergeCell ref="BJ113:BJ114"/>
    <mergeCell ref="BK113:BK114"/>
    <mergeCell ref="BL113:BS113"/>
    <mergeCell ref="BT113:BX113"/>
    <mergeCell ref="BY113:BY114"/>
    <mergeCell ref="BZ113:BZ114"/>
    <mergeCell ref="AH113:AO113"/>
    <mergeCell ref="AP113:AT113"/>
    <mergeCell ref="AU113:AU114"/>
    <mergeCell ref="AV113:AV114"/>
    <mergeCell ref="AW113:BD113"/>
    <mergeCell ref="BE113:BI113"/>
    <mergeCell ref="Q113:Q114"/>
    <mergeCell ref="R113:R114"/>
    <mergeCell ref="S113:Z113"/>
    <mergeCell ref="AA113:AE113"/>
    <mergeCell ref="AF113:AF114"/>
    <mergeCell ref="AG113:AG114"/>
    <mergeCell ref="D12:D13"/>
    <mergeCell ref="E12:E13"/>
    <mergeCell ref="H12:H13"/>
    <mergeCell ref="I12:I13"/>
    <mergeCell ref="D113:K113"/>
    <mergeCell ref="L113:P113"/>
    <mergeCell ref="A8:F8"/>
    <mergeCell ref="I8:K8"/>
    <mergeCell ref="M8:P8"/>
    <mergeCell ref="R8:T8"/>
    <mergeCell ref="V8:Y8"/>
    <mergeCell ref="C10:E10"/>
    <mergeCell ref="G10:I11"/>
    <mergeCell ref="C11:E11"/>
    <mergeCell ref="B5:H5"/>
    <mergeCell ref="B6:H6"/>
    <mergeCell ref="I6:L6"/>
    <mergeCell ref="M6:Q6"/>
    <mergeCell ref="R6:U6"/>
    <mergeCell ref="V6:Z6"/>
  </mergeCells>
  <dataValidations count="2">
    <dataValidation type="list" allowBlank="1" showInputMessage="1" showErrorMessage="1" sqref="C11" xr:uid="{26F9F36D-67B3-4957-8632-C84C81A41049}">
      <formula1>$B$94:$B$106</formula1>
    </dataValidation>
    <dataValidation type="list" allowBlank="1" showInputMessage="1" showErrorMessage="1" sqref="C10" xr:uid="{FB050725-4A6B-4A18-A4C6-87BC91A5BFE2}">
      <formula1>$B$80:$B$88</formula1>
    </dataValidation>
  </dataValidations>
  <hyperlinks>
    <hyperlink ref="A78" r:id="rId1" display="http://www.abs.gov.au/websitedbs/d3310114.nsf/Home/©+Copyright?OpenDocument" xr:uid="{FABE54EF-4E29-4296-8D8A-767D68B37A63}"/>
  </hyperlinks>
  <pageMargins left="0.74803149606299213" right="0.74803149606299213" top="0.98425196850393704" bottom="0.98425196850393704" header="0.51181102362204722" footer="0.51181102362204722"/>
  <pageSetup paperSize="8" scale="11" fitToHeight="0" orientation="portrait" r:id="rId2"/>
  <drawing r:id="rId3"/>
  <legacy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8012</v>
      </c>
      <c r="C1" s="3" t="s">
        <v>8013</v>
      </c>
      <c r="D1" s="3" t="s">
        <v>8014</v>
      </c>
      <c r="E1" s="3" t="s">
        <v>8015</v>
      </c>
      <c r="F1" s="3" t="s">
        <v>8016</v>
      </c>
      <c r="G1" s="3" t="s">
        <v>8017</v>
      </c>
      <c r="H1" s="3" t="s">
        <v>8018</v>
      </c>
      <c r="I1" s="3" t="s">
        <v>8019</v>
      </c>
      <c r="J1" s="3" t="s">
        <v>8020</v>
      </c>
      <c r="K1" s="3" t="s">
        <v>8021</v>
      </c>
      <c r="L1" s="3" t="s">
        <v>8022</v>
      </c>
      <c r="M1" s="3" t="s">
        <v>8023</v>
      </c>
      <c r="N1" s="3" t="s">
        <v>8024</v>
      </c>
      <c r="O1" s="3" t="s">
        <v>8025</v>
      </c>
      <c r="P1" s="3" t="s">
        <v>8026</v>
      </c>
      <c r="Q1" s="3" t="s">
        <v>8027</v>
      </c>
      <c r="R1" s="3" t="s">
        <v>8028</v>
      </c>
      <c r="S1" s="3" t="s">
        <v>8029</v>
      </c>
      <c r="T1" s="3" t="s">
        <v>8030</v>
      </c>
      <c r="U1" s="3" t="s">
        <v>8031</v>
      </c>
      <c r="V1" s="3" t="s">
        <v>8032</v>
      </c>
      <c r="W1" s="3" t="s">
        <v>8033</v>
      </c>
      <c r="X1" s="3" t="s">
        <v>8034</v>
      </c>
      <c r="Y1" s="3" t="s">
        <v>8035</v>
      </c>
      <c r="Z1" s="3" t="s">
        <v>8036</v>
      </c>
      <c r="AA1" s="3" t="s">
        <v>8037</v>
      </c>
      <c r="AB1" s="3" t="s">
        <v>8038</v>
      </c>
      <c r="AC1" s="3" t="s">
        <v>8039</v>
      </c>
      <c r="AD1" s="3" t="s">
        <v>8040</v>
      </c>
      <c r="AE1" s="3" t="s">
        <v>8041</v>
      </c>
      <c r="AF1" s="3" t="s">
        <v>8042</v>
      </c>
      <c r="AG1" s="3" t="s">
        <v>8043</v>
      </c>
      <c r="AH1" s="3" t="s">
        <v>8044</v>
      </c>
      <c r="AI1" s="3" t="s">
        <v>8045</v>
      </c>
      <c r="AJ1" s="3" t="s">
        <v>8046</v>
      </c>
      <c r="AK1" s="3" t="s">
        <v>8047</v>
      </c>
      <c r="AL1" s="3" t="s">
        <v>8048</v>
      </c>
      <c r="AM1" s="3" t="s">
        <v>8049</v>
      </c>
      <c r="AN1" s="3" t="s">
        <v>8050</v>
      </c>
      <c r="AO1" s="3" t="s">
        <v>8051</v>
      </c>
      <c r="AP1" s="3" t="s">
        <v>8052</v>
      </c>
      <c r="AQ1" s="3" t="s">
        <v>8053</v>
      </c>
      <c r="AR1" s="3" t="s">
        <v>8054</v>
      </c>
      <c r="AS1" s="3" t="s">
        <v>8055</v>
      </c>
      <c r="AT1" s="3" t="s">
        <v>8056</v>
      </c>
      <c r="AU1" s="3" t="s">
        <v>8057</v>
      </c>
      <c r="AV1" s="3" t="s">
        <v>8058</v>
      </c>
      <c r="AW1" s="3" t="s">
        <v>8059</v>
      </c>
      <c r="AX1" s="3" t="s">
        <v>8060</v>
      </c>
      <c r="AY1" s="3" t="s">
        <v>8061</v>
      </c>
      <c r="AZ1" s="3" t="s">
        <v>8062</v>
      </c>
      <c r="BA1" s="3" t="s">
        <v>8063</v>
      </c>
      <c r="BB1" s="3" t="s">
        <v>8064</v>
      </c>
      <c r="BC1" s="3" t="s">
        <v>8065</v>
      </c>
      <c r="BD1" s="3" t="s">
        <v>8066</v>
      </c>
      <c r="BE1" s="3" t="s">
        <v>8067</v>
      </c>
      <c r="BF1" s="3" t="s">
        <v>8068</v>
      </c>
      <c r="BG1" s="3" t="s">
        <v>8069</v>
      </c>
      <c r="BH1" s="3" t="s">
        <v>8070</v>
      </c>
      <c r="BI1" s="3" t="s">
        <v>8071</v>
      </c>
      <c r="BJ1" s="3" t="s">
        <v>8072</v>
      </c>
      <c r="BK1" s="3" t="s">
        <v>8073</v>
      </c>
      <c r="BL1" s="3" t="s">
        <v>8074</v>
      </c>
      <c r="BM1" s="3" t="s">
        <v>8075</v>
      </c>
      <c r="BN1" s="3" t="s">
        <v>8076</v>
      </c>
      <c r="BO1" s="3" t="s">
        <v>8077</v>
      </c>
      <c r="BP1" s="3" t="s">
        <v>8078</v>
      </c>
      <c r="BQ1" s="3" t="s">
        <v>8079</v>
      </c>
      <c r="BR1" s="3" t="s">
        <v>8080</v>
      </c>
      <c r="BS1" s="3" t="s">
        <v>8081</v>
      </c>
      <c r="BT1" s="3" t="s">
        <v>8082</v>
      </c>
      <c r="BU1" s="3" t="s">
        <v>8083</v>
      </c>
      <c r="BV1" s="3" t="s">
        <v>8084</v>
      </c>
      <c r="BW1" s="3" t="s">
        <v>8085</v>
      </c>
      <c r="BX1" s="3" t="s">
        <v>8086</v>
      </c>
      <c r="BY1" s="3" t="s">
        <v>8087</v>
      </c>
      <c r="BZ1" s="3" t="s">
        <v>8088</v>
      </c>
      <c r="CA1" s="3" t="s">
        <v>8089</v>
      </c>
      <c r="CB1" s="3" t="s">
        <v>8090</v>
      </c>
      <c r="CC1" s="3" t="s">
        <v>8091</v>
      </c>
      <c r="CD1" s="3" t="s">
        <v>8092</v>
      </c>
      <c r="CE1" s="3" t="s">
        <v>8093</v>
      </c>
      <c r="CF1" s="3" t="s">
        <v>8094</v>
      </c>
      <c r="CG1" s="3" t="s">
        <v>8095</v>
      </c>
      <c r="CH1" s="3" t="s">
        <v>8096</v>
      </c>
      <c r="CI1" s="3" t="s">
        <v>8097</v>
      </c>
      <c r="CJ1" s="3" t="s">
        <v>8098</v>
      </c>
      <c r="CK1" s="3" t="s">
        <v>8099</v>
      </c>
      <c r="CL1" s="3" t="s">
        <v>8100</v>
      </c>
      <c r="CM1" s="3" t="s">
        <v>8101</v>
      </c>
      <c r="CN1" s="3" t="s">
        <v>8102</v>
      </c>
      <c r="CO1" s="3" t="s">
        <v>8103</v>
      </c>
      <c r="CP1" s="3" t="s">
        <v>8104</v>
      </c>
      <c r="CQ1" s="3" t="s">
        <v>8105</v>
      </c>
      <c r="CR1" s="3" t="s">
        <v>8106</v>
      </c>
      <c r="CS1" s="3" t="s">
        <v>8107</v>
      </c>
      <c r="CT1" s="3" t="s">
        <v>8108</v>
      </c>
      <c r="CU1" s="3" t="s">
        <v>8109</v>
      </c>
      <c r="CV1" s="3" t="s">
        <v>8110</v>
      </c>
      <c r="CW1" s="3" t="s">
        <v>8111</v>
      </c>
      <c r="CX1" s="3" t="s">
        <v>8112</v>
      </c>
      <c r="CY1" s="3" t="s">
        <v>8113</v>
      </c>
      <c r="CZ1" s="3" t="s">
        <v>8114</v>
      </c>
      <c r="DA1" s="3" t="s">
        <v>8115</v>
      </c>
      <c r="DB1" s="3" t="s">
        <v>8116</v>
      </c>
      <c r="DC1" s="3" t="s">
        <v>8117</v>
      </c>
      <c r="DD1" s="3" t="s">
        <v>8118</v>
      </c>
      <c r="DE1" s="3" t="s">
        <v>8119</v>
      </c>
      <c r="DF1" s="3" t="s">
        <v>8120</v>
      </c>
      <c r="DG1" s="3" t="s">
        <v>8121</v>
      </c>
      <c r="DH1" s="3" t="s">
        <v>8122</v>
      </c>
      <c r="DI1" s="3" t="s">
        <v>8123</v>
      </c>
      <c r="DJ1" s="3" t="s">
        <v>8124</v>
      </c>
      <c r="DK1" s="3" t="s">
        <v>8125</v>
      </c>
      <c r="DL1" s="3" t="s">
        <v>8126</v>
      </c>
      <c r="DM1" s="3" t="s">
        <v>8127</v>
      </c>
      <c r="DN1" s="3" t="s">
        <v>8128</v>
      </c>
      <c r="DO1" s="3" t="s">
        <v>8129</v>
      </c>
      <c r="DP1" s="3" t="s">
        <v>8130</v>
      </c>
      <c r="DQ1" s="3" t="s">
        <v>8131</v>
      </c>
      <c r="DR1" s="3" t="s">
        <v>8132</v>
      </c>
      <c r="DS1" s="3" t="s">
        <v>8133</v>
      </c>
      <c r="DT1" s="3" t="s">
        <v>8134</v>
      </c>
      <c r="DU1" s="3" t="s">
        <v>8135</v>
      </c>
      <c r="DV1" s="3" t="s">
        <v>8136</v>
      </c>
      <c r="DW1" s="3" t="s">
        <v>8137</v>
      </c>
      <c r="DX1" s="3" t="s">
        <v>8138</v>
      </c>
      <c r="DY1" s="3" t="s">
        <v>8139</v>
      </c>
      <c r="DZ1" s="3" t="s">
        <v>8140</v>
      </c>
      <c r="EA1" s="3" t="s">
        <v>8141</v>
      </c>
      <c r="EB1" s="3" t="s">
        <v>8142</v>
      </c>
      <c r="EC1" s="3" t="s">
        <v>8143</v>
      </c>
      <c r="ED1" s="3" t="s">
        <v>8144</v>
      </c>
      <c r="EE1" s="3" t="s">
        <v>8145</v>
      </c>
      <c r="EF1" s="3" t="s">
        <v>8146</v>
      </c>
      <c r="EG1" s="3" t="s">
        <v>8147</v>
      </c>
      <c r="EH1" s="3" t="s">
        <v>8148</v>
      </c>
      <c r="EI1" s="3" t="s">
        <v>8149</v>
      </c>
      <c r="EJ1" s="3" t="s">
        <v>8150</v>
      </c>
      <c r="EK1" s="3" t="s">
        <v>8151</v>
      </c>
      <c r="EL1" s="3" t="s">
        <v>8152</v>
      </c>
      <c r="EM1" s="3" t="s">
        <v>8153</v>
      </c>
      <c r="EN1" s="3" t="s">
        <v>8154</v>
      </c>
      <c r="EO1" s="3" t="s">
        <v>8155</v>
      </c>
      <c r="EP1" s="3" t="s">
        <v>8156</v>
      </c>
      <c r="EQ1" s="3" t="s">
        <v>8157</v>
      </c>
      <c r="ER1" s="3" t="s">
        <v>8158</v>
      </c>
      <c r="ES1" s="3" t="s">
        <v>8159</v>
      </c>
      <c r="ET1" s="3" t="s">
        <v>8160</v>
      </c>
      <c r="EU1" s="3" t="s">
        <v>8161</v>
      </c>
      <c r="EV1" s="3" t="s">
        <v>8162</v>
      </c>
      <c r="EW1" s="3" t="s">
        <v>8163</v>
      </c>
      <c r="EX1" s="3" t="s">
        <v>8164</v>
      </c>
      <c r="EY1" s="3" t="s">
        <v>8165</v>
      </c>
      <c r="EZ1" s="3" t="s">
        <v>8166</v>
      </c>
      <c r="FA1" s="3" t="s">
        <v>8167</v>
      </c>
      <c r="FB1" s="3" t="s">
        <v>8168</v>
      </c>
      <c r="FC1" s="3" t="s">
        <v>8169</v>
      </c>
      <c r="FD1" s="3" t="s">
        <v>8170</v>
      </c>
      <c r="FE1" s="3" t="s">
        <v>8171</v>
      </c>
      <c r="FF1" s="3" t="s">
        <v>8172</v>
      </c>
      <c r="FG1" s="3" t="s">
        <v>8173</v>
      </c>
      <c r="FH1" s="3" t="s">
        <v>8174</v>
      </c>
      <c r="FI1" s="3" t="s">
        <v>8175</v>
      </c>
      <c r="FJ1" s="3" t="s">
        <v>8176</v>
      </c>
      <c r="FK1" s="3" t="s">
        <v>8177</v>
      </c>
      <c r="FL1" s="3" t="s">
        <v>8178</v>
      </c>
      <c r="FM1" s="3" t="s">
        <v>8179</v>
      </c>
      <c r="FN1" s="3" t="s">
        <v>8180</v>
      </c>
      <c r="FO1" s="3" t="s">
        <v>8181</v>
      </c>
      <c r="FP1" s="3" t="s">
        <v>8182</v>
      </c>
      <c r="FQ1" s="3" t="s">
        <v>8183</v>
      </c>
      <c r="FR1" s="3" t="s">
        <v>8184</v>
      </c>
      <c r="FS1" s="3" t="s">
        <v>8185</v>
      </c>
      <c r="FT1" s="3" t="s">
        <v>8186</v>
      </c>
      <c r="FU1" s="3" t="s">
        <v>8187</v>
      </c>
      <c r="FV1" s="3" t="s">
        <v>8188</v>
      </c>
      <c r="FW1" s="3" t="s">
        <v>8189</v>
      </c>
      <c r="FX1" s="3" t="s">
        <v>8190</v>
      </c>
      <c r="FY1" s="3" t="s">
        <v>8191</v>
      </c>
      <c r="FZ1" s="3" t="s">
        <v>8192</v>
      </c>
      <c r="GA1" s="3" t="s">
        <v>8193</v>
      </c>
      <c r="GB1" s="3" t="s">
        <v>8194</v>
      </c>
      <c r="GC1" s="3" t="s">
        <v>8195</v>
      </c>
      <c r="GD1" s="3" t="s">
        <v>8196</v>
      </c>
      <c r="GE1" s="3" t="s">
        <v>8197</v>
      </c>
      <c r="GF1" s="3" t="s">
        <v>8198</v>
      </c>
      <c r="GG1" s="3" t="s">
        <v>8199</v>
      </c>
      <c r="GH1" s="3" t="s">
        <v>8200</v>
      </c>
      <c r="GI1" s="3" t="s">
        <v>8201</v>
      </c>
      <c r="GJ1" s="3" t="s">
        <v>8202</v>
      </c>
      <c r="GK1" s="3" t="s">
        <v>8203</v>
      </c>
      <c r="GL1" s="3" t="s">
        <v>8204</v>
      </c>
      <c r="GM1" s="3" t="s">
        <v>8205</v>
      </c>
      <c r="GN1" s="3" t="s">
        <v>8206</v>
      </c>
      <c r="GO1" s="3" t="s">
        <v>8207</v>
      </c>
      <c r="GP1" s="3" t="s">
        <v>8208</v>
      </c>
      <c r="GQ1" s="3" t="s">
        <v>8209</v>
      </c>
      <c r="GR1" s="3" t="s">
        <v>8210</v>
      </c>
      <c r="GS1" s="3" t="s">
        <v>8211</v>
      </c>
      <c r="GT1" s="3" t="s">
        <v>8212</v>
      </c>
      <c r="GU1" s="3" t="s">
        <v>8213</v>
      </c>
      <c r="GV1" s="3" t="s">
        <v>8214</v>
      </c>
      <c r="GW1" s="3" t="s">
        <v>8215</v>
      </c>
      <c r="GX1" s="3" t="s">
        <v>8216</v>
      </c>
      <c r="GY1" s="3" t="s">
        <v>8217</v>
      </c>
      <c r="GZ1" s="3" t="s">
        <v>8218</v>
      </c>
      <c r="HA1" s="3" t="s">
        <v>8219</v>
      </c>
      <c r="HB1" s="3" t="s">
        <v>8220</v>
      </c>
      <c r="HC1" s="3" t="s">
        <v>8221</v>
      </c>
      <c r="HD1" s="3" t="s">
        <v>8222</v>
      </c>
      <c r="HE1" s="3" t="s">
        <v>8223</v>
      </c>
      <c r="HF1" s="3" t="s">
        <v>8224</v>
      </c>
      <c r="HG1" s="3" t="s">
        <v>8225</v>
      </c>
      <c r="HH1" s="3" t="s">
        <v>8226</v>
      </c>
      <c r="HI1" s="3" t="s">
        <v>8227</v>
      </c>
      <c r="HJ1" s="3" t="s">
        <v>8228</v>
      </c>
      <c r="HK1" s="3" t="s">
        <v>8229</v>
      </c>
      <c r="HL1" s="3" t="s">
        <v>8230</v>
      </c>
      <c r="HM1" s="3" t="s">
        <v>8231</v>
      </c>
      <c r="HN1" s="3" t="s">
        <v>8232</v>
      </c>
      <c r="HO1" s="3" t="s">
        <v>8233</v>
      </c>
      <c r="HP1" s="3" t="s">
        <v>8234</v>
      </c>
      <c r="HQ1" s="3" t="s">
        <v>8235</v>
      </c>
      <c r="HR1" s="3" t="s">
        <v>8236</v>
      </c>
      <c r="HS1" s="3" t="s">
        <v>8237</v>
      </c>
      <c r="HT1" s="3" t="s">
        <v>8238</v>
      </c>
      <c r="HU1" s="3" t="s">
        <v>8239</v>
      </c>
      <c r="HV1" s="3" t="s">
        <v>8240</v>
      </c>
      <c r="HW1" s="3" t="s">
        <v>8241</v>
      </c>
      <c r="HX1" s="3" t="s">
        <v>8242</v>
      </c>
      <c r="HY1" s="3" t="s">
        <v>8243</v>
      </c>
      <c r="HZ1" s="3" t="s">
        <v>8244</v>
      </c>
      <c r="IA1" s="3" t="s">
        <v>8245</v>
      </c>
      <c r="IB1" s="3" t="s">
        <v>8246</v>
      </c>
      <c r="IC1" s="3" t="s">
        <v>8247</v>
      </c>
      <c r="ID1" s="3" t="s">
        <v>8248</v>
      </c>
      <c r="IE1" s="3" t="s">
        <v>8249</v>
      </c>
      <c r="IF1" s="3" t="s">
        <v>8250</v>
      </c>
      <c r="IG1" s="3" t="s">
        <v>8251</v>
      </c>
      <c r="IH1" s="3" t="s">
        <v>8252</v>
      </c>
      <c r="II1" s="3" t="s">
        <v>8253</v>
      </c>
      <c r="IJ1" s="3" t="s">
        <v>8254</v>
      </c>
      <c r="IK1" s="3" t="s">
        <v>8255</v>
      </c>
      <c r="IL1" s="3" t="s">
        <v>8256</v>
      </c>
      <c r="IM1" s="3" t="s">
        <v>8257</v>
      </c>
      <c r="IN1" s="3" t="s">
        <v>8258</v>
      </c>
      <c r="IO1" s="3" t="s">
        <v>8259</v>
      </c>
      <c r="IP1" s="3" t="s">
        <v>8260</v>
      </c>
      <c r="IQ1" s="3" t="s">
        <v>8261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8262</v>
      </c>
      <c r="C10" s="8" t="s">
        <v>8263</v>
      </c>
      <c r="D10" s="8" t="s">
        <v>8264</v>
      </c>
      <c r="E10" s="8" t="s">
        <v>8265</v>
      </c>
      <c r="F10" s="8" t="s">
        <v>8266</v>
      </c>
      <c r="G10" s="8" t="s">
        <v>8267</v>
      </c>
      <c r="H10" s="8" t="s">
        <v>8268</v>
      </c>
      <c r="I10" s="8" t="s">
        <v>8269</v>
      </c>
      <c r="J10" s="8" t="s">
        <v>8270</v>
      </c>
      <c r="K10" s="8" t="s">
        <v>8271</v>
      </c>
      <c r="L10" s="8" t="s">
        <v>8272</v>
      </c>
      <c r="M10" s="8" t="s">
        <v>8273</v>
      </c>
      <c r="N10" s="8" t="s">
        <v>8274</v>
      </c>
      <c r="O10" s="8" t="s">
        <v>8275</v>
      </c>
      <c r="P10" s="8" t="s">
        <v>8276</v>
      </c>
      <c r="Q10" s="8" t="s">
        <v>8277</v>
      </c>
      <c r="R10" s="8" t="s">
        <v>8278</v>
      </c>
      <c r="S10" s="8" t="s">
        <v>8279</v>
      </c>
      <c r="T10" s="8" t="s">
        <v>8280</v>
      </c>
      <c r="U10" s="8" t="s">
        <v>8281</v>
      </c>
      <c r="V10" s="8" t="s">
        <v>8282</v>
      </c>
      <c r="W10" s="8" t="s">
        <v>8283</v>
      </c>
      <c r="X10" s="8" t="s">
        <v>8284</v>
      </c>
      <c r="Y10" s="8" t="s">
        <v>8285</v>
      </c>
      <c r="Z10" s="8" t="s">
        <v>8286</v>
      </c>
      <c r="AA10" s="8" t="s">
        <v>8287</v>
      </c>
      <c r="AB10" s="8" t="s">
        <v>8288</v>
      </c>
      <c r="AC10" s="8" t="s">
        <v>8289</v>
      </c>
      <c r="AD10" s="8" t="s">
        <v>8290</v>
      </c>
      <c r="AE10" s="8" t="s">
        <v>8291</v>
      </c>
      <c r="AF10" s="8" t="s">
        <v>8292</v>
      </c>
      <c r="AG10" s="8" t="s">
        <v>8293</v>
      </c>
      <c r="AH10" s="8" t="s">
        <v>8294</v>
      </c>
      <c r="AI10" s="8" t="s">
        <v>8295</v>
      </c>
      <c r="AJ10" s="8" t="s">
        <v>8296</v>
      </c>
      <c r="AK10" s="8" t="s">
        <v>8297</v>
      </c>
      <c r="AL10" s="8" t="s">
        <v>8298</v>
      </c>
      <c r="AM10" s="8" t="s">
        <v>8299</v>
      </c>
      <c r="AN10" s="8" t="s">
        <v>8300</v>
      </c>
      <c r="AO10" s="8" t="s">
        <v>8301</v>
      </c>
      <c r="AP10" s="8" t="s">
        <v>8302</v>
      </c>
      <c r="AQ10" s="8" t="s">
        <v>8303</v>
      </c>
      <c r="AR10" s="8" t="s">
        <v>8304</v>
      </c>
      <c r="AS10" s="8" t="s">
        <v>8305</v>
      </c>
      <c r="AT10" s="8" t="s">
        <v>8306</v>
      </c>
      <c r="AU10" s="8" t="s">
        <v>8307</v>
      </c>
      <c r="AV10" s="8" t="s">
        <v>8308</v>
      </c>
      <c r="AW10" s="8" t="s">
        <v>8309</v>
      </c>
      <c r="AX10" s="8" t="s">
        <v>8310</v>
      </c>
      <c r="AY10" s="8" t="s">
        <v>8311</v>
      </c>
      <c r="AZ10" s="8" t="s">
        <v>8312</v>
      </c>
      <c r="BA10" s="8" t="s">
        <v>8313</v>
      </c>
      <c r="BB10" s="8" t="s">
        <v>8314</v>
      </c>
      <c r="BC10" s="8" t="s">
        <v>8315</v>
      </c>
      <c r="BD10" s="8" t="s">
        <v>8316</v>
      </c>
      <c r="BE10" s="8" t="s">
        <v>8317</v>
      </c>
      <c r="BF10" s="8" t="s">
        <v>8318</v>
      </c>
      <c r="BG10" s="8" t="s">
        <v>8319</v>
      </c>
      <c r="BH10" s="8" t="s">
        <v>8320</v>
      </c>
      <c r="BI10" s="8" t="s">
        <v>8321</v>
      </c>
      <c r="BJ10" s="8" t="s">
        <v>8322</v>
      </c>
      <c r="BK10" s="8" t="s">
        <v>8323</v>
      </c>
      <c r="BL10" s="8" t="s">
        <v>8324</v>
      </c>
      <c r="BM10" s="8" t="s">
        <v>8325</v>
      </c>
      <c r="BN10" s="8" t="s">
        <v>8326</v>
      </c>
      <c r="BO10" s="8" t="s">
        <v>8327</v>
      </c>
      <c r="BP10" s="8" t="s">
        <v>8328</v>
      </c>
      <c r="BQ10" s="8" t="s">
        <v>8329</v>
      </c>
      <c r="BR10" s="8" t="s">
        <v>8330</v>
      </c>
      <c r="BS10" s="8" t="s">
        <v>8331</v>
      </c>
      <c r="BT10" s="8" t="s">
        <v>8332</v>
      </c>
      <c r="BU10" s="8" t="s">
        <v>8333</v>
      </c>
      <c r="BV10" s="8" t="s">
        <v>8334</v>
      </c>
      <c r="BW10" s="8" t="s">
        <v>8335</v>
      </c>
      <c r="BX10" s="8" t="s">
        <v>8336</v>
      </c>
      <c r="BY10" s="8" t="s">
        <v>8337</v>
      </c>
      <c r="BZ10" s="8" t="s">
        <v>8338</v>
      </c>
      <c r="CA10" s="8" t="s">
        <v>8339</v>
      </c>
      <c r="CB10" s="8" t="s">
        <v>8340</v>
      </c>
      <c r="CC10" s="8" t="s">
        <v>8341</v>
      </c>
      <c r="CD10" s="8" t="s">
        <v>8342</v>
      </c>
      <c r="CE10" s="8" t="s">
        <v>8343</v>
      </c>
      <c r="CF10" s="8" t="s">
        <v>8344</v>
      </c>
      <c r="CG10" s="8" t="s">
        <v>8345</v>
      </c>
      <c r="CH10" s="8" t="s">
        <v>8346</v>
      </c>
      <c r="CI10" s="8" t="s">
        <v>8347</v>
      </c>
      <c r="CJ10" s="8" t="s">
        <v>8348</v>
      </c>
      <c r="CK10" s="8" t="s">
        <v>8349</v>
      </c>
      <c r="CL10" s="8" t="s">
        <v>8350</v>
      </c>
      <c r="CM10" s="8" t="s">
        <v>8351</v>
      </c>
      <c r="CN10" s="8" t="s">
        <v>8352</v>
      </c>
      <c r="CO10" s="8" t="s">
        <v>8353</v>
      </c>
      <c r="CP10" s="8" t="s">
        <v>8354</v>
      </c>
      <c r="CQ10" s="8" t="s">
        <v>8355</v>
      </c>
      <c r="CR10" s="8" t="s">
        <v>8356</v>
      </c>
      <c r="CS10" s="8" t="s">
        <v>8357</v>
      </c>
      <c r="CT10" s="8" t="s">
        <v>8358</v>
      </c>
      <c r="CU10" s="8" t="s">
        <v>8359</v>
      </c>
      <c r="CV10" s="8" t="s">
        <v>8360</v>
      </c>
      <c r="CW10" s="8" t="s">
        <v>8361</v>
      </c>
      <c r="CX10" s="8" t="s">
        <v>8362</v>
      </c>
      <c r="CY10" s="8" t="s">
        <v>8363</v>
      </c>
      <c r="CZ10" s="8" t="s">
        <v>8364</v>
      </c>
      <c r="DA10" s="8" t="s">
        <v>8365</v>
      </c>
      <c r="DB10" s="8" t="s">
        <v>8366</v>
      </c>
      <c r="DC10" s="8" t="s">
        <v>8367</v>
      </c>
      <c r="DD10" s="8" t="s">
        <v>8368</v>
      </c>
      <c r="DE10" s="8" t="s">
        <v>8369</v>
      </c>
      <c r="DF10" s="8" t="s">
        <v>8370</v>
      </c>
      <c r="DG10" s="8" t="s">
        <v>8371</v>
      </c>
      <c r="DH10" s="8" t="s">
        <v>8372</v>
      </c>
      <c r="DI10" s="8" t="s">
        <v>8373</v>
      </c>
      <c r="DJ10" s="8" t="s">
        <v>8374</v>
      </c>
      <c r="DK10" s="8" t="s">
        <v>8375</v>
      </c>
      <c r="DL10" s="8" t="s">
        <v>8376</v>
      </c>
      <c r="DM10" s="8" t="s">
        <v>8377</v>
      </c>
      <c r="DN10" s="8" t="s">
        <v>8378</v>
      </c>
      <c r="DO10" s="8" t="s">
        <v>8379</v>
      </c>
      <c r="DP10" s="8" t="s">
        <v>8380</v>
      </c>
      <c r="DQ10" s="8" t="s">
        <v>8381</v>
      </c>
      <c r="DR10" s="8" t="s">
        <v>8382</v>
      </c>
      <c r="DS10" s="8" t="s">
        <v>8383</v>
      </c>
      <c r="DT10" s="8" t="s">
        <v>8384</v>
      </c>
      <c r="DU10" s="8" t="s">
        <v>8385</v>
      </c>
      <c r="DV10" s="8" t="s">
        <v>8386</v>
      </c>
      <c r="DW10" s="8" t="s">
        <v>8387</v>
      </c>
      <c r="DX10" s="8" t="s">
        <v>8388</v>
      </c>
      <c r="DY10" s="8" t="s">
        <v>8389</v>
      </c>
      <c r="DZ10" s="8" t="s">
        <v>8390</v>
      </c>
      <c r="EA10" s="8" t="s">
        <v>8391</v>
      </c>
      <c r="EB10" s="8" t="s">
        <v>8392</v>
      </c>
      <c r="EC10" s="8" t="s">
        <v>8393</v>
      </c>
      <c r="ED10" s="8" t="s">
        <v>8394</v>
      </c>
      <c r="EE10" s="8" t="s">
        <v>8395</v>
      </c>
      <c r="EF10" s="8" t="s">
        <v>8396</v>
      </c>
      <c r="EG10" s="8" t="s">
        <v>8397</v>
      </c>
      <c r="EH10" s="8" t="s">
        <v>8398</v>
      </c>
      <c r="EI10" s="8" t="s">
        <v>8399</v>
      </c>
      <c r="EJ10" s="8" t="s">
        <v>8400</v>
      </c>
      <c r="EK10" s="8" t="s">
        <v>8401</v>
      </c>
      <c r="EL10" s="8" t="s">
        <v>8402</v>
      </c>
      <c r="EM10" s="8" t="s">
        <v>8403</v>
      </c>
      <c r="EN10" s="8" t="s">
        <v>8404</v>
      </c>
      <c r="EO10" s="8" t="s">
        <v>8405</v>
      </c>
      <c r="EP10" s="8" t="s">
        <v>8406</v>
      </c>
      <c r="EQ10" s="8" t="s">
        <v>8407</v>
      </c>
      <c r="ER10" s="8" t="s">
        <v>8408</v>
      </c>
      <c r="ES10" s="8" t="s">
        <v>8409</v>
      </c>
      <c r="ET10" s="8" t="s">
        <v>8410</v>
      </c>
      <c r="EU10" s="8" t="s">
        <v>8411</v>
      </c>
      <c r="EV10" s="8" t="s">
        <v>8412</v>
      </c>
      <c r="EW10" s="8" t="s">
        <v>8413</v>
      </c>
      <c r="EX10" s="8" t="s">
        <v>8414</v>
      </c>
      <c r="EY10" s="8" t="s">
        <v>8415</v>
      </c>
      <c r="EZ10" s="8" t="s">
        <v>8416</v>
      </c>
      <c r="FA10" s="8" t="s">
        <v>8417</v>
      </c>
      <c r="FB10" s="8" t="s">
        <v>8418</v>
      </c>
      <c r="FC10" s="8" t="s">
        <v>8419</v>
      </c>
      <c r="FD10" s="8" t="s">
        <v>8420</v>
      </c>
      <c r="FE10" s="8" t="s">
        <v>8421</v>
      </c>
      <c r="FF10" s="8" t="s">
        <v>8422</v>
      </c>
      <c r="FG10" s="8" t="s">
        <v>8423</v>
      </c>
      <c r="FH10" s="8" t="s">
        <v>8424</v>
      </c>
      <c r="FI10" s="8" t="s">
        <v>8425</v>
      </c>
      <c r="FJ10" s="8" t="s">
        <v>8426</v>
      </c>
      <c r="FK10" s="8" t="s">
        <v>8427</v>
      </c>
      <c r="FL10" s="8" t="s">
        <v>8428</v>
      </c>
      <c r="FM10" s="8" t="s">
        <v>8429</v>
      </c>
      <c r="FN10" s="8" t="s">
        <v>8430</v>
      </c>
      <c r="FO10" s="8" t="s">
        <v>8431</v>
      </c>
      <c r="FP10" s="8" t="s">
        <v>8432</v>
      </c>
      <c r="FQ10" s="8" t="s">
        <v>8433</v>
      </c>
      <c r="FR10" s="8" t="s">
        <v>8434</v>
      </c>
      <c r="FS10" s="8" t="s">
        <v>8435</v>
      </c>
      <c r="FT10" s="8" t="s">
        <v>8436</v>
      </c>
      <c r="FU10" s="8" t="s">
        <v>8437</v>
      </c>
      <c r="FV10" s="8" t="s">
        <v>8438</v>
      </c>
      <c r="FW10" s="8" t="s">
        <v>8439</v>
      </c>
      <c r="FX10" s="8" t="s">
        <v>8440</v>
      </c>
      <c r="FY10" s="8" t="s">
        <v>8441</v>
      </c>
      <c r="FZ10" s="8" t="s">
        <v>8442</v>
      </c>
      <c r="GA10" s="8" t="s">
        <v>8443</v>
      </c>
      <c r="GB10" s="8" t="s">
        <v>8444</v>
      </c>
      <c r="GC10" s="8" t="s">
        <v>8445</v>
      </c>
      <c r="GD10" s="8" t="s">
        <v>8446</v>
      </c>
      <c r="GE10" s="8" t="s">
        <v>8447</v>
      </c>
      <c r="GF10" s="8" t="s">
        <v>8448</v>
      </c>
      <c r="GG10" s="8" t="s">
        <v>8449</v>
      </c>
      <c r="GH10" s="8" t="s">
        <v>8450</v>
      </c>
      <c r="GI10" s="8" t="s">
        <v>8451</v>
      </c>
      <c r="GJ10" s="8" t="s">
        <v>8452</v>
      </c>
      <c r="GK10" s="8" t="s">
        <v>8453</v>
      </c>
      <c r="GL10" s="8" t="s">
        <v>8454</v>
      </c>
      <c r="GM10" s="8" t="s">
        <v>8455</v>
      </c>
      <c r="GN10" s="8" t="s">
        <v>8456</v>
      </c>
      <c r="GO10" s="8" t="s">
        <v>8457</v>
      </c>
      <c r="GP10" s="8" t="s">
        <v>8458</v>
      </c>
      <c r="GQ10" s="8" t="s">
        <v>8459</v>
      </c>
      <c r="GR10" s="8" t="s">
        <v>8460</v>
      </c>
      <c r="GS10" s="8" t="s">
        <v>8461</v>
      </c>
      <c r="GT10" s="8" t="s">
        <v>8462</v>
      </c>
      <c r="GU10" s="8" t="s">
        <v>8463</v>
      </c>
      <c r="GV10" s="8" t="s">
        <v>8464</v>
      </c>
      <c r="GW10" s="8" t="s">
        <v>8465</v>
      </c>
      <c r="GX10" s="8" t="s">
        <v>8466</v>
      </c>
      <c r="GY10" s="8" t="s">
        <v>8467</v>
      </c>
      <c r="GZ10" s="8" t="s">
        <v>8468</v>
      </c>
      <c r="HA10" s="8" t="s">
        <v>8469</v>
      </c>
      <c r="HB10" s="8" t="s">
        <v>8470</v>
      </c>
      <c r="HC10" s="8" t="s">
        <v>8471</v>
      </c>
      <c r="HD10" s="8" t="s">
        <v>8472</v>
      </c>
      <c r="HE10" s="8" t="s">
        <v>8473</v>
      </c>
      <c r="HF10" s="8" t="s">
        <v>8474</v>
      </c>
      <c r="HG10" s="8" t="s">
        <v>8475</v>
      </c>
      <c r="HH10" s="8" t="s">
        <v>8476</v>
      </c>
      <c r="HI10" s="8" t="s">
        <v>8477</v>
      </c>
      <c r="HJ10" s="8" t="s">
        <v>8478</v>
      </c>
      <c r="HK10" s="8" t="s">
        <v>8479</v>
      </c>
      <c r="HL10" s="8" t="s">
        <v>8480</v>
      </c>
      <c r="HM10" s="8" t="s">
        <v>8481</v>
      </c>
      <c r="HN10" s="8" t="s">
        <v>8482</v>
      </c>
      <c r="HO10" s="8" t="s">
        <v>8483</v>
      </c>
      <c r="HP10" s="8" t="s">
        <v>8484</v>
      </c>
      <c r="HQ10" s="8" t="s">
        <v>8485</v>
      </c>
      <c r="HR10" s="8" t="s">
        <v>8486</v>
      </c>
      <c r="HS10" s="8" t="s">
        <v>8487</v>
      </c>
      <c r="HT10" s="8" t="s">
        <v>8488</v>
      </c>
      <c r="HU10" s="8" t="s">
        <v>8489</v>
      </c>
      <c r="HV10" s="8" t="s">
        <v>8490</v>
      </c>
      <c r="HW10" s="8" t="s">
        <v>8491</v>
      </c>
      <c r="HX10" s="8" t="s">
        <v>8492</v>
      </c>
      <c r="HY10" s="8" t="s">
        <v>8493</v>
      </c>
      <c r="HZ10" s="8" t="s">
        <v>8494</v>
      </c>
      <c r="IA10" s="8" t="s">
        <v>8495</v>
      </c>
      <c r="IB10" s="8" t="s">
        <v>8496</v>
      </c>
      <c r="IC10" s="8" t="s">
        <v>8497</v>
      </c>
      <c r="ID10" s="8" t="s">
        <v>8498</v>
      </c>
      <c r="IE10" s="8" t="s">
        <v>8499</v>
      </c>
      <c r="IF10" s="8" t="s">
        <v>8500</v>
      </c>
      <c r="IG10" s="8" t="s">
        <v>8501</v>
      </c>
      <c r="IH10" s="8" t="s">
        <v>8502</v>
      </c>
      <c r="II10" s="8" t="s">
        <v>8503</v>
      </c>
      <c r="IJ10" s="8" t="s">
        <v>8504</v>
      </c>
      <c r="IK10" s="8" t="s">
        <v>8505</v>
      </c>
      <c r="IL10" s="8" t="s">
        <v>8506</v>
      </c>
      <c r="IM10" s="8" t="s">
        <v>8507</v>
      </c>
      <c r="IN10" s="8" t="s">
        <v>8508</v>
      </c>
      <c r="IO10" s="8" t="s">
        <v>8509</v>
      </c>
      <c r="IP10" s="8" t="s">
        <v>8510</v>
      </c>
      <c r="IQ10" s="8" t="s">
        <v>8511</v>
      </c>
    </row>
    <row r="11" spans="1:251">
      <c r="A11" s="10">
        <v>42036</v>
      </c>
      <c r="B11" s="9">
        <v>22.812000000000001</v>
      </c>
      <c r="C11" s="9">
        <v>22.888999999999999</v>
      </c>
      <c r="D11" s="9">
        <v>20.687999999999999</v>
      </c>
      <c r="E11" s="9">
        <v>2.6349999999999998</v>
      </c>
      <c r="F11" s="9">
        <v>2.1829999999999998</v>
      </c>
      <c r="G11" s="9">
        <v>1.1359999999999999</v>
      </c>
      <c r="H11" s="9">
        <v>1.0469999999999999</v>
      </c>
      <c r="I11" s="9">
        <v>1.79</v>
      </c>
      <c r="J11" s="9">
        <v>0.39300000000000002</v>
      </c>
      <c r="K11" s="9">
        <v>1.325</v>
      </c>
      <c r="L11" s="9">
        <v>0.39300000000000002</v>
      </c>
      <c r="M11" s="9">
        <v>0.46500000000000002</v>
      </c>
      <c r="N11" s="9">
        <v>0.52400000000000002</v>
      </c>
      <c r="O11" s="9">
        <v>0.78800000000000003</v>
      </c>
      <c r="P11" s="9">
        <v>0.871</v>
      </c>
      <c r="Q11" s="9">
        <v>1.425</v>
      </c>
      <c r="R11" s="9">
        <v>0.75700000000000001</v>
      </c>
      <c r="S11" s="9">
        <v>0.45200000000000001</v>
      </c>
      <c r="T11" s="9">
        <v>18.053000000000001</v>
      </c>
      <c r="U11" s="9">
        <v>17.161999999999999</v>
      </c>
      <c r="V11" s="9">
        <v>16.178999999999998</v>
      </c>
      <c r="W11" s="9">
        <v>0.61099999999999999</v>
      </c>
      <c r="X11" s="9">
        <v>0.373</v>
      </c>
      <c r="Y11" s="9">
        <v>0.39600000000000002</v>
      </c>
      <c r="Z11" s="9">
        <v>0.184</v>
      </c>
      <c r="AA11" s="9">
        <v>0.151</v>
      </c>
      <c r="AB11" s="9">
        <v>12.242000000000001</v>
      </c>
      <c r="AC11" s="9">
        <v>1.4790000000000001</v>
      </c>
      <c r="AD11" s="9">
        <v>0.72499999999999998</v>
      </c>
      <c r="AE11" s="9">
        <v>2.7160000000000002</v>
      </c>
      <c r="AF11" s="9">
        <v>3.4540000000000002</v>
      </c>
      <c r="AG11" s="9">
        <v>13.709</v>
      </c>
      <c r="AH11" s="9">
        <v>0.89</v>
      </c>
      <c r="AI11" s="9">
        <v>2.2010000000000001</v>
      </c>
      <c r="AJ11" s="9">
        <v>22.888999999999999</v>
      </c>
      <c r="AK11" s="9">
        <v>40.228000000000002</v>
      </c>
      <c r="AL11" s="9">
        <v>37.872999999999998</v>
      </c>
      <c r="AM11" s="9">
        <v>4.3239999999999998</v>
      </c>
      <c r="AN11" s="9">
        <v>3.831</v>
      </c>
      <c r="AO11" s="9">
        <v>0.34799999999999998</v>
      </c>
      <c r="AP11" s="9">
        <v>3.4830000000000001</v>
      </c>
      <c r="AQ11" s="9">
        <v>2.25</v>
      </c>
      <c r="AR11" s="9">
        <v>1.581</v>
      </c>
      <c r="AS11" s="9">
        <v>2.23</v>
      </c>
      <c r="AT11" s="9">
        <v>0.38</v>
      </c>
      <c r="AU11" s="9">
        <v>1.0489999999999999</v>
      </c>
      <c r="AV11" s="9">
        <v>1.1160000000000001</v>
      </c>
      <c r="AW11" s="9">
        <v>1.1359999999999999</v>
      </c>
      <c r="AX11" s="9">
        <v>1.579</v>
      </c>
      <c r="AY11" s="9">
        <v>2.6579999999999999</v>
      </c>
      <c r="AZ11" s="9">
        <v>1.1739999999999999</v>
      </c>
      <c r="BA11" s="9">
        <v>0.49199999999999999</v>
      </c>
      <c r="BB11" s="9">
        <v>33.549999999999997</v>
      </c>
      <c r="BC11" s="9">
        <v>31.841000000000001</v>
      </c>
      <c r="BD11" s="9">
        <v>29.71</v>
      </c>
      <c r="BE11" s="9">
        <v>0.51500000000000001</v>
      </c>
      <c r="BF11" s="9">
        <v>1.6160000000000001</v>
      </c>
      <c r="BG11" s="9">
        <v>0.33600000000000002</v>
      </c>
      <c r="BH11" s="9">
        <v>1.2589999999999999</v>
      </c>
      <c r="BI11" s="9">
        <v>0.53600000000000003</v>
      </c>
      <c r="BJ11" s="9">
        <v>24.896000000000001</v>
      </c>
      <c r="BK11" s="9">
        <v>1.4390000000000001</v>
      </c>
      <c r="BL11" s="9">
        <v>2.4860000000000002</v>
      </c>
      <c r="BM11" s="9">
        <v>3.02</v>
      </c>
      <c r="BN11" s="9">
        <v>7.5289999999999999</v>
      </c>
      <c r="BO11" s="9">
        <v>24.312000000000001</v>
      </c>
      <c r="BP11" s="9">
        <v>1.7090000000000001</v>
      </c>
      <c r="BQ11" s="9">
        <v>2.3540000000000001</v>
      </c>
      <c r="BR11" s="9">
        <v>40.228000000000002</v>
      </c>
      <c r="BS11" s="9">
        <v>14.645</v>
      </c>
      <c r="BT11" s="9">
        <v>13.198</v>
      </c>
      <c r="BU11" s="9">
        <v>1.103</v>
      </c>
      <c r="BV11" s="9">
        <v>1.103</v>
      </c>
      <c r="BW11" s="9">
        <v>0.44900000000000001</v>
      </c>
      <c r="BX11" s="9">
        <v>0.65500000000000003</v>
      </c>
      <c r="BY11" s="9">
        <v>0.41699999999999998</v>
      </c>
      <c r="BZ11" s="9">
        <v>0.68600000000000005</v>
      </c>
      <c r="CA11" s="9">
        <v>0.41699999999999998</v>
      </c>
      <c r="CB11" s="9">
        <v>0.68600000000000005</v>
      </c>
      <c r="CC11" s="9">
        <v>0</v>
      </c>
      <c r="CD11" s="9">
        <v>0.26400000000000001</v>
      </c>
      <c r="CE11" s="9">
        <v>0.47899999999999998</v>
      </c>
      <c r="CF11" s="9">
        <v>0.36</v>
      </c>
      <c r="CG11" s="9">
        <v>1.103</v>
      </c>
      <c r="CH11" s="9">
        <v>0</v>
      </c>
      <c r="CI11" s="9">
        <v>0</v>
      </c>
      <c r="CJ11" s="9">
        <v>12.095000000000001</v>
      </c>
      <c r="CK11" s="9">
        <v>11.317</v>
      </c>
      <c r="CL11" s="9">
        <v>10.601000000000001</v>
      </c>
      <c r="CM11" s="9">
        <v>0.23599999999999999</v>
      </c>
      <c r="CN11" s="9">
        <v>0.48</v>
      </c>
      <c r="CO11" s="9">
        <v>0.41399999999999998</v>
      </c>
      <c r="CP11" s="9">
        <v>0</v>
      </c>
      <c r="CQ11" s="9">
        <v>0.30199999999999999</v>
      </c>
      <c r="CR11" s="9">
        <v>7.6059999999999999</v>
      </c>
      <c r="CS11" s="9">
        <v>0.76800000000000002</v>
      </c>
      <c r="CT11" s="9">
        <v>1.3560000000000001</v>
      </c>
      <c r="CU11" s="9">
        <v>1.5860000000000001</v>
      </c>
      <c r="CV11" s="9">
        <v>1.621</v>
      </c>
      <c r="CW11" s="9">
        <v>9.6959999999999997</v>
      </c>
      <c r="CX11" s="9">
        <v>0.77800000000000002</v>
      </c>
      <c r="CY11" s="9">
        <v>1.4470000000000001</v>
      </c>
      <c r="CZ11" s="9">
        <v>14.645</v>
      </c>
      <c r="DA11" s="9">
        <v>4.2939999999999996</v>
      </c>
      <c r="DB11" s="9">
        <v>3.968</v>
      </c>
      <c r="DC11" s="9">
        <v>0.36399999999999999</v>
      </c>
      <c r="DD11" s="9">
        <v>0.36399999999999999</v>
      </c>
      <c r="DE11" s="9">
        <v>0.20699999999999999</v>
      </c>
      <c r="DF11" s="9">
        <v>0.157</v>
      </c>
      <c r="DG11" s="9">
        <v>0.20699999999999999</v>
      </c>
      <c r="DH11" s="9">
        <v>0.157</v>
      </c>
      <c r="DI11" s="9">
        <v>0.36399999999999999</v>
      </c>
      <c r="DJ11" s="9">
        <v>0</v>
      </c>
      <c r="DK11" s="9">
        <v>0</v>
      </c>
      <c r="DL11" s="9">
        <v>0</v>
      </c>
      <c r="DM11" s="9">
        <v>0</v>
      </c>
      <c r="DN11" s="9">
        <v>0.36399999999999999</v>
      </c>
      <c r="DO11" s="9">
        <v>0.36399999999999999</v>
      </c>
      <c r="DP11" s="9">
        <v>0</v>
      </c>
      <c r="DQ11" s="9">
        <v>0</v>
      </c>
      <c r="DR11" s="9">
        <v>3.6040000000000001</v>
      </c>
      <c r="DS11" s="9">
        <v>3.2120000000000002</v>
      </c>
      <c r="DT11" s="9">
        <v>2.8340000000000001</v>
      </c>
      <c r="DU11" s="9">
        <v>0</v>
      </c>
      <c r="DV11" s="9">
        <v>0.378</v>
      </c>
      <c r="DW11" s="9">
        <v>0.184</v>
      </c>
      <c r="DX11" s="9">
        <v>0</v>
      </c>
      <c r="DY11" s="9">
        <v>0.193</v>
      </c>
      <c r="DZ11" s="9">
        <v>2.2959999999999998</v>
      </c>
      <c r="EA11" s="9">
        <v>0.311</v>
      </c>
      <c r="EB11" s="9">
        <v>0.252</v>
      </c>
      <c r="EC11" s="9">
        <v>0.35399999999999998</v>
      </c>
      <c r="ED11" s="9">
        <v>0.504</v>
      </c>
      <c r="EE11" s="9">
        <v>2.7080000000000002</v>
      </c>
      <c r="EF11" s="9">
        <v>0.39200000000000002</v>
      </c>
      <c r="EG11" s="9">
        <v>0.32700000000000001</v>
      </c>
      <c r="EH11" s="9">
        <v>4.2939999999999996</v>
      </c>
      <c r="EI11" s="9">
        <v>8.1319999999999997</v>
      </c>
      <c r="EJ11" s="9">
        <v>7.5019999999999998</v>
      </c>
      <c r="EK11" s="9">
        <v>0.92100000000000004</v>
      </c>
      <c r="EL11" s="9">
        <v>0.92100000000000004</v>
      </c>
      <c r="EM11" s="9">
        <v>0.54700000000000004</v>
      </c>
      <c r="EN11" s="9">
        <v>0.374</v>
      </c>
      <c r="EO11" s="9">
        <v>0.71399999999999997</v>
      </c>
      <c r="EP11" s="9">
        <v>0.20799999999999999</v>
      </c>
      <c r="EQ11" s="9">
        <v>0.71399999999999997</v>
      </c>
      <c r="ER11" s="9">
        <v>0.20799999999999999</v>
      </c>
      <c r="ES11" s="9">
        <v>0</v>
      </c>
      <c r="ET11" s="9">
        <v>0.16600000000000001</v>
      </c>
      <c r="EU11" s="9">
        <v>0.60799999999999998</v>
      </c>
      <c r="EV11" s="9">
        <v>0.14699999999999999</v>
      </c>
      <c r="EW11" s="9">
        <v>0.313</v>
      </c>
      <c r="EX11" s="9">
        <v>0.60799999999999998</v>
      </c>
      <c r="EY11" s="9">
        <v>0</v>
      </c>
      <c r="EZ11" s="9">
        <v>6.5810000000000004</v>
      </c>
      <c r="FA11" s="9">
        <v>5.3520000000000003</v>
      </c>
      <c r="FB11" s="9">
        <v>4.99</v>
      </c>
      <c r="FC11" s="9">
        <v>0</v>
      </c>
      <c r="FD11" s="9">
        <v>0.36199999999999999</v>
      </c>
      <c r="FE11" s="9">
        <v>0</v>
      </c>
      <c r="FF11" s="9">
        <v>0.36199999999999999</v>
      </c>
      <c r="FG11" s="9">
        <v>0</v>
      </c>
      <c r="FH11" s="9">
        <v>3.1789999999999998</v>
      </c>
      <c r="FI11" s="9">
        <v>0.22900000000000001</v>
      </c>
      <c r="FJ11" s="9">
        <v>0.56399999999999995</v>
      </c>
      <c r="FK11" s="9">
        <v>1.379</v>
      </c>
      <c r="FL11" s="9">
        <v>0.79700000000000004</v>
      </c>
      <c r="FM11" s="9">
        <v>4.5540000000000003</v>
      </c>
      <c r="FN11" s="9">
        <v>1.23</v>
      </c>
      <c r="FO11" s="9">
        <v>0.629</v>
      </c>
      <c r="FP11" s="9">
        <v>8.1319999999999997</v>
      </c>
      <c r="FQ11" s="9">
        <v>83.55</v>
      </c>
      <c r="FR11" s="9">
        <v>79.099000000000004</v>
      </c>
      <c r="FS11" s="9">
        <v>6.9740000000000002</v>
      </c>
      <c r="FT11" s="9">
        <v>6.5839999999999996</v>
      </c>
      <c r="FU11" s="9">
        <v>4</v>
      </c>
      <c r="FV11" s="9">
        <v>2.585</v>
      </c>
      <c r="FW11" s="9">
        <v>5.1289999999999996</v>
      </c>
      <c r="FX11" s="9">
        <v>1.4550000000000001</v>
      </c>
      <c r="FY11" s="9">
        <v>6.3079999999999998</v>
      </c>
      <c r="FZ11" s="9">
        <v>0</v>
      </c>
      <c r="GA11" s="9">
        <v>0.27700000000000002</v>
      </c>
      <c r="GB11" s="9">
        <v>2.1869999999999998</v>
      </c>
      <c r="GC11" s="9">
        <v>1.6990000000000001</v>
      </c>
      <c r="GD11" s="9">
        <v>2.698</v>
      </c>
      <c r="GE11" s="9">
        <v>5.4770000000000003</v>
      </c>
      <c r="GF11" s="9">
        <v>1.107</v>
      </c>
      <c r="GG11" s="9">
        <v>0.39</v>
      </c>
      <c r="GH11" s="9">
        <v>72.125</v>
      </c>
      <c r="GI11" s="9">
        <v>63.265999999999998</v>
      </c>
      <c r="GJ11" s="9">
        <v>59.16</v>
      </c>
      <c r="GK11" s="9">
        <v>1.048</v>
      </c>
      <c r="GL11" s="9">
        <v>3.0569999999999999</v>
      </c>
      <c r="GM11" s="9">
        <v>2.266</v>
      </c>
      <c r="GN11" s="9">
        <v>0</v>
      </c>
      <c r="GO11" s="9">
        <v>1.669</v>
      </c>
      <c r="GP11" s="9">
        <v>50.094000000000001</v>
      </c>
      <c r="GQ11" s="9">
        <v>5.9370000000000003</v>
      </c>
      <c r="GR11" s="9">
        <v>4.1920000000000002</v>
      </c>
      <c r="GS11" s="9">
        <v>3.0430000000000001</v>
      </c>
      <c r="GT11" s="9">
        <v>14.965</v>
      </c>
      <c r="GU11" s="9">
        <v>48.3</v>
      </c>
      <c r="GV11" s="9">
        <v>8.86</v>
      </c>
      <c r="GW11" s="9">
        <v>4.45</v>
      </c>
      <c r="GX11" s="9">
        <v>83.55</v>
      </c>
      <c r="GY11" s="9">
        <v>31.745000000000001</v>
      </c>
      <c r="GZ11" s="9">
        <v>30.811</v>
      </c>
      <c r="HA11" s="9">
        <v>3.7559999999999998</v>
      </c>
      <c r="HB11" s="9">
        <v>3.5979999999999999</v>
      </c>
      <c r="HC11" s="9">
        <v>0.95899999999999996</v>
      </c>
      <c r="HD11" s="9">
        <v>2.6389999999999998</v>
      </c>
      <c r="HE11" s="9">
        <v>3.05</v>
      </c>
      <c r="HF11" s="9">
        <v>0.54900000000000004</v>
      </c>
      <c r="HG11" s="9">
        <v>2.4700000000000002</v>
      </c>
      <c r="HH11" s="9">
        <v>0.17199999999999999</v>
      </c>
      <c r="HI11" s="9">
        <v>0.95599999999999996</v>
      </c>
      <c r="HJ11" s="9">
        <v>0.75600000000000001</v>
      </c>
      <c r="HK11" s="9">
        <v>0.61299999999999999</v>
      </c>
      <c r="HL11" s="9">
        <v>2.2290000000000001</v>
      </c>
      <c r="HM11" s="9">
        <v>2.492</v>
      </c>
      <c r="HN11" s="9">
        <v>1.1060000000000001</v>
      </c>
      <c r="HO11" s="9">
        <v>0.157</v>
      </c>
      <c r="HP11" s="9">
        <v>27.055</v>
      </c>
      <c r="HQ11" s="9">
        <v>24.420999999999999</v>
      </c>
      <c r="HR11" s="9">
        <v>21.161999999999999</v>
      </c>
      <c r="HS11" s="9">
        <v>1.129</v>
      </c>
      <c r="HT11" s="9">
        <v>2.13</v>
      </c>
      <c r="HU11" s="9">
        <v>0.90600000000000003</v>
      </c>
      <c r="HV11" s="9">
        <v>1.742</v>
      </c>
      <c r="HW11" s="9">
        <v>0.61</v>
      </c>
      <c r="HX11" s="9">
        <v>18.620999999999999</v>
      </c>
      <c r="HY11" s="9">
        <v>2.0630000000000002</v>
      </c>
      <c r="HZ11" s="9">
        <v>1.119</v>
      </c>
      <c r="IA11" s="9">
        <v>2.617</v>
      </c>
      <c r="IB11" s="9">
        <v>6.8360000000000003</v>
      </c>
      <c r="IC11" s="9">
        <v>17.585000000000001</v>
      </c>
      <c r="ID11" s="9">
        <v>2.6339999999999999</v>
      </c>
      <c r="IE11" s="9">
        <v>0.93400000000000005</v>
      </c>
      <c r="IF11" s="9">
        <v>31.745000000000001</v>
      </c>
      <c r="IG11" s="9">
        <v>26.916</v>
      </c>
      <c r="IH11" s="9">
        <v>24.981000000000002</v>
      </c>
      <c r="II11" s="9">
        <v>2.6110000000000002</v>
      </c>
      <c r="IJ11" s="9">
        <v>2.6110000000000002</v>
      </c>
      <c r="IK11" s="9">
        <v>1.0629999999999999</v>
      </c>
      <c r="IL11" s="9">
        <v>1.548</v>
      </c>
      <c r="IM11" s="9">
        <v>2.2109999999999999</v>
      </c>
      <c r="IN11" s="9">
        <v>0.4</v>
      </c>
      <c r="IO11" s="9">
        <v>2.048</v>
      </c>
      <c r="IP11" s="9">
        <v>0.4</v>
      </c>
      <c r="IQ11" s="9">
        <v>0.16400000000000001</v>
      </c>
    </row>
    <row r="12" spans="1:251">
      <c r="A12" s="10">
        <v>42401</v>
      </c>
      <c r="B12" s="9">
        <v>20.306000000000001</v>
      </c>
      <c r="C12" s="9">
        <v>22.388000000000002</v>
      </c>
      <c r="D12" s="9">
        <v>20.963999999999999</v>
      </c>
      <c r="E12" s="9">
        <v>4.2220000000000004</v>
      </c>
      <c r="F12" s="9">
        <v>3.5859999999999999</v>
      </c>
      <c r="G12" s="9">
        <v>2.2429999999999999</v>
      </c>
      <c r="H12" s="9">
        <v>1.343</v>
      </c>
      <c r="I12" s="9">
        <v>2.0089999999999999</v>
      </c>
      <c r="J12" s="9">
        <v>1.577</v>
      </c>
      <c r="K12" s="9">
        <v>2.42</v>
      </c>
      <c r="L12" s="9">
        <v>0.97699999999999998</v>
      </c>
      <c r="M12" s="9">
        <v>0.189</v>
      </c>
      <c r="N12" s="9">
        <v>0.115</v>
      </c>
      <c r="O12" s="9">
        <v>2.5590000000000002</v>
      </c>
      <c r="P12" s="9">
        <v>0.91200000000000003</v>
      </c>
      <c r="Q12" s="9">
        <v>2.3159999999999998</v>
      </c>
      <c r="R12" s="9">
        <v>1.27</v>
      </c>
      <c r="S12" s="9">
        <v>0.63600000000000001</v>
      </c>
      <c r="T12" s="9">
        <v>16.742000000000001</v>
      </c>
      <c r="U12" s="9">
        <v>15.494</v>
      </c>
      <c r="V12" s="9">
        <v>15.16</v>
      </c>
      <c r="W12" s="9">
        <v>0.16700000000000001</v>
      </c>
      <c r="X12" s="9">
        <v>0.16800000000000001</v>
      </c>
      <c r="Y12" s="9">
        <v>0</v>
      </c>
      <c r="Z12" s="9">
        <v>0.16700000000000001</v>
      </c>
      <c r="AA12" s="9">
        <v>0</v>
      </c>
      <c r="AB12" s="9">
        <v>11.526</v>
      </c>
      <c r="AC12" s="9">
        <v>1.113</v>
      </c>
      <c r="AD12" s="9">
        <v>0.55800000000000005</v>
      </c>
      <c r="AE12" s="9">
        <v>2.2970000000000002</v>
      </c>
      <c r="AF12" s="9">
        <v>2.339</v>
      </c>
      <c r="AG12" s="9">
        <v>13.156000000000001</v>
      </c>
      <c r="AH12" s="9">
        <v>1.248</v>
      </c>
      <c r="AI12" s="9">
        <v>1.4239999999999999</v>
      </c>
      <c r="AJ12" s="9">
        <v>22.388000000000002</v>
      </c>
      <c r="AK12" s="9">
        <v>43.628</v>
      </c>
      <c r="AL12" s="9">
        <v>41.145000000000003</v>
      </c>
      <c r="AM12" s="9">
        <v>4.593</v>
      </c>
      <c r="AN12" s="9">
        <v>4.1619999999999999</v>
      </c>
      <c r="AO12" s="9">
        <v>0.64800000000000002</v>
      </c>
      <c r="AP12" s="9">
        <v>3.5139999999999998</v>
      </c>
      <c r="AQ12" s="9">
        <v>2.8690000000000002</v>
      </c>
      <c r="AR12" s="9">
        <v>1.2929999999999999</v>
      </c>
      <c r="AS12" s="9">
        <v>2.2450000000000001</v>
      </c>
      <c r="AT12" s="9">
        <v>1.1220000000000001</v>
      </c>
      <c r="AU12" s="9">
        <v>0.79500000000000004</v>
      </c>
      <c r="AV12" s="9">
        <v>0.44500000000000001</v>
      </c>
      <c r="AW12" s="9">
        <v>2.1539999999999999</v>
      </c>
      <c r="AX12" s="9">
        <v>1.5629999999999999</v>
      </c>
      <c r="AY12" s="9">
        <v>3.2919999999999998</v>
      </c>
      <c r="AZ12" s="9">
        <v>0.87</v>
      </c>
      <c r="BA12" s="9">
        <v>0.43099999999999999</v>
      </c>
      <c r="BB12" s="9">
        <v>36.552999999999997</v>
      </c>
      <c r="BC12" s="9">
        <v>34.369</v>
      </c>
      <c r="BD12" s="9">
        <v>30.986000000000001</v>
      </c>
      <c r="BE12" s="9">
        <v>1.3009999999999999</v>
      </c>
      <c r="BF12" s="9">
        <v>2.0819999999999999</v>
      </c>
      <c r="BG12" s="9">
        <v>0.54500000000000004</v>
      </c>
      <c r="BH12" s="9">
        <v>2.2890000000000001</v>
      </c>
      <c r="BI12" s="9">
        <v>0.54900000000000004</v>
      </c>
      <c r="BJ12" s="9">
        <v>28.085999999999999</v>
      </c>
      <c r="BK12" s="9">
        <v>1.397</v>
      </c>
      <c r="BL12" s="9">
        <v>2.5939999999999999</v>
      </c>
      <c r="BM12" s="9">
        <v>2.2930000000000001</v>
      </c>
      <c r="BN12" s="9">
        <v>10.936999999999999</v>
      </c>
      <c r="BO12" s="9">
        <v>23.431999999999999</v>
      </c>
      <c r="BP12" s="9">
        <v>2.1829999999999998</v>
      </c>
      <c r="BQ12" s="9">
        <v>2.4820000000000002</v>
      </c>
      <c r="BR12" s="9">
        <v>43.628</v>
      </c>
      <c r="BS12" s="9">
        <v>13.930999999999999</v>
      </c>
      <c r="BT12" s="9">
        <v>12.333</v>
      </c>
      <c r="BU12" s="9">
        <v>1.921</v>
      </c>
      <c r="BV12" s="9">
        <v>1.7130000000000001</v>
      </c>
      <c r="BW12" s="9">
        <v>0.97899999999999998</v>
      </c>
      <c r="BX12" s="9">
        <v>0.73399999999999999</v>
      </c>
      <c r="BY12" s="9">
        <v>1.169</v>
      </c>
      <c r="BZ12" s="9">
        <v>0.54400000000000004</v>
      </c>
      <c r="CA12" s="9">
        <v>1.169</v>
      </c>
      <c r="CB12" s="9">
        <v>0.54400000000000004</v>
      </c>
      <c r="CC12" s="9">
        <v>0</v>
      </c>
      <c r="CD12" s="9">
        <v>0.36499999999999999</v>
      </c>
      <c r="CE12" s="9">
        <v>0.95499999999999996</v>
      </c>
      <c r="CF12" s="9">
        <v>0.39300000000000002</v>
      </c>
      <c r="CG12" s="9">
        <v>0.74199999999999999</v>
      </c>
      <c r="CH12" s="9">
        <v>0.97099999999999997</v>
      </c>
      <c r="CI12" s="9">
        <v>0.20799999999999999</v>
      </c>
      <c r="CJ12" s="9">
        <v>10.412000000000001</v>
      </c>
      <c r="CK12" s="9">
        <v>9.8480000000000008</v>
      </c>
      <c r="CL12" s="9">
        <v>9.2539999999999996</v>
      </c>
      <c r="CM12" s="9">
        <v>0.435</v>
      </c>
      <c r="CN12" s="9">
        <v>0.159</v>
      </c>
      <c r="CO12" s="9">
        <v>0.36799999999999999</v>
      </c>
      <c r="CP12" s="9">
        <v>0.22600000000000001</v>
      </c>
      <c r="CQ12" s="9">
        <v>0</v>
      </c>
      <c r="CR12" s="9">
        <v>6.1219999999999999</v>
      </c>
      <c r="CS12" s="9">
        <v>0.68500000000000005</v>
      </c>
      <c r="CT12" s="9">
        <v>0.85099999999999998</v>
      </c>
      <c r="CU12" s="9">
        <v>2.1890000000000001</v>
      </c>
      <c r="CV12" s="9">
        <v>1.9410000000000001</v>
      </c>
      <c r="CW12" s="9">
        <v>7.907</v>
      </c>
      <c r="CX12" s="9">
        <v>0.56399999999999995</v>
      </c>
      <c r="CY12" s="9">
        <v>1.5980000000000001</v>
      </c>
      <c r="CZ12" s="9">
        <v>13.930999999999999</v>
      </c>
      <c r="DA12" s="9">
        <v>3.738</v>
      </c>
      <c r="DB12" s="9">
        <v>3.3969999999999998</v>
      </c>
      <c r="DC12" s="9">
        <v>0.626</v>
      </c>
      <c r="DD12" s="9">
        <v>0.626</v>
      </c>
      <c r="DE12" s="9">
        <v>0.41399999999999998</v>
      </c>
      <c r="DF12" s="9">
        <v>0.21199999999999999</v>
      </c>
      <c r="DG12" s="9">
        <v>0.41399999999999998</v>
      </c>
      <c r="DH12" s="9">
        <v>0.21199999999999999</v>
      </c>
      <c r="DI12" s="9">
        <v>0.41399999999999998</v>
      </c>
      <c r="DJ12" s="9">
        <v>0.21199999999999999</v>
      </c>
      <c r="DK12" s="9">
        <v>0</v>
      </c>
      <c r="DL12" s="9">
        <v>0.192</v>
      </c>
      <c r="DM12" s="9">
        <v>0.434</v>
      </c>
      <c r="DN12" s="9">
        <v>0</v>
      </c>
      <c r="DO12" s="9">
        <v>0.41399999999999998</v>
      </c>
      <c r="DP12" s="9">
        <v>0.21199999999999999</v>
      </c>
      <c r="DQ12" s="9">
        <v>0</v>
      </c>
      <c r="DR12" s="9">
        <v>2.7709999999999999</v>
      </c>
      <c r="DS12" s="9">
        <v>2.2440000000000002</v>
      </c>
      <c r="DT12" s="9">
        <v>2.2440000000000002</v>
      </c>
      <c r="DU12" s="9">
        <v>0</v>
      </c>
      <c r="DV12" s="9">
        <v>0</v>
      </c>
      <c r="DW12" s="9">
        <v>0</v>
      </c>
      <c r="DX12" s="9">
        <v>0</v>
      </c>
      <c r="DY12" s="9">
        <v>0</v>
      </c>
      <c r="DZ12" s="9">
        <v>1.393</v>
      </c>
      <c r="EA12" s="9">
        <v>0</v>
      </c>
      <c r="EB12" s="9">
        <v>0.23400000000000001</v>
      </c>
      <c r="EC12" s="9">
        <v>0.61699999999999999</v>
      </c>
      <c r="ED12" s="9">
        <v>0</v>
      </c>
      <c r="EE12" s="9">
        <v>2.2440000000000002</v>
      </c>
      <c r="EF12" s="9">
        <v>0.52700000000000002</v>
      </c>
      <c r="EG12" s="9">
        <v>0.34100000000000003</v>
      </c>
      <c r="EH12" s="9">
        <v>3.738</v>
      </c>
      <c r="EI12" s="9">
        <v>9.5690000000000008</v>
      </c>
      <c r="EJ12" s="9">
        <v>8.4239999999999995</v>
      </c>
      <c r="EK12" s="9">
        <v>1.595</v>
      </c>
      <c r="EL12" s="9">
        <v>1.3939999999999999</v>
      </c>
      <c r="EM12" s="9">
        <v>0.55100000000000005</v>
      </c>
      <c r="EN12" s="9">
        <v>0.84299999999999997</v>
      </c>
      <c r="EO12" s="9">
        <v>1.2989999999999999</v>
      </c>
      <c r="EP12" s="9">
        <v>9.5000000000000001E-2</v>
      </c>
      <c r="EQ12" s="9">
        <v>1.2989999999999999</v>
      </c>
      <c r="ER12" s="9">
        <v>9.5000000000000001E-2</v>
      </c>
      <c r="ES12" s="9">
        <v>0</v>
      </c>
      <c r="ET12" s="9">
        <v>0.42499999999999999</v>
      </c>
      <c r="EU12" s="9">
        <v>0.34</v>
      </c>
      <c r="EV12" s="9">
        <v>0.629</v>
      </c>
      <c r="EW12" s="9">
        <v>1.054</v>
      </c>
      <c r="EX12" s="9">
        <v>0.34</v>
      </c>
      <c r="EY12" s="9">
        <v>0.20100000000000001</v>
      </c>
      <c r="EZ12" s="9">
        <v>6.83</v>
      </c>
      <c r="FA12" s="9">
        <v>5.3</v>
      </c>
      <c r="FB12" s="9">
        <v>4.9160000000000004</v>
      </c>
      <c r="FC12" s="9">
        <v>0</v>
      </c>
      <c r="FD12" s="9">
        <v>0.38400000000000001</v>
      </c>
      <c r="FE12" s="9">
        <v>0.38400000000000001</v>
      </c>
      <c r="FF12" s="9">
        <v>0</v>
      </c>
      <c r="FG12" s="9">
        <v>0</v>
      </c>
      <c r="FH12" s="9">
        <v>3.5979999999999999</v>
      </c>
      <c r="FI12" s="9">
        <v>0.218</v>
      </c>
      <c r="FJ12" s="9">
        <v>0.16800000000000001</v>
      </c>
      <c r="FK12" s="9">
        <v>1.3160000000000001</v>
      </c>
      <c r="FL12" s="9">
        <v>0.92</v>
      </c>
      <c r="FM12" s="9">
        <v>4.38</v>
      </c>
      <c r="FN12" s="9">
        <v>1.53</v>
      </c>
      <c r="FO12" s="9">
        <v>1.145</v>
      </c>
      <c r="FP12" s="9">
        <v>9.5690000000000008</v>
      </c>
      <c r="FQ12" s="9">
        <v>84.65</v>
      </c>
      <c r="FR12" s="9">
        <v>83.378</v>
      </c>
      <c r="FS12" s="9">
        <v>9.9789999999999992</v>
      </c>
      <c r="FT12" s="9">
        <v>8.4879999999999995</v>
      </c>
      <c r="FU12" s="9">
        <v>5.0359999999999996</v>
      </c>
      <c r="FV12" s="9">
        <v>3.4510000000000001</v>
      </c>
      <c r="FW12" s="9">
        <v>5.4589999999999996</v>
      </c>
      <c r="FX12" s="9">
        <v>3.0289999999999999</v>
      </c>
      <c r="FY12" s="9">
        <v>5.7850000000000001</v>
      </c>
      <c r="FZ12" s="9">
        <v>0</v>
      </c>
      <c r="GA12" s="9">
        <v>2.4969999999999999</v>
      </c>
      <c r="GB12" s="9">
        <v>3.1850000000000001</v>
      </c>
      <c r="GC12" s="9">
        <v>2.16</v>
      </c>
      <c r="GD12" s="9">
        <v>3.1429999999999998</v>
      </c>
      <c r="GE12" s="9">
        <v>6.492</v>
      </c>
      <c r="GF12" s="9">
        <v>1.9950000000000001</v>
      </c>
      <c r="GG12" s="9">
        <v>1.4910000000000001</v>
      </c>
      <c r="GH12" s="9">
        <v>73.400000000000006</v>
      </c>
      <c r="GI12" s="9">
        <v>65.043999999999997</v>
      </c>
      <c r="GJ12" s="9">
        <v>61.131999999999998</v>
      </c>
      <c r="GK12" s="9">
        <v>2.2589999999999999</v>
      </c>
      <c r="GL12" s="9">
        <v>1.653</v>
      </c>
      <c r="GM12" s="9">
        <v>3.1259999999999999</v>
      </c>
      <c r="GN12" s="9">
        <v>0.185</v>
      </c>
      <c r="GO12" s="9">
        <v>0.44400000000000001</v>
      </c>
      <c r="GP12" s="9">
        <v>49.417000000000002</v>
      </c>
      <c r="GQ12" s="9">
        <v>5.2779999999999996</v>
      </c>
      <c r="GR12" s="9">
        <v>4</v>
      </c>
      <c r="GS12" s="9">
        <v>6.35</v>
      </c>
      <c r="GT12" s="9">
        <v>18.795999999999999</v>
      </c>
      <c r="GU12" s="9">
        <v>46.247</v>
      </c>
      <c r="GV12" s="9">
        <v>8.3559999999999999</v>
      </c>
      <c r="GW12" s="9">
        <v>1.2709999999999999</v>
      </c>
      <c r="GX12" s="9">
        <v>84.65</v>
      </c>
      <c r="GY12" s="9">
        <v>33.134999999999998</v>
      </c>
      <c r="GZ12" s="9">
        <v>31.593</v>
      </c>
      <c r="HA12" s="9">
        <v>3.9609999999999999</v>
      </c>
      <c r="HB12" s="9">
        <v>3.9609999999999999</v>
      </c>
      <c r="HC12" s="9">
        <v>0.96699999999999997</v>
      </c>
      <c r="HD12" s="9">
        <v>2.9950000000000001</v>
      </c>
      <c r="HE12" s="9">
        <v>2.4980000000000002</v>
      </c>
      <c r="HF12" s="9">
        <v>1.464</v>
      </c>
      <c r="HG12" s="9">
        <v>2.5470000000000002</v>
      </c>
      <c r="HH12" s="9">
        <v>0.45300000000000001</v>
      </c>
      <c r="HI12" s="9">
        <v>0.96199999999999997</v>
      </c>
      <c r="HJ12" s="9">
        <v>0.57299999999999995</v>
      </c>
      <c r="HK12" s="9">
        <v>1.827</v>
      </c>
      <c r="HL12" s="9">
        <v>1.5609999999999999</v>
      </c>
      <c r="HM12" s="9">
        <v>3.7909999999999999</v>
      </c>
      <c r="HN12" s="9">
        <v>0.17</v>
      </c>
      <c r="HO12" s="9">
        <v>0</v>
      </c>
      <c r="HP12" s="9">
        <v>27.631</v>
      </c>
      <c r="HQ12" s="9">
        <v>24.495000000000001</v>
      </c>
      <c r="HR12" s="9">
        <v>22.443999999999999</v>
      </c>
      <c r="HS12" s="9">
        <v>0.56599999999999995</v>
      </c>
      <c r="HT12" s="9">
        <v>1.4850000000000001</v>
      </c>
      <c r="HU12" s="9">
        <v>0.17899999999999999</v>
      </c>
      <c r="HV12" s="9">
        <v>1.29</v>
      </c>
      <c r="HW12" s="9">
        <v>0.58199999999999996</v>
      </c>
      <c r="HX12" s="9">
        <v>20.013999999999999</v>
      </c>
      <c r="HY12" s="9">
        <v>1.371</v>
      </c>
      <c r="HZ12" s="9">
        <v>1.8540000000000001</v>
      </c>
      <c r="IA12" s="9">
        <v>1.256</v>
      </c>
      <c r="IB12" s="9">
        <v>6.234</v>
      </c>
      <c r="IC12" s="9">
        <v>18.260999999999999</v>
      </c>
      <c r="ID12" s="9">
        <v>3.137</v>
      </c>
      <c r="IE12" s="9">
        <v>1.542</v>
      </c>
      <c r="IF12" s="9">
        <v>33.134999999999998</v>
      </c>
      <c r="IG12" s="9">
        <v>24.902000000000001</v>
      </c>
      <c r="IH12" s="9">
        <v>23.646999999999998</v>
      </c>
      <c r="II12" s="9">
        <v>3.1019999999999999</v>
      </c>
      <c r="IJ12" s="9">
        <v>3.1019999999999999</v>
      </c>
      <c r="IK12" s="9">
        <v>1.899</v>
      </c>
      <c r="IL12" s="9">
        <v>1.2030000000000001</v>
      </c>
      <c r="IM12" s="9">
        <v>1.534</v>
      </c>
      <c r="IN12" s="9">
        <v>1.5680000000000001</v>
      </c>
      <c r="IO12" s="9">
        <v>1.534</v>
      </c>
      <c r="IP12" s="9">
        <v>0.86399999999999999</v>
      </c>
      <c r="IQ12" s="9">
        <v>0.70399999999999996</v>
      </c>
    </row>
    <row r="13" spans="1:251">
      <c r="A13" s="10">
        <v>42767</v>
      </c>
      <c r="B13" s="9">
        <v>21.564</v>
      </c>
      <c r="C13" s="9">
        <v>20.975999999999999</v>
      </c>
      <c r="D13" s="9">
        <v>19.059999999999999</v>
      </c>
      <c r="E13" s="9">
        <v>1.9990000000000001</v>
      </c>
      <c r="F13" s="9">
        <v>1.3180000000000001</v>
      </c>
      <c r="G13" s="9">
        <v>0.86099999999999999</v>
      </c>
      <c r="H13" s="9">
        <v>0.45800000000000002</v>
      </c>
      <c r="I13" s="9">
        <v>0.77300000000000002</v>
      </c>
      <c r="J13" s="9">
        <v>0.54600000000000004</v>
      </c>
      <c r="K13" s="9">
        <v>0.57999999999999996</v>
      </c>
      <c r="L13" s="9">
        <v>0.193</v>
      </c>
      <c r="M13" s="9">
        <v>0.54600000000000004</v>
      </c>
      <c r="N13" s="9">
        <v>0</v>
      </c>
      <c r="O13" s="9">
        <v>0.314</v>
      </c>
      <c r="P13" s="9">
        <v>1.004</v>
      </c>
      <c r="Q13" s="9">
        <v>0.45800000000000002</v>
      </c>
      <c r="R13" s="9">
        <v>0.86099999999999999</v>
      </c>
      <c r="S13" s="9">
        <v>0.68</v>
      </c>
      <c r="T13" s="9">
        <v>17.062000000000001</v>
      </c>
      <c r="U13" s="9">
        <v>15.493</v>
      </c>
      <c r="V13" s="9">
        <v>14.340999999999999</v>
      </c>
      <c r="W13" s="9">
        <v>0.99</v>
      </c>
      <c r="X13" s="9">
        <v>0.16200000000000001</v>
      </c>
      <c r="Y13" s="9">
        <v>0.56399999999999995</v>
      </c>
      <c r="Z13" s="9">
        <v>0.42699999999999999</v>
      </c>
      <c r="AA13" s="9">
        <v>0.16200000000000001</v>
      </c>
      <c r="AB13" s="9">
        <v>10.984999999999999</v>
      </c>
      <c r="AC13" s="9">
        <v>1.0229999999999999</v>
      </c>
      <c r="AD13" s="9">
        <v>0.623</v>
      </c>
      <c r="AE13" s="9">
        <v>2.8620000000000001</v>
      </c>
      <c r="AF13" s="9">
        <v>3.198</v>
      </c>
      <c r="AG13" s="9">
        <v>12.295</v>
      </c>
      <c r="AH13" s="9">
        <v>1.569</v>
      </c>
      <c r="AI13" s="9">
        <v>1.9159999999999999</v>
      </c>
      <c r="AJ13" s="9">
        <v>20.975999999999999</v>
      </c>
      <c r="AK13" s="9">
        <v>41.201999999999998</v>
      </c>
      <c r="AL13" s="9">
        <v>38.865000000000002</v>
      </c>
      <c r="AM13" s="9">
        <v>4.4210000000000003</v>
      </c>
      <c r="AN13" s="9">
        <v>4.1429999999999998</v>
      </c>
      <c r="AO13" s="9">
        <v>1.8979999999999999</v>
      </c>
      <c r="AP13" s="9">
        <v>2.2440000000000002</v>
      </c>
      <c r="AQ13" s="9">
        <v>3.161</v>
      </c>
      <c r="AR13" s="9">
        <v>0.98199999999999998</v>
      </c>
      <c r="AS13" s="9">
        <v>2.056</v>
      </c>
      <c r="AT13" s="9">
        <v>1.4810000000000001</v>
      </c>
      <c r="AU13" s="9">
        <v>0.60499999999999998</v>
      </c>
      <c r="AV13" s="9">
        <v>0.91800000000000004</v>
      </c>
      <c r="AW13" s="9">
        <v>2.48</v>
      </c>
      <c r="AX13" s="9">
        <v>0.745</v>
      </c>
      <c r="AY13" s="9">
        <v>2.1920000000000002</v>
      </c>
      <c r="AZ13" s="9">
        <v>1.9510000000000001</v>
      </c>
      <c r="BA13" s="9">
        <v>0.27800000000000002</v>
      </c>
      <c r="BB13" s="9">
        <v>34.444000000000003</v>
      </c>
      <c r="BC13" s="9">
        <v>33.322000000000003</v>
      </c>
      <c r="BD13" s="9">
        <v>30.065000000000001</v>
      </c>
      <c r="BE13" s="9">
        <v>1.897</v>
      </c>
      <c r="BF13" s="9">
        <v>1.359</v>
      </c>
      <c r="BG13" s="9">
        <v>1.222</v>
      </c>
      <c r="BH13" s="9">
        <v>1.6339999999999999</v>
      </c>
      <c r="BI13" s="9">
        <v>0.40100000000000002</v>
      </c>
      <c r="BJ13" s="9">
        <v>27.334</v>
      </c>
      <c r="BK13" s="9">
        <v>2.161</v>
      </c>
      <c r="BL13" s="9">
        <v>1.3220000000000001</v>
      </c>
      <c r="BM13" s="9">
        <v>2.504</v>
      </c>
      <c r="BN13" s="9">
        <v>8.4220000000000006</v>
      </c>
      <c r="BO13" s="9">
        <v>24.9</v>
      </c>
      <c r="BP13" s="9">
        <v>1.123</v>
      </c>
      <c r="BQ13" s="9">
        <v>2.3359999999999999</v>
      </c>
      <c r="BR13" s="9">
        <v>41.201999999999998</v>
      </c>
      <c r="BS13" s="9">
        <v>11.368</v>
      </c>
      <c r="BT13" s="9">
        <v>10.695</v>
      </c>
      <c r="BU13" s="9">
        <v>1.42</v>
      </c>
      <c r="BV13" s="9">
        <v>1.42</v>
      </c>
      <c r="BW13" s="9">
        <v>0.41699999999999998</v>
      </c>
      <c r="BX13" s="9">
        <v>1.004</v>
      </c>
      <c r="BY13" s="9">
        <v>0.41699999999999998</v>
      </c>
      <c r="BZ13" s="9">
        <v>1.004</v>
      </c>
      <c r="CA13" s="9">
        <v>0.78800000000000003</v>
      </c>
      <c r="CB13" s="9">
        <v>0.63200000000000001</v>
      </c>
      <c r="CC13" s="9">
        <v>0</v>
      </c>
      <c r="CD13" s="9">
        <v>0</v>
      </c>
      <c r="CE13" s="9">
        <v>0.86499999999999999</v>
      </c>
      <c r="CF13" s="9">
        <v>0.55500000000000005</v>
      </c>
      <c r="CG13" s="9">
        <v>0.92600000000000005</v>
      </c>
      <c r="CH13" s="9">
        <v>0.49399999999999999</v>
      </c>
      <c r="CI13" s="9">
        <v>0</v>
      </c>
      <c r="CJ13" s="9">
        <v>9.2750000000000004</v>
      </c>
      <c r="CK13" s="9">
        <v>8.2240000000000002</v>
      </c>
      <c r="CL13" s="9">
        <v>7.9870000000000001</v>
      </c>
      <c r="CM13" s="9">
        <v>0.23699999999999999</v>
      </c>
      <c r="CN13" s="9">
        <v>0</v>
      </c>
      <c r="CO13" s="9">
        <v>0.23699999999999999</v>
      </c>
      <c r="CP13" s="9">
        <v>0</v>
      </c>
      <c r="CQ13" s="9">
        <v>0</v>
      </c>
      <c r="CR13" s="9">
        <v>5.1189999999999998</v>
      </c>
      <c r="CS13" s="9">
        <v>0.42099999999999999</v>
      </c>
      <c r="CT13" s="9">
        <v>0.54900000000000004</v>
      </c>
      <c r="CU13" s="9">
        <v>2.1339999999999999</v>
      </c>
      <c r="CV13" s="9">
        <v>1.786</v>
      </c>
      <c r="CW13" s="9">
        <v>6.4370000000000003</v>
      </c>
      <c r="CX13" s="9">
        <v>1.0509999999999999</v>
      </c>
      <c r="CY13" s="9">
        <v>0.67300000000000004</v>
      </c>
      <c r="CZ13" s="9">
        <v>11.368</v>
      </c>
      <c r="DA13" s="9">
        <v>3.9750000000000001</v>
      </c>
      <c r="DB13" s="9">
        <v>3.3450000000000002</v>
      </c>
      <c r="DC13" s="9">
        <v>0</v>
      </c>
      <c r="DD13" s="9">
        <v>0</v>
      </c>
      <c r="DE13" s="9">
        <v>0</v>
      </c>
      <c r="DF13" s="9">
        <v>0</v>
      </c>
      <c r="DG13" s="9">
        <v>0</v>
      </c>
      <c r="DH13" s="9">
        <v>0</v>
      </c>
      <c r="DI13" s="9">
        <v>0</v>
      </c>
      <c r="DJ13" s="9">
        <v>0</v>
      </c>
      <c r="DK13" s="9">
        <v>0</v>
      </c>
      <c r="DL13" s="9">
        <v>0</v>
      </c>
      <c r="DM13" s="9">
        <v>0</v>
      </c>
      <c r="DN13" s="9">
        <v>0</v>
      </c>
      <c r="DO13" s="9">
        <v>0</v>
      </c>
      <c r="DP13" s="9">
        <v>0</v>
      </c>
      <c r="DQ13" s="9">
        <v>0</v>
      </c>
      <c r="DR13" s="9">
        <v>3.3450000000000002</v>
      </c>
      <c r="DS13" s="9">
        <v>2.5630000000000002</v>
      </c>
      <c r="DT13" s="9">
        <v>2.5630000000000002</v>
      </c>
      <c r="DU13" s="9">
        <v>0</v>
      </c>
      <c r="DV13" s="9">
        <v>0</v>
      </c>
      <c r="DW13" s="9">
        <v>0</v>
      </c>
      <c r="DX13" s="9">
        <v>0</v>
      </c>
      <c r="DY13" s="9">
        <v>0</v>
      </c>
      <c r="DZ13" s="9">
        <v>2.113</v>
      </c>
      <c r="EA13" s="9">
        <v>0</v>
      </c>
      <c r="EB13" s="9">
        <v>0</v>
      </c>
      <c r="EC13" s="9">
        <v>0.45</v>
      </c>
      <c r="ED13" s="9">
        <v>0</v>
      </c>
      <c r="EE13" s="9">
        <v>2.5630000000000002</v>
      </c>
      <c r="EF13" s="9">
        <v>0.78200000000000003</v>
      </c>
      <c r="EG13" s="9">
        <v>0.63100000000000001</v>
      </c>
      <c r="EH13" s="9">
        <v>3.9750000000000001</v>
      </c>
      <c r="EI13" s="9">
        <v>9.1349999999999998</v>
      </c>
      <c r="EJ13" s="9">
        <v>7.6619999999999999</v>
      </c>
      <c r="EK13" s="9">
        <v>1.5349999999999999</v>
      </c>
      <c r="EL13" s="9">
        <v>1.5349999999999999</v>
      </c>
      <c r="EM13" s="9">
        <v>0.65700000000000003</v>
      </c>
      <c r="EN13" s="9">
        <v>0.879</v>
      </c>
      <c r="EO13" s="9">
        <v>0.32500000000000001</v>
      </c>
      <c r="EP13" s="9">
        <v>1.21</v>
      </c>
      <c r="EQ13" s="9">
        <v>1.127</v>
      </c>
      <c r="ER13" s="9">
        <v>0.214</v>
      </c>
      <c r="ES13" s="9">
        <v>0</v>
      </c>
      <c r="ET13" s="9">
        <v>0.26200000000000001</v>
      </c>
      <c r="EU13" s="9">
        <v>0.89800000000000002</v>
      </c>
      <c r="EV13" s="9">
        <v>0.376</v>
      </c>
      <c r="EW13" s="9">
        <v>1.294</v>
      </c>
      <c r="EX13" s="9">
        <v>0.24099999999999999</v>
      </c>
      <c r="EY13" s="9">
        <v>0</v>
      </c>
      <c r="EZ13" s="9">
        <v>6.1269999999999998</v>
      </c>
      <c r="FA13" s="9">
        <v>4.8559999999999999</v>
      </c>
      <c r="FB13" s="9">
        <v>4.5019999999999998</v>
      </c>
      <c r="FC13" s="9">
        <v>0</v>
      </c>
      <c r="FD13" s="9">
        <v>0.35399999999999998</v>
      </c>
      <c r="FE13" s="9">
        <v>0</v>
      </c>
      <c r="FF13" s="9">
        <v>0.35399999999999998</v>
      </c>
      <c r="FG13" s="9">
        <v>0</v>
      </c>
      <c r="FH13" s="9">
        <v>3.46</v>
      </c>
      <c r="FI13" s="9">
        <v>0.83699999999999997</v>
      </c>
      <c r="FJ13" s="9">
        <v>0</v>
      </c>
      <c r="FK13" s="9">
        <v>0.56000000000000005</v>
      </c>
      <c r="FL13" s="9">
        <v>0.53800000000000003</v>
      </c>
      <c r="FM13" s="9">
        <v>4.319</v>
      </c>
      <c r="FN13" s="9">
        <v>1.2709999999999999</v>
      </c>
      <c r="FO13" s="9">
        <v>1.4730000000000001</v>
      </c>
      <c r="FP13" s="9">
        <v>9.1349999999999998</v>
      </c>
      <c r="FQ13" s="9">
        <v>92.021000000000001</v>
      </c>
      <c r="FR13" s="9">
        <v>86.522000000000006</v>
      </c>
      <c r="FS13" s="9">
        <v>7.649</v>
      </c>
      <c r="FT13" s="9">
        <v>6.8170000000000002</v>
      </c>
      <c r="FU13" s="9">
        <v>2.7770000000000001</v>
      </c>
      <c r="FV13" s="9">
        <v>4.04</v>
      </c>
      <c r="FW13" s="9">
        <v>6.4320000000000004</v>
      </c>
      <c r="FX13" s="9">
        <v>0.38600000000000001</v>
      </c>
      <c r="FY13" s="9">
        <v>6.8170000000000002</v>
      </c>
      <c r="FZ13" s="9">
        <v>0</v>
      </c>
      <c r="GA13" s="9">
        <v>0</v>
      </c>
      <c r="GB13" s="9">
        <v>3.472</v>
      </c>
      <c r="GC13" s="9">
        <v>2.5630000000000002</v>
      </c>
      <c r="GD13" s="9">
        <v>0.78300000000000003</v>
      </c>
      <c r="GE13" s="9">
        <v>4.79</v>
      </c>
      <c r="GF13" s="9">
        <v>2.0270000000000001</v>
      </c>
      <c r="GG13" s="9">
        <v>0.83199999999999996</v>
      </c>
      <c r="GH13" s="9">
        <v>78.873000000000005</v>
      </c>
      <c r="GI13" s="9">
        <v>68.048000000000002</v>
      </c>
      <c r="GJ13" s="9">
        <v>62.734999999999999</v>
      </c>
      <c r="GK13" s="9">
        <v>3.6259999999999999</v>
      </c>
      <c r="GL13" s="9">
        <v>1.6859999999999999</v>
      </c>
      <c r="GM13" s="9">
        <v>4.4710000000000001</v>
      </c>
      <c r="GN13" s="9">
        <v>0</v>
      </c>
      <c r="GO13" s="9">
        <v>0.84099999999999997</v>
      </c>
      <c r="GP13" s="9">
        <v>49.192999999999998</v>
      </c>
      <c r="GQ13" s="9">
        <v>5.8680000000000003</v>
      </c>
      <c r="GR13" s="9">
        <v>4.5119999999999996</v>
      </c>
      <c r="GS13" s="9">
        <v>8.4760000000000009</v>
      </c>
      <c r="GT13" s="9">
        <v>17.317</v>
      </c>
      <c r="GU13" s="9">
        <v>50.731000000000002</v>
      </c>
      <c r="GV13" s="9">
        <v>10.824999999999999</v>
      </c>
      <c r="GW13" s="9">
        <v>5.4989999999999997</v>
      </c>
      <c r="GX13" s="9">
        <v>92.021000000000001</v>
      </c>
      <c r="GY13" s="9">
        <v>32.877000000000002</v>
      </c>
      <c r="GZ13" s="9">
        <v>31.452999999999999</v>
      </c>
      <c r="HA13" s="9">
        <v>2.1659999999999999</v>
      </c>
      <c r="HB13" s="9">
        <v>2.1659999999999999</v>
      </c>
      <c r="HC13" s="9">
        <v>0.60499999999999998</v>
      </c>
      <c r="HD13" s="9">
        <v>1.5620000000000001</v>
      </c>
      <c r="HE13" s="9">
        <v>1.387</v>
      </c>
      <c r="HF13" s="9">
        <v>0.77900000000000003</v>
      </c>
      <c r="HG13" s="9">
        <v>0.98099999999999998</v>
      </c>
      <c r="HH13" s="9">
        <v>0.215</v>
      </c>
      <c r="HI13" s="9">
        <v>0.97099999999999997</v>
      </c>
      <c r="HJ13" s="9">
        <v>0.38500000000000001</v>
      </c>
      <c r="HK13" s="9">
        <v>1.4019999999999999</v>
      </c>
      <c r="HL13" s="9">
        <v>0.38</v>
      </c>
      <c r="HM13" s="9">
        <v>1.5940000000000001</v>
      </c>
      <c r="HN13" s="9">
        <v>0.57199999999999995</v>
      </c>
      <c r="HO13" s="9">
        <v>0</v>
      </c>
      <c r="HP13" s="9">
        <v>29.286999999999999</v>
      </c>
      <c r="HQ13" s="9">
        <v>24.222999999999999</v>
      </c>
      <c r="HR13" s="9">
        <v>22.257999999999999</v>
      </c>
      <c r="HS13" s="9">
        <v>0.64500000000000002</v>
      </c>
      <c r="HT13" s="9">
        <v>1.32</v>
      </c>
      <c r="HU13" s="9">
        <v>0.84799999999999998</v>
      </c>
      <c r="HV13" s="9">
        <v>0.51500000000000001</v>
      </c>
      <c r="HW13" s="9">
        <v>0.60299999999999998</v>
      </c>
      <c r="HX13" s="9">
        <v>18.84</v>
      </c>
      <c r="HY13" s="9">
        <v>2.1589999999999998</v>
      </c>
      <c r="HZ13" s="9">
        <v>0.59399999999999997</v>
      </c>
      <c r="IA13" s="9">
        <v>2.63</v>
      </c>
      <c r="IB13" s="9">
        <v>6.5190000000000001</v>
      </c>
      <c r="IC13" s="9">
        <v>17.702999999999999</v>
      </c>
      <c r="ID13" s="9">
        <v>5.0640000000000001</v>
      </c>
      <c r="IE13" s="9">
        <v>1.423</v>
      </c>
      <c r="IF13" s="9">
        <v>32.877000000000002</v>
      </c>
      <c r="IG13" s="9">
        <v>23.471</v>
      </c>
      <c r="IH13" s="9">
        <v>22.991</v>
      </c>
      <c r="II13" s="9">
        <v>2.3849999999999998</v>
      </c>
      <c r="IJ13" s="9">
        <v>2.3849999999999998</v>
      </c>
      <c r="IK13" s="9">
        <v>1.593</v>
      </c>
      <c r="IL13" s="9">
        <v>0.79100000000000004</v>
      </c>
      <c r="IM13" s="9">
        <v>1.4610000000000001</v>
      </c>
      <c r="IN13" s="9">
        <v>0.92400000000000004</v>
      </c>
      <c r="IO13" s="9">
        <v>1.4610000000000001</v>
      </c>
      <c r="IP13" s="9">
        <v>0.46</v>
      </c>
      <c r="IQ13" s="9">
        <v>0.46300000000000002</v>
      </c>
    </row>
    <row r="14" spans="1:251">
      <c r="A14" s="10">
        <v>43132</v>
      </c>
      <c r="B14" s="9">
        <v>26.181999999999999</v>
      </c>
      <c r="C14" s="9">
        <v>20.094000000000001</v>
      </c>
      <c r="D14" s="9">
        <v>17.893999999999998</v>
      </c>
      <c r="E14" s="9">
        <v>2.2330000000000001</v>
      </c>
      <c r="F14" s="9">
        <v>2.1</v>
      </c>
      <c r="G14" s="9">
        <v>1.1200000000000001</v>
      </c>
      <c r="H14" s="9">
        <v>0.98</v>
      </c>
      <c r="I14" s="9">
        <v>1.4079999999999999</v>
      </c>
      <c r="J14" s="9">
        <v>0.69199999999999995</v>
      </c>
      <c r="K14" s="9">
        <v>1.38</v>
      </c>
      <c r="L14" s="9">
        <v>0.374</v>
      </c>
      <c r="M14" s="9">
        <v>0.34599999999999997</v>
      </c>
      <c r="N14" s="9">
        <v>0.49</v>
      </c>
      <c r="O14" s="9">
        <v>1.117</v>
      </c>
      <c r="P14" s="9">
        <v>0.49399999999999999</v>
      </c>
      <c r="Q14" s="9">
        <v>1.06</v>
      </c>
      <c r="R14" s="9">
        <v>1.0409999999999999</v>
      </c>
      <c r="S14" s="9">
        <v>0.13300000000000001</v>
      </c>
      <c r="T14" s="9">
        <v>15.661</v>
      </c>
      <c r="U14" s="9">
        <v>14.41</v>
      </c>
      <c r="V14" s="9">
        <v>14.096</v>
      </c>
      <c r="W14" s="9">
        <v>0.19700000000000001</v>
      </c>
      <c r="X14" s="9">
        <v>0.11600000000000001</v>
      </c>
      <c r="Y14" s="9">
        <v>0</v>
      </c>
      <c r="Z14" s="9">
        <v>0.19700000000000001</v>
      </c>
      <c r="AA14" s="9">
        <v>0.11600000000000001</v>
      </c>
      <c r="AB14" s="9">
        <v>8.4380000000000006</v>
      </c>
      <c r="AC14" s="9">
        <v>1</v>
      </c>
      <c r="AD14" s="9">
        <v>1.0509999999999999</v>
      </c>
      <c r="AE14" s="9">
        <v>3.92</v>
      </c>
      <c r="AF14" s="9">
        <v>2.3140000000000001</v>
      </c>
      <c r="AG14" s="9">
        <v>12.096</v>
      </c>
      <c r="AH14" s="9">
        <v>1.2509999999999999</v>
      </c>
      <c r="AI14" s="9">
        <v>2.2000000000000002</v>
      </c>
      <c r="AJ14" s="9">
        <v>20.094000000000001</v>
      </c>
      <c r="AK14" s="9">
        <v>37.965000000000003</v>
      </c>
      <c r="AL14" s="9">
        <v>36.323</v>
      </c>
      <c r="AM14" s="9">
        <v>4.625</v>
      </c>
      <c r="AN14" s="9">
        <v>3.823</v>
      </c>
      <c r="AO14" s="9">
        <v>1.823</v>
      </c>
      <c r="AP14" s="9">
        <v>2</v>
      </c>
      <c r="AQ14" s="9">
        <v>2.8109999999999999</v>
      </c>
      <c r="AR14" s="9">
        <v>1.012</v>
      </c>
      <c r="AS14" s="9">
        <v>1.889</v>
      </c>
      <c r="AT14" s="9">
        <v>1.4239999999999999</v>
      </c>
      <c r="AU14" s="9">
        <v>0.51</v>
      </c>
      <c r="AV14" s="9">
        <v>1.335</v>
      </c>
      <c r="AW14" s="9">
        <v>0.9</v>
      </c>
      <c r="AX14" s="9">
        <v>1.589</v>
      </c>
      <c r="AY14" s="9">
        <v>2.738</v>
      </c>
      <c r="AZ14" s="9">
        <v>1.085</v>
      </c>
      <c r="BA14" s="9">
        <v>0.80100000000000005</v>
      </c>
      <c r="BB14" s="9">
        <v>31.699000000000002</v>
      </c>
      <c r="BC14" s="9">
        <v>31.187999999999999</v>
      </c>
      <c r="BD14" s="9">
        <v>26.524999999999999</v>
      </c>
      <c r="BE14" s="9">
        <v>1.6970000000000001</v>
      </c>
      <c r="BF14" s="9">
        <v>2.9660000000000002</v>
      </c>
      <c r="BG14" s="9">
        <v>1.135</v>
      </c>
      <c r="BH14" s="9">
        <v>2.6549999999999998</v>
      </c>
      <c r="BI14" s="9">
        <v>0.68100000000000005</v>
      </c>
      <c r="BJ14" s="9">
        <v>24.449000000000002</v>
      </c>
      <c r="BK14" s="9">
        <v>3.016</v>
      </c>
      <c r="BL14" s="9">
        <v>1.1599999999999999</v>
      </c>
      <c r="BM14" s="9">
        <v>2.5630000000000002</v>
      </c>
      <c r="BN14" s="9">
        <v>8.8960000000000008</v>
      </c>
      <c r="BO14" s="9">
        <v>22.292000000000002</v>
      </c>
      <c r="BP14" s="9">
        <v>0.51100000000000001</v>
      </c>
      <c r="BQ14" s="9">
        <v>1.641</v>
      </c>
      <c r="BR14" s="9">
        <v>37.965000000000003</v>
      </c>
      <c r="BS14" s="9">
        <v>12.343999999999999</v>
      </c>
      <c r="BT14" s="9">
        <v>10.792999999999999</v>
      </c>
      <c r="BU14" s="9">
        <v>1.548</v>
      </c>
      <c r="BV14" s="9">
        <v>1.0720000000000001</v>
      </c>
      <c r="BW14" s="9">
        <v>0.36899999999999999</v>
      </c>
      <c r="BX14" s="9">
        <v>0.70299999999999996</v>
      </c>
      <c r="BY14" s="9">
        <v>0.58599999999999997</v>
      </c>
      <c r="BZ14" s="9">
        <v>0.48599999999999999</v>
      </c>
      <c r="CA14" s="9">
        <v>0.60199999999999998</v>
      </c>
      <c r="CB14" s="9">
        <v>0.46899999999999997</v>
      </c>
      <c r="CC14" s="9">
        <v>0</v>
      </c>
      <c r="CD14" s="9">
        <v>0.36899999999999999</v>
      </c>
      <c r="CE14" s="9">
        <v>0.40899999999999997</v>
      </c>
      <c r="CF14" s="9">
        <v>0.29399999999999998</v>
      </c>
      <c r="CG14" s="9">
        <v>0.49299999999999999</v>
      </c>
      <c r="CH14" s="9">
        <v>0.57899999999999996</v>
      </c>
      <c r="CI14" s="9">
        <v>0.47599999999999998</v>
      </c>
      <c r="CJ14" s="9">
        <v>9.2449999999999992</v>
      </c>
      <c r="CK14" s="9">
        <v>9.093</v>
      </c>
      <c r="CL14" s="9">
        <v>8.7390000000000008</v>
      </c>
      <c r="CM14" s="9">
        <v>0.16700000000000001</v>
      </c>
      <c r="CN14" s="9">
        <v>0.187</v>
      </c>
      <c r="CO14" s="9">
        <v>0</v>
      </c>
      <c r="CP14" s="9">
        <v>0.35399999999999998</v>
      </c>
      <c r="CQ14" s="9">
        <v>0</v>
      </c>
      <c r="CR14" s="9">
        <v>5.5659999999999998</v>
      </c>
      <c r="CS14" s="9">
        <v>0.46600000000000003</v>
      </c>
      <c r="CT14" s="9">
        <v>0.71499999999999997</v>
      </c>
      <c r="CU14" s="9">
        <v>2.3460000000000001</v>
      </c>
      <c r="CV14" s="9">
        <v>1.169</v>
      </c>
      <c r="CW14" s="9">
        <v>7.9249999999999998</v>
      </c>
      <c r="CX14" s="9">
        <v>0.151</v>
      </c>
      <c r="CY14" s="9">
        <v>1.5509999999999999</v>
      </c>
      <c r="CZ14" s="9">
        <v>12.343999999999999</v>
      </c>
      <c r="DA14" s="9">
        <v>4.3869999999999996</v>
      </c>
      <c r="DB14" s="9">
        <v>3.919</v>
      </c>
      <c r="DC14" s="9">
        <v>0.57399999999999995</v>
      </c>
      <c r="DD14" s="9">
        <v>0.57399999999999995</v>
      </c>
      <c r="DE14" s="9">
        <v>0.39600000000000002</v>
      </c>
      <c r="DF14" s="9">
        <v>0.17799999999999999</v>
      </c>
      <c r="DG14" s="9">
        <v>0.57399999999999995</v>
      </c>
      <c r="DH14" s="9">
        <v>0</v>
      </c>
      <c r="DI14" s="9">
        <v>0.57399999999999995</v>
      </c>
      <c r="DJ14" s="9">
        <v>0</v>
      </c>
      <c r="DK14" s="9">
        <v>0</v>
      </c>
      <c r="DL14" s="9">
        <v>0</v>
      </c>
      <c r="DM14" s="9">
        <v>0.39600000000000002</v>
      </c>
      <c r="DN14" s="9">
        <v>0.17799999999999999</v>
      </c>
      <c r="DO14" s="9">
        <v>0.38600000000000001</v>
      </c>
      <c r="DP14" s="9">
        <v>0.189</v>
      </c>
      <c r="DQ14" s="9">
        <v>0</v>
      </c>
      <c r="DR14" s="9">
        <v>3.3450000000000002</v>
      </c>
      <c r="DS14" s="9">
        <v>2.681</v>
      </c>
      <c r="DT14" s="9">
        <v>2.681</v>
      </c>
      <c r="DU14" s="9">
        <v>0</v>
      </c>
      <c r="DV14" s="9">
        <v>0</v>
      </c>
      <c r="DW14" s="9">
        <v>0</v>
      </c>
      <c r="DX14" s="9">
        <v>0</v>
      </c>
      <c r="DY14" s="9">
        <v>0</v>
      </c>
      <c r="DZ14" s="9">
        <v>1.6659999999999999</v>
      </c>
      <c r="EA14" s="9">
        <v>0</v>
      </c>
      <c r="EB14" s="9">
        <v>0.33500000000000002</v>
      </c>
      <c r="EC14" s="9">
        <v>0.68</v>
      </c>
      <c r="ED14" s="9">
        <v>0.14799999999999999</v>
      </c>
      <c r="EE14" s="9">
        <v>2.5329999999999999</v>
      </c>
      <c r="EF14" s="9">
        <v>0.66400000000000003</v>
      </c>
      <c r="EG14" s="9">
        <v>0.46700000000000003</v>
      </c>
      <c r="EH14" s="9">
        <v>4.3869999999999996</v>
      </c>
      <c r="EI14" s="9">
        <v>9.3360000000000003</v>
      </c>
      <c r="EJ14" s="9">
        <v>8.8390000000000004</v>
      </c>
      <c r="EK14" s="9">
        <v>2.1459999999999999</v>
      </c>
      <c r="EL14" s="9">
        <v>2.1459999999999999</v>
      </c>
      <c r="EM14" s="9">
        <v>0.68</v>
      </c>
      <c r="EN14" s="9">
        <v>1.466</v>
      </c>
      <c r="EO14" s="9">
        <v>0.54700000000000004</v>
      </c>
      <c r="EP14" s="9">
        <v>1.599</v>
      </c>
      <c r="EQ14" s="9">
        <v>0.88400000000000001</v>
      </c>
      <c r="ER14" s="9">
        <v>0.88800000000000001</v>
      </c>
      <c r="ES14" s="9">
        <v>0</v>
      </c>
      <c r="ET14" s="9">
        <v>0.67</v>
      </c>
      <c r="EU14" s="9">
        <v>1.115</v>
      </c>
      <c r="EV14" s="9">
        <v>0.36199999999999999</v>
      </c>
      <c r="EW14" s="9">
        <v>1.2030000000000001</v>
      </c>
      <c r="EX14" s="9">
        <v>0.94299999999999995</v>
      </c>
      <c r="EY14" s="9">
        <v>0</v>
      </c>
      <c r="EZ14" s="9">
        <v>6.6929999999999996</v>
      </c>
      <c r="FA14" s="9">
        <v>5.9450000000000003</v>
      </c>
      <c r="FB14" s="9">
        <v>5.7539999999999996</v>
      </c>
      <c r="FC14" s="9">
        <v>0.191</v>
      </c>
      <c r="FD14" s="9">
        <v>0</v>
      </c>
      <c r="FE14" s="9">
        <v>0.191</v>
      </c>
      <c r="FF14" s="9">
        <v>0</v>
      </c>
      <c r="FG14" s="9">
        <v>0</v>
      </c>
      <c r="FH14" s="9">
        <v>3.488</v>
      </c>
      <c r="FI14" s="9">
        <v>0.33700000000000002</v>
      </c>
      <c r="FJ14" s="9">
        <v>0.69699999999999995</v>
      </c>
      <c r="FK14" s="9">
        <v>1.4219999999999999</v>
      </c>
      <c r="FL14" s="9">
        <v>0.85699999999999998</v>
      </c>
      <c r="FM14" s="9">
        <v>5.0880000000000001</v>
      </c>
      <c r="FN14" s="9">
        <v>0.748</v>
      </c>
      <c r="FO14" s="9">
        <v>0.497</v>
      </c>
      <c r="FP14" s="9">
        <v>9.3360000000000003</v>
      </c>
      <c r="FQ14" s="9">
        <v>95.900999999999996</v>
      </c>
      <c r="FR14" s="9">
        <v>91.668999999999997</v>
      </c>
      <c r="FS14" s="9">
        <v>8.577</v>
      </c>
      <c r="FT14" s="9">
        <v>8.0280000000000005</v>
      </c>
      <c r="FU14" s="9">
        <v>4.4450000000000003</v>
      </c>
      <c r="FV14" s="9">
        <v>3.5840000000000001</v>
      </c>
      <c r="FW14" s="9">
        <v>6.4610000000000003</v>
      </c>
      <c r="FX14" s="9">
        <v>1.5669999999999999</v>
      </c>
      <c r="FY14" s="9">
        <v>6.6820000000000004</v>
      </c>
      <c r="FZ14" s="9">
        <v>0</v>
      </c>
      <c r="GA14" s="9">
        <v>1.347</v>
      </c>
      <c r="GB14" s="9">
        <v>3.2490000000000001</v>
      </c>
      <c r="GC14" s="9">
        <v>3.18</v>
      </c>
      <c r="GD14" s="9">
        <v>1.6</v>
      </c>
      <c r="GE14" s="9">
        <v>5.3179999999999996</v>
      </c>
      <c r="GF14" s="9">
        <v>2.71</v>
      </c>
      <c r="GG14" s="9">
        <v>0.54900000000000004</v>
      </c>
      <c r="GH14" s="9">
        <v>83.091999999999999</v>
      </c>
      <c r="GI14" s="9">
        <v>72.498000000000005</v>
      </c>
      <c r="GJ14" s="9">
        <v>69.158000000000001</v>
      </c>
      <c r="GK14" s="9">
        <v>1.4</v>
      </c>
      <c r="GL14" s="9">
        <v>1.9390000000000001</v>
      </c>
      <c r="GM14" s="9">
        <v>1.9710000000000001</v>
      </c>
      <c r="GN14" s="9">
        <v>0.19</v>
      </c>
      <c r="GO14" s="9">
        <v>1.179</v>
      </c>
      <c r="GP14" s="9">
        <v>59.941000000000003</v>
      </c>
      <c r="GQ14" s="9">
        <v>4.2839999999999998</v>
      </c>
      <c r="GR14" s="9">
        <v>4.4260000000000002</v>
      </c>
      <c r="GS14" s="9">
        <v>3.847</v>
      </c>
      <c r="GT14" s="9">
        <v>21.76</v>
      </c>
      <c r="GU14" s="9">
        <v>50.738</v>
      </c>
      <c r="GV14" s="9">
        <v>10.593999999999999</v>
      </c>
      <c r="GW14" s="9">
        <v>4.2320000000000002</v>
      </c>
      <c r="GX14" s="9">
        <v>95.900999999999996</v>
      </c>
      <c r="GY14" s="9">
        <v>31.89</v>
      </c>
      <c r="GZ14" s="9">
        <v>30.742999999999999</v>
      </c>
      <c r="HA14" s="9">
        <v>3.67</v>
      </c>
      <c r="HB14" s="9">
        <v>3.4780000000000002</v>
      </c>
      <c r="HC14" s="9">
        <v>1.3140000000000001</v>
      </c>
      <c r="HD14" s="9">
        <v>2.165</v>
      </c>
      <c r="HE14" s="9">
        <v>2.411</v>
      </c>
      <c r="HF14" s="9">
        <v>1.0680000000000001</v>
      </c>
      <c r="HG14" s="9">
        <v>1.7290000000000001</v>
      </c>
      <c r="HH14" s="9">
        <v>0.77400000000000002</v>
      </c>
      <c r="HI14" s="9">
        <v>0.97499999999999998</v>
      </c>
      <c r="HJ14" s="9">
        <v>0.93</v>
      </c>
      <c r="HK14" s="9">
        <v>0.996</v>
      </c>
      <c r="HL14" s="9">
        <v>1.5529999999999999</v>
      </c>
      <c r="HM14" s="9">
        <v>2.72</v>
      </c>
      <c r="HN14" s="9">
        <v>0.75900000000000001</v>
      </c>
      <c r="HO14" s="9">
        <v>0.192</v>
      </c>
      <c r="HP14" s="9">
        <v>27.073</v>
      </c>
      <c r="HQ14" s="9">
        <v>23.747</v>
      </c>
      <c r="HR14" s="9">
        <v>19.728999999999999</v>
      </c>
      <c r="HS14" s="9">
        <v>1.5720000000000001</v>
      </c>
      <c r="HT14" s="9">
        <v>2.4460000000000002</v>
      </c>
      <c r="HU14" s="9">
        <v>1.0049999999999999</v>
      </c>
      <c r="HV14" s="9">
        <v>2.032</v>
      </c>
      <c r="HW14" s="9">
        <v>0.79</v>
      </c>
      <c r="HX14" s="9">
        <v>18.937999999999999</v>
      </c>
      <c r="HY14" s="9">
        <v>1.8240000000000001</v>
      </c>
      <c r="HZ14" s="9">
        <v>0.88400000000000001</v>
      </c>
      <c r="IA14" s="9">
        <v>2.1019999999999999</v>
      </c>
      <c r="IB14" s="9">
        <v>6.9610000000000003</v>
      </c>
      <c r="IC14" s="9">
        <v>16.786000000000001</v>
      </c>
      <c r="ID14" s="9">
        <v>3.3260000000000001</v>
      </c>
      <c r="IE14" s="9">
        <v>1.147</v>
      </c>
      <c r="IF14" s="9">
        <v>31.89</v>
      </c>
      <c r="IG14" s="9">
        <v>25.3</v>
      </c>
      <c r="IH14" s="9">
        <v>24.213999999999999</v>
      </c>
      <c r="II14" s="9">
        <v>2.8889999999999998</v>
      </c>
      <c r="IJ14" s="9">
        <v>2.7040000000000002</v>
      </c>
      <c r="IK14" s="9">
        <v>1.8440000000000001</v>
      </c>
      <c r="IL14" s="9">
        <v>0.86</v>
      </c>
      <c r="IM14" s="9">
        <v>2.5409999999999999</v>
      </c>
      <c r="IN14" s="9">
        <v>0.16300000000000001</v>
      </c>
      <c r="IO14" s="9">
        <v>1.7769999999999999</v>
      </c>
      <c r="IP14" s="9">
        <v>0.41299999999999998</v>
      </c>
      <c r="IQ14" s="9">
        <v>0.51500000000000001</v>
      </c>
    </row>
    <row r="15" spans="1:251">
      <c r="A15" s="10">
        <v>43497</v>
      </c>
      <c r="B15" s="9">
        <v>24.568000000000001</v>
      </c>
      <c r="C15" s="9">
        <v>22.117000000000001</v>
      </c>
      <c r="D15" s="9">
        <v>20.481999999999999</v>
      </c>
      <c r="E15" s="9">
        <v>2.7210000000000001</v>
      </c>
      <c r="F15" s="9">
        <v>2.7210000000000001</v>
      </c>
      <c r="G15" s="9">
        <v>1.802</v>
      </c>
      <c r="H15" s="9">
        <v>0.91900000000000004</v>
      </c>
      <c r="I15" s="9">
        <v>1.573</v>
      </c>
      <c r="J15" s="9">
        <v>1.1479999999999999</v>
      </c>
      <c r="K15" s="9">
        <v>1.7629999999999999</v>
      </c>
      <c r="L15" s="9">
        <v>0.53500000000000003</v>
      </c>
      <c r="M15" s="9">
        <v>0.42299999999999999</v>
      </c>
      <c r="N15" s="9">
        <v>0.41399999999999998</v>
      </c>
      <c r="O15" s="9">
        <v>2.117</v>
      </c>
      <c r="P15" s="9">
        <v>0.19</v>
      </c>
      <c r="Q15" s="9">
        <v>1.9970000000000001</v>
      </c>
      <c r="R15" s="9">
        <v>0.72399999999999998</v>
      </c>
      <c r="S15" s="9">
        <v>0</v>
      </c>
      <c r="T15" s="9">
        <v>17.760999999999999</v>
      </c>
      <c r="U15" s="9">
        <v>16.227</v>
      </c>
      <c r="V15" s="9">
        <v>15.516999999999999</v>
      </c>
      <c r="W15" s="9">
        <v>0.20100000000000001</v>
      </c>
      <c r="X15" s="9">
        <v>0.50900000000000001</v>
      </c>
      <c r="Y15" s="9">
        <v>0</v>
      </c>
      <c r="Z15" s="9">
        <v>0.219</v>
      </c>
      <c r="AA15" s="9">
        <v>0.49</v>
      </c>
      <c r="AB15" s="9">
        <v>10.98</v>
      </c>
      <c r="AC15" s="9">
        <v>0.86299999999999999</v>
      </c>
      <c r="AD15" s="9">
        <v>0.90300000000000002</v>
      </c>
      <c r="AE15" s="9">
        <v>3.4809999999999999</v>
      </c>
      <c r="AF15" s="9">
        <v>3.335</v>
      </c>
      <c r="AG15" s="9">
        <v>12.891</v>
      </c>
      <c r="AH15" s="9">
        <v>1.534</v>
      </c>
      <c r="AI15" s="9">
        <v>1.6339999999999999</v>
      </c>
      <c r="AJ15" s="9">
        <v>22.117000000000001</v>
      </c>
      <c r="AK15" s="9">
        <v>36.365000000000002</v>
      </c>
      <c r="AL15" s="9">
        <v>34.755000000000003</v>
      </c>
      <c r="AM15" s="9">
        <v>3.3519999999999999</v>
      </c>
      <c r="AN15" s="9">
        <v>3.101</v>
      </c>
      <c r="AO15" s="9">
        <v>1.17</v>
      </c>
      <c r="AP15" s="9">
        <v>1.93</v>
      </c>
      <c r="AQ15" s="9">
        <v>1.663</v>
      </c>
      <c r="AR15" s="9">
        <v>1.4370000000000001</v>
      </c>
      <c r="AS15" s="9">
        <v>1.1759999999999999</v>
      </c>
      <c r="AT15" s="9">
        <v>1.4119999999999999</v>
      </c>
      <c r="AU15" s="9">
        <v>0.51300000000000001</v>
      </c>
      <c r="AV15" s="9">
        <v>0.95199999999999996</v>
      </c>
      <c r="AW15" s="9">
        <v>1.234</v>
      </c>
      <c r="AX15" s="9">
        <v>0.91400000000000003</v>
      </c>
      <c r="AY15" s="9">
        <v>2.3929999999999998</v>
      </c>
      <c r="AZ15" s="9">
        <v>0.70699999999999996</v>
      </c>
      <c r="BA15" s="9">
        <v>0.251</v>
      </c>
      <c r="BB15" s="9">
        <v>31.402999999999999</v>
      </c>
      <c r="BC15" s="9">
        <v>30.395</v>
      </c>
      <c r="BD15" s="9">
        <v>27.152999999999999</v>
      </c>
      <c r="BE15" s="9">
        <v>2.3450000000000002</v>
      </c>
      <c r="BF15" s="9">
        <v>0.89800000000000002</v>
      </c>
      <c r="BG15" s="9">
        <v>1.2</v>
      </c>
      <c r="BH15" s="9">
        <v>1.633</v>
      </c>
      <c r="BI15" s="9">
        <v>0.40899999999999997</v>
      </c>
      <c r="BJ15" s="9">
        <v>23.841999999999999</v>
      </c>
      <c r="BK15" s="9">
        <v>2.5910000000000002</v>
      </c>
      <c r="BL15" s="9">
        <v>2.1379999999999999</v>
      </c>
      <c r="BM15" s="9">
        <v>1.825</v>
      </c>
      <c r="BN15" s="9">
        <v>9.5730000000000004</v>
      </c>
      <c r="BO15" s="9">
        <v>20.821999999999999</v>
      </c>
      <c r="BP15" s="9">
        <v>1.008</v>
      </c>
      <c r="BQ15" s="9">
        <v>1.61</v>
      </c>
      <c r="BR15" s="9">
        <v>36.365000000000002</v>
      </c>
      <c r="BS15" s="9">
        <v>11.196</v>
      </c>
      <c r="BT15" s="9">
        <v>10.542</v>
      </c>
      <c r="BU15" s="9">
        <v>2.5270000000000001</v>
      </c>
      <c r="BV15" s="9">
        <v>2.145</v>
      </c>
      <c r="BW15" s="9">
        <v>1.0009999999999999</v>
      </c>
      <c r="BX15" s="9">
        <v>1.145</v>
      </c>
      <c r="BY15" s="9">
        <v>0.85399999999999998</v>
      </c>
      <c r="BZ15" s="9">
        <v>1.2909999999999999</v>
      </c>
      <c r="CA15" s="9">
        <v>0.85399999999999998</v>
      </c>
      <c r="CB15" s="9">
        <v>1.2909999999999999</v>
      </c>
      <c r="CC15" s="9">
        <v>0</v>
      </c>
      <c r="CD15" s="9">
        <v>0.44800000000000001</v>
      </c>
      <c r="CE15" s="9">
        <v>1.2470000000000001</v>
      </c>
      <c r="CF15" s="9">
        <v>0.45</v>
      </c>
      <c r="CG15" s="9">
        <v>1.46</v>
      </c>
      <c r="CH15" s="9">
        <v>0.68600000000000005</v>
      </c>
      <c r="CI15" s="9">
        <v>0.38200000000000001</v>
      </c>
      <c r="CJ15" s="9">
        <v>8.0150000000000006</v>
      </c>
      <c r="CK15" s="9">
        <v>7.0510000000000002</v>
      </c>
      <c r="CL15" s="9">
        <v>6.6180000000000003</v>
      </c>
      <c r="CM15" s="9">
        <v>0</v>
      </c>
      <c r="CN15" s="9">
        <v>0.432</v>
      </c>
      <c r="CO15" s="9">
        <v>0.23400000000000001</v>
      </c>
      <c r="CP15" s="9">
        <v>0.19800000000000001</v>
      </c>
      <c r="CQ15" s="9">
        <v>0</v>
      </c>
      <c r="CR15" s="9">
        <v>4.2670000000000003</v>
      </c>
      <c r="CS15" s="9">
        <v>0.89900000000000002</v>
      </c>
      <c r="CT15" s="9">
        <v>0.86699999999999999</v>
      </c>
      <c r="CU15" s="9">
        <v>1.0169999999999999</v>
      </c>
      <c r="CV15" s="9">
        <v>1.3080000000000001</v>
      </c>
      <c r="CW15" s="9">
        <v>5.7430000000000003</v>
      </c>
      <c r="CX15" s="9">
        <v>0.96399999999999997</v>
      </c>
      <c r="CY15" s="9">
        <v>0.65400000000000003</v>
      </c>
      <c r="CZ15" s="9">
        <v>11.196</v>
      </c>
      <c r="DA15" s="9">
        <v>5.16</v>
      </c>
      <c r="DB15" s="9">
        <v>5.0339999999999998</v>
      </c>
      <c r="DC15" s="9">
        <v>0.502</v>
      </c>
      <c r="DD15" s="9">
        <v>0.502</v>
      </c>
      <c r="DE15" s="9">
        <v>0.502</v>
      </c>
      <c r="DF15" s="9">
        <v>0</v>
      </c>
      <c r="DG15" s="9">
        <v>0.502</v>
      </c>
      <c r="DH15" s="9">
        <v>0</v>
      </c>
      <c r="DI15" s="9">
        <v>0.502</v>
      </c>
      <c r="DJ15" s="9">
        <v>0</v>
      </c>
      <c r="DK15" s="9">
        <v>0</v>
      </c>
      <c r="DL15" s="9">
        <v>0.23899999999999999</v>
      </c>
      <c r="DM15" s="9">
        <v>0</v>
      </c>
      <c r="DN15" s="9">
        <v>0.26300000000000001</v>
      </c>
      <c r="DO15" s="9">
        <v>0.502</v>
      </c>
      <c r="DP15" s="9">
        <v>0</v>
      </c>
      <c r="DQ15" s="9">
        <v>0</v>
      </c>
      <c r="DR15" s="9">
        <v>4.532</v>
      </c>
      <c r="DS15" s="9">
        <v>4.0650000000000004</v>
      </c>
      <c r="DT15" s="9">
        <v>4.0650000000000004</v>
      </c>
      <c r="DU15" s="9">
        <v>0</v>
      </c>
      <c r="DV15" s="9">
        <v>0</v>
      </c>
      <c r="DW15" s="9">
        <v>0</v>
      </c>
      <c r="DX15" s="9">
        <v>0</v>
      </c>
      <c r="DY15" s="9">
        <v>0</v>
      </c>
      <c r="DZ15" s="9">
        <v>2.5099999999999998</v>
      </c>
      <c r="EA15" s="9">
        <v>0</v>
      </c>
      <c r="EB15" s="9">
        <v>0.22</v>
      </c>
      <c r="EC15" s="9">
        <v>1.3360000000000001</v>
      </c>
      <c r="ED15" s="9">
        <v>0</v>
      </c>
      <c r="EE15" s="9">
        <v>4.0650000000000004</v>
      </c>
      <c r="EF15" s="9">
        <v>0.46700000000000003</v>
      </c>
      <c r="EG15" s="9">
        <v>0.126</v>
      </c>
      <c r="EH15" s="9">
        <v>5.16</v>
      </c>
      <c r="EI15" s="9">
        <v>10.541</v>
      </c>
      <c r="EJ15" s="9">
        <v>9.234</v>
      </c>
      <c r="EK15" s="9">
        <v>1.4550000000000001</v>
      </c>
      <c r="EL15" s="9">
        <v>1.4550000000000001</v>
      </c>
      <c r="EM15" s="9">
        <v>0.48899999999999999</v>
      </c>
      <c r="EN15" s="9">
        <v>0.96599999999999997</v>
      </c>
      <c r="EO15" s="9">
        <v>0.755</v>
      </c>
      <c r="EP15" s="9">
        <v>0.7</v>
      </c>
      <c r="EQ15" s="9">
        <v>0.755</v>
      </c>
      <c r="ER15" s="9">
        <v>0.7</v>
      </c>
      <c r="ES15" s="9">
        <v>0</v>
      </c>
      <c r="ET15" s="9">
        <v>0.67900000000000005</v>
      </c>
      <c r="EU15" s="9">
        <v>0.77500000000000002</v>
      </c>
      <c r="EV15" s="9">
        <v>0</v>
      </c>
      <c r="EW15" s="9">
        <v>0.27700000000000002</v>
      </c>
      <c r="EX15" s="9">
        <v>1.1779999999999999</v>
      </c>
      <c r="EY15" s="9">
        <v>0</v>
      </c>
      <c r="EZ15" s="9">
        <v>7.78</v>
      </c>
      <c r="FA15" s="9">
        <v>6.8579999999999997</v>
      </c>
      <c r="FB15" s="9">
        <v>6.8579999999999997</v>
      </c>
      <c r="FC15" s="9">
        <v>0</v>
      </c>
      <c r="FD15" s="9">
        <v>0</v>
      </c>
      <c r="FE15" s="9">
        <v>0</v>
      </c>
      <c r="FF15" s="9">
        <v>0</v>
      </c>
      <c r="FG15" s="9">
        <v>0</v>
      </c>
      <c r="FH15" s="9">
        <v>4.7469999999999999</v>
      </c>
      <c r="FI15" s="9">
        <v>0.222</v>
      </c>
      <c r="FJ15" s="9">
        <v>0</v>
      </c>
      <c r="FK15" s="9">
        <v>1.8879999999999999</v>
      </c>
      <c r="FL15" s="9">
        <v>0</v>
      </c>
      <c r="FM15" s="9">
        <v>6.8579999999999997</v>
      </c>
      <c r="FN15" s="9">
        <v>0.92200000000000004</v>
      </c>
      <c r="FO15" s="9">
        <v>1.3069999999999999</v>
      </c>
      <c r="FP15" s="9">
        <v>10.541</v>
      </c>
      <c r="FQ15" s="9">
        <v>93.92</v>
      </c>
      <c r="FR15" s="9">
        <v>89.741</v>
      </c>
      <c r="FS15" s="9">
        <v>9.9169999999999998</v>
      </c>
      <c r="FT15" s="9">
        <v>9.2149999999999999</v>
      </c>
      <c r="FU15" s="9">
        <v>5.2169999999999996</v>
      </c>
      <c r="FV15" s="9">
        <v>3.9980000000000002</v>
      </c>
      <c r="FW15" s="9">
        <v>6.9589999999999996</v>
      </c>
      <c r="FX15" s="9">
        <v>2.2559999999999998</v>
      </c>
      <c r="FY15" s="9">
        <v>8.1999999999999993</v>
      </c>
      <c r="FZ15" s="9">
        <v>0</v>
      </c>
      <c r="GA15" s="9">
        <v>1.0149999999999999</v>
      </c>
      <c r="GB15" s="9">
        <v>3.8719999999999999</v>
      </c>
      <c r="GC15" s="9">
        <v>2.7160000000000002</v>
      </c>
      <c r="GD15" s="9">
        <v>2.6280000000000001</v>
      </c>
      <c r="GE15" s="9">
        <v>7.944</v>
      </c>
      <c r="GF15" s="9">
        <v>1.2709999999999999</v>
      </c>
      <c r="GG15" s="9">
        <v>0.70199999999999996</v>
      </c>
      <c r="GH15" s="9">
        <v>79.822999999999993</v>
      </c>
      <c r="GI15" s="9">
        <v>68.623999999999995</v>
      </c>
      <c r="GJ15" s="9">
        <v>63.929000000000002</v>
      </c>
      <c r="GK15" s="9">
        <v>2.2749999999999999</v>
      </c>
      <c r="GL15" s="9">
        <v>2.42</v>
      </c>
      <c r="GM15" s="9">
        <v>3.5259999999999998</v>
      </c>
      <c r="GN15" s="9">
        <v>0</v>
      </c>
      <c r="GO15" s="9">
        <v>1.169</v>
      </c>
      <c r="GP15" s="9">
        <v>53.671999999999997</v>
      </c>
      <c r="GQ15" s="9">
        <v>3.6909999999999998</v>
      </c>
      <c r="GR15" s="9">
        <v>5.1920000000000002</v>
      </c>
      <c r="GS15" s="9">
        <v>6.069</v>
      </c>
      <c r="GT15" s="9">
        <v>22.452000000000002</v>
      </c>
      <c r="GU15" s="9">
        <v>46.171999999999997</v>
      </c>
      <c r="GV15" s="9">
        <v>11.199</v>
      </c>
      <c r="GW15" s="9">
        <v>4.18</v>
      </c>
      <c r="GX15" s="9">
        <v>93.92</v>
      </c>
      <c r="GY15" s="9">
        <v>30.491</v>
      </c>
      <c r="GZ15" s="9">
        <v>29.734999999999999</v>
      </c>
      <c r="HA15" s="9">
        <v>3.3679999999999999</v>
      </c>
      <c r="HB15" s="9">
        <v>3.3679999999999999</v>
      </c>
      <c r="HC15" s="9">
        <v>1.4750000000000001</v>
      </c>
      <c r="HD15" s="9">
        <v>1.893</v>
      </c>
      <c r="HE15" s="9">
        <v>1.7330000000000001</v>
      </c>
      <c r="HF15" s="9">
        <v>1.635</v>
      </c>
      <c r="HG15" s="9">
        <v>1.9339999999999999</v>
      </c>
      <c r="HH15" s="9">
        <v>0.97899999999999998</v>
      </c>
      <c r="HI15" s="9">
        <v>0.45400000000000001</v>
      </c>
      <c r="HJ15" s="9">
        <v>0.49399999999999999</v>
      </c>
      <c r="HK15" s="9">
        <v>0.96499999999999997</v>
      </c>
      <c r="HL15" s="9">
        <v>1.909</v>
      </c>
      <c r="HM15" s="9">
        <v>1.8660000000000001</v>
      </c>
      <c r="HN15" s="9">
        <v>1.5029999999999999</v>
      </c>
      <c r="HO15" s="9">
        <v>0</v>
      </c>
      <c r="HP15" s="9">
        <v>26.367000000000001</v>
      </c>
      <c r="HQ15" s="9">
        <v>22.901</v>
      </c>
      <c r="HR15" s="9">
        <v>21.576000000000001</v>
      </c>
      <c r="HS15" s="9">
        <v>0.65500000000000003</v>
      </c>
      <c r="HT15" s="9">
        <v>0.67</v>
      </c>
      <c r="HU15" s="9">
        <v>0.48</v>
      </c>
      <c r="HV15" s="9">
        <v>0.436</v>
      </c>
      <c r="HW15" s="9">
        <v>0.40899999999999997</v>
      </c>
      <c r="HX15" s="9">
        <v>17.821999999999999</v>
      </c>
      <c r="HY15" s="9">
        <v>2.1970000000000001</v>
      </c>
      <c r="HZ15" s="9">
        <v>0.91100000000000003</v>
      </c>
      <c r="IA15" s="9">
        <v>1.972</v>
      </c>
      <c r="IB15" s="9">
        <v>7.4560000000000004</v>
      </c>
      <c r="IC15" s="9">
        <v>15.445</v>
      </c>
      <c r="ID15" s="9">
        <v>3.4649999999999999</v>
      </c>
      <c r="IE15" s="9">
        <v>0.75600000000000001</v>
      </c>
      <c r="IF15" s="9">
        <v>30.491</v>
      </c>
      <c r="IG15" s="9">
        <v>25.539000000000001</v>
      </c>
      <c r="IH15" s="9">
        <v>24.146000000000001</v>
      </c>
      <c r="II15" s="9">
        <v>2.0840000000000001</v>
      </c>
      <c r="IJ15" s="9">
        <v>2.0840000000000001</v>
      </c>
      <c r="IK15" s="9">
        <v>1.5249999999999999</v>
      </c>
      <c r="IL15" s="9">
        <v>0.55900000000000005</v>
      </c>
      <c r="IM15" s="9">
        <v>1.538</v>
      </c>
      <c r="IN15" s="9">
        <v>0.54600000000000004</v>
      </c>
      <c r="IO15" s="9">
        <v>1.538</v>
      </c>
      <c r="IP15" s="9">
        <v>0</v>
      </c>
      <c r="IQ15" s="9">
        <v>0.54600000000000004</v>
      </c>
    </row>
    <row r="16" spans="1:251">
      <c r="A16" s="10">
        <v>43862</v>
      </c>
      <c r="B16" s="9">
        <v>22.402999999999999</v>
      </c>
      <c r="C16" s="9">
        <v>25.395</v>
      </c>
      <c r="D16" s="9">
        <v>23.469000000000001</v>
      </c>
      <c r="E16" s="9">
        <v>1.6679999999999999</v>
      </c>
      <c r="F16" s="9">
        <v>1.0589999999999999</v>
      </c>
      <c r="G16" s="9">
        <v>0.84399999999999997</v>
      </c>
      <c r="H16" s="9">
        <v>0.215</v>
      </c>
      <c r="I16" s="9">
        <v>0.82799999999999996</v>
      </c>
      <c r="J16" s="9">
        <v>0.23200000000000001</v>
      </c>
      <c r="K16" s="9">
        <v>0.59099999999999997</v>
      </c>
      <c r="L16" s="9">
        <v>0.23200000000000001</v>
      </c>
      <c r="M16" s="9">
        <v>0.23699999999999999</v>
      </c>
      <c r="N16" s="9">
        <v>0</v>
      </c>
      <c r="O16" s="9">
        <v>0.23200000000000001</v>
      </c>
      <c r="P16" s="9">
        <v>0.82799999999999996</v>
      </c>
      <c r="Q16" s="9">
        <v>0.84399999999999997</v>
      </c>
      <c r="R16" s="9">
        <v>0.215</v>
      </c>
      <c r="S16" s="9">
        <v>0.60799999999999998</v>
      </c>
      <c r="T16" s="9">
        <v>21.802</v>
      </c>
      <c r="U16" s="9">
        <v>19.852</v>
      </c>
      <c r="V16" s="9">
        <v>19.021999999999998</v>
      </c>
      <c r="W16" s="9">
        <v>0.48599999999999999</v>
      </c>
      <c r="X16" s="9">
        <v>0.34399999999999997</v>
      </c>
      <c r="Y16" s="9">
        <v>0</v>
      </c>
      <c r="Z16" s="9">
        <v>0.34399999999999997</v>
      </c>
      <c r="AA16" s="9">
        <v>0.48599999999999999</v>
      </c>
      <c r="AB16" s="9">
        <v>12.686999999999999</v>
      </c>
      <c r="AC16" s="9">
        <v>1.9770000000000001</v>
      </c>
      <c r="AD16" s="9">
        <v>1.232</v>
      </c>
      <c r="AE16" s="9">
        <v>3.956</v>
      </c>
      <c r="AF16" s="9">
        <v>3.25</v>
      </c>
      <c r="AG16" s="9">
        <v>16.602</v>
      </c>
      <c r="AH16" s="9">
        <v>1.95</v>
      </c>
      <c r="AI16" s="9">
        <v>1.9259999999999999</v>
      </c>
      <c r="AJ16" s="9">
        <v>25.395</v>
      </c>
      <c r="AK16" s="9">
        <v>46.491</v>
      </c>
      <c r="AL16" s="9">
        <v>43.726999999999997</v>
      </c>
      <c r="AM16" s="9">
        <v>3.778</v>
      </c>
      <c r="AN16" s="9">
        <v>2.9870000000000001</v>
      </c>
      <c r="AO16" s="9">
        <v>0.86</v>
      </c>
      <c r="AP16" s="9">
        <v>2.1269999999999998</v>
      </c>
      <c r="AQ16" s="9">
        <v>2.569</v>
      </c>
      <c r="AR16" s="9">
        <v>0.41799999999999998</v>
      </c>
      <c r="AS16" s="9">
        <v>1.9019999999999999</v>
      </c>
      <c r="AT16" s="9">
        <v>0.41799999999999998</v>
      </c>
      <c r="AU16" s="9">
        <v>0.66700000000000004</v>
      </c>
      <c r="AV16" s="9">
        <v>1.1419999999999999</v>
      </c>
      <c r="AW16" s="9">
        <v>0.41399999999999998</v>
      </c>
      <c r="AX16" s="9">
        <v>1.431</v>
      </c>
      <c r="AY16" s="9">
        <v>2.3290000000000002</v>
      </c>
      <c r="AZ16" s="9">
        <v>0.65800000000000003</v>
      </c>
      <c r="BA16" s="9">
        <v>0.79100000000000004</v>
      </c>
      <c r="BB16" s="9">
        <v>39.948999999999998</v>
      </c>
      <c r="BC16" s="9">
        <v>37.183</v>
      </c>
      <c r="BD16" s="9">
        <v>34.167000000000002</v>
      </c>
      <c r="BE16" s="9">
        <v>2.1749999999999998</v>
      </c>
      <c r="BF16" s="9">
        <v>0.64700000000000002</v>
      </c>
      <c r="BG16" s="9">
        <v>1.726</v>
      </c>
      <c r="BH16" s="9">
        <v>1.0960000000000001</v>
      </c>
      <c r="BI16" s="9">
        <v>0</v>
      </c>
      <c r="BJ16" s="9">
        <v>29.390999999999998</v>
      </c>
      <c r="BK16" s="9">
        <v>1.6819999999999999</v>
      </c>
      <c r="BL16" s="9">
        <v>2.008</v>
      </c>
      <c r="BM16" s="9">
        <v>4.1020000000000003</v>
      </c>
      <c r="BN16" s="9">
        <v>9.782</v>
      </c>
      <c r="BO16" s="9">
        <v>27.401</v>
      </c>
      <c r="BP16" s="9">
        <v>2.766</v>
      </c>
      <c r="BQ16" s="9">
        <v>2.7650000000000001</v>
      </c>
      <c r="BR16" s="9">
        <v>46.491</v>
      </c>
      <c r="BS16" s="9">
        <v>13.587999999999999</v>
      </c>
      <c r="BT16" s="9">
        <v>12.029</v>
      </c>
      <c r="BU16" s="9">
        <v>1.137</v>
      </c>
      <c r="BV16" s="9">
        <v>0.91700000000000004</v>
      </c>
      <c r="BW16" s="9">
        <v>0.35099999999999998</v>
      </c>
      <c r="BX16" s="9">
        <v>0.56599999999999995</v>
      </c>
      <c r="BY16" s="9">
        <v>0</v>
      </c>
      <c r="BZ16" s="9">
        <v>0.91700000000000004</v>
      </c>
      <c r="CA16" s="9">
        <v>0.35099999999999998</v>
      </c>
      <c r="CB16" s="9">
        <v>0.56599999999999995</v>
      </c>
      <c r="CC16" s="9">
        <v>0</v>
      </c>
      <c r="CD16" s="9">
        <v>0.35099999999999998</v>
      </c>
      <c r="CE16" s="9">
        <v>0.56599999999999995</v>
      </c>
      <c r="CF16" s="9">
        <v>0</v>
      </c>
      <c r="CG16" s="9">
        <v>0.56599999999999995</v>
      </c>
      <c r="CH16" s="9">
        <v>0.35099999999999998</v>
      </c>
      <c r="CI16" s="9">
        <v>0.221</v>
      </c>
      <c r="CJ16" s="9">
        <v>10.891999999999999</v>
      </c>
      <c r="CK16" s="9">
        <v>10.169</v>
      </c>
      <c r="CL16" s="9">
        <v>10.169</v>
      </c>
      <c r="CM16" s="9">
        <v>0</v>
      </c>
      <c r="CN16" s="9">
        <v>0</v>
      </c>
      <c r="CO16" s="9">
        <v>0</v>
      </c>
      <c r="CP16" s="9">
        <v>0</v>
      </c>
      <c r="CQ16" s="9">
        <v>0</v>
      </c>
      <c r="CR16" s="9">
        <v>4.6980000000000004</v>
      </c>
      <c r="CS16" s="9">
        <v>2.0150000000000001</v>
      </c>
      <c r="CT16" s="9">
        <v>0.60099999999999998</v>
      </c>
      <c r="CU16" s="9">
        <v>2.855</v>
      </c>
      <c r="CV16" s="9">
        <v>2.3460000000000001</v>
      </c>
      <c r="CW16" s="9">
        <v>7.8230000000000004</v>
      </c>
      <c r="CX16" s="9">
        <v>0.72199999999999998</v>
      </c>
      <c r="CY16" s="9">
        <v>1.5589999999999999</v>
      </c>
      <c r="CZ16" s="9">
        <v>13.587999999999999</v>
      </c>
      <c r="DA16" s="9">
        <v>5.0350000000000001</v>
      </c>
      <c r="DB16" s="9">
        <v>4.4009999999999998</v>
      </c>
      <c r="DC16" s="9">
        <v>0.443</v>
      </c>
      <c r="DD16" s="9">
        <v>0.443</v>
      </c>
      <c r="DE16" s="9">
        <v>0</v>
      </c>
      <c r="DF16" s="9">
        <v>0.443</v>
      </c>
      <c r="DG16" s="9">
        <v>0.443</v>
      </c>
      <c r="DH16" s="9">
        <v>0</v>
      </c>
      <c r="DI16" s="9">
        <v>0.221</v>
      </c>
      <c r="DJ16" s="9">
        <v>0</v>
      </c>
      <c r="DK16" s="9">
        <v>0</v>
      </c>
      <c r="DL16" s="9">
        <v>0.221</v>
      </c>
      <c r="DM16" s="9">
        <v>0</v>
      </c>
      <c r="DN16" s="9">
        <v>0.221</v>
      </c>
      <c r="DO16" s="9">
        <v>0.221</v>
      </c>
      <c r="DP16" s="9">
        <v>0.221</v>
      </c>
      <c r="DQ16" s="9">
        <v>0</v>
      </c>
      <c r="DR16" s="9">
        <v>3.9580000000000002</v>
      </c>
      <c r="DS16" s="9">
        <v>3.19</v>
      </c>
      <c r="DT16" s="9">
        <v>3.19</v>
      </c>
      <c r="DU16" s="9">
        <v>0</v>
      </c>
      <c r="DV16" s="9">
        <v>0</v>
      </c>
      <c r="DW16" s="9">
        <v>0</v>
      </c>
      <c r="DX16" s="9">
        <v>0</v>
      </c>
      <c r="DY16" s="9">
        <v>0</v>
      </c>
      <c r="DZ16" s="9">
        <v>1.78</v>
      </c>
      <c r="EA16" s="9">
        <v>0.221</v>
      </c>
      <c r="EB16" s="9">
        <v>0</v>
      </c>
      <c r="EC16" s="9">
        <v>1.1890000000000001</v>
      </c>
      <c r="ED16" s="9">
        <v>0.22600000000000001</v>
      </c>
      <c r="EE16" s="9">
        <v>2.964</v>
      </c>
      <c r="EF16" s="9">
        <v>0.76800000000000002</v>
      </c>
      <c r="EG16" s="9">
        <v>0.63400000000000001</v>
      </c>
      <c r="EH16" s="9">
        <v>5.0350000000000001</v>
      </c>
      <c r="EI16" s="9">
        <v>11.77</v>
      </c>
      <c r="EJ16" s="9">
        <v>11.08</v>
      </c>
      <c r="EK16" s="9">
        <v>1.373</v>
      </c>
      <c r="EL16" s="9">
        <v>1.373</v>
      </c>
      <c r="EM16" s="9">
        <v>0.41699999999999998</v>
      </c>
      <c r="EN16" s="9">
        <v>0.95599999999999996</v>
      </c>
      <c r="EO16" s="9">
        <v>1.159</v>
      </c>
      <c r="EP16" s="9">
        <v>0.214</v>
      </c>
      <c r="EQ16" s="9">
        <v>1.159</v>
      </c>
      <c r="ER16" s="9">
        <v>0.214</v>
      </c>
      <c r="ES16" s="9">
        <v>0</v>
      </c>
      <c r="ET16" s="9">
        <v>0.436</v>
      </c>
      <c r="EU16" s="9">
        <v>0.441</v>
      </c>
      <c r="EV16" s="9">
        <v>0.496</v>
      </c>
      <c r="EW16" s="9">
        <v>0.73499999999999999</v>
      </c>
      <c r="EX16" s="9">
        <v>0.63700000000000001</v>
      </c>
      <c r="EY16" s="9">
        <v>0</v>
      </c>
      <c r="EZ16" s="9">
        <v>9.7070000000000007</v>
      </c>
      <c r="FA16" s="9">
        <v>7.2709999999999999</v>
      </c>
      <c r="FB16" s="9">
        <v>7.2709999999999999</v>
      </c>
      <c r="FC16" s="9">
        <v>0</v>
      </c>
      <c r="FD16" s="9">
        <v>0</v>
      </c>
      <c r="FE16" s="9">
        <v>0</v>
      </c>
      <c r="FF16" s="9">
        <v>0</v>
      </c>
      <c r="FG16" s="9">
        <v>0</v>
      </c>
      <c r="FH16" s="9">
        <v>4.7080000000000002</v>
      </c>
      <c r="FI16" s="9">
        <v>0.97699999999999998</v>
      </c>
      <c r="FJ16" s="9">
        <v>0.41899999999999998</v>
      </c>
      <c r="FK16" s="9">
        <v>1.1659999999999999</v>
      </c>
      <c r="FL16" s="9">
        <v>1.2250000000000001</v>
      </c>
      <c r="FM16" s="9">
        <v>6.0460000000000003</v>
      </c>
      <c r="FN16" s="9">
        <v>2.4369999999999998</v>
      </c>
      <c r="FO16" s="9">
        <v>0.69</v>
      </c>
      <c r="FP16" s="9">
        <v>11.77</v>
      </c>
      <c r="FQ16" s="9">
        <v>90.003</v>
      </c>
      <c r="FR16" s="9">
        <v>87.289000000000001</v>
      </c>
      <c r="FS16" s="9">
        <v>9.7789999999999999</v>
      </c>
      <c r="FT16" s="9">
        <v>9.1509999999999998</v>
      </c>
      <c r="FU16" s="9">
        <v>4.7069999999999999</v>
      </c>
      <c r="FV16" s="9">
        <v>4.444</v>
      </c>
      <c r="FW16" s="9">
        <v>6.234</v>
      </c>
      <c r="FX16" s="9">
        <v>2.9169999999999998</v>
      </c>
      <c r="FY16" s="9">
        <v>7.0469999999999997</v>
      </c>
      <c r="FZ16" s="9">
        <v>0</v>
      </c>
      <c r="GA16" s="9">
        <v>2.1040000000000001</v>
      </c>
      <c r="GB16" s="9">
        <v>5.16</v>
      </c>
      <c r="GC16" s="9">
        <v>2.5369999999999999</v>
      </c>
      <c r="GD16" s="9">
        <v>1.454</v>
      </c>
      <c r="GE16" s="9">
        <v>7.0579999999999998</v>
      </c>
      <c r="GF16" s="9">
        <v>2.093</v>
      </c>
      <c r="GG16" s="9">
        <v>0.628</v>
      </c>
      <c r="GH16" s="9">
        <v>77.510000000000005</v>
      </c>
      <c r="GI16" s="9">
        <v>69.021000000000001</v>
      </c>
      <c r="GJ16" s="9">
        <v>63.225999999999999</v>
      </c>
      <c r="GK16" s="9">
        <v>3.7549999999999999</v>
      </c>
      <c r="GL16" s="9">
        <v>2.04</v>
      </c>
      <c r="GM16" s="9">
        <v>4.5359999999999996</v>
      </c>
      <c r="GN16" s="9">
        <v>0.45</v>
      </c>
      <c r="GO16" s="9">
        <v>0.80900000000000005</v>
      </c>
      <c r="GP16" s="9">
        <v>55.747</v>
      </c>
      <c r="GQ16" s="9">
        <v>4.66</v>
      </c>
      <c r="GR16" s="9">
        <v>2.121</v>
      </c>
      <c r="GS16" s="9">
        <v>6.4930000000000003</v>
      </c>
      <c r="GT16" s="9">
        <v>18.552</v>
      </c>
      <c r="GU16" s="9">
        <v>50.47</v>
      </c>
      <c r="GV16" s="9">
        <v>8.4879999999999995</v>
      </c>
      <c r="GW16" s="9">
        <v>2.714</v>
      </c>
      <c r="GX16" s="9">
        <v>90.003</v>
      </c>
      <c r="GY16" s="9">
        <v>32.671999999999997</v>
      </c>
      <c r="GZ16" s="9">
        <v>31.25</v>
      </c>
      <c r="HA16" s="9">
        <v>4.6369999999999996</v>
      </c>
      <c r="HB16" s="9">
        <v>4.1020000000000003</v>
      </c>
      <c r="HC16" s="9">
        <v>1.335</v>
      </c>
      <c r="HD16" s="9">
        <v>2.7669999999999999</v>
      </c>
      <c r="HE16" s="9">
        <v>2.6259999999999999</v>
      </c>
      <c r="HF16" s="9">
        <v>1.476</v>
      </c>
      <c r="HG16" s="9">
        <v>1.9590000000000001</v>
      </c>
      <c r="HH16" s="9">
        <v>1.0860000000000001</v>
      </c>
      <c r="HI16" s="9">
        <v>1.0569999999999999</v>
      </c>
      <c r="HJ16" s="9">
        <v>1.587</v>
      </c>
      <c r="HK16" s="9">
        <v>1.079</v>
      </c>
      <c r="HL16" s="9">
        <v>1.4350000000000001</v>
      </c>
      <c r="HM16" s="9">
        <v>3.419</v>
      </c>
      <c r="HN16" s="9">
        <v>0.68300000000000005</v>
      </c>
      <c r="HO16" s="9">
        <v>0.53500000000000003</v>
      </c>
      <c r="HP16" s="9">
        <v>26.613</v>
      </c>
      <c r="HQ16" s="9">
        <v>22.073</v>
      </c>
      <c r="HR16" s="9">
        <v>20.686</v>
      </c>
      <c r="HS16" s="9">
        <v>0.94299999999999995</v>
      </c>
      <c r="HT16" s="9">
        <v>0.44400000000000001</v>
      </c>
      <c r="HU16" s="9">
        <v>0.72199999999999998</v>
      </c>
      <c r="HV16" s="9">
        <v>0.66600000000000004</v>
      </c>
      <c r="HW16" s="9">
        <v>0</v>
      </c>
      <c r="HX16" s="9">
        <v>17.23</v>
      </c>
      <c r="HY16" s="9">
        <v>1.2789999999999999</v>
      </c>
      <c r="HZ16" s="9">
        <v>1.167</v>
      </c>
      <c r="IA16" s="9">
        <v>2.3969999999999998</v>
      </c>
      <c r="IB16" s="9">
        <v>5.048</v>
      </c>
      <c r="IC16" s="9">
        <v>17.026</v>
      </c>
      <c r="ID16" s="9">
        <v>4.54</v>
      </c>
      <c r="IE16" s="9">
        <v>1.4219999999999999</v>
      </c>
      <c r="IF16" s="9">
        <v>32.671999999999997</v>
      </c>
      <c r="IG16" s="9">
        <v>25.175000000000001</v>
      </c>
      <c r="IH16" s="9">
        <v>23.881</v>
      </c>
      <c r="II16" s="9">
        <v>2.6779999999999999</v>
      </c>
      <c r="IJ16" s="9">
        <v>2.3759999999999999</v>
      </c>
      <c r="IK16" s="9">
        <v>1.37</v>
      </c>
      <c r="IL16" s="9">
        <v>1.006</v>
      </c>
      <c r="IM16" s="9">
        <v>1.702</v>
      </c>
      <c r="IN16" s="9">
        <v>0.67400000000000004</v>
      </c>
      <c r="IO16" s="9">
        <v>1.466</v>
      </c>
      <c r="IP16" s="9">
        <v>0.42899999999999999</v>
      </c>
      <c r="IQ16" s="9">
        <v>0.48199999999999998</v>
      </c>
    </row>
    <row r="17" spans="1:251">
      <c r="A17" s="10">
        <v>44228</v>
      </c>
      <c r="B17" s="9">
        <v>23.841000000000001</v>
      </c>
      <c r="C17" s="9">
        <v>26.114999999999998</v>
      </c>
      <c r="D17" s="9">
        <v>24.425000000000001</v>
      </c>
      <c r="E17" s="9">
        <v>2.9580000000000002</v>
      </c>
      <c r="F17" s="9">
        <v>2.7160000000000002</v>
      </c>
      <c r="G17" s="9">
        <v>0.79700000000000004</v>
      </c>
      <c r="H17" s="9">
        <v>1.919</v>
      </c>
      <c r="I17" s="9">
        <v>1.2470000000000001</v>
      </c>
      <c r="J17" s="9">
        <v>1.4690000000000001</v>
      </c>
      <c r="K17" s="9">
        <v>1.3260000000000001</v>
      </c>
      <c r="L17" s="9">
        <v>0.95899999999999996</v>
      </c>
      <c r="M17" s="9">
        <v>0.43099999999999999</v>
      </c>
      <c r="N17" s="9">
        <v>0.90600000000000003</v>
      </c>
      <c r="O17" s="9">
        <v>1.069</v>
      </c>
      <c r="P17" s="9">
        <v>0.74</v>
      </c>
      <c r="Q17" s="9">
        <v>2.2730000000000001</v>
      </c>
      <c r="R17" s="9">
        <v>0.443</v>
      </c>
      <c r="S17" s="9">
        <v>0.24299999999999999</v>
      </c>
      <c r="T17" s="9">
        <v>21.466999999999999</v>
      </c>
      <c r="U17" s="9">
        <v>19.202999999999999</v>
      </c>
      <c r="V17" s="9">
        <v>17.331</v>
      </c>
      <c r="W17" s="9">
        <v>0.42499999999999999</v>
      </c>
      <c r="X17" s="9">
        <v>1.448</v>
      </c>
      <c r="Y17" s="9">
        <v>0.64300000000000002</v>
      </c>
      <c r="Z17" s="9">
        <v>0.84899999999999998</v>
      </c>
      <c r="AA17" s="9">
        <v>0.38100000000000001</v>
      </c>
      <c r="AB17" s="9">
        <v>15.141</v>
      </c>
      <c r="AC17" s="9">
        <v>1.429</v>
      </c>
      <c r="AD17" s="9">
        <v>1.228</v>
      </c>
      <c r="AE17" s="9">
        <v>1.405</v>
      </c>
      <c r="AF17" s="9">
        <v>3.0350000000000001</v>
      </c>
      <c r="AG17" s="9">
        <v>16.167999999999999</v>
      </c>
      <c r="AH17" s="9">
        <v>2.2639999999999998</v>
      </c>
      <c r="AI17" s="9">
        <v>1.69</v>
      </c>
      <c r="AJ17" s="9">
        <v>26.114999999999998</v>
      </c>
      <c r="AK17" s="9">
        <v>39.26</v>
      </c>
      <c r="AL17" s="9">
        <v>37.438000000000002</v>
      </c>
      <c r="AM17" s="9">
        <v>5.157</v>
      </c>
      <c r="AN17" s="9">
        <v>4.3369999999999997</v>
      </c>
      <c r="AO17" s="9">
        <v>2.29</v>
      </c>
      <c r="AP17" s="9">
        <v>2.0470000000000002</v>
      </c>
      <c r="AQ17" s="9">
        <v>3.5960000000000001</v>
      </c>
      <c r="AR17" s="9">
        <v>0.74099999999999999</v>
      </c>
      <c r="AS17" s="9">
        <v>3.3530000000000002</v>
      </c>
      <c r="AT17" s="9">
        <v>0.74099999999999999</v>
      </c>
      <c r="AU17" s="9">
        <v>0</v>
      </c>
      <c r="AV17" s="9">
        <v>1.845</v>
      </c>
      <c r="AW17" s="9">
        <v>1.169</v>
      </c>
      <c r="AX17" s="9">
        <v>1.323</v>
      </c>
      <c r="AY17" s="9">
        <v>3.7130000000000001</v>
      </c>
      <c r="AZ17" s="9">
        <v>0.623</v>
      </c>
      <c r="BA17" s="9">
        <v>0.82099999999999995</v>
      </c>
      <c r="BB17" s="9">
        <v>32.28</v>
      </c>
      <c r="BC17" s="9">
        <v>30.884</v>
      </c>
      <c r="BD17" s="9">
        <v>28.539000000000001</v>
      </c>
      <c r="BE17" s="9">
        <v>1.2529999999999999</v>
      </c>
      <c r="BF17" s="9">
        <v>1.091</v>
      </c>
      <c r="BG17" s="9">
        <v>0.82799999999999996</v>
      </c>
      <c r="BH17" s="9">
        <v>1.3169999999999999</v>
      </c>
      <c r="BI17" s="9">
        <v>0.2</v>
      </c>
      <c r="BJ17" s="9">
        <v>23.341999999999999</v>
      </c>
      <c r="BK17" s="9">
        <v>2.44</v>
      </c>
      <c r="BL17" s="9">
        <v>1.04</v>
      </c>
      <c r="BM17" s="9">
        <v>4.0609999999999999</v>
      </c>
      <c r="BN17" s="9">
        <v>8.2050000000000001</v>
      </c>
      <c r="BO17" s="9">
        <v>22.678999999999998</v>
      </c>
      <c r="BP17" s="9">
        <v>1.3959999999999999</v>
      </c>
      <c r="BQ17" s="9">
        <v>1.8220000000000001</v>
      </c>
      <c r="BR17" s="9">
        <v>39.26</v>
      </c>
      <c r="BS17" s="9">
        <v>17.934999999999999</v>
      </c>
      <c r="BT17" s="9">
        <v>16.957000000000001</v>
      </c>
      <c r="BU17" s="9">
        <v>3.4780000000000002</v>
      </c>
      <c r="BV17" s="9">
        <v>2.988</v>
      </c>
      <c r="BW17" s="9">
        <v>0.65700000000000003</v>
      </c>
      <c r="BX17" s="9">
        <v>2.331</v>
      </c>
      <c r="BY17" s="9">
        <v>1.5549999999999999</v>
      </c>
      <c r="BZ17" s="9">
        <v>1.4330000000000001</v>
      </c>
      <c r="CA17" s="9">
        <v>1.5549999999999999</v>
      </c>
      <c r="CB17" s="9">
        <v>1.4330000000000001</v>
      </c>
      <c r="CC17" s="9">
        <v>0</v>
      </c>
      <c r="CD17" s="9">
        <v>0.45100000000000001</v>
      </c>
      <c r="CE17" s="9">
        <v>2.2200000000000002</v>
      </c>
      <c r="CF17" s="9">
        <v>0.318</v>
      </c>
      <c r="CG17" s="9">
        <v>1.909</v>
      </c>
      <c r="CH17" s="9">
        <v>1.079</v>
      </c>
      <c r="CI17" s="9">
        <v>0.49</v>
      </c>
      <c r="CJ17" s="9">
        <v>13.478999999999999</v>
      </c>
      <c r="CK17" s="9">
        <v>12.32</v>
      </c>
      <c r="CL17" s="9">
        <v>11.015000000000001</v>
      </c>
      <c r="CM17" s="9">
        <v>0.96299999999999997</v>
      </c>
      <c r="CN17" s="9">
        <v>0.34200000000000003</v>
      </c>
      <c r="CO17" s="9">
        <v>0.96299999999999997</v>
      </c>
      <c r="CP17" s="9">
        <v>0.153</v>
      </c>
      <c r="CQ17" s="9">
        <v>0.189</v>
      </c>
      <c r="CR17" s="9">
        <v>6.3710000000000004</v>
      </c>
      <c r="CS17" s="9">
        <v>0.55700000000000005</v>
      </c>
      <c r="CT17" s="9">
        <v>1.306</v>
      </c>
      <c r="CU17" s="9">
        <v>4.085</v>
      </c>
      <c r="CV17" s="9">
        <v>2.4220000000000002</v>
      </c>
      <c r="CW17" s="9">
        <v>9.8979999999999997</v>
      </c>
      <c r="CX17" s="9">
        <v>1.1599999999999999</v>
      </c>
      <c r="CY17" s="9">
        <v>0.97799999999999998</v>
      </c>
      <c r="CZ17" s="9">
        <v>17.934999999999999</v>
      </c>
      <c r="DA17" s="9">
        <v>4.6950000000000003</v>
      </c>
      <c r="DB17" s="9">
        <v>4.1340000000000003</v>
      </c>
      <c r="DC17" s="9">
        <v>0.57699999999999996</v>
      </c>
      <c r="DD17" s="9">
        <v>0.57699999999999996</v>
      </c>
      <c r="DE17" s="9">
        <v>0</v>
      </c>
      <c r="DF17" s="9">
        <v>0.57699999999999996</v>
      </c>
      <c r="DG17" s="9">
        <v>0.39400000000000002</v>
      </c>
      <c r="DH17" s="9">
        <v>0.183</v>
      </c>
      <c r="DI17" s="9">
        <v>0.39400000000000002</v>
      </c>
      <c r="DJ17" s="9">
        <v>0</v>
      </c>
      <c r="DK17" s="9">
        <v>0.183</v>
      </c>
      <c r="DL17" s="9">
        <v>0.183</v>
      </c>
      <c r="DM17" s="9">
        <v>0.39400000000000002</v>
      </c>
      <c r="DN17" s="9">
        <v>0</v>
      </c>
      <c r="DO17" s="9">
        <v>0.36799999999999999</v>
      </c>
      <c r="DP17" s="9">
        <v>0.20899999999999999</v>
      </c>
      <c r="DQ17" s="9">
        <v>0</v>
      </c>
      <c r="DR17" s="9">
        <v>3.5569999999999999</v>
      </c>
      <c r="DS17" s="9">
        <v>2.4649999999999999</v>
      </c>
      <c r="DT17" s="9">
        <v>2.4649999999999999</v>
      </c>
      <c r="DU17" s="9">
        <v>0</v>
      </c>
      <c r="DV17" s="9">
        <v>0</v>
      </c>
      <c r="DW17" s="9">
        <v>0</v>
      </c>
      <c r="DX17" s="9">
        <v>0</v>
      </c>
      <c r="DY17" s="9">
        <v>0</v>
      </c>
      <c r="DZ17" s="9">
        <v>1.635</v>
      </c>
      <c r="EA17" s="9">
        <v>0.20200000000000001</v>
      </c>
      <c r="EB17" s="9">
        <v>0.214</v>
      </c>
      <c r="EC17" s="9">
        <v>0.41499999999999998</v>
      </c>
      <c r="ED17" s="9">
        <v>0.20200000000000001</v>
      </c>
      <c r="EE17" s="9">
        <v>2.2629999999999999</v>
      </c>
      <c r="EF17" s="9">
        <v>1.0920000000000001</v>
      </c>
      <c r="EG17" s="9">
        <v>0.56100000000000005</v>
      </c>
      <c r="EH17" s="9">
        <v>4.6950000000000003</v>
      </c>
      <c r="EI17" s="9">
        <v>10.465</v>
      </c>
      <c r="EJ17" s="9">
        <v>9.1929999999999996</v>
      </c>
      <c r="EK17" s="9">
        <v>0.47599999999999998</v>
      </c>
      <c r="EL17" s="9">
        <v>0.47599999999999998</v>
      </c>
      <c r="EM17" s="9">
        <v>0</v>
      </c>
      <c r="EN17" s="9">
        <v>0.47599999999999998</v>
      </c>
      <c r="EO17" s="9">
        <v>0.19800000000000001</v>
      </c>
      <c r="EP17" s="9">
        <v>0.27700000000000002</v>
      </c>
      <c r="EQ17" s="9">
        <v>0.19800000000000001</v>
      </c>
      <c r="ER17" s="9">
        <v>0.27700000000000002</v>
      </c>
      <c r="ES17" s="9">
        <v>0</v>
      </c>
      <c r="ET17" s="9">
        <v>0.47599999999999998</v>
      </c>
      <c r="EU17" s="9">
        <v>0</v>
      </c>
      <c r="EV17" s="9">
        <v>0</v>
      </c>
      <c r="EW17" s="9">
        <v>0.19800000000000001</v>
      </c>
      <c r="EX17" s="9">
        <v>0.27700000000000002</v>
      </c>
      <c r="EY17" s="9">
        <v>0</v>
      </c>
      <c r="EZ17" s="9">
        <v>8.7170000000000005</v>
      </c>
      <c r="FA17" s="9">
        <v>6.2210000000000001</v>
      </c>
      <c r="FB17" s="9">
        <v>5.65</v>
      </c>
      <c r="FC17" s="9">
        <v>0</v>
      </c>
      <c r="FD17" s="9">
        <v>0.57099999999999995</v>
      </c>
      <c r="FE17" s="9">
        <v>0</v>
      </c>
      <c r="FF17" s="9">
        <v>0.57099999999999995</v>
      </c>
      <c r="FG17" s="9">
        <v>0</v>
      </c>
      <c r="FH17" s="9">
        <v>4.7110000000000003</v>
      </c>
      <c r="FI17" s="9">
        <v>0.45900000000000002</v>
      </c>
      <c r="FJ17" s="9">
        <v>0.435</v>
      </c>
      <c r="FK17" s="9">
        <v>0.61499999999999999</v>
      </c>
      <c r="FL17" s="9">
        <v>0.79900000000000004</v>
      </c>
      <c r="FM17" s="9">
        <v>5.4210000000000003</v>
      </c>
      <c r="FN17" s="9">
        <v>2.4969999999999999</v>
      </c>
      <c r="FO17" s="9">
        <v>1.272</v>
      </c>
      <c r="FP17" s="9">
        <v>10.465</v>
      </c>
      <c r="FQ17" s="9">
        <v>104.01900000000001</v>
      </c>
      <c r="FR17" s="9">
        <v>98.7</v>
      </c>
      <c r="FS17" s="9">
        <v>8.8119999999999994</v>
      </c>
      <c r="FT17" s="9">
        <v>8.3339999999999996</v>
      </c>
      <c r="FU17" s="9">
        <v>4.0609999999999999</v>
      </c>
      <c r="FV17" s="9">
        <v>4.274</v>
      </c>
      <c r="FW17" s="9">
        <v>6.66</v>
      </c>
      <c r="FX17" s="9">
        <v>1.6739999999999999</v>
      </c>
      <c r="FY17" s="9">
        <v>6.8520000000000003</v>
      </c>
      <c r="FZ17" s="9">
        <v>0</v>
      </c>
      <c r="GA17" s="9">
        <v>1.482</v>
      </c>
      <c r="GB17" s="9">
        <v>3.6320000000000001</v>
      </c>
      <c r="GC17" s="9">
        <v>2.173</v>
      </c>
      <c r="GD17" s="9">
        <v>2.5289999999999999</v>
      </c>
      <c r="GE17" s="9">
        <v>5.984</v>
      </c>
      <c r="GF17" s="9">
        <v>2.351</v>
      </c>
      <c r="GG17" s="9">
        <v>0.47799999999999998</v>
      </c>
      <c r="GH17" s="9">
        <v>89.888000000000005</v>
      </c>
      <c r="GI17" s="9">
        <v>79.481999999999999</v>
      </c>
      <c r="GJ17" s="9">
        <v>76.97</v>
      </c>
      <c r="GK17" s="9">
        <v>0.88500000000000001</v>
      </c>
      <c r="GL17" s="9">
        <v>1.627</v>
      </c>
      <c r="GM17" s="9">
        <v>1.4590000000000001</v>
      </c>
      <c r="GN17" s="9">
        <v>0</v>
      </c>
      <c r="GO17" s="9">
        <v>1.052</v>
      </c>
      <c r="GP17" s="9">
        <v>63.253</v>
      </c>
      <c r="GQ17" s="9">
        <v>4.0389999999999997</v>
      </c>
      <c r="GR17" s="9">
        <v>4.0469999999999997</v>
      </c>
      <c r="GS17" s="9">
        <v>8.1430000000000007</v>
      </c>
      <c r="GT17" s="9">
        <v>17.945</v>
      </c>
      <c r="GU17" s="9">
        <v>61.536999999999999</v>
      </c>
      <c r="GV17" s="9">
        <v>10.406000000000001</v>
      </c>
      <c r="GW17" s="9">
        <v>5.319</v>
      </c>
      <c r="GX17" s="9">
        <v>104.01900000000001</v>
      </c>
      <c r="GY17" s="9">
        <v>29.984999999999999</v>
      </c>
      <c r="GZ17" s="9">
        <v>29.244</v>
      </c>
      <c r="HA17" s="9">
        <v>3.8079999999999998</v>
      </c>
      <c r="HB17" s="9">
        <v>2.714</v>
      </c>
      <c r="HC17" s="9">
        <v>1.405</v>
      </c>
      <c r="HD17" s="9">
        <v>1.3089999999999999</v>
      </c>
      <c r="HE17" s="9">
        <v>1.165</v>
      </c>
      <c r="HF17" s="9">
        <v>1.5489999999999999</v>
      </c>
      <c r="HG17" s="9">
        <v>1.6</v>
      </c>
      <c r="HH17" s="9">
        <v>0.43099999999999999</v>
      </c>
      <c r="HI17" s="9">
        <v>0.68300000000000005</v>
      </c>
      <c r="HJ17" s="9">
        <v>0.54100000000000004</v>
      </c>
      <c r="HK17" s="9">
        <v>0.84</v>
      </c>
      <c r="HL17" s="9">
        <v>1.3340000000000001</v>
      </c>
      <c r="HM17" s="9">
        <v>2.46</v>
      </c>
      <c r="HN17" s="9">
        <v>0.254</v>
      </c>
      <c r="HO17" s="9">
        <v>1.0940000000000001</v>
      </c>
      <c r="HP17" s="9">
        <v>25.436</v>
      </c>
      <c r="HQ17" s="9">
        <v>23.603999999999999</v>
      </c>
      <c r="HR17" s="9">
        <v>20.948</v>
      </c>
      <c r="HS17" s="9">
        <v>1.321</v>
      </c>
      <c r="HT17" s="9">
        <v>1.1120000000000001</v>
      </c>
      <c r="HU17" s="9">
        <v>1.5389999999999999</v>
      </c>
      <c r="HV17" s="9">
        <v>0.496</v>
      </c>
      <c r="HW17" s="9">
        <v>0.39700000000000002</v>
      </c>
      <c r="HX17" s="9">
        <v>19.64</v>
      </c>
      <c r="HY17" s="9">
        <v>1.889</v>
      </c>
      <c r="HZ17" s="9">
        <v>0.19</v>
      </c>
      <c r="IA17" s="9">
        <v>1.8859999999999999</v>
      </c>
      <c r="IB17" s="9">
        <v>5.49</v>
      </c>
      <c r="IC17" s="9">
        <v>18.114999999999998</v>
      </c>
      <c r="ID17" s="9">
        <v>1.831</v>
      </c>
      <c r="IE17" s="9">
        <v>0.74099999999999999</v>
      </c>
      <c r="IF17" s="9">
        <v>29.984999999999999</v>
      </c>
      <c r="IG17" s="9">
        <v>24.053000000000001</v>
      </c>
      <c r="IH17" s="9">
        <v>23.588999999999999</v>
      </c>
      <c r="II17" s="9">
        <v>2.7229999999999999</v>
      </c>
      <c r="IJ17" s="9">
        <v>2.484</v>
      </c>
      <c r="IK17" s="9">
        <v>1.1859999999999999</v>
      </c>
      <c r="IL17" s="9">
        <v>1.298</v>
      </c>
      <c r="IM17" s="9">
        <v>1.8740000000000001</v>
      </c>
      <c r="IN17" s="9">
        <v>0.61</v>
      </c>
      <c r="IO17" s="9">
        <v>1.675</v>
      </c>
      <c r="IP17" s="9">
        <v>0.41199999999999998</v>
      </c>
      <c r="IQ17" s="9">
        <v>0.39700000000000002</v>
      </c>
    </row>
    <row r="18" spans="1:251">
      <c r="A18" s="10">
        <v>44593</v>
      </c>
      <c r="B18" s="9">
        <v>21.422000000000001</v>
      </c>
      <c r="C18" s="9">
        <v>22.475999999999999</v>
      </c>
      <c r="D18" s="9">
        <v>21.007000000000001</v>
      </c>
      <c r="E18" s="9">
        <v>2.6560000000000001</v>
      </c>
      <c r="F18" s="9">
        <v>2.2360000000000002</v>
      </c>
      <c r="G18" s="9">
        <v>1.2649999999999999</v>
      </c>
      <c r="H18" s="9">
        <v>0.97099999999999997</v>
      </c>
      <c r="I18" s="9">
        <v>1.069</v>
      </c>
      <c r="J18" s="9">
        <v>1.167</v>
      </c>
      <c r="K18" s="9">
        <v>1.069</v>
      </c>
      <c r="L18" s="9">
        <v>0.93700000000000006</v>
      </c>
      <c r="M18" s="9">
        <v>0.23100000000000001</v>
      </c>
      <c r="N18" s="9">
        <v>0.44400000000000001</v>
      </c>
      <c r="O18" s="9">
        <v>1.0649999999999999</v>
      </c>
      <c r="P18" s="9">
        <v>0.72799999999999998</v>
      </c>
      <c r="Q18" s="9">
        <v>1.5069999999999999</v>
      </c>
      <c r="R18" s="9">
        <v>0.72899999999999998</v>
      </c>
      <c r="S18" s="9">
        <v>0.42</v>
      </c>
      <c r="T18" s="9">
        <v>18.350999999999999</v>
      </c>
      <c r="U18" s="9">
        <v>16.817</v>
      </c>
      <c r="V18" s="9">
        <v>16.004999999999999</v>
      </c>
      <c r="W18" s="9">
        <v>0.25800000000000001</v>
      </c>
      <c r="X18" s="9">
        <v>0.55400000000000005</v>
      </c>
      <c r="Y18" s="9">
        <v>0</v>
      </c>
      <c r="Z18" s="9">
        <v>0.25800000000000001</v>
      </c>
      <c r="AA18" s="9">
        <v>0.55400000000000005</v>
      </c>
      <c r="AB18" s="9">
        <v>10.582000000000001</v>
      </c>
      <c r="AC18" s="9">
        <v>1.1659999999999999</v>
      </c>
      <c r="AD18" s="9">
        <v>1.1830000000000001</v>
      </c>
      <c r="AE18" s="9">
        <v>3.887</v>
      </c>
      <c r="AF18" s="9">
        <v>3.14</v>
      </c>
      <c r="AG18" s="9">
        <v>13.677</v>
      </c>
      <c r="AH18" s="9">
        <v>1.5329999999999999</v>
      </c>
      <c r="AI18" s="9">
        <v>1.4690000000000001</v>
      </c>
      <c r="AJ18" s="9">
        <v>22.475999999999999</v>
      </c>
      <c r="AK18" s="9">
        <v>37.671999999999997</v>
      </c>
      <c r="AL18" s="9">
        <v>37.018000000000001</v>
      </c>
      <c r="AM18" s="9">
        <v>6.2240000000000002</v>
      </c>
      <c r="AN18" s="9">
        <v>5.88</v>
      </c>
      <c r="AO18" s="9">
        <v>2.3260000000000001</v>
      </c>
      <c r="AP18" s="9">
        <v>3.5539999999999998</v>
      </c>
      <c r="AQ18" s="9">
        <v>3.6779999999999999</v>
      </c>
      <c r="AR18" s="9">
        <v>2.202</v>
      </c>
      <c r="AS18" s="9">
        <v>2.4780000000000002</v>
      </c>
      <c r="AT18" s="9">
        <v>2.1840000000000002</v>
      </c>
      <c r="AU18" s="9">
        <v>0.96199999999999997</v>
      </c>
      <c r="AV18" s="9">
        <v>3.0019999999999998</v>
      </c>
      <c r="AW18" s="9">
        <v>1.022</v>
      </c>
      <c r="AX18" s="9">
        <v>1.855</v>
      </c>
      <c r="AY18" s="9">
        <v>4.9429999999999996</v>
      </c>
      <c r="AZ18" s="9">
        <v>0.93600000000000005</v>
      </c>
      <c r="BA18" s="9">
        <v>0.34399999999999997</v>
      </c>
      <c r="BB18" s="9">
        <v>30.794</v>
      </c>
      <c r="BC18" s="9">
        <v>29.852</v>
      </c>
      <c r="BD18" s="9">
        <v>27.539000000000001</v>
      </c>
      <c r="BE18" s="9">
        <v>0.92600000000000005</v>
      </c>
      <c r="BF18" s="9">
        <v>1.387</v>
      </c>
      <c r="BG18" s="9">
        <v>0.69699999999999995</v>
      </c>
      <c r="BH18" s="9">
        <v>1.1339999999999999</v>
      </c>
      <c r="BI18" s="9">
        <v>0.48199999999999998</v>
      </c>
      <c r="BJ18" s="9">
        <v>23.515999999999998</v>
      </c>
      <c r="BK18" s="9">
        <v>0.90200000000000002</v>
      </c>
      <c r="BL18" s="9">
        <v>1.889</v>
      </c>
      <c r="BM18" s="9">
        <v>3.5449999999999999</v>
      </c>
      <c r="BN18" s="9">
        <v>8.4149999999999991</v>
      </c>
      <c r="BO18" s="9">
        <v>21.437000000000001</v>
      </c>
      <c r="BP18" s="9">
        <v>0.94199999999999995</v>
      </c>
      <c r="BQ18" s="9">
        <v>0.65400000000000003</v>
      </c>
      <c r="BR18" s="9">
        <v>37.671999999999997</v>
      </c>
      <c r="BS18" s="9">
        <v>16.402999999999999</v>
      </c>
      <c r="BT18" s="9">
        <v>15.773999999999999</v>
      </c>
      <c r="BU18" s="9">
        <v>2.2599999999999998</v>
      </c>
      <c r="BV18" s="9">
        <v>2.2599999999999998</v>
      </c>
      <c r="BW18" s="9">
        <v>0.44800000000000001</v>
      </c>
      <c r="BX18" s="9">
        <v>1.8129999999999999</v>
      </c>
      <c r="BY18" s="9">
        <v>0.84499999999999997</v>
      </c>
      <c r="BZ18" s="9">
        <v>1.415</v>
      </c>
      <c r="CA18" s="9">
        <v>0.84499999999999997</v>
      </c>
      <c r="CB18" s="9">
        <v>1.0229999999999999</v>
      </c>
      <c r="CC18" s="9">
        <v>0.39200000000000002</v>
      </c>
      <c r="CD18" s="9">
        <v>0.93</v>
      </c>
      <c r="CE18" s="9">
        <v>0.66200000000000003</v>
      </c>
      <c r="CF18" s="9">
        <v>0.66900000000000004</v>
      </c>
      <c r="CG18" s="9">
        <v>1.573</v>
      </c>
      <c r="CH18" s="9">
        <v>0.68700000000000006</v>
      </c>
      <c r="CI18" s="9">
        <v>0</v>
      </c>
      <c r="CJ18" s="9">
        <v>13.513999999999999</v>
      </c>
      <c r="CK18" s="9">
        <v>12.262</v>
      </c>
      <c r="CL18" s="9">
        <v>11.821999999999999</v>
      </c>
      <c r="CM18" s="9">
        <v>0.23100000000000001</v>
      </c>
      <c r="CN18" s="9">
        <v>0.20899999999999999</v>
      </c>
      <c r="CO18" s="9">
        <v>0.20899999999999999</v>
      </c>
      <c r="CP18" s="9">
        <v>0.23100000000000001</v>
      </c>
      <c r="CQ18" s="9">
        <v>0</v>
      </c>
      <c r="CR18" s="9">
        <v>7.726</v>
      </c>
      <c r="CS18" s="9">
        <v>0.81299999999999994</v>
      </c>
      <c r="CT18" s="9">
        <v>1.3089999999999999</v>
      </c>
      <c r="CU18" s="9">
        <v>2.4140000000000001</v>
      </c>
      <c r="CV18" s="9">
        <v>1.8839999999999999</v>
      </c>
      <c r="CW18" s="9">
        <v>10.378</v>
      </c>
      <c r="CX18" s="9">
        <v>1.252</v>
      </c>
      <c r="CY18" s="9">
        <v>0.629</v>
      </c>
      <c r="CZ18" s="9">
        <v>16.402999999999999</v>
      </c>
      <c r="DA18" s="9">
        <v>4.4089999999999998</v>
      </c>
      <c r="DB18" s="9">
        <v>4.1360000000000001</v>
      </c>
      <c r="DC18" s="9">
        <v>0.76700000000000002</v>
      </c>
      <c r="DD18" s="9">
        <v>0.57899999999999996</v>
      </c>
      <c r="DE18" s="9">
        <v>0.247</v>
      </c>
      <c r="DF18" s="9">
        <v>0.33200000000000002</v>
      </c>
      <c r="DG18" s="9">
        <v>0.57899999999999996</v>
      </c>
      <c r="DH18" s="9">
        <v>0</v>
      </c>
      <c r="DI18" s="9">
        <v>0.57899999999999996</v>
      </c>
      <c r="DJ18" s="9">
        <v>0</v>
      </c>
      <c r="DK18" s="9">
        <v>0</v>
      </c>
      <c r="DL18" s="9">
        <v>0</v>
      </c>
      <c r="DM18" s="9">
        <v>0</v>
      </c>
      <c r="DN18" s="9">
        <v>0.57899999999999996</v>
      </c>
      <c r="DO18" s="9">
        <v>0.57899999999999996</v>
      </c>
      <c r="DP18" s="9">
        <v>0</v>
      </c>
      <c r="DQ18" s="9">
        <v>0.189</v>
      </c>
      <c r="DR18" s="9">
        <v>3.3690000000000002</v>
      </c>
      <c r="DS18" s="9">
        <v>2.8330000000000002</v>
      </c>
      <c r="DT18" s="9">
        <v>2.8330000000000002</v>
      </c>
      <c r="DU18" s="9">
        <v>0</v>
      </c>
      <c r="DV18" s="9">
        <v>0</v>
      </c>
      <c r="DW18" s="9">
        <v>0</v>
      </c>
      <c r="DX18" s="9">
        <v>0</v>
      </c>
      <c r="DY18" s="9">
        <v>0</v>
      </c>
      <c r="DZ18" s="9">
        <v>1.502</v>
      </c>
      <c r="EA18" s="9">
        <v>0</v>
      </c>
      <c r="EB18" s="9">
        <v>0</v>
      </c>
      <c r="EC18" s="9">
        <v>1.3320000000000001</v>
      </c>
      <c r="ED18" s="9">
        <v>0.27600000000000002</v>
      </c>
      <c r="EE18" s="9">
        <v>2.5569999999999999</v>
      </c>
      <c r="EF18" s="9">
        <v>0.53600000000000003</v>
      </c>
      <c r="EG18" s="9">
        <v>0.27300000000000002</v>
      </c>
      <c r="EH18" s="9">
        <v>4.4089999999999998</v>
      </c>
      <c r="EI18" s="9">
        <v>11.731999999999999</v>
      </c>
      <c r="EJ18" s="9">
        <v>10.875999999999999</v>
      </c>
      <c r="EK18" s="9">
        <v>2.4670000000000001</v>
      </c>
      <c r="EL18" s="9">
        <v>2.4670000000000001</v>
      </c>
      <c r="EM18" s="9">
        <v>0.47899999999999998</v>
      </c>
      <c r="EN18" s="9">
        <v>1.988</v>
      </c>
      <c r="EO18" s="9">
        <v>0.47899999999999998</v>
      </c>
      <c r="EP18" s="9">
        <v>1.988</v>
      </c>
      <c r="EQ18" s="9">
        <v>0.754</v>
      </c>
      <c r="ER18" s="9">
        <v>1.7130000000000001</v>
      </c>
      <c r="ES18" s="9">
        <v>0</v>
      </c>
      <c r="ET18" s="9">
        <v>0.64300000000000002</v>
      </c>
      <c r="EU18" s="9">
        <v>0.77200000000000002</v>
      </c>
      <c r="EV18" s="9">
        <v>1.052</v>
      </c>
      <c r="EW18" s="9">
        <v>1.5720000000000001</v>
      </c>
      <c r="EX18" s="9">
        <v>0.89500000000000002</v>
      </c>
      <c r="EY18" s="9">
        <v>0</v>
      </c>
      <c r="EZ18" s="9">
        <v>8.4090000000000007</v>
      </c>
      <c r="FA18" s="9">
        <v>7.3440000000000003</v>
      </c>
      <c r="FB18" s="9">
        <v>7.3440000000000003</v>
      </c>
      <c r="FC18" s="9">
        <v>0</v>
      </c>
      <c r="FD18" s="9">
        <v>0</v>
      </c>
      <c r="FE18" s="9">
        <v>0</v>
      </c>
      <c r="FF18" s="9">
        <v>0</v>
      </c>
      <c r="FG18" s="9">
        <v>0</v>
      </c>
      <c r="FH18" s="9">
        <v>5.1509999999999998</v>
      </c>
      <c r="FI18" s="9">
        <v>0.38100000000000001</v>
      </c>
      <c r="FJ18" s="9">
        <v>0.96</v>
      </c>
      <c r="FK18" s="9">
        <v>0.85199999999999998</v>
      </c>
      <c r="FL18" s="9">
        <v>0.38800000000000001</v>
      </c>
      <c r="FM18" s="9">
        <v>6.9550000000000001</v>
      </c>
      <c r="FN18" s="9">
        <v>1.0660000000000001</v>
      </c>
      <c r="FO18" s="9">
        <v>0.85599999999999998</v>
      </c>
      <c r="FP18" s="9">
        <v>11.731999999999999</v>
      </c>
      <c r="FQ18" s="9">
        <v>106.738</v>
      </c>
      <c r="FR18" s="9">
        <v>103.227</v>
      </c>
      <c r="FS18" s="9">
        <v>15.452</v>
      </c>
      <c r="FT18" s="9">
        <v>13.805999999999999</v>
      </c>
      <c r="FU18" s="9">
        <v>5.5860000000000003</v>
      </c>
      <c r="FV18" s="9">
        <v>8.2210000000000001</v>
      </c>
      <c r="FW18" s="9">
        <v>10.958</v>
      </c>
      <c r="FX18" s="9">
        <v>2.8490000000000002</v>
      </c>
      <c r="FY18" s="9">
        <v>11.335000000000001</v>
      </c>
      <c r="FZ18" s="9">
        <v>0</v>
      </c>
      <c r="GA18" s="9">
        <v>2.4710000000000001</v>
      </c>
      <c r="GB18" s="9">
        <v>5.9189999999999996</v>
      </c>
      <c r="GC18" s="9">
        <v>3.7360000000000002</v>
      </c>
      <c r="GD18" s="9">
        <v>4.1509999999999998</v>
      </c>
      <c r="GE18" s="9">
        <v>10.487</v>
      </c>
      <c r="GF18" s="9">
        <v>3.319</v>
      </c>
      <c r="GG18" s="9">
        <v>1.6459999999999999</v>
      </c>
      <c r="GH18" s="9">
        <v>87.775000000000006</v>
      </c>
      <c r="GI18" s="9">
        <v>78.52</v>
      </c>
      <c r="GJ18" s="9">
        <v>72.003</v>
      </c>
      <c r="GK18" s="9">
        <v>2.1320000000000001</v>
      </c>
      <c r="GL18" s="9">
        <v>4.3849999999999998</v>
      </c>
      <c r="GM18" s="9">
        <v>3.7549999999999999</v>
      </c>
      <c r="GN18" s="9">
        <v>0.73399999999999999</v>
      </c>
      <c r="GO18" s="9">
        <v>2.028</v>
      </c>
      <c r="GP18" s="9">
        <v>59.945</v>
      </c>
      <c r="GQ18" s="9">
        <v>5.3680000000000003</v>
      </c>
      <c r="GR18" s="9">
        <v>2.9980000000000002</v>
      </c>
      <c r="GS18" s="9">
        <v>10.209</v>
      </c>
      <c r="GT18" s="9">
        <v>27.488</v>
      </c>
      <c r="GU18" s="9">
        <v>51.031999999999996</v>
      </c>
      <c r="GV18" s="9">
        <v>9.2539999999999996</v>
      </c>
      <c r="GW18" s="9">
        <v>3.51</v>
      </c>
      <c r="GX18" s="9">
        <v>106.738</v>
      </c>
      <c r="GY18" s="9">
        <v>31.353999999999999</v>
      </c>
      <c r="GZ18" s="9">
        <v>31.123000000000001</v>
      </c>
      <c r="HA18" s="9">
        <v>3.9580000000000002</v>
      </c>
      <c r="HB18" s="9">
        <v>3.9580000000000002</v>
      </c>
      <c r="HC18" s="9">
        <v>2.37</v>
      </c>
      <c r="HD18" s="9">
        <v>1.5880000000000001</v>
      </c>
      <c r="HE18" s="9">
        <v>2.6629999999999998</v>
      </c>
      <c r="HF18" s="9">
        <v>1.2949999999999999</v>
      </c>
      <c r="HG18" s="9">
        <v>2.1789999999999998</v>
      </c>
      <c r="HH18" s="9">
        <v>1.095</v>
      </c>
      <c r="HI18" s="9">
        <v>0.68400000000000005</v>
      </c>
      <c r="HJ18" s="9">
        <v>2.4340000000000002</v>
      </c>
      <c r="HK18" s="9">
        <v>0.83599999999999997</v>
      </c>
      <c r="HL18" s="9">
        <v>0.68899999999999995</v>
      </c>
      <c r="HM18" s="9">
        <v>3.4830000000000001</v>
      </c>
      <c r="HN18" s="9">
        <v>0.47499999999999998</v>
      </c>
      <c r="HO18" s="9">
        <v>0</v>
      </c>
      <c r="HP18" s="9">
        <v>27.164999999999999</v>
      </c>
      <c r="HQ18" s="9">
        <v>24.452999999999999</v>
      </c>
      <c r="HR18" s="9">
        <v>23.184000000000001</v>
      </c>
      <c r="HS18" s="9">
        <v>0.34</v>
      </c>
      <c r="HT18" s="9">
        <v>0.92900000000000005</v>
      </c>
      <c r="HU18" s="9">
        <v>0</v>
      </c>
      <c r="HV18" s="9">
        <v>1.1000000000000001</v>
      </c>
      <c r="HW18" s="9">
        <v>0.16900000000000001</v>
      </c>
      <c r="HX18" s="9">
        <v>17.774000000000001</v>
      </c>
      <c r="HY18" s="9">
        <v>1.1619999999999999</v>
      </c>
      <c r="HZ18" s="9">
        <v>1.623</v>
      </c>
      <c r="IA18" s="9">
        <v>3.8940000000000001</v>
      </c>
      <c r="IB18" s="9">
        <v>6.4740000000000002</v>
      </c>
      <c r="IC18" s="9">
        <v>17.978000000000002</v>
      </c>
      <c r="ID18" s="9">
        <v>2.7120000000000002</v>
      </c>
      <c r="IE18" s="9">
        <v>0.23100000000000001</v>
      </c>
      <c r="IF18" s="9">
        <v>31.353999999999999</v>
      </c>
      <c r="IG18" s="9">
        <v>23.861999999999998</v>
      </c>
      <c r="IH18" s="9">
        <v>22.535</v>
      </c>
      <c r="II18" s="9">
        <v>2.79</v>
      </c>
      <c r="IJ18" s="9">
        <v>2.79</v>
      </c>
      <c r="IK18" s="9">
        <v>1.1970000000000001</v>
      </c>
      <c r="IL18" s="9">
        <v>1.593</v>
      </c>
      <c r="IM18" s="9">
        <v>1.8879999999999999</v>
      </c>
      <c r="IN18" s="9">
        <v>0.90200000000000002</v>
      </c>
      <c r="IO18" s="9">
        <v>1.9530000000000001</v>
      </c>
      <c r="IP18" s="9">
        <v>0.44500000000000001</v>
      </c>
      <c r="IQ18" s="9">
        <v>0.39200000000000002</v>
      </c>
    </row>
    <row r="19" spans="1:251">
      <c r="A19" s="10">
        <v>44958</v>
      </c>
      <c r="B19" s="9">
        <v>22.033999999999999</v>
      </c>
      <c r="C19" s="9">
        <v>25.097000000000001</v>
      </c>
      <c r="D19" s="9">
        <v>23.113</v>
      </c>
      <c r="E19" s="9">
        <v>5.6050000000000004</v>
      </c>
      <c r="F19" s="9">
        <v>4.923</v>
      </c>
      <c r="G19" s="9">
        <v>2.4550000000000001</v>
      </c>
      <c r="H19" s="9">
        <v>2.468</v>
      </c>
      <c r="I19" s="9">
        <v>2.46</v>
      </c>
      <c r="J19" s="9">
        <v>2.4630000000000001</v>
      </c>
      <c r="K19" s="9">
        <v>2.5659999999999998</v>
      </c>
      <c r="L19" s="9">
        <v>1.8120000000000001</v>
      </c>
      <c r="M19" s="9">
        <v>0.54400000000000004</v>
      </c>
      <c r="N19" s="9">
        <v>1.032</v>
      </c>
      <c r="O19" s="9">
        <v>2.8639999999999999</v>
      </c>
      <c r="P19" s="9">
        <v>1.026</v>
      </c>
      <c r="Q19" s="9">
        <v>2.6349999999999998</v>
      </c>
      <c r="R19" s="9">
        <v>2.2869999999999999</v>
      </c>
      <c r="S19" s="9">
        <v>0.68200000000000005</v>
      </c>
      <c r="T19" s="9">
        <v>17.509</v>
      </c>
      <c r="U19" s="9">
        <v>16.408000000000001</v>
      </c>
      <c r="V19" s="9">
        <v>15.113</v>
      </c>
      <c r="W19" s="9">
        <v>0.83599999999999997</v>
      </c>
      <c r="X19" s="9">
        <v>0.45900000000000002</v>
      </c>
      <c r="Y19" s="9">
        <v>0.83599999999999997</v>
      </c>
      <c r="Z19" s="9">
        <v>0.45900000000000002</v>
      </c>
      <c r="AA19" s="9">
        <v>0</v>
      </c>
      <c r="AB19" s="9">
        <v>11.372999999999999</v>
      </c>
      <c r="AC19" s="9">
        <v>0.72699999999999998</v>
      </c>
      <c r="AD19" s="9">
        <v>1.246</v>
      </c>
      <c r="AE19" s="9">
        <v>3.0619999999999998</v>
      </c>
      <c r="AF19" s="9">
        <v>3.1360000000000001</v>
      </c>
      <c r="AG19" s="9">
        <v>13.271000000000001</v>
      </c>
      <c r="AH19" s="9">
        <v>1.101</v>
      </c>
      <c r="AI19" s="9">
        <v>1.984</v>
      </c>
      <c r="AJ19" s="9">
        <v>25.097000000000001</v>
      </c>
      <c r="AK19" s="9">
        <v>36.521999999999998</v>
      </c>
      <c r="AL19" s="9">
        <v>34.555999999999997</v>
      </c>
      <c r="AM19" s="9">
        <v>4.2229999999999999</v>
      </c>
      <c r="AN19" s="9">
        <v>4.2229999999999999</v>
      </c>
      <c r="AO19" s="9">
        <v>1.125</v>
      </c>
      <c r="AP19" s="9">
        <v>3.0979999999999999</v>
      </c>
      <c r="AQ19" s="9">
        <v>2.883</v>
      </c>
      <c r="AR19" s="9">
        <v>1.34</v>
      </c>
      <c r="AS19" s="9">
        <v>2.169</v>
      </c>
      <c r="AT19" s="9">
        <v>0.86199999999999999</v>
      </c>
      <c r="AU19" s="9">
        <v>1.1919999999999999</v>
      </c>
      <c r="AV19" s="9">
        <v>1.98</v>
      </c>
      <c r="AW19" s="9">
        <v>0.99</v>
      </c>
      <c r="AX19" s="9">
        <v>1.252</v>
      </c>
      <c r="AY19" s="9">
        <v>3.8410000000000002</v>
      </c>
      <c r="AZ19" s="9">
        <v>0.38200000000000001</v>
      </c>
      <c r="BA19" s="9">
        <v>0</v>
      </c>
      <c r="BB19" s="9">
        <v>30.332999999999998</v>
      </c>
      <c r="BC19" s="9">
        <v>28.731999999999999</v>
      </c>
      <c r="BD19" s="9">
        <v>26.975999999999999</v>
      </c>
      <c r="BE19" s="9">
        <v>0.97399999999999998</v>
      </c>
      <c r="BF19" s="9">
        <v>0.78200000000000003</v>
      </c>
      <c r="BG19" s="9">
        <v>0.65300000000000002</v>
      </c>
      <c r="BH19" s="9">
        <v>1.1020000000000001</v>
      </c>
      <c r="BI19" s="9">
        <v>0</v>
      </c>
      <c r="BJ19" s="9">
        <v>23.120999999999999</v>
      </c>
      <c r="BK19" s="9">
        <v>1.952</v>
      </c>
      <c r="BL19" s="9">
        <v>1.1419999999999999</v>
      </c>
      <c r="BM19" s="9">
        <v>2.5169999999999999</v>
      </c>
      <c r="BN19" s="9">
        <v>6.7370000000000001</v>
      </c>
      <c r="BO19" s="9">
        <v>21.995000000000001</v>
      </c>
      <c r="BP19" s="9">
        <v>1.601</v>
      </c>
      <c r="BQ19" s="9">
        <v>1.9670000000000001</v>
      </c>
      <c r="BR19" s="9">
        <v>36.521999999999998</v>
      </c>
      <c r="BS19" s="9">
        <v>14.414</v>
      </c>
      <c r="BT19" s="9">
        <v>13.414999999999999</v>
      </c>
      <c r="BU19" s="9">
        <v>1.587</v>
      </c>
      <c r="BV19" s="9">
        <v>1.321</v>
      </c>
      <c r="BW19" s="9">
        <v>0.39900000000000002</v>
      </c>
      <c r="BX19" s="9">
        <v>0.92200000000000004</v>
      </c>
      <c r="BY19" s="9">
        <v>0.22700000000000001</v>
      </c>
      <c r="BZ19" s="9">
        <v>1.0940000000000001</v>
      </c>
      <c r="CA19" s="9">
        <v>0.39900000000000002</v>
      </c>
      <c r="CB19" s="9">
        <v>0.92200000000000004</v>
      </c>
      <c r="CC19" s="9">
        <v>0</v>
      </c>
      <c r="CD19" s="9">
        <v>0.186</v>
      </c>
      <c r="CE19" s="9">
        <v>1.135</v>
      </c>
      <c r="CF19" s="9">
        <v>0</v>
      </c>
      <c r="CG19" s="9">
        <v>1.321</v>
      </c>
      <c r="CH19" s="9">
        <v>0</v>
      </c>
      <c r="CI19" s="9">
        <v>0.26600000000000001</v>
      </c>
      <c r="CJ19" s="9">
        <v>11.827</v>
      </c>
      <c r="CK19" s="9">
        <v>11.487</v>
      </c>
      <c r="CL19" s="9">
        <v>10.72</v>
      </c>
      <c r="CM19" s="9">
        <v>0</v>
      </c>
      <c r="CN19" s="9">
        <v>0.76700000000000002</v>
      </c>
      <c r="CO19" s="9">
        <v>0</v>
      </c>
      <c r="CP19" s="9">
        <v>0.437</v>
      </c>
      <c r="CQ19" s="9">
        <v>0.33</v>
      </c>
      <c r="CR19" s="9">
        <v>8.16</v>
      </c>
      <c r="CS19" s="9">
        <v>0.183</v>
      </c>
      <c r="CT19" s="9">
        <v>0</v>
      </c>
      <c r="CU19" s="9">
        <v>3.1440000000000001</v>
      </c>
      <c r="CV19" s="9">
        <v>2.5110000000000001</v>
      </c>
      <c r="CW19" s="9">
        <v>8.9760000000000009</v>
      </c>
      <c r="CX19" s="9">
        <v>0.34</v>
      </c>
      <c r="CY19" s="9">
        <v>1</v>
      </c>
      <c r="CZ19" s="9">
        <v>14.414</v>
      </c>
      <c r="DA19" s="9">
        <v>5.1719999999999997</v>
      </c>
      <c r="DB19" s="9">
        <v>4.6429999999999998</v>
      </c>
      <c r="DC19" s="9">
        <v>0.96199999999999997</v>
      </c>
      <c r="DD19" s="9">
        <v>0.69499999999999995</v>
      </c>
      <c r="DE19" s="9">
        <v>0.69499999999999995</v>
      </c>
      <c r="DF19" s="9">
        <v>0</v>
      </c>
      <c r="DG19" s="9">
        <v>0.436</v>
      </c>
      <c r="DH19" s="9">
        <v>0.26</v>
      </c>
      <c r="DI19" s="9">
        <v>0.436</v>
      </c>
      <c r="DJ19" s="9">
        <v>0.26</v>
      </c>
      <c r="DK19" s="9">
        <v>0</v>
      </c>
      <c r="DL19" s="9">
        <v>0.436</v>
      </c>
      <c r="DM19" s="9">
        <v>0.26</v>
      </c>
      <c r="DN19" s="9">
        <v>0</v>
      </c>
      <c r="DO19" s="9">
        <v>0.48099999999999998</v>
      </c>
      <c r="DP19" s="9">
        <v>0.214</v>
      </c>
      <c r="DQ19" s="9">
        <v>0.26600000000000001</v>
      </c>
      <c r="DR19" s="9">
        <v>3.681</v>
      </c>
      <c r="DS19" s="9">
        <v>3.004</v>
      </c>
      <c r="DT19" s="9">
        <v>3.004</v>
      </c>
      <c r="DU19" s="9">
        <v>0</v>
      </c>
      <c r="DV19" s="9">
        <v>0</v>
      </c>
      <c r="DW19" s="9">
        <v>0</v>
      </c>
      <c r="DX19" s="9">
        <v>0</v>
      </c>
      <c r="DY19" s="9">
        <v>0</v>
      </c>
      <c r="DZ19" s="9">
        <v>2.6030000000000002</v>
      </c>
      <c r="EA19" s="9">
        <v>0</v>
      </c>
      <c r="EB19" s="9">
        <v>0.192</v>
      </c>
      <c r="EC19" s="9">
        <v>0.20899999999999999</v>
      </c>
      <c r="ED19" s="9">
        <v>0.44500000000000001</v>
      </c>
      <c r="EE19" s="9">
        <v>2.56</v>
      </c>
      <c r="EF19" s="9">
        <v>0.67700000000000005</v>
      </c>
      <c r="EG19" s="9">
        <v>0.52900000000000003</v>
      </c>
      <c r="EH19" s="9">
        <v>5.1719999999999997</v>
      </c>
      <c r="EI19" s="9">
        <v>10.685</v>
      </c>
      <c r="EJ19" s="9">
        <v>10.019</v>
      </c>
      <c r="EK19" s="9">
        <v>2.0910000000000002</v>
      </c>
      <c r="EL19" s="9">
        <v>1.931</v>
      </c>
      <c r="EM19" s="9">
        <v>0.93400000000000005</v>
      </c>
      <c r="EN19" s="9">
        <v>0.997</v>
      </c>
      <c r="EO19" s="9">
        <v>1.02</v>
      </c>
      <c r="EP19" s="9">
        <v>0.91100000000000003</v>
      </c>
      <c r="EQ19" s="9">
        <v>1.7010000000000001</v>
      </c>
      <c r="ER19" s="9">
        <v>0</v>
      </c>
      <c r="ES19" s="9">
        <v>0.23</v>
      </c>
      <c r="ET19" s="9">
        <v>0.76500000000000001</v>
      </c>
      <c r="EU19" s="9">
        <v>1.1659999999999999</v>
      </c>
      <c r="EV19" s="9">
        <v>0</v>
      </c>
      <c r="EW19" s="9">
        <v>0.98099999999999998</v>
      </c>
      <c r="EX19" s="9">
        <v>0.95</v>
      </c>
      <c r="EY19" s="9">
        <v>0.161</v>
      </c>
      <c r="EZ19" s="9">
        <v>7.9279999999999999</v>
      </c>
      <c r="FA19" s="9">
        <v>7.2990000000000004</v>
      </c>
      <c r="FB19" s="9">
        <v>6.782</v>
      </c>
      <c r="FC19" s="9">
        <v>0</v>
      </c>
      <c r="FD19" s="9">
        <v>0.51700000000000002</v>
      </c>
      <c r="FE19" s="9">
        <v>0.28399999999999997</v>
      </c>
      <c r="FF19" s="9">
        <v>0.23200000000000001</v>
      </c>
      <c r="FG19" s="9">
        <v>0</v>
      </c>
      <c r="FH19" s="9">
        <v>5.4390000000000001</v>
      </c>
      <c r="FI19" s="9">
        <v>0.69699999999999995</v>
      </c>
      <c r="FJ19" s="9">
        <v>0.216</v>
      </c>
      <c r="FK19" s="9">
        <v>0.94699999999999995</v>
      </c>
      <c r="FL19" s="9">
        <v>0.71899999999999997</v>
      </c>
      <c r="FM19" s="9">
        <v>6.58</v>
      </c>
      <c r="FN19" s="9">
        <v>0.629</v>
      </c>
      <c r="FO19" s="9">
        <v>0.66600000000000004</v>
      </c>
      <c r="FP19" s="9">
        <v>10.685</v>
      </c>
      <c r="FQ19" s="9">
        <v>117.387</v>
      </c>
      <c r="FR19" s="9">
        <v>112.723</v>
      </c>
      <c r="FS19" s="9">
        <v>13.445</v>
      </c>
      <c r="FT19" s="9">
        <v>12.298</v>
      </c>
      <c r="FU19" s="9">
        <v>4.899</v>
      </c>
      <c r="FV19" s="9">
        <v>7.399</v>
      </c>
      <c r="FW19" s="9">
        <v>9.1910000000000007</v>
      </c>
      <c r="FX19" s="9">
        <v>3.1070000000000002</v>
      </c>
      <c r="FY19" s="9">
        <v>10.087999999999999</v>
      </c>
      <c r="FZ19" s="9">
        <v>0</v>
      </c>
      <c r="GA19" s="9">
        <v>2.2109999999999999</v>
      </c>
      <c r="GB19" s="9">
        <v>5.984</v>
      </c>
      <c r="GC19" s="9">
        <v>3.7</v>
      </c>
      <c r="GD19" s="9">
        <v>2.6150000000000002</v>
      </c>
      <c r="GE19" s="9">
        <v>10.055</v>
      </c>
      <c r="GF19" s="9">
        <v>2.2429999999999999</v>
      </c>
      <c r="GG19" s="9">
        <v>1.147</v>
      </c>
      <c r="GH19" s="9">
        <v>99.278000000000006</v>
      </c>
      <c r="GI19" s="9">
        <v>87.867999999999995</v>
      </c>
      <c r="GJ19" s="9">
        <v>81.278999999999996</v>
      </c>
      <c r="GK19" s="9">
        <v>3.4089999999999998</v>
      </c>
      <c r="GL19" s="9">
        <v>3.1789999999999998</v>
      </c>
      <c r="GM19" s="9">
        <v>4.3390000000000004</v>
      </c>
      <c r="GN19" s="9">
        <v>0.47599999999999998</v>
      </c>
      <c r="GO19" s="9">
        <v>1.7729999999999999</v>
      </c>
      <c r="GP19" s="9">
        <v>70.763999999999996</v>
      </c>
      <c r="GQ19" s="9">
        <v>4.9859999999999998</v>
      </c>
      <c r="GR19" s="9">
        <v>4.3129999999999997</v>
      </c>
      <c r="GS19" s="9">
        <v>7.8040000000000003</v>
      </c>
      <c r="GT19" s="9">
        <v>28.356999999999999</v>
      </c>
      <c r="GU19" s="9">
        <v>59.511000000000003</v>
      </c>
      <c r="GV19" s="9">
        <v>11.41</v>
      </c>
      <c r="GW19" s="9">
        <v>4.6639999999999997</v>
      </c>
      <c r="GX19" s="9">
        <v>117.387</v>
      </c>
      <c r="GY19" s="9">
        <v>30.588000000000001</v>
      </c>
      <c r="GZ19" s="9">
        <v>29.282</v>
      </c>
      <c r="HA19" s="9">
        <v>2.3860000000000001</v>
      </c>
      <c r="HB19" s="9">
        <v>2.1520000000000001</v>
      </c>
      <c r="HC19" s="9">
        <v>1.258</v>
      </c>
      <c r="HD19" s="9">
        <v>0.89400000000000002</v>
      </c>
      <c r="HE19" s="9">
        <v>0.67900000000000005</v>
      </c>
      <c r="HF19" s="9">
        <v>1.4730000000000001</v>
      </c>
      <c r="HG19" s="9">
        <v>0.19400000000000001</v>
      </c>
      <c r="HH19" s="9">
        <v>1.004</v>
      </c>
      <c r="HI19" s="9">
        <v>0.95399999999999996</v>
      </c>
      <c r="HJ19" s="9">
        <v>0.70899999999999996</v>
      </c>
      <c r="HK19" s="9">
        <v>0.26600000000000001</v>
      </c>
      <c r="HL19" s="9">
        <v>1.177</v>
      </c>
      <c r="HM19" s="9">
        <v>1.9530000000000001</v>
      </c>
      <c r="HN19" s="9">
        <v>0.2</v>
      </c>
      <c r="HO19" s="9">
        <v>0.23400000000000001</v>
      </c>
      <c r="HP19" s="9">
        <v>26.896000000000001</v>
      </c>
      <c r="HQ19" s="9">
        <v>23.629000000000001</v>
      </c>
      <c r="HR19" s="9">
        <v>21.253</v>
      </c>
      <c r="HS19" s="9">
        <v>1.4510000000000001</v>
      </c>
      <c r="HT19" s="9">
        <v>0.92400000000000004</v>
      </c>
      <c r="HU19" s="9">
        <v>1.1850000000000001</v>
      </c>
      <c r="HV19" s="9">
        <v>0.80400000000000005</v>
      </c>
      <c r="HW19" s="9">
        <v>0.38600000000000001</v>
      </c>
      <c r="HX19" s="9">
        <v>17.984000000000002</v>
      </c>
      <c r="HY19" s="9">
        <v>1.631</v>
      </c>
      <c r="HZ19" s="9">
        <v>1.34</v>
      </c>
      <c r="IA19" s="9">
        <v>2.6739999999999999</v>
      </c>
      <c r="IB19" s="9">
        <v>6.875</v>
      </c>
      <c r="IC19" s="9">
        <v>16.754000000000001</v>
      </c>
      <c r="ID19" s="9">
        <v>3.2669999999999999</v>
      </c>
      <c r="IE19" s="9">
        <v>1.306</v>
      </c>
      <c r="IF19" s="9">
        <v>30.588000000000001</v>
      </c>
      <c r="IG19" s="9">
        <v>21.238</v>
      </c>
      <c r="IH19" s="9">
        <v>20.315000000000001</v>
      </c>
      <c r="II19" s="9">
        <v>4.343</v>
      </c>
      <c r="IJ19" s="9">
        <v>4.1280000000000001</v>
      </c>
      <c r="IK19" s="9">
        <v>2.645</v>
      </c>
      <c r="IL19" s="9">
        <v>1.4830000000000001</v>
      </c>
      <c r="IM19" s="9">
        <v>2.7909999999999999</v>
      </c>
      <c r="IN19" s="9">
        <v>1.337</v>
      </c>
      <c r="IO19" s="9">
        <v>2.5539999999999998</v>
      </c>
      <c r="IP19" s="9">
        <v>0</v>
      </c>
      <c r="IQ19" s="9">
        <v>1.5740000000000001</v>
      </c>
    </row>
    <row r="20" spans="1:251">
      <c r="A20" s="10">
        <v>45323</v>
      </c>
      <c r="B20" s="9">
        <v>18.838000000000001</v>
      </c>
      <c r="C20" s="9">
        <v>28.297000000000001</v>
      </c>
      <c r="D20" s="9">
        <v>25.603000000000002</v>
      </c>
      <c r="E20" s="9">
        <v>5.6989999999999998</v>
      </c>
      <c r="F20" s="9">
        <v>5.0579999999999998</v>
      </c>
      <c r="G20" s="9">
        <v>3.5329999999999999</v>
      </c>
      <c r="H20" s="9">
        <v>1.5249999999999999</v>
      </c>
      <c r="I20" s="9">
        <v>3.8380000000000001</v>
      </c>
      <c r="J20" s="9">
        <v>1.22</v>
      </c>
      <c r="K20" s="9">
        <v>3.0230000000000001</v>
      </c>
      <c r="L20" s="9">
        <v>0.625</v>
      </c>
      <c r="M20" s="9">
        <v>1.411</v>
      </c>
      <c r="N20" s="9">
        <v>1.72</v>
      </c>
      <c r="O20" s="9">
        <v>1.5089999999999999</v>
      </c>
      <c r="P20" s="9">
        <v>1.829</v>
      </c>
      <c r="Q20" s="9">
        <v>3.8940000000000001</v>
      </c>
      <c r="R20" s="9">
        <v>1.1639999999999999</v>
      </c>
      <c r="S20" s="9">
        <v>0.64100000000000001</v>
      </c>
      <c r="T20" s="9">
        <v>19.904</v>
      </c>
      <c r="U20" s="9">
        <v>19.157</v>
      </c>
      <c r="V20" s="9">
        <v>18.033999999999999</v>
      </c>
      <c r="W20" s="9">
        <v>0.215</v>
      </c>
      <c r="X20" s="9">
        <v>0.90800000000000003</v>
      </c>
      <c r="Y20" s="9">
        <v>0.41199999999999998</v>
      </c>
      <c r="Z20" s="9">
        <v>0.71099999999999997</v>
      </c>
      <c r="AA20" s="9">
        <v>0</v>
      </c>
      <c r="AB20" s="9">
        <v>14.037000000000001</v>
      </c>
      <c r="AC20" s="9">
        <v>1.48</v>
      </c>
      <c r="AD20" s="9">
        <v>1.153</v>
      </c>
      <c r="AE20" s="9">
        <v>2.4870000000000001</v>
      </c>
      <c r="AF20" s="9">
        <v>3.2810000000000001</v>
      </c>
      <c r="AG20" s="9">
        <v>15.877000000000001</v>
      </c>
      <c r="AH20" s="9">
        <v>0.747</v>
      </c>
      <c r="AI20" s="9">
        <v>2.694</v>
      </c>
      <c r="AJ20" s="9">
        <v>28.297000000000001</v>
      </c>
      <c r="AK20" s="9">
        <v>37.506</v>
      </c>
      <c r="AL20" s="9">
        <v>35.805999999999997</v>
      </c>
      <c r="AM20" s="9">
        <v>5.5679999999999996</v>
      </c>
      <c r="AN20" s="9">
        <v>4.1139999999999999</v>
      </c>
      <c r="AO20" s="9">
        <v>2.0830000000000002</v>
      </c>
      <c r="AP20" s="9">
        <v>2.032</v>
      </c>
      <c r="AQ20" s="9">
        <v>3.1440000000000001</v>
      </c>
      <c r="AR20" s="9">
        <v>0.97</v>
      </c>
      <c r="AS20" s="9">
        <v>3.04</v>
      </c>
      <c r="AT20" s="9">
        <v>0.40500000000000003</v>
      </c>
      <c r="AU20" s="9">
        <v>0.67</v>
      </c>
      <c r="AV20" s="9">
        <v>0.88</v>
      </c>
      <c r="AW20" s="9">
        <v>1.8560000000000001</v>
      </c>
      <c r="AX20" s="9">
        <v>1.3779999999999999</v>
      </c>
      <c r="AY20" s="9">
        <v>2.85</v>
      </c>
      <c r="AZ20" s="9">
        <v>1.264</v>
      </c>
      <c r="BA20" s="9">
        <v>1.454</v>
      </c>
      <c r="BB20" s="9">
        <v>30.238</v>
      </c>
      <c r="BC20" s="9">
        <v>28.3</v>
      </c>
      <c r="BD20" s="9">
        <v>25.468</v>
      </c>
      <c r="BE20" s="9">
        <v>0.92600000000000005</v>
      </c>
      <c r="BF20" s="9">
        <v>1.2190000000000001</v>
      </c>
      <c r="BG20" s="9">
        <v>0.68</v>
      </c>
      <c r="BH20" s="9">
        <v>1.4650000000000001</v>
      </c>
      <c r="BI20" s="9">
        <v>0</v>
      </c>
      <c r="BJ20" s="9">
        <v>21.754999999999999</v>
      </c>
      <c r="BK20" s="9">
        <v>2.0449999999999999</v>
      </c>
      <c r="BL20" s="9">
        <v>1.6180000000000001</v>
      </c>
      <c r="BM20" s="9">
        <v>2.8820000000000001</v>
      </c>
      <c r="BN20" s="9">
        <v>6.9169999999999998</v>
      </c>
      <c r="BO20" s="9">
        <v>21.384</v>
      </c>
      <c r="BP20" s="9">
        <v>1.9379999999999999</v>
      </c>
      <c r="BQ20" s="9">
        <v>1.6990000000000001</v>
      </c>
      <c r="BR20" s="9">
        <v>37.506</v>
      </c>
      <c r="BS20" s="9">
        <v>14.696</v>
      </c>
      <c r="BT20" s="9">
        <v>13.35</v>
      </c>
      <c r="BU20" s="9">
        <v>2.4969999999999999</v>
      </c>
      <c r="BV20" s="9">
        <v>1.704</v>
      </c>
      <c r="BW20" s="9">
        <v>0.193</v>
      </c>
      <c r="BX20" s="9">
        <v>1.5109999999999999</v>
      </c>
      <c r="BY20" s="9">
        <v>0.45600000000000002</v>
      </c>
      <c r="BZ20" s="9">
        <v>1.248</v>
      </c>
      <c r="CA20" s="9">
        <v>0.64600000000000002</v>
      </c>
      <c r="CB20" s="9">
        <v>0.84499999999999997</v>
      </c>
      <c r="CC20" s="9">
        <v>0</v>
      </c>
      <c r="CD20" s="9">
        <v>0.65500000000000003</v>
      </c>
      <c r="CE20" s="9">
        <v>0.64600000000000002</v>
      </c>
      <c r="CF20" s="9">
        <v>0.40300000000000002</v>
      </c>
      <c r="CG20" s="9">
        <v>1.4410000000000001</v>
      </c>
      <c r="CH20" s="9">
        <v>0.26300000000000001</v>
      </c>
      <c r="CI20" s="9">
        <v>0.79300000000000004</v>
      </c>
      <c r="CJ20" s="9">
        <v>10.853</v>
      </c>
      <c r="CK20" s="9">
        <v>10.141</v>
      </c>
      <c r="CL20" s="9">
        <v>9.3819999999999997</v>
      </c>
      <c r="CM20" s="9">
        <v>0.223</v>
      </c>
      <c r="CN20" s="9">
        <v>0.23599999999999999</v>
      </c>
      <c r="CO20" s="9">
        <v>0</v>
      </c>
      <c r="CP20" s="9">
        <v>0.45900000000000002</v>
      </c>
      <c r="CQ20" s="9">
        <v>0</v>
      </c>
      <c r="CR20" s="9">
        <v>6.06</v>
      </c>
      <c r="CS20" s="9">
        <v>0.70899999999999996</v>
      </c>
      <c r="CT20" s="9">
        <v>0.83099999999999996</v>
      </c>
      <c r="CU20" s="9">
        <v>2.5409999999999999</v>
      </c>
      <c r="CV20" s="9">
        <v>1.6220000000000001</v>
      </c>
      <c r="CW20" s="9">
        <v>8.5190000000000001</v>
      </c>
      <c r="CX20" s="9">
        <v>0.71199999999999997</v>
      </c>
      <c r="CY20" s="9">
        <v>1.3460000000000001</v>
      </c>
      <c r="CZ20" s="9">
        <v>14.696</v>
      </c>
      <c r="DA20" s="9">
        <v>5.7039999999999997</v>
      </c>
      <c r="DB20" s="9">
        <v>4.899</v>
      </c>
      <c r="DC20" s="9">
        <v>0.66700000000000004</v>
      </c>
      <c r="DD20" s="9">
        <v>0.66700000000000004</v>
      </c>
      <c r="DE20" s="9">
        <v>0.44700000000000001</v>
      </c>
      <c r="DF20" s="9">
        <v>0.22</v>
      </c>
      <c r="DG20" s="9">
        <v>0.66700000000000004</v>
      </c>
      <c r="DH20" s="9">
        <v>0</v>
      </c>
      <c r="DI20" s="9">
        <v>0.66700000000000004</v>
      </c>
      <c r="DJ20" s="9">
        <v>0</v>
      </c>
      <c r="DK20" s="9">
        <v>0</v>
      </c>
      <c r="DL20" s="9">
        <v>0.44700000000000001</v>
      </c>
      <c r="DM20" s="9">
        <v>0.22</v>
      </c>
      <c r="DN20" s="9">
        <v>0</v>
      </c>
      <c r="DO20" s="9">
        <v>0.26600000000000001</v>
      </c>
      <c r="DP20" s="9">
        <v>0.40100000000000002</v>
      </c>
      <c r="DQ20" s="9">
        <v>0</v>
      </c>
      <c r="DR20" s="9">
        <v>4.2320000000000002</v>
      </c>
      <c r="DS20" s="9">
        <v>3.0059999999999998</v>
      </c>
      <c r="DT20" s="9">
        <v>3.0059999999999998</v>
      </c>
      <c r="DU20" s="9">
        <v>0</v>
      </c>
      <c r="DV20" s="9">
        <v>0</v>
      </c>
      <c r="DW20" s="9">
        <v>0</v>
      </c>
      <c r="DX20" s="9">
        <v>0</v>
      </c>
      <c r="DY20" s="9">
        <v>0</v>
      </c>
      <c r="DZ20" s="9">
        <v>1.1240000000000001</v>
      </c>
      <c r="EA20" s="9">
        <v>0.54400000000000004</v>
      </c>
      <c r="EB20" s="9">
        <v>0</v>
      </c>
      <c r="EC20" s="9">
        <v>1.3380000000000001</v>
      </c>
      <c r="ED20" s="9">
        <v>0.71599999999999997</v>
      </c>
      <c r="EE20" s="9">
        <v>2.2909999999999999</v>
      </c>
      <c r="EF20" s="9">
        <v>1.226</v>
      </c>
      <c r="EG20" s="9">
        <v>0.80500000000000005</v>
      </c>
      <c r="EH20" s="9">
        <v>5.7039999999999997</v>
      </c>
      <c r="EI20" s="9">
        <v>12.968</v>
      </c>
      <c r="EJ20" s="9">
        <v>12.045999999999999</v>
      </c>
      <c r="EK20" s="9">
        <v>1.0489999999999999</v>
      </c>
      <c r="EL20" s="9">
        <v>1.0489999999999999</v>
      </c>
      <c r="EM20" s="9">
        <v>0.44900000000000001</v>
      </c>
      <c r="EN20" s="9">
        <v>0.60099999999999998</v>
      </c>
      <c r="EO20" s="9">
        <v>0.315</v>
      </c>
      <c r="EP20" s="9">
        <v>0.73399999999999999</v>
      </c>
      <c r="EQ20" s="9">
        <v>0.315</v>
      </c>
      <c r="ER20" s="9">
        <v>0.73399999999999999</v>
      </c>
      <c r="ES20" s="9">
        <v>0</v>
      </c>
      <c r="ET20" s="9">
        <v>0.315</v>
      </c>
      <c r="EU20" s="9">
        <v>0.435</v>
      </c>
      <c r="EV20" s="9">
        <v>0.29899999999999999</v>
      </c>
      <c r="EW20" s="9">
        <v>0.81399999999999995</v>
      </c>
      <c r="EX20" s="9">
        <v>0.23499999999999999</v>
      </c>
      <c r="EY20" s="9">
        <v>0</v>
      </c>
      <c r="EZ20" s="9">
        <v>10.997</v>
      </c>
      <c r="FA20" s="9">
        <v>10.058999999999999</v>
      </c>
      <c r="FB20" s="9">
        <v>10.058999999999999</v>
      </c>
      <c r="FC20" s="9">
        <v>0</v>
      </c>
      <c r="FD20" s="9">
        <v>0</v>
      </c>
      <c r="FE20" s="9">
        <v>0</v>
      </c>
      <c r="FF20" s="9">
        <v>0</v>
      </c>
      <c r="FG20" s="9">
        <v>0</v>
      </c>
      <c r="FH20" s="9">
        <v>6.9539999999999997</v>
      </c>
      <c r="FI20" s="9">
        <v>0.214</v>
      </c>
      <c r="FJ20" s="9">
        <v>0.90300000000000002</v>
      </c>
      <c r="FK20" s="9">
        <v>1.988</v>
      </c>
      <c r="FL20" s="9">
        <v>1.107</v>
      </c>
      <c r="FM20" s="9">
        <v>8.952</v>
      </c>
      <c r="FN20" s="9">
        <v>0.93799999999999994</v>
      </c>
      <c r="FO20" s="9">
        <v>0.92200000000000004</v>
      </c>
      <c r="FP20" s="9">
        <v>12.968</v>
      </c>
      <c r="FQ20" s="9">
        <v>115.402</v>
      </c>
      <c r="FR20" s="9">
        <v>111.67100000000001</v>
      </c>
      <c r="FS20" s="9">
        <v>11.709</v>
      </c>
      <c r="FT20" s="9">
        <v>11.029</v>
      </c>
      <c r="FU20" s="9">
        <v>4.9889999999999999</v>
      </c>
      <c r="FV20" s="9">
        <v>5.6150000000000002</v>
      </c>
      <c r="FW20" s="9">
        <v>8.9550000000000001</v>
      </c>
      <c r="FX20" s="9">
        <v>2.0739999999999998</v>
      </c>
      <c r="FY20" s="9">
        <v>9.1470000000000002</v>
      </c>
      <c r="FZ20" s="9">
        <v>0</v>
      </c>
      <c r="GA20" s="9">
        <v>1.5620000000000001</v>
      </c>
      <c r="GB20" s="9">
        <v>3.6859999999999999</v>
      </c>
      <c r="GC20" s="9">
        <v>4.0839999999999996</v>
      </c>
      <c r="GD20" s="9">
        <v>3.26</v>
      </c>
      <c r="GE20" s="9">
        <v>8.0129999999999999</v>
      </c>
      <c r="GF20" s="9">
        <v>3.0169999999999999</v>
      </c>
      <c r="GG20" s="9">
        <v>0.67900000000000005</v>
      </c>
      <c r="GH20" s="9">
        <v>99.962000000000003</v>
      </c>
      <c r="GI20" s="9">
        <v>88.962999999999994</v>
      </c>
      <c r="GJ20" s="9">
        <v>83.796999999999997</v>
      </c>
      <c r="GK20" s="9">
        <v>2.9950000000000001</v>
      </c>
      <c r="GL20" s="9">
        <v>1.4670000000000001</v>
      </c>
      <c r="GM20" s="9">
        <v>3.8410000000000002</v>
      </c>
      <c r="GN20" s="9">
        <v>0.191</v>
      </c>
      <c r="GO20" s="9">
        <v>0.43</v>
      </c>
      <c r="GP20" s="9">
        <v>70.072999999999993</v>
      </c>
      <c r="GQ20" s="9">
        <v>4.6349999999999998</v>
      </c>
      <c r="GR20" s="9">
        <v>4.524</v>
      </c>
      <c r="GS20" s="9">
        <v>9.7309999999999999</v>
      </c>
      <c r="GT20" s="9">
        <v>30.462</v>
      </c>
      <c r="GU20" s="9">
        <v>58.5</v>
      </c>
      <c r="GV20" s="9">
        <v>10.999000000000001</v>
      </c>
      <c r="GW20" s="9">
        <v>3.7309999999999999</v>
      </c>
      <c r="GX20" s="9">
        <v>115.402</v>
      </c>
      <c r="GY20" s="9">
        <v>34.792999999999999</v>
      </c>
      <c r="GZ20" s="9">
        <v>33.654000000000003</v>
      </c>
      <c r="HA20" s="9">
        <v>4.4560000000000004</v>
      </c>
      <c r="HB20" s="9">
        <v>4.1360000000000001</v>
      </c>
      <c r="HC20" s="9">
        <v>2.359</v>
      </c>
      <c r="HD20" s="9">
        <v>1.7769999999999999</v>
      </c>
      <c r="HE20" s="9">
        <v>2.8580000000000001</v>
      </c>
      <c r="HF20" s="9">
        <v>1.278</v>
      </c>
      <c r="HG20" s="9">
        <v>1.875</v>
      </c>
      <c r="HH20" s="9">
        <v>0.499</v>
      </c>
      <c r="HI20" s="9">
        <v>1.762</v>
      </c>
      <c r="HJ20" s="9">
        <v>0.96199999999999997</v>
      </c>
      <c r="HK20" s="9">
        <v>1.5980000000000001</v>
      </c>
      <c r="HL20" s="9">
        <v>1.5760000000000001</v>
      </c>
      <c r="HM20" s="9">
        <v>3.472</v>
      </c>
      <c r="HN20" s="9">
        <v>0.66400000000000003</v>
      </c>
      <c r="HO20" s="9">
        <v>0.32</v>
      </c>
      <c r="HP20" s="9">
        <v>29.199000000000002</v>
      </c>
      <c r="HQ20" s="9">
        <v>25.038</v>
      </c>
      <c r="HR20" s="9">
        <v>23.247</v>
      </c>
      <c r="HS20" s="9">
        <v>0.371</v>
      </c>
      <c r="HT20" s="9">
        <v>1.42</v>
      </c>
      <c r="HU20" s="9">
        <v>0.371</v>
      </c>
      <c r="HV20" s="9">
        <v>1.1739999999999999</v>
      </c>
      <c r="HW20" s="9">
        <v>0.246</v>
      </c>
      <c r="HX20" s="9">
        <v>19.22</v>
      </c>
      <c r="HY20" s="9">
        <v>2.258</v>
      </c>
      <c r="HZ20" s="9">
        <v>0.498</v>
      </c>
      <c r="IA20" s="9">
        <v>3.0619999999999998</v>
      </c>
      <c r="IB20" s="9">
        <v>6.226</v>
      </c>
      <c r="IC20" s="9">
        <v>18.812000000000001</v>
      </c>
      <c r="ID20" s="9">
        <v>4.1609999999999996</v>
      </c>
      <c r="IE20" s="9">
        <v>1.139</v>
      </c>
      <c r="IF20" s="9">
        <v>34.792999999999999</v>
      </c>
      <c r="IG20" s="9">
        <v>21.352</v>
      </c>
      <c r="IH20" s="9">
        <v>20.306999999999999</v>
      </c>
      <c r="II20" s="9">
        <v>1.907</v>
      </c>
      <c r="IJ20" s="9">
        <v>1.716</v>
      </c>
      <c r="IK20" s="9">
        <v>1.452</v>
      </c>
      <c r="IL20" s="9">
        <v>0.26300000000000001</v>
      </c>
      <c r="IM20" s="9">
        <v>1.5229999999999999</v>
      </c>
      <c r="IN20" s="9">
        <v>0.193</v>
      </c>
      <c r="IO20" s="9">
        <v>1.22</v>
      </c>
      <c r="IP20" s="9">
        <v>0</v>
      </c>
      <c r="IQ20" s="9">
        <v>0.496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CT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98" s="2" customFormat="1" ht="99.95" customHeight="1">
      <c r="B1" s="3" t="s">
        <v>8512</v>
      </c>
      <c r="C1" s="3" t="s">
        <v>8513</v>
      </c>
      <c r="D1" s="3" t="s">
        <v>8514</v>
      </c>
      <c r="E1" s="3" t="s">
        <v>8515</v>
      </c>
      <c r="F1" s="3" t="s">
        <v>8516</v>
      </c>
      <c r="G1" s="3" t="s">
        <v>8517</v>
      </c>
      <c r="H1" s="3" t="s">
        <v>8518</v>
      </c>
      <c r="I1" s="3" t="s">
        <v>8519</v>
      </c>
      <c r="J1" s="3" t="s">
        <v>8520</v>
      </c>
      <c r="K1" s="3" t="s">
        <v>8521</v>
      </c>
      <c r="L1" s="3" t="s">
        <v>8522</v>
      </c>
      <c r="M1" s="3" t="s">
        <v>8523</v>
      </c>
      <c r="N1" s="3" t="s">
        <v>8524</v>
      </c>
      <c r="O1" s="3" t="s">
        <v>8525</v>
      </c>
      <c r="P1" s="3" t="s">
        <v>8526</v>
      </c>
      <c r="Q1" s="3" t="s">
        <v>8527</v>
      </c>
      <c r="R1" s="3" t="s">
        <v>8528</v>
      </c>
      <c r="S1" s="3" t="s">
        <v>8529</v>
      </c>
      <c r="T1" s="3" t="s">
        <v>8530</v>
      </c>
      <c r="U1" s="3" t="s">
        <v>8531</v>
      </c>
      <c r="V1" s="3" t="s">
        <v>8532</v>
      </c>
      <c r="W1" s="3" t="s">
        <v>8533</v>
      </c>
      <c r="X1" s="3" t="s">
        <v>8534</v>
      </c>
      <c r="Y1" s="3" t="s">
        <v>8535</v>
      </c>
      <c r="Z1" s="3" t="s">
        <v>8536</v>
      </c>
      <c r="AA1" s="3" t="s">
        <v>8537</v>
      </c>
      <c r="AB1" s="3" t="s">
        <v>8538</v>
      </c>
      <c r="AC1" s="3" t="s">
        <v>8539</v>
      </c>
      <c r="AD1" s="3" t="s">
        <v>8540</v>
      </c>
      <c r="AE1" s="3" t="s">
        <v>8541</v>
      </c>
      <c r="AF1" s="3" t="s">
        <v>8542</v>
      </c>
      <c r="AG1" s="3" t="s">
        <v>8543</v>
      </c>
      <c r="AH1" s="3" t="s">
        <v>8544</v>
      </c>
      <c r="AI1" s="3" t="s">
        <v>8545</v>
      </c>
      <c r="AJ1" s="3" t="s">
        <v>8546</v>
      </c>
      <c r="AK1" s="3" t="s">
        <v>8547</v>
      </c>
      <c r="AL1" s="3" t="s">
        <v>8548</v>
      </c>
      <c r="AM1" s="3" t="s">
        <v>8549</v>
      </c>
      <c r="AN1" s="3" t="s">
        <v>8550</v>
      </c>
      <c r="AO1" s="3" t="s">
        <v>8551</v>
      </c>
      <c r="AP1" s="3" t="s">
        <v>8552</v>
      </c>
      <c r="AQ1" s="3" t="s">
        <v>8553</v>
      </c>
      <c r="AR1" s="3" t="s">
        <v>8554</v>
      </c>
      <c r="AS1" s="3" t="s">
        <v>8555</v>
      </c>
      <c r="AT1" s="3" t="s">
        <v>8556</v>
      </c>
      <c r="AU1" s="3" t="s">
        <v>8557</v>
      </c>
      <c r="AV1" s="3" t="s">
        <v>8558</v>
      </c>
      <c r="AW1" s="3" t="s">
        <v>8559</v>
      </c>
      <c r="AX1" s="3" t="s">
        <v>8560</v>
      </c>
      <c r="AY1" s="3" t="s">
        <v>8561</v>
      </c>
      <c r="AZ1" s="3" t="s">
        <v>8562</v>
      </c>
      <c r="BA1" s="3" t="s">
        <v>8563</v>
      </c>
      <c r="BB1" s="3" t="s">
        <v>8564</v>
      </c>
      <c r="BC1" s="3" t="s">
        <v>8565</v>
      </c>
      <c r="BD1" s="3" t="s">
        <v>8566</v>
      </c>
      <c r="BE1" s="3" t="s">
        <v>8567</v>
      </c>
      <c r="BF1" s="3" t="s">
        <v>8568</v>
      </c>
      <c r="BG1" s="3" t="s">
        <v>8569</v>
      </c>
      <c r="BH1" s="3" t="s">
        <v>8570</v>
      </c>
      <c r="BI1" s="3" t="s">
        <v>8571</v>
      </c>
      <c r="BJ1" s="3" t="s">
        <v>8572</v>
      </c>
      <c r="BK1" s="3" t="s">
        <v>8573</v>
      </c>
      <c r="BL1" s="3" t="s">
        <v>8574</v>
      </c>
      <c r="BM1" s="3" t="s">
        <v>8575</v>
      </c>
      <c r="BN1" s="3" t="s">
        <v>8576</v>
      </c>
      <c r="BO1" s="3" t="s">
        <v>8577</v>
      </c>
      <c r="BP1" s="3" t="s">
        <v>8578</v>
      </c>
      <c r="BQ1" s="3" t="s">
        <v>8579</v>
      </c>
      <c r="BR1" s="3" t="s">
        <v>8580</v>
      </c>
      <c r="BS1" s="3" t="s">
        <v>8581</v>
      </c>
      <c r="BT1" s="3" t="s">
        <v>8582</v>
      </c>
      <c r="BU1" s="3" t="s">
        <v>8583</v>
      </c>
      <c r="BV1" s="3" t="s">
        <v>8584</v>
      </c>
      <c r="BW1" s="3" t="s">
        <v>8585</v>
      </c>
      <c r="BX1" s="3" t="s">
        <v>8586</v>
      </c>
      <c r="BY1" s="3" t="s">
        <v>8587</v>
      </c>
      <c r="BZ1" s="3" t="s">
        <v>8588</v>
      </c>
      <c r="CA1" s="3" t="s">
        <v>8589</v>
      </c>
      <c r="CB1" s="3" t="s">
        <v>8590</v>
      </c>
      <c r="CC1" s="3" t="s">
        <v>8591</v>
      </c>
      <c r="CD1" s="3" t="s">
        <v>8592</v>
      </c>
      <c r="CE1" s="3" t="s">
        <v>8593</v>
      </c>
      <c r="CF1" s="3" t="s">
        <v>8594</v>
      </c>
      <c r="CG1" s="3" t="s">
        <v>8595</v>
      </c>
      <c r="CH1" s="3" t="s">
        <v>8596</v>
      </c>
      <c r="CI1" s="3" t="s">
        <v>8597</v>
      </c>
      <c r="CJ1" s="3" t="s">
        <v>8598</v>
      </c>
      <c r="CK1" s="3" t="s">
        <v>8599</v>
      </c>
      <c r="CL1" s="3" t="s">
        <v>8600</v>
      </c>
      <c r="CM1" s="3" t="s">
        <v>8601</v>
      </c>
      <c r="CN1" s="3" t="s">
        <v>8602</v>
      </c>
      <c r="CO1" s="3" t="s">
        <v>8603</v>
      </c>
      <c r="CP1" s="3" t="s">
        <v>8604</v>
      </c>
      <c r="CQ1" s="3" t="s">
        <v>8605</v>
      </c>
      <c r="CR1" s="3" t="s">
        <v>8606</v>
      </c>
      <c r="CS1" s="3" t="s">
        <v>8607</v>
      </c>
      <c r="CT1" s="3" t="s">
        <v>8608</v>
      </c>
    </row>
    <row r="2" spans="1:98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</row>
    <row r="3" spans="1:98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</row>
    <row r="4" spans="1:98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</row>
    <row r="5" spans="1:98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</row>
    <row r="6" spans="1:98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</row>
    <row r="7" spans="1:98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</row>
    <row r="8" spans="1:98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</row>
    <row r="9" spans="1:98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</row>
    <row r="10" spans="1:98">
      <c r="A10" s="4" t="s">
        <v>258</v>
      </c>
      <c r="B10" s="8" t="s">
        <v>8609</v>
      </c>
      <c r="C10" s="8" t="s">
        <v>8610</v>
      </c>
      <c r="D10" s="8" t="s">
        <v>8611</v>
      </c>
      <c r="E10" s="8" t="s">
        <v>8612</v>
      </c>
      <c r="F10" s="8" t="s">
        <v>8613</v>
      </c>
      <c r="G10" s="8" t="s">
        <v>8614</v>
      </c>
      <c r="H10" s="8" t="s">
        <v>8615</v>
      </c>
      <c r="I10" s="8" t="s">
        <v>8616</v>
      </c>
      <c r="J10" s="8" t="s">
        <v>8617</v>
      </c>
      <c r="K10" s="8" t="s">
        <v>8618</v>
      </c>
      <c r="L10" s="8" t="s">
        <v>8619</v>
      </c>
      <c r="M10" s="8" t="s">
        <v>8620</v>
      </c>
      <c r="N10" s="8" t="s">
        <v>8621</v>
      </c>
      <c r="O10" s="8" t="s">
        <v>8622</v>
      </c>
      <c r="P10" s="8" t="s">
        <v>8623</v>
      </c>
      <c r="Q10" s="8" t="s">
        <v>8624</v>
      </c>
      <c r="R10" s="8" t="s">
        <v>8625</v>
      </c>
      <c r="S10" s="8" t="s">
        <v>8626</v>
      </c>
      <c r="T10" s="8" t="s">
        <v>8627</v>
      </c>
      <c r="U10" s="8" t="s">
        <v>8628</v>
      </c>
      <c r="V10" s="8" t="s">
        <v>8629</v>
      </c>
      <c r="W10" s="8" t="s">
        <v>8630</v>
      </c>
      <c r="X10" s="8" t="s">
        <v>8631</v>
      </c>
      <c r="Y10" s="8" t="s">
        <v>8632</v>
      </c>
      <c r="Z10" s="8" t="s">
        <v>8633</v>
      </c>
      <c r="AA10" s="8" t="s">
        <v>8634</v>
      </c>
      <c r="AB10" s="8" t="s">
        <v>8635</v>
      </c>
      <c r="AC10" s="8" t="s">
        <v>8636</v>
      </c>
      <c r="AD10" s="8" t="s">
        <v>8637</v>
      </c>
      <c r="AE10" s="8" t="s">
        <v>8638</v>
      </c>
      <c r="AF10" s="8" t="s">
        <v>8639</v>
      </c>
      <c r="AG10" s="8" t="s">
        <v>8640</v>
      </c>
      <c r="AH10" s="8" t="s">
        <v>8641</v>
      </c>
      <c r="AI10" s="8" t="s">
        <v>8642</v>
      </c>
      <c r="AJ10" s="8" t="s">
        <v>8643</v>
      </c>
      <c r="AK10" s="8" t="s">
        <v>8644</v>
      </c>
      <c r="AL10" s="8" t="s">
        <v>8645</v>
      </c>
      <c r="AM10" s="8" t="s">
        <v>8646</v>
      </c>
      <c r="AN10" s="8" t="s">
        <v>8647</v>
      </c>
      <c r="AO10" s="8" t="s">
        <v>8648</v>
      </c>
      <c r="AP10" s="8" t="s">
        <v>8649</v>
      </c>
      <c r="AQ10" s="8" t="s">
        <v>8650</v>
      </c>
      <c r="AR10" s="8" t="s">
        <v>8651</v>
      </c>
      <c r="AS10" s="8" t="s">
        <v>8652</v>
      </c>
      <c r="AT10" s="8" t="s">
        <v>8653</v>
      </c>
      <c r="AU10" s="8" t="s">
        <v>8654</v>
      </c>
      <c r="AV10" s="8" t="s">
        <v>8655</v>
      </c>
      <c r="AW10" s="8" t="s">
        <v>8656</v>
      </c>
      <c r="AX10" s="8" t="s">
        <v>8657</v>
      </c>
      <c r="AY10" s="8" t="s">
        <v>8658</v>
      </c>
      <c r="AZ10" s="8" t="s">
        <v>8659</v>
      </c>
      <c r="BA10" s="8" t="s">
        <v>8660</v>
      </c>
      <c r="BB10" s="8" t="s">
        <v>8661</v>
      </c>
      <c r="BC10" s="8" t="s">
        <v>8662</v>
      </c>
      <c r="BD10" s="8" t="s">
        <v>8663</v>
      </c>
      <c r="BE10" s="8" t="s">
        <v>8664</v>
      </c>
      <c r="BF10" s="8" t="s">
        <v>8665</v>
      </c>
      <c r="BG10" s="8" t="s">
        <v>8666</v>
      </c>
      <c r="BH10" s="8" t="s">
        <v>8667</v>
      </c>
      <c r="BI10" s="8" t="s">
        <v>8668</v>
      </c>
      <c r="BJ10" s="8" t="s">
        <v>8669</v>
      </c>
      <c r="BK10" s="8" t="s">
        <v>8670</v>
      </c>
      <c r="BL10" s="8" t="s">
        <v>8671</v>
      </c>
      <c r="BM10" s="8" t="s">
        <v>8672</v>
      </c>
      <c r="BN10" s="8" t="s">
        <v>8673</v>
      </c>
      <c r="BO10" s="8" t="s">
        <v>8674</v>
      </c>
      <c r="BP10" s="8" t="s">
        <v>8675</v>
      </c>
      <c r="BQ10" s="8" t="s">
        <v>8676</v>
      </c>
      <c r="BR10" s="8" t="s">
        <v>8677</v>
      </c>
      <c r="BS10" s="8" t="s">
        <v>8678</v>
      </c>
      <c r="BT10" s="8" t="s">
        <v>8679</v>
      </c>
      <c r="BU10" s="8" t="s">
        <v>8680</v>
      </c>
      <c r="BV10" s="8" t="s">
        <v>8681</v>
      </c>
      <c r="BW10" s="8" t="s">
        <v>8682</v>
      </c>
      <c r="BX10" s="8" t="s">
        <v>8683</v>
      </c>
      <c r="BY10" s="8" t="s">
        <v>8684</v>
      </c>
      <c r="BZ10" s="8" t="s">
        <v>8685</v>
      </c>
      <c r="CA10" s="8" t="s">
        <v>8686</v>
      </c>
      <c r="CB10" s="8" t="s">
        <v>8687</v>
      </c>
      <c r="CC10" s="8" t="s">
        <v>8688</v>
      </c>
      <c r="CD10" s="8" t="s">
        <v>8689</v>
      </c>
      <c r="CE10" s="8" t="s">
        <v>8690</v>
      </c>
      <c r="CF10" s="8" t="s">
        <v>8691</v>
      </c>
      <c r="CG10" s="8" t="s">
        <v>8692</v>
      </c>
      <c r="CH10" s="8" t="s">
        <v>8693</v>
      </c>
      <c r="CI10" s="8" t="s">
        <v>8694</v>
      </c>
      <c r="CJ10" s="8" t="s">
        <v>8695</v>
      </c>
      <c r="CK10" s="8" t="s">
        <v>8696</v>
      </c>
      <c r="CL10" s="8" t="s">
        <v>8697</v>
      </c>
      <c r="CM10" s="8" t="s">
        <v>8698</v>
      </c>
      <c r="CN10" s="8" t="s">
        <v>8699</v>
      </c>
      <c r="CO10" s="8" t="s">
        <v>8700</v>
      </c>
      <c r="CP10" s="8" t="s">
        <v>8701</v>
      </c>
      <c r="CQ10" s="8" t="s">
        <v>8702</v>
      </c>
      <c r="CR10" s="8" t="s">
        <v>8703</v>
      </c>
      <c r="CS10" s="8" t="s">
        <v>8704</v>
      </c>
      <c r="CT10" s="8" t="s">
        <v>8705</v>
      </c>
    </row>
    <row r="11" spans="1:98">
      <c r="A11" s="10">
        <v>42036</v>
      </c>
      <c r="B11" s="9">
        <v>1.708</v>
      </c>
      <c r="C11" s="9">
        <v>0.69499999999999995</v>
      </c>
      <c r="D11" s="9">
        <v>0.20799999999999999</v>
      </c>
      <c r="E11" s="9">
        <v>2.0699999999999998</v>
      </c>
      <c r="F11" s="9">
        <v>0.54100000000000004</v>
      </c>
      <c r="G11" s="9">
        <v>0</v>
      </c>
      <c r="H11" s="9">
        <v>22.37</v>
      </c>
      <c r="I11" s="9">
        <v>17.498999999999999</v>
      </c>
      <c r="J11" s="9">
        <v>16.789000000000001</v>
      </c>
      <c r="K11" s="9">
        <v>0.503</v>
      </c>
      <c r="L11" s="9">
        <v>0.20699999999999999</v>
      </c>
      <c r="M11" s="9">
        <v>0.193</v>
      </c>
      <c r="N11" s="9">
        <v>0.20699999999999999</v>
      </c>
      <c r="O11" s="9">
        <v>0.31</v>
      </c>
      <c r="P11" s="9">
        <v>13.954000000000001</v>
      </c>
      <c r="Q11" s="9">
        <v>0.48</v>
      </c>
      <c r="R11" s="9">
        <v>0.873</v>
      </c>
      <c r="S11" s="9">
        <v>2.1920000000000002</v>
      </c>
      <c r="T11" s="9">
        <v>2.8730000000000002</v>
      </c>
      <c r="U11" s="9">
        <v>14.625999999999999</v>
      </c>
      <c r="V11" s="9">
        <v>4.8710000000000004</v>
      </c>
      <c r="W11" s="9">
        <v>1.9350000000000001</v>
      </c>
      <c r="X11" s="9">
        <v>26.916</v>
      </c>
      <c r="Y11" s="9">
        <v>39.383000000000003</v>
      </c>
      <c r="Z11" s="9">
        <v>35.972000000000001</v>
      </c>
      <c r="AA11" s="9">
        <v>4.7699999999999996</v>
      </c>
      <c r="AB11" s="9">
        <v>3.9820000000000002</v>
      </c>
      <c r="AC11" s="9">
        <v>1.5349999999999999</v>
      </c>
      <c r="AD11" s="9">
        <v>2.448</v>
      </c>
      <c r="AE11" s="9">
        <v>2.2429999999999999</v>
      </c>
      <c r="AF11" s="9">
        <v>1.7390000000000001</v>
      </c>
      <c r="AG11" s="9">
        <v>2.6589999999999998</v>
      </c>
      <c r="AH11" s="9">
        <v>0.60099999999999998</v>
      </c>
      <c r="AI11" s="9">
        <v>0.55100000000000005</v>
      </c>
      <c r="AJ11" s="9">
        <v>1.105</v>
      </c>
      <c r="AK11" s="9">
        <v>1.339</v>
      </c>
      <c r="AL11" s="9">
        <v>1.538</v>
      </c>
      <c r="AM11" s="9">
        <v>2.7759999999999998</v>
      </c>
      <c r="AN11" s="9">
        <v>1.206</v>
      </c>
      <c r="AO11" s="9">
        <v>0.78700000000000003</v>
      </c>
      <c r="AP11" s="9">
        <v>31.202000000000002</v>
      </c>
      <c r="AQ11" s="9">
        <v>29.721</v>
      </c>
      <c r="AR11" s="9">
        <v>28.818999999999999</v>
      </c>
      <c r="AS11" s="9">
        <v>0</v>
      </c>
      <c r="AT11" s="9">
        <v>0.90200000000000002</v>
      </c>
      <c r="AU11" s="9">
        <v>0.373</v>
      </c>
      <c r="AV11" s="9">
        <v>0.33600000000000002</v>
      </c>
      <c r="AW11" s="9">
        <v>0.193</v>
      </c>
      <c r="AX11" s="9">
        <v>22.988</v>
      </c>
      <c r="AY11" s="9">
        <v>1.458</v>
      </c>
      <c r="AZ11" s="9">
        <v>1.98</v>
      </c>
      <c r="BA11" s="9">
        <v>3.2959999999999998</v>
      </c>
      <c r="BB11" s="9">
        <v>5.0410000000000004</v>
      </c>
      <c r="BC11" s="9">
        <v>24.68</v>
      </c>
      <c r="BD11" s="9">
        <v>1.4810000000000001</v>
      </c>
      <c r="BE11" s="9">
        <v>3.411</v>
      </c>
      <c r="BF11" s="9">
        <v>39.383000000000003</v>
      </c>
      <c r="BG11" s="9">
        <v>19.754000000000001</v>
      </c>
      <c r="BH11" s="9">
        <v>18.018999999999998</v>
      </c>
      <c r="BI11" s="9">
        <v>1.36</v>
      </c>
      <c r="BJ11" s="9">
        <v>1.36</v>
      </c>
      <c r="BK11" s="9">
        <v>0.53900000000000003</v>
      </c>
      <c r="BL11" s="9">
        <v>0.82099999999999995</v>
      </c>
      <c r="BM11" s="9">
        <v>0.67400000000000004</v>
      </c>
      <c r="BN11" s="9">
        <v>0.68600000000000005</v>
      </c>
      <c r="BO11" s="9">
        <v>0.67400000000000004</v>
      </c>
      <c r="BP11" s="9">
        <v>0.68600000000000005</v>
      </c>
      <c r="BQ11" s="9">
        <v>0</v>
      </c>
      <c r="BR11" s="9">
        <v>0.16600000000000001</v>
      </c>
      <c r="BS11" s="9">
        <v>0.89500000000000002</v>
      </c>
      <c r="BT11" s="9">
        <v>0.29899999999999999</v>
      </c>
      <c r="BU11" s="9">
        <v>0.94399999999999995</v>
      </c>
      <c r="BV11" s="9">
        <v>0.41599999999999998</v>
      </c>
      <c r="BW11" s="9">
        <v>0</v>
      </c>
      <c r="BX11" s="9">
        <v>16.658999999999999</v>
      </c>
      <c r="BY11" s="9">
        <v>15.429</v>
      </c>
      <c r="BZ11" s="9">
        <v>14.352</v>
      </c>
      <c r="CA11" s="9">
        <v>0.23599999999999999</v>
      </c>
      <c r="CB11" s="9">
        <v>0.84099999999999997</v>
      </c>
      <c r="CC11" s="9">
        <v>0.41399999999999998</v>
      </c>
      <c r="CD11" s="9">
        <v>0.36199999999999999</v>
      </c>
      <c r="CE11" s="9">
        <v>0.30199999999999999</v>
      </c>
      <c r="CF11" s="9">
        <v>10.032999999999999</v>
      </c>
      <c r="CG11" s="9">
        <v>0.53700000000000003</v>
      </c>
      <c r="CH11" s="9">
        <v>2.052</v>
      </c>
      <c r="CI11" s="9">
        <v>2.8069999999999999</v>
      </c>
      <c r="CJ11" s="9">
        <v>2.2010000000000001</v>
      </c>
      <c r="CK11" s="9">
        <v>13.228</v>
      </c>
      <c r="CL11" s="9">
        <v>1.23</v>
      </c>
      <c r="CM11" s="9">
        <v>1.734</v>
      </c>
      <c r="CN11" s="9">
        <v>19.754000000000001</v>
      </c>
      <c r="CO11" s="9">
        <v>22.474</v>
      </c>
      <c r="CP11" s="9">
        <v>19.57</v>
      </c>
      <c r="CQ11" s="9">
        <v>19.57</v>
      </c>
      <c r="CR11" s="9">
        <v>0.60899999999999999</v>
      </c>
      <c r="CS11" s="9">
        <v>18.960999999999999</v>
      </c>
      <c r="CT11" s="9">
        <v>2.9039999999999999</v>
      </c>
    </row>
    <row r="12" spans="1:98">
      <c r="A12" s="10">
        <v>42401</v>
      </c>
      <c r="B12" s="9">
        <v>1.135</v>
      </c>
      <c r="C12" s="9">
        <v>1.748</v>
      </c>
      <c r="D12" s="9">
        <v>0.218</v>
      </c>
      <c r="E12" s="9">
        <v>2.3519999999999999</v>
      </c>
      <c r="F12" s="9">
        <v>0.75</v>
      </c>
      <c r="G12" s="9">
        <v>0</v>
      </c>
      <c r="H12" s="9">
        <v>20.545000000000002</v>
      </c>
      <c r="I12" s="9">
        <v>15.323</v>
      </c>
      <c r="J12" s="9">
        <v>14.721</v>
      </c>
      <c r="K12" s="9">
        <v>0.443</v>
      </c>
      <c r="L12" s="9">
        <v>0.159</v>
      </c>
      <c r="M12" s="9">
        <v>0.20899999999999999</v>
      </c>
      <c r="N12" s="9">
        <v>0.39300000000000002</v>
      </c>
      <c r="O12" s="9">
        <v>0</v>
      </c>
      <c r="P12" s="9">
        <v>11.609</v>
      </c>
      <c r="Q12" s="9">
        <v>0.76900000000000002</v>
      </c>
      <c r="R12" s="9">
        <v>1.2190000000000001</v>
      </c>
      <c r="S12" s="9">
        <v>1.726</v>
      </c>
      <c r="T12" s="9">
        <v>2.2149999999999999</v>
      </c>
      <c r="U12" s="9">
        <v>13.108000000000001</v>
      </c>
      <c r="V12" s="9">
        <v>5.2220000000000004</v>
      </c>
      <c r="W12" s="9">
        <v>1.2549999999999999</v>
      </c>
      <c r="X12" s="9">
        <v>24.902000000000001</v>
      </c>
      <c r="Y12" s="9">
        <v>39.707000000000001</v>
      </c>
      <c r="Z12" s="9">
        <v>36.920999999999999</v>
      </c>
      <c r="AA12" s="9">
        <v>5.7080000000000002</v>
      </c>
      <c r="AB12" s="9">
        <v>4.8470000000000004</v>
      </c>
      <c r="AC12" s="9">
        <v>2.5070000000000001</v>
      </c>
      <c r="AD12" s="9">
        <v>2.34</v>
      </c>
      <c r="AE12" s="9">
        <v>3.3149999999999999</v>
      </c>
      <c r="AF12" s="9">
        <v>1.5309999999999999</v>
      </c>
      <c r="AG12" s="9">
        <v>3.4590000000000001</v>
      </c>
      <c r="AH12" s="9">
        <v>1.1990000000000001</v>
      </c>
      <c r="AI12" s="9">
        <v>0.189</v>
      </c>
      <c r="AJ12" s="9">
        <v>0.52900000000000003</v>
      </c>
      <c r="AK12" s="9">
        <v>2.8969999999999998</v>
      </c>
      <c r="AL12" s="9">
        <v>1.421</v>
      </c>
      <c r="AM12" s="9">
        <v>3.0550000000000002</v>
      </c>
      <c r="AN12" s="9">
        <v>1.7909999999999999</v>
      </c>
      <c r="AO12" s="9">
        <v>0.86099999999999999</v>
      </c>
      <c r="AP12" s="9">
        <v>31.212</v>
      </c>
      <c r="AQ12" s="9">
        <v>29.498999999999999</v>
      </c>
      <c r="AR12" s="9">
        <v>27.744</v>
      </c>
      <c r="AS12" s="9">
        <v>0.90200000000000002</v>
      </c>
      <c r="AT12" s="9">
        <v>0.85299999999999998</v>
      </c>
      <c r="AU12" s="9">
        <v>0.36599999999999999</v>
      </c>
      <c r="AV12" s="9">
        <v>1.226</v>
      </c>
      <c r="AW12" s="9">
        <v>0.16200000000000001</v>
      </c>
      <c r="AX12" s="9">
        <v>23.105</v>
      </c>
      <c r="AY12" s="9">
        <v>1.1319999999999999</v>
      </c>
      <c r="AZ12" s="9">
        <v>1.3080000000000001</v>
      </c>
      <c r="BA12" s="9">
        <v>3.9540000000000002</v>
      </c>
      <c r="BB12" s="9">
        <v>7.3940000000000001</v>
      </c>
      <c r="BC12" s="9">
        <v>22.105</v>
      </c>
      <c r="BD12" s="9">
        <v>1.714</v>
      </c>
      <c r="BE12" s="9">
        <v>2.7869999999999999</v>
      </c>
      <c r="BF12" s="9">
        <v>39.707000000000001</v>
      </c>
      <c r="BG12" s="9">
        <v>22.312000000000001</v>
      </c>
      <c r="BH12" s="9">
        <v>19.696999999999999</v>
      </c>
      <c r="BI12" s="9">
        <v>3.593</v>
      </c>
      <c r="BJ12" s="9">
        <v>2.9790000000000001</v>
      </c>
      <c r="BK12" s="9">
        <v>1.496</v>
      </c>
      <c r="BL12" s="9">
        <v>1.4830000000000001</v>
      </c>
      <c r="BM12" s="9">
        <v>2.335</v>
      </c>
      <c r="BN12" s="9">
        <v>0.64300000000000002</v>
      </c>
      <c r="BO12" s="9">
        <v>2.335</v>
      </c>
      <c r="BP12" s="9">
        <v>0.64300000000000002</v>
      </c>
      <c r="BQ12" s="9">
        <v>0</v>
      </c>
      <c r="BR12" s="9">
        <v>0.80700000000000005</v>
      </c>
      <c r="BS12" s="9">
        <v>1.0609999999999999</v>
      </c>
      <c r="BT12" s="9">
        <v>1.111</v>
      </c>
      <c r="BU12" s="9">
        <v>1.4850000000000001</v>
      </c>
      <c r="BV12" s="9">
        <v>1.494</v>
      </c>
      <c r="BW12" s="9">
        <v>0.61399999999999999</v>
      </c>
      <c r="BX12" s="9">
        <v>16.103999999999999</v>
      </c>
      <c r="BY12" s="9">
        <v>14.13</v>
      </c>
      <c r="BZ12" s="9">
        <v>13.361000000000001</v>
      </c>
      <c r="CA12" s="9">
        <v>0.22600000000000001</v>
      </c>
      <c r="CB12" s="9">
        <v>0.54300000000000004</v>
      </c>
      <c r="CC12" s="9">
        <v>0.54300000000000004</v>
      </c>
      <c r="CD12" s="9">
        <v>0.22600000000000001</v>
      </c>
      <c r="CE12" s="9">
        <v>0</v>
      </c>
      <c r="CF12" s="9">
        <v>8.6760000000000002</v>
      </c>
      <c r="CG12" s="9">
        <v>0.92</v>
      </c>
      <c r="CH12" s="9">
        <v>1.0189999999999999</v>
      </c>
      <c r="CI12" s="9">
        <v>3.5139999999999998</v>
      </c>
      <c r="CJ12" s="9">
        <v>2.3170000000000002</v>
      </c>
      <c r="CK12" s="9">
        <v>11.813000000000001</v>
      </c>
      <c r="CL12" s="9">
        <v>1.9750000000000001</v>
      </c>
      <c r="CM12" s="9">
        <v>2.6150000000000002</v>
      </c>
      <c r="CN12" s="9">
        <v>22.312000000000001</v>
      </c>
      <c r="CO12" s="9">
        <v>23.853000000000002</v>
      </c>
      <c r="CP12" s="9">
        <v>18.846</v>
      </c>
      <c r="CQ12" s="9">
        <v>18.846</v>
      </c>
      <c r="CR12" s="9">
        <v>1.339</v>
      </c>
      <c r="CS12" s="9">
        <v>17.507000000000001</v>
      </c>
      <c r="CT12" s="9">
        <v>5.0060000000000002</v>
      </c>
    </row>
    <row r="13" spans="1:98">
      <c r="A13" s="10">
        <v>42767</v>
      </c>
      <c r="B13" s="9">
        <v>0.63300000000000001</v>
      </c>
      <c r="C13" s="9">
        <v>0.71699999999999997</v>
      </c>
      <c r="D13" s="9">
        <v>1.0349999999999999</v>
      </c>
      <c r="E13" s="9">
        <v>1.4610000000000001</v>
      </c>
      <c r="F13" s="9">
        <v>0.92400000000000004</v>
      </c>
      <c r="G13" s="9">
        <v>0</v>
      </c>
      <c r="H13" s="9">
        <v>20.606999999999999</v>
      </c>
      <c r="I13" s="9">
        <v>15.879</v>
      </c>
      <c r="J13" s="9">
        <v>15.739000000000001</v>
      </c>
      <c r="K13" s="9">
        <v>0.13900000000000001</v>
      </c>
      <c r="L13" s="9">
        <v>0</v>
      </c>
      <c r="M13" s="9">
        <v>0</v>
      </c>
      <c r="N13" s="9">
        <v>0.13900000000000001</v>
      </c>
      <c r="O13" s="9">
        <v>0</v>
      </c>
      <c r="P13" s="9">
        <v>12.872</v>
      </c>
      <c r="Q13" s="9">
        <v>0.92500000000000004</v>
      </c>
      <c r="R13" s="9">
        <v>0.65600000000000003</v>
      </c>
      <c r="S13" s="9">
        <v>1.4259999999999999</v>
      </c>
      <c r="T13" s="9">
        <v>2.7290000000000001</v>
      </c>
      <c r="U13" s="9">
        <v>13.15</v>
      </c>
      <c r="V13" s="9">
        <v>4.7279999999999998</v>
      </c>
      <c r="W13" s="9">
        <v>0.48</v>
      </c>
      <c r="X13" s="9">
        <v>23.471</v>
      </c>
      <c r="Y13" s="9">
        <v>39.872999999999998</v>
      </c>
      <c r="Z13" s="9">
        <v>35.698999999999998</v>
      </c>
      <c r="AA13" s="9">
        <v>4.4089999999999998</v>
      </c>
      <c r="AB13" s="9">
        <v>3.45</v>
      </c>
      <c r="AC13" s="9">
        <v>2.3140000000000001</v>
      </c>
      <c r="AD13" s="9">
        <v>1.1359999999999999</v>
      </c>
      <c r="AE13" s="9">
        <v>2.5390000000000001</v>
      </c>
      <c r="AF13" s="9">
        <v>0.91100000000000003</v>
      </c>
      <c r="AG13" s="9">
        <v>1.847</v>
      </c>
      <c r="AH13" s="9">
        <v>1.4690000000000001</v>
      </c>
      <c r="AI13" s="9">
        <v>0.13400000000000001</v>
      </c>
      <c r="AJ13" s="9">
        <v>0.71499999999999997</v>
      </c>
      <c r="AK13" s="9">
        <v>1.6060000000000001</v>
      </c>
      <c r="AL13" s="9">
        <v>1.1299999999999999</v>
      </c>
      <c r="AM13" s="9">
        <v>1.2649999999999999</v>
      </c>
      <c r="AN13" s="9">
        <v>2.1850000000000001</v>
      </c>
      <c r="AO13" s="9">
        <v>0.95899999999999996</v>
      </c>
      <c r="AP13" s="9">
        <v>31.291</v>
      </c>
      <c r="AQ13" s="9">
        <v>29.501999999999999</v>
      </c>
      <c r="AR13" s="9">
        <v>27.457000000000001</v>
      </c>
      <c r="AS13" s="9">
        <v>1.643</v>
      </c>
      <c r="AT13" s="9">
        <v>0.40300000000000002</v>
      </c>
      <c r="AU13" s="9">
        <v>0.75900000000000001</v>
      </c>
      <c r="AV13" s="9">
        <v>1.125</v>
      </c>
      <c r="AW13" s="9">
        <v>0.16200000000000001</v>
      </c>
      <c r="AX13" s="9">
        <v>21.998000000000001</v>
      </c>
      <c r="AY13" s="9">
        <v>1.1419999999999999</v>
      </c>
      <c r="AZ13" s="9">
        <v>0.97399999999999998</v>
      </c>
      <c r="BA13" s="9">
        <v>5.3879999999999999</v>
      </c>
      <c r="BB13" s="9">
        <v>5.6719999999999997</v>
      </c>
      <c r="BC13" s="9">
        <v>23.831</v>
      </c>
      <c r="BD13" s="9">
        <v>1.7889999999999999</v>
      </c>
      <c r="BE13" s="9">
        <v>4.1740000000000004</v>
      </c>
      <c r="BF13" s="9">
        <v>39.872999999999998</v>
      </c>
      <c r="BG13" s="9">
        <v>18.827000000000002</v>
      </c>
      <c r="BH13" s="9">
        <v>16.914999999999999</v>
      </c>
      <c r="BI13" s="9">
        <v>2.347</v>
      </c>
      <c r="BJ13" s="9">
        <v>2.347</v>
      </c>
      <c r="BK13" s="9">
        <v>0.65900000000000003</v>
      </c>
      <c r="BL13" s="9">
        <v>1.6870000000000001</v>
      </c>
      <c r="BM13" s="9">
        <v>0.54100000000000004</v>
      </c>
      <c r="BN13" s="9">
        <v>1.8049999999999999</v>
      </c>
      <c r="BO13" s="9">
        <v>1.7150000000000001</v>
      </c>
      <c r="BP13" s="9">
        <v>0.63200000000000001</v>
      </c>
      <c r="BQ13" s="9">
        <v>0</v>
      </c>
      <c r="BR13" s="9">
        <v>0.26200000000000001</v>
      </c>
      <c r="BS13" s="9">
        <v>1.5489999999999999</v>
      </c>
      <c r="BT13" s="9">
        <v>0.53600000000000003</v>
      </c>
      <c r="BU13" s="9">
        <v>1.6120000000000001</v>
      </c>
      <c r="BV13" s="9">
        <v>0.73499999999999999</v>
      </c>
      <c r="BW13" s="9">
        <v>0</v>
      </c>
      <c r="BX13" s="9">
        <v>14.568</v>
      </c>
      <c r="BY13" s="9">
        <v>12.98</v>
      </c>
      <c r="BZ13" s="9">
        <v>12.321999999999999</v>
      </c>
      <c r="CA13" s="9">
        <v>0.65800000000000003</v>
      </c>
      <c r="CB13" s="9">
        <v>0</v>
      </c>
      <c r="CC13" s="9">
        <v>0.23699999999999999</v>
      </c>
      <c r="CD13" s="9">
        <v>0.42099999999999999</v>
      </c>
      <c r="CE13" s="9">
        <v>0</v>
      </c>
      <c r="CF13" s="9">
        <v>8.6319999999999997</v>
      </c>
      <c r="CG13" s="9">
        <v>0.90400000000000003</v>
      </c>
      <c r="CH13" s="9">
        <v>0.749</v>
      </c>
      <c r="CI13" s="9">
        <v>2.694</v>
      </c>
      <c r="CJ13" s="9">
        <v>1.8080000000000001</v>
      </c>
      <c r="CK13" s="9">
        <v>11.170999999999999</v>
      </c>
      <c r="CL13" s="9">
        <v>1.589</v>
      </c>
      <c r="CM13" s="9">
        <v>1.9119999999999999</v>
      </c>
      <c r="CN13" s="9">
        <v>18.827000000000002</v>
      </c>
      <c r="CO13" s="9">
        <v>26.306999999999999</v>
      </c>
      <c r="CP13" s="9">
        <v>22.163</v>
      </c>
      <c r="CQ13" s="9">
        <v>22.163</v>
      </c>
      <c r="CR13" s="9">
        <v>1.806</v>
      </c>
      <c r="CS13" s="9">
        <v>20.356999999999999</v>
      </c>
      <c r="CT13" s="9">
        <v>4.1440000000000001</v>
      </c>
    </row>
    <row r="14" spans="1:98">
      <c r="A14" s="10">
        <v>43132</v>
      </c>
      <c r="B14" s="9">
        <v>1.2709999999999999</v>
      </c>
      <c r="C14" s="9">
        <v>0.90500000000000003</v>
      </c>
      <c r="D14" s="9">
        <v>0.52800000000000002</v>
      </c>
      <c r="E14" s="9">
        <v>2.2000000000000002</v>
      </c>
      <c r="F14" s="9">
        <v>0.504</v>
      </c>
      <c r="G14" s="9">
        <v>0.185</v>
      </c>
      <c r="H14" s="9">
        <v>21.324999999999999</v>
      </c>
      <c r="I14" s="9">
        <v>16.291</v>
      </c>
      <c r="J14" s="9">
        <v>15.933</v>
      </c>
      <c r="K14" s="9">
        <v>0.35899999999999999</v>
      </c>
      <c r="L14" s="9">
        <v>0</v>
      </c>
      <c r="M14" s="9">
        <v>0.35899999999999999</v>
      </c>
      <c r="N14" s="9">
        <v>0</v>
      </c>
      <c r="O14" s="9">
        <v>0</v>
      </c>
      <c r="P14" s="9">
        <v>13.396000000000001</v>
      </c>
      <c r="Q14" s="9">
        <v>0.50700000000000001</v>
      </c>
      <c r="R14" s="9">
        <v>0.67700000000000005</v>
      </c>
      <c r="S14" s="9">
        <v>1.7110000000000001</v>
      </c>
      <c r="T14" s="9">
        <v>3.0910000000000002</v>
      </c>
      <c r="U14" s="9">
        <v>13.2</v>
      </c>
      <c r="V14" s="9">
        <v>5.0339999999999998</v>
      </c>
      <c r="W14" s="9">
        <v>1.085</v>
      </c>
      <c r="X14" s="9">
        <v>25.3</v>
      </c>
      <c r="Y14" s="9">
        <v>39.726999999999997</v>
      </c>
      <c r="Z14" s="9">
        <v>36.485999999999997</v>
      </c>
      <c r="AA14" s="9">
        <v>4.43</v>
      </c>
      <c r="AB14" s="9">
        <v>3.7549999999999999</v>
      </c>
      <c r="AC14" s="9">
        <v>2.0609999999999999</v>
      </c>
      <c r="AD14" s="9">
        <v>1.694</v>
      </c>
      <c r="AE14" s="9">
        <v>2.6139999999999999</v>
      </c>
      <c r="AF14" s="9">
        <v>1.1399999999999999</v>
      </c>
      <c r="AG14" s="9">
        <v>2.9950000000000001</v>
      </c>
      <c r="AH14" s="9">
        <v>0.76</v>
      </c>
      <c r="AI14" s="9">
        <v>0</v>
      </c>
      <c r="AJ14" s="9">
        <v>0.70899999999999996</v>
      </c>
      <c r="AK14" s="9">
        <v>1.5229999999999999</v>
      </c>
      <c r="AL14" s="9">
        <v>1.522</v>
      </c>
      <c r="AM14" s="9">
        <v>2.1480000000000001</v>
      </c>
      <c r="AN14" s="9">
        <v>1.607</v>
      </c>
      <c r="AO14" s="9">
        <v>0.67500000000000004</v>
      </c>
      <c r="AP14" s="9">
        <v>32.057000000000002</v>
      </c>
      <c r="AQ14" s="9">
        <v>30.055</v>
      </c>
      <c r="AR14" s="9">
        <v>28.437999999999999</v>
      </c>
      <c r="AS14" s="9">
        <v>0.37</v>
      </c>
      <c r="AT14" s="9">
        <v>1.2470000000000001</v>
      </c>
      <c r="AU14" s="9">
        <v>0.17799999999999999</v>
      </c>
      <c r="AV14" s="9">
        <v>1.014</v>
      </c>
      <c r="AW14" s="9">
        <v>0.42399999999999999</v>
      </c>
      <c r="AX14" s="9">
        <v>20.873000000000001</v>
      </c>
      <c r="AY14" s="9">
        <v>2.2589999999999999</v>
      </c>
      <c r="AZ14" s="9">
        <v>1.9</v>
      </c>
      <c r="BA14" s="9">
        <v>5.024</v>
      </c>
      <c r="BB14" s="9">
        <v>6.4109999999999996</v>
      </c>
      <c r="BC14" s="9">
        <v>23.643999999999998</v>
      </c>
      <c r="BD14" s="9">
        <v>2.0009999999999999</v>
      </c>
      <c r="BE14" s="9">
        <v>3.2410000000000001</v>
      </c>
      <c r="BF14" s="9">
        <v>39.726999999999997</v>
      </c>
      <c r="BG14" s="9">
        <v>21.032</v>
      </c>
      <c r="BH14" s="9">
        <v>18.984000000000002</v>
      </c>
      <c r="BI14" s="9">
        <v>3.456</v>
      </c>
      <c r="BJ14" s="9">
        <v>3.0979999999999999</v>
      </c>
      <c r="BK14" s="9">
        <v>0.874</v>
      </c>
      <c r="BL14" s="9">
        <v>2.2240000000000002</v>
      </c>
      <c r="BM14" s="9">
        <v>1.1950000000000001</v>
      </c>
      <c r="BN14" s="9">
        <v>1.903</v>
      </c>
      <c r="BO14" s="9">
        <v>1.486</v>
      </c>
      <c r="BP14" s="9">
        <v>1.6120000000000001</v>
      </c>
      <c r="BQ14" s="9">
        <v>0</v>
      </c>
      <c r="BR14" s="9">
        <v>0.88600000000000001</v>
      </c>
      <c r="BS14" s="9">
        <v>1.556</v>
      </c>
      <c r="BT14" s="9">
        <v>0.65600000000000003</v>
      </c>
      <c r="BU14" s="9">
        <v>1.5960000000000001</v>
      </c>
      <c r="BV14" s="9">
        <v>1.502</v>
      </c>
      <c r="BW14" s="9">
        <v>0.35899999999999999</v>
      </c>
      <c r="BX14" s="9">
        <v>15.528</v>
      </c>
      <c r="BY14" s="9">
        <v>15.103</v>
      </c>
      <c r="BZ14" s="9">
        <v>14.372</v>
      </c>
      <c r="CA14" s="9">
        <v>0.54500000000000004</v>
      </c>
      <c r="CB14" s="9">
        <v>0.187</v>
      </c>
      <c r="CC14" s="9">
        <v>0.191</v>
      </c>
      <c r="CD14" s="9">
        <v>0.54100000000000004</v>
      </c>
      <c r="CE14" s="9">
        <v>0</v>
      </c>
      <c r="CF14" s="9">
        <v>9.08</v>
      </c>
      <c r="CG14" s="9">
        <v>0.80300000000000005</v>
      </c>
      <c r="CH14" s="9">
        <v>1.637</v>
      </c>
      <c r="CI14" s="9">
        <v>3.5840000000000001</v>
      </c>
      <c r="CJ14" s="9">
        <v>1.974</v>
      </c>
      <c r="CK14" s="9">
        <v>13.129</v>
      </c>
      <c r="CL14" s="9">
        <v>0.42399999999999999</v>
      </c>
      <c r="CM14" s="9">
        <v>2.048</v>
      </c>
      <c r="CN14" s="9">
        <v>21.032</v>
      </c>
      <c r="CO14" s="9">
        <v>27.324999999999999</v>
      </c>
      <c r="CP14" s="9">
        <v>23.914999999999999</v>
      </c>
      <c r="CQ14" s="9">
        <v>23.914999999999999</v>
      </c>
      <c r="CR14" s="9">
        <v>2.73</v>
      </c>
      <c r="CS14" s="9">
        <v>21.186</v>
      </c>
      <c r="CT14" s="9">
        <v>3.4089999999999998</v>
      </c>
    </row>
    <row r="15" spans="1:98">
      <c r="A15" s="10">
        <v>43497</v>
      </c>
      <c r="B15" s="9">
        <v>0.38300000000000001</v>
      </c>
      <c r="C15" s="9">
        <v>1.218</v>
      </c>
      <c r="D15" s="9">
        <v>0.48299999999999998</v>
      </c>
      <c r="E15" s="9">
        <v>1.754</v>
      </c>
      <c r="F15" s="9">
        <v>0.33</v>
      </c>
      <c r="G15" s="9">
        <v>0</v>
      </c>
      <c r="H15" s="9">
        <v>22.062000000000001</v>
      </c>
      <c r="I15" s="9">
        <v>17.509</v>
      </c>
      <c r="J15" s="9">
        <v>16.835999999999999</v>
      </c>
      <c r="K15" s="9">
        <v>0.20100000000000001</v>
      </c>
      <c r="L15" s="9">
        <v>0.47299999999999998</v>
      </c>
      <c r="M15" s="9">
        <v>0</v>
      </c>
      <c r="N15" s="9">
        <v>0</v>
      </c>
      <c r="O15" s="9">
        <v>0.67400000000000004</v>
      </c>
      <c r="P15" s="9">
        <v>14.332000000000001</v>
      </c>
      <c r="Q15" s="9">
        <v>0.502</v>
      </c>
      <c r="R15" s="9">
        <v>0.92200000000000004</v>
      </c>
      <c r="S15" s="9">
        <v>1.7529999999999999</v>
      </c>
      <c r="T15" s="9">
        <v>1.9279999999999999</v>
      </c>
      <c r="U15" s="9">
        <v>15.581</v>
      </c>
      <c r="V15" s="9">
        <v>4.5519999999999996</v>
      </c>
      <c r="W15" s="9">
        <v>1.393</v>
      </c>
      <c r="X15" s="9">
        <v>25.539000000000001</v>
      </c>
      <c r="Y15" s="9">
        <v>43.308</v>
      </c>
      <c r="Z15" s="9">
        <v>41.537999999999997</v>
      </c>
      <c r="AA15" s="9">
        <v>5.915</v>
      </c>
      <c r="AB15" s="9">
        <v>5.6639999999999997</v>
      </c>
      <c r="AC15" s="9">
        <v>2.7989999999999999</v>
      </c>
      <c r="AD15" s="9">
        <v>2.8650000000000002</v>
      </c>
      <c r="AE15" s="9">
        <v>3.5089999999999999</v>
      </c>
      <c r="AF15" s="9">
        <v>2.1549999999999998</v>
      </c>
      <c r="AG15" s="9">
        <v>3.2490000000000001</v>
      </c>
      <c r="AH15" s="9">
        <v>1.919</v>
      </c>
      <c r="AI15" s="9">
        <v>0.496</v>
      </c>
      <c r="AJ15" s="9">
        <v>1.601</v>
      </c>
      <c r="AK15" s="9">
        <v>3.1680000000000001</v>
      </c>
      <c r="AL15" s="9">
        <v>0.89600000000000002</v>
      </c>
      <c r="AM15" s="9">
        <v>4.2290000000000001</v>
      </c>
      <c r="AN15" s="9">
        <v>1.4350000000000001</v>
      </c>
      <c r="AO15" s="9">
        <v>0.251</v>
      </c>
      <c r="AP15" s="9">
        <v>35.622999999999998</v>
      </c>
      <c r="AQ15" s="9">
        <v>33.685000000000002</v>
      </c>
      <c r="AR15" s="9">
        <v>30.643999999999998</v>
      </c>
      <c r="AS15" s="9">
        <v>1.6890000000000001</v>
      </c>
      <c r="AT15" s="9">
        <v>1.351</v>
      </c>
      <c r="AU15" s="9">
        <v>1.1879999999999999</v>
      </c>
      <c r="AV15" s="9">
        <v>1.853</v>
      </c>
      <c r="AW15" s="9">
        <v>0</v>
      </c>
      <c r="AX15" s="9">
        <v>24.614000000000001</v>
      </c>
      <c r="AY15" s="9">
        <v>2.202</v>
      </c>
      <c r="AZ15" s="9">
        <v>2.3479999999999999</v>
      </c>
      <c r="BA15" s="9">
        <v>4.5209999999999999</v>
      </c>
      <c r="BB15" s="9">
        <v>8.4109999999999996</v>
      </c>
      <c r="BC15" s="9">
        <v>25.274000000000001</v>
      </c>
      <c r="BD15" s="9">
        <v>1.9379999999999999</v>
      </c>
      <c r="BE15" s="9">
        <v>1.77</v>
      </c>
      <c r="BF15" s="9">
        <v>43.308</v>
      </c>
      <c r="BG15" s="9">
        <v>19.248999999999999</v>
      </c>
      <c r="BH15" s="9">
        <v>17.478000000000002</v>
      </c>
      <c r="BI15" s="9">
        <v>3.0419999999999998</v>
      </c>
      <c r="BJ15" s="9">
        <v>2.66</v>
      </c>
      <c r="BK15" s="9">
        <v>1.2410000000000001</v>
      </c>
      <c r="BL15" s="9">
        <v>1.42</v>
      </c>
      <c r="BM15" s="9">
        <v>1.37</v>
      </c>
      <c r="BN15" s="9">
        <v>1.29</v>
      </c>
      <c r="BO15" s="9">
        <v>1.37</v>
      </c>
      <c r="BP15" s="9">
        <v>1.29</v>
      </c>
      <c r="BQ15" s="9">
        <v>0</v>
      </c>
      <c r="BR15" s="9">
        <v>0.88900000000000001</v>
      </c>
      <c r="BS15" s="9">
        <v>1.5620000000000001</v>
      </c>
      <c r="BT15" s="9">
        <v>0.20899999999999999</v>
      </c>
      <c r="BU15" s="9">
        <v>1.2849999999999999</v>
      </c>
      <c r="BV15" s="9">
        <v>1.3759999999999999</v>
      </c>
      <c r="BW15" s="9">
        <v>0.38200000000000001</v>
      </c>
      <c r="BX15" s="9">
        <v>14.435</v>
      </c>
      <c r="BY15" s="9">
        <v>13.093999999999999</v>
      </c>
      <c r="BZ15" s="9">
        <v>12.896000000000001</v>
      </c>
      <c r="CA15" s="9">
        <v>0</v>
      </c>
      <c r="CB15" s="9">
        <v>0.19800000000000001</v>
      </c>
      <c r="CC15" s="9">
        <v>0</v>
      </c>
      <c r="CD15" s="9">
        <v>0.19800000000000001</v>
      </c>
      <c r="CE15" s="9">
        <v>0</v>
      </c>
      <c r="CF15" s="9">
        <v>8.2159999999999993</v>
      </c>
      <c r="CG15" s="9">
        <v>0.89300000000000002</v>
      </c>
      <c r="CH15" s="9">
        <v>0.86699999999999999</v>
      </c>
      <c r="CI15" s="9">
        <v>3.1179999999999999</v>
      </c>
      <c r="CJ15" s="9">
        <v>0.879</v>
      </c>
      <c r="CK15" s="9">
        <v>12.215</v>
      </c>
      <c r="CL15" s="9">
        <v>1.341</v>
      </c>
      <c r="CM15" s="9">
        <v>1.772</v>
      </c>
      <c r="CN15" s="9">
        <v>19.248999999999999</v>
      </c>
      <c r="CO15" s="9">
        <v>30.055</v>
      </c>
      <c r="CP15" s="9">
        <v>25.003</v>
      </c>
      <c r="CQ15" s="9">
        <v>25.003</v>
      </c>
      <c r="CR15" s="9">
        <v>1.675</v>
      </c>
      <c r="CS15" s="9">
        <v>23.327999999999999</v>
      </c>
      <c r="CT15" s="9">
        <v>5.0510000000000002</v>
      </c>
    </row>
    <row r="16" spans="1:98">
      <c r="A16" s="10">
        <v>43862</v>
      </c>
      <c r="B16" s="9">
        <v>0.92300000000000004</v>
      </c>
      <c r="C16" s="9">
        <v>0.998</v>
      </c>
      <c r="D16" s="9">
        <v>0.45500000000000002</v>
      </c>
      <c r="E16" s="9">
        <v>1.141</v>
      </c>
      <c r="F16" s="9">
        <v>1.2350000000000001</v>
      </c>
      <c r="G16" s="9">
        <v>0.30199999999999999</v>
      </c>
      <c r="H16" s="9">
        <v>21.202999999999999</v>
      </c>
      <c r="I16" s="9">
        <v>16.062999999999999</v>
      </c>
      <c r="J16" s="9">
        <v>15.718999999999999</v>
      </c>
      <c r="K16" s="9">
        <v>0</v>
      </c>
      <c r="L16" s="9">
        <v>0.34399999999999997</v>
      </c>
      <c r="M16" s="9">
        <v>0</v>
      </c>
      <c r="N16" s="9">
        <v>0.34399999999999997</v>
      </c>
      <c r="O16" s="9">
        <v>0</v>
      </c>
      <c r="P16" s="9">
        <v>12.301</v>
      </c>
      <c r="Q16" s="9">
        <v>0.441</v>
      </c>
      <c r="R16" s="9">
        <v>1.2669999999999999</v>
      </c>
      <c r="S16" s="9">
        <v>2.0539999999999998</v>
      </c>
      <c r="T16" s="9">
        <v>2.681</v>
      </c>
      <c r="U16" s="9">
        <v>13.381</v>
      </c>
      <c r="V16" s="9">
        <v>5.14</v>
      </c>
      <c r="W16" s="9">
        <v>1.2949999999999999</v>
      </c>
      <c r="X16" s="9">
        <v>25.175000000000001</v>
      </c>
      <c r="Y16" s="9">
        <v>50.679000000000002</v>
      </c>
      <c r="Z16" s="9">
        <v>46.689</v>
      </c>
      <c r="AA16" s="9">
        <v>2.5960000000000001</v>
      </c>
      <c r="AB16" s="9">
        <v>1.498</v>
      </c>
      <c r="AC16" s="9">
        <v>0.84199999999999997</v>
      </c>
      <c r="AD16" s="9">
        <v>0.65600000000000003</v>
      </c>
      <c r="AE16" s="9">
        <v>1.498</v>
      </c>
      <c r="AF16" s="9">
        <v>0</v>
      </c>
      <c r="AG16" s="9">
        <v>1.498</v>
      </c>
      <c r="AH16" s="9">
        <v>0</v>
      </c>
      <c r="AI16" s="9">
        <v>0</v>
      </c>
      <c r="AJ16" s="9">
        <v>0.46600000000000003</v>
      </c>
      <c r="AK16" s="9">
        <v>0.22</v>
      </c>
      <c r="AL16" s="9">
        <v>0.81200000000000006</v>
      </c>
      <c r="AM16" s="9">
        <v>0.84199999999999997</v>
      </c>
      <c r="AN16" s="9">
        <v>0.65600000000000003</v>
      </c>
      <c r="AO16" s="9">
        <v>1.097</v>
      </c>
      <c r="AP16" s="9">
        <v>44.093000000000004</v>
      </c>
      <c r="AQ16" s="9">
        <v>40.764000000000003</v>
      </c>
      <c r="AR16" s="9">
        <v>38.078000000000003</v>
      </c>
      <c r="AS16" s="9">
        <v>1.845</v>
      </c>
      <c r="AT16" s="9">
        <v>0.64700000000000002</v>
      </c>
      <c r="AU16" s="9">
        <v>1.1319999999999999</v>
      </c>
      <c r="AV16" s="9">
        <v>0.874</v>
      </c>
      <c r="AW16" s="9">
        <v>0.48599999999999999</v>
      </c>
      <c r="AX16" s="9">
        <v>28.341000000000001</v>
      </c>
      <c r="AY16" s="9">
        <v>3.77</v>
      </c>
      <c r="AZ16" s="9">
        <v>1.603</v>
      </c>
      <c r="BA16" s="9">
        <v>7.05</v>
      </c>
      <c r="BB16" s="9">
        <v>9.6419999999999995</v>
      </c>
      <c r="BC16" s="9">
        <v>31.122</v>
      </c>
      <c r="BD16" s="9">
        <v>3.33</v>
      </c>
      <c r="BE16" s="9">
        <v>3.99</v>
      </c>
      <c r="BF16" s="9">
        <v>50.679000000000002</v>
      </c>
      <c r="BG16" s="9">
        <v>24.21</v>
      </c>
      <c r="BH16" s="9">
        <v>22.048999999999999</v>
      </c>
      <c r="BI16" s="9">
        <v>2.508</v>
      </c>
      <c r="BJ16" s="9">
        <v>2.2869999999999999</v>
      </c>
      <c r="BK16" s="9">
        <v>0.54800000000000004</v>
      </c>
      <c r="BL16" s="9">
        <v>1.7390000000000001</v>
      </c>
      <c r="BM16" s="9">
        <v>1.1559999999999999</v>
      </c>
      <c r="BN16" s="9">
        <v>1.1299999999999999</v>
      </c>
      <c r="BO16" s="9">
        <v>1.508</v>
      </c>
      <c r="BP16" s="9">
        <v>0.77900000000000003</v>
      </c>
      <c r="BQ16" s="9">
        <v>0</v>
      </c>
      <c r="BR16" s="9">
        <v>0.56799999999999995</v>
      </c>
      <c r="BS16" s="9">
        <v>1.006</v>
      </c>
      <c r="BT16" s="9">
        <v>0.71299999999999997</v>
      </c>
      <c r="BU16" s="9">
        <v>1.2989999999999999</v>
      </c>
      <c r="BV16" s="9">
        <v>0.98799999999999999</v>
      </c>
      <c r="BW16" s="9">
        <v>0.221</v>
      </c>
      <c r="BX16" s="9">
        <v>19.542000000000002</v>
      </c>
      <c r="BY16" s="9">
        <v>17.367000000000001</v>
      </c>
      <c r="BZ16" s="9">
        <v>17.367000000000001</v>
      </c>
      <c r="CA16" s="9">
        <v>0</v>
      </c>
      <c r="CB16" s="9">
        <v>0</v>
      </c>
      <c r="CC16" s="9">
        <v>0</v>
      </c>
      <c r="CD16" s="9">
        <v>0</v>
      </c>
      <c r="CE16" s="9">
        <v>0</v>
      </c>
      <c r="CF16" s="9">
        <v>9.2859999999999996</v>
      </c>
      <c r="CG16" s="9">
        <v>2.4590000000000001</v>
      </c>
      <c r="CH16" s="9">
        <v>1.319</v>
      </c>
      <c r="CI16" s="9">
        <v>4.3029999999999999</v>
      </c>
      <c r="CJ16" s="9">
        <v>2.7810000000000001</v>
      </c>
      <c r="CK16" s="9">
        <v>14.587</v>
      </c>
      <c r="CL16" s="9">
        <v>2.1739999999999999</v>
      </c>
      <c r="CM16" s="9">
        <v>2.161</v>
      </c>
      <c r="CN16" s="9">
        <v>24.21</v>
      </c>
      <c r="CO16" s="9">
        <v>29.312000000000001</v>
      </c>
      <c r="CP16" s="9">
        <v>24.763000000000002</v>
      </c>
      <c r="CQ16" s="9">
        <v>24.763000000000002</v>
      </c>
      <c r="CR16" s="9">
        <v>1.48</v>
      </c>
      <c r="CS16" s="9">
        <v>23.283999999999999</v>
      </c>
      <c r="CT16" s="9">
        <v>4.548</v>
      </c>
    </row>
    <row r="17" spans="1:98">
      <c r="A17" s="10">
        <v>44228</v>
      </c>
      <c r="B17" s="9">
        <v>0.68</v>
      </c>
      <c r="C17" s="9">
        <v>1.2030000000000001</v>
      </c>
      <c r="D17" s="9">
        <v>0.60099999999999998</v>
      </c>
      <c r="E17" s="9">
        <v>1.637</v>
      </c>
      <c r="F17" s="9">
        <v>0.84699999999999998</v>
      </c>
      <c r="G17" s="9">
        <v>0.23799999999999999</v>
      </c>
      <c r="H17" s="9">
        <v>20.867000000000001</v>
      </c>
      <c r="I17" s="9">
        <v>15.343999999999999</v>
      </c>
      <c r="J17" s="9">
        <v>14.856999999999999</v>
      </c>
      <c r="K17" s="9">
        <v>0.27900000000000003</v>
      </c>
      <c r="L17" s="9">
        <v>0.20699999999999999</v>
      </c>
      <c r="M17" s="9">
        <v>0</v>
      </c>
      <c r="N17" s="9">
        <v>0.48699999999999999</v>
      </c>
      <c r="O17" s="9">
        <v>0</v>
      </c>
      <c r="P17" s="9">
        <v>12.007</v>
      </c>
      <c r="Q17" s="9">
        <v>0</v>
      </c>
      <c r="R17" s="9">
        <v>1.3919999999999999</v>
      </c>
      <c r="S17" s="9">
        <v>1.9450000000000001</v>
      </c>
      <c r="T17" s="9">
        <v>2.8780000000000001</v>
      </c>
      <c r="U17" s="9">
        <v>12.465999999999999</v>
      </c>
      <c r="V17" s="9">
        <v>5.5229999999999997</v>
      </c>
      <c r="W17" s="9">
        <v>0.46400000000000002</v>
      </c>
      <c r="X17" s="9">
        <v>24.053000000000001</v>
      </c>
      <c r="Y17" s="9">
        <v>46.012999999999998</v>
      </c>
      <c r="Z17" s="9">
        <v>41.981000000000002</v>
      </c>
      <c r="AA17" s="9">
        <v>5.3760000000000003</v>
      </c>
      <c r="AB17" s="9">
        <v>4.5270000000000001</v>
      </c>
      <c r="AC17" s="9">
        <v>1.2250000000000001</v>
      </c>
      <c r="AD17" s="9">
        <v>3.3010000000000002</v>
      </c>
      <c r="AE17" s="9">
        <v>3.173</v>
      </c>
      <c r="AF17" s="9">
        <v>1.353</v>
      </c>
      <c r="AG17" s="9">
        <v>3.2240000000000002</v>
      </c>
      <c r="AH17" s="9">
        <v>1.1200000000000001</v>
      </c>
      <c r="AI17" s="9">
        <v>0.183</v>
      </c>
      <c r="AJ17" s="9">
        <v>1.974</v>
      </c>
      <c r="AK17" s="9">
        <v>1.413</v>
      </c>
      <c r="AL17" s="9">
        <v>1.139</v>
      </c>
      <c r="AM17" s="9">
        <v>3.4950000000000001</v>
      </c>
      <c r="AN17" s="9">
        <v>1.032</v>
      </c>
      <c r="AO17" s="9">
        <v>0.84899999999999998</v>
      </c>
      <c r="AP17" s="9">
        <v>36.603999999999999</v>
      </c>
      <c r="AQ17" s="9">
        <v>32.972000000000001</v>
      </c>
      <c r="AR17" s="9">
        <v>31.381</v>
      </c>
      <c r="AS17" s="9">
        <v>0.82899999999999996</v>
      </c>
      <c r="AT17" s="9">
        <v>0.76200000000000001</v>
      </c>
      <c r="AU17" s="9">
        <v>0.40300000000000002</v>
      </c>
      <c r="AV17" s="9">
        <v>1.1879999999999999</v>
      </c>
      <c r="AW17" s="9">
        <v>0</v>
      </c>
      <c r="AX17" s="9">
        <v>24.323</v>
      </c>
      <c r="AY17" s="9">
        <v>2.6970000000000001</v>
      </c>
      <c r="AZ17" s="9">
        <v>1.37</v>
      </c>
      <c r="BA17" s="9">
        <v>4.5819999999999999</v>
      </c>
      <c r="BB17" s="9">
        <v>6.55</v>
      </c>
      <c r="BC17" s="9">
        <v>26.422000000000001</v>
      </c>
      <c r="BD17" s="9">
        <v>3.6320000000000001</v>
      </c>
      <c r="BE17" s="9">
        <v>4.032</v>
      </c>
      <c r="BF17" s="9">
        <v>46.012999999999998</v>
      </c>
      <c r="BG17" s="9">
        <v>26.597000000000001</v>
      </c>
      <c r="BH17" s="9">
        <v>24.640999999999998</v>
      </c>
      <c r="BI17" s="9">
        <v>4.2220000000000004</v>
      </c>
      <c r="BJ17" s="9">
        <v>3.7320000000000002</v>
      </c>
      <c r="BK17" s="9">
        <v>0.93500000000000005</v>
      </c>
      <c r="BL17" s="9">
        <v>2.7970000000000002</v>
      </c>
      <c r="BM17" s="9">
        <v>2.032</v>
      </c>
      <c r="BN17" s="9">
        <v>1.7</v>
      </c>
      <c r="BO17" s="9">
        <v>2.032</v>
      </c>
      <c r="BP17" s="9">
        <v>1.7</v>
      </c>
      <c r="BQ17" s="9">
        <v>0</v>
      </c>
      <c r="BR17" s="9">
        <v>0.92600000000000005</v>
      </c>
      <c r="BS17" s="9">
        <v>2.4209999999999998</v>
      </c>
      <c r="BT17" s="9">
        <v>0.38500000000000001</v>
      </c>
      <c r="BU17" s="9">
        <v>2.3759999999999999</v>
      </c>
      <c r="BV17" s="9">
        <v>1.3560000000000001</v>
      </c>
      <c r="BW17" s="9">
        <v>0.49</v>
      </c>
      <c r="BX17" s="9">
        <v>20.419</v>
      </c>
      <c r="BY17" s="9">
        <v>18.361999999999998</v>
      </c>
      <c r="BZ17" s="9">
        <v>16.212</v>
      </c>
      <c r="CA17" s="9">
        <v>0.96299999999999997</v>
      </c>
      <c r="CB17" s="9">
        <v>1.1870000000000001</v>
      </c>
      <c r="CC17" s="9">
        <v>0.96299999999999997</v>
      </c>
      <c r="CD17" s="9">
        <v>0.998</v>
      </c>
      <c r="CE17" s="9">
        <v>0.189</v>
      </c>
      <c r="CF17" s="9">
        <v>10.999000000000001</v>
      </c>
      <c r="CG17" s="9">
        <v>1.1419999999999999</v>
      </c>
      <c r="CH17" s="9">
        <v>1.7410000000000001</v>
      </c>
      <c r="CI17" s="9">
        <v>4.4800000000000004</v>
      </c>
      <c r="CJ17" s="9">
        <v>3.4609999999999999</v>
      </c>
      <c r="CK17" s="9">
        <v>14.901</v>
      </c>
      <c r="CL17" s="9">
        <v>2.0569999999999999</v>
      </c>
      <c r="CM17" s="9">
        <v>1.956</v>
      </c>
      <c r="CN17" s="9">
        <v>26.597000000000001</v>
      </c>
      <c r="CO17" s="9">
        <v>25.472999999999999</v>
      </c>
      <c r="CP17" s="9">
        <v>22.672000000000001</v>
      </c>
      <c r="CQ17" s="9">
        <v>22.672000000000001</v>
      </c>
      <c r="CR17" s="9">
        <v>2.14</v>
      </c>
      <c r="CS17" s="9">
        <v>20.530999999999999</v>
      </c>
      <c r="CT17" s="9">
        <v>2.802</v>
      </c>
    </row>
    <row r="18" spans="1:98">
      <c r="A18" s="10">
        <v>44593</v>
      </c>
      <c r="B18" s="9">
        <v>1.21</v>
      </c>
      <c r="C18" s="9">
        <v>0.79800000000000004</v>
      </c>
      <c r="D18" s="9">
        <v>0.78200000000000003</v>
      </c>
      <c r="E18" s="9">
        <v>2.2650000000000001</v>
      </c>
      <c r="F18" s="9">
        <v>0.52500000000000002</v>
      </c>
      <c r="G18" s="9">
        <v>0</v>
      </c>
      <c r="H18" s="9">
        <v>19.745000000000001</v>
      </c>
      <c r="I18" s="9">
        <v>15.683999999999999</v>
      </c>
      <c r="J18" s="9">
        <v>15.018000000000001</v>
      </c>
      <c r="K18" s="9">
        <v>0.112</v>
      </c>
      <c r="L18" s="9">
        <v>0.55400000000000005</v>
      </c>
      <c r="M18" s="9">
        <v>0</v>
      </c>
      <c r="N18" s="9">
        <v>0.112</v>
      </c>
      <c r="O18" s="9">
        <v>0.55400000000000005</v>
      </c>
      <c r="P18" s="9">
        <v>11.459</v>
      </c>
      <c r="Q18" s="9">
        <v>0.71099999999999997</v>
      </c>
      <c r="R18" s="9">
        <v>0.44800000000000001</v>
      </c>
      <c r="S18" s="9">
        <v>3.0659999999999998</v>
      </c>
      <c r="T18" s="9">
        <v>3.504</v>
      </c>
      <c r="U18" s="9">
        <v>12.18</v>
      </c>
      <c r="V18" s="9">
        <v>4.0609999999999999</v>
      </c>
      <c r="W18" s="9">
        <v>1.327</v>
      </c>
      <c r="X18" s="9">
        <v>23.861999999999998</v>
      </c>
      <c r="Y18" s="9">
        <v>39.898000000000003</v>
      </c>
      <c r="Z18" s="9">
        <v>38.134</v>
      </c>
      <c r="AA18" s="9">
        <v>7.1260000000000003</v>
      </c>
      <c r="AB18" s="9">
        <v>6.1740000000000004</v>
      </c>
      <c r="AC18" s="9">
        <v>2.044</v>
      </c>
      <c r="AD18" s="9">
        <v>4.13</v>
      </c>
      <c r="AE18" s="9">
        <v>3.762</v>
      </c>
      <c r="AF18" s="9">
        <v>2.4119999999999999</v>
      </c>
      <c r="AG18" s="9">
        <v>3.0470000000000002</v>
      </c>
      <c r="AH18" s="9">
        <v>2.1640000000000001</v>
      </c>
      <c r="AI18" s="9">
        <v>0.70799999999999996</v>
      </c>
      <c r="AJ18" s="9">
        <v>2.2629999999999999</v>
      </c>
      <c r="AK18" s="9">
        <v>1.5820000000000001</v>
      </c>
      <c r="AL18" s="9">
        <v>2.3290000000000002</v>
      </c>
      <c r="AM18" s="9">
        <v>4.5090000000000003</v>
      </c>
      <c r="AN18" s="9">
        <v>1.665</v>
      </c>
      <c r="AO18" s="9">
        <v>0.95299999999999996</v>
      </c>
      <c r="AP18" s="9">
        <v>31.007000000000001</v>
      </c>
      <c r="AQ18" s="9">
        <v>28.811</v>
      </c>
      <c r="AR18" s="9">
        <v>27.108000000000001</v>
      </c>
      <c r="AS18" s="9">
        <v>0.73199999999999998</v>
      </c>
      <c r="AT18" s="9">
        <v>0.97099999999999997</v>
      </c>
      <c r="AU18" s="9">
        <v>0.69699999999999995</v>
      </c>
      <c r="AV18" s="9">
        <v>0.69299999999999995</v>
      </c>
      <c r="AW18" s="9">
        <v>0.313</v>
      </c>
      <c r="AX18" s="9">
        <v>20.253</v>
      </c>
      <c r="AY18" s="9">
        <v>0.95299999999999996</v>
      </c>
      <c r="AZ18" s="9">
        <v>1.704</v>
      </c>
      <c r="BA18" s="9">
        <v>5.9009999999999998</v>
      </c>
      <c r="BB18" s="9">
        <v>6.1989999999999998</v>
      </c>
      <c r="BC18" s="9">
        <v>22.611999999999998</v>
      </c>
      <c r="BD18" s="9">
        <v>2.1960000000000002</v>
      </c>
      <c r="BE18" s="9">
        <v>1.764</v>
      </c>
      <c r="BF18" s="9">
        <v>39.898000000000003</v>
      </c>
      <c r="BG18" s="9">
        <v>26.048999999999999</v>
      </c>
      <c r="BH18" s="9">
        <v>24.443999999999999</v>
      </c>
      <c r="BI18" s="9">
        <v>4.0860000000000003</v>
      </c>
      <c r="BJ18" s="9">
        <v>4.0860000000000003</v>
      </c>
      <c r="BK18" s="9">
        <v>0.71199999999999997</v>
      </c>
      <c r="BL18" s="9">
        <v>3.3740000000000001</v>
      </c>
      <c r="BM18" s="9">
        <v>1.109</v>
      </c>
      <c r="BN18" s="9">
        <v>2.9769999999999999</v>
      </c>
      <c r="BO18" s="9">
        <v>1.385</v>
      </c>
      <c r="BP18" s="9">
        <v>2.7010000000000001</v>
      </c>
      <c r="BQ18" s="9">
        <v>0</v>
      </c>
      <c r="BR18" s="9">
        <v>1.1399999999999999</v>
      </c>
      <c r="BS18" s="9">
        <v>1.663</v>
      </c>
      <c r="BT18" s="9">
        <v>1.2829999999999999</v>
      </c>
      <c r="BU18" s="9">
        <v>2.7280000000000002</v>
      </c>
      <c r="BV18" s="9">
        <v>1.3580000000000001</v>
      </c>
      <c r="BW18" s="9">
        <v>0</v>
      </c>
      <c r="BX18" s="9">
        <v>20.358000000000001</v>
      </c>
      <c r="BY18" s="9">
        <v>18.84</v>
      </c>
      <c r="BZ18" s="9">
        <v>18.399999999999999</v>
      </c>
      <c r="CA18" s="9">
        <v>0.23100000000000001</v>
      </c>
      <c r="CB18" s="9">
        <v>0.20899999999999999</v>
      </c>
      <c r="CC18" s="9">
        <v>0.20899999999999999</v>
      </c>
      <c r="CD18" s="9">
        <v>0.23100000000000001</v>
      </c>
      <c r="CE18" s="9">
        <v>0</v>
      </c>
      <c r="CF18" s="9">
        <v>12.590999999999999</v>
      </c>
      <c r="CG18" s="9">
        <v>1.194</v>
      </c>
      <c r="CH18" s="9">
        <v>1.7889999999999999</v>
      </c>
      <c r="CI18" s="9">
        <v>3.266</v>
      </c>
      <c r="CJ18" s="9">
        <v>2.2730000000000001</v>
      </c>
      <c r="CK18" s="9">
        <v>16.567</v>
      </c>
      <c r="CL18" s="9">
        <v>1.518</v>
      </c>
      <c r="CM18" s="9">
        <v>1.605</v>
      </c>
      <c r="CN18" s="9">
        <v>26.048999999999999</v>
      </c>
      <c r="CO18" s="9">
        <v>30.091999999999999</v>
      </c>
      <c r="CP18" s="9">
        <v>25.821999999999999</v>
      </c>
      <c r="CQ18" s="9">
        <v>25.821999999999999</v>
      </c>
      <c r="CR18" s="9">
        <v>1.514</v>
      </c>
      <c r="CS18" s="9">
        <v>24.306999999999999</v>
      </c>
      <c r="CT18" s="9">
        <v>4.2709999999999999</v>
      </c>
    </row>
    <row r="19" spans="1:98">
      <c r="A19" s="10">
        <v>44958</v>
      </c>
      <c r="B19" s="9">
        <v>2.7229999999999999</v>
      </c>
      <c r="C19" s="9">
        <v>0.48199999999999998</v>
      </c>
      <c r="D19" s="9">
        <v>0.92300000000000004</v>
      </c>
      <c r="E19" s="9">
        <v>3.2629999999999999</v>
      </c>
      <c r="F19" s="9">
        <v>0.86499999999999999</v>
      </c>
      <c r="G19" s="9">
        <v>0.215</v>
      </c>
      <c r="H19" s="9">
        <v>15.972</v>
      </c>
      <c r="I19" s="9">
        <v>12.308999999999999</v>
      </c>
      <c r="J19" s="9">
        <v>12.082000000000001</v>
      </c>
      <c r="K19" s="9">
        <v>0</v>
      </c>
      <c r="L19" s="9">
        <v>0.22700000000000001</v>
      </c>
      <c r="M19" s="9">
        <v>0</v>
      </c>
      <c r="N19" s="9">
        <v>0.22700000000000001</v>
      </c>
      <c r="O19" s="9">
        <v>0</v>
      </c>
      <c r="P19" s="9">
        <v>10.35</v>
      </c>
      <c r="Q19" s="9">
        <v>0</v>
      </c>
      <c r="R19" s="9">
        <v>0.68300000000000005</v>
      </c>
      <c r="S19" s="9">
        <v>1.2749999999999999</v>
      </c>
      <c r="T19" s="9">
        <v>2.601</v>
      </c>
      <c r="U19" s="9">
        <v>9.7080000000000002</v>
      </c>
      <c r="V19" s="9">
        <v>3.6629999999999998</v>
      </c>
      <c r="W19" s="9">
        <v>0.92300000000000004</v>
      </c>
      <c r="X19" s="9">
        <v>21.238</v>
      </c>
      <c r="Y19" s="9">
        <v>47.478999999999999</v>
      </c>
      <c r="Z19" s="9">
        <v>44.405000000000001</v>
      </c>
      <c r="AA19" s="9">
        <v>8.5980000000000008</v>
      </c>
      <c r="AB19" s="9">
        <v>7.383</v>
      </c>
      <c r="AC19" s="9">
        <v>2.972</v>
      </c>
      <c r="AD19" s="9">
        <v>4.4109999999999996</v>
      </c>
      <c r="AE19" s="9">
        <v>4.6420000000000003</v>
      </c>
      <c r="AF19" s="9">
        <v>2.7410000000000001</v>
      </c>
      <c r="AG19" s="9">
        <v>4.2850000000000001</v>
      </c>
      <c r="AH19" s="9">
        <v>2.6379999999999999</v>
      </c>
      <c r="AI19" s="9">
        <v>0.46100000000000002</v>
      </c>
      <c r="AJ19" s="9">
        <v>1.968</v>
      </c>
      <c r="AK19" s="9">
        <v>4.1150000000000002</v>
      </c>
      <c r="AL19" s="9">
        <v>1.3009999999999999</v>
      </c>
      <c r="AM19" s="9">
        <v>4.5</v>
      </c>
      <c r="AN19" s="9">
        <v>2.8839999999999999</v>
      </c>
      <c r="AO19" s="9">
        <v>1.2150000000000001</v>
      </c>
      <c r="AP19" s="9">
        <v>35.807000000000002</v>
      </c>
      <c r="AQ19" s="9">
        <v>33.51</v>
      </c>
      <c r="AR19" s="9">
        <v>31.413</v>
      </c>
      <c r="AS19" s="9">
        <v>1.135</v>
      </c>
      <c r="AT19" s="9">
        <v>0.96299999999999997</v>
      </c>
      <c r="AU19" s="9">
        <v>0.81399999999999995</v>
      </c>
      <c r="AV19" s="9">
        <v>1.284</v>
      </c>
      <c r="AW19" s="9">
        <v>0</v>
      </c>
      <c r="AX19" s="9">
        <v>25.806999999999999</v>
      </c>
      <c r="AY19" s="9">
        <v>2.0979999999999999</v>
      </c>
      <c r="AZ19" s="9">
        <v>1.198</v>
      </c>
      <c r="BA19" s="9">
        <v>4.4059999999999997</v>
      </c>
      <c r="BB19" s="9">
        <v>7.3170000000000002</v>
      </c>
      <c r="BC19" s="9">
        <v>26.193000000000001</v>
      </c>
      <c r="BD19" s="9">
        <v>2.2959999999999998</v>
      </c>
      <c r="BE19" s="9">
        <v>3.0739999999999998</v>
      </c>
      <c r="BF19" s="9">
        <v>47.478999999999999</v>
      </c>
      <c r="BG19" s="9">
        <v>23.527000000000001</v>
      </c>
      <c r="BH19" s="9">
        <v>22.146000000000001</v>
      </c>
      <c r="BI19" s="9">
        <v>3.1819999999999999</v>
      </c>
      <c r="BJ19" s="9">
        <v>3.0209999999999999</v>
      </c>
      <c r="BK19" s="9">
        <v>1.1020000000000001</v>
      </c>
      <c r="BL19" s="9">
        <v>1.919</v>
      </c>
      <c r="BM19" s="9">
        <v>1.016</v>
      </c>
      <c r="BN19" s="9">
        <v>2.0049999999999999</v>
      </c>
      <c r="BO19" s="9">
        <v>2.0990000000000002</v>
      </c>
      <c r="BP19" s="9">
        <v>0.92200000000000004</v>
      </c>
      <c r="BQ19" s="9">
        <v>0</v>
      </c>
      <c r="BR19" s="9">
        <v>0.72</v>
      </c>
      <c r="BS19" s="9">
        <v>2.3010000000000002</v>
      </c>
      <c r="BT19" s="9">
        <v>0</v>
      </c>
      <c r="BU19" s="9">
        <v>2.0720000000000001</v>
      </c>
      <c r="BV19" s="9">
        <v>0.95</v>
      </c>
      <c r="BW19" s="9">
        <v>0.161</v>
      </c>
      <c r="BX19" s="9">
        <v>18.963999999999999</v>
      </c>
      <c r="BY19" s="9">
        <v>18.143000000000001</v>
      </c>
      <c r="BZ19" s="9">
        <v>17.126000000000001</v>
      </c>
      <c r="CA19" s="9">
        <v>0</v>
      </c>
      <c r="CB19" s="9">
        <v>1.018</v>
      </c>
      <c r="CC19" s="9">
        <v>0.28399999999999997</v>
      </c>
      <c r="CD19" s="9">
        <v>0.40400000000000003</v>
      </c>
      <c r="CE19" s="9">
        <v>0.33</v>
      </c>
      <c r="CF19" s="9">
        <v>12.965999999999999</v>
      </c>
      <c r="CG19" s="9">
        <v>1.083</v>
      </c>
      <c r="CH19" s="9">
        <v>0.216</v>
      </c>
      <c r="CI19" s="9">
        <v>3.879</v>
      </c>
      <c r="CJ19" s="9">
        <v>2.9940000000000002</v>
      </c>
      <c r="CK19" s="9">
        <v>15.148999999999999</v>
      </c>
      <c r="CL19" s="9">
        <v>0.82099999999999995</v>
      </c>
      <c r="CM19" s="9">
        <v>1.381</v>
      </c>
      <c r="CN19" s="9">
        <v>23.527000000000001</v>
      </c>
      <c r="CO19" s="9">
        <v>31.835000000000001</v>
      </c>
      <c r="CP19" s="9">
        <v>28.021000000000001</v>
      </c>
      <c r="CQ19" s="9">
        <v>28.021000000000001</v>
      </c>
      <c r="CR19" s="9">
        <v>2.5430000000000001</v>
      </c>
      <c r="CS19" s="9">
        <v>25.478000000000002</v>
      </c>
      <c r="CT19" s="9">
        <v>3.8130000000000002</v>
      </c>
    </row>
    <row r="20" spans="1:98">
      <c r="A20" s="10">
        <v>45323</v>
      </c>
      <c r="B20" s="9">
        <v>0.95599999999999996</v>
      </c>
      <c r="C20" s="9">
        <v>0.26300000000000001</v>
      </c>
      <c r="D20" s="9">
        <v>0.496</v>
      </c>
      <c r="E20" s="9">
        <v>1.149</v>
      </c>
      <c r="F20" s="9">
        <v>0.56599999999999995</v>
      </c>
      <c r="G20" s="9">
        <v>0.191</v>
      </c>
      <c r="H20" s="9">
        <v>18.399999999999999</v>
      </c>
      <c r="I20" s="9">
        <v>13.057</v>
      </c>
      <c r="J20" s="9">
        <v>12.228</v>
      </c>
      <c r="K20" s="9">
        <v>0.31</v>
      </c>
      <c r="L20" s="9">
        <v>0</v>
      </c>
      <c r="M20" s="9">
        <v>0.31</v>
      </c>
      <c r="N20" s="9">
        <v>0</v>
      </c>
      <c r="O20" s="9">
        <v>0</v>
      </c>
      <c r="P20" s="9">
        <v>11.215999999999999</v>
      </c>
      <c r="Q20" s="9">
        <v>0.22</v>
      </c>
      <c r="R20" s="9">
        <v>0</v>
      </c>
      <c r="S20" s="9">
        <v>1.621</v>
      </c>
      <c r="T20" s="9">
        <v>2.0379999999999998</v>
      </c>
      <c r="U20" s="9">
        <v>11.02</v>
      </c>
      <c r="V20" s="9">
        <v>5.343</v>
      </c>
      <c r="W20" s="9">
        <v>1.0449999999999999</v>
      </c>
      <c r="X20" s="9">
        <v>21.352</v>
      </c>
      <c r="Y20" s="9">
        <v>44.62</v>
      </c>
      <c r="Z20" s="9">
        <v>40.491</v>
      </c>
      <c r="AA20" s="9">
        <v>7.4429999999999996</v>
      </c>
      <c r="AB20" s="9">
        <v>5.6680000000000001</v>
      </c>
      <c r="AC20" s="9">
        <v>3.2269999999999999</v>
      </c>
      <c r="AD20" s="9">
        <v>2.4409999999999998</v>
      </c>
      <c r="AE20" s="9">
        <v>4.3140000000000001</v>
      </c>
      <c r="AF20" s="9">
        <v>1.355</v>
      </c>
      <c r="AG20" s="9">
        <v>4.8159999999999998</v>
      </c>
      <c r="AH20" s="9">
        <v>0.61799999999999999</v>
      </c>
      <c r="AI20" s="9">
        <v>0.23499999999999999</v>
      </c>
      <c r="AJ20" s="9">
        <v>1.8049999999999999</v>
      </c>
      <c r="AK20" s="9">
        <v>2.0249999999999999</v>
      </c>
      <c r="AL20" s="9">
        <v>1.8380000000000001</v>
      </c>
      <c r="AM20" s="9">
        <v>3.6419999999999999</v>
      </c>
      <c r="AN20" s="9">
        <v>2.0259999999999998</v>
      </c>
      <c r="AO20" s="9">
        <v>1.7749999999999999</v>
      </c>
      <c r="AP20" s="9">
        <v>33.046999999999997</v>
      </c>
      <c r="AQ20" s="9">
        <v>31.077999999999999</v>
      </c>
      <c r="AR20" s="9">
        <v>29.204000000000001</v>
      </c>
      <c r="AS20" s="9">
        <v>0.46100000000000002</v>
      </c>
      <c r="AT20" s="9">
        <v>0.94599999999999995</v>
      </c>
      <c r="AU20" s="9">
        <v>0.215</v>
      </c>
      <c r="AV20" s="9">
        <v>1.1919999999999999</v>
      </c>
      <c r="AW20" s="9">
        <v>0</v>
      </c>
      <c r="AX20" s="9">
        <v>21.06</v>
      </c>
      <c r="AY20" s="9">
        <v>2.351</v>
      </c>
      <c r="AZ20" s="9">
        <v>2.536</v>
      </c>
      <c r="BA20" s="9">
        <v>5.1310000000000002</v>
      </c>
      <c r="BB20" s="9">
        <v>6.1449999999999996</v>
      </c>
      <c r="BC20" s="9">
        <v>24.933</v>
      </c>
      <c r="BD20" s="9">
        <v>1.9690000000000001</v>
      </c>
      <c r="BE20" s="9">
        <v>4.1289999999999996</v>
      </c>
      <c r="BF20" s="9">
        <v>44.62</v>
      </c>
      <c r="BG20" s="9">
        <v>25.7</v>
      </c>
      <c r="BH20" s="9">
        <v>23.193000000000001</v>
      </c>
      <c r="BI20" s="9">
        <v>2.6</v>
      </c>
      <c r="BJ20" s="9">
        <v>1.9990000000000001</v>
      </c>
      <c r="BK20" s="9">
        <v>0.64200000000000002</v>
      </c>
      <c r="BL20" s="9">
        <v>1.3580000000000001</v>
      </c>
      <c r="BM20" s="9">
        <v>0.50800000000000001</v>
      </c>
      <c r="BN20" s="9">
        <v>1.4910000000000001</v>
      </c>
      <c r="BO20" s="9">
        <v>0.50800000000000001</v>
      </c>
      <c r="BP20" s="9">
        <v>1.4910000000000001</v>
      </c>
      <c r="BQ20" s="9">
        <v>0</v>
      </c>
      <c r="BR20" s="9">
        <v>0.75700000000000001</v>
      </c>
      <c r="BS20" s="9">
        <v>0.94299999999999995</v>
      </c>
      <c r="BT20" s="9">
        <v>0.29899999999999999</v>
      </c>
      <c r="BU20" s="9">
        <v>1.764</v>
      </c>
      <c r="BV20" s="9">
        <v>0.23499999999999999</v>
      </c>
      <c r="BW20" s="9">
        <v>0.60099999999999998</v>
      </c>
      <c r="BX20" s="9">
        <v>20.591999999999999</v>
      </c>
      <c r="BY20" s="9">
        <v>18.981000000000002</v>
      </c>
      <c r="BZ20" s="9">
        <v>18.324999999999999</v>
      </c>
      <c r="CA20" s="9">
        <v>0.223</v>
      </c>
      <c r="CB20" s="9">
        <v>0.433</v>
      </c>
      <c r="CC20" s="9">
        <v>0.19700000000000001</v>
      </c>
      <c r="CD20" s="9">
        <v>0.45900000000000002</v>
      </c>
      <c r="CE20" s="9">
        <v>0</v>
      </c>
      <c r="CF20" s="9">
        <v>11.701000000000001</v>
      </c>
      <c r="CG20" s="9">
        <v>0.92400000000000004</v>
      </c>
      <c r="CH20" s="9">
        <v>1.5429999999999999</v>
      </c>
      <c r="CI20" s="9">
        <v>4.8140000000000001</v>
      </c>
      <c r="CJ20" s="9">
        <v>2.5310000000000001</v>
      </c>
      <c r="CK20" s="9">
        <v>16.45</v>
      </c>
      <c r="CL20" s="9">
        <v>1.611</v>
      </c>
      <c r="CM20" s="9">
        <v>2.5070000000000001</v>
      </c>
      <c r="CN20" s="9">
        <v>25.7</v>
      </c>
      <c r="CO20" s="9">
        <v>29.948</v>
      </c>
      <c r="CP20" s="9">
        <v>24.925000000000001</v>
      </c>
      <c r="CQ20" s="9">
        <v>24.925000000000001</v>
      </c>
      <c r="CR20" s="9">
        <v>1.349</v>
      </c>
      <c r="CS20" s="9">
        <v>23.576000000000001</v>
      </c>
      <c r="CT20" s="9">
        <v>5.024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4360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8706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8707</v>
      </c>
    </row>
    <row r="6" spans="1:13" ht="15.75" customHeight="1">
      <c r="B6" s="71" t="s">
        <v>8708</v>
      </c>
      <c r="C6" s="71"/>
      <c r="D6" s="71"/>
      <c r="E6" s="71"/>
      <c r="F6" s="71"/>
      <c r="G6" s="71"/>
      <c r="H6" s="71"/>
      <c r="I6" s="71"/>
      <c r="J6" s="71"/>
      <c r="K6" s="71"/>
      <c r="L6" s="71"/>
    </row>
    <row r="8" spans="1:13" ht="15">
      <c r="D8" s="16" t="s">
        <v>8710</v>
      </c>
    </row>
    <row r="9" spans="1:13" s="17" customFormat="1"/>
    <row r="10" spans="1:13" ht="22.5" customHeight="1">
      <c r="A10" s="18" t="s">
        <v>8711</v>
      </c>
      <c r="B10" s="18"/>
      <c r="C10" s="18"/>
      <c r="D10" s="18" t="s">
        <v>251</v>
      </c>
      <c r="E10" s="18" t="s">
        <v>258</v>
      </c>
      <c r="F10" s="18" t="s">
        <v>255</v>
      </c>
      <c r="G10" s="18" t="s">
        <v>256</v>
      </c>
      <c r="H10" s="18" t="s">
        <v>8712</v>
      </c>
      <c r="I10" s="18" t="s">
        <v>250</v>
      </c>
      <c r="J10" s="18" t="s">
        <v>252</v>
      </c>
      <c r="K10" s="18" t="s">
        <v>8713</v>
      </c>
      <c r="L10" s="18" t="s">
        <v>254</v>
      </c>
    </row>
    <row r="12" spans="1:13">
      <c r="A12" s="11" t="s">
        <v>0</v>
      </c>
      <c r="D12" s="11" t="s">
        <v>260</v>
      </c>
      <c r="E12" s="19" t="s">
        <v>262</v>
      </c>
      <c r="F12" s="10">
        <v>42036</v>
      </c>
      <c r="G12" s="10">
        <v>45323</v>
      </c>
      <c r="H12" s="11">
        <v>10</v>
      </c>
      <c r="I12" s="20" t="s">
        <v>259</v>
      </c>
      <c r="J12" s="11" t="s">
        <v>261</v>
      </c>
      <c r="K12" s="11" t="s">
        <v>8715</v>
      </c>
      <c r="L12" s="11">
        <v>2</v>
      </c>
    </row>
    <row r="13" spans="1:13">
      <c r="A13" s="11" t="s">
        <v>1</v>
      </c>
      <c r="D13" s="11" t="s">
        <v>260</v>
      </c>
      <c r="E13" s="19" t="s">
        <v>263</v>
      </c>
      <c r="F13" s="10">
        <v>42036</v>
      </c>
      <c r="G13" s="10">
        <v>45323</v>
      </c>
      <c r="H13" s="11">
        <v>10</v>
      </c>
      <c r="I13" s="20" t="s">
        <v>259</v>
      </c>
      <c r="J13" s="11" t="s">
        <v>261</v>
      </c>
      <c r="K13" s="11" t="s">
        <v>8715</v>
      </c>
      <c r="L13" s="11">
        <v>2</v>
      </c>
    </row>
    <row r="14" spans="1:13">
      <c r="A14" s="11" t="s">
        <v>2</v>
      </c>
      <c r="D14" s="11" t="s">
        <v>260</v>
      </c>
      <c r="E14" s="19" t="s">
        <v>264</v>
      </c>
      <c r="F14" s="10">
        <v>42036</v>
      </c>
      <c r="G14" s="10">
        <v>45323</v>
      </c>
      <c r="H14" s="11">
        <v>10</v>
      </c>
      <c r="I14" s="20" t="s">
        <v>259</v>
      </c>
      <c r="J14" s="11" t="s">
        <v>261</v>
      </c>
      <c r="K14" s="11" t="s">
        <v>8715</v>
      </c>
      <c r="L14" s="11">
        <v>2</v>
      </c>
    </row>
    <row r="15" spans="1:13">
      <c r="A15" s="11" t="s">
        <v>3</v>
      </c>
      <c r="D15" s="11" t="s">
        <v>260</v>
      </c>
      <c r="E15" s="19" t="s">
        <v>265</v>
      </c>
      <c r="F15" s="10">
        <v>42036</v>
      </c>
      <c r="G15" s="10">
        <v>45323</v>
      </c>
      <c r="H15" s="11">
        <v>10</v>
      </c>
      <c r="I15" s="20" t="s">
        <v>259</v>
      </c>
      <c r="J15" s="11" t="s">
        <v>261</v>
      </c>
      <c r="K15" s="11" t="s">
        <v>8715</v>
      </c>
      <c r="L15" s="11">
        <v>2</v>
      </c>
    </row>
    <row r="16" spans="1:13">
      <c r="A16" s="11" t="s">
        <v>4</v>
      </c>
      <c r="D16" s="11" t="s">
        <v>260</v>
      </c>
      <c r="E16" s="19" t="s">
        <v>266</v>
      </c>
      <c r="F16" s="10">
        <v>42036</v>
      </c>
      <c r="G16" s="10">
        <v>45323</v>
      </c>
      <c r="H16" s="11">
        <v>10</v>
      </c>
      <c r="I16" s="20" t="s">
        <v>259</v>
      </c>
      <c r="J16" s="11" t="s">
        <v>261</v>
      </c>
      <c r="K16" s="11" t="s">
        <v>8715</v>
      </c>
      <c r="L16" s="11">
        <v>2</v>
      </c>
    </row>
    <row r="17" spans="1:12">
      <c r="A17" s="11" t="s">
        <v>5</v>
      </c>
      <c r="D17" s="11" t="s">
        <v>260</v>
      </c>
      <c r="E17" s="19" t="s">
        <v>267</v>
      </c>
      <c r="F17" s="10">
        <v>42036</v>
      </c>
      <c r="G17" s="10">
        <v>45323</v>
      </c>
      <c r="H17" s="11">
        <v>10</v>
      </c>
      <c r="I17" s="20" t="s">
        <v>259</v>
      </c>
      <c r="J17" s="11" t="s">
        <v>261</v>
      </c>
      <c r="K17" s="11" t="s">
        <v>8715</v>
      </c>
      <c r="L17" s="11">
        <v>2</v>
      </c>
    </row>
    <row r="18" spans="1:12">
      <c r="A18" s="11" t="s">
        <v>6</v>
      </c>
      <c r="D18" s="11" t="s">
        <v>260</v>
      </c>
      <c r="E18" s="19" t="s">
        <v>268</v>
      </c>
      <c r="F18" s="10">
        <v>42036</v>
      </c>
      <c r="G18" s="10">
        <v>45323</v>
      </c>
      <c r="H18" s="11">
        <v>10</v>
      </c>
      <c r="I18" s="20" t="s">
        <v>259</v>
      </c>
      <c r="J18" s="11" t="s">
        <v>261</v>
      </c>
      <c r="K18" s="11" t="s">
        <v>8715</v>
      </c>
      <c r="L18" s="11">
        <v>2</v>
      </c>
    </row>
    <row r="19" spans="1:12">
      <c r="A19" s="11" t="s">
        <v>7</v>
      </c>
      <c r="D19" s="11" t="s">
        <v>260</v>
      </c>
      <c r="E19" s="19" t="s">
        <v>269</v>
      </c>
      <c r="F19" s="10">
        <v>42036</v>
      </c>
      <c r="G19" s="10">
        <v>45323</v>
      </c>
      <c r="H19" s="11">
        <v>10</v>
      </c>
      <c r="I19" s="20" t="s">
        <v>259</v>
      </c>
      <c r="J19" s="11" t="s">
        <v>261</v>
      </c>
      <c r="K19" s="11" t="s">
        <v>8715</v>
      </c>
      <c r="L19" s="11">
        <v>2</v>
      </c>
    </row>
    <row r="20" spans="1:12">
      <c r="A20" s="11" t="s">
        <v>8</v>
      </c>
      <c r="D20" s="11" t="s">
        <v>260</v>
      </c>
      <c r="E20" s="19" t="s">
        <v>270</v>
      </c>
      <c r="F20" s="10">
        <v>42036</v>
      </c>
      <c r="G20" s="10">
        <v>45323</v>
      </c>
      <c r="H20" s="11">
        <v>10</v>
      </c>
      <c r="I20" s="20" t="s">
        <v>259</v>
      </c>
      <c r="J20" s="11" t="s">
        <v>261</v>
      </c>
      <c r="K20" s="11" t="s">
        <v>8715</v>
      </c>
      <c r="L20" s="11">
        <v>2</v>
      </c>
    </row>
    <row r="21" spans="1:12">
      <c r="A21" s="11" t="s">
        <v>9</v>
      </c>
      <c r="D21" s="11" t="s">
        <v>260</v>
      </c>
      <c r="E21" s="19" t="s">
        <v>271</v>
      </c>
      <c r="F21" s="10">
        <v>42036</v>
      </c>
      <c r="G21" s="10">
        <v>45323</v>
      </c>
      <c r="H21" s="11">
        <v>10</v>
      </c>
      <c r="I21" s="20" t="s">
        <v>259</v>
      </c>
      <c r="J21" s="11" t="s">
        <v>261</v>
      </c>
      <c r="K21" s="11" t="s">
        <v>8715</v>
      </c>
      <c r="L21" s="11">
        <v>2</v>
      </c>
    </row>
    <row r="22" spans="1:12">
      <c r="A22" s="11" t="s">
        <v>10</v>
      </c>
      <c r="D22" s="11" t="s">
        <v>260</v>
      </c>
      <c r="E22" s="19" t="s">
        <v>272</v>
      </c>
      <c r="F22" s="10">
        <v>42036</v>
      </c>
      <c r="G22" s="10">
        <v>45323</v>
      </c>
      <c r="H22" s="11">
        <v>10</v>
      </c>
      <c r="I22" s="20" t="s">
        <v>259</v>
      </c>
      <c r="J22" s="11" t="s">
        <v>261</v>
      </c>
      <c r="K22" s="11" t="s">
        <v>8715</v>
      </c>
      <c r="L22" s="11">
        <v>2</v>
      </c>
    </row>
    <row r="23" spans="1:12">
      <c r="A23" s="11" t="s">
        <v>11</v>
      </c>
      <c r="D23" s="11" t="s">
        <v>260</v>
      </c>
      <c r="E23" s="19" t="s">
        <v>273</v>
      </c>
      <c r="F23" s="10">
        <v>42036</v>
      </c>
      <c r="G23" s="10">
        <v>45323</v>
      </c>
      <c r="H23" s="11">
        <v>10</v>
      </c>
      <c r="I23" s="20" t="s">
        <v>259</v>
      </c>
      <c r="J23" s="11" t="s">
        <v>261</v>
      </c>
      <c r="K23" s="11" t="s">
        <v>8715</v>
      </c>
      <c r="L23" s="11">
        <v>2</v>
      </c>
    </row>
    <row r="24" spans="1:12">
      <c r="A24" s="11" t="s">
        <v>12</v>
      </c>
      <c r="D24" s="11" t="s">
        <v>260</v>
      </c>
      <c r="E24" s="19" t="s">
        <v>274</v>
      </c>
      <c r="F24" s="10">
        <v>42036</v>
      </c>
      <c r="G24" s="10">
        <v>45323</v>
      </c>
      <c r="H24" s="11">
        <v>10</v>
      </c>
      <c r="I24" s="20" t="s">
        <v>259</v>
      </c>
      <c r="J24" s="11" t="s">
        <v>261</v>
      </c>
      <c r="K24" s="11" t="s">
        <v>8715</v>
      </c>
      <c r="L24" s="11">
        <v>2</v>
      </c>
    </row>
    <row r="25" spans="1:12">
      <c r="A25" s="11" t="s">
        <v>13</v>
      </c>
      <c r="D25" s="11" t="s">
        <v>260</v>
      </c>
      <c r="E25" s="19" t="s">
        <v>275</v>
      </c>
      <c r="F25" s="10">
        <v>42036</v>
      </c>
      <c r="G25" s="10">
        <v>45323</v>
      </c>
      <c r="H25" s="11">
        <v>10</v>
      </c>
      <c r="I25" s="20" t="s">
        <v>259</v>
      </c>
      <c r="J25" s="11" t="s">
        <v>261</v>
      </c>
      <c r="K25" s="11" t="s">
        <v>8715</v>
      </c>
      <c r="L25" s="11">
        <v>2</v>
      </c>
    </row>
    <row r="26" spans="1:12">
      <c r="A26" s="11" t="s">
        <v>14</v>
      </c>
      <c r="D26" s="11" t="s">
        <v>260</v>
      </c>
      <c r="E26" s="19" t="s">
        <v>276</v>
      </c>
      <c r="F26" s="10">
        <v>42036</v>
      </c>
      <c r="G26" s="10">
        <v>45323</v>
      </c>
      <c r="H26" s="11">
        <v>10</v>
      </c>
      <c r="I26" s="20" t="s">
        <v>259</v>
      </c>
      <c r="J26" s="11" t="s">
        <v>261</v>
      </c>
      <c r="K26" s="11" t="s">
        <v>8715</v>
      </c>
      <c r="L26" s="11">
        <v>2</v>
      </c>
    </row>
    <row r="27" spans="1:12">
      <c r="A27" s="11" t="s">
        <v>15</v>
      </c>
      <c r="D27" s="11" t="s">
        <v>260</v>
      </c>
      <c r="E27" s="19" t="s">
        <v>277</v>
      </c>
      <c r="F27" s="10">
        <v>42036</v>
      </c>
      <c r="G27" s="10">
        <v>45323</v>
      </c>
      <c r="H27" s="11">
        <v>10</v>
      </c>
      <c r="I27" s="20" t="s">
        <v>259</v>
      </c>
      <c r="J27" s="11" t="s">
        <v>261</v>
      </c>
      <c r="K27" s="11" t="s">
        <v>8715</v>
      </c>
      <c r="L27" s="11">
        <v>2</v>
      </c>
    </row>
    <row r="28" spans="1:12">
      <c r="A28" s="11" t="s">
        <v>16</v>
      </c>
      <c r="D28" s="11" t="s">
        <v>260</v>
      </c>
      <c r="E28" s="19" t="s">
        <v>278</v>
      </c>
      <c r="F28" s="10">
        <v>42036</v>
      </c>
      <c r="G28" s="10">
        <v>45323</v>
      </c>
      <c r="H28" s="11">
        <v>10</v>
      </c>
      <c r="I28" s="20" t="s">
        <v>259</v>
      </c>
      <c r="J28" s="11" t="s">
        <v>261</v>
      </c>
      <c r="K28" s="11" t="s">
        <v>8715</v>
      </c>
      <c r="L28" s="11">
        <v>2</v>
      </c>
    </row>
    <row r="29" spans="1:12">
      <c r="A29" s="11" t="s">
        <v>17</v>
      </c>
      <c r="D29" s="11" t="s">
        <v>260</v>
      </c>
      <c r="E29" s="19" t="s">
        <v>279</v>
      </c>
      <c r="F29" s="10">
        <v>42036</v>
      </c>
      <c r="G29" s="10">
        <v>45323</v>
      </c>
      <c r="H29" s="11">
        <v>10</v>
      </c>
      <c r="I29" s="20" t="s">
        <v>259</v>
      </c>
      <c r="J29" s="11" t="s">
        <v>261</v>
      </c>
      <c r="K29" s="11" t="s">
        <v>8715</v>
      </c>
      <c r="L29" s="11">
        <v>2</v>
      </c>
    </row>
    <row r="30" spans="1:12">
      <c r="A30" s="11" t="s">
        <v>18</v>
      </c>
      <c r="D30" s="11" t="s">
        <v>260</v>
      </c>
      <c r="E30" s="19" t="s">
        <v>280</v>
      </c>
      <c r="F30" s="10">
        <v>42036</v>
      </c>
      <c r="G30" s="10">
        <v>45323</v>
      </c>
      <c r="H30" s="11">
        <v>10</v>
      </c>
      <c r="I30" s="20" t="s">
        <v>259</v>
      </c>
      <c r="J30" s="11" t="s">
        <v>261</v>
      </c>
      <c r="K30" s="11" t="s">
        <v>8715</v>
      </c>
      <c r="L30" s="11">
        <v>2</v>
      </c>
    </row>
    <row r="31" spans="1:12">
      <c r="A31" s="11" t="s">
        <v>19</v>
      </c>
      <c r="D31" s="11" t="s">
        <v>260</v>
      </c>
      <c r="E31" s="19" t="s">
        <v>281</v>
      </c>
      <c r="F31" s="10">
        <v>42036</v>
      </c>
      <c r="G31" s="10">
        <v>45323</v>
      </c>
      <c r="H31" s="11">
        <v>10</v>
      </c>
      <c r="I31" s="20" t="s">
        <v>259</v>
      </c>
      <c r="J31" s="11" t="s">
        <v>261</v>
      </c>
      <c r="K31" s="11" t="s">
        <v>8715</v>
      </c>
      <c r="L31" s="11">
        <v>2</v>
      </c>
    </row>
    <row r="32" spans="1:12">
      <c r="A32" s="11" t="s">
        <v>20</v>
      </c>
      <c r="D32" s="11" t="s">
        <v>260</v>
      </c>
      <c r="E32" s="19" t="s">
        <v>282</v>
      </c>
      <c r="F32" s="10">
        <v>42036</v>
      </c>
      <c r="G32" s="10">
        <v>45323</v>
      </c>
      <c r="H32" s="11">
        <v>10</v>
      </c>
      <c r="I32" s="20" t="s">
        <v>259</v>
      </c>
      <c r="J32" s="11" t="s">
        <v>261</v>
      </c>
      <c r="K32" s="11" t="s">
        <v>8715</v>
      </c>
      <c r="L32" s="11">
        <v>2</v>
      </c>
    </row>
    <row r="33" spans="1:12">
      <c r="A33" s="11" t="s">
        <v>21</v>
      </c>
      <c r="D33" s="11" t="s">
        <v>260</v>
      </c>
      <c r="E33" s="19" t="s">
        <v>283</v>
      </c>
      <c r="F33" s="10">
        <v>42036</v>
      </c>
      <c r="G33" s="10">
        <v>45323</v>
      </c>
      <c r="H33" s="11">
        <v>10</v>
      </c>
      <c r="I33" s="20" t="s">
        <v>259</v>
      </c>
      <c r="J33" s="11" t="s">
        <v>261</v>
      </c>
      <c r="K33" s="11" t="s">
        <v>8715</v>
      </c>
      <c r="L33" s="11">
        <v>2</v>
      </c>
    </row>
    <row r="34" spans="1:12">
      <c r="A34" s="11" t="s">
        <v>22</v>
      </c>
      <c r="D34" s="11" t="s">
        <v>260</v>
      </c>
      <c r="E34" s="19" t="s">
        <v>284</v>
      </c>
      <c r="F34" s="10">
        <v>42036</v>
      </c>
      <c r="G34" s="10">
        <v>45323</v>
      </c>
      <c r="H34" s="11">
        <v>10</v>
      </c>
      <c r="I34" s="20" t="s">
        <v>259</v>
      </c>
      <c r="J34" s="11" t="s">
        <v>261</v>
      </c>
      <c r="K34" s="11" t="s">
        <v>8715</v>
      </c>
      <c r="L34" s="11">
        <v>2</v>
      </c>
    </row>
    <row r="35" spans="1:12">
      <c r="A35" s="11" t="s">
        <v>23</v>
      </c>
      <c r="D35" s="11" t="s">
        <v>260</v>
      </c>
      <c r="E35" s="19" t="s">
        <v>285</v>
      </c>
      <c r="F35" s="10">
        <v>42036</v>
      </c>
      <c r="G35" s="10">
        <v>45323</v>
      </c>
      <c r="H35" s="11">
        <v>10</v>
      </c>
      <c r="I35" s="20" t="s">
        <v>259</v>
      </c>
      <c r="J35" s="11" t="s">
        <v>261</v>
      </c>
      <c r="K35" s="11" t="s">
        <v>8715</v>
      </c>
      <c r="L35" s="11">
        <v>2</v>
      </c>
    </row>
    <row r="36" spans="1:12">
      <c r="A36" s="11" t="s">
        <v>24</v>
      </c>
      <c r="D36" s="11" t="s">
        <v>260</v>
      </c>
      <c r="E36" s="19" t="s">
        <v>286</v>
      </c>
      <c r="F36" s="10">
        <v>42036</v>
      </c>
      <c r="G36" s="10">
        <v>45323</v>
      </c>
      <c r="H36" s="11">
        <v>10</v>
      </c>
      <c r="I36" s="20" t="s">
        <v>259</v>
      </c>
      <c r="J36" s="11" t="s">
        <v>261</v>
      </c>
      <c r="K36" s="11" t="s">
        <v>8715</v>
      </c>
      <c r="L36" s="11">
        <v>2</v>
      </c>
    </row>
    <row r="37" spans="1:12">
      <c r="A37" s="11" t="s">
        <v>25</v>
      </c>
      <c r="D37" s="11" t="s">
        <v>260</v>
      </c>
      <c r="E37" s="19" t="s">
        <v>287</v>
      </c>
      <c r="F37" s="10">
        <v>42036</v>
      </c>
      <c r="G37" s="10">
        <v>45323</v>
      </c>
      <c r="H37" s="11">
        <v>10</v>
      </c>
      <c r="I37" s="20" t="s">
        <v>259</v>
      </c>
      <c r="J37" s="11" t="s">
        <v>261</v>
      </c>
      <c r="K37" s="11" t="s">
        <v>8715</v>
      </c>
      <c r="L37" s="11">
        <v>2</v>
      </c>
    </row>
    <row r="38" spans="1:12">
      <c r="A38" s="11" t="s">
        <v>26</v>
      </c>
      <c r="D38" s="11" t="s">
        <v>260</v>
      </c>
      <c r="E38" s="19" t="s">
        <v>288</v>
      </c>
      <c r="F38" s="10">
        <v>42036</v>
      </c>
      <c r="G38" s="10">
        <v>45323</v>
      </c>
      <c r="H38" s="11">
        <v>10</v>
      </c>
      <c r="I38" s="20" t="s">
        <v>259</v>
      </c>
      <c r="J38" s="11" t="s">
        <v>261</v>
      </c>
      <c r="K38" s="11" t="s">
        <v>8715</v>
      </c>
      <c r="L38" s="11">
        <v>2</v>
      </c>
    </row>
    <row r="39" spans="1:12">
      <c r="A39" s="11" t="s">
        <v>27</v>
      </c>
      <c r="D39" s="11" t="s">
        <v>260</v>
      </c>
      <c r="E39" s="19" t="s">
        <v>289</v>
      </c>
      <c r="F39" s="10">
        <v>42036</v>
      </c>
      <c r="G39" s="10">
        <v>45323</v>
      </c>
      <c r="H39" s="11">
        <v>10</v>
      </c>
      <c r="I39" s="20" t="s">
        <v>259</v>
      </c>
      <c r="J39" s="11" t="s">
        <v>261</v>
      </c>
      <c r="K39" s="11" t="s">
        <v>8715</v>
      </c>
      <c r="L39" s="11">
        <v>2</v>
      </c>
    </row>
    <row r="40" spans="1:12">
      <c r="A40" s="11" t="s">
        <v>28</v>
      </c>
      <c r="D40" s="11" t="s">
        <v>260</v>
      </c>
      <c r="E40" s="19" t="s">
        <v>290</v>
      </c>
      <c r="F40" s="10">
        <v>42036</v>
      </c>
      <c r="G40" s="10">
        <v>45323</v>
      </c>
      <c r="H40" s="11">
        <v>10</v>
      </c>
      <c r="I40" s="20" t="s">
        <v>259</v>
      </c>
      <c r="J40" s="11" t="s">
        <v>261</v>
      </c>
      <c r="K40" s="11" t="s">
        <v>8715</v>
      </c>
      <c r="L40" s="11">
        <v>2</v>
      </c>
    </row>
    <row r="41" spans="1:12">
      <c r="A41" s="11" t="s">
        <v>29</v>
      </c>
      <c r="D41" s="11" t="s">
        <v>260</v>
      </c>
      <c r="E41" s="19" t="s">
        <v>291</v>
      </c>
      <c r="F41" s="10">
        <v>42036</v>
      </c>
      <c r="G41" s="10">
        <v>45323</v>
      </c>
      <c r="H41" s="11">
        <v>10</v>
      </c>
      <c r="I41" s="20" t="s">
        <v>259</v>
      </c>
      <c r="J41" s="11" t="s">
        <v>261</v>
      </c>
      <c r="K41" s="11" t="s">
        <v>8715</v>
      </c>
      <c r="L41" s="11">
        <v>2</v>
      </c>
    </row>
    <row r="42" spans="1:12">
      <c r="A42" s="11" t="s">
        <v>30</v>
      </c>
      <c r="D42" s="11" t="s">
        <v>260</v>
      </c>
      <c r="E42" s="19" t="s">
        <v>292</v>
      </c>
      <c r="F42" s="10">
        <v>42036</v>
      </c>
      <c r="G42" s="10">
        <v>45323</v>
      </c>
      <c r="H42" s="11">
        <v>10</v>
      </c>
      <c r="I42" s="20" t="s">
        <v>259</v>
      </c>
      <c r="J42" s="11" t="s">
        <v>261</v>
      </c>
      <c r="K42" s="11" t="s">
        <v>8715</v>
      </c>
      <c r="L42" s="11">
        <v>2</v>
      </c>
    </row>
    <row r="43" spans="1:12">
      <c r="A43" s="11" t="s">
        <v>31</v>
      </c>
      <c r="D43" s="11" t="s">
        <v>260</v>
      </c>
      <c r="E43" s="19" t="s">
        <v>293</v>
      </c>
      <c r="F43" s="10">
        <v>42036</v>
      </c>
      <c r="G43" s="10">
        <v>45323</v>
      </c>
      <c r="H43" s="11">
        <v>10</v>
      </c>
      <c r="I43" s="20" t="s">
        <v>259</v>
      </c>
      <c r="J43" s="11" t="s">
        <v>261</v>
      </c>
      <c r="K43" s="11" t="s">
        <v>8715</v>
      </c>
      <c r="L43" s="11">
        <v>2</v>
      </c>
    </row>
    <row r="44" spans="1:12">
      <c r="A44" s="11" t="s">
        <v>32</v>
      </c>
      <c r="D44" s="11" t="s">
        <v>260</v>
      </c>
      <c r="E44" s="19" t="s">
        <v>294</v>
      </c>
      <c r="F44" s="10">
        <v>42036</v>
      </c>
      <c r="G44" s="10">
        <v>45323</v>
      </c>
      <c r="H44" s="11">
        <v>10</v>
      </c>
      <c r="I44" s="20" t="s">
        <v>259</v>
      </c>
      <c r="J44" s="11" t="s">
        <v>261</v>
      </c>
      <c r="K44" s="11" t="s">
        <v>8715</v>
      </c>
      <c r="L44" s="11">
        <v>2</v>
      </c>
    </row>
    <row r="45" spans="1:12">
      <c r="A45" s="11" t="s">
        <v>33</v>
      </c>
      <c r="D45" s="11" t="s">
        <v>260</v>
      </c>
      <c r="E45" s="19" t="s">
        <v>295</v>
      </c>
      <c r="F45" s="10">
        <v>42036</v>
      </c>
      <c r="G45" s="10">
        <v>45323</v>
      </c>
      <c r="H45" s="11">
        <v>10</v>
      </c>
      <c r="I45" s="20" t="s">
        <v>259</v>
      </c>
      <c r="J45" s="11" t="s">
        <v>261</v>
      </c>
      <c r="K45" s="11" t="s">
        <v>8715</v>
      </c>
      <c r="L45" s="11">
        <v>2</v>
      </c>
    </row>
    <row r="46" spans="1:12">
      <c r="A46" s="11" t="s">
        <v>34</v>
      </c>
      <c r="D46" s="11" t="s">
        <v>260</v>
      </c>
      <c r="E46" s="19" t="s">
        <v>296</v>
      </c>
      <c r="F46" s="10">
        <v>42036</v>
      </c>
      <c r="G46" s="10">
        <v>45323</v>
      </c>
      <c r="H46" s="11">
        <v>10</v>
      </c>
      <c r="I46" s="20" t="s">
        <v>259</v>
      </c>
      <c r="J46" s="11" t="s">
        <v>261</v>
      </c>
      <c r="K46" s="11" t="s">
        <v>8715</v>
      </c>
      <c r="L46" s="11">
        <v>2</v>
      </c>
    </row>
    <row r="47" spans="1:12">
      <c r="A47" s="11" t="s">
        <v>35</v>
      </c>
      <c r="D47" s="11" t="s">
        <v>260</v>
      </c>
      <c r="E47" s="19" t="s">
        <v>297</v>
      </c>
      <c r="F47" s="10">
        <v>42036</v>
      </c>
      <c r="G47" s="10">
        <v>45323</v>
      </c>
      <c r="H47" s="11">
        <v>10</v>
      </c>
      <c r="I47" s="20" t="s">
        <v>259</v>
      </c>
      <c r="J47" s="11" t="s">
        <v>261</v>
      </c>
      <c r="K47" s="11" t="s">
        <v>8715</v>
      </c>
      <c r="L47" s="11">
        <v>2</v>
      </c>
    </row>
    <row r="48" spans="1:12">
      <c r="A48" s="11" t="s">
        <v>36</v>
      </c>
      <c r="D48" s="11" t="s">
        <v>260</v>
      </c>
      <c r="E48" s="19" t="s">
        <v>298</v>
      </c>
      <c r="F48" s="10">
        <v>42036</v>
      </c>
      <c r="G48" s="10">
        <v>45323</v>
      </c>
      <c r="H48" s="11">
        <v>10</v>
      </c>
      <c r="I48" s="20" t="s">
        <v>259</v>
      </c>
      <c r="J48" s="11" t="s">
        <v>261</v>
      </c>
      <c r="K48" s="11" t="s">
        <v>8715</v>
      </c>
      <c r="L48" s="11">
        <v>2</v>
      </c>
    </row>
    <row r="49" spans="1:12">
      <c r="A49" s="11" t="s">
        <v>37</v>
      </c>
      <c r="D49" s="11" t="s">
        <v>260</v>
      </c>
      <c r="E49" s="19" t="s">
        <v>299</v>
      </c>
      <c r="F49" s="10">
        <v>42036</v>
      </c>
      <c r="G49" s="10">
        <v>45323</v>
      </c>
      <c r="H49" s="11">
        <v>10</v>
      </c>
      <c r="I49" s="20" t="s">
        <v>259</v>
      </c>
      <c r="J49" s="11" t="s">
        <v>261</v>
      </c>
      <c r="K49" s="11" t="s">
        <v>8715</v>
      </c>
      <c r="L49" s="11">
        <v>2</v>
      </c>
    </row>
    <row r="50" spans="1:12">
      <c r="A50" s="11" t="s">
        <v>38</v>
      </c>
      <c r="D50" s="11" t="s">
        <v>260</v>
      </c>
      <c r="E50" s="19" t="s">
        <v>300</v>
      </c>
      <c r="F50" s="10">
        <v>42036</v>
      </c>
      <c r="G50" s="10">
        <v>45323</v>
      </c>
      <c r="H50" s="11">
        <v>10</v>
      </c>
      <c r="I50" s="20" t="s">
        <v>259</v>
      </c>
      <c r="J50" s="11" t="s">
        <v>261</v>
      </c>
      <c r="K50" s="11" t="s">
        <v>8715</v>
      </c>
      <c r="L50" s="11">
        <v>2</v>
      </c>
    </row>
    <row r="51" spans="1:12">
      <c r="A51" s="11" t="s">
        <v>39</v>
      </c>
      <c r="D51" s="11" t="s">
        <v>260</v>
      </c>
      <c r="E51" s="19" t="s">
        <v>301</v>
      </c>
      <c r="F51" s="10">
        <v>42036</v>
      </c>
      <c r="G51" s="10">
        <v>45323</v>
      </c>
      <c r="H51" s="11">
        <v>10</v>
      </c>
      <c r="I51" s="20" t="s">
        <v>259</v>
      </c>
      <c r="J51" s="11" t="s">
        <v>261</v>
      </c>
      <c r="K51" s="11" t="s">
        <v>8715</v>
      </c>
      <c r="L51" s="11">
        <v>2</v>
      </c>
    </row>
    <row r="52" spans="1:12">
      <c r="A52" s="11" t="s">
        <v>40</v>
      </c>
      <c r="D52" s="11" t="s">
        <v>260</v>
      </c>
      <c r="E52" s="19" t="s">
        <v>302</v>
      </c>
      <c r="F52" s="10">
        <v>42036</v>
      </c>
      <c r="G52" s="10">
        <v>45323</v>
      </c>
      <c r="H52" s="11">
        <v>10</v>
      </c>
      <c r="I52" s="20" t="s">
        <v>259</v>
      </c>
      <c r="J52" s="11" t="s">
        <v>261</v>
      </c>
      <c r="K52" s="11" t="s">
        <v>8715</v>
      </c>
      <c r="L52" s="11">
        <v>2</v>
      </c>
    </row>
    <row r="53" spans="1:12">
      <c r="A53" s="11" t="s">
        <v>41</v>
      </c>
      <c r="D53" s="11" t="s">
        <v>260</v>
      </c>
      <c r="E53" s="19" t="s">
        <v>303</v>
      </c>
      <c r="F53" s="10">
        <v>42036</v>
      </c>
      <c r="G53" s="10">
        <v>45323</v>
      </c>
      <c r="H53" s="11">
        <v>10</v>
      </c>
      <c r="I53" s="20" t="s">
        <v>259</v>
      </c>
      <c r="J53" s="11" t="s">
        <v>261</v>
      </c>
      <c r="K53" s="11" t="s">
        <v>8715</v>
      </c>
      <c r="L53" s="11">
        <v>2</v>
      </c>
    </row>
    <row r="54" spans="1:12">
      <c r="A54" s="11" t="s">
        <v>42</v>
      </c>
      <c r="D54" s="11" t="s">
        <v>260</v>
      </c>
      <c r="E54" s="19" t="s">
        <v>304</v>
      </c>
      <c r="F54" s="10">
        <v>42036</v>
      </c>
      <c r="G54" s="10">
        <v>45323</v>
      </c>
      <c r="H54" s="11">
        <v>10</v>
      </c>
      <c r="I54" s="20" t="s">
        <v>259</v>
      </c>
      <c r="J54" s="11" t="s">
        <v>261</v>
      </c>
      <c r="K54" s="11" t="s">
        <v>8715</v>
      </c>
      <c r="L54" s="11">
        <v>2</v>
      </c>
    </row>
    <row r="55" spans="1:12">
      <c r="A55" s="11" t="s">
        <v>43</v>
      </c>
      <c r="D55" s="11" t="s">
        <v>260</v>
      </c>
      <c r="E55" s="19" t="s">
        <v>305</v>
      </c>
      <c r="F55" s="10">
        <v>42036</v>
      </c>
      <c r="G55" s="10">
        <v>45323</v>
      </c>
      <c r="H55" s="11">
        <v>10</v>
      </c>
      <c r="I55" s="20" t="s">
        <v>259</v>
      </c>
      <c r="J55" s="11" t="s">
        <v>261</v>
      </c>
      <c r="K55" s="11" t="s">
        <v>8715</v>
      </c>
      <c r="L55" s="11">
        <v>2</v>
      </c>
    </row>
    <row r="56" spans="1:12">
      <c r="A56" s="11" t="s">
        <v>44</v>
      </c>
      <c r="D56" s="11" t="s">
        <v>260</v>
      </c>
      <c r="E56" s="19" t="s">
        <v>306</v>
      </c>
      <c r="F56" s="10">
        <v>42036</v>
      </c>
      <c r="G56" s="10">
        <v>45323</v>
      </c>
      <c r="H56" s="11">
        <v>10</v>
      </c>
      <c r="I56" s="20" t="s">
        <v>259</v>
      </c>
      <c r="J56" s="11" t="s">
        <v>261</v>
      </c>
      <c r="K56" s="11" t="s">
        <v>8715</v>
      </c>
      <c r="L56" s="11">
        <v>2</v>
      </c>
    </row>
    <row r="57" spans="1:12">
      <c r="A57" s="11" t="s">
        <v>45</v>
      </c>
      <c r="D57" s="11" t="s">
        <v>260</v>
      </c>
      <c r="E57" s="19" t="s">
        <v>307</v>
      </c>
      <c r="F57" s="10">
        <v>42036</v>
      </c>
      <c r="G57" s="10">
        <v>45323</v>
      </c>
      <c r="H57" s="11">
        <v>10</v>
      </c>
      <c r="I57" s="20" t="s">
        <v>259</v>
      </c>
      <c r="J57" s="11" t="s">
        <v>261</v>
      </c>
      <c r="K57" s="11" t="s">
        <v>8715</v>
      </c>
      <c r="L57" s="11">
        <v>2</v>
      </c>
    </row>
    <row r="58" spans="1:12">
      <c r="A58" s="11" t="s">
        <v>46</v>
      </c>
      <c r="D58" s="11" t="s">
        <v>260</v>
      </c>
      <c r="E58" s="19" t="s">
        <v>308</v>
      </c>
      <c r="F58" s="10">
        <v>42036</v>
      </c>
      <c r="G58" s="10">
        <v>45323</v>
      </c>
      <c r="H58" s="11">
        <v>10</v>
      </c>
      <c r="I58" s="20" t="s">
        <v>259</v>
      </c>
      <c r="J58" s="11" t="s">
        <v>261</v>
      </c>
      <c r="K58" s="11" t="s">
        <v>8715</v>
      </c>
      <c r="L58" s="11">
        <v>2</v>
      </c>
    </row>
    <row r="59" spans="1:12">
      <c r="A59" s="11" t="s">
        <v>47</v>
      </c>
      <c r="D59" s="11" t="s">
        <v>260</v>
      </c>
      <c r="E59" s="19" t="s">
        <v>309</v>
      </c>
      <c r="F59" s="10">
        <v>42036</v>
      </c>
      <c r="G59" s="10">
        <v>45323</v>
      </c>
      <c r="H59" s="11">
        <v>10</v>
      </c>
      <c r="I59" s="20" t="s">
        <v>259</v>
      </c>
      <c r="J59" s="11" t="s">
        <v>261</v>
      </c>
      <c r="K59" s="11" t="s">
        <v>8715</v>
      </c>
      <c r="L59" s="11">
        <v>2</v>
      </c>
    </row>
    <row r="60" spans="1:12">
      <c r="A60" s="11" t="s">
        <v>48</v>
      </c>
      <c r="D60" s="11" t="s">
        <v>260</v>
      </c>
      <c r="E60" s="19" t="s">
        <v>310</v>
      </c>
      <c r="F60" s="10">
        <v>42036</v>
      </c>
      <c r="G60" s="10">
        <v>45323</v>
      </c>
      <c r="H60" s="11">
        <v>10</v>
      </c>
      <c r="I60" s="20" t="s">
        <v>259</v>
      </c>
      <c r="J60" s="11" t="s">
        <v>261</v>
      </c>
      <c r="K60" s="11" t="s">
        <v>8715</v>
      </c>
      <c r="L60" s="11">
        <v>2</v>
      </c>
    </row>
    <row r="61" spans="1:12">
      <c r="A61" s="11" t="s">
        <v>49</v>
      </c>
      <c r="D61" s="11" t="s">
        <v>260</v>
      </c>
      <c r="E61" s="19" t="s">
        <v>311</v>
      </c>
      <c r="F61" s="10">
        <v>42036</v>
      </c>
      <c r="G61" s="10">
        <v>45323</v>
      </c>
      <c r="H61" s="11">
        <v>10</v>
      </c>
      <c r="I61" s="20" t="s">
        <v>259</v>
      </c>
      <c r="J61" s="11" t="s">
        <v>261</v>
      </c>
      <c r="K61" s="11" t="s">
        <v>8715</v>
      </c>
      <c r="L61" s="11">
        <v>2</v>
      </c>
    </row>
    <row r="62" spans="1:12">
      <c r="A62" s="11" t="s">
        <v>50</v>
      </c>
      <c r="D62" s="11" t="s">
        <v>260</v>
      </c>
      <c r="E62" s="19" t="s">
        <v>312</v>
      </c>
      <c r="F62" s="10">
        <v>42036</v>
      </c>
      <c r="G62" s="10">
        <v>45323</v>
      </c>
      <c r="H62" s="11">
        <v>10</v>
      </c>
      <c r="I62" s="20" t="s">
        <v>259</v>
      </c>
      <c r="J62" s="11" t="s">
        <v>261</v>
      </c>
      <c r="K62" s="11" t="s">
        <v>8715</v>
      </c>
      <c r="L62" s="11">
        <v>2</v>
      </c>
    </row>
    <row r="63" spans="1:12">
      <c r="A63" s="11" t="s">
        <v>51</v>
      </c>
      <c r="D63" s="11" t="s">
        <v>260</v>
      </c>
      <c r="E63" s="19" t="s">
        <v>313</v>
      </c>
      <c r="F63" s="10">
        <v>42036</v>
      </c>
      <c r="G63" s="10">
        <v>45323</v>
      </c>
      <c r="H63" s="11">
        <v>10</v>
      </c>
      <c r="I63" s="20" t="s">
        <v>259</v>
      </c>
      <c r="J63" s="11" t="s">
        <v>261</v>
      </c>
      <c r="K63" s="11" t="s">
        <v>8715</v>
      </c>
      <c r="L63" s="11">
        <v>2</v>
      </c>
    </row>
    <row r="64" spans="1:12">
      <c r="A64" s="11" t="s">
        <v>52</v>
      </c>
      <c r="D64" s="11" t="s">
        <v>260</v>
      </c>
      <c r="E64" s="19" t="s">
        <v>314</v>
      </c>
      <c r="F64" s="10">
        <v>42036</v>
      </c>
      <c r="G64" s="10">
        <v>45323</v>
      </c>
      <c r="H64" s="11">
        <v>10</v>
      </c>
      <c r="I64" s="20" t="s">
        <v>259</v>
      </c>
      <c r="J64" s="11" t="s">
        <v>261</v>
      </c>
      <c r="K64" s="11" t="s">
        <v>8715</v>
      </c>
      <c r="L64" s="11">
        <v>2</v>
      </c>
    </row>
    <row r="65" spans="1:12">
      <c r="A65" s="11" t="s">
        <v>53</v>
      </c>
      <c r="D65" s="11" t="s">
        <v>260</v>
      </c>
      <c r="E65" s="19" t="s">
        <v>315</v>
      </c>
      <c r="F65" s="10">
        <v>42036</v>
      </c>
      <c r="G65" s="10">
        <v>45323</v>
      </c>
      <c r="H65" s="11">
        <v>10</v>
      </c>
      <c r="I65" s="20" t="s">
        <v>259</v>
      </c>
      <c r="J65" s="11" t="s">
        <v>261</v>
      </c>
      <c r="K65" s="11" t="s">
        <v>8715</v>
      </c>
      <c r="L65" s="11">
        <v>2</v>
      </c>
    </row>
    <row r="66" spans="1:12">
      <c r="A66" s="11" t="s">
        <v>54</v>
      </c>
      <c r="D66" s="11" t="s">
        <v>260</v>
      </c>
      <c r="E66" s="19" t="s">
        <v>316</v>
      </c>
      <c r="F66" s="10">
        <v>42036</v>
      </c>
      <c r="G66" s="10">
        <v>45323</v>
      </c>
      <c r="H66" s="11">
        <v>10</v>
      </c>
      <c r="I66" s="20" t="s">
        <v>259</v>
      </c>
      <c r="J66" s="11" t="s">
        <v>261</v>
      </c>
      <c r="K66" s="11" t="s">
        <v>8715</v>
      </c>
      <c r="L66" s="11">
        <v>2</v>
      </c>
    </row>
    <row r="67" spans="1:12">
      <c r="A67" s="11" t="s">
        <v>55</v>
      </c>
      <c r="D67" s="11" t="s">
        <v>260</v>
      </c>
      <c r="E67" s="19" t="s">
        <v>317</v>
      </c>
      <c r="F67" s="10">
        <v>42036</v>
      </c>
      <c r="G67" s="10">
        <v>45323</v>
      </c>
      <c r="H67" s="11">
        <v>10</v>
      </c>
      <c r="I67" s="20" t="s">
        <v>259</v>
      </c>
      <c r="J67" s="11" t="s">
        <v>261</v>
      </c>
      <c r="K67" s="11" t="s">
        <v>8715</v>
      </c>
      <c r="L67" s="11">
        <v>2</v>
      </c>
    </row>
    <row r="68" spans="1:12">
      <c r="A68" s="11" t="s">
        <v>56</v>
      </c>
      <c r="D68" s="11" t="s">
        <v>260</v>
      </c>
      <c r="E68" s="19" t="s">
        <v>318</v>
      </c>
      <c r="F68" s="10">
        <v>42036</v>
      </c>
      <c r="G68" s="10">
        <v>45323</v>
      </c>
      <c r="H68" s="11">
        <v>10</v>
      </c>
      <c r="I68" s="20" t="s">
        <v>259</v>
      </c>
      <c r="J68" s="11" t="s">
        <v>261</v>
      </c>
      <c r="K68" s="11" t="s">
        <v>8715</v>
      </c>
      <c r="L68" s="11">
        <v>2</v>
      </c>
    </row>
    <row r="69" spans="1:12">
      <c r="A69" s="11" t="s">
        <v>57</v>
      </c>
      <c r="D69" s="11" t="s">
        <v>260</v>
      </c>
      <c r="E69" s="19" t="s">
        <v>319</v>
      </c>
      <c r="F69" s="10">
        <v>42036</v>
      </c>
      <c r="G69" s="10">
        <v>45323</v>
      </c>
      <c r="H69" s="11">
        <v>10</v>
      </c>
      <c r="I69" s="20" t="s">
        <v>259</v>
      </c>
      <c r="J69" s="11" t="s">
        <v>261</v>
      </c>
      <c r="K69" s="11" t="s">
        <v>8715</v>
      </c>
      <c r="L69" s="11">
        <v>2</v>
      </c>
    </row>
    <row r="70" spans="1:12">
      <c r="A70" s="11" t="s">
        <v>58</v>
      </c>
      <c r="D70" s="11" t="s">
        <v>260</v>
      </c>
      <c r="E70" s="19" t="s">
        <v>320</v>
      </c>
      <c r="F70" s="10">
        <v>42036</v>
      </c>
      <c r="G70" s="10">
        <v>45323</v>
      </c>
      <c r="H70" s="11">
        <v>10</v>
      </c>
      <c r="I70" s="20" t="s">
        <v>259</v>
      </c>
      <c r="J70" s="11" t="s">
        <v>261</v>
      </c>
      <c r="K70" s="11" t="s">
        <v>8715</v>
      </c>
      <c r="L70" s="11">
        <v>2</v>
      </c>
    </row>
    <row r="71" spans="1:12">
      <c r="A71" s="11" t="s">
        <v>59</v>
      </c>
      <c r="D71" s="11" t="s">
        <v>260</v>
      </c>
      <c r="E71" s="19" t="s">
        <v>321</v>
      </c>
      <c r="F71" s="10">
        <v>42036</v>
      </c>
      <c r="G71" s="10">
        <v>45323</v>
      </c>
      <c r="H71" s="11">
        <v>10</v>
      </c>
      <c r="I71" s="20" t="s">
        <v>259</v>
      </c>
      <c r="J71" s="11" t="s">
        <v>261</v>
      </c>
      <c r="K71" s="11" t="s">
        <v>8715</v>
      </c>
      <c r="L71" s="11">
        <v>2</v>
      </c>
    </row>
    <row r="72" spans="1:12">
      <c r="A72" s="11" t="s">
        <v>60</v>
      </c>
      <c r="D72" s="11" t="s">
        <v>260</v>
      </c>
      <c r="E72" s="19" t="s">
        <v>322</v>
      </c>
      <c r="F72" s="10">
        <v>42036</v>
      </c>
      <c r="G72" s="10">
        <v>45323</v>
      </c>
      <c r="H72" s="11">
        <v>10</v>
      </c>
      <c r="I72" s="20" t="s">
        <v>259</v>
      </c>
      <c r="J72" s="11" t="s">
        <v>261</v>
      </c>
      <c r="K72" s="11" t="s">
        <v>8715</v>
      </c>
      <c r="L72" s="11">
        <v>2</v>
      </c>
    </row>
    <row r="73" spans="1:12">
      <c r="A73" s="11" t="s">
        <v>61</v>
      </c>
      <c r="D73" s="11" t="s">
        <v>260</v>
      </c>
      <c r="E73" s="19" t="s">
        <v>323</v>
      </c>
      <c r="F73" s="10">
        <v>42036</v>
      </c>
      <c r="G73" s="10">
        <v>45323</v>
      </c>
      <c r="H73" s="11">
        <v>10</v>
      </c>
      <c r="I73" s="20" t="s">
        <v>259</v>
      </c>
      <c r="J73" s="11" t="s">
        <v>261</v>
      </c>
      <c r="K73" s="11" t="s">
        <v>8715</v>
      </c>
      <c r="L73" s="11">
        <v>2</v>
      </c>
    </row>
    <row r="74" spans="1:12">
      <c r="A74" s="11" t="s">
        <v>62</v>
      </c>
      <c r="D74" s="11" t="s">
        <v>260</v>
      </c>
      <c r="E74" s="19" t="s">
        <v>324</v>
      </c>
      <c r="F74" s="10">
        <v>42036</v>
      </c>
      <c r="G74" s="10">
        <v>45323</v>
      </c>
      <c r="H74" s="11">
        <v>10</v>
      </c>
      <c r="I74" s="20" t="s">
        <v>259</v>
      </c>
      <c r="J74" s="11" t="s">
        <v>261</v>
      </c>
      <c r="K74" s="11" t="s">
        <v>8715</v>
      </c>
      <c r="L74" s="11">
        <v>2</v>
      </c>
    </row>
    <row r="75" spans="1:12">
      <c r="A75" s="11" t="s">
        <v>63</v>
      </c>
      <c r="D75" s="11" t="s">
        <v>260</v>
      </c>
      <c r="E75" s="19" t="s">
        <v>325</v>
      </c>
      <c r="F75" s="10">
        <v>42036</v>
      </c>
      <c r="G75" s="10">
        <v>45323</v>
      </c>
      <c r="H75" s="11">
        <v>10</v>
      </c>
      <c r="I75" s="20" t="s">
        <v>259</v>
      </c>
      <c r="J75" s="11" t="s">
        <v>261</v>
      </c>
      <c r="K75" s="11" t="s">
        <v>8715</v>
      </c>
      <c r="L75" s="11">
        <v>2</v>
      </c>
    </row>
    <row r="76" spans="1:12">
      <c r="A76" s="11" t="s">
        <v>64</v>
      </c>
      <c r="D76" s="11" t="s">
        <v>260</v>
      </c>
      <c r="E76" s="19" t="s">
        <v>326</v>
      </c>
      <c r="F76" s="10">
        <v>42036</v>
      </c>
      <c r="G76" s="10">
        <v>45323</v>
      </c>
      <c r="H76" s="11">
        <v>10</v>
      </c>
      <c r="I76" s="20" t="s">
        <v>259</v>
      </c>
      <c r="J76" s="11" t="s">
        <v>261</v>
      </c>
      <c r="K76" s="11" t="s">
        <v>8715</v>
      </c>
      <c r="L76" s="11">
        <v>2</v>
      </c>
    </row>
    <row r="77" spans="1:12">
      <c r="A77" s="11" t="s">
        <v>65</v>
      </c>
      <c r="D77" s="11" t="s">
        <v>260</v>
      </c>
      <c r="E77" s="19" t="s">
        <v>327</v>
      </c>
      <c r="F77" s="10">
        <v>42036</v>
      </c>
      <c r="G77" s="10">
        <v>45323</v>
      </c>
      <c r="H77" s="11">
        <v>10</v>
      </c>
      <c r="I77" s="20" t="s">
        <v>259</v>
      </c>
      <c r="J77" s="11" t="s">
        <v>261</v>
      </c>
      <c r="K77" s="11" t="s">
        <v>8715</v>
      </c>
      <c r="L77" s="11">
        <v>2</v>
      </c>
    </row>
    <row r="78" spans="1:12">
      <c r="A78" s="11" t="s">
        <v>66</v>
      </c>
      <c r="D78" s="11" t="s">
        <v>260</v>
      </c>
      <c r="E78" s="19" t="s">
        <v>328</v>
      </c>
      <c r="F78" s="10">
        <v>42036</v>
      </c>
      <c r="G78" s="10">
        <v>45323</v>
      </c>
      <c r="H78" s="11">
        <v>10</v>
      </c>
      <c r="I78" s="20" t="s">
        <v>259</v>
      </c>
      <c r="J78" s="11" t="s">
        <v>261</v>
      </c>
      <c r="K78" s="11" t="s">
        <v>8715</v>
      </c>
      <c r="L78" s="11">
        <v>2</v>
      </c>
    </row>
    <row r="79" spans="1:12">
      <c r="A79" s="11" t="s">
        <v>67</v>
      </c>
      <c r="D79" s="11" t="s">
        <v>260</v>
      </c>
      <c r="E79" s="19" t="s">
        <v>329</v>
      </c>
      <c r="F79" s="10">
        <v>42036</v>
      </c>
      <c r="G79" s="10">
        <v>45323</v>
      </c>
      <c r="H79" s="11">
        <v>10</v>
      </c>
      <c r="I79" s="20" t="s">
        <v>259</v>
      </c>
      <c r="J79" s="11" t="s">
        <v>261</v>
      </c>
      <c r="K79" s="11" t="s">
        <v>8715</v>
      </c>
      <c r="L79" s="11">
        <v>2</v>
      </c>
    </row>
    <row r="80" spans="1:12">
      <c r="A80" s="11" t="s">
        <v>68</v>
      </c>
      <c r="D80" s="11" t="s">
        <v>260</v>
      </c>
      <c r="E80" s="19" t="s">
        <v>330</v>
      </c>
      <c r="F80" s="10">
        <v>42036</v>
      </c>
      <c r="G80" s="10">
        <v>45323</v>
      </c>
      <c r="H80" s="11">
        <v>10</v>
      </c>
      <c r="I80" s="20" t="s">
        <v>259</v>
      </c>
      <c r="J80" s="11" t="s">
        <v>261</v>
      </c>
      <c r="K80" s="11" t="s">
        <v>8715</v>
      </c>
      <c r="L80" s="11">
        <v>2</v>
      </c>
    </row>
    <row r="81" spans="1:12">
      <c r="A81" s="11" t="s">
        <v>69</v>
      </c>
      <c r="D81" s="11" t="s">
        <v>260</v>
      </c>
      <c r="E81" s="19" t="s">
        <v>331</v>
      </c>
      <c r="F81" s="10">
        <v>42036</v>
      </c>
      <c r="G81" s="10">
        <v>45323</v>
      </c>
      <c r="H81" s="11">
        <v>10</v>
      </c>
      <c r="I81" s="20" t="s">
        <v>259</v>
      </c>
      <c r="J81" s="11" t="s">
        <v>261</v>
      </c>
      <c r="K81" s="11" t="s">
        <v>8715</v>
      </c>
      <c r="L81" s="11">
        <v>2</v>
      </c>
    </row>
    <row r="82" spans="1:12">
      <c r="A82" s="11" t="s">
        <v>70</v>
      </c>
      <c r="D82" s="11" t="s">
        <v>260</v>
      </c>
      <c r="E82" s="19" t="s">
        <v>332</v>
      </c>
      <c r="F82" s="10">
        <v>42036</v>
      </c>
      <c r="G82" s="10">
        <v>45323</v>
      </c>
      <c r="H82" s="11">
        <v>10</v>
      </c>
      <c r="I82" s="20" t="s">
        <v>259</v>
      </c>
      <c r="J82" s="11" t="s">
        <v>261</v>
      </c>
      <c r="K82" s="11" t="s">
        <v>8715</v>
      </c>
      <c r="L82" s="11">
        <v>2</v>
      </c>
    </row>
    <row r="83" spans="1:12">
      <c r="A83" s="11" t="s">
        <v>71</v>
      </c>
      <c r="D83" s="11" t="s">
        <v>260</v>
      </c>
      <c r="E83" s="19" t="s">
        <v>333</v>
      </c>
      <c r="F83" s="10">
        <v>42036</v>
      </c>
      <c r="G83" s="10">
        <v>45323</v>
      </c>
      <c r="H83" s="11">
        <v>10</v>
      </c>
      <c r="I83" s="20" t="s">
        <v>259</v>
      </c>
      <c r="J83" s="11" t="s">
        <v>261</v>
      </c>
      <c r="K83" s="11" t="s">
        <v>8715</v>
      </c>
      <c r="L83" s="11">
        <v>2</v>
      </c>
    </row>
    <row r="84" spans="1:12">
      <c r="A84" s="11" t="s">
        <v>72</v>
      </c>
      <c r="D84" s="11" t="s">
        <v>260</v>
      </c>
      <c r="E84" s="19" t="s">
        <v>334</v>
      </c>
      <c r="F84" s="10">
        <v>42036</v>
      </c>
      <c r="G84" s="10">
        <v>45323</v>
      </c>
      <c r="H84" s="11">
        <v>10</v>
      </c>
      <c r="I84" s="20" t="s">
        <v>259</v>
      </c>
      <c r="J84" s="11" t="s">
        <v>261</v>
      </c>
      <c r="K84" s="11" t="s">
        <v>8715</v>
      </c>
      <c r="L84" s="11">
        <v>2</v>
      </c>
    </row>
    <row r="85" spans="1:12">
      <c r="A85" s="11" t="s">
        <v>73</v>
      </c>
      <c r="D85" s="11" t="s">
        <v>260</v>
      </c>
      <c r="E85" s="19" t="s">
        <v>335</v>
      </c>
      <c r="F85" s="10">
        <v>42036</v>
      </c>
      <c r="G85" s="10">
        <v>45323</v>
      </c>
      <c r="H85" s="11">
        <v>10</v>
      </c>
      <c r="I85" s="20" t="s">
        <v>259</v>
      </c>
      <c r="J85" s="11" t="s">
        <v>261</v>
      </c>
      <c r="K85" s="11" t="s">
        <v>8715</v>
      </c>
      <c r="L85" s="11">
        <v>2</v>
      </c>
    </row>
    <row r="86" spans="1:12">
      <c r="A86" s="11" t="s">
        <v>74</v>
      </c>
      <c r="D86" s="11" t="s">
        <v>260</v>
      </c>
      <c r="E86" s="19" t="s">
        <v>336</v>
      </c>
      <c r="F86" s="10">
        <v>42036</v>
      </c>
      <c r="G86" s="10">
        <v>45323</v>
      </c>
      <c r="H86" s="11">
        <v>10</v>
      </c>
      <c r="I86" s="20" t="s">
        <v>259</v>
      </c>
      <c r="J86" s="11" t="s">
        <v>261</v>
      </c>
      <c r="K86" s="11" t="s">
        <v>8715</v>
      </c>
      <c r="L86" s="11">
        <v>2</v>
      </c>
    </row>
    <row r="87" spans="1:12">
      <c r="A87" s="11" t="s">
        <v>75</v>
      </c>
      <c r="D87" s="11" t="s">
        <v>260</v>
      </c>
      <c r="E87" s="19" t="s">
        <v>337</v>
      </c>
      <c r="F87" s="10">
        <v>42036</v>
      </c>
      <c r="G87" s="10">
        <v>45323</v>
      </c>
      <c r="H87" s="11">
        <v>10</v>
      </c>
      <c r="I87" s="20" t="s">
        <v>259</v>
      </c>
      <c r="J87" s="11" t="s">
        <v>261</v>
      </c>
      <c r="K87" s="11" t="s">
        <v>8715</v>
      </c>
      <c r="L87" s="11">
        <v>2</v>
      </c>
    </row>
    <row r="88" spans="1:12">
      <c r="A88" s="11" t="s">
        <v>76</v>
      </c>
      <c r="D88" s="11" t="s">
        <v>260</v>
      </c>
      <c r="E88" s="19" t="s">
        <v>338</v>
      </c>
      <c r="F88" s="10">
        <v>42036</v>
      </c>
      <c r="G88" s="10">
        <v>45323</v>
      </c>
      <c r="H88" s="11">
        <v>10</v>
      </c>
      <c r="I88" s="20" t="s">
        <v>259</v>
      </c>
      <c r="J88" s="11" t="s">
        <v>261</v>
      </c>
      <c r="K88" s="11" t="s">
        <v>8715</v>
      </c>
      <c r="L88" s="11">
        <v>2</v>
      </c>
    </row>
    <row r="89" spans="1:12">
      <c r="A89" s="11" t="s">
        <v>77</v>
      </c>
      <c r="D89" s="11" t="s">
        <v>260</v>
      </c>
      <c r="E89" s="19" t="s">
        <v>339</v>
      </c>
      <c r="F89" s="10">
        <v>42036</v>
      </c>
      <c r="G89" s="10">
        <v>45323</v>
      </c>
      <c r="H89" s="11">
        <v>10</v>
      </c>
      <c r="I89" s="20" t="s">
        <v>259</v>
      </c>
      <c r="J89" s="11" t="s">
        <v>261</v>
      </c>
      <c r="K89" s="11" t="s">
        <v>8715</v>
      </c>
      <c r="L89" s="11">
        <v>2</v>
      </c>
    </row>
    <row r="90" spans="1:12">
      <c r="A90" s="11" t="s">
        <v>78</v>
      </c>
      <c r="D90" s="11" t="s">
        <v>260</v>
      </c>
      <c r="E90" s="19" t="s">
        <v>340</v>
      </c>
      <c r="F90" s="10">
        <v>42036</v>
      </c>
      <c r="G90" s="10">
        <v>45323</v>
      </c>
      <c r="H90" s="11">
        <v>10</v>
      </c>
      <c r="I90" s="20" t="s">
        <v>259</v>
      </c>
      <c r="J90" s="11" t="s">
        <v>261</v>
      </c>
      <c r="K90" s="11" t="s">
        <v>8715</v>
      </c>
      <c r="L90" s="11">
        <v>2</v>
      </c>
    </row>
    <row r="91" spans="1:12">
      <c r="A91" s="11" t="s">
        <v>79</v>
      </c>
      <c r="D91" s="11" t="s">
        <v>260</v>
      </c>
      <c r="E91" s="19" t="s">
        <v>341</v>
      </c>
      <c r="F91" s="10">
        <v>42036</v>
      </c>
      <c r="G91" s="10">
        <v>45323</v>
      </c>
      <c r="H91" s="11">
        <v>10</v>
      </c>
      <c r="I91" s="20" t="s">
        <v>259</v>
      </c>
      <c r="J91" s="11" t="s">
        <v>261</v>
      </c>
      <c r="K91" s="11" t="s">
        <v>8715</v>
      </c>
      <c r="L91" s="11">
        <v>2</v>
      </c>
    </row>
    <row r="92" spans="1:12">
      <c r="A92" s="11" t="s">
        <v>80</v>
      </c>
      <c r="D92" s="11" t="s">
        <v>260</v>
      </c>
      <c r="E92" s="19" t="s">
        <v>342</v>
      </c>
      <c r="F92" s="10">
        <v>42036</v>
      </c>
      <c r="G92" s="10">
        <v>45323</v>
      </c>
      <c r="H92" s="11">
        <v>10</v>
      </c>
      <c r="I92" s="20" t="s">
        <v>259</v>
      </c>
      <c r="J92" s="11" t="s">
        <v>261</v>
      </c>
      <c r="K92" s="11" t="s">
        <v>8715</v>
      </c>
      <c r="L92" s="11">
        <v>2</v>
      </c>
    </row>
    <row r="93" spans="1:12">
      <c r="A93" s="11" t="s">
        <v>81</v>
      </c>
      <c r="D93" s="11" t="s">
        <v>260</v>
      </c>
      <c r="E93" s="19" t="s">
        <v>343</v>
      </c>
      <c r="F93" s="10">
        <v>42036</v>
      </c>
      <c r="G93" s="10">
        <v>45323</v>
      </c>
      <c r="H93" s="11">
        <v>10</v>
      </c>
      <c r="I93" s="20" t="s">
        <v>259</v>
      </c>
      <c r="J93" s="11" t="s">
        <v>261</v>
      </c>
      <c r="K93" s="11" t="s">
        <v>8715</v>
      </c>
      <c r="L93" s="11">
        <v>2</v>
      </c>
    </row>
    <row r="94" spans="1:12">
      <c r="A94" s="11" t="s">
        <v>82</v>
      </c>
      <c r="D94" s="11" t="s">
        <v>260</v>
      </c>
      <c r="E94" s="19" t="s">
        <v>344</v>
      </c>
      <c r="F94" s="10">
        <v>42036</v>
      </c>
      <c r="G94" s="10">
        <v>45323</v>
      </c>
      <c r="H94" s="11">
        <v>10</v>
      </c>
      <c r="I94" s="20" t="s">
        <v>259</v>
      </c>
      <c r="J94" s="11" t="s">
        <v>261</v>
      </c>
      <c r="K94" s="11" t="s">
        <v>8715</v>
      </c>
      <c r="L94" s="11">
        <v>2</v>
      </c>
    </row>
    <row r="95" spans="1:12">
      <c r="A95" s="11" t="s">
        <v>83</v>
      </c>
      <c r="D95" s="11" t="s">
        <v>260</v>
      </c>
      <c r="E95" s="19" t="s">
        <v>345</v>
      </c>
      <c r="F95" s="10">
        <v>42036</v>
      </c>
      <c r="G95" s="10">
        <v>45323</v>
      </c>
      <c r="H95" s="11">
        <v>10</v>
      </c>
      <c r="I95" s="20" t="s">
        <v>259</v>
      </c>
      <c r="J95" s="11" t="s">
        <v>261</v>
      </c>
      <c r="K95" s="11" t="s">
        <v>8715</v>
      </c>
      <c r="L95" s="11">
        <v>2</v>
      </c>
    </row>
    <row r="96" spans="1:12">
      <c r="A96" s="11" t="s">
        <v>84</v>
      </c>
      <c r="D96" s="11" t="s">
        <v>260</v>
      </c>
      <c r="E96" s="19" t="s">
        <v>346</v>
      </c>
      <c r="F96" s="10">
        <v>42036</v>
      </c>
      <c r="G96" s="10">
        <v>45323</v>
      </c>
      <c r="H96" s="11">
        <v>10</v>
      </c>
      <c r="I96" s="20" t="s">
        <v>259</v>
      </c>
      <c r="J96" s="11" t="s">
        <v>261</v>
      </c>
      <c r="K96" s="11" t="s">
        <v>8715</v>
      </c>
      <c r="L96" s="11">
        <v>2</v>
      </c>
    </row>
    <row r="97" spans="1:12">
      <c r="A97" s="11" t="s">
        <v>85</v>
      </c>
      <c r="D97" s="11" t="s">
        <v>260</v>
      </c>
      <c r="E97" s="19" t="s">
        <v>347</v>
      </c>
      <c r="F97" s="10">
        <v>42036</v>
      </c>
      <c r="G97" s="10">
        <v>45323</v>
      </c>
      <c r="H97" s="11">
        <v>10</v>
      </c>
      <c r="I97" s="20" t="s">
        <v>259</v>
      </c>
      <c r="J97" s="11" t="s">
        <v>261</v>
      </c>
      <c r="K97" s="11" t="s">
        <v>8715</v>
      </c>
      <c r="L97" s="11">
        <v>2</v>
      </c>
    </row>
    <row r="98" spans="1:12">
      <c r="A98" s="11" t="s">
        <v>86</v>
      </c>
      <c r="D98" s="11" t="s">
        <v>260</v>
      </c>
      <c r="E98" s="19" t="s">
        <v>348</v>
      </c>
      <c r="F98" s="10">
        <v>42036</v>
      </c>
      <c r="G98" s="10">
        <v>45323</v>
      </c>
      <c r="H98" s="11">
        <v>10</v>
      </c>
      <c r="I98" s="20" t="s">
        <v>259</v>
      </c>
      <c r="J98" s="11" t="s">
        <v>261</v>
      </c>
      <c r="K98" s="11" t="s">
        <v>8715</v>
      </c>
      <c r="L98" s="11">
        <v>2</v>
      </c>
    </row>
    <row r="99" spans="1:12">
      <c r="A99" s="11" t="s">
        <v>87</v>
      </c>
      <c r="D99" s="11" t="s">
        <v>260</v>
      </c>
      <c r="E99" s="19" t="s">
        <v>349</v>
      </c>
      <c r="F99" s="10">
        <v>42036</v>
      </c>
      <c r="G99" s="10">
        <v>45323</v>
      </c>
      <c r="H99" s="11">
        <v>10</v>
      </c>
      <c r="I99" s="20" t="s">
        <v>259</v>
      </c>
      <c r="J99" s="11" t="s">
        <v>261</v>
      </c>
      <c r="K99" s="11" t="s">
        <v>8715</v>
      </c>
      <c r="L99" s="11">
        <v>2</v>
      </c>
    </row>
    <row r="100" spans="1:12">
      <c r="A100" s="11" t="s">
        <v>88</v>
      </c>
      <c r="D100" s="11" t="s">
        <v>260</v>
      </c>
      <c r="E100" s="19" t="s">
        <v>350</v>
      </c>
      <c r="F100" s="10">
        <v>42036</v>
      </c>
      <c r="G100" s="10">
        <v>45323</v>
      </c>
      <c r="H100" s="11">
        <v>10</v>
      </c>
      <c r="I100" s="20" t="s">
        <v>259</v>
      </c>
      <c r="J100" s="11" t="s">
        <v>261</v>
      </c>
      <c r="K100" s="11" t="s">
        <v>8715</v>
      </c>
      <c r="L100" s="11">
        <v>2</v>
      </c>
    </row>
    <row r="101" spans="1:12">
      <c r="A101" s="11" t="s">
        <v>89</v>
      </c>
      <c r="D101" s="11" t="s">
        <v>260</v>
      </c>
      <c r="E101" s="19" t="s">
        <v>351</v>
      </c>
      <c r="F101" s="10">
        <v>42036</v>
      </c>
      <c r="G101" s="10">
        <v>45323</v>
      </c>
      <c r="H101" s="11">
        <v>10</v>
      </c>
      <c r="I101" s="20" t="s">
        <v>259</v>
      </c>
      <c r="J101" s="11" t="s">
        <v>261</v>
      </c>
      <c r="K101" s="11" t="s">
        <v>8715</v>
      </c>
      <c r="L101" s="11">
        <v>2</v>
      </c>
    </row>
    <row r="102" spans="1:12">
      <c r="A102" s="11" t="s">
        <v>90</v>
      </c>
      <c r="D102" s="11" t="s">
        <v>260</v>
      </c>
      <c r="E102" s="19" t="s">
        <v>352</v>
      </c>
      <c r="F102" s="10">
        <v>42036</v>
      </c>
      <c r="G102" s="10">
        <v>45323</v>
      </c>
      <c r="H102" s="11">
        <v>10</v>
      </c>
      <c r="I102" s="20" t="s">
        <v>259</v>
      </c>
      <c r="J102" s="11" t="s">
        <v>261</v>
      </c>
      <c r="K102" s="11" t="s">
        <v>8715</v>
      </c>
      <c r="L102" s="11">
        <v>2</v>
      </c>
    </row>
    <row r="103" spans="1:12">
      <c r="A103" s="11" t="s">
        <v>91</v>
      </c>
      <c r="D103" s="11" t="s">
        <v>260</v>
      </c>
      <c r="E103" s="19" t="s">
        <v>353</v>
      </c>
      <c r="F103" s="10">
        <v>42036</v>
      </c>
      <c r="G103" s="10">
        <v>45323</v>
      </c>
      <c r="H103" s="11">
        <v>10</v>
      </c>
      <c r="I103" s="20" t="s">
        <v>259</v>
      </c>
      <c r="J103" s="11" t="s">
        <v>261</v>
      </c>
      <c r="K103" s="11" t="s">
        <v>8715</v>
      </c>
      <c r="L103" s="11">
        <v>2</v>
      </c>
    </row>
    <row r="104" spans="1:12">
      <c r="A104" s="11" t="s">
        <v>92</v>
      </c>
      <c r="D104" s="11" t="s">
        <v>260</v>
      </c>
      <c r="E104" s="19" t="s">
        <v>354</v>
      </c>
      <c r="F104" s="10">
        <v>42036</v>
      </c>
      <c r="G104" s="10">
        <v>45323</v>
      </c>
      <c r="H104" s="11">
        <v>10</v>
      </c>
      <c r="I104" s="20" t="s">
        <v>259</v>
      </c>
      <c r="J104" s="11" t="s">
        <v>261</v>
      </c>
      <c r="K104" s="11" t="s">
        <v>8715</v>
      </c>
      <c r="L104" s="11">
        <v>2</v>
      </c>
    </row>
    <row r="105" spans="1:12">
      <c r="A105" s="11" t="s">
        <v>93</v>
      </c>
      <c r="D105" s="11" t="s">
        <v>260</v>
      </c>
      <c r="E105" s="19" t="s">
        <v>355</v>
      </c>
      <c r="F105" s="10">
        <v>42036</v>
      </c>
      <c r="G105" s="10">
        <v>45323</v>
      </c>
      <c r="H105" s="11">
        <v>10</v>
      </c>
      <c r="I105" s="20" t="s">
        <v>259</v>
      </c>
      <c r="J105" s="11" t="s">
        <v>261</v>
      </c>
      <c r="K105" s="11" t="s">
        <v>8715</v>
      </c>
      <c r="L105" s="11">
        <v>2</v>
      </c>
    </row>
    <row r="106" spans="1:12">
      <c r="A106" s="11" t="s">
        <v>94</v>
      </c>
      <c r="D106" s="11" t="s">
        <v>260</v>
      </c>
      <c r="E106" s="19" t="s">
        <v>356</v>
      </c>
      <c r="F106" s="10">
        <v>42036</v>
      </c>
      <c r="G106" s="10">
        <v>45323</v>
      </c>
      <c r="H106" s="11">
        <v>10</v>
      </c>
      <c r="I106" s="20" t="s">
        <v>259</v>
      </c>
      <c r="J106" s="11" t="s">
        <v>261</v>
      </c>
      <c r="K106" s="11" t="s">
        <v>8715</v>
      </c>
      <c r="L106" s="11">
        <v>2</v>
      </c>
    </row>
    <row r="107" spans="1:12">
      <c r="A107" s="11" t="s">
        <v>95</v>
      </c>
      <c r="D107" s="11" t="s">
        <v>260</v>
      </c>
      <c r="E107" s="19" t="s">
        <v>357</v>
      </c>
      <c r="F107" s="10">
        <v>42036</v>
      </c>
      <c r="G107" s="10">
        <v>45323</v>
      </c>
      <c r="H107" s="11">
        <v>10</v>
      </c>
      <c r="I107" s="20" t="s">
        <v>259</v>
      </c>
      <c r="J107" s="11" t="s">
        <v>261</v>
      </c>
      <c r="K107" s="11" t="s">
        <v>8715</v>
      </c>
      <c r="L107" s="11">
        <v>2</v>
      </c>
    </row>
    <row r="108" spans="1:12">
      <c r="A108" s="11" t="s">
        <v>96</v>
      </c>
      <c r="D108" s="11" t="s">
        <v>260</v>
      </c>
      <c r="E108" s="19" t="s">
        <v>358</v>
      </c>
      <c r="F108" s="10">
        <v>42036</v>
      </c>
      <c r="G108" s="10">
        <v>45323</v>
      </c>
      <c r="H108" s="11">
        <v>10</v>
      </c>
      <c r="I108" s="20" t="s">
        <v>259</v>
      </c>
      <c r="J108" s="11" t="s">
        <v>261</v>
      </c>
      <c r="K108" s="11" t="s">
        <v>8715</v>
      </c>
      <c r="L108" s="11">
        <v>2</v>
      </c>
    </row>
    <row r="109" spans="1:12">
      <c r="A109" s="11" t="s">
        <v>97</v>
      </c>
      <c r="D109" s="11" t="s">
        <v>260</v>
      </c>
      <c r="E109" s="19" t="s">
        <v>359</v>
      </c>
      <c r="F109" s="10">
        <v>42036</v>
      </c>
      <c r="G109" s="10">
        <v>45323</v>
      </c>
      <c r="H109" s="11">
        <v>10</v>
      </c>
      <c r="I109" s="20" t="s">
        <v>259</v>
      </c>
      <c r="J109" s="11" t="s">
        <v>261</v>
      </c>
      <c r="K109" s="11" t="s">
        <v>8715</v>
      </c>
      <c r="L109" s="11">
        <v>2</v>
      </c>
    </row>
    <row r="110" spans="1:12">
      <c r="A110" s="11" t="s">
        <v>98</v>
      </c>
      <c r="D110" s="11" t="s">
        <v>260</v>
      </c>
      <c r="E110" s="19" t="s">
        <v>360</v>
      </c>
      <c r="F110" s="10">
        <v>42036</v>
      </c>
      <c r="G110" s="10">
        <v>45323</v>
      </c>
      <c r="H110" s="11">
        <v>10</v>
      </c>
      <c r="I110" s="20" t="s">
        <v>259</v>
      </c>
      <c r="J110" s="11" t="s">
        <v>261</v>
      </c>
      <c r="K110" s="11" t="s">
        <v>8715</v>
      </c>
      <c r="L110" s="11">
        <v>2</v>
      </c>
    </row>
    <row r="111" spans="1:12">
      <c r="A111" s="11" t="s">
        <v>99</v>
      </c>
      <c r="D111" s="11" t="s">
        <v>260</v>
      </c>
      <c r="E111" s="19" t="s">
        <v>361</v>
      </c>
      <c r="F111" s="10">
        <v>42036</v>
      </c>
      <c r="G111" s="10">
        <v>45323</v>
      </c>
      <c r="H111" s="11">
        <v>10</v>
      </c>
      <c r="I111" s="20" t="s">
        <v>259</v>
      </c>
      <c r="J111" s="11" t="s">
        <v>261</v>
      </c>
      <c r="K111" s="11" t="s">
        <v>8715</v>
      </c>
      <c r="L111" s="11">
        <v>2</v>
      </c>
    </row>
    <row r="112" spans="1:12">
      <c r="A112" s="11" t="s">
        <v>100</v>
      </c>
      <c r="D112" s="11" t="s">
        <v>260</v>
      </c>
      <c r="E112" s="19" t="s">
        <v>362</v>
      </c>
      <c r="F112" s="10">
        <v>42036</v>
      </c>
      <c r="G112" s="10">
        <v>45323</v>
      </c>
      <c r="H112" s="11">
        <v>10</v>
      </c>
      <c r="I112" s="20" t="s">
        <v>259</v>
      </c>
      <c r="J112" s="11" t="s">
        <v>261</v>
      </c>
      <c r="K112" s="11" t="s">
        <v>8715</v>
      </c>
      <c r="L112" s="11">
        <v>2</v>
      </c>
    </row>
    <row r="113" spans="1:12">
      <c r="A113" s="11" t="s">
        <v>101</v>
      </c>
      <c r="D113" s="11" t="s">
        <v>260</v>
      </c>
      <c r="E113" s="19" t="s">
        <v>363</v>
      </c>
      <c r="F113" s="10">
        <v>42036</v>
      </c>
      <c r="G113" s="10">
        <v>45323</v>
      </c>
      <c r="H113" s="11">
        <v>10</v>
      </c>
      <c r="I113" s="20" t="s">
        <v>259</v>
      </c>
      <c r="J113" s="11" t="s">
        <v>261</v>
      </c>
      <c r="K113" s="11" t="s">
        <v>8715</v>
      </c>
      <c r="L113" s="11">
        <v>2</v>
      </c>
    </row>
    <row r="114" spans="1:12">
      <c r="A114" s="11" t="s">
        <v>102</v>
      </c>
      <c r="D114" s="11" t="s">
        <v>260</v>
      </c>
      <c r="E114" s="19" t="s">
        <v>364</v>
      </c>
      <c r="F114" s="10">
        <v>42036</v>
      </c>
      <c r="G114" s="10">
        <v>45323</v>
      </c>
      <c r="H114" s="11">
        <v>10</v>
      </c>
      <c r="I114" s="20" t="s">
        <v>259</v>
      </c>
      <c r="J114" s="11" t="s">
        <v>261</v>
      </c>
      <c r="K114" s="11" t="s">
        <v>8715</v>
      </c>
      <c r="L114" s="11">
        <v>2</v>
      </c>
    </row>
    <row r="115" spans="1:12">
      <c r="A115" s="11" t="s">
        <v>103</v>
      </c>
      <c r="D115" s="11" t="s">
        <v>260</v>
      </c>
      <c r="E115" s="19" t="s">
        <v>365</v>
      </c>
      <c r="F115" s="10">
        <v>42036</v>
      </c>
      <c r="G115" s="10">
        <v>45323</v>
      </c>
      <c r="H115" s="11">
        <v>10</v>
      </c>
      <c r="I115" s="20" t="s">
        <v>259</v>
      </c>
      <c r="J115" s="11" t="s">
        <v>261</v>
      </c>
      <c r="K115" s="11" t="s">
        <v>8715</v>
      </c>
      <c r="L115" s="11">
        <v>2</v>
      </c>
    </row>
    <row r="116" spans="1:12">
      <c r="A116" s="11" t="s">
        <v>104</v>
      </c>
      <c r="D116" s="11" t="s">
        <v>260</v>
      </c>
      <c r="E116" s="19" t="s">
        <v>366</v>
      </c>
      <c r="F116" s="10">
        <v>42036</v>
      </c>
      <c r="G116" s="10">
        <v>45323</v>
      </c>
      <c r="H116" s="11">
        <v>10</v>
      </c>
      <c r="I116" s="20" t="s">
        <v>259</v>
      </c>
      <c r="J116" s="11" t="s">
        <v>261</v>
      </c>
      <c r="K116" s="11" t="s">
        <v>8715</v>
      </c>
      <c r="L116" s="11">
        <v>2</v>
      </c>
    </row>
    <row r="117" spans="1:12">
      <c r="A117" s="11" t="s">
        <v>105</v>
      </c>
      <c r="D117" s="11" t="s">
        <v>260</v>
      </c>
      <c r="E117" s="19" t="s">
        <v>367</v>
      </c>
      <c r="F117" s="10">
        <v>42036</v>
      </c>
      <c r="G117" s="10">
        <v>45323</v>
      </c>
      <c r="H117" s="11">
        <v>10</v>
      </c>
      <c r="I117" s="20" t="s">
        <v>259</v>
      </c>
      <c r="J117" s="11" t="s">
        <v>261</v>
      </c>
      <c r="K117" s="11" t="s">
        <v>8715</v>
      </c>
      <c r="L117" s="11">
        <v>2</v>
      </c>
    </row>
    <row r="118" spans="1:12">
      <c r="A118" s="11" t="s">
        <v>106</v>
      </c>
      <c r="D118" s="11" t="s">
        <v>260</v>
      </c>
      <c r="E118" s="19" t="s">
        <v>368</v>
      </c>
      <c r="F118" s="10">
        <v>42036</v>
      </c>
      <c r="G118" s="10">
        <v>45323</v>
      </c>
      <c r="H118" s="11">
        <v>10</v>
      </c>
      <c r="I118" s="20" t="s">
        <v>259</v>
      </c>
      <c r="J118" s="11" t="s">
        <v>261</v>
      </c>
      <c r="K118" s="11" t="s">
        <v>8715</v>
      </c>
      <c r="L118" s="11">
        <v>2</v>
      </c>
    </row>
    <row r="119" spans="1:12">
      <c r="A119" s="11" t="s">
        <v>107</v>
      </c>
      <c r="D119" s="11" t="s">
        <v>260</v>
      </c>
      <c r="E119" s="19" t="s">
        <v>369</v>
      </c>
      <c r="F119" s="10">
        <v>42036</v>
      </c>
      <c r="G119" s="10">
        <v>45323</v>
      </c>
      <c r="H119" s="11">
        <v>10</v>
      </c>
      <c r="I119" s="20" t="s">
        <v>259</v>
      </c>
      <c r="J119" s="11" t="s">
        <v>261</v>
      </c>
      <c r="K119" s="11" t="s">
        <v>8715</v>
      </c>
      <c r="L119" s="11">
        <v>2</v>
      </c>
    </row>
    <row r="120" spans="1:12">
      <c r="A120" s="11" t="s">
        <v>108</v>
      </c>
      <c r="D120" s="11" t="s">
        <v>260</v>
      </c>
      <c r="E120" s="19" t="s">
        <v>370</v>
      </c>
      <c r="F120" s="10">
        <v>42036</v>
      </c>
      <c r="G120" s="10">
        <v>45323</v>
      </c>
      <c r="H120" s="11">
        <v>10</v>
      </c>
      <c r="I120" s="20" t="s">
        <v>259</v>
      </c>
      <c r="J120" s="11" t="s">
        <v>261</v>
      </c>
      <c r="K120" s="11" t="s">
        <v>8715</v>
      </c>
      <c r="L120" s="11">
        <v>2</v>
      </c>
    </row>
    <row r="121" spans="1:12">
      <c r="A121" s="11" t="s">
        <v>109</v>
      </c>
      <c r="D121" s="11" t="s">
        <v>260</v>
      </c>
      <c r="E121" s="19" t="s">
        <v>371</v>
      </c>
      <c r="F121" s="10">
        <v>42036</v>
      </c>
      <c r="G121" s="10">
        <v>45323</v>
      </c>
      <c r="H121" s="11">
        <v>10</v>
      </c>
      <c r="I121" s="20" t="s">
        <v>259</v>
      </c>
      <c r="J121" s="11" t="s">
        <v>261</v>
      </c>
      <c r="K121" s="11" t="s">
        <v>8715</v>
      </c>
      <c r="L121" s="11">
        <v>2</v>
      </c>
    </row>
    <row r="122" spans="1:12">
      <c r="A122" s="11" t="s">
        <v>110</v>
      </c>
      <c r="D122" s="11" t="s">
        <v>260</v>
      </c>
      <c r="E122" s="19" t="s">
        <v>372</v>
      </c>
      <c r="F122" s="10">
        <v>42036</v>
      </c>
      <c r="G122" s="10">
        <v>45323</v>
      </c>
      <c r="H122" s="11">
        <v>10</v>
      </c>
      <c r="I122" s="20" t="s">
        <v>259</v>
      </c>
      <c r="J122" s="11" t="s">
        <v>261</v>
      </c>
      <c r="K122" s="11" t="s">
        <v>8715</v>
      </c>
      <c r="L122" s="11">
        <v>2</v>
      </c>
    </row>
    <row r="123" spans="1:12">
      <c r="A123" s="11" t="s">
        <v>111</v>
      </c>
      <c r="D123" s="11" t="s">
        <v>260</v>
      </c>
      <c r="E123" s="19" t="s">
        <v>373</v>
      </c>
      <c r="F123" s="10">
        <v>42036</v>
      </c>
      <c r="G123" s="10">
        <v>45323</v>
      </c>
      <c r="H123" s="11">
        <v>10</v>
      </c>
      <c r="I123" s="20" t="s">
        <v>259</v>
      </c>
      <c r="J123" s="11" t="s">
        <v>261</v>
      </c>
      <c r="K123" s="11" t="s">
        <v>8715</v>
      </c>
      <c r="L123" s="11">
        <v>2</v>
      </c>
    </row>
    <row r="124" spans="1:12">
      <c r="A124" s="11" t="s">
        <v>112</v>
      </c>
      <c r="D124" s="11" t="s">
        <v>260</v>
      </c>
      <c r="E124" s="19" t="s">
        <v>374</v>
      </c>
      <c r="F124" s="10">
        <v>42036</v>
      </c>
      <c r="G124" s="10">
        <v>45323</v>
      </c>
      <c r="H124" s="11">
        <v>10</v>
      </c>
      <c r="I124" s="20" t="s">
        <v>259</v>
      </c>
      <c r="J124" s="11" t="s">
        <v>261</v>
      </c>
      <c r="K124" s="11" t="s">
        <v>8715</v>
      </c>
      <c r="L124" s="11">
        <v>2</v>
      </c>
    </row>
    <row r="125" spans="1:12">
      <c r="A125" s="11" t="s">
        <v>113</v>
      </c>
      <c r="D125" s="11" t="s">
        <v>260</v>
      </c>
      <c r="E125" s="19" t="s">
        <v>375</v>
      </c>
      <c r="F125" s="10">
        <v>42036</v>
      </c>
      <c r="G125" s="10">
        <v>45323</v>
      </c>
      <c r="H125" s="11">
        <v>10</v>
      </c>
      <c r="I125" s="20" t="s">
        <v>259</v>
      </c>
      <c r="J125" s="11" t="s">
        <v>261</v>
      </c>
      <c r="K125" s="11" t="s">
        <v>8715</v>
      </c>
      <c r="L125" s="11">
        <v>2</v>
      </c>
    </row>
    <row r="126" spans="1:12">
      <c r="A126" s="11" t="s">
        <v>114</v>
      </c>
      <c r="D126" s="11" t="s">
        <v>260</v>
      </c>
      <c r="E126" s="19" t="s">
        <v>376</v>
      </c>
      <c r="F126" s="10">
        <v>42036</v>
      </c>
      <c r="G126" s="10">
        <v>45323</v>
      </c>
      <c r="H126" s="11">
        <v>10</v>
      </c>
      <c r="I126" s="20" t="s">
        <v>259</v>
      </c>
      <c r="J126" s="11" t="s">
        <v>261</v>
      </c>
      <c r="K126" s="11" t="s">
        <v>8715</v>
      </c>
      <c r="L126" s="11">
        <v>2</v>
      </c>
    </row>
    <row r="127" spans="1:12">
      <c r="A127" s="11" t="s">
        <v>115</v>
      </c>
      <c r="D127" s="11" t="s">
        <v>260</v>
      </c>
      <c r="E127" s="19" t="s">
        <v>377</v>
      </c>
      <c r="F127" s="10">
        <v>42036</v>
      </c>
      <c r="G127" s="10">
        <v>45323</v>
      </c>
      <c r="H127" s="11">
        <v>10</v>
      </c>
      <c r="I127" s="20" t="s">
        <v>259</v>
      </c>
      <c r="J127" s="11" t="s">
        <v>261</v>
      </c>
      <c r="K127" s="11" t="s">
        <v>8715</v>
      </c>
      <c r="L127" s="11">
        <v>2</v>
      </c>
    </row>
    <row r="128" spans="1:12">
      <c r="A128" s="11" t="s">
        <v>116</v>
      </c>
      <c r="D128" s="11" t="s">
        <v>260</v>
      </c>
      <c r="E128" s="19" t="s">
        <v>378</v>
      </c>
      <c r="F128" s="10">
        <v>42036</v>
      </c>
      <c r="G128" s="10">
        <v>45323</v>
      </c>
      <c r="H128" s="11">
        <v>10</v>
      </c>
      <c r="I128" s="20" t="s">
        <v>259</v>
      </c>
      <c r="J128" s="11" t="s">
        <v>261</v>
      </c>
      <c r="K128" s="11" t="s">
        <v>8715</v>
      </c>
      <c r="L128" s="11">
        <v>2</v>
      </c>
    </row>
    <row r="129" spans="1:12">
      <c r="A129" s="11" t="s">
        <v>117</v>
      </c>
      <c r="D129" s="11" t="s">
        <v>260</v>
      </c>
      <c r="E129" s="19" t="s">
        <v>379</v>
      </c>
      <c r="F129" s="10">
        <v>42036</v>
      </c>
      <c r="G129" s="10">
        <v>45323</v>
      </c>
      <c r="H129" s="11">
        <v>10</v>
      </c>
      <c r="I129" s="20" t="s">
        <v>259</v>
      </c>
      <c r="J129" s="11" t="s">
        <v>261</v>
      </c>
      <c r="K129" s="11" t="s">
        <v>8715</v>
      </c>
      <c r="L129" s="11">
        <v>2</v>
      </c>
    </row>
    <row r="130" spans="1:12">
      <c r="A130" s="11" t="s">
        <v>118</v>
      </c>
      <c r="D130" s="11" t="s">
        <v>260</v>
      </c>
      <c r="E130" s="19" t="s">
        <v>380</v>
      </c>
      <c r="F130" s="10">
        <v>42036</v>
      </c>
      <c r="G130" s="10">
        <v>45323</v>
      </c>
      <c r="H130" s="11">
        <v>10</v>
      </c>
      <c r="I130" s="20" t="s">
        <v>259</v>
      </c>
      <c r="J130" s="11" t="s">
        <v>261</v>
      </c>
      <c r="K130" s="11" t="s">
        <v>8715</v>
      </c>
      <c r="L130" s="11">
        <v>2</v>
      </c>
    </row>
    <row r="131" spans="1:12">
      <c r="A131" s="11" t="s">
        <v>119</v>
      </c>
      <c r="D131" s="11" t="s">
        <v>260</v>
      </c>
      <c r="E131" s="19" t="s">
        <v>381</v>
      </c>
      <c r="F131" s="10">
        <v>42036</v>
      </c>
      <c r="G131" s="10">
        <v>45323</v>
      </c>
      <c r="H131" s="11">
        <v>10</v>
      </c>
      <c r="I131" s="20" t="s">
        <v>259</v>
      </c>
      <c r="J131" s="11" t="s">
        <v>261</v>
      </c>
      <c r="K131" s="11" t="s">
        <v>8715</v>
      </c>
      <c r="L131" s="11">
        <v>2</v>
      </c>
    </row>
    <row r="132" spans="1:12">
      <c r="A132" s="11" t="s">
        <v>120</v>
      </c>
      <c r="D132" s="11" t="s">
        <v>260</v>
      </c>
      <c r="E132" s="19" t="s">
        <v>382</v>
      </c>
      <c r="F132" s="10">
        <v>42036</v>
      </c>
      <c r="G132" s="10">
        <v>45323</v>
      </c>
      <c r="H132" s="11">
        <v>10</v>
      </c>
      <c r="I132" s="20" t="s">
        <v>259</v>
      </c>
      <c r="J132" s="11" t="s">
        <v>261</v>
      </c>
      <c r="K132" s="11" t="s">
        <v>8715</v>
      </c>
      <c r="L132" s="11">
        <v>2</v>
      </c>
    </row>
    <row r="133" spans="1:12">
      <c r="A133" s="11" t="s">
        <v>121</v>
      </c>
      <c r="D133" s="11" t="s">
        <v>260</v>
      </c>
      <c r="E133" s="19" t="s">
        <v>383</v>
      </c>
      <c r="F133" s="10">
        <v>42036</v>
      </c>
      <c r="G133" s="10">
        <v>45323</v>
      </c>
      <c r="H133" s="11">
        <v>10</v>
      </c>
      <c r="I133" s="20" t="s">
        <v>259</v>
      </c>
      <c r="J133" s="11" t="s">
        <v>261</v>
      </c>
      <c r="K133" s="11" t="s">
        <v>8715</v>
      </c>
      <c r="L133" s="11">
        <v>2</v>
      </c>
    </row>
    <row r="134" spans="1:12">
      <c r="A134" s="11" t="s">
        <v>122</v>
      </c>
      <c r="D134" s="11" t="s">
        <v>260</v>
      </c>
      <c r="E134" s="19" t="s">
        <v>384</v>
      </c>
      <c r="F134" s="10">
        <v>42036</v>
      </c>
      <c r="G134" s="10">
        <v>45323</v>
      </c>
      <c r="H134" s="11">
        <v>10</v>
      </c>
      <c r="I134" s="20" t="s">
        <v>259</v>
      </c>
      <c r="J134" s="11" t="s">
        <v>261</v>
      </c>
      <c r="K134" s="11" t="s">
        <v>8715</v>
      </c>
      <c r="L134" s="11">
        <v>2</v>
      </c>
    </row>
    <row r="135" spans="1:12">
      <c r="A135" s="11" t="s">
        <v>123</v>
      </c>
      <c r="D135" s="11" t="s">
        <v>260</v>
      </c>
      <c r="E135" s="19" t="s">
        <v>385</v>
      </c>
      <c r="F135" s="10">
        <v>42036</v>
      </c>
      <c r="G135" s="10">
        <v>45323</v>
      </c>
      <c r="H135" s="11">
        <v>10</v>
      </c>
      <c r="I135" s="20" t="s">
        <v>259</v>
      </c>
      <c r="J135" s="11" t="s">
        <v>261</v>
      </c>
      <c r="K135" s="11" t="s">
        <v>8715</v>
      </c>
      <c r="L135" s="11">
        <v>2</v>
      </c>
    </row>
    <row r="136" spans="1:12">
      <c r="A136" s="11" t="s">
        <v>124</v>
      </c>
      <c r="D136" s="11" t="s">
        <v>260</v>
      </c>
      <c r="E136" s="19" t="s">
        <v>386</v>
      </c>
      <c r="F136" s="10">
        <v>42036</v>
      </c>
      <c r="G136" s="10">
        <v>45323</v>
      </c>
      <c r="H136" s="11">
        <v>10</v>
      </c>
      <c r="I136" s="20" t="s">
        <v>259</v>
      </c>
      <c r="J136" s="11" t="s">
        <v>261</v>
      </c>
      <c r="K136" s="11" t="s">
        <v>8715</v>
      </c>
      <c r="L136" s="11">
        <v>2</v>
      </c>
    </row>
    <row r="137" spans="1:12">
      <c r="A137" s="11" t="s">
        <v>125</v>
      </c>
      <c r="D137" s="11" t="s">
        <v>260</v>
      </c>
      <c r="E137" s="19" t="s">
        <v>387</v>
      </c>
      <c r="F137" s="10">
        <v>42036</v>
      </c>
      <c r="G137" s="10">
        <v>45323</v>
      </c>
      <c r="H137" s="11">
        <v>10</v>
      </c>
      <c r="I137" s="20" t="s">
        <v>259</v>
      </c>
      <c r="J137" s="11" t="s">
        <v>261</v>
      </c>
      <c r="K137" s="11" t="s">
        <v>8715</v>
      </c>
      <c r="L137" s="11">
        <v>2</v>
      </c>
    </row>
    <row r="138" spans="1:12">
      <c r="A138" s="11" t="s">
        <v>126</v>
      </c>
      <c r="D138" s="11" t="s">
        <v>260</v>
      </c>
      <c r="E138" s="19" t="s">
        <v>388</v>
      </c>
      <c r="F138" s="10">
        <v>42036</v>
      </c>
      <c r="G138" s="10">
        <v>45323</v>
      </c>
      <c r="H138" s="11">
        <v>10</v>
      </c>
      <c r="I138" s="20" t="s">
        <v>259</v>
      </c>
      <c r="J138" s="11" t="s">
        <v>261</v>
      </c>
      <c r="K138" s="11" t="s">
        <v>8715</v>
      </c>
      <c r="L138" s="11">
        <v>2</v>
      </c>
    </row>
    <row r="139" spans="1:12">
      <c r="A139" s="11" t="s">
        <v>127</v>
      </c>
      <c r="D139" s="11" t="s">
        <v>260</v>
      </c>
      <c r="E139" s="19" t="s">
        <v>389</v>
      </c>
      <c r="F139" s="10">
        <v>42036</v>
      </c>
      <c r="G139" s="10">
        <v>45323</v>
      </c>
      <c r="H139" s="11">
        <v>10</v>
      </c>
      <c r="I139" s="20" t="s">
        <v>259</v>
      </c>
      <c r="J139" s="11" t="s">
        <v>261</v>
      </c>
      <c r="K139" s="11" t="s">
        <v>8715</v>
      </c>
      <c r="L139" s="11">
        <v>2</v>
      </c>
    </row>
    <row r="140" spans="1:12">
      <c r="A140" s="11" t="s">
        <v>128</v>
      </c>
      <c r="D140" s="11" t="s">
        <v>260</v>
      </c>
      <c r="E140" s="19" t="s">
        <v>390</v>
      </c>
      <c r="F140" s="10">
        <v>42036</v>
      </c>
      <c r="G140" s="10">
        <v>45323</v>
      </c>
      <c r="H140" s="11">
        <v>10</v>
      </c>
      <c r="I140" s="20" t="s">
        <v>259</v>
      </c>
      <c r="J140" s="11" t="s">
        <v>261</v>
      </c>
      <c r="K140" s="11" t="s">
        <v>8715</v>
      </c>
      <c r="L140" s="11">
        <v>2</v>
      </c>
    </row>
    <row r="141" spans="1:12">
      <c r="A141" s="11" t="s">
        <v>129</v>
      </c>
      <c r="D141" s="11" t="s">
        <v>260</v>
      </c>
      <c r="E141" s="19" t="s">
        <v>391</v>
      </c>
      <c r="F141" s="10">
        <v>42036</v>
      </c>
      <c r="G141" s="10">
        <v>45323</v>
      </c>
      <c r="H141" s="11">
        <v>10</v>
      </c>
      <c r="I141" s="20" t="s">
        <v>259</v>
      </c>
      <c r="J141" s="11" t="s">
        <v>261</v>
      </c>
      <c r="K141" s="11" t="s">
        <v>8715</v>
      </c>
      <c r="L141" s="11">
        <v>2</v>
      </c>
    </row>
    <row r="142" spans="1:12">
      <c r="A142" s="11" t="s">
        <v>130</v>
      </c>
      <c r="D142" s="11" t="s">
        <v>260</v>
      </c>
      <c r="E142" s="19" t="s">
        <v>392</v>
      </c>
      <c r="F142" s="10">
        <v>42036</v>
      </c>
      <c r="G142" s="10">
        <v>45323</v>
      </c>
      <c r="H142" s="11">
        <v>10</v>
      </c>
      <c r="I142" s="20" t="s">
        <v>259</v>
      </c>
      <c r="J142" s="11" t="s">
        <v>261</v>
      </c>
      <c r="K142" s="11" t="s">
        <v>8715</v>
      </c>
      <c r="L142" s="11">
        <v>2</v>
      </c>
    </row>
    <row r="143" spans="1:12">
      <c r="A143" s="11" t="s">
        <v>131</v>
      </c>
      <c r="D143" s="11" t="s">
        <v>260</v>
      </c>
      <c r="E143" s="19" t="s">
        <v>393</v>
      </c>
      <c r="F143" s="10">
        <v>42036</v>
      </c>
      <c r="G143" s="10">
        <v>45323</v>
      </c>
      <c r="H143" s="11">
        <v>10</v>
      </c>
      <c r="I143" s="20" t="s">
        <v>259</v>
      </c>
      <c r="J143" s="11" t="s">
        <v>261</v>
      </c>
      <c r="K143" s="11" t="s">
        <v>8715</v>
      </c>
      <c r="L143" s="11">
        <v>2</v>
      </c>
    </row>
    <row r="144" spans="1:12">
      <c r="A144" s="11" t="s">
        <v>132</v>
      </c>
      <c r="D144" s="11" t="s">
        <v>260</v>
      </c>
      <c r="E144" s="19" t="s">
        <v>394</v>
      </c>
      <c r="F144" s="10">
        <v>42036</v>
      </c>
      <c r="G144" s="10">
        <v>45323</v>
      </c>
      <c r="H144" s="11">
        <v>10</v>
      </c>
      <c r="I144" s="20" t="s">
        <v>259</v>
      </c>
      <c r="J144" s="11" t="s">
        <v>261</v>
      </c>
      <c r="K144" s="11" t="s">
        <v>8715</v>
      </c>
      <c r="L144" s="11">
        <v>2</v>
      </c>
    </row>
    <row r="145" spans="1:12">
      <c r="A145" s="11" t="s">
        <v>133</v>
      </c>
      <c r="D145" s="11" t="s">
        <v>260</v>
      </c>
      <c r="E145" s="19" t="s">
        <v>395</v>
      </c>
      <c r="F145" s="10">
        <v>42036</v>
      </c>
      <c r="G145" s="10">
        <v>45323</v>
      </c>
      <c r="H145" s="11">
        <v>10</v>
      </c>
      <c r="I145" s="20" t="s">
        <v>259</v>
      </c>
      <c r="J145" s="11" t="s">
        <v>261</v>
      </c>
      <c r="K145" s="11" t="s">
        <v>8715</v>
      </c>
      <c r="L145" s="11">
        <v>2</v>
      </c>
    </row>
    <row r="146" spans="1:12">
      <c r="A146" s="11" t="s">
        <v>134</v>
      </c>
      <c r="D146" s="11" t="s">
        <v>260</v>
      </c>
      <c r="E146" s="19" t="s">
        <v>396</v>
      </c>
      <c r="F146" s="10">
        <v>42036</v>
      </c>
      <c r="G146" s="10">
        <v>45323</v>
      </c>
      <c r="H146" s="11">
        <v>10</v>
      </c>
      <c r="I146" s="20" t="s">
        <v>259</v>
      </c>
      <c r="J146" s="11" t="s">
        <v>261</v>
      </c>
      <c r="K146" s="11" t="s">
        <v>8715</v>
      </c>
      <c r="L146" s="11">
        <v>2</v>
      </c>
    </row>
    <row r="147" spans="1:12">
      <c r="A147" s="11" t="s">
        <v>135</v>
      </c>
      <c r="D147" s="11" t="s">
        <v>260</v>
      </c>
      <c r="E147" s="19" t="s">
        <v>397</v>
      </c>
      <c r="F147" s="10">
        <v>42036</v>
      </c>
      <c r="G147" s="10">
        <v>45323</v>
      </c>
      <c r="H147" s="11">
        <v>10</v>
      </c>
      <c r="I147" s="20" t="s">
        <v>259</v>
      </c>
      <c r="J147" s="11" t="s">
        <v>261</v>
      </c>
      <c r="K147" s="11" t="s">
        <v>8715</v>
      </c>
      <c r="L147" s="11">
        <v>2</v>
      </c>
    </row>
    <row r="148" spans="1:12">
      <c r="A148" s="11" t="s">
        <v>136</v>
      </c>
      <c r="D148" s="11" t="s">
        <v>260</v>
      </c>
      <c r="E148" s="19" t="s">
        <v>398</v>
      </c>
      <c r="F148" s="10">
        <v>42036</v>
      </c>
      <c r="G148" s="10">
        <v>45323</v>
      </c>
      <c r="H148" s="11">
        <v>10</v>
      </c>
      <c r="I148" s="20" t="s">
        <v>259</v>
      </c>
      <c r="J148" s="11" t="s">
        <v>261</v>
      </c>
      <c r="K148" s="11" t="s">
        <v>8715</v>
      </c>
      <c r="L148" s="11">
        <v>2</v>
      </c>
    </row>
    <row r="149" spans="1:12">
      <c r="A149" s="11" t="s">
        <v>137</v>
      </c>
      <c r="D149" s="11" t="s">
        <v>260</v>
      </c>
      <c r="E149" s="19" t="s">
        <v>399</v>
      </c>
      <c r="F149" s="10">
        <v>42036</v>
      </c>
      <c r="G149" s="10">
        <v>45323</v>
      </c>
      <c r="H149" s="11">
        <v>10</v>
      </c>
      <c r="I149" s="20" t="s">
        <v>259</v>
      </c>
      <c r="J149" s="11" t="s">
        <v>261</v>
      </c>
      <c r="K149" s="11" t="s">
        <v>8715</v>
      </c>
      <c r="L149" s="11">
        <v>2</v>
      </c>
    </row>
    <row r="150" spans="1:12">
      <c r="A150" s="11" t="s">
        <v>138</v>
      </c>
      <c r="D150" s="11" t="s">
        <v>260</v>
      </c>
      <c r="E150" s="19" t="s">
        <v>400</v>
      </c>
      <c r="F150" s="10">
        <v>42036</v>
      </c>
      <c r="G150" s="10">
        <v>45323</v>
      </c>
      <c r="H150" s="11">
        <v>10</v>
      </c>
      <c r="I150" s="20" t="s">
        <v>259</v>
      </c>
      <c r="J150" s="11" t="s">
        <v>261</v>
      </c>
      <c r="K150" s="11" t="s">
        <v>8715</v>
      </c>
      <c r="L150" s="11">
        <v>2</v>
      </c>
    </row>
    <row r="151" spans="1:12">
      <c r="A151" s="11" t="s">
        <v>139</v>
      </c>
      <c r="D151" s="11" t="s">
        <v>260</v>
      </c>
      <c r="E151" s="19" t="s">
        <v>401</v>
      </c>
      <c r="F151" s="10">
        <v>42036</v>
      </c>
      <c r="G151" s="10">
        <v>45323</v>
      </c>
      <c r="H151" s="11">
        <v>10</v>
      </c>
      <c r="I151" s="20" t="s">
        <v>259</v>
      </c>
      <c r="J151" s="11" t="s">
        <v>261</v>
      </c>
      <c r="K151" s="11" t="s">
        <v>8715</v>
      </c>
      <c r="L151" s="11">
        <v>2</v>
      </c>
    </row>
    <row r="152" spans="1:12">
      <c r="A152" s="11" t="s">
        <v>140</v>
      </c>
      <c r="D152" s="11" t="s">
        <v>260</v>
      </c>
      <c r="E152" s="19" t="s">
        <v>402</v>
      </c>
      <c r="F152" s="10">
        <v>42036</v>
      </c>
      <c r="G152" s="10">
        <v>45323</v>
      </c>
      <c r="H152" s="11">
        <v>10</v>
      </c>
      <c r="I152" s="20" t="s">
        <v>259</v>
      </c>
      <c r="J152" s="11" t="s">
        <v>261</v>
      </c>
      <c r="K152" s="11" t="s">
        <v>8715</v>
      </c>
      <c r="L152" s="11">
        <v>2</v>
      </c>
    </row>
    <row r="153" spans="1:12">
      <c r="A153" s="11" t="s">
        <v>141</v>
      </c>
      <c r="D153" s="11" t="s">
        <v>260</v>
      </c>
      <c r="E153" s="19" t="s">
        <v>403</v>
      </c>
      <c r="F153" s="10">
        <v>42036</v>
      </c>
      <c r="G153" s="10">
        <v>45323</v>
      </c>
      <c r="H153" s="11">
        <v>10</v>
      </c>
      <c r="I153" s="20" t="s">
        <v>259</v>
      </c>
      <c r="J153" s="11" t="s">
        <v>261</v>
      </c>
      <c r="K153" s="11" t="s">
        <v>8715</v>
      </c>
      <c r="L153" s="11">
        <v>2</v>
      </c>
    </row>
    <row r="154" spans="1:12">
      <c r="A154" s="11" t="s">
        <v>142</v>
      </c>
      <c r="D154" s="11" t="s">
        <v>260</v>
      </c>
      <c r="E154" s="19" t="s">
        <v>404</v>
      </c>
      <c r="F154" s="10">
        <v>42036</v>
      </c>
      <c r="G154" s="10">
        <v>45323</v>
      </c>
      <c r="H154" s="11">
        <v>10</v>
      </c>
      <c r="I154" s="20" t="s">
        <v>259</v>
      </c>
      <c r="J154" s="11" t="s">
        <v>261</v>
      </c>
      <c r="K154" s="11" t="s">
        <v>8715</v>
      </c>
      <c r="L154" s="11">
        <v>2</v>
      </c>
    </row>
    <row r="155" spans="1:12">
      <c r="A155" s="11" t="s">
        <v>143</v>
      </c>
      <c r="D155" s="11" t="s">
        <v>260</v>
      </c>
      <c r="E155" s="19" t="s">
        <v>405</v>
      </c>
      <c r="F155" s="10">
        <v>42036</v>
      </c>
      <c r="G155" s="10">
        <v>45323</v>
      </c>
      <c r="H155" s="11">
        <v>10</v>
      </c>
      <c r="I155" s="20" t="s">
        <v>259</v>
      </c>
      <c r="J155" s="11" t="s">
        <v>261</v>
      </c>
      <c r="K155" s="11" t="s">
        <v>8715</v>
      </c>
      <c r="L155" s="11">
        <v>2</v>
      </c>
    </row>
    <row r="156" spans="1:12">
      <c r="A156" s="11" t="s">
        <v>144</v>
      </c>
      <c r="D156" s="11" t="s">
        <v>260</v>
      </c>
      <c r="E156" s="19" t="s">
        <v>406</v>
      </c>
      <c r="F156" s="10">
        <v>42036</v>
      </c>
      <c r="G156" s="10">
        <v>45323</v>
      </c>
      <c r="H156" s="11">
        <v>10</v>
      </c>
      <c r="I156" s="20" t="s">
        <v>259</v>
      </c>
      <c r="J156" s="11" t="s">
        <v>261</v>
      </c>
      <c r="K156" s="11" t="s">
        <v>8715</v>
      </c>
      <c r="L156" s="11">
        <v>2</v>
      </c>
    </row>
    <row r="157" spans="1:12">
      <c r="A157" s="11" t="s">
        <v>145</v>
      </c>
      <c r="D157" s="11" t="s">
        <v>260</v>
      </c>
      <c r="E157" s="19" t="s">
        <v>407</v>
      </c>
      <c r="F157" s="10">
        <v>42036</v>
      </c>
      <c r="G157" s="10">
        <v>45323</v>
      </c>
      <c r="H157" s="11">
        <v>10</v>
      </c>
      <c r="I157" s="20" t="s">
        <v>259</v>
      </c>
      <c r="J157" s="11" t="s">
        <v>261</v>
      </c>
      <c r="K157" s="11" t="s">
        <v>8715</v>
      </c>
      <c r="L157" s="11">
        <v>2</v>
      </c>
    </row>
    <row r="158" spans="1:12">
      <c r="A158" s="11" t="s">
        <v>146</v>
      </c>
      <c r="D158" s="11" t="s">
        <v>260</v>
      </c>
      <c r="E158" s="19" t="s">
        <v>408</v>
      </c>
      <c r="F158" s="10">
        <v>42036</v>
      </c>
      <c r="G158" s="10">
        <v>45323</v>
      </c>
      <c r="H158" s="11">
        <v>10</v>
      </c>
      <c r="I158" s="20" t="s">
        <v>259</v>
      </c>
      <c r="J158" s="11" t="s">
        <v>261</v>
      </c>
      <c r="K158" s="11" t="s">
        <v>8715</v>
      </c>
      <c r="L158" s="11">
        <v>2</v>
      </c>
    </row>
    <row r="159" spans="1:12">
      <c r="A159" s="11" t="s">
        <v>147</v>
      </c>
      <c r="D159" s="11" t="s">
        <v>260</v>
      </c>
      <c r="E159" s="19" t="s">
        <v>409</v>
      </c>
      <c r="F159" s="10">
        <v>42036</v>
      </c>
      <c r="G159" s="10">
        <v>45323</v>
      </c>
      <c r="H159" s="11">
        <v>10</v>
      </c>
      <c r="I159" s="20" t="s">
        <v>259</v>
      </c>
      <c r="J159" s="11" t="s">
        <v>261</v>
      </c>
      <c r="K159" s="11" t="s">
        <v>8715</v>
      </c>
      <c r="L159" s="11">
        <v>2</v>
      </c>
    </row>
    <row r="160" spans="1:12">
      <c r="A160" s="11" t="s">
        <v>148</v>
      </c>
      <c r="D160" s="11" t="s">
        <v>260</v>
      </c>
      <c r="E160" s="19" t="s">
        <v>410</v>
      </c>
      <c r="F160" s="10">
        <v>42036</v>
      </c>
      <c r="G160" s="10">
        <v>45323</v>
      </c>
      <c r="H160" s="11">
        <v>10</v>
      </c>
      <c r="I160" s="20" t="s">
        <v>259</v>
      </c>
      <c r="J160" s="11" t="s">
        <v>261</v>
      </c>
      <c r="K160" s="11" t="s">
        <v>8715</v>
      </c>
      <c r="L160" s="11">
        <v>2</v>
      </c>
    </row>
    <row r="161" spans="1:12">
      <c r="A161" s="11" t="s">
        <v>149</v>
      </c>
      <c r="D161" s="11" t="s">
        <v>260</v>
      </c>
      <c r="E161" s="19" t="s">
        <v>411</v>
      </c>
      <c r="F161" s="10">
        <v>42036</v>
      </c>
      <c r="G161" s="10">
        <v>45323</v>
      </c>
      <c r="H161" s="11">
        <v>10</v>
      </c>
      <c r="I161" s="20" t="s">
        <v>259</v>
      </c>
      <c r="J161" s="11" t="s">
        <v>261</v>
      </c>
      <c r="K161" s="11" t="s">
        <v>8715</v>
      </c>
      <c r="L161" s="11">
        <v>2</v>
      </c>
    </row>
    <row r="162" spans="1:12">
      <c r="A162" s="11" t="s">
        <v>150</v>
      </c>
      <c r="D162" s="11" t="s">
        <v>260</v>
      </c>
      <c r="E162" s="19" t="s">
        <v>412</v>
      </c>
      <c r="F162" s="10">
        <v>42036</v>
      </c>
      <c r="G162" s="10">
        <v>45323</v>
      </c>
      <c r="H162" s="11">
        <v>10</v>
      </c>
      <c r="I162" s="20" t="s">
        <v>259</v>
      </c>
      <c r="J162" s="11" t="s">
        <v>261</v>
      </c>
      <c r="K162" s="11" t="s">
        <v>8715</v>
      </c>
      <c r="L162" s="11">
        <v>2</v>
      </c>
    </row>
    <row r="163" spans="1:12">
      <c r="A163" s="11" t="s">
        <v>151</v>
      </c>
      <c r="D163" s="11" t="s">
        <v>260</v>
      </c>
      <c r="E163" s="19" t="s">
        <v>413</v>
      </c>
      <c r="F163" s="10">
        <v>42036</v>
      </c>
      <c r="G163" s="10">
        <v>45323</v>
      </c>
      <c r="H163" s="11">
        <v>10</v>
      </c>
      <c r="I163" s="20" t="s">
        <v>259</v>
      </c>
      <c r="J163" s="11" t="s">
        <v>261</v>
      </c>
      <c r="K163" s="11" t="s">
        <v>8715</v>
      </c>
      <c r="L163" s="11">
        <v>2</v>
      </c>
    </row>
    <row r="164" spans="1:12">
      <c r="A164" s="11" t="s">
        <v>152</v>
      </c>
      <c r="D164" s="11" t="s">
        <v>260</v>
      </c>
      <c r="E164" s="19" t="s">
        <v>414</v>
      </c>
      <c r="F164" s="10">
        <v>42036</v>
      </c>
      <c r="G164" s="10">
        <v>45323</v>
      </c>
      <c r="H164" s="11">
        <v>10</v>
      </c>
      <c r="I164" s="20" t="s">
        <v>259</v>
      </c>
      <c r="J164" s="11" t="s">
        <v>261</v>
      </c>
      <c r="K164" s="11" t="s">
        <v>8715</v>
      </c>
      <c r="L164" s="11">
        <v>2</v>
      </c>
    </row>
    <row r="165" spans="1:12">
      <c r="A165" s="11" t="s">
        <v>153</v>
      </c>
      <c r="D165" s="11" t="s">
        <v>260</v>
      </c>
      <c r="E165" s="19" t="s">
        <v>415</v>
      </c>
      <c r="F165" s="10">
        <v>42036</v>
      </c>
      <c r="G165" s="10">
        <v>45323</v>
      </c>
      <c r="H165" s="11">
        <v>10</v>
      </c>
      <c r="I165" s="20" t="s">
        <v>259</v>
      </c>
      <c r="J165" s="11" t="s">
        <v>261</v>
      </c>
      <c r="K165" s="11" t="s">
        <v>8715</v>
      </c>
      <c r="L165" s="11">
        <v>2</v>
      </c>
    </row>
    <row r="166" spans="1:12">
      <c r="A166" s="11" t="s">
        <v>154</v>
      </c>
      <c r="D166" s="11" t="s">
        <v>260</v>
      </c>
      <c r="E166" s="19" t="s">
        <v>416</v>
      </c>
      <c r="F166" s="10">
        <v>42036</v>
      </c>
      <c r="G166" s="10">
        <v>45323</v>
      </c>
      <c r="H166" s="11">
        <v>10</v>
      </c>
      <c r="I166" s="20" t="s">
        <v>259</v>
      </c>
      <c r="J166" s="11" t="s">
        <v>261</v>
      </c>
      <c r="K166" s="11" t="s">
        <v>8715</v>
      </c>
      <c r="L166" s="11">
        <v>2</v>
      </c>
    </row>
    <row r="167" spans="1:12">
      <c r="A167" s="11" t="s">
        <v>155</v>
      </c>
      <c r="D167" s="11" t="s">
        <v>260</v>
      </c>
      <c r="E167" s="19" t="s">
        <v>417</v>
      </c>
      <c r="F167" s="10">
        <v>42036</v>
      </c>
      <c r="G167" s="10">
        <v>45323</v>
      </c>
      <c r="H167" s="11">
        <v>10</v>
      </c>
      <c r="I167" s="20" t="s">
        <v>259</v>
      </c>
      <c r="J167" s="11" t="s">
        <v>261</v>
      </c>
      <c r="K167" s="11" t="s">
        <v>8715</v>
      </c>
      <c r="L167" s="11">
        <v>2</v>
      </c>
    </row>
    <row r="168" spans="1:12">
      <c r="A168" s="11" t="s">
        <v>156</v>
      </c>
      <c r="D168" s="11" t="s">
        <v>260</v>
      </c>
      <c r="E168" s="19" t="s">
        <v>418</v>
      </c>
      <c r="F168" s="10">
        <v>42036</v>
      </c>
      <c r="G168" s="10">
        <v>45323</v>
      </c>
      <c r="H168" s="11">
        <v>10</v>
      </c>
      <c r="I168" s="20" t="s">
        <v>259</v>
      </c>
      <c r="J168" s="11" t="s">
        <v>261</v>
      </c>
      <c r="K168" s="11" t="s">
        <v>8715</v>
      </c>
      <c r="L168" s="11">
        <v>2</v>
      </c>
    </row>
    <row r="169" spans="1:12">
      <c r="A169" s="11" t="s">
        <v>157</v>
      </c>
      <c r="D169" s="11" t="s">
        <v>260</v>
      </c>
      <c r="E169" s="19" t="s">
        <v>419</v>
      </c>
      <c r="F169" s="10">
        <v>42036</v>
      </c>
      <c r="G169" s="10">
        <v>45323</v>
      </c>
      <c r="H169" s="11">
        <v>10</v>
      </c>
      <c r="I169" s="20" t="s">
        <v>259</v>
      </c>
      <c r="J169" s="11" t="s">
        <v>261</v>
      </c>
      <c r="K169" s="11" t="s">
        <v>8715</v>
      </c>
      <c r="L169" s="11">
        <v>2</v>
      </c>
    </row>
    <row r="170" spans="1:12">
      <c r="A170" s="11" t="s">
        <v>158</v>
      </c>
      <c r="D170" s="11" t="s">
        <v>260</v>
      </c>
      <c r="E170" s="19" t="s">
        <v>420</v>
      </c>
      <c r="F170" s="10">
        <v>42036</v>
      </c>
      <c r="G170" s="10">
        <v>45323</v>
      </c>
      <c r="H170" s="11">
        <v>10</v>
      </c>
      <c r="I170" s="20" t="s">
        <v>259</v>
      </c>
      <c r="J170" s="11" t="s">
        <v>261</v>
      </c>
      <c r="K170" s="11" t="s">
        <v>8715</v>
      </c>
      <c r="L170" s="11">
        <v>2</v>
      </c>
    </row>
    <row r="171" spans="1:12">
      <c r="A171" s="11" t="s">
        <v>159</v>
      </c>
      <c r="D171" s="11" t="s">
        <v>260</v>
      </c>
      <c r="E171" s="19" t="s">
        <v>421</v>
      </c>
      <c r="F171" s="10">
        <v>42036</v>
      </c>
      <c r="G171" s="10">
        <v>45323</v>
      </c>
      <c r="H171" s="11">
        <v>10</v>
      </c>
      <c r="I171" s="20" t="s">
        <v>259</v>
      </c>
      <c r="J171" s="11" t="s">
        <v>261</v>
      </c>
      <c r="K171" s="11" t="s">
        <v>8715</v>
      </c>
      <c r="L171" s="11">
        <v>2</v>
      </c>
    </row>
    <row r="172" spans="1:12">
      <c r="A172" s="11" t="s">
        <v>160</v>
      </c>
      <c r="D172" s="11" t="s">
        <v>260</v>
      </c>
      <c r="E172" s="19" t="s">
        <v>422</v>
      </c>
      <c r="F172" s="10">
        <v>42036</v>
      </c>
      <c r="G172" s="10">
        <v>45323</v>
      </c>
      <c r="H172" s="11">
        <v>10</v>
      </c>
      <c r="I172" s="20" t="s">
        <v>259</v>
      </c>
      <c r="J172" s="11" t="s">
        <v>261</v>
      </c>
      <c r="K172" s="11" t="s">
        <v>8715</v>
      </c>
      <c r="L172" s="11">
        <v>2</v>
      </c>
    </row>
    <row r="173" spans="1:12">
      <c r="A173" s="11" t="s">
        <v>161</v>
      </c>
      <c r="D173" s="11" t="s">
        <v>260</v>
      </c>
      <c r="E173" s="19" t="s">
        <v>423</v>
      </c>
      <c r="F173" s="10">
        <v>42036</v>
      </c>
      <c r="G173" s="10">
        <v>45323</v>
      </c>
      <c r="H173" s="11">
        <v>10</v>
      </c>
      <c r="I173" s="20" t="s">
        <v>259</v>
      </c>
      <c r="J173" s="11" t="s">
        <v>261</v>
      </c>
      <c r="K173" s="11" t="s">
        <v>8715</v>
      </c>
      <c r="L173" s="11">
        <v>2</v>
      </c>
    </row>
    <row r="174" spans="1:12">
      <c r="A174" s="11" t="s">
        <v>162</v>
      </c>
      <c r="D174" s="11" t="s">
        <v>260</v>
      </c>
      <c r="E174" s="19" t="s">
        <v>424</v>
      </c>
      <c r="F174" s="10">
        <v>42036</v>
      </c>
      <c r="G174" s="10">
        <v>45323</v>
      </c>
      <c r="H174" s="11">
        <v>10</v>
      </c>
      <c r="I174" s="20" t="s">
        <v>259</v>
      </c>
      <c r="J174" s="11" t="s">
        <v>261</v>
      </c>
      <c r="K174" s="11" t="s">
        <v>8715</v>
      </c>
      <c r="L174" s="11">
        <v>2</v>
      </c>
    </row>
    <row r="175" spans="1:12">
      <c r="A175" s="11" t="s">
        <v>163</v>
      </c>
      <c r="D175" s="11" t="s">
        <v>260</v>
      </c>
      <c r="E175" s="19" t="s">
        <v>425</v>
      </c>
      <c r="F175" s="10">
        <v>42036</v>
      </c>
      <c r="G175" s="10">
        <v>45323</v>
      </c>
      <c r="H175" s="11">
        <v>10</v>
      </c>
      <c r="I175" s="20" t="s">
        <v>259</v>
      </c>
      <c r="J175" s="11" t="s">
        <v>261</v>
      </c>
      <c r="K175" s="11" t="s">
        <v>8715</v>
      </c>
      <c r="L175" s="11">
        <v>2</v>
      </c>
    </row>
    <row r="176" spans="1:12">
      <c r="A176" s="11" t="s">
        <v>164</v>
      </c>
      <c r="D176" s="11" t="s">
        <v>260</v>
      </c>
      <c r="E176" s="19" t="s">
        <v>426</v>
      </c>
      <c r="F176" s="10">
        <v>42036</v>
      </c>
      <c r="G176" s="10">
        <v>45323</v>
      </c>
      <c r="H176" s="11">
        <v>10</v>
      </c>
      <c r="I176" s="20" t="s">
        <v>259</v>
      </c>
      <c r="J176" s="11" t="s">
        <v>261</v>
      </c>
      <c r="K176" s="11" t="s">
        <v>8715</v>
      </c>
      <c r="L176" s="11">
        <v>2</v>
      </c>
    </row>
    <row r="177" spans="1:12">
      <c r="A177" s="11" t="s">
        <v>165</v>
      </c>
      <c r="D177" s="11" t="s">
        <v>260</v>
      </c>
      <c r="E177" s="19" t="s">
        <v>427</v>
      </c>
      <c r="F177" s="10">
        <v>42036</v>
      </c>
      <c r="G177" s="10">
        <v>45323</v>
      </c>
      <c r="H177" s="11">
        <v>10</v>
      </c>
      <c r="I177" s="20" t="s">
        <v>259</v>
      </c>
      <c r="J177" s="11" t="s">
        <v>261</v>
      </c>
      <c r="K177" s="11" t="s">
        <v>8715</v>
      </c>
      <c r="L177" s="11">
        <v>2</v>
      </c>
    </row>
    <row r="178" spans="1:12">
      <c r="A178" s="11" t="s">
        <v>166</v>
      </c>
      <c r="D178" s="11" t="s">
        <v>260</v>
      </c>
      <c r="E178" s="19" t="s">
        <v>428</v>
      </c>
      <c r="F178" s="10">
        <v>42036</v>
      </c>
      <c r="G178" s="10">
        <v>45323</v>
      </c>
      <c r="H178" s="11">
        <v>10</v>
      </c>
      <c r="I178" s="20" t="s">
        <v>259</v>
      </c>
      <c r="J178" s="11" t="s">
        <v>261</v>
      </c>
      <c r="K178" s="11" t="s">
        <v>8715</v>
      </c>
      <c r="L178" s="11">
        <v>2</v>
      </c>
    </row>
    <row r="179" spans="1:12">
      <c r="A179" s="11" t="s">
        <v>167</v>
      </c>
      <c r="D179" s="11" t="s">
        <v>260</v>
      </c>
      <c r="E179" s="19" t="s">
        <v>429</v>
      </c>
      <c r="F179" s="10">
        <v>42036</v>
      </c>
      <c r="G179" s="10">
        <v>45323</v>
      </c>
      <c r="H179" s="11">
        <v>10</v>
      </c>
      <c r="I179" s="20" t="s">
        <v>259</v>
      </c>
      <c r="J179" s="11" t="s">
        <v>261</v>
      </c>
      <c r="K179" s="11" t="s">
        <v>8715</v>
      </c>
      <c r="L179" s="11">
        <v>2</v>
      </c>
    </row>
    <row r="180" spans="1:12">
      <c r="A180" s="11" t="s">
        <v>168</v>
      </c>
      <c r="D180" s="11" t="s">
        <v>260</v>
      </c>
      <c r="E180" s="19" t="s">
        <v>430</v>
      </c>
      <c r="F180" s="10">
        <v>42036</v>
      </c>
      <c r="G180" s="10">
        <v>45323</v>
      </c>
      <c r="H180" s="11">
        <v>10</v>
      </c>
      <c r="I180" s="20" t="s">
        <v>259</v>
      </c>
      <c r="J180" s="11" t="s">
        <v>261</v>
      </c>
      <c r="K180" s="11" t="s">
        <v>8715</v>
      </c>
      <c r="L180" s="11">
        <v>2</v>
      </c>
    </row>
    <row r="181" spans="1:12">
      <c r="A181" s="11" t="s">
        <v>169</v>
      </c>
      <c r="D181" s="11" t="s">
        <v>260</v>
      </c>
      <c r="E181" s="19" t="s">
        <v>431</v>
      </c>
      <c r="F181" s="10">
        <v>42036</v>
      </c>
      <c r="G181" s="10">
        <v>45323</v>
      </c>
      <c r="H181" s="11">
        <v>10</v>
      </c>
      <c r="I181" s="20" t="s">
        <v>259</v>
      </c>
      <c r="J181" s="11" t="s">
        <v>261</v>
      </c>
      <c r="K181" s="11" t="s">
        <v>8715</v>
      </c>
      <c r="L181" s="11">
        <v>2</v>
      </c>
    </row>
    <row r="182" spans="1:12">
      <c r="A182" s="11" t="s">
        <v>170</v>
      </c>
      <c r="D182" s="11" t="s">
        <v>260</v>
      </c>
      <c r="E182" s="19" t="s">
        <v>432</v>
      </c>
      <c r="F182" s="10">
        <v>42036</v>
      </c>
      <c r="G182" s="10">
        <v>45323</v>
      </c>
      <c r="H182" s="11">
        <v>10</v>
      </c>
      <c r="I182" s="20" t="s">
        <v>259</v>
      </c>
      <c r="J182" s="11" t="s">
        <v>261</v>
      </c>
      <c r="K182" s="11" t="s">
        <v>8715</v>
      </c>
      <c r="L182" s="11">
        <v>2</v>
      </c>
    </row>
    <row r="183" spans="1:12">
      <c r="A183" s="11" t="s">
        <v>171</v>
      </c>
      <c r="D183" s="11" t="s">
        <v>260</v>
      </c>
      <c r="E183" s="19" t="s">
        <v>433</v>
      </c>
      <c r="F183" s="10">
        <v>42036</v>
      </c>
      <c r="G183" s="10">
        <v>45323</v>
      </c>
      <c r="H183" s="11">
        <v>10</v>
      </c>
      <c r="I183" s="20" t="s">
        <v>259</v>
      </c>
      <c r="J183" s="11" t="s">
        <v>261</v>
      </c>
      <c r="K183" s="11" t="s">
        <v>8715</v>
      </c>
      <c r="L183" s="11">
        <v>2</v>
      </c>
    </row>
    <row r="184" spans="1:12">
      <c r="A184" s="11" t="s">
        <v>172</v>
      </c>
      <c r="D184" s="11" t="s">
        <v>260</v>
      </c>
      <c r="E184" s="19" t="s">
        <v>434</v>
      </c>
      <c r="F184" s="10">
        <v>42036</v>
      </c>
      <c r="G184" s="10">
        <v>45323</v>
      </c>
      <c r="H184" s="11">
        <v>10</v>
      </c>
      <c r="I184" s="20" t="s">
        <v>259</v>
      </c>
      <c r="J184" s="11" t="s">
        <v>261</v>
      </c>
      <c r="K184" s="11" t="s">
        <v>8715</v>
      </c>
      <c r="L184" s="11">
        <v>2</v>
      </c>
    </row>
    <row r="185" spans="1:12">
      <c r="A185" s="11" t="s">
        <v>173</v>
      </c>
      <c r="D185" s="11" t="s">
        <v>260</v>
      </c>
      <c r="E185" s="19" t="s">
        <v>435</v>
      </c>
      <c r="F185" s="10">
        <v>42036</v>
      </c>
      <c r="G185" s="10">
        <v>45323</v>
      </c>
      <c r="H185" s="11">
        <v>10</v>
      </c>
      <c r="I185" s="20" t="s">
        <v>259</v>
      </c>
      <c r="J185" s="11" t="s">
        <v>261</v>
      </c>
      <c r="K185" s="11" t="s">
        <v>8715</v>
      </c>
      <c r="L185" s="11">
        <v>2</v>
      </c>
    </row>
    <row r="186" spans="1:12">
      <c r="A186" s="11" t="s">
        <v>174</v>
      </c>
      <c r="D186" s="11" t="s">
        <v>260</v>
      </c>
      <c r="E186" s="19" t="s">
        <v>436</v>
      </c>
      <c r="F186" s="10">
        <v>42036</v>
      </c>
      <c r="G186" s="10">
        <v>45323</v>
      </c>
      <c r="H186" s="11">
        <v>10</v>
      </c>
      <c r="I186" s="20" t="s">
        <v>259</v>
      </c>
      <c r="J186" s="11" t="s">
        <v>261</v>
      </c>
      <c r="K186" s="11" t="s">
        <v>8715</v>
      </c>
      <c r="L186" s="11">
        <v>2</v>
      </c>
    </row>
    <row r="187" spans="1:12">
      <c r="A187" s="11" t="s">
        <v>175</v>
      </c>
      <c r="D187" s="11" t="s">
        <v>260</v>
      </c>
      <c r="E187" s="19" t="s">
        <v>437</v>
      </c>
      <c r="F187" s="10">
        <v>42036</v>
      </c>
      <c r="G187" s="10">
        <v>45323</v>
      </c>
      <c r="H187" s="11">
        <v>10</v>
      </c>
      <c r="I187" s="20" t="s">
        <v>259</v>
      </c>
      <c r="J187" s="11" t="s">
        <v>261</v>
      </c>
      <c r="K187" s="11" t="s">
        <v>8715</v>
      </c>
      <c r="L187" s="11">
        <v>2</v>
      </c>
    </row>
    <row r="188" spans="1:12">
      <c r="A188" s="11" t="s">
        <v>176</v>
      </c>
      <c r="D188" s="11" t="s">
        <v>260</v>
      </c>
      <c r="E188" s="19" t="s">
        <v>438</v>
      </c>
      <c r="F188" s="10">
        <v>42036</v>
      </c>
      <c r="G188" s="10">
        <v>45323</v>
      </c>
      <c r="H188" s="11">
        <v>10</v>
      </c>
      <c r="I188" s="20" t="s">
        <v>259</v>
      </c>
      <c r="J188" s="11" t="s">
        <v>261</v>
      </c>
      <c r="K188" s="11" t="s">
        <v>8715</v>
      </c>
      <c r="L188" s="11">
        <v>2</v>
      </c>
    </row>
    <row r="189" spans="1:12">
      <c r="A189" s="11" t="s">
        <v>177</v>
      </c>
      <c r="D189" s="11" t="s">
        <v>260</v>
      </c>
      <c r="E189" s="19" t="s">
        <v>439</v>
      </c>
      <c r="F189" s="10">
        <v>42036</v>
      </c>
      <c r="G189" s="10">
        <v>45323</v>
      </c>
      <c r="H189" s="11">
        <v>10</v>
      </c>
      <c r="I189" s="20" t="s">
        <v>259</v>
      </c>
      <c r="J189" s="11" t="s">
        <v>261</v>
      </c>
      <c r="K189" s="11" t="s">
        <v>8715</v>
      </c>
      <c r="L189" s="11">
        <v>2</v>
      </c>
    </row>
    <row r="190" spans="1:12">
      <c r="A190" s="11" t="s">
        <v>178</v>
      </c>
      <c r="D190" s="11" t="s">
        <v>260</v>
      </c>
      <c r="E190" s="19" t="s">
        <v>440</v>
      </c>
      <c r="F190" s="10">
        <v>42036</v>
      </c>
      <c r="G190" s="10">
        <v>45323</v>
      </c>
      <c r="H190" s="11">
        <v>10</v>
      </c>
      <c r="I190" s="20" t="s">
        <v>259</v>
      </c>
      <c r="J190" s="11" t="s">
        <v>261</v>
      </c>
      <c r="K190" s="11" t="s">
        <v>8715</v>
      </c>
      <c r="L190" s="11">
        <v>2</v>
      </c>
    </row>
    <row r="191" spans="1:12">
      <c r="A191" s="11" t="s">
        <v>179</v>
      </c>
      <c r="D191" s="11" t="s">
        <v>260</v>
      </c>
      <c r="E191" s="19" t="s">
        <v>441</v>
      </c>
      <c r="F191" s="10">
        <v>42036</v>
      </c>
      <c r="G191" s="10">
        <v>45323</v>
      </c>
      <c r="H191" s="11">
        <v>10</v>
      </c>
      <c r="I191" s="20" t="s">
        <v>259</v>
      </c>
      <c r="J191" s="11" t="s">
        <v>261</v>
      </c>
      <c r="K191" s="11" t="s">
        <v>8715</v>
      </c>
      <c r="L191" s="11">
        <v>2</v>
      </c>
    </row>
    <row r="192" spans="1:12">
      <c r="A192" s="11" t="s">
        <v>180</v>
      </c>
      <c r="D192" s="11" t="s">
        <v>260</v>
      </c>
      <c r="E192" s="19" t="s">
        <v>442</v>
      </c>
      <c r="F192" s="10">
        <v>42036</v>
      </c>
      <c r="G192" s="10">
        <v>45323</v>
      </c>
      <c r="H192" s="11">
        <v>10</v>
      </c>
      <c r="I192" s="20" t="s">
        <v>259</v>
      </c>
      <c r="J192" s="11" t="s">
        <v>261</v>
      </c>
      <c r="K192" s="11" t="s">
        <v>8715</v>
      </c>
      <c r="L192" s="11">
        <v>2</v>
      </c>
    </row>
    <row r="193" spans="1:12">
      <c r="A193" s="11" t="s">
        <v>181</v>
      </c>
      <c r="D193" s="11" t="s">
        <v>260</v>
      </c>
      <c r="E193" s="19" t="s">
        <v>443</v>
      </c>
      <c r="F193" s="10">
        <v>42036</v>
      </c>
      <c r="G193" s="10">
        <v>45323</v>
      </c>
      <c r="H193" s="11">
        <v>10</v>
      </c>
      <c r="I193" s="20" t="s">
        <v>259</v>
      </c>
      <c r="J193" s="11" t="s">
        <v>261</v>
      </c>
      <c r="K193" s="11" t="s">
        <v>8715</v>
      </c>
      <c r="L193" s="11">
        <v>2</v>
      </c>
    </row>
    <row r="194" spans="1:12">
      <c r="A194" s="11" t="s">
        <v>182</v>
      </c>
      <c r="D194" s="11" t="s">
        <v>260</v>
      </c>
      <c r="E194" s="19" t="s">
        <v>444</v>
      </c>
      <c r="F194" s="10">
        <v>42036</v>
      </c>
      <c r="G194" s="10">
        <v>45323</v>
      </c>
      <c r="H194" s="11">
        <v>10</v>
      </c>
      <c r="I194" s="20" t="s">
        <v>259</v>
      </c>
      <c r="J194" s="11" t="s">
        <v>261</v>
      </c>
      <c r="K194" s="11" t="s">
        <v>8715</v>
      </c>
      <c r="L194" s="11">
        <v>2</v>
      </c>
    </row>
    <row r="195" spans="1:12">
      <c r="A195" s="11" t="s">
        <v>183</v>
      </c>
      <c r="D195" s="11" t="s">
        <v>260</v>
      </c>
      <c r="E195" s="19" t="s">
        <v>445</v>
      </c>
      <c r="F195" s="10">
        <v>42036</v>
      </c>
      <c r="G195" s="10">
        <v>45323</v>
      </c>
      <c r="H195" s="11">
        <v>10</v>
      </c>
      <c r="I195" s="20" t="s">
        <v>259</v>
      </c>
      <c r="J195" s="11" t="s">
        <v>261</v>
      </c>
      <c r="K195" s="11" t="s">
        <v>8715</v>
      </c>
      <c r="L195" s="11">
        <v>2</v>
      </c>
    </row>
    <row r="196" spans="1:12">
      <c r="A196" s="11" t="s">
        <v>184</v>
      </c>
      <c r="D196" s="11" t="s">
        <v>260</v>
      </c>
      <c r="E196" s="19" t="s">
        <v>446</v>
      </c>
      <c r="F196" s="10">
        <v>42036</v>
      </c>
      <c r="G196" s="10">
        <v>45323</v>
      </c>
      <c r="H196" s="11">
        <v>10</v>
      </c>
      <c r="I196" s="20" t="s">
        <v>259</v>
      </c>
      <c r="J196" s="11" t="s">
        <v>261</v>
      </c>
      <c r="K196" s="11" t="s">
        <v>8715</v>
      </c>
      <c r="L196" s="11">
        <v>2</v>
      </c>
    </row>
    <row r="197" spans="1:12">
      <c r="A197" s="11" t="s">
        <v>185</v>
      </c>
      <c r="D197" s="11" t="s">
        <v>260</v>
      </c>
      <c r="E197" s="19" t="s">
        <v>447</v>
      </c>
      <c r="F197" s="10">
        <v>42036</v>
      </c>
      <c r="G197" s="10">
        <v>45323</v>
      </c>
      <c r="H197" s="11">
        <v>10</v>
      </c>
      <c r="I197" s="20" t="s">
        <v>259</v>
      </c>
      <c r="J197" s="11" t="s">
        <v>261</v>
      </c>
      <c r="K197" s="11" t="s">
        <v>8715</v>
      </c>
      <c r="L197" s="11">
        <v>2</v>
      </c>
    </row>
    <row r="198" spans="1:12">
      <c r="A198" s="11" t="s">
        <v>186</v>
      </c>
      <c r="D198" s="11" t="s">
        <v>260</v>
      </c>
      <c r="E198" s="19" t="s">
        <v>448</v>
      </c>
      <c r="F198" s="10">
        <v>42036</v>
      </c>
      <c r="G198" s="10">
        <v>45323</v>
      </c>
      <c r="H198" s="11">
        <v>10</v>
      </c>
      <c r="I198" s="20" t="s">
        <v>259</v>
      </c>
      <c r="J198" s="11" t="s">
        <v>261</v>
      </c>
      <c r="K198" s="11" t="s">
        <v>8715</v>
      </c>
      <c r="L198" s="11">
        <v>2</v>
      </c>
    </row>
    <row r="199" spans="1:12">
      <c r="A199" s="11" t="s">
        <v>187</v>
      </c>
      <c r="D199" s="11" t="s">
        <v>260</v>
      </c>
      <c r="E199" s="19" t="s">
        <v>449</v>
      </c>
      <c r="F199" s="10">
        <v>42036</v>
      </c>
      <c r="G199" s="10">
        <v>45323</v>
      </c>
      <c r="H199" s="11">
        <v>10</v>
      </c>
      <c r="I199" s="20" t="s">
        <v>259</v>
      </c>
      <c r="J199" s="11" t="s">
        <v>261</v>
      </c>
      <c r="K199" s="11" t="s">
        <v>8715</v>
      </c>
      <c r="L199" s="11">
        <v>2</v>
      </c>
    </row>
    <row r="200" spans="1:12">
      <c r="A200" s="11" t="s">
        <v>188</v>
      </c>
      <c r="D200" s="11" t="s">
        <v>260</v>
      </c>
      <c r="E200" s="19" t="s">
        <v>450</v>
      </c>
      <c r="F200" s="10">
        <v>42036</v>
      </c>
      <c r="G200" s="10">
        <v>45323</v>
      </c>
      <c r="H200" s="11">
        <v>10</v>
      </c>
      <c r="I200" s="20" t="s">
        <v>259</v>
      </c>
      <c r="J200" s="11" t="s">
        <v>261</v>
      </c>
      <c r="K200" s="11" t="s">
        <v>8715</v>
      </c>
      <c r="L200" s="11">
        <v>2</v>
      </c>
    </row>
    <row r="201" spans="1:12">
      <c r="A201" s="11" t="s">
        <v>189</v>
      </c>
      <c r="D201" s="11" t="s">
        <v>260</v>
      </c>
      <c r="E201" s="19" t="s">
        <v>451</v>
      </c>
      <c r="F201" s="10">
        <v>42036</v>
      </c>
      <c r="G201" s="10">
        <v>45323</v>
      </c>
      <c r="H201" s="11">
        <v>10</v>
      </c>
      <c r="I201" s="20" t="s">
        <v>259</v>
      </c>
      <c r="J201" s="11" t="s">
        <v>261</v>
      </c>
      <c r="K201" s="11" t="s">
        <v>8715</v>
      </c>
      <c r="L201" s="11">
        <v>2</v>
      </c>
    </row>
    <row r="202" spans="1:12">
      <c r="A202" s="11" t="s">
        <v>190</v>
      </c>
      <c r="D202" s="11" t="s">
        <v>260</v>
      </c>
      <c r="E202" s="19" t="s">
        <v>452</v>
      </c>
      <c r="F202" s="10">
        <v>42036</v>
      </c>
      <c r="G202" s="10">
        <v>45323</v>
      </c>
      <c r="H202" s="11">
        <v>10</v>
      </c>
      <c r="I202" s="20" t="s">
        <v>259</v>
      </c>
      <c r="J202" s="11" t="s">
        <v>261</v>
      </c>
      <c r="K202" s="11" t="s">
        <v>8715</v>
      </c>
      <c r="L202" s="11">
        <v>2</v>
      </c>
    </row>
    <row r="203" spans="1:12">
      <c r="A203" s="11" t="s">
        <v>191</v>
      </c>
      <c r="D203" s="11" t="s">
        <v>260</v>
      </c>
      <c r="E203" s="19" t="s">
        <v>453</v>
      </c>
      <c r="F203" s="10">
        <v>42036</v>
      </c>
      <c r="G203" s="10">
        <v>45323</v>
      </c>
      <c r="H203" s="11">
        <v>10</v>
      </c>
      <c r="I203" s="20" t="s">
        <v>259</v>
      </c>
      <c r="J203" s="11" t="s">
        <v>261</v>
      </c>
      <c r="K203" s="11" t="s">
        <v>8715</v>
      </c>
      <c r="L203" s="11">
        <v>2</v>
      </c>
    </row>
    <row r="204" spans="1:12">
      <c r="A204" s="11" t="s">
        <v>192</v>
      </c>
      <c r="D204" s="11" t="s">
        <v>260</v>
      </c>
      <c r="E204" s="19" t="s">
        <v>454</v>
      </c>
      <c r="F204" s="10">
        <v>42036</v>
      </c>
      <c r="G204" s="10">
        <v>45323</v>
      </c>
      <c r="H204" s="11">
        <v>10</v>
      </c>
      <c r="I204" s="20" t="s">
        <v>259</v>
      </c>
      <c r="J204" s="11" t="s">
        <v>261</v>
      </c>
      <c r="K204" s="11" t="s">
        <v>8715</v>
      </c>
      <c r="L204" s="11">
        <v>2</v>
      </c>
    </row>
    <row r="205" spans="1:12">
      <c r="A205" s="11" t="s">
        <v>193</v>
      </c>
      <c r="D205" s="11" t="s">
        <v>260</v>
      </c>
      <c r="E205" s="19" t="s">
        <v>455</v>
      </c>
      <c r="F205" s="10">
        <v>42036</v>
      </c>
      <c r="G205" s="10">
        <v>45323</v>
      </c>
      <c r="H205" s="11">
        <v>10</v>
      </c>
      <c r="I205" s="20" t="s">
        <v>259</v>
      </c>
      <c r="J205" s="11" t="s">
        <v>261</v>
      </c>
      <c r="K205" s="11" t="s">
        <v>8715</v>
      </c>
      <c r="L205" s="11">
        <v>2</v>
      </c>
    </row>
    <row r="206" spans="1:12">
      <c r="A206" s="11" t="s">
        <v>194</v>
      </c>
      <c r="D206" s="11" t="s">
        <v>260</v>
      </c>
      <c r="E206" s="19" t="s">
        <v>456</v>
      </c>
      <c r="F206" s="10">
        <v>42036</v>
      </c>
      <c r="G206" s="10">
        <v>45323</v>
      </c>
      <c r="H206" s="11">
        <v>10</v>
      </c>
      <c r="I206" s="20" t="s">
        <v>259</v>
      </c>
      <c r="J206" s="11" t="s">
        <v>261</v>
      </c>
      <c r="K206" s="11" t="s">
        <v>8715</v>
      </c>
      <c r="L206" s="11">
        <v>2</v>
      </c>
    </row>
    <row r="207" spans="1:12">
      <c r="A207" s="11" t="s">
        <v>195</v>
      </c>
      <c r="D207" s="11" t="s">
        <v>260</v>
      </c>
      <c r="E207" s="19" t="s">
        <v>457</v>
      </c>
      <c r="F207" s="10">
        <v>42036</v>
      </c>
      <c r="G207" s="10">
        <v>45323</v>
      </c>
      <c r="H207" s="11">
        <v>10</v>
      </c>
      <c r="I207" s="20" t="s">
        <v>259</v>
      </c>
      <c r="J207" s="11" t="s">
        <v>261</v>
      </c>
      <c r="K207" s="11" t="s">
        <v>8715</v>
      </c>
      <c r="L207" s="11">
        <v>2</v>
      </c>
    </row>
    <row r="208" spans="1:12">
      <c r="A208" s="11" t="s">
        <v>196</v>
      </c>
      <c r="D208" s="11" t="s">
        <v>260</v>
      </c>
      <c r="E208" s="19" t="s">
        <v>458</v>
      </c>
      <c r="F208" s="10">
        <v>42036</v>
      </c>
      <c r="G208" s="10">
        <v>45323</v>
      </c>
      <c r="H208" s="11">
        <v>10</v>
      </c>
      <c r="I208" s="20" t="s">
        <v>259</v>
      </c>
      <c r="J208" s="11" t="s">
        <v>261</v>
      </c>
      <c r="K208" s="11" t="s">
        <v>8715</v>
      </c>
      <c r="L208" s="11">
        <v>2</v>
      </c>
    </row>
    <row r="209" spans="1:12">
      <c r="A209" s="11" t="s">
        <v>197</v>
      </c>
      <c r="D209" s="11" t="s">
        <v>260</v>
      </c>
      <c r="E209" s="19" t="s">
        <v>459</v>
      </c>
      <c r="F209" s="10">
        <v>42036</v>
      </c>
      <c r="G209" s="10">
        <v>45323</v>
      </c>
      <c r="H209" s="11">
        <v>10</v>
      </c>
      <c r="I209" s="20" t="s">
        <v>259</v>
      </c>
      <c r="J209" s="11" t="s">
        <v>261</v>
      </c>
      <c r="K209" s="11" t="s">
        <v>8715</v>
      </c>
      <c r="L209" s="11">
        <v>2</v>
      </c>
    </row>
    <row r="210" spans="1:12">
      <c r="A210" s="11" t="s">
        <v>198</v>
      </c>
      <c r="D210" s="11" t="s">
        <v>260</v>
      </c>
      <c r="E210" s="19" t="s">
        <v>460</v>
      </c>
      <c r="F210" s="10">
        <v>42036</v>
      </c>
      <c r="G210" s="10">
        <v>45323</v>
      </c>
      <c r="H210" s="11">
        <v>10</v>
      </c>
      <c r="I210" s="20" t="s">
        <v>259</v>
      </c>
      <c r="J210" s="11" t="s">
        <v>261</v>
      </c>
      <c r="K210" s="11" t="s">
        <v>8715</v>
      </c>
      <c r="L210" s="11">
        <v>2</v>
      </c>
    </row>
    <row r="211" spans="1:12">
      <c r="A211" s="11" t="s">
        <v>199</v>
      </c>
      <c r="D211" s="11" t="s">
        <v>260</v>
      </c>
      <c r="E211" s="19" t="s">
        <v>461</v>
      </c>
      <c r="F211" s="10">
        <v>42036</v>
      </c>
      <c r="G211" s="10">
        <v>45323</v>
      </c>
      <c r="H211" s="11">
        <v>10</v>
      </c>
      <c r="I211" s="20" t="s">
        <v>259</v>
      </c>
      <c r="J211" s="11" t="s">
        <v>261</v>
      </c>
      <c r="K211" s="11" t="s">
        <v>8715</v>
      </c>
      <c r="L211" s="11">
        <v>2</v>
      </c>
    </row>
    <row r="212" spans="1:12">
      <c r="A212" s="11" t="s">
        <v>200</v>
      </c>
      <c r="D212" s="11" t="s">
        <v>260</v>
      </c>
      <c r="E212" s="19" t="s">
        <v>462</v>
      </c>
      <c r="F212" s="10">
        <v>42036</v>
      </c>
      <c r="G212" s="10">
        <v>45323</v>
      </c>
      <c r="H212" s="11">
        <v>10</v>
      </c>
      <c r="I212" s="20" t="s">
        <v>259</v>
      </c>
      <c r="J212" s="11" t="s">
        <v>261</v>
      </c>
      <c r="K212" s="11" t="s">
        <v>8715</v>
      </c>
      <c r="L212" s="11">
        <v>2</v>
      </c>
    </row>
    <row r="213" spans="1:12">
      <c r="A213" s="11" t="s">
        <v>201</v>
      </c>
      <c r="D213" s="11" t="s">
        <v>260</v>
      </c>
      <c r="E213" s="19" t="s">
        <v>463</v>
      </c>
      <c r="F213" s="10">
        <v>42036</v>
      </c>
      <c r="G213" s="10">
        <v>45323</v>
      </c>
      <c r="H213" s="11">
        <v>10</v>
      </c>
      <c r="I213" s="20" t="s">
        <v>259</v>
      </c>
      <c r="J213" s="11" t="s">
        <v>261</v>
      </c>
      <c r="K213" s="11" t="s">
        <v>8715</v>
      </c>
      <c r="L213" s="11">
        <v>2</v>
      </c>
    </row>
    <row r="214" spans="1:12">
      <c r="A214" s="11" t="s">
        <v>202</v>
      </c>
      <c r="D214" s="11" t="s">
        <v>260</v>
      </c>
      <c r="E214" s="19" t="s">
        <v>464</v>
      </c>
      <c r="F214" s="10">
        <v>42036</v>
      </c>
      <c r="G214" s="10">
        <v>45323</v>
      </c>
      <c r="H214" s="11">
        <v>10</v>
      </c>
      <c r="I214" s="20" t="s">
        <v>259</v>
      </c>
      <c r="J214" s="11" t="s">
        <v>261</v>
      </c>
      <c r="K214" s="11" t="s">
        <v>8715</v>
      </c>
      <c r="L214" s="11">
        <v>2</v>
      </c>
    </row>
    <row r="215" spans="1:12">
      <c r="A215" s="11" t="s">
        <v>203</v>
      </c>
      <c r="D215" s="11" t="s">
        <v>260</v>
      </c>
      <c r="E215" s="19" t="s">
        <v>465</v>
      </c>
      <c r="F215" s="10">
        <v>42036</v>
      </c>
      <c r="G215" s="10">
        <v>45323</v>
      </c>
      <c r="H215" s="11">
        <v>10</v>
      </c>
      <c r="I215" s="20" t="s">
        <v>259</v>
      </c>
      <c r="J215" s="11" t="s">
        <v>261</v>
      </c>
      <c r="K215" s="11" t="s">
        <v>8715</v>
      </c>
      <c r="L215" s="11">
        <v>2</v>
      </c>
    </row>
    <row r="216" spans="1:12">
      <c r="A216" s="11" t="s">
        <v>204</v>
      </c>
      <c r="D216" s="11" t="s">
        <v>260</v>
      </c>
      <c r="E216" s="19" t="s">
        <v>466</v>
      </c>
      <c r="F216" s="10">
        <v>42036</v>
      </c>
      <c r="G216" s="10">
        <v>45323</v>
      </c>
      <c r="H216" s="11">
        <v>10</v>
      </c>
      <c r="I216" s="20" t="s">
        <v>259</v>
      </c>
      <c r="J216" s="11" t="s">
        <v>261</v>
      </c>
      <c r="K216" s="11" t="s">
        <v>8715</v>
      </c>
      <c r="L216" s="11">
        <v>2</v>
      </c>
    </row>
    <row r="217" spans="1:12">
      <c r="A217" s="11" t="s">
        <v>205</v>
      </c>
      <c r="D217" s="11" t="s">
        <v>260</v>
      </c>
      <c r="E217" s="19" t="s">
        <v>467</v>
      </c>
      <c r="F217" s="10">
        <v>42036</v>
      </c>
      <c r="G217" s="10">
        <v>45323</v>
      </c>
      <c r="H217" s="11">
        <v>10</v>
      </c>
      <c r="I217" s="20" t="s">
        <v>259</v>
      </c>
      <c r="J217" s="11" t="s">
        <v>261</v>
      </c>
      <c r="K217" s="11" t="s">
        <v>8715</v>
      </c>
      <c r="L217" s="11">
        <v>2</v>
      </c>
    </row>
    <row r="218" spans="1:12">
      <c r="A218" s="11" t="s">
        <v>206</v>
      </c>
      <c r="D218" s="11" t="s">
        <v>260</v>
      </c>
      <c r="E218" s="19" t="s">
        <v>468</v>
      </c>
      <c r="F218" s="10">
        <v>42036</v>
      </c>
      <c r="G218" s="10">
        <v>45323</v>
      </c>
      <c r="H218" s="11">
        <v>10</v>
      </c>
      <c r="I218" s="20" t="s">
        <v>259</v>
      </c>
      <c r="J218" s="11" t="s">
        <v>261</v>
      </c>
      <c r="K218" s="11" t="s">
        <v>8715</v>
      </c>
      <c r="L218" s="11">
        <v>2</v>
      </c>
    </row>
    <row r="219" spans="1:12">
      <c r="A219" s="11" t="s">
        <v>207</v>
      </c>
      <c r="D219" s="11" t="s">
        <v>260</v>
      </c>
      <c r="E219" s="19" t="s">
        <v>469</v>
      </c>
      <c r="F219" s="10">
        <v>42036</v>
      </c>
      <c r="G219" s="10">
        <v>45323</v>
      </c>
      <c r="H219" s="11">
        <v>10</v>
      </c>
      <c r="I219" s="20" t="s">
        <v>259</v>
      </c>
      <c r="J219" s="11" t="s">
        <v>261</v>
      </c>
      <c r="K219" s="11" t="s">
        <v>8715</v>
      </c>
      <c r="L219" s="11">
        <v>2</v>
      </c>
    </row>
    <row r="220" spans="1:12">
      <c r="A220" s="11" t="s">
        <v>208</v>
      </c>
      <c r="D220" s="11" t="s">
        <v>260</v>
      </c>
      <c r="E220" s="19" t="s">
        <v>470</v>
      </c>
      <c r="F220" s="10">
        <v>42036</v>
      </c>
      <c r="G220" s="10">
        <v>45323</v>
      </c>
      <c r="H220" s="11">
        <v>10</v>
      </c>
      <c r="I220" s="20" t="s">
        <v>259</v>
      </c>
      <c r="J220" s="11" t="s">
        <v>261</v>
      </c>
      <c r="K220" s="11" t="s">
        <v>8715</v>
      </c>
      <c r="L220" s="11">
        <v>2</v>
      </c>
    </row>
    <row r="221" spans="1:12">
      <c r="A221" s="11" t="s">
        <v>209</v>
      </c>
      <c r="D221" s="11" t="s">
        <v>260</v>
      </c>
      <c r="E221" s="19" t="s">
        <v>471</v>
      </c>
      <c r="F221" s="10">
        <v>42036</v>
      </c>
      <c r="G221" s="10">
        <v>45323</v>
      </c>
      <c r="H221" s="11">
        <v>10</v>
      </c>
      <c r="I221" s="20" t="s">
        <v>259</v>
      </c>
      <c r="J221" s="11" t="s">
        <v>261</v>
      </c>
      <c r="K221" s="11" t="s">
        <v>8715</v>
      </c>
      <c r="L221" s="11">
        <v>2</v>
      </c>
    </row>
    <row r="222" spans="1:12">
      <c r="A222" s="11" t="s">
        <v>210</v>
      </c>
      <c r="D222" s="11" t="s">
        <v>260</v>
      </c>
      <c r="E222" s="19" t="s">
        <v>472</v>
      </c>
      <c r="F222" s="10">
        <v>42036</v>
      </c>
      <c r="G222" s="10">
        <v>45323</v>
      </c>
      <c r="H222" s="11">
        <v>10</v>
      </c>
      <c r="I222" s="20" t="s">
        <v>259</v>
      </c>
      <c r="J222" s="11" t="s">
        <v>261</v>
      </c>
      <c r="K222" s="11" t="s">
        <v>8715</v>
      </c>
      <c r="L222" s="11">
        <v>2</v>
      </c>
    </row>
    <row r="223" spans="1:12">
      <c r="A223" s="11" t="s">
        <v>211</v>
      </c>
      <c r="D223" s="11" t="s">
        <v>260</v>
      </c>
      <c r="E223" s="19" t="s">
        <v>473</v>
      </c>
      <c r="F223" s="10">
        <v>42036</v>
      </c>
      <c r="G223" s="10">
        <v>45323</v>
      </c>
      <c r="H223" s="11">
        <v>10</v>
      </c>
      <c r="I223" s="20" t="s">
        <v>259</v>
      </c>
      <c r="J223" s="11" t="s">
        <v>261</v>
      </c>
      <c r="K223" s="11" t="s">
        <v>8715</v>
      </c>
      <c r="L223" s="11">
        <v>2</v>
      </c>
    </row>
    <row r="224" spans="1:12">
      <c r="A224" s="11" t="s">
        <v>212</v>
      </c>
      <c r="D224" s="11" t="s">
        <v>260</v>
      </c>
      <c r="E224" s="19" t="s">
        <v>474</v>
      </c>
      <c r="F224" s="10">
        <v>42036</v>
      </c>
      <c r="G224" s="10">
        <v>45323</v>
      </c>
      <c r="H224" s="11">
        <v>10</v>
      </c>
      <c r="I224" s="20" t="s">
        <v>259</v>
      </c>
      <c r="J224" s="11" t="s">
        <v>261</v>
      </c>
      <c r="K224" s="11" t="s">
        <v>8715</v>
      </c>
      <c r="L224" s="11">
        <v>2</v>
      </c>
    </row>
    <row r="225" spans="1:12">
      <c r="A225" s="11" t="s">
        <v>213</v>
      </c>
      <c r="D225" s="11" t="s">
        <v>260</v>
      </c>
      <c r="E225" s="19" t="s">
        <v>475</v>
      </c>
      <c r="F225" s="10">
        <v>42036</v>
      </c>
      <c r="G225" s="10">
        <v>45323</v>
      </c>
      <c r="H225" s="11">
        <v>10</v>
      </c>
      <c r="I225" s="20" t="s">
        <v>259</v>
      </c>
      <c r="J225" s="11" t="s">
        <v>261</v>
      </c>
      <c r="K225" s="11" t="s">
        <v>8715</v>
      </c>
      <c r="L225" s="11">
        <v>2</v>
      </c>
    </row>
    <row r="226" spans="1:12">
      <c r="A226" s="11" t="s">
        <v>214</v>
      </c>
      <c r="D226" s="11" t="s">
        <v>260</v>
      </c>
      <c r="E226" s="19" t="s">
        <v>476</v>
      </c>
      <c r="F226" s="10">
        <v>42036</v>
      </c>
      <c r="G226" s="10">
        <v>45323</v>
      </c>
      <c r="H226" s="11">
        <v>10</v>
      </c>
      <c r="I226" s="20" t="s">
        <v>259</v>
      </c>
      <c r="J226" s="11" t="s">
        <v>261</v>
      </c>
      <c r="K226" s="11" t="s">
        <v>8715</v>
      </c>
      <c r="L226" s="11">
        <v>2</v>
      </c>
    </row>
    <row r="227" spans="1:12">
      <c r="A227" s="11" t="s">
        <v>215</v>
      </c>
      <c r="D227" s="11" t="s">
        <v>260</v>
      </c>
      <c r="E227" s="19" t="s">
        <v>477</v>
      </c>
      <c r="F227" s="10">
        <v>42036</v>
      </c>
      <c r="G227" s="10">
        <v>45323</v>
      </c>
      <c r="H227" s="11">
        <v>10</v>
      </c>
      <c r="I227" s="20" t="s">
        <v>259</v>
      </c>
      <c r="J227" s="11" t="s">
        <v>261</v>
      </c>
      <c r="K227" s="11" t="s">
        <v>8715</v>
      </c>
      <c r="L227" s="11">
        <v>2</v>
      </c>
    </row>
    <row r="228" spans="1:12">
      <c r="A228" s="11" t="s">
        <v>216</v>
      </c>
      <c r="D228" s="11" t="s">
        <v>260</v>
      </c>
      <c r="E228" s="19" t="s">
        <v>478</v>
      </c>
      <c r="F228" s="10">
        <v>42036</v>
      </c>
      <c r="G228" s="10">
        <v>45323</v>
      </c>
      <c r="H228" s="11">
        <v>10</v>
      </c>
      <c r="I228" s="20" t="s">
        <v>259</v>
      </c>
      <c r="J228" s="11" t="s">
        <v>261</v>
      </c>
      <c r="K228" s="11" t="s">
        <v>8715</v>
      </c>
      <c r="L228" s="11">
        <v>2</v>
      </c>
    </row>
    <row r="229" spans="1:12">
      <c r="A229" s="11" t="s">
        <v>217</v>
      </c>
      <c r="D229" s="11" t="s">
        <v>260</v>
      </c>
      <c r="E229" s="19" t="s">
        <v>479</v>
      </c>
      <c r="F229" s="10">
        <v>42036</v>
      </c>
      <c r="G229" s="10">
        <v>45323</v>
      </c>
      <c r="H229" s="11">
        <v>10</v>
      </c>
      <c r="I229" s="20" t="s">
        <v>259</v>
      </c>
      <c r="J229" s="11" t="s">
        <v>261</v>
      </c>
      <c r="K229" s="11" t="s">
        <v>8715</v>
      </c>
      <c r="L229" s="11">
        <v>2</v>
      </c>
    </row>
    <row r="230" spans="1:12">
      <c r="A230" s="11" t="s">
        <v>218</v>
      </c>
      <c r="D230" s="11" t="s">
        <v>260</v>
      </c>
      <c r="E230" s="19" t="s">
        <v>480</v>
      </c>
      <c r="F230" s="10">
        <v>42036</v>
      </c>
      <c r="G230" s="10">
        <v>45323</v>
      </c>
      <c r="H230" s="11">
        <v>10</v>
      </c>
      <c r="I230" s="20" t="s">
        <v>259</v>
      </c>
      <c r="J230" s="11" t="s">
        <v>261</v>
      </c>
      <c r="K230" s="11" t="s">
        <v>8715</v>
      </c>
      <c r="L230" s="11">
        <v>2</v>
      </c>
    </row>
    <row r="231" spans="1:12">
      <c r="A231" s="11" t="s">
        <v>219</v>
      </c>
      <c r="D231" s="11" t="s">
        <v>260</v>
      </c>
      <c r="E231" s="19" t="s">
        <v>481</v>
      </c>
      <c r="F231" s="10">
        <v>42036</v>
      </c>
      <c r="G231" s="10">
        <v>45323</v>
      </c>
      <c r="H231" s="11">
        <v>10</v>
      </c>
      <c r="I231" s="20" t="s">
        <v>259</v>
      </c>
      <c r="J231" s="11" t="s">
        <v>261</v>
      </c>
      <c r="K231" s="11" t="s">
        <v>8715</v>
      </c>
      <c r="L231" s="11">
        <v>2</v>
      </c>
    </row>
    <row r="232" spans="1:12">
      <c r="A232" s="11" t="s">
        <v>220</v>
      </c>
      <c r="D232" s="11" t="s">
        <v>260</v>
      </c>
      <c r="E232" s="19" t="s">
        <v>482</v>
      </c>
      <c r="F232" s="10">
        <v>42036</v>
      </c>
      <c r="G232" s="10">
        <v>45323</v>
      </c>
      <c r="H232" s="11">
        <v>10</v>
      </c>
      <c r="I232" s="20" t="s">
        <v>259</v>
      </c>
      <c r="J232" s="11" t="s">
        <v>261</v>
      </c>
      <c r="K232" s="11" t="s">
        <v>8715</v>
      </c>
      <c r="L232" s="11">
        <v>2</v>
      </c>
    </row>
    <row r="233" spans="1:12">
      <c r="A233" s="11" t="s">
        <v>221</v>
      </c>
      <c r="D233" s="11" t="s">
        <v>260</v>
      </c>
      <c r="E233" s="19" t="s">
        <v>483</v>
      </c>
      <c r="F233" s="10">
        <v>42036</v>
      </c>
      <c r="G233" s="10">
        <v>45323</v>
      </c>
      <c r="H233" s="11">
        <v>10</v>
      </c>
      <c r="I233" s="20" t="s">
        <v>259</v>
      </c>
      <c r="J233" s="11" t="s">
        <v>261</v>
      </c>
      <c r="K233" s="11" t="s">
        <v>8715</v>
      </c>
      <c r="L233" s="11">
        <v>2</v>
      </c>
    </row>
    <row r="234" spans="1:12">
      <c r="A234" s="11" t="s">
        <v>222</v>
      </c>
      <c r="D234" s="11" t="s">
        <v>260</v>
      </c>
      <c r="E234" s="19" t="s">
        <v>484</v>
      </c>
      <c r="F234" s="10">
        <v>42036</v>
      </c>
      <c r="G234" s="10">
        <v>45323</v>
      </c>
      <c r="H234" s="11">
        <v>10</v>
      </c>
      <c r="I234" s="20" t="s">
        <v>259</v>
      </c>
      <c r="J234" s="11" t="s">
        <v>261</v>
      </c>
      <c r="K234" s="11" t="s">
        <v>8715</v>
      </c>
      <c r="L234" s="11">
        <v>2</v>
      </c>
    </row>
    <row r="235" spans="1:12">
      <c r="A235" s="11" t="s">
        <v>223</v>
      </c>
      <c r="D235" s="11" t="s">
        <v>260</v>
      </c>
      <c r="E235" s="19" t="s">
        <v>485</v>
      </c>
      <c r="F235" s="10">
        <v>42036</v>
      </c>
      <c r="G235" s="10">
        <v>45323</v>
      </c>
      <c r="H235" s="11">
        <v>10</v>
      </c>
      <c r="I235" s="20" t="s">
        <v>259</v>
      </c>
      <c r="J235" s="11" t="s">
        <v>261</v>
      </c>
      <c r="K235" s="11" t="s">
        <v>8715</v>
      </c>
      <c r="L235" s="11">
        <v>2</v>
      </c>
    </row>
    <row r="236" spans="1:12">
      <c r="A236" s="11" t="s">
        <v>224</v>
      </c>
      <c r="D236" s="11" t="s">
        <v>260</v>
      </c>
      <c r="E236" s="19" t="s">
        <v>486</v>
      </c>
      <c r="F236" s="10">
        <v>42036</v>
      </c>
      <c r="G236" s="10">
        <v>45323</v>
      </c>
      <c r="H236" s="11">
        <v>10</v>
      </c>
      <c r="I236" s="20" t="s">
        <v>259</v>
      </c>
      <c r="J236" s="11" t="s">
        <v>261</v>
      </c>
      <c r="K236" s="11" t="s">
        <v>8715</v>
      </c>
      <c r="L236" s="11">
        <v>2</v>
      </c>
    </row>
    <row r="237" spans="1:12">
      <c r="A237" s="11" t="s">
        <v>225</v>
      </c>
      <c r="D237" s="11" t="s">
        <v>260</v>
      </c>
      <c r="E237" s="19" t="s">
        <v>487</v>
      </c>
      <c r="F237" s="10">
        <v>42036</v>
      </c>
      <c r="G237" s="10">
        <v>45323</v>
      </c>
      <c r="H237" s="11">
        <v>10</v>
      </c>
      <c r="I237" s="20" t="s">
        <v>259</v>
      </c>
      <c r="J237" s="11" t="s">
        <v>261</v>
      </c>
      <c r="K237" s="11" t="s">
        <v>8715</v>
      </c>
      <c r="L237" s="11">
        <v>2</v>
      </c>
    </row>
    <row r="238" spans="1:12">
      <c r="A238" s="11" t="s">
        <v>226</v>
      </c>
      <c r="D238" s="11" t="s">
        <v>260</v>
      </c>
      <c r="E238" s="19" t="s">
        <v>488</v>
      </c>
      <c r="F238" s="10">
        <v>42036</v>
      </c>
      <c r="G238" s="10">
        <v>45323</v>
      </c>
      <c r="H238" s="11">
        <v>10</v>
      </c>
      <c r="I238" s="20" t="s">
        <v>259</v>
      </c>
      <c r="J238" s="11" t="s">
        <v>261</v>
      </c>
      <c r="K238" s="11" t="s">
        <v>8715</v>
      </c>
      <c r="L238" s="11">
        <v>2</v>
      </c>
    </row>
    <row r="239" spans="1:12">
      <c r="A239" s="11" t="s">
        <v>227</v>
      </c>
      <c r="D239" s="11" t="s">
        <v>260</v>
      </c>
      <c r="E239" s="19" t="s">
        <v>489</v>
      </c>
      <c r="F239" s="10">
        <v>42036</v>
      </c>
      <c r="G239" s="10">
        <v>45323</v>
      </c>
      <c r="H239" s="11">
        <v>10</v>
      </c>
      <c r="I239" s="20" t="s">
        <v>259</v>
      </c>
      <c r="J239" s="11" t="s">
        <v>261</v>
      </c>
      <c r="K239" s="11" t="s">
        <v>8715</v>
      </c>
      <c r="L239" s="11">
        <v>2</v>
      </c>
    </row>
    <row r="240" spans="1:12">
      <c r="A240" s="11" t="s">
        <v>228</v>
      </c>
      <c r="D240" s="11" t="s">
        <v>260</v>
      </c>
      <c r="E240" s="19" t="s">
        <v>490</v>
      </c>
      <c r="F240" s="10">
        <v>42036</v>
      </c>
      <c r="G240" s="10">
        <v>45323</v>
      </c>
      <c r="H240" s="11">
        <v>10</v>
      </c>
      <c r="I240" s="20" t="s">
        <v>259</v>
      </c>
      <c r="J240" s="11" t="s">
        <v>261</v>
      </c>
      <c r="K240" s="11" t="s">
        <v>8715</v>
      </c>
      <c r="L240" s="11">
        <v>2</v>
      </c>
    </row>
    <row r="241" spans="1:12">
      <c r="A241" s="11" t="s">
        <v>229</v>
      </c>
      <c r="D241" s="11" t="s">
        <v>260</v>
      </c>
      <c r="E241" s="19" t="s">
        <v>491</v>
      </c>
      <c r="F241" s="10">
        <v>42036</v>
      </c>
      <c r="G241" s="10">
        <v>45323</v>
      </c>
      <c r="H241" s="11">
        <v>10</v>
      </c>
      <c r="I241" s="20" t="s">
        <v>259</v>
      </c>
      <c r="J241" s="11" t="s">
        <v>261</v>
      </c>
      <c r="K241" s="11" t="s">
        <v>8715</v>
      </c>
      <c r="L241" s="11">
        <v>2</v>
      </c>
    </row>
    <row r="242" spans="1:12">
      <c r="A242" s="11" t="s">
        <v>230</v>
      </c>
      <c r="D242" s="11" t="s">
        <v>260</v>
      </c>
      <c r="E242" s="19" t="s">
        <v>492</v>
      </c>
      <c r="F242" s="10">
        <v>42036</v>
      </c>
      <c r="G242" s="10">
        <v>45323</v>
      </c>
      <c r="H242" s="11">
        <v>10</v>
      </c>
      <c r="I242" s="20" t="s">
        <v>259</v>
      </c>
      <c r="J242" s="11" t="s">
        <v>261</v>
      </c>
      <c r="K242" s="11" t="s">
        <v>8715</v>
      </c>
      <c r="L242" s="11">
        <v>2</v>
      </c>
    </row>
    <row r="243" spans="1:12">
      <c r="A243" s="11" t="s">
        <v>231</v>
      </c>
      <c r="D243" s="11" t="s">
        <v>260</v>
      </c>
      <c r="E243" s="19" t="s">
        <v>493</v>
      </c>
      <c r="F243" s="10">
        <v>42036</v>
      </c>
      <c r="G243" s="10">
        <v>45323</v>
      </c>
      <c r="H243" s="11">
        <v>10</v>
      </c>
      <c r="I243" s="20" t="s">
        <v>259</v>
      </c>
      <c r="J243" s="11" t="s">
        <v>261</v>
      </c>
      <c r="K243" s="11" t="s">
        <v>8715</v>
      </c>
      <c r="L243" s="11">
        <v>2</v>
      </c>
    </row>
    <row r="244" spans="1:12">
      <c r="A244" s="11" t="s">
        <v>232</v>
      </c>
      <c r="D244" s="11" t="s">
        <v>260</v>
      </c>
      <c r="E244" s="19" t="s">
        <v>494</v>
      </c>
      <c r="F244" s="10">
        <v>42036</v>
      </c>
      <c r="G244" s="10">
        <v>45323</v>
      </c>
      <c r="H244" s="11">
        <v>10</v>
      </c>
      <c r="I244" s="20" t="s">
        <v>259</v>
      </c>
      <c r="J244" s="11" t="s">
        <v>261</v>
      </c>
      <c r="K244" s="11" t="s">
        <v>8715</v>
      </c>
      <c r="L244" s="11">
        <v>2</v>
      </c>
    </row>
    <row r="245" spans="1:12">
      <c r="A245" s="11" t="s">
        <v>233</v>
      </c>
      <c r="D245" s="11" t="s">
        <v>260</v>
      </c>
      <c r="E245" s="19" t="s">
        <v>495</v>
      </c>
      <c r="F245" s="10">
        <v>42036</v>
      </c>
      <c r="G245" s="10">
        <v>45323</v>
      </c>
      <c r="H245" s="11">
        <v>10</v>
      </c>
      <c r="I245" s="20" t="s">
        <v>259</v>
      </c>
      <c r="J245" s="11" t="s">
        <v>261</v>
      </c>
      <c r="K245" s="11" t="s">
        <v>8715</v>
      </c>
      <c r="L245" s="11">
        <v>2</v>
      </c>
    </row>
    <row r="246" spans="1:12">
      <c r="A246" s="11" t="s">
        <v>234</v>
      </c>
      <c r="D246" s="11" t="s">
        <v>260</v>
      </c>
      <c r="E246" s="19" t="s">
        <v>496</v>
      </c>
      <c r="F246" s="10">
        <v>42036</v>
      </c>
      <c r="G246" s="10">
        <v>45323</v>
      </c>
      <c r="H246" s="11">
        <v>10</v>
      </c>
      <c r="I246" s="20" t="s">
        <v>259</v>
      </c>
      <c r="J246" s="11" t="s">
        <v>261</v>
      </c>
      <c r="K246" s="11" t="s">
        <v>8715</v>
      </c>
      <c r="L246" s="11">
        <v>2</v>
      </c>
    </row>
    <row r="247" spans="1:12">
      <c r="A247" s="11" t="s">
        <v>235</v>
      </c>
      <c r="D247" s="11" t="s">
        <v>260</v>
      </c>
      <c r="E247" s="19" t="s">
        <v>497</v>
      </c>
      <c r="F247" s="10">
        <v>42036</v>
      </c>
      <c r="G247" s="10">
        <v>45323</v>
      </c>
      <c r="H247" s="11">
        <v>10</v>
      </c>
      <c r="I247" s="20" t="s">
        <v>259</v>
      </c>
      <c r="J247" s="11" t="s">
        <v>261</v>
      </c>
      <c r="K247" s="11" t="s">
        <v>8715</v>
      </c>
      <c r="L247" s="11">
        <v>2</v>
      </c>
    </row>
    <row r="248" spans="1:12">
      <c r="A248" s="11" t="s">
        <v>236</v>
      </c>
      <c r="D248" s="11" t="s">
        <v>260</v>
      </c>
      <c r="E248" s="19" t="s">
        <v>498</v>
      </c>
      <c r="F248" s="10">
        <v>42036</v>
      </c>
      <c r="G248" s="10">
        <v>45323</v>
      </c>
      <c r="H248" s="11">
        <v>10</v>
      </c>
      <c r="I248" s="20" t="s">
        <v>259</v>
      </c>
      <c r="J248" s="11" t="s">
        <v>261</v>
      </c>
      <c r="K248" s="11" t="s">
        <v>8715</v>
      </c>
      <c r="L248" s="11">
        <v>2</v>
      </c>
    </row>
    <row r="249" spans="1:12">
      <c r="A249" s="11" t="s">
        <v>237</v>
      </c>
      <c r="D249" s="11" t="s">
        <v>260</v>
      </c>
      <c r="E249" s="19" t="s">
        <v>499</v>
      </c>
      <c r="F249" s="10">
        <v>42036</v>
      </c>
      <c r="G249" s="10">
        <v>45323</v>
      </c>
      <c r="H249" s="11">
        <v>10</v>
      </c>
      <c r="I249" s="20" t="s">
        <v>259</v>
      </c>
      <c r="J249" s="11" t="s">
        <v>261</v>
      </c>
      <c r="K249" s="11" t="s">
        <v>8715</v>
      </c>
      <c r="L249" s="11">
        <v>2</v>
      </c>
    </row>
    <row r="250" spans="1:12">
      <c r="A250" s="11" t="s">
        <v>238</v>
      </c>
      <c r="D250" s="11" t="s">
        <v>260</v>
      </c>
      <c r="E250" s="19" t="s">
        <v>500</v>
      </c>
      <c r="F250" s="10">
        <v>42036</v>
      </c>
      <c r="G250" s="10">
        <v>45323</v>
      </c>
      <c r="H250" s="11">
        <v>10</v>
      </c>
      <c r="I250" s="20" t="s">
        <v>259</v>
      </c>
      <c r="J250" s="11" t="s">
        <v>261</v>
      </c>
      <c r="K250" s="11" t="s">
        <v>8715</v>
      </c>
      <c r="L250" s="11">
        <v>2</v>
      </c>
    </row>
    <row r="251" spans="1:12">
      <c r="A251" s="11" t="s">
        <v>239</v>
      </c>
      <c r="D251" s="11" t="s">
        <v>260</v>
      </c>
      <c r="E251" s="19" t="s">
        <v>501</v>
      </c>
      <c r="F251" s="10">
        <v>42036</v>
      </c>
      <c r="G251" s="10">
        <v>45323</v>
      </c>
      <c r="H251" s="11">
        <v>10</v>
      </c>
      <c r="I251" s="20" t="s">
        <v>259</v>
      </c>
      <c r="J251" s="11" t="s">
        <v>261</v>
      </c>
      <c r="K251" s="11" t="s">
        <v>8715</v>
      </c>
      <c r="L251" s="11">
        <v>2</v>
      </c>
    </row>
    <row r="252" spans="1:12">
      <c r="A252" s="11" t="s">
        <v>240</v>
      </c>
      <c r="D252" s="11" t="s">
        <v>260</v>
      </c>
      <c r="E252" s="19" t="s">
        <v>502</v>
      </c>
      <c r="F252" s="10">
        <v>42036</v>
      </c>
      <c r="G252" s="10">
        <v>45323</v>
      </c>
      <c r="H252" s="11">
        <v>10</v>
      </c>
      <c r="I252" s="20" t="s">
        <v>259</v>
      </c>
      <c r="J252" s="11" t="s">
        <v>261</v>
      </c>
      <c r="K252" s="11" t="s">
        <v>8715</v>
      </c>
      <c r="L252" s="11">
        <v>2</v>
      </c>
    </row>
    <row r="253" spans="1:12">
      <c r="A253" s="11" t="s">
        <v>241</v>
      </c>
      <c r="D253" s="11" t="s">
        <v>260</v>
      </c>
      <c r="E253" s="19" t="s">
        <v>503</v>
      </c>
      <c r="F253" s="10">
        <v>42036</v>
      </c>
      <c r="G253" s="10">
        <v>45323</v>
      </c>
      <c r="H253" s="11">
        <v>10</v>
      </c>
      <c r="I253" s="20" t="s">
        <v>259</v>
      </c>
      <c r="J253" s="11" t="s">
        <v>261</v>
      </c>
      <c r="K253" s="11" t="s">
        <v>8715</v>
      </c>
      <c r="L253" s="11">
        <v>2</v>
      </c>
    </row>
    <row r="254" spans="1:12">
      <c r="A254" s="11" t="s">
        <v>242</v>
      </c>
      <c r="D254" s="11" t="s">
        <v>260</v>
      </c>
      <c r="E254" s="19" t="s">
        <v>504</v>
      </c>
      <c r="F254" s="10">
        <v>42036</v>
      </c>
      <c r="G254" s="10">
        <v>45323</v>
      </c>
      <c r="H254" s="11">
        <v>10</v>
      </c>
      <c r="I254" s="20" t="s">
        <v>259</v>
      </c>
      <c r="J254" s="11" t="s">
        <v>261</v>
      </c>
      <c r="K254" s="11" t="s">
        <v>8715</v>
      </c>
      <c r="L254" s="11">
        <v>2</v>
      </c>
    </row>
    <row r="255" spans="1:12">
      <c r="A255" s="11" t="s">
        <v>243</v>
      </c>
      <c r="D255" s="11" t="s">
        <v>260</v>
      </c>
      <c r="E255" s="19" t="s">
        <v>505</v>
      </c>
      <c r="F255" s="10">
        <v>42036</v>
      </c>
      <c r="G255" s="10">
        <v>45323</v>
      </c>
      <c r="H255" s="11">
        <v>10</v>
      </c>
      <c r="I255" s="20" t="s">
        <v>259</v>
      </c>
      <c r="J255" s="11" t="s">
        <v>261</v>
      </c>
      <c r="K255" s="11" t="s">
        <v>8715</v>
      </c>
      <c r="L255" s="11">
        <v>2</v>
      </c>
    </row>
    <row r="256" spans="1:12">
      <c r="A256" s="11" t="s">
        <v>244</v>
      </c>
      <c r="D256" s="11" t="s">
        <v>260</v>
      </c>
      <c r="E256" s="19" t="s">
        <v>506</v>
      </c>
      <c r="F256" s="10">
        <v>42036</v>
      </c>
      <c r="G256" s="10">
        <v>45323</v>
      </c>
      <c r="H256" s="11">
        <v>10</v>
      </c>
      <c r="I256" s="20" t="s">
        <v>259</v>
      </c>
      <c r="J256" s="11" t="s">
        <v>261</v>
      </c>
      <c r="K256" s="11" t="s">
        <v>8715</v>
      </c>
      <c r="L256" s="11">
        <v>2</v>
      </c>
    </row>
    <row r="257" spans="1:12">
      <c r="A257" s="11" t="s">
        <v>245</v>
      </c>
      <c r="D257" s="11" t="s">
        <v>260</v>
      </c>
      <c r="E257" s="19" t="s">
        <v>507</v>
      </c>
      <c r="F257" s="10">
        <v>42036</v>
      </c>
      <c r="G257" s="10">
        <v>45323</v>
      </c>
      <c r="H257" s="11">
        <v>10</v>
      </c>
      <c r="I257" s="20" t="s">
        <v>259</v>
      </c>
      <c r="J257" s="11" t="s">
        <v>261</v>
      </c>
      <c r="K257" s="11" t="s">
        <v>8715</v>
      </c>
      <c r="L257" s="11">
        <v>2</v>
      </c>
    </row>
    <row r="258" spans="1:12">
      <c r="A258" s="11" t="s">
        <v>246</v>
      </c>
      <c r="D258" s="11" t="s">
        <v>260</v>
      </c>
      <c r="E258" s="19" t="s">
        <v>508</v>
      </c>
      <c r="F258" s="10">
        <v>42036</v>
      </c>
      <c r="G258" s="10">
        <v>45323</v>
      </c>
      <c r="H258" s="11">
        <v>10</v>
      </c>
      <c r="I258" s="20" t="s">
        <v>259</v>
      </c>
      <c r="J258" s="11" t="s">
        <v>261</v>
      </c>
      <c r="K258" s="11" t="s">
        <v>8715</v>
      </c>
      <c r="L258" s="11">
        <v>2</v>
      </c>
    </row>
    <row r="259" spans="1:12">
      <c r="A259" s="11" t="s">
        <v>247</v>
      </c>
      <c r="D259" s="11" t="s">
        <v>260</v>
      </c>
      <c r="E259" s="19" t="s">
        <v>509</v>
      </c>
      <c r="F259" s="10">
        <v>42036</v>
      </c>
      <c r="G259" s="10">
        <v>45323</v>
      </c>
      <c r="H259" s="11">
        <v>10</v>
      </c>
      <c r="I259" s="20" t="s">
        <v>259</v>
      </c>
      <c r="J259" s="11" t="s">
        <v>261</v>
      </c>
      <c r="K259" s="11" t="s">
        <v>8715</v>
      </c>
      <c r="L259" s="11">
        <v>2</v>
      </c>
    </row>
    <row r="260" spans="1:12">
      <c r="A260" s="11" t="s">
        <v>248</v>
      </c>
      <c r="D260" s="11" t="s">
        <v>260</v>
      </c>
      <c r="E260" s="19" t="s">
        <v>510</v>
      </c>
      <c r="F260" s="10">
        <v>42036</v>
      </c>
      <c r="G260" s="10">
        <v>45323</v>
      </c>
      <c r="H260" s="11">
        <v>10</v>
      </c>
      <c r="I260" s="20" t="s">
        <v>259</v>
      </c>
      <c r="J260" s="11" t="s">
        <v>261</v>
      </c>
      <c r="K260" s="11" t="s">
        <v>8715</v>
      </c>
      <c r="L260" s="11">
        <v>2</v>
      </c>
    </row>
    <row r="261" spans="1:12">
      <c r="A261" s="11" t="s">
        <v>249</v>
      </c>
      <c r="D261" s="11" t="s">
        <v>260</v>
      </c>
      <c r="E261" s="19" t="s">
        <v>511</v>
      </c>
      <c r="F261" s="10">
        <v>42036</v>
      </c>
      <c r="G261" s="10">
        <v>45323</v>
      </c>
      <c r="H261" s="11">
        <v>10</v>
      </c>
      <c r="I261" s="20" t="s">
        <v>259</v>
      </c>
      <c r="J261" s="11" t="s">
        <v>261</v>
      </c>
      <c r="K261" s="11" t="s">
        <v>8715</v>
      </c>
      <c r="L261" s="11">
        <v>2</v>
      </c>
    </row>
    <row r="262" spans="1:12">
      <c r="A262" s="11" t="s">
        <v>512</v>
      </c>
      <c r="D262" s="11" t="s">
        <v>260</v>
      </c>
      <c r="E262" s="19" t="s">
        <v>762</v>
      </c>
      <c r="F262" s="10">
        <v>42036</v>
      </c>
      <c r="G262" s="10">
        <v>45323</v>
      </c>
      <c r="H262" s="11">
        <v>10</v>
      </c>
      <c r="I262" s="20" t="s">
        <v>259</v>
      </c>
      <c r="J262" s="11" t="s">
        <v>261</v>
      </c>
      <c r="K262" s="11" t="s">
        <v>8715</v>
      </c>
      <c r="L262" s="11">
        <v>2</v>
      </c>
    </row>
    <row r="263" spans="1:12">
      <c r="A263" s="11" t="s">
        <v>513</v>
      </c>
      <c r="D263" s="11" t="s">
        <v>260</v>
      </c>
      <c r="E263" s="19" t="s">
        <v>763</v>
      </c>
      <c r="F263" s="10">
        <v>42036</v>
      </c>
      <c r="G263" s="10">
        <v>45323</v>
      </c>
      <c r="H263" s="11">
        <v>10</v>
      </c>
      <c r="I263" s="20" t="s">
        <v>259</v>
      </c>
      <c r="J263" s="11" t="s">
        <v>261</v>
      </c>
      <c r="K263" s="11" t="s">
        <v>8715</v>
      </c>
      <c r="L263" s="11">
        <v>2</v>
      </c>
    </row>
    <row r="264" spans="1:12">
      <c r="A264" s="11" t="s">
        <v>514</v>
      </c>
      <c r="D264" s="11" t="s">
        <v>260</v>
      </c>
      <c r="E264" s="19" t="s">
        <v>764</v>
      </c>
      <c r="F264" s="10">
        <v>42036</v>
      </c>
      <c r="G264" s="10">
        <v>45323</v>
      </c>
      <c r="H264" s="11">
        <v>10</v>
      </c>
      <c r="I264" s="20" t="s">
        <v>259</v>
      </c>
      <c r="J264" s="11" t="s">
        <v>261</v>
      </c>
      <c r="K264" s="11" t="s">
        <v>8715</v>
      </c>
      <c r="L264" s="11">
        <v>2</v>
      </c>
    </row>
    <row r="265" spans="1:12">
      <c r="A265" s="11" t="s">
        <v>515</v>
      </c>
      <c r="D265" s="11" t="s">
        <v>260</v>
      </c>
      <c r="E265" s="19" t="s">
        <v>765</v>
      </c>
      <c r="F265" s="10">
        <v>42036</v>
      </c>
      <c r="G265" s="10">
        <v>45323</v>
      </c>
      <c r="H265" s="11">
        <v>10</v>
      </c>
      <c r="I265" s="20" t="s">
        <v>259</v>
      </c>
      <c r="J265" s="11" t="s">
        <v>261</v>
      </c>
      <c r="K265" s="11" t="s">
        <v>8715</v>
      </c>
      <c r="L265" s="11">
        <v>2</v>
      </c>
    </row>
    <row r="266" spans="1:12">
      <c r="A266" s="11" t="s">
        <v>516</v>
      </c>
      <c r="D266" s="11" t="s">
        <v>260</v>
      </c>
      <c r="E266" s="19" t="s">
        <v>766</v>
      </c>
      <c r="F266" s="10">
        <v>42036</v>
      </c>
      <c r="G266" s="10">
        <v>45323</v>
      </c>
      <c r="H266" s="11">
        <v>10</v>
      </c>
      <c r="I266" s="20" t="s">
        <v>259</v>
      </c>
      <c r="J266" s="11" t="s">
        <v>261</v>
      </c>
      <c r="K266" s="11" t="s">
        <v>8715</v>
      </c>
      <c r="L266" s="11">
        <v>2</v>
      </c>
    </row>
    <row r="267" spans="1:12">
      <c r="A267" s="11" t="s">
        <v>517</v>
      </c>
      <c r="D267" s="11" t="s">
        <v>260</v>
      </c>
      <c r="E267" s="19" t="s">
        <v>767</v>
      </c>
      <c r="F267" s="10">
        <v>42036</v>
      </c>
      <c r="G267" s="10">
        <v>45323</v>
      </c>
      <c r="H267" s="11">
        <v>10</v>
      </c>
      <c r="I267" s="20" t="s">
        <v>259</v>
      </c>
      <c r="J267" s="11" t="s">
        <v>261</v>
      </c>
      <c r="K267" s="11" t="s">
        <v>8715</v>
      </c>
      <c r="L267" s="11">
        <v>2</v>
      </c>
    </row>
    <row r="268" spans="1:12">
      <c r="A268" s="11" t="s">
        <v>518</v>
      </c>
      <c r="D268" s="11" t="s">
        <v>260</v>
      </c>
      <c r="E268" s="19" t="s">
        <v>768</v>
      </c>
      <c r="F268" s="10">
        <v>42036</v>
      </c>
      <c r="G268" s="10">
        <v>45323</v>
      </c>
      <c r="H268" s="11">
        <v>10</v>
      </c>
      <c r="I268" s="20" t="s">
        <v>259</v>
      </c>
      <c r="J268" s="11" t="s">
        <v>261</v>
      </c>
      <c r="K268" s="11" t="s">
        <v>8715</v>
      </c>
      <c r="L268" s="11">
        <v>2</v>
      </c>
    </row>
    <row r="269" spans="1:12">
      <c r="A269" s="11" t="s">
        <v>519</v>
      </c>
      <c r="D269" s="11" t="s">
        <v>260</v>
      </c>
      <c r="E269" s="19" t="s">
        <v>769</v>
      </c>
      <c r="F269" s="10">
        <v>42036</v>
      </c>
      <c r="G269" s="10">
        <v>45323</v>
      </c>
      <c r="H269" s="11">
        <v>10</v>
      </c>
      <c r="I269" s="20" t="s">
        <v>259</v>
      </c>
      <c r="J269" s="11" t="s">
        <v>261</v>
      </c>
      <c r="K269" s="11" t="s">
        <v>8715</v>
      </c>
      <c r="L269" s="11">
        <v>2</v>
      </c>
    </row>
    <row r="270" spans="1:12">
      <c r="A270" s="11" t="s">
        <v>520</v>
      </c>
      <c r="D270" s="11" t="s">
        <v>260</v>
      </c>
      <c r="E270" s="19" t="s">
        <v>770</v>
      </c>
      <c r="F270" s="10">
        <v>42036</v>
      </c>
      <c r="G270" s="10">
        <v>45323</v>
      </c>
      <c r="H270" s="11">
        <v>10</v>
      </c>
      <c r="I270" s="20" t="s">
        <v>259</v>
      </c>
      <c r="J270" s="11" t="s">
        <v>261</v>
      </c>
      <c r="K270" s="11" t="s">
        <v>8715</v>
      </c>
      <c r="L270" s="11">
        <v>2</v>
      </c>
    </row>
    <row r="271" spans="1:12">
      <c r="A271" s="11" t="s">
        <v>521</v>
      </c>
      <c r="D271" s="11" t="s">
        <v>260</v>
      </c>
      <c r="E271" s="19" t="s">
        <v>771</v>
      </c>
      <c r="F271" s="10">
        <v>42036</v>
      </c>
      <c r="G271" s="10">
        <v>45323</v>
      </c>
      <c r="H271" s="11">
        <v>10</v>
      </c>
      <c r="I271" s="20" t="s">
        <v>259</v>
      </c>
      <c r="J271" s="11" t="s">
        <v>261</v>
      </c>
      <c r="K271" s="11" t="s">
        <v>8715</v>
      </c>
      <c r="L271" s="11">
        <v>2</v>
      </c>
    </row>
    <row r="272" spans="1:12">
      <c r="A272" s="11" t="s">
        <v>522</v>
      </c>
      <c r="D272" s="11" t="s">
        <v>260</v>
      </c>
      <c r="E272" s="19" t="s">
        <v>772</v>
      </c>
      <c r="F272" s="10">
        <v>42036</v>
      </c>
      <c r="G272" s="10">
        <v>45323</v>
      </c>
      <c r="H272" s="11">
        <v>10</v>
      </c>
      <c r="I272" s="20" t="s">
        <v>259</v>
      </c>
      <c r="J272" s="11" t="s">
        <v>261</v>
      </c>
      <c r="K272" s="11" t="s">
        <v>8715</v>
      </c>
      <c r="L272" s="11">
        <v>2</v>
      </c>
    </row>
    <row r="273" spans="1:12">
      <c r="A273" s="11" t="s">
        <v>523</v>
      </c>
      <c r="D273" s="11" t="s">
        <v>260</v>
      </c>
      <c r="E273" s="19" t="s">
        <v>773</v>
      </c>
      <c r="F273" s="10">
        <v>42036</v>
      </c>
      <c r="G273" s="10">
        <v>45323</v>
      </c>
      <c r="H273" s="11">
        <v>10</v>
      </c>
      <c r="I273" s="20" t="s">
        <v>259</v>
      </c>
      <c r="J273" s="11" t="s">
        <v>261</v>
      </c>
      <c r="K273" s="11" t="s">
        <v>8715</v>
      </c>
      <c r="L273" s="11">
        <v>2</v>
      </c>
    </row>
    <row r="274" spans="1:12">
      <c r="A274" s="11" t="s">
        <v>524</v>
      </c>
      <c r="D274" s="11" t="s">
        <v>260</v>
      </c>
      <c r="E274" s="19" t="s">
        <v>774</v>
      </c>
      <c r="F274" s="10">
        <v>42036</v>
      </c>
      <c r="G274" s="10">
        <v>45323</v>
      </c>
      <c r="H274" s="11">
        <v>10</v>
      </c>
      <c r="I274" s="20" t="s">
        <v>259</v>
      </c>
      <c r="J274" s="11" t="s">
        <v>261</v>
      </c>
      <c r="K274" s="11" t="s">
        <v>8715</v>
      </c>
      <c r="L274" s="11">
        <v>2</v>
      </c>
    </row>
    <row r="275" spans="1:12">
      <c r="A275" s="11" t="s">
        <v>525</v>
      </c>
      <c r="D275" s="11" t="s">
        <v>260</v>
      </c>
      <c r="E275" s="19" t="s">
        <v>775</v>
      </c>
      <c r="F275" s="10">
        <v>42036</v>
      </c>
      <c r="G275" s="10">
        <v>45323</v>
      </c>
      <c r="H275" s="11">
        <v>10</v>
      </c>
      <c r="I275" s="20" t="s">
        <v>259</v>
      </c>
      <c r="J275" s="11" t="s">
        <v>261</v>
      </c>
      <c r="K275" s="11" t="s">
        <v>8715</v>
      </c>
      <c r="L275" s="11">
        <v>2</v>
      </c>
    </row>
    <row r="276" spans="1:12">
      <c r="A276" s="11" t="s">
        <v>526</v>
      </c>
      <c r="D276" s="11" t="s">
        <v>260</v>
      </c>
      <c r="E276" s="19" t="s">
        <v>776</v>
      </c>
      <c r="F276" s="10">
        <v>42036</v>
      </c>
      <c r="G276" s="10">
        <v>45323</v>
      </c>
      <c r="H276" s="11">
        <v>10</v>
      </c>
      <c r="I276" s="20" t="s">
        <v>259</v>
      </c>
      <c r="J276" s="11" t="s">
        <v>261</v>
      </c>
      <c r="K276" s="11" t="s">
        <v>8715</v>
      </c>
      <c r="L276" s="11">
        <v>2</v>
      </c>
    </row>
    <row r="277" spans="1:12">
      <c r="A277" s="11" t="s">
        <v>527</v>
      </c>
      <c r="D277" s="11" t="s">
        <v>260</v>
      </c>
      <c r="E277" s="19" t="s">
        <v>777</v>
      </c>
      <c r="F277" s="10">
        <v>42036</v>
      </c>
      <c r="G277" s="10">
        <v>45323</v>
      </c>
      <c r="H277" s="11">
        <v>10</v>
      </c>
      <c r="I277" s="20" t="s">
        <v>259</v>
      </c>
      <c r="J277" s="11" t="s">
        <v>261</v>
      </c>
      <c r="K277" s="11" t="s">
        <v>8715</v>
      </c>
      <c r="L277" s="11">
        <v>2</v>
      </c>
    </row>
    <row r="278" spans="1:12">
      <c r="A278" s="11" t="s">
        <v>528</v>
      </c>
      <c r="D278" s="11" t="s">
        <v>260</v>
      </c>
      <c r="E278" s="19" t="s">
        <v>778</v>
      </c>
      <c r="F278" s="10">
        <v>42036</v>
      </c>
      <c r="G278" s="10">
        <v>45323</v>
      </c>
      <c r="H278" s="11">
        <v>10</v>
      </c>
      <c r="I278" s="20" t="s">
        <v>259</v>
      </c>
      <c r="J278" s="11" t="s">
        <v>261</v>
      </c>
      <c r="K278" s="11" t="s">
        <v>8715</v>
      </c>
      <c r="L278" s="11">
        <v>2</v>
      </c>
    </row>
    <row r="279" spans="1:12">
      <c r="A279" s="11" t="s">
        <v>529</v>
      </c>
      <c r="D279" s="11" t="s">
        <v>260</v>
      </c>
      <c r="E279" s="19" t="s">
        <v>779</v>
      </c>
      <c r="F279" s="10">
        <v>42036</v>
      </c>
      <c r="G279" s="10">
        <v>45323</v>
      </c>
      <c r="H279" s="11">
        <v>10</v>
      </c>
      <c r="I279" s="20" t="s">
        <v>259</v>
      </c>
      <c r="J279" s="11" t="s">
        <v>261</v>
      </c>
      <c r="K279" s="11" t="s">
        <v>8715</v>
      </c>
      <c r="L279" s="11">
        <v>2</v>
      </c>
    </row>
    <row r="280" spans="1:12">
      <c r="A280" s="11" t="s">
        <v>530</v>
      </c>
      <c r="D280" s="11" t="s">
        <v>260</v>
      </c>
      <c r="E280" s="19" t="s">
        <v>780</v>
      </c>
      <c r="F280" s="10">
        <v>42036</v>
      </c>
      <c r="G280" s="10">
        <v>45323</v>
      </c>
      <c r="H280" s="11">
        <v>10</v>
      </c>
      <c r="I280" s="20" t="s">
        <v>259</v>
      </c>
      <c r="J280" s="11" t="s">
        <v>261</v>
      </c>
      <c r="K280" s="11" t="s">
        <v>8715</v>
      </c>
      <c r="L280" s="11">
        <v>2</v>
      </c>
    </row>
    <row r="281" spans="1:12">
      <c r="A281" s="11" t="s">
        <v>531</v>
      </c>
      <c r="D281" s="11" t="s">
        <v>260</v>
      </c>
      <c r="E281" s="19" t="s">
        <v>781</v>
      </c>
      <c r="F281" s="10">
        <v>42036</v>
      </c>
      <c r="G281" s="10">
        <v>45323</v>
      </c>
      <c r="H281" s="11">
        <v>10</v>
      </c>
      <c r="I281" s="20" t="s">
        <v>259</v>
      </c>
      <c r="J281" s="11" t="s">
        <v>261</v>
      </c>
      <c r="K281" s="11" t="s">
        <v>8715</v>
      </c>
      <c r="L281" s="11">
        <v>2</v>
      </c>
    </row>
    <row r="282" spans="1:12">
      <c r="A282" s="11" t="s">
        <v>532</v>
      </c>
      <c r="D282" s="11" t="s">
        <v>260</v>
      </c>
      <c r="E282" s="19" t="s">
        <v>782</v>
      </c>
      <c r="F282" s="10">
        <v>42036</v>
      </c>
      <c r="G282" s="10">
        <v>45323</v>
      </c>
      <c r="H282" s="11">
        <v>10</v>
      </c>
      <c r="I282" s="20" t="s">
        <v>259</v>
      </c>
      <c r="J282" s="11" t="s">
        <v>261</v>
      </c>
      <c r="K282" s="11" t="s">
        <v>8715</v>
      </c>
      <c r="L282" s="11">
        <v>2</v>
      </c>
    </row>
    <row r="283" spans="1:12">
      <c r="A283" s="11" t="s">
        <v>533</v>
      </c>
      <c r="D283" s="11" t="s">
        <v>260</v>
      </c>
      <c r="E283" s="19" t="s">
        <v>783</v>
      </c>
      <c r="F283" s="10">
        <v>42036</v>
      </c>
      <c r="G283" s="10">
        <v>45323</v>
      </c>
      <c r="H283" s="11">
        <v>10</v>
      </c>
      <c r="I283" s="20" t="s">
        <v>259</v>
      </c>
      <c r="J283" s="11" t="s">
        <v>261</v>
      </c>
      <c r="K283" s="11" t="s">
        <v>8715</v>
      </c>
      <c r="L283" s="11">
        <v>2</v>
      </c>
    </row>
    <row r="284" spans="1:12">
      <c r="A284" s="11" t="s">
        <v>534</v>
      </c>
      <c r="D284" s="11" t="s">
        <v>260</v>
      </c>
      <c r="E284" s="19" t="s">
        <v>784</v>
      </c>
      <c r="F284" s="10">
        <v>42036</v>
      </c>
      <c r="G284" s="10">
        <v>45323</v>
      </c>
      <c r="H284" s="11">
        <v>10</v>
      </c>
      <c r="I284" s="20" t="s">
        <v>259</v>
      </c>
      <c r="J284" s="11" t="s">
        <v>261</v>
      </c>
      <c r="K284" s="11" t="s">
        <v>8715</v>
      </c>
      <c r="L284" s="11">
        <v>2</v>
      </c>
    </row>
    <row r="285" spans="1:12">
      <c r="A285" s="11" t="s">
        <v>535</v>
      </c>
      <c r="D285" s="11" t="s">
        <v>260</v>
      </c>
      <c r="E285" s="19" t="s">
        <v>785</v>
      </c>
      <c r="F285" s="10">
        <v>42036</v>
      </c>
      <c r="G285" s="10">
        <v>45323</v>
      </c>
      <c r="H285" s="11">
        <v>10</v>
      </c>
      <c r="I285" s="20" t="s">
        <v>259</v>
      </c>
      <c r="J285" s="11" t="s">
        <v>261</v>
      </c>
      <c r="K285" s="11" t="s">
        <v>8715</v>
      </c>
      <c r="L285" s="11">
        <v>2</v>
      </c>
    </row>
    <row r="286" spans="1:12">
      <c r="A286" s="11" t="s">
        <v>536</v>
      </c>
      <c r="D286" s="11" t="s">
        <v>260</v>
      </c>
      <c r="E286" s="19" t="s">
        <v>786</v>
      </c>
      <c r="F286" s="10">
        <v>42036</v>
      </c>
      <c r="G286" s="10">
        <v>45323</v>
      </c>
      <c r="H286" s="11">
        <v>10</v>
      </c>
      <c r="I286" s="20" t="s">
        <v>259</v>
      </c>
      <c r="J286" s="11" t="s">
        <v>261</v>
      </c>
      <c r="K286" s="11" t="s">
        <v>8715</v>
      </c>
      <c r="L286" s="11">
        <v>2</v>
      </c>
    </row>
    <row r="287" spans="1:12">
      <c r="A287" s="11" t="s">
        <v>537</v>
      </c>
      <c r="D287" s="11" t="s">
        <v>260</v>
      </c>
      <c r="E287" s="19" t="s">
        <v>787</v>
      </c>
      <c r="F287" s="10">
        <v>42036</v>
      </c>
      <c r="G287" s="10">
        <v>45323</v>
      </c>
      <c r="H287" s="11">
        <v>10</v>
      </c>
      <c r="I287" s="20" t="s">
        <v>259</v>
      </c>
      <c r="J287" s="11" t="s">
        <v>261</v>
      </c>
      <c r="K287" s="11" t="s">
        <v>8715</v>
      </c>
      <c r="L287" s="11">
        <v>2</v>
      </c>
    </row>
    <row r="288" spans="1:12">
      <c r="A288" s="11" t="s">
        <v>538</v>
      </c>
      <c r="D288" s="11" t="s">
        <v>260</v>
      </c>
      <c r="E288" s="19" t="s">
        <v>788</v>
      </c>
      <c r="F288" s="10">
        <v>42036</v>
      </c>
      <c r="G288" s="10">
        <v>45323</v>
      </c>
      <c r="H288" s="11">
        <v>10</v>
      </c>
      <c r="I288" s="20" t="s">
        <v>259</v>
      </c>
      <c r="J288" s="11" t="s">
        <v>261</v>
      </c>
      <c r="K288" s="11" t="s">
        <v>8715</v>
      </c>
      <c r="L288" s="11">
        <v>2</v>
      </c>
    </row>
    <row r="289" spans="1:12">
      <c r="A289" s="11" t="s">
        <v>539</v>
      </c>
      <c r="D289" s="11" t="s">
        <v>260</v>
      </c>
      <c r="E289" s="19" t="s">
        <v>789</v>
      </c>
      <c r="F289" s="10">
        <v>42036</v>
      </c>
      <c r="G289" s="10">
        <v>45323</v>
      </c>
      <c r="H289" s="11">
        <v>10</v>
      </c>
      <c r="I289" s="20" t="s">
        <v>259</v>
      </c>
      <c r="J289" s="11" t="s">
        <v>261</v>
      </c>
      <c r="K289" s="11" t="s">
        <v>8715</v>
      </c>
      <c r="L289" s="11">
        <v>2</v>
      </c>
    </row>
    <row r="290" spans="1:12">
      <c r="A290" s="11" t="s">
        <v>540</v>
      </c>
      <c r="D290" s="11" t="s">
        <v>260</v>
      </c>
      <c r="E290" s="19" t="s">
        <v>790</v>
      </c>
      <c r="F290" s="10">
        <v>42036</v>
      </c>
      <c r="G290" s="10">
        <v>45323</v>
      </c>
      <c r="H290" s="11">
        <v>10</v>
      </c>
      <c r="I290" s="20" t="s">
        <v>259</v>
      </c>
      <c r="J290" s="11" t="s">
        <v>261</v>
      </c>
      <c r="K290" s="11" t="s">
        <v>8715</v>
      </c>
      <c r="L290" s="11">
        <v>2</v>
      </c>
    </row>
    <row r="291" spans="1:12">
      <c r="A291" s="11" t="s">
        <v>541</v>
      </c>
      <c r="D291" s="11" t="s">
        <v>260</v>
      </c>
      <c r="E291" s="19" t="s">
        <v>791</v>
      </c>
      <c r="F291" s="10">
        <v>42036</v>
      </c>
      <c r="G291" s="10">
        <v>45323</v>
      </c>
      <c r="H291" s="11">
        <v>10</v>
      </c>
      <c r="I291" s="20" t="s">
        <v>259</v>
      </c>
      <c r="J291" s="11" t="s">
        <v>261</v>
      </c>
      <c r="K291" s="11" t="s">
        <v>8715</v>
      </c>
      <c r="L291" s="11">
        <v>2</v>
      </c>
    </row>
    <row r="292" spans="1:12">
      <c r="A292" s="11" t="s">
        <v>542</v>
      </c>
      <c r="D292" s="11" t="s">
        <v>260</v>
      </c>
      <c r="E292" s="19" t="s">
        <v>792</v>
      </c>
      <c r="F292" s="10">
        <v>42036</v>
      </c>
      <c r="G292" s="10">
        <v>45323</v>
      </c>
      <c r="H292" s="11">
        <v>10</v>
      </c>
      <c r="I292" s="20" t="s">
        <v>259</v>
      </c>
      <c r="J292" s="11" t="s">
        <v>261</v>
      </c>
      <c r="K292" s="11" t="s">
        <v>8715</v>
      </c>
      <c r="L292" s="11">
        <v>2</v>
      </c>
    </row>
    <row r="293" spans="1:12">
      <c r="A293" s="11" t="s">
        <v>543</v>
      </c>
      <c r="D293" s="11" t="s">
        <v>260</v>
      </c>
      <c r="E293" s="19" t="s">
        <v>793</v>
      </c>
      <c r="F293" s="10">
        <v>42036</v>
      </c>
      <c r="G293" s="10">
        <v>45323</v>
      </c>
      <c r="H293" s="11">
        <v>10</v>
      </c>
      <c r="I293" s="20" t="s">
        <v>259</v>
      </c>
      <c r="J293" s="11" t="s">
        <v>261</v>
      </c>
      <c r="K293" s="11" t="s">
        <v>8715</v>
      </c>
      <c r="L293" s="11">
        <v>2</v>
      </c>
    </row>
    <row r="294" spans="1:12">
      <c r="A294" s="11" t="s">
        <v>544</v>
      </c>
      <c r="D294" s="11" t="s">
        <v>260</v>
      </c>
      <c r="E294" s="19" t="s">
        <v>794</v>
      </c>
      <c r="F294" s="10">
        <v>42036</v>
      </c>
      <c r="G294" s="10">
        <v>45323</v>
      </c>
      <c r="H294" s="11">
        <v>10</v>
      </c>
      <c r="I294" s="20" t="s">
        <v>259</v>
      </c>
      <c r="J294" s="11" t="s">
        <v>261</v>
      </c>
      <c r="K294" s="11" t="s">
        <v>8715</v>
      </c>
      <c r="L294" s="11">
        <v>2</v>
      </c>
    </row>
    <row r="295" spans="1:12">
      <c r="A295" s="11" t="s">
        <v>545</v>
      </c>
      <c r="D295" s="11" t="s">
        <v>260</v>
      </c>
      <c r="E295" s="19" t="s">
        <v>795</v>
      </c>
      <c r="F295" s="10">
        <v>42036</v>
      </c>
      <c r="G295" s="10">
        <v>45323</v>
      </c>
      <c r="H295" s="11">
        <v>10</v>
      </c>
      <c r="I295" s="20" t="s">
        <v>259</v>
      </c>
      <c r="J295" s="11" t="s">
        <v>261</v>
      </c>
      <c r="K295" s="11" t="s">
        <v>8715</v>
      </c>
      <c r="L295" s="11">
        <v>2</v>
      </c>
    </row>
    <row r="296" spans="1:12">
      <c r="A296" s="11" t="s">
        <v>546</v>
      </c>
      <c r="D296" s="11" t="s">
        <v>260</v>
      </c>
      <c r="E296" s="19" t="s">
        <v>796</v>
      </c>
      <c r="F296" s="10">
        <v>42036</v>
      </c>
      <c r="G296" s="10">
        <v>45323</v>
      </c>
      <c r="H296" s="11">
        <v>10</v>
      </c>
      <c r="I296" s="20" t="s">
        <v>259</v>
      </c>
      <c r="J296" s="11" t="s">
        <v>261</v>
      </c>
      <c r="K296" s="11" t="s">
        <v>8715</v>
      </c>
      <c r="L296" s="11">
        <v>2</v>
      </c>
    </row>
    <row r="297" spans="1:12">
      <c r="A297" s="11" t="s">
        <v>547</v>
      </c>
      <c r="D297" s="11" t="s">
        <v>260</v>
      </c>
      <c r="E297" s="19" t="s">
        <v>797</v>
      </c>
      <c r="F297" s="10">
        <v>42036</v>
      </c>
      <c r="G297" s="10">
        <v>45323</v>
      </c>
      <c r="H297" s="11">
        <v>10</v>
      </c>
      <c r="I297" s="20" t="s">
        <v>259</v>
      </c>
      <c r="J297" s="11" t="s">
        <v>261</v>
      </c>
      <c r="K297" s="11" t="s">
        <v>8715</v>
      </c>
      <c r="L297" s="11">
        <v>2</v>
      </c>
    </row>
    <row r="298" spans="1:12">
      <c r="A298" s="11" t="s">
        <v>548</v>
      </c>
      <c r="D298" s="11" t="s">
        <v>260</v>
      </c>
      <c r="E298" s="19" t="s">
        <v>798</v>
      </c>
      <c r="F298" s="10">
        <v>42036</v>
      </c>
      <c r="G298" s="10">
        <v>45323</v>
      </c>
      <c r="H298" s="11">
        <v>10</v>
      </c>
      <c r="I298" s="20" t="s">
        <v>259</v>
      </c>
      <c r="J298" s="11" t="s">
        <v>261</v>
      </c>
      <c r="K298" s="11" t="s">
        <v>8715</v>
      </c>
      <c r="L298" s="11">
        <v>2</v>
      </c>
    </row>
    <row r="299" spans="1:12">
      <c r="A299" s="11" t="s">
        <v>549</v>
      </c>
      <c r="D299" s="11" t="s">
        <v>260</v>
      </c>
      <c r="E299" s="19" t="s">
        <v>799</v>
      </c>
      <c r="F299" s="10">
        <v>42036</v>
      </c>
      <c r="G299" s="10">
        <v>45323</v>
      </c>
      <c r="H299" s="11">
        <v>10</v>
      </c>
      <c r="I299" s="20" t="s">
        <v>259</v>
      </c>
      <c r="J299" s="11" t="s">
        <v>261</v>
      </c>
      <c r="K299" s="11" t="s">
        <v>8715</v>
      </c>
      <c r="L299" s="11">
        <v>2</v>
      </c>
    </row>
    <row r="300" spans="1:12">
      <c r="A300" s="11" t="s">
        <v>550</v>
      </c>
      <c r="D300" s="11" t="s">
        <v>260</v>
      </c>
      <c r="E300" s="19" t="s">
        <v>800</v>
      </c>
      <c r="F300" s="10">
        <v>42036</v>
      </c>
      <c r="G300" s="10">
        <v>45323</v>
      </c>
      <c r="H300" s="11">
        <v>10</v>
      </c>
      <c r="I300" s="20" t="s">
        <v>259</v>
      </c>
      <c r="J300" s="11" t="s">
        <v>261</v>
      </c>
      <c r="K300" s="11" t="s">
        <v>8715</v>
      </c>
      <c r="L300" s="11">
        <v>2</v>
      </c>
    </row>
    <row r="301" spans="1:12">
      <c r="A301" s="11" t="s">
        <v>551</v>
      </c>
      <c r="D301" s="11" t="s">
        <v>260</v>
      </c>
      <c r="E301" s="19" t="s">
        <v>801</v>
      </c>
      <c r="F301" s="10">
        <v>42036</v>
      </c>
      <c r="G301" s="10">
        <v>45323</v>
      </c>
      <c r="H301" s="11">
        <v>10</v>
      </c>
      <c r="I301" s="20" t="s">
        <v>259</v>
      </c>
      <c r="J301" s="11" t="s">
        <v>261</v>
      </c>
      <c r="K301" s="11" t="s">
        <v>8715</v>
      </c>
      <c r="L301" s="11">
        <v>2</v>
      </c>
    </row>
    <row r="302" spans="1:12">
      <c r="A302" s="11" t="s">
        <v>552</v>
      </c>
      <c r="D302" s="11" t="s">
        <v>260</v>
      </c>
      <c r="E302" s="19" t="s">
        <v>802</v>
      </c>
      <c r="F302" s="10">
        <v>42036</v>
      </c>
      <c r="G302" s="10">
        <v>45323</v>
      </c>
      <c r="H302" s="11">
        <v>10</v>
      </c>
      <c r="I302" s="20" t="s">
        <v>259</v>
      </c>
      <c r="J302" s="11" t="s">
        <v>261</v>
      </c>
      <c r="K302" s="11" t="s">
        <v>8715</v>
      </c>
      <c r="L302" s="11">
        <v>2</v>
      </c>
    </row>
    <row r="303" spans="1:12">
      <c r="A303" s="11" t="s">
        <v>553</v>
      </c>
      <c r="D303" s="11" t="s">
        <v>260</v>
      </c>
      <c r="E303" s="19" t="s">
        <v>803</v>
      </c>
      <c r="F303" s="10">
        <v>42036</v>
      </c>
      <c r="G303" s="10">
        <v>45323</v>
      </c>
      <c r="H303" s="11">
        <v>10</v>
      </c>
      <c r="I303" s="20" t="s">
        <v>259</v>
      </c>
      <c r="J303" s="11" t="s">
        <v>261</v>
      </c>
      <c r="K303" s="11" t="s">
        <v>8715</v>
      </c>
      <c r="L303" s="11">
        <v>2</v>
      </c>
    </row>
    <row r="304" spans="1:12">
      <c r="A304" s="11" t="s">
        <v>554</v>
      </c>
      <c r="D304" s="11" t="s">
        <v>260</v>
      </c>
      <c r="E304" s="19" t="s">
        <v>804</v>
      </c>
      <c r="F304" s="10">
        <v>42036</v>
      </c>
      <c r="G304" s="10">
        <v>45323</v>
      </c>
      <c r="H304" s="11">
        <v>10</v>
      </c>
      <c r="I304" s="20" t="s">
        <v>259</v>
      </c>
      <c r="J304" s="11" t="s">
        <v>261</v>
      </c>
      <c r="K304" s="11" t="s">
        <v>8715</v>
      </c>
      <c r="L304" s="11">
        <v>2</v>
      </c>
    </row>
    <row r="305" spans="1:12">
      <c r="A305" s="11" t="s">
        <v>555</v>
      </c>
      <c r="D305" s="11" t="s">
        <v>260</v>
      </c>
      <c r="E305" s="19" t="s">
        <v>805</v>
      </c>
      <c r="F305" s="10">
        <v>42036</v>
      </c>
      <c r="G305" s="10">
        <v>45323</v>
      </c>
      <c r="H305" s="11">
        <v>10</v>
      </c>
      <c r="I305" s="20" t="s">
        <v>259</v>
      </c>
      <c r="J305" s="11" t="s">
        <v>261</v>
      </c>
      <c r="K305" s="11" t="s">
        <v>8715</v>
      </c>
      <c r="L305" s="11">
        <v>2</v>
      </c>
    </row>
    <row r="306" spans="1:12">
      <c r="A306" s="11" t="s">
        <v>556</v>
      </c>
      <c r="D306" s="11" t="s">
        <v>260</v>
      </c>
      <c r="E306" s="19" t="s">
        <v>806</v>
      </c>
      <c r="F306" s="10">
        <v>42036</v>
      </c>
      <c r="G306" s="10">
        <v>45323</v>
      </c>
      <c r="H306" s="11">
        <v>10</v>
      </c>
      <c r="I306" s="20" t="s">
        <v>259</v>
      </c>
      <c r="J306" s="11" t="s">
        <v>261</v>
      </c>
      <c r="K306" s="11" t="s">
        <v>8715</v>
      </c>
      <c r="L306" s="11">
        <v>2</v>
      </c>
    </row>
    <row r="307" spans="1:12">
      <c r="A307" s="11" t="s">
        <v>557</v>
      </c>
      <c r="D307" s="11" t="s">
        <v>260</v>
      </c>
      <c r="E307" s="19" t="s">
        <v>807</v>
      </c>
      <c r="F307" s="10">
        <v>42036</v>
      </c>
      <c r="G307" s="10">
        <v>45323</v>
      </c>
      <c r="H307" s="11">
        <v>10</v>
      </c>
      <c r="I307" s="20" t="s">
        <v>259</v>
      </c>
      <c r="J307" s="11" t="s">
        <v>261</v>
      </c>
      <c r="K307" s="11" t="s">
        <v>8715</v>
      </c>
      <c r="L307" s="11">
        <v>2</v>
      </c>
    </row>
    <row r="308" spans="1:12">
      <c r="A308" s="11" t="s">
        <v>558</v>
      </c>
      <c r="D308" s="11" t="s">
        <v>260</v>
      </c>
      <c r="E308" s="19" t="s">
        <v>808</v>
      </c>
      <c r="F308" s="10">
        <v>42036</v>
      </c>
      <c r="G308" s="10">
        <v>45323</v>
      </c>
      <c r="H308" s="11">
        <v>10</v>
      </c>
      <c r="I308" s="20" t="s">
        <v>259</v>
      </c>
      <c r="J308" s="11" t="s">
        <v>261</v>
      </c>
      <c r="K308" s="11" t="s">
        <v>8715</v>
      </c>
      <c r="L308" s="11">
        <v>2</v>
      </c>
    </row>
    <row r="309" spans="1:12">
      <c r="A309" s="11" t="s">
        <v>559</v>
      </c>
      <c r="D309" s="11" t="s">
        <v>260</v>
      </c>
      <c r="E309" s="19" t="s">
        <v>809</v>
      </c>
      <c r="F309" s="10">
        <v>42036</v>
      </c>
      <c r="G309" s="10">
        <v>45323</v>
      </c>
      <c r="H309" s="11">
        <v>10</v>
      </c>
      <c r="I309" s="20" t="s">
        <v>259</v>
      </c>
      <c r="J309" s="11" t="s">
        <v>261</v>
      </c>
      <c r="K309" s="11" t="s">
        <v>8715</v>
      </c>
      <c r="L309" s="11">
        <v>2</v>
      </c>
    </row>
    <row r="310" spans="1:12">
      <c r="A310" s="11" t="s">
        <v>560</v>
      </c>
      <c r="D310" s="11" t="s">
        <v>260</v>
      </c>
      <c r="E310" s="19" t="s">
        <v>810</v>
      </c>
      <c r="F310" s="10">
        <v>42036</v>
      </c>
      <c r="G310" s="10">
        <v>45323</v>
      </c>
      <c r="H310" s="11">
        <v>10</v>
      </c>
      <c r="I310" s="20" t="s">
        <v>259</v>
      </c>
      <c r="J310" s="11" t="s">
        <v>261</v>
      </c>
      <c r="K310" s="11" t="s">
        <v>8715</v>
      </c>
      <c r="L310" s="11">
        <v>2</v>
      </c>
    </row>
    <row r="311" spans="1:12">
      <c r="A311" s="11" t="s">
        <v>561</v>
      </c>
      <c r="D311" s="11" t="s">
        <v>260</v>
      </c>
      <c r="E311" s="19" t="s">
        <v>811</v>
      </c>
      <c r="F311" s="10">
        <v>42036</v>
      </c>
      <c r="G311" s="10">
        <v>45323</v>
      </c>
      <c r="H311" s="11">
        <v>10</v>
      </c>
      <c r="I311" s="20" t="s">
        <v>259</v>
      </c>
      <c r="J311" s="11" t="s">
        <v>261</v>
      </c>
      <c r="K311" s="11" t="s">
        <v>8715</v>
      </c>
      <c r="L311" s="11">
        <v>2</v>
      </c>
    </row>
    <row r="312" spans="1:12">
      <c r="A312" s="11" t="s">
        <v>562</v>
      </c>
      <c r="D312" s="11" t="s">
        <v>260</v>
      </c>
      <c r="E312" s="19" t="s">
        <v>812</v>
      </c>
      <c r="F312" s="10">
        <v>42036</v>
      </c>
      <c r="G312" s="10">
        <v>45323</v>
      </c>
      <c r="H312" s="11">
        <v>10</v>
      </c>
      <c r="I312" s="20" t="s">
        <v>259</v>
      </c>
      <c r="J312" s="11" t="s">
        <v>261</v>
      </c>
      <c r="K312" s="11" t="s">
        <v>8715</v>
      </c>
      <c r="L312" s="11">
        <v>2</v>
      </c>
    </row>
    <row r="313" spans="1:12">
      <c r="A313" s="11" t="s">
        <v>563</v>
      </c>
      <c r="D313" s="11" t="s">
        <v>260</v>
      </c>
      <c r="E313" s="19" t="s">
        <v>813</v>
      </c>
      <c r="F313" s="10">
        <v>42036</v>
      </c>
      <c r="G313" s="10">
        <v>45323</v>
      </c>
      <c r="H313" s="11">
        <v>10</v>
      </c>
      <c r="I313" s="20" t="s">
        <v>259</v>
      </c>
      <c r="J313" s="11" t="s">
        <v>261</v>
      </c>
      <c r="K313" s="11" t="s">
        <v>8715</v>
      </c>
      <c r="L313" s="11">
        <v>2</v>
      </c>
    </row>
    <row r="314" spans="1:12">
      <c r="A314" s="11" t="s">
        <v>564</v>
      </c>
      <c r="D314" s="11" t="s">
        <v>260</v>
      </c>
      <c r="E314" s="19" t="s">
        <v>814</v>
      </c>
      <c r="F314" s="10">
        <v>42036</v>
      </c>
      <c r="G314" s="10">
        <v>45323</v>
      </c>
      <c r="H314" s="11">
        <v>10</v>
      </c>
      <c r="I314" s="20" t="s">
        <v>259</v>
      </c>
      <c r="J314" s="11" t="s">
        <v>261</v>
      </c>
      <c r="K314" s="11" t="s">
        <v>8715</v>
      </c>
      <c r="L314" s="11">
        <v>2</v>
      </c>
    </row>
    <row r="315" spans="1:12">
      <c r="A315" s="11" t="s">
        <v>565</v>
      </c>
      <c r="D315" s="11" t="s">
        <v>260</v>
      </c>
      <c r="E315" s="19" t="s">
        <v>815</v>
      </c>
      <c r="F315" s="10">
        <v>42036</v>
      </c>
      <c r="G315" s="10">
        <v>45323</v>
      </c>
      <c r="H315" s="11">
        <v>10</v>
      </c>
      <c r="I315" s="20" t="s">
        <v>259</v>
      </c>
      <c r="J315" s="11" t="s">
        <v>261</v>
      </c>
      <c r="K315" s="11" t="s">
        <v>8715</v>
      </c>
      <c r="L315" s="11">
        <v>2</v>
      </c>
    </row>
    <row r="316" spans="1:12">
      <c r="A316" s="11" t="s">
        <v>566</v>
      </c>
      <c r="D316" s="11" t="s">
        <v>260</v>
      </c>
      <c r="E316" s="19" t="s">
        <v>816</v>
      </c>
      <c r="F316" s="10">
        <v>42036</v>
      </c>
      <c r="G316" s="10">
        <v>45323</v>
      </c>
      <c r="H316" s="11">
        <v>10</v>
      </c>
      <c r="I316" s="20" t="s">
        <v>259</v>
      </c>
      <c r="J316" s="11" t="s">
        <v>261</v>
      </c>
      <c r="K316" s="11" t="s">
        <v>8715</v>
      </c>
      <c r="L316" s="11">
        <v>2</v>
      </c>
    </row>
    <row r="317" spans="1:12">
      <c r="A317" s="11" t="s">
        <v>567</v>
      </c>
      <c r="D317" s="11" t="s">
        <v>260</v>
      </c>
      <c r="E317" s="19" t="s">
        <v>817</v>
      </c>
      <c r="F317" s="10">
        <v>42036</v>
      </c>
      <c r="G317" s="10">
        <v>45323</v>
      </c>
      <c r="H317" s="11">
        <v>10</v>
      </c>
      <c r="I317" s="20" t="s">
        <v>259</v>
      </c>
      <c r="J317" s="11" t="s">
        <v>261</v>
      </c>
      <c r="K317" s="11" t="s">
        <v>8715</v>
      </c>
      <c r="L317" s="11">
        <v>2</v>
      </c>
    </row>
    <row r="318" spans="1:12">
      <c r="A318" s="11" t="s">
        <v>568</v>
      </c>
      <c r="D318" s="11" t="s">
        <v>260</v>
      </c>
      <c r="E318" s="19" t="s">
        <v>818</v>
      </c>
      <c r="F318" s="10">
        <v>42036</v>
      </c>
      <c r="G318" s="10">
        <v>45323</v>
      </c>
      <c r="H318" s="11">
        <v>10</v>
      </c>
      <c r="I318" s="20" t="s">
        <v>259</v>
      </c>
      <c r="J318" s="11" t="s">
        <v>261</v>
      </c>
      <c r="K318" s="11" t="s">
        <v>8715</v>
      </c>
      <c r="L318" s="11">
        <v>2</v>
      </c>
    </row>
    <row r="319" spans="1:12">
      <c r="A319" s="11" t="s">
        <v>569</v>
      </c>
      <c r="D319" s="11" t="s">
        <v>260</v>
      </c>
      <c r="E319" s="19" t="s">
        <v>819</v>
      </c>
      <c r="F319" s="10">
        <v>42036</v>
      </c>
      <c r="G319" s="10">
        <v>45323</v>
      </c>
      <c r="H319" s="11">
        <v>10</v>
      </c>
      <c r="I319" s="20" t="s">
        <v>259</v>
      </c>
      <c r="J319" s="11" t="s">
        <v>261</v>
      </c>
      <c r="K319" s="11" t="s">
        <v>8715</v>
      </c>
      <c r="L319" s="11">
        <v>2</v>
      </c>
    </row>
    <row r="320" spans="1:12">
      <c r="A320" s="11" t="s">
        <v>570</v>
      </c>
      <c r="D320" s="11" t="s">
        <v>260</v>
      </c>
      <c r="E320" s="19" t="s">
        <v>820</v>
      </c>
      <c r="F320" s="10">
        <v>42036</v>
      </c>
      <c r="G320" s="10">
        <v>45323</v>
      </c>
      <c r="H320" s="11">
        <v>10</v>
      </c>
      <c r="I320" s="20" t="s">
        <v>259</v>
      </c>
      <c r="J320" s="11" t="s">
        <v>261</v>
      </c>
      <c r="K320" s="11" t="s">
        <v>8715</v>
      </c>
      <c r="L320" s="11">
        <v>2</v>
      </c>
    </row>
    <row r="321" spans="1:12">
      <c r="A321" s="11" t="s">
        <v>571</v>
      </c>
      <c r="D321" s="11" t="s">
        <v>260</v>
      </c>
      <c r="E321" s="19" t="s">
        <v>821</v>
      </c>
      <c r="F321" s="10">
        <v>42036</v>
      </c>
      <c r="G321" s="10">
        <v>45323</v>
      </c>
      <c r="H321" s="11">
        <v>10</v>
      </c>
      <c r="I321" s="20" t="s">
        <v>259</v>
      </c>
      <c r="J321" s="11" t="s">
        <v>261</v>
      </c>
      <c r="K321" s="11" t="s">
        <v>8715</v>
      </c>
      <c r="L321" s="11">
        <v>2</v>
      </c>
    </row>
    <row r="322" spans="1:12">
      <c r="A322" s="11" t="s">
        <v>572</v>
      </c>
      <c r="D322" s="11" t="s">
        <v>260</v>
      </c>
      <c r="E322" s="19" t="s">
        <v>822</v>
      </c>
      <c r="F322" s="10">
        <v>42036</v>
      </c>
      <c r="G322" s="10">
        <v>45323</v>
      </c>
      <c r="H322" s="11">
        <v>10</v>
      </c>
      <c r="I322" s="20" t="s">
        <v>259</v>
      </c>
      <c r="J322" s="11" t="s">
        <v>261</v>
      </c>
      <c r="K322" s="11" t="s">
        <v>8715</v>
      </c>
      <c r="L322" s="11">
        <v>2</v>
      </c>
    </row>
    <row r="323" spans="1:12">
      <c r="A323" s="11" t="s">
        <v>573</v>
      </c>
      <c r="D323" s="11" t="s">
        <v>260</v>
      </c>
      <c r="E323" s="19" t="s">
        <v>823</v>
      </c>
      <c r="F323" s="10">
        <v>42036</v>
      </c>
      <c r="G323" s="10">
        <v>45323</v>
      </c>
      <c r="H323" s="11">
        <v>10</v>
      </c>
      <c r="I323" s="20" t="s">
        <v>259</v>
      </c>
      <c r="J323" s="11" t="s">
        <v>261</v>
      </c>
      <c r="K323" s="11" t="s">
        <v>8715</v>
      </c>
      <c r="L323" s="11">
        <v>2</v>
      </c>
    </row>
    <row r="324" spans="1:12">
      <c r="A324" s="11" t="s">
        <v>574</v>
      </c>
      <c r="D324" s="11" t="s">
        <v>260</v>
      </c>
      <c r="E324" s="19" t="s">
        <v>824</v>
      </c>
      <c r="F324" s="10">
        <v>42036</v>
      </c>
      <c r="G324" s="10">
        <v>45323</v>
      </c>
      <c r="H324" s="11">
        <v>10</v>
      </c>
      <c r="I324" s="20" t="s">
        <v>259</v>
      </c>
      <c r="J324" s="11" t="s">
        <v>261</v>
      </c>
      <c r="K324" s="11" t="s">
        <v>8715</v>
      </c>
      <c r="L324" s="11">
        <v>2</v>
      </c>
    </row>
    <row r="325" spans="1:12">
      <c r="A325" s="11" t="s">
        <v>575</v>
      </c>
      <c r="D325" s="11" t="s">
        <v>260</v>
      </c>
      <c r="E325" s="19" t="s">
        <v>825</v>
      </c>
      <c r="F325" s="10">
        <v>42036</v>
      </c>
      <c r="G325" s="10">
        <v>45323</v>
      </c>
      <c r="H325" s="11">
        <v>10</v>
      </c>
      <c r="I325" s="20" t="s">
        <v>259</v>
      </c>
      <c r="J325" s="11" t="s">
        <v>261</v>
      </c>
      <c r="K325" s="11" t="s">
        <v>8715</v>
      </c>
      <c r="L325" s="11">
        <v>2</v>
      </c>
    </row>
    <row r="326" spans="1:12">
      <c r="A326" s="11" t="s">
        <v>576</v>
      </c>
      <c r="D326" s="11" t="s">
        <v>260</v>
      </c>
      <c r="E326" s="19" t="s">
        <v>826</v>
      </c>
      <c r="F326" s="10">
        <v>42036</v>
      </c>
      <c r="G326" s="10">
        <v>45323</v>
      </c>
      <c r="H326" s="11">
        <v>10</v>
      </c>
      <c r="I326" s="20" t="s">
        <v>259</v>
      </c>
      <c r="J326" s="11" t="s">
        <v>261</v>
      </c>
      <c r="K326" s="11" t="s">
        <v>8715</v>
      </c>
      <c r="L326" s="11">
        <v>2</v>
      </c>
    </row>
    <row r="327" spans="1:12">
      <c r="A327" s="11" t="s">
        <v>577</v>
      </c>
      <c r="D327" s="11" t="s">
        <v>260</v>
      </c>
      <c r="E327" s="19" t="s">
        <v>827</v>
      </c>
      <c r="F327" s="10">
        <v>42036</v>
      </c>
      <c r="G327" s="10">
        <v>45323</v>
      </c>
      <c r="H327" s="11">
        <v>10</v>
      </c>
      <c r="I327" s="20" t="s">
        <v>259</v>
      </c>
      <c r="J327" s="11" t="s">
        <v>261</v>
      </c>
      <c r="K327" s="11" t="s">
        <v>8715</v>
      </c>
      <c r="L327" s="11">
        <v>2</v>
      </c>
    </row>
    <row r="328" spans="1:12">
      <c r="A328" s="11" t="s">
        <v>578</v>
      </c>
      <c r="D328" s="11" t="s">
        <v>260</v>
      </c>
      <c r="E328" s="19" t="s">
        <v>828</v>
      </c>
      <c r="F328" s="10">
        <v>42036</v>
      </c>
      <c r="G328" s="10">
        <v>45323</v>
      </c>
      <c r="H328" s="11">
        <v>10</v>
      </c>
      <c r="I328" s="20" t="s">
        <v>259</v>
      </c>
      <c r="J328" s="11" t="s">
        <v>261</v>
      </c>
      <c r="K328" s="11" t="s">
        <v>8715</v>
      </c>
      <c r="L328" s="11">
        <v>2</v>
      </c>
    </row>
    <row r="329" spans="1:12">
      <c r="A329" s="11" t="s">
        <v>579</v>
      </c>
      <c r="D329" s="11" t="s">
        <v>260</v>
      </c>
      <c r="E329" s="19" t="s">
        <v>829</v>
      </c>
      <c r="F329" s="10">
        <v>42036</v>
      </c>
      <c r="G329" s="10">
        <v>45323</v>
      </c>
      <c r="H329" s="11">
        <v>10</v>
      </c>
      <c r="I329" s="20" t="s">
        <v>259</v>
      </c>
      <c r="J329" s="11" t="s">
        <v>261</v>
      </c>
      <c r="K329" s="11" t="s">
        <v>8715</v>
      </c>
      <c r="L329" s="11">
        <v>2</v>
      </c>
    </row>
    <row r="330" spans="1:12">
      <c r="A330" s="11" t="s">
        <v>580</v>
      </c>
      <c r="D330" s="11" t="s">
        <v>260</v>
      </c>
      <c r="E330" s="19" t="s">
        <v>830</v>
      </c>
      <c r="F330" s="10">
        <v>42036</v>
      </c>
      <c r="G330" s="10">
        <v>45323</v>
      </c>
      <c r="H330" s="11">
        <v>10</v>
      </c>
      <c r="I330" s="20" t="s">
        <v>259</v>
      </c>
      <c r="J330" s="11" t="s">
        <v>261</v>
      </c>
      <c r="K330" s="11" t="s">
        <v>8715</v>
      </c>
      <c r="L330" s="11">
        <v>2</v>
      </c>
    </row>
    <row r="331" spans="1:12">
      <c r="A331" s="11" t="s">
        <v>581</v>
      </c>
      <c r="D331" s="11" t="s">
        <v>260</v>
      </c>
      <c r="E331" s="19" t="s">
        <v>831</v>
      </c>
      <c r="F331" s="10">
        <v>42036</v>
      </c>
      <c r="G331" s="10">
        <v>45323</v>
      </c>
      <c r="H331" s="11">
        <v>10</v>
      </c>
      <c r="I331" s="20" t="s">
        <v>259</v>
      </c>
      <c r="J331" s="11" t="s">
        <v>261</v>
      </c>
      <c r="K331" s="11" t="s">
        <v>8715</v>
      </c>
      <c r="L331" s="11">
        <v>2</v>
      </c>
    </row>
    <row r="332" spans="1:12">
      <c r="A332" s="11" t="s">
        <v>582</v>
      </c>
      <c r="D332" s="11" t="s">
        <v>260</v>
      </c>
      <c r="E332" s="19" t="s">
        <v>832</v>
      </c>
      <c r="F332" s="10">
        <v>42036</v>
      </c>
      <c r="G332" s="10">
        <v>45323</v>
      </c>
      <c r="H332" s="11">
        <v>10</v>
      </c>
      <c r="I332" s="20" t="s">
        <v>259</v>
      </c>
      <c r="J332" s="11" t="s">
        <v>261</v>
      </c>
      <c r="K332" s="11" t="s">
        <v>8715</v>
      </c>
      <c r="L332" s="11">
        <v>2</v>
      </c>
    </row>
    <row r="333" spans="1:12">
      <c r="A333" s="11" t="s">
        <v>583</v>
      </c>
      <c r="D333" s="11" t="s">
        <v>260</v>
      </c>
      <c r="E333" s="19" t="s">
        <v>833</v>
      </c>
      <c r="F333" s="10">
        <v>42036</v>
      </c>
      <c r="G333" s="10">
        <v>45323</v>
      </c>
      <c r="H333" s="11">
        <v>10</v>
      </c>
      <c r="I333" s="20" t="s">
        <v>259</v>
      </c>
      <c r="J333" s="11" t="s">
        <v>261</v>
      </c>
      <c r="K333" s="11" t="s">
        <v>8715</v>
      </c>
      <c r="L333" s="11">
        <v>2</v>
      </c>
    </row>
    <row r="334" spans="1:12">
      <c r="A334" s="11" t="s">
        <v>584</v>
      </c>
      <c r="D334" s="11" t="s">
        <v>260</v>
      </c>
      <c r="E334" s="19" t="s">
        <v>834</v>
      </c>
      <c r="F334" s="10">
        <v>42036</v>
      </c>
      <c r="G334" s="10">
        <v>45323</v>
      </c>
      <c r="H334" s="11">
        <v>10</v>
      </c>
      <c r="I334" s="20" t="s">
        <v>259</v>
      </c>
      <c r="J334" s="11" t="s">
        <v>261</v>
      </c>
      <c r="K334" s="11" t="s">
        <v>8715</v>
      </c>
      <c r="L334" s="11">
        <v>2</v>
      </c>
    </row>
    <row r="335" spans="1:12">
      <c r="A335" s="11" t="s">
        <v>585</v>
      </c>
      <c r="D335" s="11" t="s">
        <v>260</v>
      </c>
      <c r="E335" s="19" t="s">
        <v>835</v>
      </c>
      <c r="F335" s="10">
        <v>42036</v>
      </c>
      <c r="G335" s="10">
        <v>45323</v>
      </c>
      <c r="H335" s="11">
        <v>10</v>
      </c>
      <c r="I335" s="20" t="s">
        <v>259</v>
      </c>
      <c r="J335" s="11" t="s">
        <v>261</v>
      </c>
      <c r="K335" s="11" t="s">
        <v>8715</v>
      </c>
      <c r="L335" s="11">
        <v>2</v>
      </c>
    </row>
    <row r="336" spans="1:12">
      <c r="A336" s="11" t="s">
        <v>586</v>
      </c>
      <c r="D336" s="11" t="s">
        <v>260</v>
      </c>
      <c r="E336" s="19" t="s">
        <v>836</v>
      </c>
      <c r="F336" s="10">
        <v>42036</v>
      </c>
      <c r="G336" s="10">
        <v>45323</v>
      </c>
      <c r="H336" s="11">
        <v>10</v>
      </c>
      <c r="I336" s="20" t="s">
        <v>259</v>
      </c>
      <c r="J336" s="11" t="s">
        <v>261</v>
      </c>
      <c r="K336" s="11" t="s">
        <v>8715</v>
      </c>
      <c r="L336" s="11">
        <v>2</v>
      </c>
    </row>
    <row r="337" spans="1:12">
      <c r="A337" s="11" t="s">
        <v>587</v>
      </c>
      <c r="D337" s="11" t="s">
        <v>260</v>
      </c>
      <c r="E337" s="19" t="s">
        <v>837</v>
      </c>
      <c r="F337" s="10">
        <v>42036</v>
      </c>
      <c r="G337" s="10">
        <v>45323</v>
      </c>
      <c r="H337" s="11">
        <v>10</v>
      </c>
      <c r="I337" s="20" t="s">
        <v>259</v>
      </c>
      <c r="J337" s="11" t="s">
        <v>261</v>
      </c>
      <c r="K337" s="11" t="s">
        <v>8715</v>
      </c>
      <c r="L337" s="11">
        <v>2</v>
      </c>
    </row>
    <row r="338" spans="1:12">
      <c r="A338" s="11" t="s">
        <v>588</v>
      </c>
      <c r="D338" s="11" t="s">
        <v>260</v>
      </c>
      <c r="E338" s="19" t="s">
        <v>838</v>
      </c>
      <c r="F338" s="10">
        <v>42036</v>
      </c>
      <c r="G338" s="10">
        <v>45323</v>
      </c>
      <c r="H338" s="11">
        <v>10</v>
      </c>
      <c r="I338" s="20" t="s">
        <v>259</v>
      </c>
      <c r="J338" s="11" t="s">
        <v>261</v>
      </c>
      <c r="K338" s="11" t="s">
        <v>8715</v>
      </c>
      <c r="L338" s="11">
        <v>2</v>
      </c>
    </row>
    <row r="339" spans="1:12">
      <c r="A339" s="11" t="s">
        <v>589</v>
      </c>
      <c r="D339" s="11" t="s">
        <v>260</v>
      </c>
      <c r="E339" s="19" t="s">
        <v>839</v>
      </c>
      <c r="F339" s="10">
        <v>42036</v>
      </c>
      <c r="G339" s="10">
        <v>45323</v>
      </c>
      <c r="H339" s="11">
        <v>10</v>
      </c>
      <c r="I339" s="20" t="s">
        <v>259</v>
      </c>
      <c r="J339" s="11" t="s">
        <v>261</v>
      </c>
      <c r="K339" s="11" t="s">
        <v>8715</v>
      </c>
      <c r="L339" s="11">
        <v>2</v>
      </c>
    </row>
    <row r="340" spans="1:12">
      <c r="A340" s="11" t="s">
        <v>590</v>
      </c>
      <c r="D340" s="11" t="s">
        <v>260</v>
      </c>
      <c r="E340" s="19" t="s">
        <v>840</v>
      </c>
      <c r="F340" s="10">
        <v>42036</v>
      </c>
      <c r="G340" s="10">
        <v>45323</v>
      </c>
      <c r="H340" s="11">
        <v>10</v>
      </c>
      <c r="I340" s="20" t="s">
        <v>259</v>
      </c>
      <c r="J340" s="11" t="s">
        <v>261</v>
      </c>
      <c r="K340" s="11" t="s">
        <v>8715</v>
      </c>
      <c r="L340" s="11">
        <v>2</v>
      </c>
    </row>
    <row r="341" spans="1:12">
      <c r="A341" s="11" t="s">
        <v>591</v>
      </c>
      <c r="D341" s="11" t="s">
        <v>260</v>
      </c>
      <c r="E341" s="19" t="s">
        <v>841</v>
      </c>
      <c r="F341" s="10">
        <v>42036</v>
      </c>
      <c r="G341" s="10">
        <v>45323</v>
      </c>
      <c r="H341" s="11">
        <v>10</v>
      </c>
      <c r="I341" s="20" t="s">
        <v>259</v>
      </c>
      <c r="J341" s="11" t="s">
        <v>261</v>
      </c>
      <c r="K341" s="11" t="s">
        <v>8715</v>
      </c>
      <c r="L341" s="11">
        <v>2</v>
      </c>
    </row>
    <row r="342" spans="1:12">
      <c r="A342" s="11" t="s">
        <v>592</v>
      </c>
      <c r="D342" s="11" t="s">
        <v>260</v>
      </c>
      <c r="E342" s="19" t="s">
        <v>842</v>
      </c>
      <c r="F342" s="10">
        <v>42036</v>
      </c>
      <c r="G342" s="10">
        <v>45323</v>
      </c>
      <c r="H342" s="11">
        <v>10</v>
      </c>
      <c r="I342" s="20" t="s">
        <v>259</v>
      </c>
      <c r="J342" s="11" t="s">
        <v>261</v>
      </c>
      <c r="K342" s="11" t="s">
        <v>8715</v>
      </c>
      <c r="L342" s="11">
        <v>2</v>
      </c>
    </row>
    <row r="343" spans="1:12">
      <c r="A343" s="11" t="s">
        <v>593</v>
      </c>
      <c r="D343" s="11" t="s">
        <v>260</v>
      </c>
      <c r="E343" s="19" t="s">
        <v>843</v>
      </c>
      <c r="F343" s="10">
        <v>42036</v>
      </c>
      <c r="G343" s="10">
        <v>45323</v>
      </c>
      <c r="H343" s="11">
        <v>10</v>
      </c>
      <c r="I343" s="20" t="s">
        <v>259</v>
      </c>
      <c r="J343" s="11" t="s">
        <v>261</v>
      </c>
      <c r="K343" s="11" t="s">
        <v>8715</v>
      </c>
      <c r="L343" s="11">
        <v>2</v>
      </c>
    </row>
    <row r="344" spans="1:12">
      <c r="A344" s="11" t="s">
        <v>594</v>
      </c>
      <c r="D344" s="11" t="s">
        <v>260</v>
      </c>
      <c r="E344" s="19" t="s">
        <v>844</v>
      </c>
      <c r="F344" s="10">
        <v>42036</v>
      </c>
      <c r="G344" s="10">
        <v>45323</v>
      </c>
      <c r="H344" s="11">
        <v>10</v>
      </c>
      <c r="I344" s="20" t="s">
        <v>259</v>
      </c>
      <c r="J344" s="11" t="s">
        <v>261</v>
      </c>
      <c r="K344" s="11" t="s">
        <v>8715</v>
      </c>
      <c r="L344" s="11">
        <v>2</v>
      </c>
    </row>
    <row r="345" spans="1:12">
      <c r="A345" s="11" t="s">
        <v>595</v>
      </c>
      <c r="D345" s="11" t="s">
        <v>260</v>
      </c>
      <c r="E345" s="19" t="s">
        <v>845</v>
      </c>
      <c r="F345" s="10">
        <v>42036</v>
      </c>
      <c r="G345" s="10">
        <v>45323</v>
      </c>
      <c r="H345" s="11">
        <v>10</v>
      </c>
      <c r="I345" s="20" t="s">
        <v>259</v>
      </c>
      <c r="J345" s="11" t="s">
        <v>261</v>
      </c>
      <c r="K345" s="11" t="s">
        <v>8715</v>
      </c>
      <c r="L345" s="11">
        <v>2</v>
      </c>
    </row>
    <row r="346" spans="1:12">
      <c r="A346" s="11" t="s">
        <v>596</v>
      </c>
      <c r="D346" s="11" t="s">
        <v>260</v>
      </c>
      <c r="E346" s="19" t="s">
        <v>846</v>
      </c>
      <c r="F346" s="10">
        <v>42036</v>
      </c>
      <c r="G346" s="10">
        <v>45323</v>
      </c>
      <c r="H346" s="11">
        <v>10</v>
      </c>
      <c r="I346" s="20" t="s">
        <v>259</v>
      </c>
      <c r="J346" s="11" t="s">
        <v>261</v>
      </c>
      <c r="K346" s="11" t="s">
        <v>8715</v>
      </c>
      <c r="L346" s="11">
        <v>2</v>
      </c>
    </row>
    <row r="347" spans="1:12">
      <c r="A347" s="11" t="s">
        <v>597</v>
      </c>
      <c r="D347" s="11" t="s">
        <v>260</v>
      </c>
      <c r="E347" s="19" t="s">
        <v>847</v>
      </c>
      <c r="F347" s="10">
        <v>42036</v>
      </c>
      <c r="G347" s="10">
        <v>45323</v>
      </c>
      <c r="H347" s="11">
        <v>10</v>
      </c>
      <c r="I347" s="20" t="s">
        <v>259</v>
      </c>
      <c r="J347" s="11" t="s">
        <v>261</v>
      </c>
      <c r="K347" s="11" t="s">
        <v>8715</v>
      </c>
      <c r="L347" s="11">
        <v>2</v>
      </c>
    </row>
    <row r="348" spans="1:12">
      <c r="A348" s="11" t="s">
        <v>598</v>
      </c>
      <c r="D348" s="11" t="s">
        <v>260</v>
      </c>
      <c r="E348" s="19" t="s">
        <v>848</v>
      </c>
      <c r="F348" s="10">
        <v>42036</v>
      </c>
      <c r="G348" s="10">
        <v>45323</v>
      </c>
      <c r="H348" s="11">
        <v>10</v>
      </c>
      <c r="I348" s="20" t="s">
        <v>259</v>
      </c>
      <c r="J348" s="11" t="s">
        <v>261</v>
      </c>
      <c r="K348" s="11" t="s">
        <v>8715</v>
      </c>
      <c r="L348" s="11">
        <v>2</v>
      </c>
    </row>
    <row r="349" spans="1:12">
      <c r="A349" s="11" t="s">
        <v>599</v>
      </c>
      <c r="D349" s="11" t="s">
        <v>260</v>
      </c>
      <c r="E349" s="19" t="s">
        <v>849</v>
      </c>
      <c r="F349" s="10">
        <v>42036</v>
      </c>
      <c r="G349" s="10">
        <v>45323</v>
      </c>
      <c r="H349" s="11">
        <v>10</v>
      </c>
      <c r="I349" s="20" t="s">
        <v>259</v>
      </c>
      <c r="J349" s="11" t="s">
        <v>261</v>
      </c>
      <c r="K349" s="11" t="s">
        <v>8715</v>
      </c>
      <c r="L349" s="11">
        <v>2</v>
      </c>
    </row>
    <row r="350" spans="1:12">
      <c r="A350" s="11" t="s">
        <v>600</v>
      </c>
      <c r="D350" s="11" t="s">
        <v>260</v>
      </c>
      <c r="E350" s="19" t="s">
        <v>850</v>
      </c>
      <c r="F350" s="10">
        <v>42036</v>
      </c>
      <c r="G350" s="10">
        <v>45323</v>
      </c>
      <c r="H350" s="11">
        <v>10</v>
      </c>
      <c r="I350" s="20" t="s">
        <v>259</v>
      </c>
      <c r="J350" s="11" t="s">
        <v>261</v>
      </c>
      <c r="K350" s="11" t="s">
        <v>8715</v>
      </c>
      <c r="L350" s="11">
        <v>2</v>
      </c>
    </row>
    <row r="351" spans="1:12">
      <c r="A351" s="11" t="s">
        <v>601</v>
      </c>
      <c r="D351" s="11" t="s">
        <v>260</v>
      </c>
      <c r="E351" s="19" t="s">
        <v>851</v>
      </c>
      <c r="F351" s="10">
        <v>42036</v>
      </c>
      <c r="G351" s="10">
        <v>45323</v>
      </c>
      <c r="H351" s="11">
        <v>10</v>
      </c>
      <c r="I351" s="20" t="s">
        <v>259</v>
      </c>
      <c r="J351" s="11" t="s">
        <v>261</v>
      </c>
      <c r="K351" s="11" t="s">
        <v>8715</v>
      </c>
      <c r="L351" s="11">
        <v>2</v>
      </c>
    </row>
    <row r="352" spans="1:12">
      <c r="A352" s="11" t="s">
        <v>602</v>
      </c>
      <c r="D352" s="11" t="s">
        <v>260</v>
      </c>
      <c r="E352" s="19" t="s">
        <v>852</v>
      </c>
      <c r="F352" s="10">
        <v>42036</v>
      </c>
      <c r="G352" s="10">
        <v>45323</v>
      </c>
      <c r="H352" s="11">
        <v>10</v>
      </c>
      <c r="I352" s="20" t="s">
        <v>259</v>
      </c>
      <c r="J352" s="11" t="s">
        <v>261</v>
      </c>
      <c r="K352" s="11" t="s">
        <v>8715</v>
      </c>
      <c r="L352" s="11">
        <v>2</v>
      </c>
    </row>
    <row r="353" spans="1:12">
      <c r="A353" s="11" t="s">
        <v>603</v>
      </c>
      <c r="D353" s="11" t="s">
        <v>260</v>
      </c>
      <c r="E353" s="19" t="s">
        <v>853</v>
      </c>
      <c r="F353" s="10">
        <v>42036</v>
      </c>
      <c r="G353" s="10">
        <v>45323</v>
      </c>
      <c r="H353" s="11">
        <v>10</v>
      </c>
      <c r="I353" s="20" t="s">
        <v>259</v>
      </c>
      <c r="J353" s="11" t="s">
        <v>261</v>
      </c>
      <c r="K353" s="11" t="s">
        <v>8715</v>
      </c>
      <c r="L353" s="11">
        <v>2</v>
      </c>
    </row>
    <row r="354" spans="1:12">
      <c r="A354" s="11" t="s">
        <v>604</v>
      </c>
      <c r="D354" s="11" t="s">
        <v>260</v>
      </c>
      <c r="E354" s="19" t="s">
        <v>854</v>
      </c>
      <c r="F354" s="10">
        <v>42036</v>
      </c>
      <c r="G354" s="10">
        <v>45323</v>
      </c>
      <c r="H354" s="11">
        <v>10</v>
      </c>
      <c r="I354" s="20" t="s">
        <v>259</v>
      </c>
      <c r="J354" s="11" t="s">
        <v>261</v>
      </c>
      <c r="K354" s="11" t="s">
        <v>8715</v>
      </c>
      <c r="L354" s="11">
        <v>2</v>
      </c>
    </row>
    <row r="355" spans="1:12">
      <c r="A355" s="11" t="s">
        <v>605</v>
      </c>
      <c r="D355" s="11" t="s">
        <v>260</v>
      </c>
      <c r="E355" s="19" t="s">
        <v>855</v>
      </c>
      <c r="F355" s="10">
        <v>42036</v>
      </c>
      <c r="G355" s="10">
        <v>45323</v>
      </c>
      <c r="H355" s="11">
        <v>10</v>
      </c>
      <c r="I355" s="20" t="s">
        <v>259</v>
      </c>
      <c r="J355" s="11" t="s">
        <v>261</v>
      </c>
      <c r="K355" s="11" t="s">
        <v>8715</v>
      </c>
      <c r="L355" s="11">
        <v>2</v>
      </c>
    </row>
    <row r="356" spans="1:12">
      <c r="A356" s="11" t="s">
        <v>606</v>
      </c>
      <c r="D356" s="11" t="s">
        <v>260</v>
      </c>
      <c r="E356" s="19" t="s">
        <v>856</v>
      </c>
      <c r="F356" s="10">
        <v>42036</v>
      </c>
      <c r="G356" s="10">
        <v>45323</v>
      </c>
      <c r="H356" s="11">
        <v>10</v>
      </c>
      <c r="I356" s="20" t="s">
        <v>259</v>
      </c>
      <c r="J356" s="11" t="s">
        <v>261</v>
      </c>
      <c r="K356" s="11" t="s">
        <v>8715</v>
      </c>
      <c r="L356" s="11">
        <v>2</v>
      </c>
    </row>
    <row r="357" spans="1:12">
      <c r="A357" s="11" t="s">
        <v>607</v>
      </c>
      <c r="D357" s="11" t="s">
        <v>260</v>
      </c>
      <c r="E357" s="19" t="s">
        <v>857</v>
      </c>
      <c r="F357" s="10">
        <v>42036</v>
      </c>
      <c r="G357" s="10">
        <v>45323</v>
      </c>
      <c r="H357" s="11">
        <v>10</v>
      </c>
      <c r="I357" s="20" t="s">
        <v>259</v>
      </c>
      <c r="J357" s="11" t="s">
        <v>261</v>
      </c>
      <c r="K357" s="11" t="s">
        <v>8715</v>
      </c>
      <c r="L357" s="11">
        <v>2</v>
      </c>
    </row>
    <row r="358" spans="1:12">
      <c r="A358" s="11" t="s">
        <v>608</v>
      </c>
      <c r="D358" s="11" t="s">
        <v>260</v>
      </c>
      <c r="E358" s="19" t="s">
        <v>858</v>
      </c>
      <c r="F358" s="10">
        <v>42036</v>
      </c>
      <c r="G358" s="10">
        <v>45323</v>
      </c>
      <c r="H358" s="11">
        <v>10</v>
      </c>
      <c r="I358" s="20" t="s">
        <v>259</v>
      </c>
      <c r="J358" s="11" t="s">
        <v>261</v>
      </c>
      <c r="K358" s="11" t="s">
        <v>8715</v>
      </c>
      <c r="L358" s="11">
        <v>2</v>
      </c>
    </row>
    <row r="359" spans="1:12">
      <c r="A359" s="11" t="s">
        <v>609</v>
      </c>
      <c r="D359" s="11" t="s">
        <v>260</v>
      </c>
      <c r="E359" s="19" t="s">
        <v>859</v>
      </c>
      <c r="F359" s="10">
        <v>42036</v>
      </c>
      <c r="G359" s="10">
        <v>45323</v>
      </c>
      <c r="H359" s="11">
        <v>10</v>
      </c>
      <c r="I359" s="20" t="s">
        <v>259</v>
      </c>
      <c r="J359" s="11" t="s">
        <v>261</v>
      </c>
      <c r="K359" s="11" t="s">
        <v>8715</v>
      </c>
      <c r="L359" s="11">
        <v>2</v>
      </c>
    </row>
    <row r="360" spans="1:12">
      <c r="A360" s="11" t="s">
        <v>610</v>
      </c>
      <c r="D360" s="11" t="s">
        <v>260</v>
      </c>
      <c r="E360" s="19" t="s">
        <v>860</v>
      </c>
      <c r="F360" s="10">
        <v>42036</v>
      </c>
      <c r="G360" s="10">
        <v>45323</v>
      </c>
      <c r="H360" s="11">
        <v>10</v>
      </c>
      <c r="I360" s="20" t="s">
        <v>259</v>
      </c>
      <c r="J360" s="11" t="s">
        <v>261</v>
      </c>
      <c r="K360" s="11" t="s">
        <v>8715</v>
      </c>
      <c r="L360" s="11">
        <v>2</v>
      </c>
    </row>
    <row r="361" spans="1:12">
      <c r="A361" s="11" t="s">
        <v>611</v>
      </c>
      <c r="D361" s="11" t="s">
        <v>260</v>
      </c>
      <c r="E361" s="19" t="s">
        <v>861</v>
      </c>
      <c r="F361" s="10">
        <v>42036</v>
      </c>
      <c r="G361" s="10">
        <v>45323</v>
      </c>
      <c r="H361" s="11">
        <v>10</v>
      </c>
      <c r="I361" s="20" t="s">
        <v>259</v>
      </c>
      <c r="J361" s="11" t="s">
        <v>261</v>
      </c>
      <c r="K361" s="11" t="s">
        <v>8715</v>
      </c>
      <c r="L361" s="11">
        <v>2</v>
      </c>
    </row>
    <row r="362" spans="1:12">
      <c r="A362" s="11" t="s">
        <v>612</v>
      </c>
      <c r="D362" s="11" t="s">
        <v>260</v>
      </c>
      <c r="E362" s="19" t="s">
        <v>862</v>
      </c>
      <c r="F362" s="10">
        <v>42036</v>
      </c>
      <c r="G362" s="10">
        <v>45323</v>
      </c>
      <c r="H362" s="11">
        <v>10</v>
      </c>
      <c r="I362" s="20" t="s">
        <v>259</v>
      </c>
      <c r="J362" s="11" t="s">
        <v>261</v>
      </c>
      <c r="K362" s="11" t="s">
        <v>8715</v>
      </c>
      <c r="L362" s="11">
        <v>2</v>
      </c>
    </row>
    <row r="363" spans="1:12">
      <c r="A363" s="11" t="s">
        <v>613</v>
      </c>
      <c r="D363" s="11" t="s">
        <v>260</v>
      </c>
      <c r="E363" s="19" t="s">
        <v>863</v>
      </c>
      <c r="F363" s="10">
        <v>42036</v>
      </c>
      <c r="G363" s="10">
        <v>45323</v>
      </c>
      <c r="H363" s="11">
        <v>10</v>
      </c>
      <c r="I363" s="20" t="s">
        <v>259</v>
      </c>
      <c r="J363" s="11" t="s">
        <v>261</v>
      </c>
      <c r="K363" s="11" t="s">
        <v>8715</v>
      </c>
      <c r="L363" s="11">
        <v>2</v>
      </c>
    </row>
    <row r="364" spans="1:12">
      <c r="A364" s="11" t="s">
        <v>614</v>
      </c>
      <c r="D364" s="11" t="s">
        <v>260</v>
      </c>
      <c r="E364" s="19" t="s">
        <v>864</v>
      </c>
      <c r="F364" s="10">
        <v>42036</v>
      </c>
      <c r="G364" s="10">
        <v>45323</v>
      </c>
      <c r="H364" s="11">
        <v>10</v>
      </c>
      <c r="I364" s="20" t="s">
        <v>259</v>
      </c>
      <c r="J364" s="11" t="s">
        <v>261</v>
      </c>
      <c r="K364" s="11" t="s">
        <v>8715</v>
      </c>
      <c r="L364" s="11">
        <v>2</v>
      </c>
    </row>
    <row r="365" spans="1:12">
      <c r="A365" s="11" t="s">
        <v>615</v>
      </c>
      <c r="D365" s="11" t="s">
        <v>260</v>
      </c>
      <c r="E365" s="19" t="s">
        <v>865</v>
      </c>
      <c r="F365" s="10">
        <v>42036</v>
      </c>
      <c r="G365" s="10">
        <v>45323</v>
      </c>
      <c r="H365" s="11">
        <v>10</v>
      </c>
      <c r="I365" s="20" t="s">
        <v>259</v>
      </c>
      <c r="J365" s="11" t="s">
        <v>261</v>
      </c>
      <c r="K365" s="11" t="s">
        <v>8715</v>
      </c>
      <c r="L365" s="11">
        <v>2</v>
      </c>
    </row>
    <row r="366" spans="1:12">
      <c r="A366" s="11" t="s">
        <v>616</v>
      </c>
      <c r="D366" s="11" t="s">
        <v>260</v>
      </c>
      <c r="E366" s="19" t="s">
        <v>866</v>
      </c>
      <c r="F366" s="10">
        <v>42036</v>
      </c>
      <c r="G366" s="10">
        <v>45323</v>
      </c>
      <c r="H366" s="11">
        <v>10</v>
      </c>
      <c r="I366" s="20" t="s">
        <v>259</v>
      </c>
      <c r="J366" s="11" t="s">
        <v>261</v>
      </c>
      <c r="K366" s="11" t="s">
        <v>8715</v>
      </c>
      <c r="L366" s="11">
        <v>2</v>
      </c>
    </row>
    <row r="367" spans="1:12">
      <c r="A367" s="11" t="s">
        <v>617</v>
      </c>
      <c r="D367" s="11" t="s">
        <v>260</v>
      </c>
      <c r="E367" s="19" t="s">
        <v>867</v>
      </c>
      <c r="F367" s="10">
        <v>42036</v>
      </c>
      <c r="G367" s="10">
        <v>45323</v>
      </c>
      <c r="H367" s="11">
        <v>10</v>
      </c>
      <c r="I367" s="20" t="s">
        <v>259</v>
      </c>
      <c r="J367" s="11" t="s">
        <v>261</v>
      </c>
      <c r="K367" s="11" t="s">
        <v>8715</v>
      </c>
      <c r="L367" s="11">
        <v>2</v>
      </c>
    </row>
    <row r="368" spans="1:12">
      <c r="A368" s="11" t="s">
        <v>618</v>
      </c>
      <c r="D368" s="11" t="s">
        <v>260</v>
      </c>
      <c r="E368" s="19" t="s">
        <v>868</v>
      </c>
      <c r="F368" s="10">
        <v>42036</v>
      </c>
      <c r="G368" s="10">
        <v>45323</v>
      </c>
      <c r="H368" s="11">
        <v>10</v>
      </c>
      <c r="I368" s="20" t="s">
        <v>259</v>
      </c>
      <c r="J368" s="11" t="s">
        <v>261</v>
      </c>
      <c r="K368" s="11" t="s">
        <v>8715</v>
      </c>
      <c r="L368" s="11">
        <v>2</v>
      </c>
    </row>
    <row r="369" spans="1:12">
      <c r="A369" s="11" t="s">
        <v>619</v>
      </c>
      <c r="D369" s="11" t="s">
        <v>260</v>
      </c>
      <c r="E369" s="19" t="s">
        <v>869</v>
      </c>
      <c r="F369" s="10">
        <v>42036</v>
      </c>
      <c r="G369" s="10">
        <v>45323</v>
      </c>
      <c r="H369" s="11">
        <v>10</v>
      </c>
      <c r="I369" s="20" t="s">
        <v>259</v>
      </c>
      <c r="J369" s="11" t="s">
        <v>261</v>
      </c>
      <c r="K369" s="11" t="s">
        <v>8715</v>
      </c>
      <c r="L369" s="11">
        <v>2</v>
      </c>
    </row>
    <row r="370" spans="1:12">
      <c r="A370" s="11" t="s">
        <v>620</v>
      </c>
      <c r="D370" s="11" t="s">
        <v>260</v>
      </c>
      <c r="E370" s="19" t="s">
        <v>870</v>
      </c>
      <c r="F370" s="10">
        <v>42036</v>
      </c>
      <c r="G370" s="10">
        <v>45323</v>
      </c>
      <c r="H370" s="11">
        <v>10</v>
      </c>
      <c r="I370" s="20" t="s">
        <v>259</v>
      </c>
      <c r="J370" s="11" t="s">
        <v>261</v>
      </c>
      <c r="K370" s="11" t="s">
        <v>8715</v>
      </c>
      <c r="L370" s="11">
        <v>2</v>
      </c>
    </row>
    <row r="371" spans="1:12">
      <c r="A371" s="11" t="s">
        <v>621</v>
      </c>
      <c r="D371" s="11" t="s">
        <v>260</v>
      </c>
      <c r="E371" s="19" t="s">
        <v>871</v>
      </c>
      <c r="F371" s="10">
        <v>42036</v>
      </c>
      <c r="G371" s="10">
        <v>45323</v>
      </c>
      <c r="H371" s="11">
        <v>10</v>
      </c>
      <c r="I371" s="20" t="s">
        <v>259</v>
      </c>
      <c r="J371" s="11" t="s">
        <v>261</v>
      </c>
      <c r="K371" s="11" t="s">
        <v>8715</v>
      </c>
      <c r="L371" s="11">
        <v>2</v>
      </c>
    </row>
    <row r="372" spans="1:12">
      <c r="A372" s="11" t="s">
        <v>622</v>
      </c>
      <c r="D372" s="11" t="s">
        <v>260</v>
      </c>
      <c r="E372" s="19" t="s">
        <v>872</v>
      </c>
      <c r="F372" s="10">
        <v>42036</v>
      </c>
      <c r="G372" s="10">
        <v>45323</v>
      </c>
      <c r="H372" s="11">
        <v>10</v>
      </c>
      <c r="I372" s="20" t="s">
        <v>259</v>
      </c>
      <c r="J372" s="11" t="s">
        <v>261</v>
      </c>
      <c r="K372" s="11" t="s">
        <v>8715</v>
      </c>
      <c r="L372" s="11">
        <v>2</v>
      </c>
    </row>
    <row r="373" spans="1:12">
      <c r="A373" s="11" t="s">
        <v>623</v>
      </c>
      <c r="D373" s="11" t="s">
        <v>260</v>
      </c>
      <c r="E373" s="19" t="s">
        <v>873</v>
      </c>
      <c r="F373" s="10">
        <v>42036</v>
      </c>
      <c r="G373" s="10">
        <v>45323</v>
      </c>
      <c r="H373" s="11">
        <v>10</v>
      </c>
      <c r="I373" s="20" t="s">
        <v>259</v>
      </c>
      <c r="J373" s="11" t="s">
        <v>261</v>
      </c>
      <c r="K373" s="11" t="s">
        <v>8715</v>
      </c>
      <c r="L373" s="11">
        <v>2</v>
      </c>
    </row>
    <row r="374" spans="1:12">
      <c r="A374" s="11" t="s">
        <v>624</v>
      </c>
      <c r="D374" s="11" t="s">
        <v>260</v>
      </c>
      <c r="E374" s="19" t="s">
        <v>874</v>
      </c>
      <c r="F374" s="10">
        <v>42036</v>
      </c>
      <c r="G374" s="10">
        <v>45323</v>
      </c>
      <c r="H374" s="11">
        <v>10</v>
      </c>
      <c r="I374" s="20" t="s">
        <v>259</v>
      </c>
      <c r="J374" s="11" t="s">
        <v>261</v>
      </c>
      <c r="K374" s="11" t="s">
        <v>8715</v>
      </c>
      <c r="L374" s="11">
        <v>2</v>
      </c>
    </row>
    <row r="375" spans="1:12">
      <c r="A375" s="11" t="s">
        <v>625</v>
      </c>
      <c r="D375" s="11" t="s">
        <v>260</v>
      </c>
      <c r="E375" s="19" t="s">
        <v>875</v>
      </c>
      <c r="F375" s="10">
        <v>42036</v>
      </c>
      <c r="G375" s="10">
        <v>45323</v>
      </c>
      <c r="H375" s="11">
        <v>10</v>
      </c>
      <c r="I375" s="20" t="s">
        <v>259</v>
      </c>
      <c r="J375" s="11" t="s">
        <v>261</v>
      </c>
      <c r="K375" s="11" t="s">
        <v>8715</v>
      </c>
      <c r="L375" s="11">
        <v>2</v>
      </c>
    </row>
    <row r="376" spans="1:12">
      <c r="A376" s="11" t="s">
        <v>626</v>
      </c>
      <c r="D376" s="11" t="s">
        <v>260</v>
      </c>
      <c r="E376" s="19" t="s">
        <v>876</v>
      </c>
      <c r="F376" s="10">
        <v>42036</v>
      </c>
      <c r="G376" s="10">
        <v>45323</v>
      </c>
      <c r="H376" s="11">
        <v>10</v>
      </c>
      <c r="I376" s="20" t="s">
        <v>259</v>
      </c>
      <c r="J376" s="11" t="s">
        <v>261</v>
      </c>
      <c r="K376" s="11" t="s">
        <v>8715</v>
      </c>
      <c r="L376" s="11">
        <v>2</v>
      </c>
    </row>
    <row r="377" spans="1:12">
      <c r="A377" s="11" t="s">
        <v>627</v>
      </c>
      <c r="D377" s="11" t="s">
        <v>260</v>
      </c>
      <c r="E377" s="19" t="s">
        <v>877</v>
      </c>
      <c r="F377" s="10">
        <v>42036</v>
      </c>
      <c r="G377" s="10">
        <v>45323</v>
      </c>
      <c r="H377" s="11">
        <v>10</v>
      </c>
      <c r="I377" s="20" t="s">
        <v>259</v>
      </c>
      <c r="J377" s="11" t="s">
        <v>261</v>
      </c>
      <c r="K377" s="11" t="s">
        <v>8715</v>
      </c>
      <c r="L377" s="11">
        <v>2</v>
      </c>
    </row>
    <row r="378" spans="1:12">
      <c r="A378" s="11" t="s">
        <v>628</v>
      </c>
      <c r="D378" s="11" t="s">
        <v>260</v>
      </c>
      <c r="E378" s="19" t="s">
        <v>878</v>
      </c>
      <c r="F378" s="10">
        <v>42036</v>
      </c>
      <c r="G378" s="10">
        <v>45323</v>
      </c>
      <c r="H378" s="11">
        <v>10</v>
      </c>
      <c r="I378" s="20" t="s">
        <v>259</v>
      </c>
      <c r="J378" s="11" t="s">
        <v>261</v>
      </c>
      <c r="K378" s="11" t="s">
        <v>8715</v>
      </c>
      <c r="L378" s="11">
        <v>2</v>
      </c>
    </row>
    <row r="379" spans="1:12">
      <c r="A379" s="11" t="s">
        <v>629</v>
      </c>
      <c r="D379" s="11" t="s">
        <v>260</v>
      </c>
      <c r="E379" s="19" t="s">
        <v>879</v>
      </c>
      <c r="F379" s="10">
        <v>42036</v>
      </c>
      <c r="G379" s="10">
        <v>45323</v>
      </c>
      <c r="H379" s="11">
        <v>10</v>
      </c>
      <c r="I379" s="20" t="s">
        <v>259</v>
      </c>
      <c r="J379" s="11" t="s">
        <v>261</v>
      </c>
      <c r="K379" s="11" t="s">
        <v>8715</v>
      </c>
      <c r="L379" s="11">
        <v>2</v>
      </c>
    </row>
    <row r="380" spans="1:12">
      <c r="A380" s="11" t="s">
        <v>630</v>
      </c>
      <c r="D380" s="11" t="s">
        <v>260</v>
      </c>
      <c r="E380" s="19" t="s">
        <v>880</v>
      </c>
      <c r="F380" s="10">
        <v>42036</v>
      </c>
      <c r="G380" s="10">
        <v>45323</v>
      </c>
      <c r="H380" s="11">
        <v>10</v>
      </c>
      <c r="I380" s="20" t="s">
        <v>259</v>
      </c>
      <c r="J380" s="11" t="s">
        <v>261</v>
      </c>
      <c r="K380" s="11" t="s">
        <v>8715</v>
      </c>
      <c r="L380" s="11">
        <v>2</v>
      </c>
    </row>
    <row r="381" spans="1:12">
      <c r="A381" s="11" t="s">
        <v>631</v>
      </c>
      <c r="D381" s="11" t="s">
        <v>260</v>
      </c>
      <c r="E381" s="19" t="s">
        <v>881</v>
      </c>
      <c r="F381" s="10">
        <v>42036</v>
      </c>
      <c r="G381" s="10">
        <v>45323</v>
      </c>
      <c r="H381" s="11">
        <v>10</v>
      </c>
      <c r="I381" s="20" t="s">
        <v>259</v>
      </c>
      <c r="J381" s="11" t="s">
        <v>261</v>
      </c>
      <c r="K381" s="11" t="s">
        <v>8715</v>
      </c>
      <c r="L381" s="11">
        <v>2</v>
      </c>
    </row>
    <row r="382" spans="1:12">
      <c r="A382" s="11" t="s">
        <v>632</v>
      </c>
      <c r="D382" s="11" t="s">
        <v>260</v>
      </c>
      <c r="E382" s="19" t="s">
        <v>882</v>
      </c>
      <c r="F382" s="10">
        <v>42036</v>
      </c>
      <c r="G382" s="10">
        <v>45323</v>
      </c>
      <c r="H382" s="11">
        <v>10</v>
      </c>
      <c r="I382" s="20" t="s">
        <v>259</v>
      </c>
      <c r="J382" s="11" t="s">
        <v>261</v>
      </c>
      <c r="K382" s="11" t="s">
        <v>8715</v>
      </c>
      <c r="L382" s="11">
        <v>2</v>
      </c>
    </row>
    <row r="383" spans="1:12">
      <c r="A383" s="11" t="s">
        <v>633</v>
      </c>
      <c r="D383" s="11" t="s">
        <v>260</v>
      </c>
      <c r="E383" s="19" t="s">
        <v>883</v>
      </c>
      <c r="F383" s="10">
        <v>42036</v>
      </c>
      <c r="G383" s="10">
        <v>45323</v>
      </c>
      <c r="H383" s="11">
        <v>10</v>
      </c>
      <c r="I383" s="20" t="s">
        <v>259</v>
      </c>
      <c r="J383" s="11" t="s">
        <v>261</v>
      </c>
      <c r="K383" s="11" t="s">
        <v>8715</v>
      </c>
      <c r="L383" s="11">
        <v>2</v>
      </c>
    </row>
    <row r="384" spans="1:12">
      <c r="A384" s="11" t="s">
        <v>634</v>
      </c>
      <c r="D384" s="11" t="s">
        <v>260</v>
      </c>
      <c r="E384" s="19" t="s">
        <v>884</v>
      </c>
      <c r="F384" s="10">
        <v>42036</v>
      </c>
      <c r="G384" s="10">
        <v>45323</v>
      </c>
      <c r="H384" s="11">
        <v>10</v>
      </c>
      <c r="I384" s="20" t="s">
        <v>259</v>
      </c>
      <c r="J384" s="11" t="s">
        <v>261</v>
      </c>
      <c r="K384" s="11" t="s">
        <v>8715</v>
      </c>
      <c r="L384" s="11">
        <v>2</v>
      </c>
    </row>
    <row r="385" spans="1:12">
      <c r="A385" s="11" t="s">
        <v>635</v>
      </c>
      <c r="D385" s="11" t="s">
        <v>260</v>
      </c>
      <c r="E385" s="19" t="s">
        <v>885</v>
      </c>
      <c r="F385" s="10">
        <v>42036</v>
      </c>
      <c r="G385" s="10">
        <v>45323</v>
      </c>
      <c r="H385" s="11">
        <v>10</v>
      </c>
      <c r="I385" s="20" t="s">
        <v>259</v>
      </c>
      <c r="J385" s="11" t="s">
        <v>261</v>
      </c>
      <c r="K385" s="11" t="s">
        <v>8715</v>
      </c>
      <c r="L385" s="11">
        <v>2</v>
      </c>
    </row>
    <row r="386" spans="1:12">
      <c r="A386" s="11" t="s">
        <v>636</v>
      </c>
      <c r="D386" s="11" t="s">
        <v>260</v>
      </c>
      <c r="E386" s="19" t="s">
        <v>886</v>
      </c>
      <c r="F386" s="10">
        <v>42036</v>
      </c>
      <c r="G386" s="10">
        <v>45323</v>
      </c>
      <c r="H386" s="11">
        <v>10</v>
      </c>
      <c r="I386" s="20" t="s">
        <v>259</v>
      </c>
      <c r="J386" s="11" t="s">
        <v>261</v>
      </c>
      <c r="K386" s="11" t="s">
        <v>8715</v>
      </c>
      <c r="L386" s="11">
        <v>2</v>
      </c>
    </row>
    <row r="387" spans="1:12">
      <c r="A387" s="11" t="s">
        <v>637</v>
      </c>
      <c r="D387" s="11" t="s">
        <v>260</v>
      </c>
      <c r="E387" s="19" t="s">
        <v>887</v>
      </c>
      <c r="F387" s="10">
        <v>42036</v>
      </c>
      <c r="G387" s="10">
        <v>45323</v>
      </c>
      <c r="H387" s="11">
        <v>10</v>
      </c>
      <c r="I387" s="20" t="s">
        <v>259</v>
      </c>
      <c r="J387" s="11" t="s">
        <v>261</v>
      </c>
      <c r="K387" s="11" t="s">
        <v>8715</v>
      </c>
      <c r="L387" s="11">
        <v>2</v>
      </c>
    </row>
    <row r="388" spans="1:12">
      <c r="A388" s="11" t="s">
        <v>638</v>
      </c>
      <c r="D388" s="11" t="s">
        <v>260</v>
      </c>
      <c r="E388" s="19" t="s">
        <v>888</v>
      </c>
      <c r="F388" s="10">
        <v>42036</v>
      </c>
      <c r="G388" s="10">
        <v>45323</v>
      </c>
      <c r="H388" s="11">
        <v>10</v>
      </c>
      <c r="I388" s="20" t="s">
        <v>259</v>
      </c>
      <c r="J388" s="11" t="s">
        <v>261</v>
      </c>
      <c r="K388" s="11" t="s">
        <v>8715</v>
      </c>
      <c r="L388" s="11">
        <v>2</v>
      </c>
    </row>
    <row r="389" spans="1:12">
      <c r="A389" s="11" t="s">
        <v>639</v>
      </c>
      <c r="D389" s="11" t="s">
        <v>260</v>
      </c>
      <c r="E389" s="19" t="s">
        <v>889</v>
      </c>
      <c r="F389" s="10">
        <v>42036</v>
      </c>
      <c r="G389" s="10">
        <v>45323</v>
      </c>
      <c r="H389" s="11">
        <v>10</v>
      </c>
      <c r="I389" s="20" t="s">
        <v>259</v>
      </c>
      <c r="J389" s="11" t="s">
        <v>261</v>
      </c>
      <c r="K389" s="11" t="s">
        <v>8715</v>
      </c>
      <c r="L389" s="11">
        <v>2</v>
      </c>
    </row>
    <row r="390" spans="1:12">
      <c r="A390" s="11" t="s">
        <v>640</v>
      </c>
      <c r="D390" s="11" t="s">
        <v>260</v>
      </c>
      <c r="E390" s="19" t="s">
        <v>890</v>
      </c>
      <c r="F390" s="10">
        <v>42036</v>
      </c>
      <c r="G390" s="10">
        <v>45323</v>
      </c>
      <c r="H390" s="11">
        <v>10</v>
      </c>
      <c r="I390" s="20" t="s">
        <v>259</v>
      </c>
      <c r="J390" s="11" t="s">
        <v>261</v>
      </c>
      <c r="K390" s="11" t="s">
        <v>8715</v>
      </c>
      <c r="L390" s="11">
        <v>2</v>
      </c>
    </row>
    <row r="391" spans="1:12">
      <c r="A391" s="11" t="s">
        <v>641</v>
      </c>
      <c r="D391" s="11" t="s">
        <v>260</v>
      </c>
      <c r="E391" s="19" t="s">
        <v>891</v>
      </c>
      <c r="F391" s="10">
        <v>42036</v>
      </c>
      <c r="G391" s="10">
        <v>45323</v>
      </c>
      <c r="H391" s="11">
        <v>10</v>
      </c>
      <c r="I391" s="20" t="s">
        <v>259</v>
      </c>
      <c r="J391" s="11" t="s">
        <v>261</v>
      </c>
      <c r="K391" s="11" t="s">
        <v>8715</v>
      </c>
      <c r="L391" s="11">
        <v>2</v>
      </c>
    </row>
    <row r="392" spans="1:12">
      <c r="A392" s="11" t="s">
        <v>642</v>
      </c>
      <c r="D392" s="11" t="s">
        <v>260</v>
      </c>
      <c r="E392" s="19" t="s">
        <v>892</v>
      </c>
      <c r="F392" s="10">
        <v>42036</v>
      </c>
      <c r="G392" s="10">
        <v>45323</v>
      </c>
      <c r="H392" s="11">
        <v>10</v>
      </c>
      <c r="I392" s="20" t="s">
        <v>259</v>
      </c>
      <c r="J392" s="11" t="s">
        <v>261</v>
      </c>
      <c r="K392" s="11" t="s">
        <v>8715</v>
      </c>
      <c r="L392" s="11">
        <v>2</v>
      </c>
    </row>
    <row r="393" spans="1:12">
      <c r="A393" s="11" t="s">
        <v>643</v>
      </c>
      <c r="D393" s="11" t="s">
        <v>260</v>
      </c>
      <c r="E393" s="19" t="s">
        <v>893</v>
      </c>
      <c r="F393" s="10">
        <v>42036</v>
      </c>
      <c r="G393" s="10">
        <v>45323</v>
      </c>
      <c r="H393" s="11">
        <v>10</v>
      </c>
      <c r="I393" s="20" t="s">
        <v>259</v>
      </c>
      <c r="J393" s="11" t="s">
        <v>261</v>
      </c>
      <c r="K393" s="11" t="s">
        <v>8715</v>
      </c>
      <c r="L393" s="11">
        <v>2</v>
      </c>
    </row>
    <row r="394" spans="1:12">
      <c r="A394" s="11" t="s">
        <v>644</v>
      </c>
      <c r="D394" s="11" t="s">
        <v>260</v>
      </c>
      <c r="E394" s="19" t="s">
        <v>894</v>
      </c>
      <c r="F394" s="10">
        <v>42036</v>
      </c>
      <c r="G394" s="10">
        <v>45323</v>
      </c>
      <c r="H394" s="11">
        <v>10</v>
      </c>
      <c r="I394" s="20" t="s">
        <v>259</v>
      </c>
      <c r="J394" s="11" t="s">
        <v>261</v>
      </c>
      <c r="K394" s="11" t="s">
        <v>8715</v>
      </c>
      <c r="L394" s="11">
        <v>2</v>
      </c>
    </row>
    <row r="395" spans="1:12">
      <c r="A395" s="11" t="s">
        <v>645</v>
      </c>
      <c r="D395" s="11" t="s">
        <v>260</v>
      </c>
      <c r="E395" s="19" t="s">
        <v>895</v>
      </c>
      <c r="F395" s="10">
        <v>42036</v>
      </c>
      <c r="G395" s="10">
        <v>45323</v>
      </c>
      <c r="H395" s="11">
        <v>10</v>
      </c>
      <c r="I395" s="20" t="s">
        <v>259</v>
      </c>
      <c r="J395" s="11" t="s">
        <v>261</v>
      </c>
      <c r="K395" s="11" t="s">
        <v>8715</v>
      </c>
      <c r="L395" s="11">
        <v>2</v>
      </c>
    </row>
    <row r="396" spans="1:12">
      <c r="A396" s="11" t="s">
        <v>646</v>
      </c>
      <c r="D396" s="11" t="s">
        <v>260</v>
      </c>
      <c r="E396" s="19" t="s">
        <v>896</v>
      </c>
      <c r="F396" s="10">
        <v>42036</v>
      </c>
      <c r="G396" s="10">
        <v>45323</v>
      </c>
      <c r="H396" s="11">
        <v>10</v>
      </c>
      <c r="I396" s="20" t="s">
        <v>259</v>
      </c>
      <c r="J396" s="11" t="s">
        <v>261</v>
      </c>
      <c r="K396" s="11" t="s">
        <v>8715</v>
      </c>
      <c r="L396" s="11">
        <v>2</v>
      </c>
    </row>
    <row r="397" spans="1:12">
      <c r="A397" s="11" t="s">
        <v>647</v>
      </c>
      <c r="D397" s="11" t="s">
        <v>260</v>
      </c>
      <c r="E397" s="19" t="s">
        <v>897</v>
      </c>
      <c r="F397" s="10">
        <v>42036</v>
      </c>
      <c r="G397" s="10">
        <v>45323</v>
      </c>
      <c r="H397" s="11">
        <v>10</v>
      </c>
      <c r="I397" s="20" t="s">
        <v>259</v>
      </c>
      <c r="J397" s="11" t="s">
        <v>261</v>
      </c>
      <c r="K397" s="11" t="s">
        <v>8715</v>
      </c>
      <c r="L397" s="11">
        <v>2</v>
      </c>
    </row>
    <row r="398" spans="1:12">
      <c r="A398" s="11" t="s">
        <v>648</v>
      </c>
      <c r="D398" s="11" t="s">
        <v>260</v>
      </c>
      <c r="E398" s="19" t="s">
        <v>898</v>
      </c>
      <c r="F398" s="10">
        <v>42036</v>
      </c>
      <c r="G398" s="10">
        <v>45323</v>
      </c>
      <c r="H398" s="11">
        <v>10</v>
      </c>
      <c r="I398" s="20" t="s">
        <v>259</v>
      </c>
      <c r="J398" s="11" t="s">
        <v>261</v>
      </c>
      <c r="K398" s="11" t="s">
        <v>8715</v>
      </c>
      <c r="L398" s="11">
        <v>2</v>
      </c>
    </row>
    <row r="399" spans="1:12">
      <c r="A399" s="11" t="s">
        <v>649</v>
      </c>
      <c r="D399" s="11" t="s">
        <v>260</v>
      </c>
      <c r="E399" s="19" t="s">
        <v>899</v>
      </c>
      <c r="F399" s="10">
        <v>42036</v>
      </c>
      <c r="G399" s="10">
        <v>45323</v>
      </c>
      <c r="H399" s="11">
        <v>10</v>
      </c>
      <c r="I399" s="20" t="s">
        <v>259</v>
      </c>
      <c r="J399" s="11" t="s">
        <v>261</v>
      </c>
      <c r="K399" s="11" t="s">
        <v>8715</v>
      </c>
      <c r="L399" s="11">
        <v>2</v>
      </c>
    </row>
    <row r="400" spans="1:12">
      <c r="A400" s="11" t="s">
        <v>650</v>
      </c>
      <c r="D400" s="11" t="s">
        <v>260</v>
      </c>
      <c r="E400" s="19" t="s">
        <v>900</v>
      </c>
      <c r="F400" s="10">
        <v>42036</v>
      </c>
      <c r="G400" s="10">
        <v>45323</v>
      </c>
      <c r="H400" s="11">
        <v>10</v>
      </c>
      <c r="I400" s="20" t="s">
        <v>259</v>
      </c>
      <c r="J400" s="11" t="s">
        <v>261</v>
      </c>
      <c r="K400" s="11" t="s">
        <v>8715</v>
      </c>
      <c r="L400" s="11">
        <v>2</v>
      </c>
    </row>
    <row r="401" spans="1:12">
      <c r="A401" s="11" t="s">
        <v>651</v>
      </c>
      <c r="D401" s="11" t="s">
        <v>260</v>
      </c>
      <c r="E401" s="19" t="s">
        <v>901</v>
      </c>
      <c r="F401" s="10">
        <v>42036</v>
      </c>
      <c r="G401" s="10">
        <v>45323</v>
      </c>
      <c r="H401" s="11">
        <v>10</v>
      </c>
      <c r="I401" s="20" t="s">
        <v>259</v>
      </c>
      <c r="J401" s="11" t="s">
        <v>261</v>
      </c>
      <c r="K401" s="11" t="s">
        <v>8715</v>
      </c>
      <c r="L401" s="11">
        <v>2</v>
      </c>
    </row>
    <row r="402" spans="1:12">
      <c r="A402" s="11" t="s">
        <v>652</v>
      </c>
      <c r="D402" s="11" t="s">
        <v>260</v>
      </c>
      <c r="E402" s="19" t="s">
        <v>902</v>
      </c>
      <c r="F402" s="10">
        <v>42036</v>
      </c>
      <c r="G402" s="10">
        <v>45323</v>
      </c>
      <c r="H402" s="11">
        <v>10</v>
      </c>
      <c r="I402" s="20" t="s">
        <v>259</v>
      </c>
      <c r="J402" s="11" t="s">
        <v>261</v>
      </c>
      <c r="K402" s="11" t="s">
        <v>8715</v>
      </c>
      <c r="L402" s="11">
        <v>2</v>
      </c>
    </row>
    <row r="403" spans="1:12">
      <c r="A403" s="11" t="s">
        <v>653</v>
      </c>
      <c r="D403" s="11" t="s">
        <v>260</v>
      </c>
      <c r="E403" s="19" t="s">
        <v>903</v>
      </c>
      <c r="F403" s="10">
        <v>42036</v>
      </c>
      <c r="G403" s="10">
        <v>45323</v>
      </c>
      <c r="H403" s="11">
        <v>10</v>
      </c>
      <c r="I403" s="20" t="s">
        <v>259</v>
      </c>
      <c r="J403" s="11" t="s">
        <v>261</v>
      </c>
      <c r="K403" s="11" t="s">
        <v>8715</v>
      </c>
      <c r="L403" s="11">
        <v>2</v>
      </c>
    </row>
    <row r="404" spans="1:12">
      <c r="A404" s="11" t="s">
        <v>654</v>
      </c>
      <c r="D404" s="11" t="s">
        <v>260</v>
      </c>
      <c r="E404" s="19" t="s">
        <v>904</v>
      </c>
      <c r="F404" s="10">
        <v>42036</v>
      </c>
      <c r="G404" s="10">
        <v>45323</v>
      </c>
      <c r="H404" s="11">
        <v>10</v>
      </c>
      <c r="I404" s="20" t="s">
        <v>259</v>
      </c>
      <c r="J404" s="11" t="s">
        <v>261</v>
      </c>
      <c r="K404" s="11" t="s">
        <v>8715</v>
      </c>
      <c r="L404" s="11">
        <v>2</v>
      </c>
    </row>
    <row r="405" spans="1:12">
      <c r="A405" s="11" t="s">
        <v>655</v>
      </c>
      <c r="D405" s="11" t="s">
        <v>260</v>
      </c>
      <c r="E405" s="19" t="s">
        <v>905</v>
      </c>
      <c r="F405" s="10">
        <v>42036</v>
      </c>
      <c r="G405" s="10">
        <v>45323</v>
      </c>
      <c r="H405" s="11">
        <v>10</v>
      </c>
      <c r="I405" s="20" t="s">
        <v>259</v>
      </c>
      <c r="J405" s="11" t="s">
        <v>261</v>
      </c>
      <c r="K405" s="11" t="s">
        <v>8715</v>
      </c>
      <c r="L405" s="11">
        <v>2</v>
      </c>
    </row>
    <row r="406" spans="1:12">
      <c r="A406" s="11" t="s">
        <v>656</v>
      </c>
      <c r="D406" s="11" t="s">
        <v>260</v>
      </c>
      <c r="E406" s="19" t="s">
        <v>906</v>
      </c>
      <c r="F406" s="10">
        <v>42036</v>
      </c>
      <c r="G406" s="10">
        <v>45323</v>
      </c>
      <c r="H406" s="11">
        <v>10</v>
      </c>
      <c r="I406" s="20" t="s">
        <v>259</v>
      </c>
      <c r="J406" s="11" t="s">
        <v>261</v>
      </c>
      <c r="K406" s="11" t="s">
        <v>8715</v>
      </c>
      <c r="L406" s="11">
        <v>2</v>
      </c>
    </row>
    <row r="407" spans="1:12">
      <c r="A407" s="11" t="s">
        <v>657</v>
      </c>
      <c r="D407" s="11" t="s">
        <v>260</v>
      </c>
      <c r="E407" s="19" t="s">
        <v>907</v>
      </c>
      <c r="F407" s="10">
        <v>42036</v>
      </c>
      <c r="G407" s="10">
        <v>45323</v>
      </c>
      <c r="H407" s="11">
        <v>10</v>
      </c>
      <c r="I407" s="20" t="s">
        <v>259</v>
      </c>
      <c r="J407" s="11" t="s">
        <v>261</v>
      </c>
      <c r="K407" s="11" t="s">
        <v>8715</v>
      </c>
      <c r="L407" s="11">
        <v>2</v>
      </c>
    </row>
    <row r="408" spans="1:12">
      <c r="A408" s="11" t="s">
        <v>658</v>
      </c>
      <c r="D408" s="11" t="s">
        <v>260</v>
      </c>
      <c r="E408" s="19" t="s">
        <v>908</v>
      </c>
      <c r="F408" s="10">
        <v>42036</v>
      </c>
      <c r="G408" s="10">
        <v>45323</v>
      </c>
      <c r="H408" s="11">
        <v>10</v>
      </c>
      <c r="I408" s="20" t="s">
        <v>259</v>
      </c>
      <c r="J408" s="11" t="s">
        <v>261</v>
      </c>
      <c r="K408" s="11" t="s">
        <v>8715</v>
      </c>
      <c r="L408" s="11">
        <v>2</v>
      </c>
    </row>
    <row r="409" spans="1:12">
      <c r="A409" s="11" t="s">
        <v>659</v>
      </c>
      <c r="D409" s="11" t="s">
        <v>260</v>
      </c>
      <c r="E409" s="19" t="s">
        <v>909</v>
      </c>
      <c r="F409" s="10">
        <v>42036</v>
      </c>
      <c r="G409" s="10">
        <v>45323</v>
      </c>
      <c r="H409" s="11">
        <v>10</v>
      </c>
      <c r="I409" s="20" t="s">
        <v>259</v>
      </c>
      <c r="J409" s="11" t="s">
        <v>261</v>
      </c>
      <c r="K409" s="11" t="s">
        <v>8715</v>
      </c>
      <c r="L409" s="11">
        <v>2</v>
      </c>
    </row>
    <row r="410" spans="1:12">
      <c r="A410" s="11" t="s">
        <v>660</v>
      </c>
      <c r="D410" s="11" t="s">
        <v>260</v>
      </c>
      <c r="E410" s="19" t="s">
        <v>910</v>
      </c>
      <c r="F410" s="10">
        <v>42036</v>
      </c>
      <c r="G410" s="10">
        <v>45323</v>
      </c>
      <c r="H410" s="11">
        <v>10</v>
      </c>
      <c r="I410" s="20" t="s">
        <v>259</v>
      </c>
      <c r="J410" s="11" t="s">
        <v>261</v>
      </c>
      <c r="K410" s="11" t="s">
        <v>8715</v>
      </c>
      <c r="L410" s="11">
        <v>2</v>
      </c>
    </row>
    <row r="411" spans="1:12">
      <c r="A411" s="11" t="s">
        <v>661</v>
      </c>
      <c r="D411" s="11" t="s">
        <v>260</v>
      </c>
      <c r="E411" s="19" t="s">
        <v>911</v>
      </c>
      <c r="F411" s="10">
        <v>42036</v>
      </c>
      <c r="G411" s="10">
        <v>45323</v>
      </c>
      <c r="H411" s="11">
        <v>10</v>
      </c>
      <c r="I411" s="20" t="s">
        <v>259</v>
      </c>
      <c r="J411" s="11" t="s">
        <v>261</v>
      </c>
      <c r="K411" s="11" t="s">
        <v>8715</v>
      </c>
      <c r="L411" s="11">
        <v>2</v>
      </c>
    </row>
    <row r="412" spans="1:12">
      <c r="A412" s="11" t="s">
        <v>662</v>
      </c>
      <c r="D412" s="11" t="s">
        <v>260</v>
      </c>
      <c r="E412" s="19" t="s">
        <v>912</v>
      </c>
      <c r="F412" s="10">
        <v>42036</v>
      </c>
      <c r="G412" s="10">
        <v>45323</v>
      </c>
      <c r="H412" s="11">
        <v>10</v>
      </c>
      <c r="I412" s="20" t="s">
        <v>259</v>
      </c>
      <c r="J412" s="11" t="s">
        <v>261</v>
      </c>
      <c r="K412" s="11" t="s">
        <v>8715</v>
      </c>
      <c r="L412" s="11">
        <v>2</v>
      </c>
    </row>
    <row r="413" spans="1:12">
      <c r="A413" s="11" t="s">
        <v>663</v>
      </c>
      <c r="D413" s="11" t="s">
        <v>260</v>
      </c>
      <c r="E413" s="19" t="s">
        <v>913</v>
      </c>
      <c r="F413" s="10">
        <v>42036</v>
      </c>
      <c r="G413" s="10">
        <v>45323</v>
      </c>
      <c r="H413" s="11">
        <v>10</v>
      </c>
      <c r="I413" s="20" t="s">
        <v>259</v>
      </c>
      <c r="J413" s="11" t="s">
        <v>261</v>
      </c>
      <c r="K413" s="11" t="s">
        <v>8715</v>
      </c>
      <c r="L413" s="11">
        <v>2</v>
      </c>
    </row>
    <row r="414" spans="1:12">
      <c r="A414" s="11" t="s">
        <v>664</v>
      </c>
      <c r="D414" s="11" t="s">
        <v>260</v>
      </c>
      <c r="E414" s="19" t="s">
        <v>914</v>
      </c>
      <c r="F414" s="10">
        <v>42036</v>
      </c>
      <c r="G414" s="10">
        <v>45323</v>
      </c>
      <c r="H414" s="11">
        <v>10</v>
      </c>
      <c r="I414" s="20" t="s">
        <v>259</v>
      </c>
      <c r="J414" s="11" t="s">
        <v>261</v>
      </c>
      <c r="K414" s="11" t="s">
        <v>8715</v>
      </c>
      <c r="L414" s="11">
        <v>2</v>
      </c>
    </row>
    <row r="415" spans="1:12">
      <c r="A415" s="11" t="s">
        <v>665</v>
      </c>
      <c r="D415" s="11" t="s">
        <v>260</v>
      </c>
      <c r="E415" s="19" t="s">
        <v>915</v>
      </c>
      <c r="F415" s="10">
        <v>42036</v>
      </c>
      <c r="G415" s="10">
        <v>45323</v>
      </c>
      <c r="H415" s="11">
        <v>10</v>
      </c>
      <c r="I415" s="20" t="s">
        <v>259</v>
      </c>
      <c r="J415" s="11" t="s">
        <v>261</v>
      </c>
      <c r="K415" s="11" t="s">
        <v>8715</v>
      </c>
      <c r="L415" s="11">
        <v>2</v>
      </c>
    </row>
    <row r="416" spans="1:12">
      <c r="A416" s="11" t="s">
        <v>666</v>
      </c>
      <c r="D416" s="11" t="s">
        <v>260</v>
      </c>
      <c r="E416" s="19" t="s">
        <v>916</v>
      </c>
      <c r="F416" s="10">
        <v>42036</v>
      </c>
      <c r="G416" s="10">
        <v>45323</v>
      </c>
      <c r="H416" s="11">
        <v>10</v>
      </c>
      <c r="I416" s="20" t="s">
        <v>259</v>
      </c>
      <c r="J416" s="11" t="s">
        <v>261</v>
      </c>
      <c r="K416" s="11" t="s">
        <v>8715</v>
      </c>
      <c r="L416" s="11">
        <v>2</v>
      </c>
    </row>
    <row r="417" spans="1:12">
      <c r="A417" s="11" t="s">
        <v>667</v>
      </c>
      <c r="D417" s="11" t="s">
        <v>260</v>
      </c>
      <c r="E417" s="19" t="s">
        <v>917</v>
      </c>
      <c r="F417" s="10">
        <v>42036</v>
      </c>
      <c r="G417" s="10">
        <v>45323</v>
      </c>
      <c r="H417" s="11">
        <v>10</v>
      </c>
      <c r="I417" s="20" t="s">
        <v>259</v>
      </c>
      <c r="J417" s="11" t="s">
        <v>261</v>
      </c>
      <c r="K417" s="11" t="s">
        <v>8715</v>
      </c>
      <c r="L417" s="11">
        <v>2</v>
      </c>
    </row>
    <row r="418" spans="1:12">
      <c r="A418" s="11" t="s">
        <v>668</v>
      </c>
      <c r="D418" s="11" t="s">
        <v>260</v>
      </c>
      <c r="E418" s="19" t="s">
        <v>918</v>
      </c>
      <c r="F418" s="10">
        <v>42036</v>
      </c>
      <c r="G418" s="10">
        <v>45323</v>
      </c>
      <c r="H418" s="11">
        <v>10</v>
      </c>
      <c r="I418" s="20" t="s">
        <v>259</v>
      </c>
      <c r="J418" s="11" t="s">
        <v>261</v>
      </c>
      <c r="K418" s="11" t="s">
        <v>8715</v>
      </c>
      <c r="L418" s="11">
        <v>2</v>
      </c>
    </row>
    <row r="419" spans="1:12">
      <c r="A419" s="11" t="s">
        <v>669</v>
      </c>
      <c r="D419" s="11" t="s">
        <v>260</v>
      </c>
      <c r="E419" s="19" t="s">
        <v>919</v>
      </c>
      <c r="F419" s="10">
        <v>42036</v>
      </c>
      <c r="G419" s="10">
        <v>45323</v>
      </c>
      <c r="H419" s="11">
        <v>10</v>
      </c>
      <c r="I419" s="20" t="s">
        <v>259</v>
      </c>
      <c r="J419" s="11" t="s">
        <v>261</v>
      </c>
      <c r="K419" s="11" t="s">
        <v>8715</v>
      </c>
      <c r="L419" s="11">
        <v>2</v>
      </c>
    </row>
    <row r="420" spans="1:12">
      <c r="A420" s="11" t="s">
        <v>670</v>
      </c>
      <c r="D420" s="11" t="s">
        <v>260</v>
      </c>
      <c r="E420" s="19" t="s">
        <v>920</v>
      </c>
      <c r="F420" s="10">
        <v>42036</v>
      </c>
      <c r="G420" s="10">
        <v>45323</v>
      </c>
      <c r="H420" s="11">
        <v>10</v>
      </c>
      <c r="I420" s="20" t="s">
        <v>259</v>
      </c>
      <c r="J420" s="11" t="s">
        <v>261</v>
      </c>
      <c r="K420" s="11" t="s">
        <v>8715</v>
      </c>
      <c r="L420" s="11">
        <v>2</v>
      </c>
    </row>
    <row r="421" spans="1:12">
      <c r="A421" s="11" t="s">
        <v>671</v>
      </c>
      <c r="D421" s="11" t="s">
        <v>260</v>
      </c>
      <c r="E421" s="19" t="s">
        <v>921</v>
      </c>
      <c r="F421" s="10">
        <v>42036</v>
      </c>
      <c r="G421" s="10">
        <v>45323</v>
      </c>
      <c r="H421" s="11">
        <v>10</v>
      </c>
      <c r="I421" s="20" t="s">
        <v>259</v>
      </c>
      <c r="J421" s="11" t="s">
        <v>261</v>
      </c>
      <c r="K421" s="11" t="s">
        <v>8715</v>
      </c>
      <c r="L421" s="11">
        <v>2</v>
      </c>
    </row>
    <row r="422" spans="1:12">
      <c r="A422" s="11" t="s">
        <v>672</v>
      </c>
      <c r="D422" s="11" t="s">
        <v>260</v>
      </c>
      <c r="E422" s="19" t="s">
        <v>922</v>
      </c>
      <c r="F422" s="10">
        <v>42036</v>
      </c>
      <c r="G422" s="10">
        <v>45323</v>
      </c>
      <c r="H422" s="11">
        <v>10</v>
      </c>
      <c r="I422" s="20" t="s">
        <v>259</v>
      </c>
      <c r="J422" s="11" t="s">
        <v>261</v>
      </c>
      <c r="K422" s="11" t="s">
        <v>8715</v>
      </c>
      <c r="L422" s="11">
        <v>2</v>
      </c>
    </row>
    <row r="423" spans="1:12">
      <c r="A423" s="11" t="s">
        <v>673</v>
      </c>
      <c r="D423" s="11" t="s">
        <v>260</v>
      </c>
      <c r="E423" s="19" t="s">
        <v>923</v>
      </c>
      <c r="F423" s="10">
        <v>42036</v>
      </c>
      <c r="G423" s="10">
        <v>45323</v>
      </c>
      <c r="H423" s="11">
        <v>10</v>
      </c>
      <c r="I423" s="20" t="s">
        <v>259</v>
      </c>
      <c r="J423" s="11" t="s">
        <v>261</v>
      </c>
      <c r="K423" s="11" t="s">
        <v>8715</v>
      </c>
      <c r="L423" s="11">
        <v>2</v>
      </c>
    </row>
    <row r="424" spans="1:12">
      <c r="A424" s="11" t="s">
        <v>674</v>
      </c>
      <c r="D424" s="11" t="s">
        <v>260</v>
      </c>
      <c r="E424" s="19" t="s">
        <v>924</v>
      </c>
      <c r="F424" s="10">
        <v>42036</v>
      </c>
      <c r="G424" s="10">
        <v>45323</v>
      </c>
      <c r="H424" s="11">
        <v>10</v>
      </c>
      <c r="I424" s="20" t="s">
        <v>259</v>
      </c>
      <c r="J424" s="11" t="s">
        <v>261</v>
      </c>
      <c r="K424" s="11" t="s">
        <v>8715</v>
      </c>
      <c r="L424" s="11">
        <v>2</v>
      </c>
    </row>
    <row r="425" spans="1:12">
      <c r="A425" s="11" t="s">
        <v>675</v>
      </c>
      <c r="D425" s="11" t="s">
        <v>260</v>
      </c>
      <c r="E425" s="19" t="s">
        <v>925</v>
      </c>
      <c r="F425" s="10">
        <v>42036</v>
      </c>
      <c r="G425" s="10">
        <v>45323</v>
      </c>
      <c r="H425" s="11">
        <v>10</v>
      </c>
      <c r="I425" s="20" t="s">
        <v>259</v>
      </c>
      <c r="J425" s="11" t="s">
        <v>261</v>
      </c>
      <c r="K425" s="11" t="s">
        <v>8715</v>
      </c>
      <c r="L425" s="11">
        <v>2</v>
      </c>
    </row>
    <row r="426" spans="1:12">
      <c r="A426" s="11" t="s">
        <v>676</v>
      </c>
      <c r="D426" s="11" t="s">
        <v>260</v>
      </c>
      <c r="E426" s="19" t="s">
        <v>926</v>
      </c>
      <c r="F426" s="10">
        <v>42036</v>
      </c>
      <c r="G426" s="10">
        <v>45323</v>
      </c>
      <c r="H426" s="11">
        <v>10</v>
      </c>
      <c r="I426" s="20" t="s">
        <v>259</v>
      </c>
      <c r="J426" s="11" t="s">
        <v>261</v>
      </c>
      <c r="K426" s="11" t="s">
        <v>8715</v>
      </c>
      <c r="L426" s="11">
        <v>2</v>
      </c>
    </row>
    <row r="427" spans="1:12">
      <c r="A427" s="11" t="s">
        <v>677</v>
      </c>
      <c r="D427" s="11" t="s">
        <v>260</v>
      </c>
      <c r="E427" s="19" t="s">
        <v>927</v>
      </c>
      <c r="F427" s="10">
        <v>42036</v>
      </c>
      <c r="G427" s="10">
        <v>45323</v>
      </c>
      <c r="H427" s="11">
        <v>10</v>
      </c>
      <c r="I427" s="20" t="s">
        <v>259</v>
      </c>
      <c r="J427" s="11" t="s">
        <v>261</v>
      </c>
      <c r="K427" s="11" t="s">
        <v>8715</v>
      </c>
      <c r="L427" s="11">
        <v>2</v>
      </c>
    </row>
    <row r="428" spans="1:12">
      <c r="A428" s="11" t="s">
        <v>678</v>
      </c>
      <c r="D428" s="11" t="s">
        <v>260</v>
      </c>
      <c r="E428" s="19" t="s">
        <v>928</v>
      </c>
      <c r="F428" s="10">
        <v>42036</v>
      </c>
      <c r="G428" s="10">
        <v>45323</v>
      </c>
      <c r="H428" s="11">
        <v>10</v>
      </c>
      <c r="I428" s="20" t="s">
        <v>259</v>
      </c>
      <c r="J428" s="11" t="s">
        <v>261</v>
      </c>
      <c r="K428" s="11" t="s">
        <v>8715</v>
      </c>
      <c r="L428" s="11">
        <v>2</v>
      </c>
    </row>
    <row r="429" spans="1:12">
      <c r="A429" s="11" t="s">
        <v>679</v>
      </c>
      <c r="D429" s="11" t="s">
        <v>260</v>
      </c>
      <c r="E429" s="19" t="s">
        <v>929</v>
      </c>
      <c r="F429" s="10">
        <v>42036</v>
      </c>
      <c r="G429" s="10">
        <v>45323</v>
      </c>
      <c r="H429" s="11">
        <v>10</v>
      </c>
      <c r="I429" s="20" t="s">
        <v>259</v>
      </c>
      <c r="J429" s="11" t="s">
        <v>261</v>
      </c>
      <c r="K429" s="11" t="s">
        <v>8715</v>
      </c>
      <c r="L429" s="11">
        <v>2</v>
      </c>
    </row>
    <row r="430" spans="1:12">
      <c r="A430" s="11" t="s">
        <v>680</v>
      </c>
      <c r="D430" s="11" t="s">
        <v>260</v>
      </c>
      <c r="E430" s="19" t="s">
        <v>930</v>
      </c>
      <c r="F430" s="10">
        <v>42036</v>
      </c>
      <c r="G430" s="10">
        <v>45323</v>
      </c>
      <c r="H430" s="11">
        <v>10</v>
      </c>
      <c r="I430" s="20" t="s">
        <v>259</v>
      </c>
      <c r="J430" s="11" t="s">
        <v>261</v>
      </c>
      <c r="K430" s="11" t="s">
        <v>8715</v>
      </c>
      <c r="L430" s="11">
        <v>2</v>
      </c>
    </row>
    <row r="431" spans="1:12">
      <c r="A431" s="11" t="s">
        <v>681</v>
      </c>
      <c r="D431" s="11" t="s">
        <v>260</v>
      </c>
      <c r="E431" s="19" t="s">
        <v>931</v>
      </c>
      <c r="F431" s="10">
        <v>42036</v>
      </c>
      <c r="G431" s="10">
        <v>45323</v>
      </c>
      <c r="H431" s="11">
        <v>10</v>
      </c>
      <c r="I431" s="20" t="s">
        <v>259</v>
      </c>
      <c r="J431" s="11" t="s">
        <v>261</v>
      </c>
      <c r="K431" s="11" t="s">
        <v>8715</v>
      </c>
      <c r="L431" s="11">
        <v>2</v>
      </c>
    </row>
    <row r="432" spans="1:12">
      <c r="A432" s="11" t="s">
        <v>682</v>
      </c>
      <c r="D432" s="11" t="s">
        <v>260</v>
      </c>
      <c r="E432" s="19" t="s">
        <v>932</v>
      </c>
      <c r="F432" s="10">
        <v>42036</v>
      </c>
      <c r="G432" s="10">
        <v>45323</v>
      </c>
      <c r="H432" s="11">
        <v>10</v>
      </c>
      <c r="I432" s="20" t="s">
        <v>259</v>
      </c>
      <c r="J432" s="11" t="s">
        <v>261</v>
      </c>
      <c r="K432" s="11" t="s">
        <v>8715</v>
      </c>
      <c r="L432" s="11">
        <v>2</v>
      </c>
    </row>
    <row r="433" spans="1:12">
      <c r="A433" s="11" t="s">
        <v>683</v>
      </c>
      <c r="D433" s="11" t="s">
        <v>260</v>
      </c>
      <c r="E433" s="19" t="s">
        <v>933</v>
      </c>
      <c r="F433" s="10">
        <v>42036</v>
      </c>
      <c r="G433" s="10">
        <v>45323</v>
      </c>
      <c r="H433" s="11">
        <v>10</v>
      </c>
      <c r="I433" s="20" t="s">
        <v>259</v>
      </c>
      <c r="J433" s="11" t="s">
        <v>261</v>
      </c>
      <c r="K433" s="11" t="s">
        <v>8715</v>
      </c>
      <c r="L433" s="11">
        <v>2</v>
      </c>
    </row>
    <row r="434" spans="1:12">
      <c r="A434" s="11" t="s">
        <v>684</v>
      </c>
      <c r="D434" s="11" t="s">
        <v>260</v>
      </c>
      <c r="E434" s="19" t="s">
        <v>934</v>
      </c>
      <c r="F434" s="10">
        <v>42036</v>
      </c>
      <c r="G434" s="10">
        <v>45323</v>
      </c>
      <c r="H434" s="11">
        <v>10</v>
      </c>
      <c r="I434" s="20" t="s">
        <v>259</v>
      </c>
      <c r="J434" s="11" t="s">
        <v>261</v>
      </c>
      <c r="K434" s="11" t="s">
        <v>8715</v>
      </c>
      <c r="L434" s="11">
        <v>2</v>
      </c>
    </row>
    <row r="435" spans="1:12">
      <c r="A435" s="11" t="s">
        <v>685</v>
      </c>
      <c r="D435" s="11" t="s">
        <v>260</v>
      </c>
      <c r="E435" s="19" t="s">
        <v>935</v>
      </c>
      <c r="F435" s="10">
        <v>42036</v>
      </c>
      <c r="G435" s="10">
        <v>45323</v>
      </c>
      <c r="H435" s="11">
        <v>10</v>
      </c>
      <c r="I435" s="20" t="s">
        <v>259</v>
      </c>
      <c r="J435" s="11" t="s">
        <v>261</v>
      </c>
      <c r="K435" s="11" t="s">
        <v>8715</v>
      </c>
      <c r="L435" s="11">
        <v>2</v>
      </c>
    </row>
    <row r="436" spans="1:12">
      <c r="A436" s="11" t="s">
        <v>686</v>
      </c>
      <c r="D436" s="11" t="s">
        <v>260</v>
      </c>
      <c r="E436" s="19" t="s">
        <v>936</v>
      </c>
      <c r="F436" s="10">
        <v>42036</v>
      </c>
      <c r="G436" s="10">
        <v>45323</v>
      </c>
      <c r="H436" s="11">
        <v>10</v>
      </c>
      <c r="I436" s="20" t="s">
        <v>259</v>
      </c>
      <c r="J436" s="11" t="s">
        <v>261</v>
      </c>
      <c r="K436" s="11" t="s">
        <v>8715</v>
      </c>
      <c r="L436" s="11">
        <v>2</v>
      </c>
    </row>
    <row r="437" spans="1:12">
      <c r="A437" s="11" t="s">
        <v>687</v>
      </c>
      <c r="D437" s="11" t="s">
        <v>260</v>
      </c>
      <c r="E437" s="19" t="s">
        <v>937</v>
      </c>
      <c r="F437" s="10">
        <v>42036</v>
      </c>
      <c r="G437" s="10">
        <v>45323</v>
      </c>
      <c r="H437" s="11">
        <v>10</v>
      </c>
      <c r="I437" s="20" t="s">
        <v>259</v>
      </c>
      <c r="J437" s="11" t="s">
        <v>261</v>
      </c>
      <c r="K437" s="11" t="s">
        <v>8715</v>
      </c>
      <c r="L437" s="11">
        <v>2</v>
      </c>
    </row>
    <row r="438" spans="1:12">
      <c r="A438" s="11" t="s">
        <v>688</v>
      </c>
      <c r="D438" s="11" t="s">
        <v>260</v>
      </c>
      <c r="E438" s="19" t="s">
        <v>938</v>
      </c>
      <c r="F438" s="10">
        <v>42036</v>
      </c>
      <c r="G438" s="10">
        <v>45323</v>
      </c>
      <c r="H438" s="11">
        <v>10</v>
      </c>
      <c r="I438" s="20" t="s">
        <v>259</v>
      </c>
      <c r="J438" s="11" t="s">
        <v>261</v>
      </c>
      <c r="K438" s="11" t="s">
        <v>8715</v>
      </c>
      <c r="L438" s="11">
        <v>2</v>
      </c>
    </row>
    <row r="439" spans="1:12">
      <c r="A439" s="11" t="s">
        <v>689</v>
      </c>
      <c r="D439" s="11" t="s">
        <v>260</v>
      </c>
      <c r="E439" s="19" t="s">
        <v>939</v>
      </c>
      <c r="F439" s="10">
        <v>42036</v>
      </c>
      <c r="G439" s="10">
        <v>45323</v>
      </c>
      <c r="H439" s="11">
        <v>10</v>
      </c>
      <c r="I439" s="20" t="s">
        <v>259</v>
      </c>
      <c r="J439" s="11" t="s">
        <v>261</v>
      </c>
      <c r="K439" s="11" t="s">
        <v>8715</v>
      </c>
      <c r="L439" s="11">
        <v>2</v>
      </c>
    </row>
    <row r="440" spans="1:12">
      <c r="A440" s="11" t="s">
        <v>690</v>
      </c>
      <c r="D440" s="11" t="s">
        <v>260</v>
      </c>
      <c r="E440" s="19" t="s">
        <v>940</v>
      </c>
      <c r="F440" s="10">
        <v>42036</v>
      </c>
      <c r="G440" s="10">
        <v>45323</v>
      </c>
      <c r="H440" s="11">
        <v>10</v>
      </c>
      <c r="I440" s="20" t="s">
        <v>259</v>
      </c>
      <c r="J440" s="11" t="s">
        <v>261</v>
      </c>
      <c r="K440" s="11" t="s">
        <v>8715</v>
      </c>
      <c r="L440" s="11">
        <v>2</v>
      </c>
    </row>
    <row r="441" spans="1:12">
      <c r="A441" s="11" t="s">
        <v>691</v>
      </c>
      <c r="D441" s="11" t="s">
        <v>260</v>
      </c>
      <c r="E441" s="19" t="s">
        <v>941</v>
      </c>
      <c r="F441" s="10">
        <v>42036</v>
      </c>
      <c r="G441" s="10">
        <v>45323</v>
      </c>
      <c r="H441" s="11">
        <v>10</v>
      </c>
      <c r="I441" s="20" t="s">
        <v>259</v>
      </c>
      <c r="J441" s="11" t="s">
        <v>261</v>
      </c>
      <c r="K441" s="11" t="s">
        <v>8715</v>
      </c>
      <c r="L441" s="11">
        <v>2</v>
      </c>
    </row>
    <row r="442" spans="1:12">
      <c r="A442" s="11" t="s">
        <v>692</v>
      </c>
      <c r="D442" s="11" t="s">
        <v>260</v>
      </c>
      <c r="E442" s="19" t="s">
        <v>942</v>
      </c>
      <c r="F442" s="10">
        <v>42036</v>
      </c>
      <c r="G442" s="10">
        <v>45323</v>
      </c>
      <c r="H442" s="11">
        <v>10</v>
      </c>
      <c r="I442" s="20" t="s">
        <v>259</v>
      </c>
      <c r="J442" s="11" t="s">
        <v>261</v>
      </c>
      <c r="K442" s="11" t="s">
        <v>8715</v>
      </c>
      <c r="L442" s="11">
        <v>2</v>
      </c>
    </row>
    <row r="443" spans="1:12">
      <c r="A443" s="11" t="s">
        <v>693</v>
      </c>
      <c r="D443" s="11" t="s">
        <v>260</v>
      </c>
      <c r="E443" s="19" t="s">
        <v>943</v>
      </c>
      <c r="F443" s="10">
        <v>42036</v>
      </c>
      <c r="G443" s="10">
        <v>45323</v>
      </c>
      <c r="H443" s="11">
        <v>10</v>
      </c>
      <c r="I443" s="20" t="s">
        <v>259</v>
      </c>
      <c r="J443" s="11" t="s">
        <v>261</v>
      </c>
      <c r="K443" s="11" t="s">
        <v>8715</v>
      </c>
      <c r="L443" s="11">
        <v>2</v>
      </c>
    </row>
    <row r="444" spans="1:12">
      <c r="A444" s="11" t="s">
        <v>694</v>
      </c>
      <c r="D444" s="11" t="s">
        <v>260</v>
      </c>
      <c r="E444" s="19" t="s">
        <v>944</v>
      </c>
      <c r="F444" s="10">
        <v>42036</v>
      </c>
      <c r="G444" s="10">
        <v>45323</v>
      </c>
      <c r="H444" s="11">
        <v>10</v>
      </c>
      <c r="I444" s="20" t="s">
        <v>259</v>
      </c>
      <c r="J444" s="11" t="s">
        <v>261</v>
      </c>
      <c r="K444" s="11" t="s">
        <v>8715</v>
      </c>
      <c r="L444" s="11">
        <v>2</v>
      </c>
    </row>
    <row r="445" spans="1:12">
      <c r="A445" s="11" t="s">
        <v>695</v>
      </c>
      <c r="D445" s="11" t="s">
        <v>260</v>
      </c>
      <c r="E445" s="19" t="s">
        <v>945</v>
      </c>
      <c r="F445" s="10">
        <v>42036</v>
      </c>
      <c r="G445" s="10">
        <v>45323</v>
      </c>
      <c r="H445" s="11">
        <v>10</v>
      </c>
      <c r="I445" s="20" t="s">
        <v>259</v>
      </c>
      <c r="J445" s="11" t="s">
        <v>261</v>
      </c>
      <c r="K445" s="11" t="s">
        <v>8715</v>
      </c>
      <c r="L445" s="11">
        <v>2</v>
      </c>
    </row>
    <row r="446" spans="1:12">
      <c r="A446" s="11" t="s">
        <v>696</v>
      </c>
      <c r="D446" s="11" t="s">
        <v>260</v>
      </c>
      <c r="E446" s="19" t="s">
        <v>946</v>
      </c>
      <c r="F446" s="10">
        <v>42036</v>
      </c>
      <c r="G446" s="10">
        <v>45323</v>
      </c>
      <c r="H446" s="11">
        <v>10</v>
      </c>
      <c r="I446" s="20" t="s">
        <v>259</v>
      </c>
      <c r="J446" s="11" t="s">
        <v>261</v>
      </c>
      <c r="K446" s="11" t="s">
        <v>8715</v>
      </c>
      <c r="L446" s="11">
        <v>2</v>
      </c>
    </row>
    <row r="447" spans="1:12">
      <c r="A447" s="11" t="s">
        <v>697</v>
      </c>
      <c r="D447" s="11" t="s">
        <v>260</v>
      </c>
      <c r="E447" s="19" t="s">
        <v>947</v>
      </c>
      <c r="F447" s="10">
        <v>42036</v>
      </c>
      <c r="G447" s="10">
        <v>45323</v>
      </c>
      <c r="H447" s="11">
        <v>10</v>
      </c>
      <c r="I447" s="20" t="s">
        <v>259</v>
      </c>
      <c r="J447" s="11" t="s">
        <v>261</v>
      </c>
      <c r="K447" s="11" t="s">
        <v>8715</v>
      </c>
      <c r="L447" s="11">
        <v>2</v>
      </c>
    </row>
    <row r="448" spans="1:12">
      <c r="A448" s="11" t="s">
        <v>698</v>
      </c>
      <c r="D448" s="11" t="s">
        <v>260</v>
      </c>
      <c r="E448" s="19" t="s">
        <v>948</v>
      </c>
      <c r="F448" s="10">
        <v>42036</v>
      </c>
      <c r="G448" s="10">
        <v>45323</v>
      </c>
      <c r="H448" s="11">
        <v>10</v>
      </c>
      <c r="I448" s="20" t="s">
        <v>259</v>
      </c>
      <c r="J448" s="11" t="s">
        <v>261</v>
      </c>
      <c r="K448" s="11" t="s">
        <v>8715</v>
      </c>
      <c r="L448" s="11">
        <v>2</v>
      </c>
    </row>
    <row r="449" spans="1:12">
      <c r="A449" s="11" t="s">
        <v>699</v>
      </c>
      <c r="D449" s="11" t="s">
        <v>260</v>
      </c>
      <c r="E449" s="19" t="s">
        <v>949</v>
      </c>
      <c r="F449" s="10">
        <v>42036</v>
      </c>
      <c r="G449" s="10">
        <v>45323</v>
      </c>
      <c r="H449" s="11">
        <v>10</v>
      </c>
      <c r="I449" s="20" t="s">
        <v>259</v>
      </c>
      <c r="J449" s="11" t="s">
        <v>261</v>
      </c>
      <c r="K449" s="11" t="s">
        <v>8715</v>
      </c>
      <c r="L449" s="11">
        <v>2</v>
      </c>
    </row>
    <row r="450" spans="1:12">
      <c r="A450" s="11" t="s">
        <v>700</v>
      </c>
      <c r="D450" s="11" t="s">
        <v>260</v>
      </c>
      <c r="E450" s="19" t="s">
        <v>950</v>
      </c>
      <c r="F450" s="10">
        <v>42036</v>
      </c>
      <c r="G450" s="10">
        <v>45323</v>
      </c>
      <c r="H450" s="11">
        <v>10</v>
      </c>
      <c r="I450" s="20" t="s">
        <v>259</v>
      </c>
      <c r="J450" s="11" t="s">
        <v>261</v>
      </c>
      <c r="K450" s="11" t="s">
        <v>8715</v>
      </c>
      <c r="L450" s="11">
        <v>2</v>
      </c>
    </row>
    <row r="451" spans="1:12">
      <c r="A451" s="11" t="s">
        <v>701</v>
      </c>
      <c r="D451" s="11" t="s">
        <v>260</v>
      </c>
      <c r="E451" s="19" t="s">
        <v>951</v>
      </c>
      <c r="F451" s="10">
        <v>42036</v>
      </c>
      <c r="G451" s="10">
        <v>45323</v>
      </c>
      <c r="H451" s="11">
        <v>10</v>
      </c>
      <c r="I451" s="20" t="s">
        <v>259</v>
      </c>
      <c r="J451" s="11" t="s">
        <v>261</v>
      </c>
      <c r="K451" s="11" t="s">
        <v>8715</v>
      </c>
      <c r="L451" s="11">
        <v>2</v>
      </c>
    </row>
    <row r="452" spans="1:12">
      <c r="A452" s="11" t="s">
        <v>702</v>
      </c>
      <c r="D452" s="11" t="s">
        <v>260</v>
      </c>
      <c r="E452" s="19" t="s">
        <v>952</v>
      </c>
      <c r="F452" s="10">
        <v>42036</v>
      </c>
      <c r="G452" s="10">
        <v>45323</v>
      </c>
      <c r="H452" s="11">
        <v>10</v>
      </c>
      <c r="I452" s="20" t="s">
        <v>259</v>
      </c>
      <c r="J452" s="11" t="s">
        <v>261</v>
      </c>
      <c r="K452" s="11" t="s">
        <v>8715</v>
      </c>
      <c r="L452" s="11">
        <v>2</v>
      </c>
    </row>
    <row r="453" spans="1:12">
      <c r="A453" s="11" t="s">
        <v>703</v>
      </c>
      <c r="D453" s="11" t="s">
        <v>260</v>
      </c>
      <c r="E453" s="19" t="s">
        <v>953</v>
      </c>
      <c r="F453" s="10">
        <v>42036</v>
      </c>
      <c r="G453" s="10">
        <v>45323</v>
      </c>
      <c r="H453" s="11">
        <v>10</v>
      </c>
      <c r="I453" s="20" t="s">
        <v>259</v>
      </c>
      <c r="J453" s="11" t="s">
        <v>261</v>
      </c>
      <c r="K453" s="11" t="s">
        <v>8715</v>
      </c>
      <c r="L453" s="11">
        <v>2</v>
      </c>
    </row>
    <row r="454" spans="1:12">
      <c r="A454" s="11" t="s">
        <v>704</v>
      </c>
      <c r="D454" s="11" t="s">
        <v>260</v>
      </c>
      <c r="E454" s="19" t="s">
        <v>954</v>
      </c>
      <c r="F454" s="10">
        <v>42036</v>
      </c>
      <c r="G454" s="10">
        <v>45323</v>
      </c>
      <c r="H454" s="11">
        <v>10</v>
      </c>
      <c r="I454" s="20" t="s">
        <v>259</v>
      </c>
      <c r="J454" s="11" t="s">
        <v>261</v>
      </c>
      <c r="K454" s="11" t="s">
        <v>8715</v>
      </c>
      <c r="L454" s="11">
        <v>2</v>
      </c>
    </row>
    <row r="455" spans="1:12">
      <c r="A455" s="11" t="s">
        <v>705</v>
      </c>
      <c r="D455" s="11" t="s">
        <v>260</v>
      </c>
      <c r="E455" s="19" t="s">
        <v>955</v>
      </c>
      <c r="F455" s="10">
        <v>42036</v>
      </c>
      <c r="G455" s="10">
        <v>45323</v>
      </c>
      <c r="H455" s="11">
        <v>10</v>
      </c>
      <c r="I455" s="20" t="s">
        <v>259</v>
      </c>
      <c r="J455" s="11" t="s">
        <v>261</v>
      </c>
      <c r="K455" s="11" t="s">
        <v>8715</v>
      </c>
      <c r="L455" s="11">
        <v>2</v>
      </c>
    </row>
    <row r="456" spans="1:12">
      <c r="A456" s="11" t="s">
        <v>706</v>
      </c>
      <c r="D456" s="11" t="s">
        <v>260</v>
      </c>
      <c r="E456" s="19" t="s">
        <v>956</v>
      </c>
      <c r="F456" s="10">
        <v>42036</v>
      </c>
      <c r="G456" s="10">
        <v>45323</v>
      </c>
      <c r="H456" s="11">
        <v>10</v>
      </c>
      <c r="I456" s="20" t="s">
        <v>259</v>
      </c>
      <c r="J456" s="11" t="s">
        <v>261</v>
      </c>
      <c r="K456" s="11" t="s">
        <v>8715</v>
      </c>
      <c r="L456" s="11">
        <v>2</v>
      </c>
    </row>
    <row r="457" spans="1:12">
      <c r="A457" s="11" t="s">
        <v>707</v>
      </c>
      <c r="D457" s="11" t="s">
        <v>260</v>
      </c>
      <c r="E457" s="19" t="s">
        <v>957</v>
      </c>
      <c r="F457" s="10">
        <v>42036</v>
      </c>
      <c r="G457" s="10">
        <v>45323</v>
      </c>
      <c r="H457" s="11">
        <v>10</v>
      </c>
      <c r="I457" s="20" t="s">
        <v>259</v>
      </c>
      <c r="J457" s="11" t="s">
        <v>261</v>
      </c>
      <c r="K457" s="11" t="s">
        <v>8715</v>
      </c>
      <c r="L457" s="11">
        <v>2</v>
      </c>
    </row>
    <row r="458" spans="1:12">
      <c r="A458" s="11" t="s">
        <v>708</v>
      </c>
      <c r="D458" s="11" t="s">
        <v>260</v>
      </c>
      <c r="E458" s="19" t="s">
        <v>958</v>
      </c>
      <c r="F458" s="10">
        <v>42036</v>
      </c>
      <c r="G458" s="10">
        <v>45323</v>
      </c>
      <c r="H458" s="11">
        <v>10</v>
      </c>
      <c r="I458" s="20" t="s">
        <v>259</v>
      </c>
      <c r="J458" s="11" t="s">
        <v>261</v>
      </c>
      <c r="K458" s="11" t="s">
        <v>8715</v>
      </c>
      <c r="L458" s="11">
        <v>2</v>
      </c>
    </row>
    <row r="459" spans="1:12">
      <c r="A459" s="11" t="s">
        <v>709</v>
      </c>
      <c r="D459" s="11" t="s">
        <v>260</v>
      </c>
      <c r="E459" s="19" t="s">
        <v>959</v>
      </c>
      <c r="F459" s="10">
        <v>42036</v>
      </c>
      <c r="G459" s="10">
        <v>45323</v>
      </c>
      <c r="H459" s="11">
        <v>10</v>
      </c>
      <c r="I459" s="20" t="s">
        <v>259</v>
      </c>
      <c r="J459" s="11" t="s">
        <v>261</v>
      </c>
      <c r="K459" s="11" t="s">
        <v>8715</v>
      </c>
      <c r="L459" s="11">
        <v>2</v>
      </c>
    </row>
    <row r="460" spans="1:12">
      <c r="A460" s="11" t="s">
        <v>710</v>
      </c>
      <c r="D460" s="11" t="s">
        <v>260</v>
      </c>
      <c r="E460" s="19" t="s">
        <v>960</v>
      </c>
      <c r="F460" s="10">
        <v>42036</v>
      </c>
      <c r="G460" s="10">
        <v>45323</v>
      </c>
      <c r="H460" s="11">
        <v>10</v>
      </c>
      <c r="I460" s="20" t="s">
        <v>259</v>
      </c>
      <c r="J460" s="11" t="s">
        <v>261</v>
      </c>
      <c r="K460" s="11" t="s">
        <v>8715</v>
      </c>
      <c r="L460" s="11">
        <v>2</v>
      </c>
    </row>
    <row r="461" spans="1:12">
      <c r="A461" s="11" t="s">
        <v>711</v>
      </c>
      <c r="D461" s="11" t="s">
        <v>260</v>
      </c>
      <c r="E461" s="19" t="s">
        <v>961</v>
      </c>
      <c r="F461" s="10">
        <v>42036</v>
      </c>
      <c r="G461" s="10">
        <v>45323</v>
      </c>
      <c r="H461" s="11">
        <v>10</v>
      </c>
      <c r="I461" s="20" t="s">
        <v>259</v>
      </c>
      <c r="J461" s="11" t="s">
        <v>261</v>
      </c>
      <c r="K461" s="11" t="s">
        <v>8715</v>
      </c>
      <c r="L461" s="11">
        <v>2</v>
      </c>
    </row>
    <row r="462" spans="1:12">
      <c r="A462" s="11" t="s">
        <v>712</v>
      </c>
      <c r="D462" s="11" t="s">
        <v>260</v>
      </c>
      <c r="E462" s="19" t="s">
        <v>962</v>
      </c>
      <c r="F462" s="10">
        <v>42036</v>
      </c>
      <c r="G462" s="10">
        <v>45323</v>
      </c>
      <c r="H462" s="11">
        <v>10</v>
      </c>
      <c r="I462" s="20" t="s">
        <v>259</v>
      </c>
      <c r="J462" s="11" t="s">
        <v>261</v>
      </c>
      <c r="K462" s="11" t="s">
        <v>8715</v>
      </c>
      <c r="L462" s="11">
        <v>2</v>
      </c>
    </row>
    <row r="463" spans="1:12">
      <c r="A463" s="11" t="s">
        <v>713</v>
      </c>
      <c r="D463" s="11" t="s">
        <v>260</v>
      </c>
      <c r="E463" s="19" t="s">
        <v>963</v>
      </c>
      <c r="F463" s="10">
        <v>42036</v>
      </c>
      <c r="G463" s="10">
        <v>45323</v>
      </c>
      <c r="H463" s="11">
        <v>10</v>
      </c>
      <c r="I463" s="20" t="s">
        <v>259</v>
      </c>
      <c r="J463" s="11" t="s">
        <v>261</v>
      </c>
      <c r="K463" s="11" t="s">
        <v>8715</v>
      </c>
      <c r="L463" s="11">
        <v>2</v>
      </c>
    </row>
    <row r="464" spans="1:12">
      <c r="A464" s="11" t="s">
        <v>714</v>
      </c>
      <c r="D464" s="11" t="s">
        <v>260</v>
      </c>
      <c r="E464" s="19" t="s">
        <v>964</v>
      </c>
      <c r="F464" s="10">
        <v>42036</v>
      </c>
      <c r="G464" s="10">
        <v>45323</v>
      </c>
      <c r="H464" s="11">
        <v>10</v>
      </c>
      <c r="I464" s="20" t="s">
        <v>259</v>
      </c>
      <c r="J464" s="11" t="s">
        <v>261</v>
      </c>
      <c r="K464" s="11" t="s">
        <v>8715</v>
      </c>
      <c r="L464" s="11">
        <v>2</v>
      </c>
    </row>
    <row r="465" spans="1:12">
      <c r="A465" s="11" t="s">
        <v>715</v>
      </c>
      <c r="D465" s="11" t="s">
        <v>260</v>
      </c>
      <c r="E465" s="19" t="s">
        <v>965</v>
      </c>
      <c r="F465" s="10">
        <v>42036</v>
      </c>
      <c r="G465" s="10">
        <v>45323</v>
      </c>
      <c r="H465" s="11">
        <v>10</v>
      </c>
      <c r="I465" s="20" t="s">
        <v>259</v>
      </c>
      <c r="J465" s="11" t="s">
        <v>261</v>
      </c>
      <c r="K465" s="11" t="s">
        <v>8715</v>
      </c>
      <c r="L465" s="11">
        <v>2</v>
      </c>
    </row>
    <row r="466" spans="1:12">
      <c r="A466" s="11" t="s">
        <v>716</v>
      </c>
      <c r="D466" s="11" t="s">
        <v>260</v>
      </c>
      <c r="E466" s="19" t="s">
        <v>966</v>
      </c>
      <c r="F466" s="10">
        <v>42036</v>
      </c>
      <c r="G466" s="10">
        <v>45323</v>
      </c>
      <c r="H466" s="11">
        <v>10</v>
      </c>
      <c r="I466" s="20" t="s">
        <v>259</v>
      </c>
      <c r="J466" s="11" t="s">
        <v>261</v>
      </c>
      <c r="K466" s="11" t="s">
        <v>8715</v>
      </c>
      <c r="L466" s="11">
        <v>2</v>
      </c>
    </row>
    <row r="467" spans="1:12">
      <c r="A467" s="11" t="s">
        <v>717</v>
      </c>
      <c r="D467" s="11" t="s">
        <v>260</v>
      </c>
      <c r="E467" s="19" t="s">
        <v>967</v>
      </c>
      <c r="F467" s="10">
        <v>42036</v>
      </c>
      <c r="G467" s="10">
        <v>45323</v>
      </c>
      <c r="H467" s="11">
        <v>10</v>
      </c>
      <c r="I467" s="20" t="s">
        <v>259</v>
      </c>
      <c r="J467" s="11" t="s">
        <v>261</v>
      </c>
      <c r="K467" s="11" t="s">
        <v>8715</v>
      </c>
      <c r="L467" s="11">
        <v>2</v>
      </c>
    </row>
    <row r="468" spans="1:12">
      <c r="A468" s="11" t="s">
        <v>718</v>
      </c>
      <c r="D468" s="11" t="s">
        <v>260</v>
      </c>
      <c r="E468" s="19" t="s">
        <v>968</v>
      </c>
      <c r="F468" s="10">
        <v>42036</v>
      </c>
      <c r="G468" s="10">
        <v>45323</v>
      </c>
      <c r="H468" s="11">
        <v>10</v>
      </c>
      <c r="I468" s="20" t="s">
        <v>259</v>
      </c>
      <c r="J468" s="11" t="s">
        <v>261</v>
      </c>
      <c r="K468" s="11" t="s">
        <v>8715</v>
      </c>
      <c r="L468" s="11">
        <v>2</v>
      </c>
    </row>
    <row r="469" spans="1:12">
      <c r="A469" s="11" t="s">
        <v>719</v>
      </c>
      <c r="D469" s="11" t="s">
        <v>260</v>
      </c>
      <c r="E469" s="19" t="s">
        <v>969</v>
      </c>
      <c r="F469" s="10">
        <v>42036</v>
      </c>
      <c r="G469" s="10">
        <v>45323</v>
      </c>
      <c r="H469" s="11">
        <v>10</v>
      </c>
      <c r="I469" s="20" t="s">
        <v>259</v>
      </c>
      <c r="J469" s="11" t="s">
        <v>261</v>
      </c>
      <c r="K469" s="11" t="s">
        <v>8715</v>
      </c>
      <c r="L469" s="11">
        <v>2</v>
      </c>
    </row>
    <row r="470" spans="1:12">
      <c r="A470" s="11" t="s">
        <v>720</v>
      </c>
      <c r="D470" s="11" t="s">
        <v>260</v>
      </c>
      <c r="E470" s="19" t="s">
        <v>970</v>
      </c>
      <c r="F470" s="10">
        <v>42036</v>
      </c>
      <c r="G470" s="10">
        <v>45323</v>
      </c>
      <c r="H470" s="11">
        <v>10</v>
      </c>
      <c r="I470" s="20" t="s">
        <v>259</v>
      </c>
      <c r="J470" s="11" t="s">
        <v>261</v>
      </c>
      <c r="K470" s="11" t="s">
        <v>8715</v>
      </c>
      <c r="L470" s="11">
        <v>2</v>
      </c>
    </row>
    <row r="471" spans="1:12">
      <c r="A471" s="11" t="s">
        <v>721</v>
      </c>
      <c r="D471" s="11" t="s">
        <v>260</v>
      </c>
      <c r="E471" s="19" t="s">
        <v>971</v>
      </c>
      <c r="F471" s="10">
        <v>42036</v>
      </c>
      <c r="G471" s="10">
        <v>45323</v>
      </c>
      <c r="H471" s="11">
        <v>10</v>
      </c>
      <c r="I471" s="20" t="s">
        <v>259</v>
      </c>
      <c r="J471" s="11" t="s">
        <v>261</v>
      </c>
      <c r="K471" s="11" t="s">
        <v>8715</v>
      </c>
      <c r="L471" s="11">
        <v>2</v>
      </c>
    </row>
    <row r="472" spans="1:12">
      <c r="A472" s="11" t="s">
        <v>722</v>
      </c>
      <c r="D472" s="11" t="s">
        <v>260</v>
      </c>
      <c r="E472" s="19" t="s">
        <v>972</v>
      </c>
      <c r="F472" s="10">
        <v>42036</v>
      </c>
      <c r="G472" s="10">
        <v>45323</v>
      </c>
      <c r="H472" s="11">
        <v>10</v>
      </c>
      <c r="I472" s="20" t="s">
        <v>259</v>
      </c>
      <c r="J472" s="11" t="s">
        <v>261</v>
      </c>
      <c r="K472" s="11" t="s">
        <v>8715</v>
      </c>
      <c r="L472" s="11">
        <v>2</v>
      </c>
    </row>
    <row r="473" spans="1:12">
      <c r="A473" s="11" t="s">
        <v>723</v>
      </c>
      <c r="D473" s="11" t="s">
        <v>260</v>
      </c>
      <c r="E473" s="19" t="s">
        <v>973</v>
      </c>
      <c r="F473" s="10">
        <v>42036</v>
      </c>
      <c r="G473" s="10">
        <v>45323</v>
      </c>
      <c r="H473" s="11">
        <v>10</v>
      </c>
      <c r="I473" s="20" t="s">
        <v>259</v>
      </c>
      <c r="J473" s="11" t="s">
        <v>261</v>
      </c>
      <c r="K473" s="11" t="s">
        <v>8715</v>
      </c>
      <c r="L473" s="11">
        <v>2</v>
      </c>
    </row>
    <row r="474" spans="1:12">
      <c r="A474" s="11" t="s">
        <v>724</v>
      </c>
      <c r="D474" s="11" t="s">
        <v>260</v>
      </c>
      <c r="E474" s="19" t="s">
        <v>974</v>
      </c>
      <c r="F474" s="10">
        <v>42036</v>
      </c>
      <c r="G474" s="10">
        <v>45323</v>
      </c>
      <c r="H474" s="11">
        <v>10</v>
      </c>
      <c r="I474" s="20" t="s">
        <v>259</v>
      </c>
      <c r="J474" s="11" t="s">
        <v>261</v>
      </c>
      <c r="K474" s="11" t="s">
        <v>8715</v>
      </c>
      <c r="L474" s="11">
        <v>2</v>
      </c>
    </row>
    <row r="475" spans="1:12">
      <c r="A475" s="11" t="s">
        <v>725</v>
      </c>
      <c r="D475" s="11" t="s">
        <v>260</v>
      </c>
      <c r="E475" s="19" t="s">
        <v>975</v>
      </c>
      <c r="F475" s="10">
        <v>42036</v>
      </c>
      <c r="G475" s="10">
        <v>45323</v>
      </c>
      <c r="H475" s="11">
        <v>10</v>
      </c>
      <c r="I475" s="20" t="s">
        <v>259</v>
      </c>
      <c r="J475" s="11" t="s">
        <v>261</v>
      </c>
      <c r="K475" s="11" t="s">
        <v>8715</v>
      </c>
      <c r="L475" s="11">
        <v>2</v>
      </c>
    </row>
    <row r="476" spans="1:12">
      <c r="A476" s="11" t="s">
        <v>726</v>
      </c>
      <c r="D476" s="11" t="s">
        <v>260</v>
      </c>
      <c r="E476" s="19" t="s">
        <v>976</v>
      </c>
      <c r="F476" s="10">
        <v>42036</v>
      </c>
      <c r="G476" s="10">
        <v>45323</v>
      </c>
      <c r="H476" s="11">
        <v>10</v>
      </c>
      <c r="I476" s="20" t="s">
        <v>259</v>
      </c>
      <c r="J476" s="11" t="s">
        <v>261</v>
      </c>
      <c r="K476" s="11" t="s">
        <v>8715</v>
      </c>
      <c r="L476" s="11">
        <v>2</v>
      </c>
    </row>
    <row r="477" spans="1:12">
      <c r="A477" s="11" t="s">
        <v>727</v>
      </c>
      <c r="D477" s="11" t="s">
        <v>260</v>
      </c>
      <c r="E477" s="19" t="s">
        <v>977</v>
      </c>
      <c r="F477" s="10">
        <v>42036</v>
      </c>
      <c r="G477" s="10">
        <v>45323</v>
      </c>
      <c r="H477" s="11">
        <v>10</v>
      </c>
      <c r="I477" s="20" t="s">
        <v>259</v>
      </c>
      <c r="J477" s="11" t="s">
        <v>261</v>
      </c>
      <c r="K477" s="11" t="s">
        <v>8715</v>
      </c>
      <c r="L477" s="11">
        <v>2</v>
      </c>
    </row>
    <row r="478" spans="1:12">
      <c r="A478" s="11" t="s">
        <v>728</v>
      </c>
      <c r="D478" s="11" t="s">
        <v>260</v>
      </c>
      <c r="E478" s="19" t="s">
        <v>978</v>
      </c>
      <c r="F478" s="10">
        <v>42036</v>
      </c>
      <c r="G478" s="10">
        <v>45323</v>
      </c>
      <c r="H478" s="11">
        <v>10</v>
      </c>
      <c r="I478" s="20" t="s">
        <v>259</v>
      </c>
      <c r="J478" s="11" t="s">
        <v>261</v>
      </c>
      <c r="K478" s="11" t="s">
        <v>8715</v>
      </c>
      <c r="L478" s="11">
        <v>2</v>
      </c>
    </row>
    <row r="479" spans="1:12">
      <c r="A479" s="11" t="s">
        <v>729</v>
      </c>
      <c r="D479" s="11" t="s">
        <v>260</v>
      </c>
      <c r="E479" s="19" t="s">
        <v>979</v>
      </c>
      <c r="F479" s="10">
        <v>42036</v>
      </c>
      <c r="G479" s="10">
        <v>45323</v>
      </c>
      <c r="H479" s="11">
        <v>10</v>
      </c>
      <c r="I479" s="20" t="s">
        <v>259</v>
      </c>
      <c r="J479" s="11" t="s">
        <v>261</v>
      </c>
      <c r="K479" s="11" t="s">
        <v>8715</v>
      </c>
      <c r="L479" s="11">
        <v>2</v>
      </c>
    </row>
    <row r="480" spans="1:12">
      <c r="A480" s="11" t="s">
        <v>730</v>
      </c>
      <c r="D480" s="11" t="s">
        <v>260</v>
      </c>
      <c r="E480" s="19" t="s">
        <v>980</v>
      </c>
      <c r="F480" s="10">
        <v>42036</v>
      </c>
      <c r="G480" s="10">
        <v>45323</v>
      </c>
      <c r="H480" s="11">
        <v>10</v>
      </c>
      <c r="I480" s="20" t="s">
        <v>259</v>
      </c>
      <c r="J480" s="11" t="s">
        <v>261</v>
      </c>
      <c r="K480" s="11" t="s">
        <v>8715</v>
      </c>
      <c r="L480" s="11">
        <v>2</v>
      </c>
    </row>
    <row r="481" spans="1:12">
      <c r="A481" s="11" t="s">
        <v>731</v>
      </c>
      <c r="D481" s="11" t="s">
        <v>260</v>
      </c>
      <c r="E481" s="19" t="s">
        <v>981</v>
      </c>
      <c r="F481" s="10">
        <v>42036</v>
      </c>
      <c r="G481" s="10">
        <v>45323</v>
      </c>
      <c r="H481" s="11">
        <v>10</v>
      </c>
      <c r="I481" s="20" t="s">
        <v>259</v>
      </c>
      <c r="J481" s="11" t="s">
        <v>261</v>
      </c>
      <c r="K481" s="11" t="s">
        <v>8715</v>
      </c>
      <c r="L481" s="11">
        <v>2</v>
      </c>
    </row>
    <row r="482" spans="1:12">
      <c r="A482" s="11" t="s">
        <v>732</v>
      </c>
      <c r="D482" s="11" t="s">
        <v>260</v>
      </c>
      <c r="E482" s="19" t="s">
        <v>982</v>
      </c>
      <c r="F482" s="10">
        <v>42036</v>
      </c>
      <c r="G482" s="10">
        <v>45323</v>
      </c>
      <c r="H482" s="11">
        <v>10</v>
      </c>
      <c r="I482" s="20" t="s">
        <v>259</v>
      </c>
      <c r="J482" s="11" t="s">
        <v>261</v>
      </c>
      <c r="K482" s="11" t="s">
        <v>8715</v>
      </c>
      <c r="L482" s="11">
        <v>2</v>
      </c>
    </row>
    <row r="483" spans="1:12">
      <c r="A483" s="11" t="s">
        <v>733</v>
      </c>
      <c r="D483" s="11" t="s">
        <v>260</v>
      </c>
      <c r="E483" s="19" t="s">
        <v>983</v>
      </c>
      <c r="F483" s="10">
        <v>42036</v>
      </c>
      <c r="G483" s="10">
        <v>45323</v>
      </c>
      <c r="H483" s="11">
        <v>10</v>
      </c>
      <c r="I483" s="20" t="s">
        <v>259</v>
      </c>
      <c r="J483" s="11" t="s">
        <v>261</v>
      </c>
      <c r="K483" s="11" t="s">
        <v>8715</v>
      </c>
      <c r="L483" s="11">
        <v>2</v>
      </c>
    </row>
    <row r="484" spans="1:12">
      <c r="A484" s="11" t="s">
        <v>734</v>
      </c>
      <c r="D484" s="11" t="s">
        <v>260</v>
      </c>
      <c r="E484" s="19" t="s">
        <v>984</v>
      </c>
      <c r="F484" s="10">
        <v>42036</v>
      </c>
      <c r="G484" s="10">
        <v>45323</v>
      </c>
      <c r="H484" s="11">
        <v>10</v>
      </c>
      <c r="I484" s="20" t="s">
        <v>259</v>
      </c>
      <c r="J484" s="11" t="s">
        <v>261</v>
      </c>
      <c r="K484" s="11" t="s">
        <v>8715</v>
      </c>
      <c r="L484" s="11">
        <v>2</v>
      </c>
    </row>
    <row r="485" spans="1:12">
      <c r="A485" s="11" t="s">
        <v>735</v>
      </c>
      <c r="D485" s="11" t="s">
        <v>260</v>
      </c>
      <c r="E485" s="19" t="s">
        <v>985</v>
      </c>
      <c r="F485" s="10">
        <v>42036</v>
      </c>
      <c r="G485" s="10">
        <v>45323</v>
      </c>
      <c r="H485" s="11">
        <v>10</v>
      </c>
      <c r="I485" s="20" t="s">
        <v>259</v>
      </c>
      <c r="J485" s="11" t="s">
        <v>261</v>
      </c>
      <c r="K485" s="11" t="s">
        <v>8715</v>
      </c>
      <c r="L485" s="11">
        <v>2</v>
      </c>
    </row>
    <row r="486" spans="1:12">
      <c r="A486" s="11" t="s">
        <v>736</v>
      </c>
      <c r="D486" s="11" t="s">
        <v>260</v>
      </c>
      <c r="E486" s="19" t="s">
        <v>986</v>
      </c>
      <c r="F486" s="10">
        <v>42036</v>
      </c>
      <c r="G486" s="10">
        <v>45323</v>
      </c>
      <c r="H486" s="11">
        <v>10</v>
      </c>
      <c r="I486" s="20" t="s">
        <v>259</v>
      </c>
      <c r="J486" s="11" t="s">
        <v>261</v>
      </c>
      <c r="K486" s="11" t="s">
        <v>8715</v>
      </c>
      <c r="L486" s="11">
        <v>2</v>
      </c>
    </row>
    <row r="487" spans="1:12">
      <c r="A487" s="11" t="s">
        <v>737</v>
      </c>
      <c r="D487" s="11" t="s">
        <v>260</v>
      </c>
      <c r="E487" s="19" t="s">
        <v>987</v>
      </c>
      <c r="F487" s="10">
        <v>42036</v>
      </c>
      <c r="G487" s="10">
        <v>45323</v>
      </c>
      <c r="H487" s="11">
        <v>10</v>
      </c>
      <c r="I487" s="20" t="s">
        <v>259</v>
      </c>
      <c r="J487" s="11" t="s">
        <v>261</v>
      </c>
      <c r="K487" s="11" t="s">
        <v>8715</v>
      </c>
      <c r="L487" s="11">
        <v>2</v>
      </c>
    </row>
    <row r="488" spans="1:12">
      <c r="A488" s="11" t="s">
        <v>738</v>
      </c>
      <c r="D488" s="11" t="s">
        <v>260</v>
      </c>
      <c r="E488" s="19" t="s">
        <v>988</v>
      </c>
      <c r="F488" s="10">
        <v>42036</v>
      </c>
      <c r="G488" s="10">
        <v>45323</v>
      </c>
      <c r="H488" s="11">
        <v>10</v>
      </c>
      <c r="I488" s="20" t="s">
        <v>259</v>
      </c>
      <c r="J488" s="11" t="s">
        <v>261</v>
      </c>
      <c r="K488" s="11" t="s">
        <v>8715</v>
      </c>
      <c r="L488" s="11">
        <v>2</v>
      </c>
    </row>
    <row r="489" spans="1:12">
      <c r="A489" s="11" t="s">
        <v>739</v>
      </c>
      <c r="D489" s="11" t="s">
        <v>260</v>
      </c>
      <c r="E489" s="19" t="s">
        <v>989</v>
      </c>
      <c r="F489" s="10">
        <v>42036</v>
      </c>
      <c r="G489" s="10">
        <v>45323</v>
      </c>
      <c r="H489" s="11">
        <v>10</v>
      </c>
      <c r="I489" s="20" t="s">
        <v>259</v>
      </c>
      <c r="J489" s="11" t="s">
        <v>261</v>
      </c>
      <c r="K489" s="11" t="s">
        <v>8715</v>
      </c>
      <c r="L489" s="11">
        <v>2</v>
      </c>
    </row>
    <row r="490" spans="1:12">
      <c r="A490" s="11" t="s">
        <v>740</v>
      </c>
      <c r="D490" s="11" t="s">
        <v>260</v>
      </c>
      <c r="E490" s="19" t="s">
        <v>990</v>
      </c>
      <c r="F490" s="10">
        <v>42036</v>
      </c>
      <c r="G490" s="10">
        <v>45323</v>
      </c>
      <c r="H490" s="11">
        <v>10</v>
      </c>
      <c r="I490" s="20" t="s">
        <v>259</v>
      </c>
      <c r="J490" s="11" t="s">
        <v>261</v>
      </c>
      <c r="K490" s="11" t="s">
        <v>8715</v>
      </c>
      <c r="L490" s="11">
        <v>2</v>
      </c>
    </row>
    <row r="491" spans="1:12">
      <c r="A491" s="11" t="s">
        <v>741</v>
      </c>
      <c r="D491" s="11" t="s">
        <v>260</v>
      </c>
      <c r="E491" s="19" t="s">
        <v>991</v>
      </c>
      <c r="F491" s="10">
        <v>42036</v>
      </c>
      <c r="G491" s="10">
        <v>45323</v>
      </c>
      <c r="H491" s="11">
        <v>10</v>
      </c>
      <c r="I491" s="20" t="s">
        <v>259</v>
      </c>
      <c r="J491" s="11" t="s">
        <v>261</v>
      </c>
      <c r="K491" s="11" t="s">
        <v>8715</v>
      </c>
      <c r="L491" s="11">
        <v>2</v>
      </c>
    </row>
    <row r="492" spans="1:12">
      <c r="A492" s="11" t="s">
        <v>742</v>
      </c>
      <c r="D492" s="11" t="s">
        <v>260</v>
      </c>
      <c r="E492" s="19" t="s">
        <v>992</v>
      </c>
      <c r="F492" s="10">
        <v>42036</v>
      </c>
      <c r="G492" s="10">
        <v>45323</v>
      </c>
      <c r="H492" s="11">
        <v>10</v>
      </c>
      <c r="I492" s="20" t="s">
        <v>259</v>
      </c>
      <c r="J492" s="11" t="s">
        <v>261</v>
      </c>
      <c r="K492" s="11" t="s">
        <v>8715</v>
      </c>
      <c r="L492" s="11">
        <v>2</v>
      </c>
    </row>
    <row r="493" spans="1:12">
      <c r="A493" s="11" t="s">
        <v>743</v>
      </c>
      <c r="D493" s="11" t="s">
        <v>260</v>
      </c>
      <c r="E493" s="19" t="s">
        <v>993</v>
      </c>
      <c r="F493" s="10">
        <v>42036</v>
      </c>
      <c r="G493" s="10">
        <v>45323</v>
      </c>
      <c r="H493" s="11">
        <v>10</v>
      </c>
      <c r="I493" s="20" t="s">
        <v>259</v>
      </c>
      <c r="J493" s="11" t="s">
        <v>261</v>
      </c>
      <c r="K493" s="11" t="s">
        <v>8715</v>
      </c>
      <c r="L493" s="11">
        <v>2</v>
      </c>
    </row>
    <row r="494" spans="1:12">
      <c r="A494" s="11" t="s">
        <v>744</v>
      </c>
      <c r="D494" s="11" t="s">
        <v>260</v>
      </c>
      <c r="E494" s="19" t="s">
        <v>994</v>
      </c>
      <c r="F494" s="10">
        <v>42036</v>
      </c>
      <c r="G494" s="10">
        <v>45323</v>
      </c>
      <c r="H494" s="11">
        <v>10</v>
      </c>
      <c r="I494" s="20" t="s">
        <v>259</v>
      </c>
      <c r="J494" s="11" t="s">
        <v>261</v>
      </c>
      <c r="K494" s="11" t="s">
        <v>8715</v>
      </c>
      <c r="L494" s="11">
        <v>2</v>
      </c>
    </row>
    <row r="495" spans="1:12">
      <c r="A495" s="11" t="s">
        <v>745</v>
      </c>
      <c r="D495" s="11" t="s">
        <v>260</v>
      </c>
      <c r="E495" s="19" t="s">
        <v>995</v>
      </c>
      <c r="F495" s="10">
        <v>42036</v>
      </c>
      <c r="G495" s="10">
        <v>45323</v>
      </c>
      <c r="H495" s="11">
        <v>10</v>
      </c>
      <c r="I495" s="20" t="s">
        <v>259</v>
      </c>
      <c r="J495" s="11" t="s">
        <v>261</v>
      </c>
      <c r="K495" s="11" t="s">
        <v>8715</v>
      </c>
      <c r="L495" s="11">
        <v>2</v>
      </c>
    </row>
    <row r="496" spans="1:12">
      <c r="A496" s="11" t="s">
        <v>746</v>
      </c>
      <c r="D496" s="11" t="s">
        <v>260</v>
      </c>
      <c r="E496" s="19" t="s">
        <v>996</v>
      </c>
      <c r="F496" s="10">
        <v>42036</v>
      </c>
      <c r="G496" s="10">
        <v>45323</v>
      </c>
      <c r="H496" s="11">
        <v>10</v>
      </c>
      <c r="I496" s="20" t="s">
        <v>259</v>
      </c>
      <c r="J496" s="11" t="s">
        <v>261</v>
      </c>
      <c r="K496" s="11" t="s">
        <v>8715</v>
      </c>
      <c r="L496" s="11">
        <v>2</v>
      </c>
    </row>
    <row r="497" spans="1:12">
      <c r="A497" s="11" t="s">
        <v>747</v>
      </c>
      <c r="D497" s="11" t="s">
        <v>260</v>
      </c>
      <c r="E497" s="19" t="s">
        <v>997</v>
      </c>
      <c r="F497" s="10">
        <v>42036</v>
      </c>
      <c r="G497" s="10">
        <v>45323</v>
      </c>
      <c r="H497" s="11">
        <v>10</v>
      </c>
      <c r="I497" s="20" t="s">
        <v>259</v>
      </c>
      <c r="J497" s="11" t="s">
        <v>261</v>
      </c>
      <c r="K497" s="11" t="s">
        <v>8715</v>
      </c>
      <c r="L497" s="11">
        <v>2</v>
      </c>
    </row>
    <row r="498" spans="1:12">
      <c r="A498" s="11" t="s">
        <v>748</v>
      </c>
      <c r="D498" s="11" t="s">
        <v>260</v>
      </c>
      <c r="E498" s="19" t="s">
        <v>998</v>
      </c>
      <c r="F498" s="10">
        <v>42036</v>
      </c>
      <c r="G498" s="10">
        <v>45323</v>
      </c>
      <c r="H498" s="11">
        <v>10</v>
      </c>
      <c r="I498" s="20" t="s">
        <v>259</v>
      </c>
      <c r="J498" s="11" t="s">
        <v>261</v>
      </c>
      <c r="K498" s="11" t="s">
        <v>8715</v>
      </c>
      <c r="L498" s="11">
        <v>2</v>
      </c>
    </row>
    <row r="499" spans="1:12">
      <c r="A499" s="11" t="s">
        <v>749</v>
      </c>
      <c r="D499" s="11" t="s">
        <v>260</v>
      </c>
      <c r="E499" s="19" t="s">
        <v>999</v>
      </c>
      <c r="F499" s="10">
        <v>42036</v>
      </c>
      <c r="G499" s="10">
        <v>45323</v>
      </c>
      <c r="H499" s="11">
        <v>10</v>
      </c>
      <c r="I499" s="20" t="s">
        <v>259</v>
      </c>
      <c r="J499" s="11" t="s">
        <v>261</v>
      </c>
      <c r="K499" s="11" t="s">
        <v>8715</v>
      </c>
      <c r="L499" s="11">
        <v>2</v>
      </c>
    </row>
    <row r="500" spans="1:12">
      <c r="A500" s="11" t="s">
        <v>750</v>
      </c>
      <c r="D500" s="11" t="s">
        <v>260</v>
      </c>
      <c r="E500" s="19" t="s">
        <v>1000</v>
      </c>
      <c r="F500" s="10">
        <v>42036</v>
      </c>
      <c r="G500" s="10">
        <v>45323</v>
      </c>
      <c r="H500" s="11">
        <v>10</v>
      </c>
      <c r="I500" s="20" t="s">
        <v>259</v>
      </c>
      <c r="J500" s="11" t="s">
        <v>261</v>
      </c>
      <c r="K500" s="11" t="s">
        <v>8715</v>
      </c>
      <c r="L500" s="11">
        <v>2</v>
      </c>
    </row>
    <row r="501" spans="1:12">
      <c r="A501" s="11" t="s">
        <v>751</v>
      </c>
      <c r="D501" s="11" t="s">
        <v>260</v>
      </c>
      <c r="E501" s="19" t="s">
        <v>1001</v>
      </c>
      <c r="F501" s="10">
        <v>42036</v>
      </c>
      <c r="G501" s="10">
        <v>45323</v>
      </c>
      <c r="H501" s="11">
        <v>10</v>
      </c>
      <c r="I501" s="20" t="s">
        <v>259</v>
      </c>
      <c r="J501" s="11" t="s">
        <v>261</v>
      </c>
      <c r="K501" s="11" t="s">
        <v>8715</v>
      </c>
      <c r="L501" s="11">
        <v>2</v>
      </c>
    </row>
    <row r="502" spans="1:12">
      <c r="A502" s="11" t="s">
        <v>752</v>
      </c>
      <c r="D502" s="11" t="s">
        <v>260</v>
      </c>
      <c r="E502" s="19" t="s">
        <v>1002</v>
      </c>
      <c r="F502" s="10">
        <v>42036</v>
      </c>
      <c r="G502" s="10">
        <v>45323</v>
      </c>
      <c r="H502" s="11">
        <v>10</v>
      </c>
      <c r="I502" s="20" t="s">
        <v>259</v>
      </c>
      <c r="J502" s="11" t="s">
        <v>261</v>
      </c>
      <c r="K502" s="11" t="s">
        <v>8715</v>
      </c>
      <c r="L502" s="11">
        <v>2</v>
      </c>
    </row>
    <row r="503" spans="1:12">
      <c r="A503" s="11" t="s">
        <v>753</v>
      </c>
      <c r="D503" s="11" t="s">
        <v>260</v>
      </c>
      <c r="E503" s="19" t="s">
        <v>1003</v>
      </c>
      <c r="F503" s="10">
        <v>42036</v>
      </c>
      <c r="G503" s="10">
        <v>45323</v>
      </c>
      <c r="H503" s="11">
        <v>10</v>
      </c>
      <c r="I503" s="20" t="s">
        <v>259</v>
      </c>
      <c r="J503" s="11" t="s">
        <v>261</v>
      </c>
      <c r="K503" s="11" t="s">
        <v>8715</v>
      </c>
      <c r="L503" s="11">
        <v>2</v>
      </c>
    </row>
    <row r="504" spans="1:12">
      <c r="A504" s="11" t="s">
        <v>754</v>
      </c>
      <c r="D504" s="11" t="s">
        <v>260</v>
      </c>
      <c r="E504" s="19" t="s">
        <v>1004</v>
      </c>
      <c r="F504" s="10">
        <v>42036</v>
      </c>
      <c r="G504" s="10">
        <v>45323</v>
      </c>
      <c r="H504" s="11">
        <v>10</v>
      </c>
      <c r="I504" s="20" t="s">
        <v>259</v>
      </c>
      <c r="J504" s="11" t="s">
        <v>261</v>
      </c>
      <c r="K504" s="11" t="s">
        <v>8715</v>
      </c>
      <c r="L504" s="11">
        <v>2</v>
      </c>
    </row>
    <row r="505" spans="1:12">
      <c r="A505" s="11" t="s">
        <v>755</v>
      </c>
      <c r="D505" s="11" t="s">
        <v>260</v>
      </c>
      <c r="E505" s="19" t="s">
        <v>1005</v>
      </c>
      <c r="F505" s="10">
        <v>42036</v>
      </c>
      <c r="G505" s="10">
        <v>45323</v>
      </c>
      <c r="H505" s="11">
        <v>10</v>
      </c>
      <c r="I505" s="20" t="s">
        <v>259</v>
      </c>
      <c r="J505" s="11" t="s">
        <v>261</v>
      </c>
      <c r="K505" s="11" t="s">
        <v>8715</v>
      </c>
      <c r="L505" s="11">
        <v>2</v>
      </c>
    </row>
    <row r="506" spans="1:12">
      <c r="A506" s="11" t="s">
        <v>756</v>
      </c>
      <c r="D506" s="11" t="s">
        <v>260</v>
      </c>
      <c r="E506" s="19" t="s">
        <v>1006</v>
      </c>
      <c r="F506" s="10">
        <v>42036</v>
      </c>
      <c r="G506" s="10">
        <v>45323</v>
      </c>
      <c r="H506" s="11">
        <v>10</v>
      </c>
      <c r="I506" s="20" t="s">
        <v>259</v>
      </c>
      <c r="J506" s="11" t="s">
        <v>261</v>
      </c>
      <c r="K506" s="11" t="s">
        <v>8715</v>
      </c>
      <c r="L506" s="11">
        <v>2</v>
      </c>
    </row>
    <row r="507" spans="1:12">
      <c r="A507" s="11" t="s">
        <v>757</v>
      </c>
      <c r="D507" s="11" t="s">
        <v>260</v>
      </c>
      <c r="E507" s="19" t="s">
        <v>1007</v>
      </c>
      <c r="F507" s="10">
        <v>42036</v>
      </c>
      <c r="G507" s="10">
        <v>45323</v>
      </c>
      <c r="H507" s="11">
        <v>10</v>
      </c>
      <c r="I507" s="20" t="s">
        <v>259</v>
      </c>
      <c r="J507" s="11" t="s">
        <v>261</v>
      </c>
      <c r="K507" s="11" t="s">
        <v>8715</v>
      </c>
      <c r="L507" s="11">
        <v>2</v>
      </c>
    </row>
    <row r="508" spans="1:12">
      <c r="A508" s="11" t="s">
        <v>758</v>
      </c>
      <c r="D508" s="11" t="s">
        <v>260</v>
      </c>
      <c r="E508" s="19" t="s">
        <v>1008</v>
      </c>
      <c r="F508" s="10">
        <v>42036</v>
      </c>
      <c r="G508" s="10">
        <v>45323</v>
      </c>
      <c r="H508" s="11">
        <v>10</v>
      </c>
      <c r="I508" s="20" t="s">
        <v>259</v>
      </c>
      <c r="J508" s="11" t="s">
        <v>261</v>
      </c>
      <c r="K508" s="11" t="s">
        <v>8715</v>
      </c>
      <c r="L508" s="11">
        <v>2</v>
      </c>
    </row>
    <row r="509" spans="1:12">
      <c r="A509" s="11" t="s">
        <v>759</v>
      </c>
      <c r="D509" s="11" t="s">
        <v>260</v>
      </c>
      <c r="E509" s="19" t="s">
        <v>1009</v>
      </c>
      <c r="F509" s="10">
        <v>42036</v>
      </c>
      <c r="G509" s="10">
        <v>45323</v>
      </c>
      <c r="H509" s="11">
        <v>10</v>
      </c>
      <c r="I509" s="20" t="s">
        <v>259</v>
      </c>
      <c r="J509" s="11" t="s">
        <v>261</v>
      </c>
      <c r="K509" s="11" t="s">
        <v>8715</v>
      </c>
      <c r="L509" s="11">
        <v>2</v>
      </c>
    </row>
    <row r="510" spans="1:12">
      <c r="A510" s="11" t="s">
        <v>760</v>
      </c>
      <c r="D510" s="11" t="s">
        <v>260</v>
      </c>
      <c r="E510" s="19" t="s">
        <v>1010</v>
      </c>
      <c r="F510" s="10">
        <v>42036</v>
      </c>
      <c r="G510" s="10">
        <v>45323</v>
      </c>
      <c r="H510" s="11">
        <v>10</v>
      </c>
      <c r="I510" s="20" t="s">
        <v>259</v>
      </c>
      <c r="J510" s="11" t="s">
        <v>261</v>
      </c>
      <c r="K510" s="11" t="s">
        <v>8715</v>
      </c>
      <c r="L510" s="11">
        <v>2</v>
      </c>
    </row>
    <row r="511" spans="1:12">
      <c r="A511" s="11" t="s">
        <v>761</v>
      </c>
      <c r="D511" s="11" t="s">
        <v>260</v>
      </c>
      <c r="E511" s="19" t="s">
        <v>1011</v>
      </c>
      <c r="F511" s="10">
        <v>42036</v>
      </c>
      <c r="G511" s="10">
        <v>45323</v>
      </c>
      <c r="H511" s="11">
        <v>10</v>
      </c>
      <c r="I511" s="20" t="s">
        <v>259</v>
      </c>
      <c r="J511" s="11" t="s">
        <v>261</v>
      </c>
      <c r="K511" s="11" t="s">
        <v>8715</v>
      </c>
      <c r="L511" s="11">
        <v>2</v>
      </c>
    </row>
    <row r="512" spans="1:12">
      <c r="A512" s="11" t="s">
        <v>1012</v>
      </c>
      <c r="D512" s="11" t="s">
        <v>260</v>
      </c>
      <c r="E512" s="19" t="s">
        <v>1262</v>
      </c>
      <c r="F512" s="10">
        <v>42036</v>
      </c>
      <c r="G512" s="10">
        <v>45323</v>
      </c>
      <c r="H512" s="11">
        <v>10</v>
      </c>
      <c r="I512" s="20" t="s">
        <v>259</v>
      </c>
      <c r="J512" s="11" t="s">
        <v>261</v>
      </c>
      <c r="K512" s="11" t="s">
        <v>8715</v>
      </c>
      <c r="L512" s="11">
        <v>2</v>
      </c>
    </row>
    <row r="513" spans="1:12">
      <c r="A513" s="11" t="s">
        <v>1013</v>
      </c>
      <c r="D513" s="11" t="s">
        <v>260</v>
      </c>
      <c r="E513" s="19" t="s">
        <v>1263</v>
      </c>
      <c r="F513" s="10">
        <v>42036</v>
      </c>
      <c r="G513" s="10">
        <v>45323</v>
      </c>
      <c r="H513" s="11">
        <v>10</v>
      </c>
      <c r="I513" s="20" t="s">
        <v>259</v>
      </c>
      <c r="J513" s="11" t="s">
        <v>261</v>
      </c>
      <c r="K513" s="11" t="s">
        <v>8715</v>
      </c>
      <c r="L513" s="11">
        <v>2</v>
      </c>
    </row>
    <row r="514" spans="1:12">
      <c r="A514" s="11" t="s">
        <v>1014</v>
      </c>
      <c r="D514" s="11" t="s">
        <v>260</v>
      </c>
      <c r="E514" s="19" t="s">
        <v>1264</v>
      </c>
      <c r="F514" s="10">
        <v>42036</v>
      </c>
      <c r="G514" s="10">
        <v>45323</v>
      </c>
      <c r="H514" s="11">
        <v>10</v>
      </c>
      <c r="I514" s="20" t="s">
        <v>259</v>
      </c>
      <c r="J514" s="11" t="s">
        <v>261</v>
      </c>
      <c r="K514" s="11" t="s">
        <v>8715</v>
      </c>
      <c r="L514" s="11">
        <v>2</v>
      </c>
    </row>
    <row r="515" spans="1:12">
      <c r="A515" s="11" t="s">
        <v>1015</v>
      </c>
      <c r="D515" s="11" t="s">
        <v>260</v>
      </c>
      <c r="E515" s="19" t="s">
        <v>1265</v>
      </c>
      <c r="F515" s="10">
        <v>42036</v>
      </c>
      <c r="G515" s="10">
        <v>45323</v>
      </c>
      <c r="H515" s="11">
        <v>10</v>
      </c>
      <c r="I515" s="20" t="s">
        <v>259</v>
      </c>
      <c r="J515" s="11" t="s">
        <v>261</v>
      </c>
      <c r="K515" s="11" t="s">
        <v>8715</v>
      </c>
      <c r="L515" s="11">
        <v>2</v>
      </c>
    </row>
    <row r="516" spans="1:12">
      <c r="A516" s="11" t="s">
        <v>1016</v>
      </c>
      <c r="D516" s="11" t="s">
        <v>260</v>
      </c>
      <c r="E516" s="19" t="s">
        <v>1266</v>
      </c>
      <c r="F516" s="10">
        <v>42036</v>
      </c>
      <c r="G516" s="10">
        <v>45323</v>
      </c>
      <c r="H516" s="11">
        <v>10</v>
      </c>
      <c r="I516" s="20" t="s">
        <v>259</v>
      </c>
      <c r="J516" s="11" t="s">
        <v>261</v>
      </c>
      <c r="K516" s="11" t="s">
        <v>8715</v>
      </c>
      <c r="L516" s="11">
        <v>2</v>
      </c>
    </row>
    <row r="517" spans="1:12">
      <c r="A517" s="11" t="s">
        <v>1017</v>
      </c>
      <c r="D517" s="11" t="s">
        <v>260</v>
      </c>
      <c r="E517" s="19" t="s">
        <v>1267</v>
      </c>
      <c r="F517" s="10">
        <v>42036</v>
      </c>
      <c r="G517" s="10">
        <v>45323</v>
      </c>
      <c r="H517" s="11">
        <v>10</v>
      </c>
      <c r="I517" s="20" t="s">
        <v>259</v>
      </c>
      <c r="J517" s="11" t="s">
        <v>261</v>
      </c>
      <c r="K517" s="11" t="s">
        <v>8715</v>
      </c>
      <c r="L517" s="11">
        <v>2</v>
      </c>
    </row>
    <row r="518" spans="1:12">
      <c r="A518" s="11" t="s">
        <v>1018</v>
      </c>
      <c r="D518" s="11" t="s">
        <v>260</v>
      </c>
      <c r="E518" s="19" t="s">
        <v>1268</v>
      </c>
      <c r="F518" s="10">
        <v>42036</v>
      </c>
      <c r="G518" s="10">
        <v>45323</v>
      </c>
      <c r="H518" s="11">
        <v>10</v>
      </c>
      <c r="I518" s="20" t="s">
        <v>259</v>
      </c>
      <c r="J518" s="11" t="s">
        <v>261</v>
      </c>
      <c r="K518" s="11" t="s">
        <v>8715</v>
      </c>
      <c r="L518" s="11">
        <v>2</v>
      </c>
    </row>
    <row r="519" spans="1:12">
      <c r="A519" s="11" t="s">
        <v>1019</v>
      </c>
      <c r="D519" s="11" t="s">
        <v>260</v>
      </c>
      <c r="E519" s="19" t="s">
        <v>1269</v>
      </c>
      <c r="F519" s="10">
        <v>42036</v>
      </c>
      <c r="G519" s="10">
        <v>45323</v>
      </c>
      <c r="H519" s="11">
        <v>10</v>
      </c>
      <c r="I519" s="20" t="s">
        <v>259</v>
      </c>
      <c r="J519" s="11" t="s">
        <v>261</v>
      </c>
      <c r="K519" s="11" t="s">
        <v>8715</v>
      </c>
      <c r="L519" s="11">
        <v>2</v>
      </c>
    </row>
    <row r="520" spans="1:12">
      <c r="A520" s="11" t="s">
        <v>1020</v>
      </c>
      <c r="D520" s="11" t="s">
        <v>260</v>
      </c>
      <c r="E520" s="19" t="s">
        <v>1270</v>
      </c>
      <c r="F520" s="10">
        <v>42036</v>
      </c>
      <c r="G520" s="10">
        <v>45323</v>
      </c>
      <c r="H520" s="11">
        <v>10</v>
      </c>
      <c r="I520" s="20" t="s">
        <v>259</v>
      </c>
      <c r="J520" s="11" t="s">
        <v>261</v>
      </c>
      <c r="K520" s="11" t="s">
        <v>8715</v>
      </c>
      <c r="L520" s="11">
        <v>2</v>
      </c>
    </row>
    <row r="521" spans="1:12">
      <c r="A521" s="11" t="s">
        <v>1021</v>
      </c>
      <c r="D521" s="11" t="s">
        <v>260</v>
      </c>
      <c r="E521" s="19" t="s">
        <v>1271</v>
      </c>
      <c r="F521" s="10">
        <v>42036</v>
      </c>
      <c r="G521" s="10">
        <v>45323</v>
      </c>
      <c r="H521" s="11">
        <v>10</v>
      </c>
      <c r="I521" s="20" t="s">
        <v>259</v>
      </c>
      <c r="J521" s="11" t="s">
        <v>261</v>
      </c>
      <c r="K521" s="11" t="s">
        <v>8715</v>
      </c>
      <c r="L521" s="11">
        <v>2</v>
      </c>
    </row>
    <row r="522" spans="1:12">
      <c r="A522" s="11" t="s">
        <v>1022</v>
      </c>
      <c r="D522" s="11" t="s">
        <v>260</v>
      </c>
      <c r="E522" s="19" t="s">
        <v>1272</v>
      </c>
      <c r="F522" s="10">
        <v>42036</v>
      </c>
      <c r="G522" s="10">
        <v>45323</v>
      </c>
      <c r="H522" s="11">
        <v>10</v>
      </c>
      <c r="I522" s="20" t="s">
        <v>259</v>
      </c>
      <c r="J522" s="11" t="s">
        <v>261</v>
      </c>
      <c r="K522" s="11" t="s">
        <v>8715</v>
      </c>
      <c r="L522" s="11">
        <v>2</v>
      </c>
    </row>
    <row r="523" spans="1:12">
      <c r="A523" s="11" t="s">
        <v>1023</v>
      </c>
      <c r="D523" s="11" t="s">
        <v>260</v>
      </c>
      <c r="E523" s="19" t="s">
        <v>1273</v>
      </c>
      <c r="F523" s="10">
        <v>42036</v>
      </c>
      <c r="G523" s="10">
        <v>45323</v>
      </c>
      <c r="H523" s="11">
        <v>10</v>
      </c>
      <c r="I523" s="20" t="s">
        <v>259</v>
      </c>
      <c r="J523" s="11" t="s">
        <v>261</v>
      </c>
      <c r="K523" s="11" t="s">
        <v>8715</v>
      </c>
      <c r="L523" s="11">
        <v>2</v>
      </c>
    </row>
    <row r="524" spans="1:12">
      <c r="A524" s="11" t="s">
        <v>1024</v>
      </c>
      <c r="D524" s="11" t="s">
        <v>260</v>
      </c>
      <c r="E524" s="19" t="s">
        <v>1274</v>
      </c>
      <c r="F524" s="10">
        <v>42036</v>
      </c>
      <c r="G524" s="10">
        <v>45323</v>
      </c>
      <c r="H524" s="11">
        <v>10</v>
      </c>
      <c r="I524" s="20" t="s">
        <v>259</v>
      </c>
      <c r="J524" s="11" t="s">
        <v>261</v>
      </c>
      <c r="K524" s="11" t="s">
        <v>8715</v>
      </c>
      <c r="L524" s="11">
        <v>2</v>
      </c>
    </row>
    <row r="525" spans="1:12">
      <c r="A525" s="11" t="s">
        <v>1025</v>
      </c>
      <c r="D525" s="11" t="s">
        <v>260</v>
      </c>
      <c r="E525" s="19" t="s">
        <v>1275</v>
      </c>
      <c r="F525" s="10">
        <v>42036</v>
      </c>
      <c r="G525" s="10">
        <v>45323</v>
      </c>
      <c r="H525" s="11">
        <v>10</v>
      </c>
      <c r="I525" s="20" t="s">
        <v>259</v>
      </c>
      <c r="J525" s="11" t="s">
        <v>261</v>
      </c>
      <c r="K525" s="11" t="s">
        <v>8715</v>
      </c>
      <c r="L525" s="11">
        <v>2</v>
      </c>
    </row>
    <row r="526" spans="1:12">
      <c r="A526" s="11" t="s">
        <v>1026</v>
      </c>
      <c r="D526" s="11" t="s">
        <v>260</v>
      </c>
      <c r="E526" s="19" t="s">
        <v>1276</v>
      </c>
      <c r="F526" s="10">
        <v>42036</v>
      </c>
      <c r="G526" s="10">
        <v>45323</v>
      </c>
      <c r="H526" s="11">
        <v>10</v>
      </c>
      <c r="I526" s="20" t="s">
        <v>259</v>
      </c>
      <c r="J526" s="11" t="s">
        <v>261</v>
      </c>
      <c r="K526" s="11" t="s">
        <v>8715</v>
      </c>
      <c r="L526" s="11">
        <v>2</v>
      </c>
    </row>
    <row r="527" spans="1:12">
      <c r="A527" s="11" t="s">
        <v>1027</v>
      </c>
      <c r="D527" s="11" t="s">
        <v>260</v>
      </c>
      <c r="E527" s="19" t="s">
        <v>1277</v>
      </c>
      <c r="F527" s="10">
        <v>42036</v>
      </c>
      <c r="G527" s="10">
        <v>45323</v>
      </c>
      <c r="H527" s="11">
        <v>10</v>
      </c>
      <c r="I527" s="20" t="s">
        <v>259</v>
      </c>
      <c r="J527" s="11" t="s">
        <v>261</v>
      </c>
      <c r="K527" s="11" t="s">
        <v>8715</v>
      </c>
      <c r="L527" s="11">
        <v>2</v>
      </c>
    </row>
    <row r="528" spans="1:12">
      <c r="A528" s="11" t="s">
        <v>1028</v>
      </c>
      <c r="D528" s="11" t="s">
        <v>260</v>
      </c>
      <c r="E528" s="19" t="s">
        <v>1278</v>
      </c>
      <c r="F528" s="10">
        <v>42036</v>
      </c>
      <c r="G528" s="10">
        <v>45323</v>
      </c>
      <c r="H528" s="11">
        <v>10</v>
      </c>
      <c r="I528" s="20" t="s">
        <v>259</v>
      </c>
      <c r="J528" s="11" t="s">
        <v>261</v>
      </c>
      <c r="K528" s="11" t="s">
        <v>8715</v>
      </c>
      <c r="L528" s="11">
        <v>2</v>
      </c>
    </row>
    <row r="529" spans="1:12">
      <c r="A529" s="11" t="s">
        <v>1029</v>
      </c>
      <c r="D529" s="11" t="s">
        <v>260</v>
      </c>
      <c r="E529" s="19" t="s">
        <v>1279</v>
      </c>
      <c r="F529" s="10">
        <v>42036</v>
      </c>
      <c r="G529" s="10">
        <v>45323</v>
      </c>
      <c r="H529" s="11">
        <v>10</v>
      </c>
      <c r="I529" s="20" t="s">
        <v>259</v>
      </c>
      <c r="J529" s="11" t="s">
        <v>261</v>
      </c>
      <c r="K529" s="11" t="s">
        <v>8715</v>
      </c>
      <c r="L529" s="11">
        <v>2</v>
      </c>
    </row>
    <row r="530" spans="1:12">
      <c r="A530" s="11" t="s">
        <v>1030</v>
      </c>
      <c r="D530" s="11" t="s">
        <v>260</v>
      </c>
      <c r="E530" s="19" t="s">
        <v>1280</v>
      </c>
      <c r="F530" s="10">
        <v>42036</v>
      </c>
      <c r="G530" s="10">
        <v>45323</v>
      </c>
      <c r="H530" s="11">
        <v>10</v>
      </c>
      <c r="I530" s="20" t="s">
        <v>259</v>
      </c>
      <c r="J530" s="11" t="s">
        <v>261</v>
      </c>
      <c r="K530" s="11" t="s">
        <v>8715</v>
      </c>
      <c r="L530" s="11">
        <v>2</v>
      </c>
    </row>
    <row r="531" spans="1:12">
      <c r="A531" s="11" t="s">
        <v>1031</v>
      </c>
      <c r="D531" s="11" t="s">
        <v>260</v>
      </c>
      <c r="E531" s="19" t="s">
        <v>1281</v>
      </c>
      <c r="F531" s="10">
        <v>42036</v>
      </c>
      <c r="G531" s="10">
        <v>45323</v>
      </c>
      <c r="H531" s="11">
        <v>10</v>
      </c>
      <c r="I531" s="20" t="s">
        <v>259</v>
      </c>
      <c r="J531" s="11" t="s">
        <v>261</v>
      </c>
      <c r="K531" s="11" t="s">
        <v>8715</v>
      </c>
      <c r="L531" s="11">
        <v>2</v>
      </c>
    </row>
    <row r="532" spans="1:12">
      <c r="A532" s="11" t="s">
        <v>1032</v>
      </c>
      <c r="D532" s="11" t="s">
        <v>260</v>
      </c>
      <c r="E532" s="19" t="s">
        <v>1282</v>
      </c>
      <c r="F532" s="10">
        <v>42036</v>
      </c>
      <c r="G532" s="10">
        <v>45323</v>
      </c>
      <c r="H532" s="11">
        <v>10</v>
      </c>
      <c r="I532" s="20" t="s">
        <v>259</v>
      </c>
      <c r="J532" s="11" t="s">
        <v>261</v>
      </c>
      <c r="K532" s="11" t="s">
        <v>8715</v>
      </c>
      <c r="L532" s="11">
        <v>2</v>
      </c>
    </row>
    <row r="533" spans="1:12">
      <c r="A533" s="11" t="s">
        <v>1033</v>
      </c>
      <c r="D533" s="11" t="s">
        <v>260</v>
      </c>
      <c r="E533" s="19" t="s">
        <v>1283</v>
      </c>
      <c r="F533" s="10">
        <v>42036</v>
      </c>
      <c r="G533" s="10">
        <v>45323</v>
      </c>
      <c r="H533" s="11">
        <v>10</v>
      </c>
      <c r="I533" s="20" t="s">
        <v>259</v>
      </c>
      <c r="J533" s="11" t="s">
        <v>261</v>
      </c>
      <c r="K533" s="11" t="s">
        <v>8715</v>
      </c>
      <c r="L533" s="11">
        <v>2</v>
      </c>
    </row>
    <row r="534" spans="1:12">
      <c r="A534" s="11" t="s">
        <v>1034</v>
      </c>
      <c r="D534" s="11" t="s">
        <v>260</v>
      </c>
      <c r="E534" s="19" t="s">
        <v>1284</v>
      </c>
      <c r="F534" s="10">
        <v>42036</v>
      </c>
      <c r="G534" s="10">
        <v>45323</v>
      </c>
      <c r="H534" s="11">
        <v>10</v>
      </c>
      <c r="I534" s="20" t="s">
        <v>259</v>
      </c>
      <c r="J534" s="11" t="s">
        <v>261</v>
      </c>
      <c r="K534" s="11" t="s">
        <v>8715</v>
      </c>
      <c r="L534" s="11">
        <v>2</v>
      </c>
    </row>
    <row r="535" spans="1:12">
      <c r="A535" s="11" t="s">
        <v>1035</v>
      </c>
      <c r="D535" s="11" t="s">
        <v>260</v>
      </c>
      <c r="E535" s="19" t="s">
        <v>1285</v>
      </c>
      <c r="F535" s="10">
        <v>42036</v>
      </c>
      <c r="G535" s="10">
        <v>45323</v>
      </c>
      <c r="H535" s="11">
        <v>10</v>
      </c>
      <c r="I535" s="20" t="s">
        <v>259</v>
      </c>
      <c r="J535" s="11" t="s">
        <v>261</v>
      </c>
      <c r="K535" s="11" t="s">
        <v>8715</v>
      </c>
      <c r="L535" s="11">
        <v>2</v>
      </c>
    </row>
    <row r="536" spans="1:12">
      <c r="A536" s="11" t="s">
        <v>1036</v>
      </c>
      <c r="D536" s="11" t="s">
        <v>260</v>
      </c>
      <c r="E536" s="19" t="s">
        <v>1286</v>
      </c>
      <c r="F536" s="10">
        <v>42036</v>
      </c>
      <c r="G536" s="10">
        <v>45323</v>
      </c>
      <c r="H536" s="11">
        <v>10</v>
      </c>
      <c r="I536" s="20" t="s">
        <v>259</v>
      </c>
      <c r="J536" s="11" t="s">
        <v>261</v>
      </c>
      <c r="K536" s="11" t="s">
        <v>8715</v>
      </c>
      <c r="L536" s="11">
        <v>2</v>
      </c>
    </row>
    <row r="537" spans="1:12">
      <c r="A537" s="11" t="s">
        <v>1037</v>
      </c>
      <c r="D537" s="11" t="s">
        <v>260</v>
      </c>
      <c r="E537" s="19" t="s">
        <v>1287</v>
      </c>
      <c r="F537" s="10">
        <v>42036</v>
      </c>
      <c r="G537" s="10">
        <v>45323</v>
      </c>
      <c r="H537" s="11">
        <v>10</v>
      </c>
      <c r="I537" s="20" t="s">
        <v>259</v>
      </c>
      <c r="J537" s="11" t="s">
        <v>261</v>
      </c>
      <c r="K537" s="11" t="s">
        <v>8715</v>
      </c>
      <c r="L537" s="11">
        <v>2</v>
      </c>
    </row>
    <row r="538" spans="1:12">
      <c r="A538" s="11" t="s">
        <v>1038</v>
      </c>
      <c r="D538" s="11" t="s">
        <v>260</v>
      </c>
      <c r="E538" s="19" t="s">
        <v>1288</v>
      </c>
      <c r="F538" s="10">
        <v>42036</v>
      </c>
      <c r="G538" s="10">
        <v>45323</v>
      </c>
      <c r="H538" s="11">
        <v>10</v>
      </c>
      <c r="I538" s="20" t="s">
        <v>259</v>
      </c>
      <c r="J538" s="11" t="s">
        <v>261</v>
      </c>
      <c r="K538" s="11" t="s">
        <v>8715</v>
      </c>
      <c r="L538" s="11">
        <v>2</v>
      </c>
    </row>
    <row r="539" spans="1:12">
      <c r="A539" s="11" t="s">
        <v>1039</v>
      </c>
      <c r="D539" s="11" t="s">
        <v>260</v>
      </c>
      <c r="E539" s="19" t="s">
        <v>1289</v>
      </c>
      <c r="F539" s="10">
        <v>42036</v>
      </c>
      <c r="G539" s="10">
        <v>45323</v>
      </c>
      <c r="H539" s="11">
        <v>10</v>
      </c>
      <c r="I539" s="20" t="s">
        <v>259</v>
      </c>
      <c r="J539" s="11" t="s">
        <v>261</v>
      </c>
      <c r="K539" s="11" t="s">
        <v>8715</v>
      </c>
      <c r="L539" s="11">
        <v>2</v>
      </c>
    </row>
    <row r="540" spans="1:12">
      <c r="A540" s="11" t="s">
        <v>1040</v>
      </c>
      <c r="D540" s="11" t="s">
        <v>260</v>
      </c>
      <c r="E540" s="19" t="s">
        <v>1290</v>
      </c>
      <c r="F540" s="10">
        <v>42036</v>
      </c>
      <c r="G540" s="10">
        <v>45323</v>
      </c>
      <c r="H540" s="11">
        <v>10</v>
      </c>
      <c r="I540" s="20" t="s">
        <v>259</v>
      </c>
      <c r="J540" s="11" t="s">
        <v>261</v>
      </c>
      <c r="K540" s="11" t="s">
        <v>8715</v>
      </c>
      <c r="L540" s="11">
        <v>2</v>
      </c>
    </row>
    <row r="541" spans="1:12">
      <c r="A541" s="11" t="s">
        <v>1041</v>
      </c>
      <c r="D541" s="11" t="s">
        <v>260</v>
      </c>
      <c r="E541" s="19" t="s">
        <v>1291</v>
      </c>
      <c r="F541" s="10">
        <v>42036</v>
      </c>
      <c r="G541" s="10">
        <v>45323</v>
      </c>
      <c r="H541" s="11">
        <v>10</v>
      </c>
      <c r="I541" s="20" t="s">
        <v>259</v>
      </c>
      <c r="J541" s="11" t="s">
        <v>261</v>
      </c>
      <c r="K541" s="11" t="s">
        <v>8715</v>
      </c>
      <c r="L541" s="11">
        <v>2</v>
      </c>
    </row>
    <row r="542" spans="1:12">
      <c r="A542" s="11" t="s">
        <v>1042</v>
      </c>
      <c r="D542" s="11" t="s">
        <v>260</v>
      </c>
      <c r="E542" s="19" t="s">
        <v>1292</v>
      </c>
      <c r="F542" s="10">
        <v>42036</v>
      </c>
      <c r="G542" s="10">
        <v>45323</v>
      </c>
      <c r="H542" s="11">
        <v>10</v>
      </c>
      <c r="I542" s="20" t="s">
        <v>259</v>
      </c>
      <c r="J542" s="11" t="s">
        <v>261</v>
      </c>
      <c r="K542" s="11" t="s">
        <v>8715</v>
      </c>
      <c r="L542" s="11">
        <v>2</v>
      </c>
    </row>
    <row r="543" spans="1:12">
      <c r="A543" s="11" t="s">
        <v>1043</v>
      </c>
      <c r="D543" s="11" t="s">
        <v>260</v>
      </c>
      <c r="E543" s="19" t="s">
        <v>1293</v>
      </c>
      <c r="F543" s="10">
        <v>42036</v>
      </c>
      <c r="G543" s="10">
        <v>45323</v>
      </c>
      <c r="H543" s="11">
        <v>10</v>
      </c>
      <c r="I543" s="20" t="s">
        <v>259</v>
      </c>
      <c r="J543" s="11" t="s">
        <v>261</v>
      </c>
      <c r="K543" s="11" t="s">
        <v>8715</v>
      </c>
      <c r="L543" s="11">
        <v>2</v>
      </c>
    </row>
    <row r="544" spans="1:12">
      <c r="A544" s="11" t="s">
        <v>1044</v>
      </c>
      <c r="D544" s="11" t="s">
        <v>260</v>
      </c>
      <c r="E544" s="19" t="s">
        <v>1294</v>
      </c>
      <c r="F544" s="10">
        <v>42036</v>
      </c>
      <c r="G544" s="10">
        <v>45323</v>
      </c>
      <c r="H544" s="11">
        <v>10</v>
      </c>
      <c r="I544" s="20" t="s">
        <v>259</v>
      </c>
      <c r="J544" s="11" t="s">
        <v>261</v>
      </c>
      <c r="K544" s="11" t="s">
        <v>8715</v>
      </c>
      <c r="L544" s="11">
        <v>2</v>
      </c>
    </row>
    <row r="545" spans="1:12">
      <c r="A545" s="11" t="s">
        <v>1045</v>
      </c>
      <c r="D545" s="11" t="s">
        <v>260</v>
      </c>
      <c r="E545" s="19" t="s">
        <v>1295</v>
      </c>
      <c r="F545" s="10">
        <v>42036</v>
      </c>
      <c r="G545" s="10">
        <v>45323</v>
      </c>
      <c r="H545" s="11">
        <v>10</v>
      </c>
      <c r="I545" s="20" t="s">
        <v>259</v>
      </c>
      <c r="J545" s="11" t="s">
        <v>261</v>
      </c>
      <c r="K545" s="11" t="s">
        <v>8715</v>
      </c>
      <c r="L545" s="11">
        <v>2</v>
      </c>
    </row>
    <row r="546" spans="1:12">
      <c r="A546" s="11" t="s">
        <v>1046</v>
      </c>
      <c r="D546" s="11" t="s">
        <v>260</v>
      </c>
      <c r="E546" s="19" t="s">
        <v>1296</v>
      </c>
      <c r="F546" s="10">
        <v>42036</v>
      </c>
      <c r="G546" s="10">
        <v>45323</v>
      </c>
      <c r="H546" s="11">
        <v>10</v>
      </c>
      <c r="I546" s="20" t="s">
        <v>259</v>
      </c>
      <c r="J546" s="11" t="s">
        <v>261</v>
      </c>
      <c r="K546" s="11" t="s">
        <v>8715</v>
      </c>
      <c r="L546" s="11">
        <v>2</v>
      </c>
    </row>
    <row r="547" spans="1:12">
      <c r="A547" s="11" t="s">
        <v>1047</v>
      </c>
      <c r="D547" s="11" t="s">
        <v>260</v>
      </c>
      <c r="E547" s="19" t="s">
        <v>1297</v>
      </c>
      <c r="F547" s="10">
        <v>42036</v>
      </c>
      <c r="G547" s="10">
        <v>45323</v>
      </c>
      <c r="H547" s="11">
        <v>10</v>
      </c>
      <c r="I547" s="20" t="s">
        <v>259</v>
      </c>
      <c r="J547" s="11" t="s">
        <v>261</v>
      </c>
      <c r="K547" s="11" t="s">
        <v>8715</v>
      </c>
      <c r="L547" s="11">
        <v>2</v>
      </c>
    </row>
    <row r="548" spans="1:12">
      <c r="A548" s="11" t="s">
        <v>1048</v>
      </c>
      <c r="D548" s="11" t="s">
        <v>260</v>
      </c>
      <c r="E548" s="19" t="s">
        <v>1298</v>
      </c>
      <c r="F548" s="10">
        <v>42036</v>
      </c>
      <c r="G548" s="10">
        <v>45323</v>
      </c>
      <c r="H548" s="11">
        <v>10</v>
      </c>
      <c r="I548" s="20" t="s">
        <v>259</v>
      </c>
      <c r="J548" s="11" t="s">
        <v>261</v>
      </c>
      <c r="K548" s="11" t="s">
        <v>8715</v>
      </c>
      <c r="L548" s="11">
        <v>2</v>
      </c>
    </row>
    <row r="549" spans="1:12">
      <c r="A549" s="11" t="s">
        <v>1049</v>
      </c>
      <c r="D549" s="11" t="s">
        <v>260</v>
      </c>
      <c r="E549" s="19" t="s">
        <v>1299</v>
      </c>
      <c r="F549" s="10">
        <v>42036</v>
      </c>
      <c r="G549" s="10">
        <v>45323</v>
      </c>
      <c r="H549" s="11">
        <v>10</v>
      </c>
      <c r="I549" s="20" t="s">
        <v>259</v>
      </c>
      <c r="J549" s="11" t="s">
        <v>261</v>
      </c>
      <c r="K549" s="11" t="s">
        <v>8715</v>
      </c>
      <c r="L549" s="11">
        <v>2</v>
      </c>
    </row>
    <row r="550" spans="1:12">
      <c r="A550" s="11" t="s">
        <v>1050</v>
      </c>
      <c r="D550" s="11" t="s">
        <v>260</v>
      </c>
      <c r="E550" s="19" t="s">
        <v>1300</v>
      </c>
      <c r="F550" s="10">
        <v>42036</v>
      </c>
      <c r="G550" s="10">
        <v>45323</v>
      </c>
      <c r="H550" s="11">
        <v>10</v>
      </c>
      <c r="I550" s="20" t="s">
        <v>259</v>
      </c>
      <c r="J550" s="11" t="s">
        <v>261</v>
      </c>
      <c r="K550" s="11" t="s">
        <v>8715</v>
      </c>
      <c r="L550" s="11">
        <v>2</v>
      </c>
    </row>
    <row r="551" spans="1:12">
      <c r="A551" s="11" t="s">
        <v>1051</v>
      </c>
      <c r="D551" s="11" t="s">
        <v>260</v>
      </c>
      <c r="E551" s="19" t="s">
        <v>1301</v>
      </c>
      <c r="F551" s="10">
        <v>42036</v>
      </c>
      <c r="G551" s="10">
        <v>45323</v>
      </c>
      <c r="H551" s="11">
        <v>10</v>
      </c>
      <c r="I551" s="20" t="s">
        <v>259</v>
      </c>
      <c r="J551" s="11" t="s">
        <v>261</v>
      </c>
      <c r="K551" s="11" t="s">
        <v>8715</v>
      </c>
      <c r="L551" s="11">
        <v>2</v>
      </c>
    </row>
    <row r="552" spans="1:12">
      <c r="A552" s="11" t="s">
        <v>1052</v>
      </c>
      <c r="D552" s="11" t="s">
        <v>260</v>
      </c>
      <c r="E552" s="19" t="s">
        <v>1302</v>
      </c>
      <c r="F552" s="10">
        <v>42036</v>
      </c>
      <c r="G552" s="10">
        <v>45323</v>
      </c>
      <c r="H552" s="11">
        <v>10</v>
      </c>
      <c r="I552" s="20" t="s">
        <v>259</v>
      </c>
      <c r="J552" s="11" t="s">
        <v>261</v>
      </c>
      <c r="K552" s="11" t="s">
        <v>8715</v>
      </c>
      <c r="L552" s="11">
        <v>2</v>
      </c>
    </row>
    <row r="553" spans="1:12">
      <c r="A553" s="11" t="s">
        <v>1053</v>
      </c>
      <c r="D553" s="11" t="s">
        <v>260</v>
      </c>
      <c r="E553" s="19" t="s">
        <v>1303</v>
      </c>
      <c r="F553" s="10">
        <v>42036</v>
      </c>
      <c r="G553" s="10">
        <v>45323</v>
      </c>
      <c r="H553" s="11">
        <v>10</v>
      </c>
      <c r="I553" s="20" t="s">
        <v>259</v>
      </c>
      <c r="J553" s="11" t="s">
        <v>261</v>
      </c>
      <c r="K553" s="11" t="s">
        <v>8715</v>
      </c>
      <c r="L553" s="11">
        <v>2</v>
      </c>
    </row>
    <row r="554" spans="1:12">
      <c r="A554" s="11" t="s">
        <v>1054</v>
      </c>
      <c r="D554" s="11" t="s">
        <v>260</v>
      </c>
      <c r="E554" s="19" t="s">
        <v>1304</v>
      </c>
      <c r="F554" s="10">
        <v>42036</v>
      </c>
      <c r="G554" s="10">
        <v>45323</v>
      </c>
      <c r="H554" s="11">
        <v>10</v>
      </c>
      <c r="I554" s="20" t="s">
        <v>259</v>
      </c>
      <c r="J554" s="11" t="s">
        <v>261</v>
      </c>
      <c r="K554" s="11" t="s">
        <v>8715</v>
      </c>
      <c r="L554" s="11">
        <v>2</v>
      </c>
    </row>
    <row r="555" spans="1:12">
      <c r="A555" s="11" t="s">
        <v>1055</v>
      </c>
      <c r="D555" s="11" t="s">
        <v>260</v>
      </c>
      <c r="E555" s="19" t="s">
        <v>1305</v>
      </c>
      <c r="F555" s="10">
        <v>42036</v>
      </c>
      <c r="G555" s="10">
        <v>45323</v>
      </c>
      <c r="H555" s="11">
        <v>10</v>
      </c>
      <c r="I555" s="20" t="s">
        <v>259</v>
      </c>
      <c r="J555" s="11" t="s">
        <v>261</v>
      </c>
      <c r="K555" s="11" t="s">
        <v>8715</v>
      </c>
      <c r="L555" s="11">
        <v>2</v>
      </c>
    </row>
    <row r="556" spans="1:12">
      <c r="A556" s="11" t="s">
        <v>1056</v>
      </c>
      <c r="D556" s="11" t="s">
        <v>260</v>
      </c>
      <c r="E556" s="19" t="s">
        <v>1306</v>
      </c>
      <c r="F556" s="10">
        <v>42036</v>
      </c>
      <c r="G556" s="10">
        <v>45323</v>
      </c>
      <c r="H556" s="11">
        <v>10</v>
      </c>
      <c r="I556" s="20" t="s">
        <v>259</v>
      </c>
      <c r="J556" s="11" t="s">
        <v>261</v>
      </c>
      <c r="K556" s="11" t="s">
        <v>8715</v>
      </c>
      <c r="L556" s="11">
        <v>2</v>
      </c>
    </row>
    <row r="557" spans="1:12">
      <c r="A557" s="11" t="s">
        <v>1057</v>
      </c>
      <c r="D557" s="11" t="s">
        <v>260</v>
      </c>
      <c r="E557" s="19" t="s">
        <v>1307</v>
      </c>
      <c r="F557" s="10">
        <v>42036</v>
      </c>
      <c r="G557" s="10">
        <v>45323</v>
      </c>
      <c r="H557" s="11">
        <v>10</v>
      </c>
      <c r="I557" s="20" t="s">
        <v>259</v>
      </c>
      <c r="J557" s="11" t="s">
        <v>261</v>
      </c>
      <c r="K557" s="11" t="s">
        <v>8715</v>
      </c>
      <c r="L557" s="11">
        <v>2</v>
      </c>
    </row>
    <row r="558" spans="1:12">
      <c r="A558" s="11" t="s">
        <v>1058</v>
      </c>
      <c r="D558" s="11" t="s">
        <v>260</v>
      </c>
      <c r="E558" s="19" t="s">
        <v>1308</v>
      </c>
      <c r="F558" s="10">
        <v>42036</v>
      </c>
      <c r="G558" s="10">
        <v>45323</v>
      </c>
      <c r="H558" s="11">
        <v>10</v>
      </c>
      <c r="I558" s="20" t="s">
        <v>259</v>
      </c>
      <c r="J558" s="11" t="s">
        <v>261</v>
      </c>
      <c r="K558" s="11" t="s">
        <v>8715</v>
      </c>
      <c r="L558" s="11">
        <v>2</v>
      </c>
    </row>
    <row r="559" spans="1:12">
      <c r="A559" s="11" t="s">
        <v>1059</v>
      </c>
      <c r="D559" s="11" t="s">
        <v>260</v>
      </c>
      <c r="E559" s="19" t="s">
        <v>1309</v>
      </c>
      <c r="F559" s="10">
        <v>42036</v>
      </c>
      <c r="G559" s="10">
        <v>45323</v>
      </c>
      <c r="H559" s="11">
        <v>10</v>
      </c>
      <c r="I559" s="20" t="s">
        <v>259</v>
      </c>
      <c r="J559" s="11" t="s">
        <v>261</v>
      </c>
      <c r="K559" s="11" t="s">
        <v>8715</v>
      </c>
      <c r="L559" s="11">
        <v>2</v>
      </c>
    </row>
    <row r="560" spans="1:12">
      <c r="A560" s="11" t="s">
        <v>1060</v>
      </c>
      <c r="D560" s="11" t="s">
        <v>260</v>
      </c>
      <c r="E560" s="19" t="s">
        <v>1310</v>
      </c>
      <c r="F560" s="10">
        <v>42036</v>
      </c>
      <c r="G560" s="10">
        <v>45323</v>
      </c>
      <c r="H560" s="11">
        <v>10</v>
      </c>
      <c r="I560" s="20" t="s">
        <v>259</v>
      </c>
      <c r="J560" s="11" t="s">
        <v>261</v>
      </c>
      <c r="K560" s="11" t="s">
        <v>8715</v>
      </c>
      <c r="L560" s="11">
        <v>2</v>
      </c>
    </row>
    <row r="561" spans="1:12">
      <c r="A561" s="11" t="s">
        <v>1061</v>
      </c>
      <c r="D561" s="11" t="s">
        <v>260</v>
      </c>
      <c r="E561" s="19" t="s">
        <v>1311</v>
      </c>
      <c r="F561" s="10">
        <v>42036</v>
      </c>
      <c r="G561" s="10">
        <v>45323</v>
      </c>
      <c r="H561" s="11">
        <v>10</v>
      </c>
      <c r="I561" s="20" t="s">
        <v>259</v>
      </c>
      <c r="J561" s="11" t="s">
        <v>261</v>
      </c>
      <c r="K561" s="11" t="s">
        <v>8715</v>
      </c>
      <c r="L561" s="11">
        <v>2</v>
      </c>
    </row>
    <row r="562" spans="1:12">
      <c r="A562" s="11" t="s">
        <v>1062</v>
      </c>
      <c r="D562" s="11" t="s">
        <v>260</v>
      </c>
      <c r="E562" s="19" t="s">
        <v>1312</v>
      </c>
      <c r="F562" s="10">
        <v>42036</v>
      </c>
      <c r="G562" s="10">
        <v>45323</v>
      </c>
      <c r="H562" s="11">
        <v>10</v>
      </c>
      <c r="I562" s="20" t="s">
        <v>259</v>
      </c>
      <c r="J562" s="11" t="s">
        <v>261</v>
      </c>
      <c r="K562" s="11" t="s">
        <v>8715</v>
      </c>
      <c r="L562" s="11">
        <v>2</v>
      </c>
    </row>
    <row r="563" spans="1:12">
      <c r="A563" s="11" t="s">
        <v>1063</v>
      </c>
      <c r="D563" s="11" t="s">
        <v>260</v>
      </c>
      <c r="E563" s="19" t="s">
        <v>1313</v>
      </c>
      <c r="F563" s="10">
        <v>42036</v>
      </c>
      <c r="G563" s="10">
        <v>45323</v>
      </c>
      <c r="H563" s="11">
        <v>10</v>
      </c>
      <c r="I563" s="20" t="s">
        <v>259</v>
      </c>
      <c r="J563" s="11" t="s">
        <v>261</v>
      </c>
      <c r="K563" s="11" t="s">
        <v>8715</v>
      </c>
      <c r="L563" s="11">
        <v>2</v>
      </c>
    </row>
    <row r="564" spans="1:12">
      <c r="A564" s="11" t="s">
        <v>1064</v>
      </c>
      <c r="D564" s="11" t="s">
        <v>260</v>
      </c>
      <c r="E564" s="19" t="s">
        <v>1314</v>
      </c>
      <c r="F564" s="10">
        <v>42036</v>
      </c>
      <c r="G564" s="10">
        <v>45323</v>
      </c>
      <c r="H564" s="11">
        <v>10</v>
      </c>
      <c r="I564" s="20" t="s">
        <v>259</v>
      </c>
      <c r="J564" s="11" t="s">
        <v>261</v>
      </c>
      <c r="K564" s="11" t="s">
        <v>8715</v>
      </c>
      <c r="L564" s="11">
        <v>2</v>
      </c>
    </row>
    <row r="565" spans="1:12">
      <c r="A565" s="11" t="s">
        <v>1065</v>
      </c>
      <c r="D565" s="11" t="s">
        <v>260</v>
      </c>
      <c r="E565" s="19" t="s">
        <v>1315</v>
      </c>
      <c r="F565" s="10">
        <v>42036</v>
      </c>
      <c r="G565" s="10">
        <v>45323</v>
      </c>
      <c r="H565" s="11">
        <v>10</v>
      </c>
      <c r="I565" s="20" t="s">
        <v>259</v>
      </c>
      <c r="J565" s="11" t="s">
        <v>261</v>
      </c>
      <c r="K565" s="11" t="s">
        <v>8715</v>
      </c>
      <c r="L565" s="11">
        <v>2</v>
      </c>
    </row>
    <row r="566" spans="1:12">
      <c r="A566" s="11" t="s">
        <v>1066</v>
      </c>
      <c r="D566" s="11" t="s">
        <v>260</v>
      </c>
      <c r="E566" s="19" t="s">
        <v>1316</v>
      </c>
      <c r="F566" s="10">
        <v>42036</v>
      </c>
      <c r="G566" s="10">
        <v>45323</v>
      </c>
      <c r="H566" s="11">
        <v>10</v>
      </c>
      <c r="I566" s="20" t="s">
        <v>259</v>
      </c>
      <c r="J566" s="11" t="s">
        <v>261</v>
      </c>
      <c r="K566" s="11" t="s">
        <v>8715</v>
      </c>
      <c r="L566" s="11">
        <v>2</v>
      </c>
    </row>
    <row r="567" spans="1:12">
      <c r="A567" s="11" t="s">
        <v>1067</v>
      </c>
      <c r="D567" s="11" t="s">
        <v>260</v>
      </c>
      <c r="E567" s="19" t="s">
        <v>1317</v>
      </c>
      <c r="F567" s="10">
        <v>42036</v>
      </c>
      <c r="G567" s="10">
        <v>45323</v>
      </c>
      <c r="H567" s="11">
        <v>10</v>
      </c>
      <c r="I567" s="20" t="s">
        <v>259</v>
      </c>
      <c r="J567" s="11" t="s">
        <v>261</v>
      </c>
      <c r="K567" s="11" t="s">
        <v>8715</v>
      </c>
      <c r="L567" s="11">
        <v>2</v>
      </c>
    </row>
    <row r="568" spans="1:12">
      <c r="A568" s="11" t="s">
        <v>1068</v>
      </c>
      <c r="D568" s="11" t="s">
        <v>260</v>
      </c>
      <c r="E568" s="19" t="s">
        <v>1318</v>
      </c>
      <c r="F568" s="10">
        <v>42036</v>
      </c>
      <c r="G568" s="10">
        <v>45323</v>
      </c>
      <c r="H568" s="11">
        <v>10</v>
      </c>
      <c r="I568" s="20" t="s">
        <v>259</v>
      </c>
      <c r="J568" s="11" t="s">
        <v>261</v>
      </c>
      <c r="K568" s="11" t="s">
        <v>8715</v>
      </c>
      <c r="L568" s="11">
        <v>2</v>
      </c>
    </row>
    <row r="569" spans="1:12">
      <c r="A569" s="11" t="s">
        <v>1069</v>
      </c>
      <c r="D569" s="11" t="s">
        <v>260</v>
      </c>
      <c r="E569" s="19" t="s">
        <v>1319</v>
      </c>
      <c r="F569" s="10">
        <v>42036</v>
      </c>
      <c r="G569" s="10">
        <v>45323</v>
      </c>
      <c r="H569" s="11">
        <v>10</v>
      </c>
      <c r="I569" s="20" t="s">
        <v>259</v>
      </c>
      <c r="J569" s="11" t="s">
        <v>261</v>
      </c>
      <c r="K569" s="11" t="s">
        <v>8715</v>
      </c>
      <c r="L569" s="11">
        <v>2</v>
      </c>
    </row>
    <row r="570" spans="1:12">
      <c r="A570" s="11" t="s">
        <v>1070</v>
      </c>
      <c r="D570" s="11" t="s">
        <v>260</v>
      </c>
      <c r="E570" s="19" t="s">
        <v>1320</v>
      </c>
      <c r="F570" s="10">
        <v>42036</v>
      </c>
      <c r="G570" s="10">
        <v>45323</v>
      </c>
      <c r="H570" s="11">
        <v>10</v>
      </c>
      <c r="I570" s="20" t="s">
        <v>259</v>
      </c>
      <c r="J570" s="11" t="s">
        <v>261</v>
      </c>
      <c r="K570" s="11" t="s">
        <v>8715</v>
      </c>
      <c r="L570" s="11">
        <v>2</v>
      </c>
    </row>
    <row r="571" spans="1:12">
      <c r="A571" s="11" t="s">
        <v>1071</v>
      </c>
      <c r="D571" s="11" t="s">
        <v>260</v>
      </c>
      <c r="E571" s="19" t="s">
        <v>1321</v>
      </c>
      <c r="F571" s="10">
        <v>42036</v>
      </c>
      <c r="G571" s="10">
        <v>45323</v>
      </c>
      <c r="H571" s="11">
        <v>10</v>
      </c>
      <c r="I571" s="20" t="s">
        <v>259</v>
      </c>
      <c r="J571" s="11" t="s">
        <v>261</v>
      </c>
      <c r="K571" s="11" t="s">
        <v>8715</v>
      </c>
      <c r="L571" s="11">
        <v>2</v>
      </c>
    </row>
    <row r="572" spans="1:12">
      <c r="A572" s="11" t="s">
        <v>1072</v>
      </c>
      <c r="D572" s="11" t="s">
        <v>260</v>
      </c>
      <c r="E572" s="19" t="s">
        <v>1322</v>
      </c>
      <c r="F572" s="10">
        <v>42036</v>
      </c>
      <c r="G572" s="10">
        <v>45323</v>
      </c>
      <c r="H572" s="11">
        <v>10</v>
      </c>
      <c r="I572" s="20" t="s">
        <v>259</v>
      </c>
      <c r="J572" s="11" t="s">
        <v>261</v>
      </c>
      <c r="K572" s="11" t="s">
        <v>8715</v>
      </c>
      <c r="L572" s="11">
        <v>2</v>
      </c>
    </row>
    <row r="573" spans="1:12">
      <c r="A573" s="11" t="s">
        <v>1073</v>
      </c>
      <c r="D573" s="11" t="s">
        <v>260</v>
      </c>
      <c r="E573" s="19" t="s">
        <v>1323</v>
      </c>
      <c r="F573" s="10">
        <v>42036</v>
      </c>
      <c r="G573" s="10">
        <v>45323</v>
      </c>
      <c r="H573" s="11">
        <v>10</v>
      </c>
      <c r="I573" s="20" t="s">
        <v>259</v>
      </c>
      <c r="J573" s="11" t="s">
        <v>261</v>
      </c>
      <c r="K573" s="11" t="s">
        <v>8715</v>
      </c>
      <c r="L573" s="11">
        <v>2</v>
      </c>
    </row>
    <row r="574" spans="1:12">
      <c r="A574" s="11" t="s">
        <v>1074</v>
      </c>
      <c r="D574" s="11" t="s">
        <v>260</v>
      </c>
      <c r="E574" s="19" t="s">
        <v>1324</v>
      </c>
      <c r="F574" s="10">
        <v>42036</v>
      </c>
      <c r="G574" s="10">
        <v>45323</v>
      </c>
      <c r="H574" s="11">
        <v>10</v>
      </c>
      <c r="I574" s="20" t="s">
        <v>259</v>
      </c>
      <c r="J574" s="11" t="s">
        <v>261</v>
      </c>
      <c r="K574" s="11" t="s">
        <v>8715</v>
      </c>
      <c r="L574" s="11">
        <v>2</v>
      </c>
    </row>
    <row r="575" spans="1:12">
      <c r="A575" s="11" t="s">
        <v>1075</v>
      </c>
      <c r="D575" s="11" t="s">
        <v>260</v>
      </c>
      <c r="E575" s="19" t="s">
        <v>1325</v>
      </c>
      <c r="F575" s="10">
        <v>42036</v>
      </c>
      <c r="G575" s="10">
        <v>45323</v>
      </c>
      <c r="H575" s="11">
        <v>10</v>
      </c>
      <c r="I575" s="20" t="s">
        <v>259</v>
      </c>
      <c r="J575" s="11" t="s">
        <v>261</v>
      </c>
      <c r="K575" s="11" t="s">
        <v>8715</v>
      </c>
      <c r="L575" s="11">
        <v>2</v>
      </c>
    </row>
    <row r="576" spans="1:12">
      <c r="A576" s="11" t="s">
        <v>1076</v>
      </c>
      <c r="D576" s="11" t="s">
        <v>260</v>
      </c>
      <c r="E576" s="19" t="s">
        <v>1326</v>
      </c>
      <c r="F576" s="10">
        <v>42036</v>
      </c>
      <c r="G576" s="10">
        <v>45323</v>
      </c>
      <c r="H576" s="11">
        <v>10</v>
      </c>
      <c r="I576" s="20" t="s">
        <v>259</v>
      </c>
      <c r="J576" s="11" t="s">
        <v>261</v>
      </c>
      <c r="K576" s="11" t="s">
        <v>8715</v>
      </c>
      <c r="L576" s="11">
        <v>2</v>
      </c>
    </row>
    <row r="577" spans="1:12">
      <c r="A577" s="11" t="s">
        <v>1077</v>
      </c>
      <c r="D577" s="11" t="s">
        <v>260</v>
      </c>
      <c r="E577" s="19" t="s">
        <v>1327</v>
      </c>
      <c r="F577" s="10">
        <v>42036</v>
      </c>
      <c r="G577" s="10">
        <v>45323</v>
      </c>
      <c r="H577" s="11">
        <v>10</v>
      </c>
      <c r="I577" s="20" t="s">
        <v>259</v>
      </c>
      <c r="J577" s="11" t="s">
        <v>261</v>
      </c>
      <c r="K577" s="11" t="s">
        <v>8715</v>
      </c>
      <c r="L577" s="11">
        <v>2</v>
      </c>
    </row>
    <row r="578" spans="1:12">
      <c r="A578" s="11" t="s">
        <v>1078</v>
      </c>
      <c r="D578" s="11" t="s">
        <v>260</v>
      </c>
      <c r="E578" s="19" t="s">
        <v>1328</v>
      </c>
      <c r="F578" s="10">
        <v>42036</v>
      </c>
      <c r="G578" s="10">
        <v>45323</v>
      </c>
      <c r="H578" s="11">
        <v>10</v>
      </c>
      <c r="I578" s="20" t="s">
        <v>259</v>
      </c>
      <c r="J578" s="11" t="s">
        <v>261</v>
      </c>
      <c r="K578" s="11" t="s">
        <v>8715</v>
      </c>
      <c r="L578" s="11">
        <v>2</v>
      </c>
    </row>
    <row r="579" spans="1:12">
      <c r="A579" s="11" t="s">
        <v>1079</v>
      </c>
      <c r="D579" s="11" t="s">
        <v>260</v>
      </c>
      <c r="E579" s="19" t="s">
        <v>1329</v>
      </c>
      <c r="F579" s="10">
        <v>42036</v>
      </c>
      <c r="G579" s="10">
        <v>45323</v>
      </c>
      <c r="H579" s="11">
        <v>10</v>
      </c>
      <c r="I579" s="20" t="s">
        <v>259</v>
      </c>
      <c r="J579" s="11" t="s">
        <v>261</v>
      </c>
      <c r="K579" s="11" t="s">
        <v>8715</v>
      </c>
      <c r="L579" s="11">
        <v>2</v>
      </c>
    </row>
    <row r="580" spans="1:12">
      <c r="A580" s="11" t="s">
        <v>1080</v>
      </c>
      <c r="D580" s="11" t="s">
        <v>260</v>
      </c>
      <c r="E580" s="19" t="s">
        <v>1330</v>
      </c>
      <c r="F580" s="10">
        <v>42036</v>
      </c>
      <c r="G580" s="10">
        <v>45323</v>
      </c>
      <c r="H580" s="11">
        <v>10</v>
      </c>
      <c r="I580" s="20" t="s">
        <v>259</v>
      </c>
      <c r="J580" s="11" t="s">
        <v>261</v>
      </c>
      <c r="K580" s="11" t="s">
        <v>8715</v>
      </c>
      <c r="L580" s="11">
        <v>2</v>
      </c>
    </row>
    <row r="581" spans="1:12">
      <c r="A581" s="11" t="s">
        <v>1081</v>
      </c>
      <c r="D581" s="11" t="s">
        <v>260</v>
      </c>
      <c r="E581" s="19" t="s">
        <v>1331</v>
      </c>
      <c r="F581" s="10">
        <v>42036</v>
      </c>
      <c r="G581" s="10">
        <v>45323</v>
      </c>
      <c r="H581" s="11">
        <v>10</v>
      </c>
      <c r="I581" s="20" t="s">
        <v>259</v>
      </c>
      <c r="J581" s="11" t="s">
        <v>261</v>
      </c>
      <c r="K581" s="11" t="s">
        <v>8715</v>
      </c>
      <c r="L581" s="11">
        <v>2</v>
      </c>
    </row>
    <row r="582" spans="1:12">
      <c r="A582" s="11" t="s">
        <v>1082</v>
      </c>
      <c r="D582" s="11" t="s">
        <v>260</v>
      </c>
      <c r="E582" s="19" t="s">
        <v>1332</v>
      </c>
      <c r="F582" s="10">
        <v>42036</v>
      </c>
      <c r="G582" s="10">
        <v>45323</v>
      </c>
      <c r="H582" s="11">
        <v>10</v>
      </c>
      <c r="I582" s="20" t="s">
        <v>259</v>
      </c>
      <c r="J582" s="11" t="s">
        <v>261</v>
      </c>
      <c r="K582" s="11" t="s">
        <v>8715</v>
      </c>
      <c r="L582" s="11">
        <v>2</v>
      </c>
    </row>
    <row r="583" spans="1:12">
      <c r="A583" s="11" t="s">
        <v>1083</v>
      </c>
      <c r="D583" s="11" t="s">
        <v>260</v>
      </c>
      <c r="E583" s="19" t="s">
        <v>1333</v>
      </c>
      <c r="F583" s="10">
        <v>42036</v>
      </c>
      <c r="G583" s="10">
        <v>45323</v>
      </c>
      <c r="H583" s="11">
        <v>10</v>
      </c>
      <c r="I583" s="20" t="s">
        <v>259</v>
      </c>
      <c r="J583" s="11" t="s">
        <v>261</v>
      </c>
      <c r="K583" s="11" t="s">
        <v>8715</v>
      </c>
      <c r="L583" s="11">
        <v>2</v>
      </c>
    </row>
    <row r="584" spans="1:12">
      <c r="A584" s="11" t="s">
        <v>1084</v>
      </c>
      <c r="D584" s="11" t="s">
        <v>260</v>
      </c>
      <c r="E584" s="19" t="s">
        <v>1334</v>
      </c>
      <c r="F584" s="10">
        <v>42036</v>
      </c>
      <c r="G584" s="10">
        <v>45323</v>
      </c>
      <c r="H584" s="11">
        <v>10</v>
      </c>
      <c r="I584" s="20" t="s">
        <v>259</v>
      </c>
      <c r="J584" s="11" t="s">
        <v>261</v>
      </c>
      <c r="K584" s="11" t="s">
        <v>8715</v>
      </c>
      <c r="L584" s="11">
        <v>2</v>
      </c>
    </row>
    <row r="585" spans="1:12">
      <c r="A585" s="11" t="s">
        <v>1085</v>
      </c>
      <c r="D585" s="11" t="s">
        <v>260</v>
      </c>
      <c r="E585" s="19" t="s">
        <v>1335</v>
      </c>
      <c r="F585" s="10">
        <v>42036</v>
      </c>
      <c r="G585" s="10">
        <v>45323</v>
      </c>
      <c r="H585" s="11">
        <v>10</v>
      </c>
      <c r="I585" s="20" t="s">
        <v>259</v>
      </c>
      <c r="J585" s="11" t="s">
        <v>261</v>
      </c>
      <c r="K585" s="11" t="s">
        <v>8715</v>
      </c>
      <c r="L585" s="11">
        <v>2</v>
      </c>
    </row>
    <row r="586" spans="1:12">
      <c r="A586" s="11" t="s">
        <v>1086</v>
      </c>
      <c r="D586" s="11" t="s">
        <v>260</v>
      </c>
      <c r="E586" s="19" t="s">
        <v>1336</v>
      </c>
      <c r="F586" s="10">
        <v>42036</v>
      </c>
      <c r="G586" s="10">
        <v>45323</v>
      </c>
      <c r="H586" s="11">
        <v>10</v>
      </c>
      <c r="I586" s="20" t="s">
        <v>259</v>
      </c>
      <c r="J586" s="11" t="s">
        <v>261</v>
      </c>
      <c r="K586" s="11" t="s">
        <v>8715</v>
      </c>
      <c r="L586" s="11">
        <v>2</v>
      </c>
    </row>
    <row r="587" spans="1:12">
      <c r="A587" s="11" t="s">
        <v>1087</v>
      </c>
      <c r="D587" s="11" t="s">
        <v>260</v>
      </c>
      <c r="E587" s="19" t="s">
        <v>1337</v>
      </c>
      <c r="F587" s="10">
        <v>42036</v>
      </c>
      <c r="G587" s="10">
        <v>45323</v>
      </c>
      <c r="H587" s="11">
        <v>10</v>
      </c>
      <c r="I587" s="20" t="s">
        <v>259</v>
      </c>
      <c r="J587" s="11" t="s">
        <v>261</v>
      </c>
      <c r="K587" s="11" t="s">
        <v>8715</v>
      </c>
      <c r="L587" s="11">
        <v>2</v>
      </c>
    </row>
    <row r="588" spans="1:12">
      <c r="A588" s="11" t="s">
        <v>1088</v>
      </c>
      <c r="D588" s="11" t="s">
        <v>260</v>
      </c>
      <c r="E588" s="19" t="s">
        <v>1338</v>
      </c>
      <c r="F588" s="10">
        <v>42036</v>
      </c>
      <c r="G588" s="10">
        <v>45323</v>
      </c>
      <c r="H588" s="11">
        <v>10</v>
      </c>
      <c r="I588" s="20" t="s">
        <v>259</v>
      </c>
      <c r="J588" s="11" t="s">
        <v>261</v>
      </c>
      <c r="K588" s="11" t="s">
        <v>8715</v>
      </c>
      <c r="L588" s="11">
        <v>2</v>
      </c>
    </row>
    <row r="589" spans="1:12">
      <c r="A589" s="11" t="s">
        <v>1089</v>
      </c>
      <c r="D589" s="11" t="s">
        <v>260</v>
      </c>
      <c r="E589" s="19" t="s">
        <v>1339</v>
      </c>
      <c r="F589" s="10">
        <v>42036</v>
      </c>
      <c r="G589" s="10">
        <v>45323</v>
      </c>
      <c r="H589" s="11">
        <v>10</v>
      </c>
      <c r="I589" s="20" t="s">
        <v>259</v>
      </c>
      <c r="J589" s="11" t="s">
        <v>261</v>
      </c>
      <c r="K589" s="11" t="s">
        <v>8715</v>
      </c>
      <c r="L589" s="11">
        <v>2</v>
      </c>
    </row>
    <row r="590" spans="1:12">
      <c r="A590" s="11" t="s">
        <v>1090</v>
      </c>
      <c r="D590" s="11" t="s">
        <v>260</v>
      </c>
      <c r="E590" s="19" t="s">
        <v>1340</v>
      </c>
      <c r="F590" s="10">
        <v>42036</v>
      </c>
      <c r="G590" s="10">
        <v>45323</v>
      </c>
      <c r="H590" s="11">
        <v>10</v>
      </c>
      <c r="I590" s="20" t="s">
        <v>259</v>
      </c>
      <c r="J590" s="11" t="s">
        <v>261</v>
      </c>
      <c r="K590" s="11" t="s">
        <v>8715</v>
      </c>
      <c r="L590" s="11">
        <v>2</v>
      </c>
    </row>
    <row r="591" spans="1:12">
      <c r="A591" s="11" t="s">
        <v>1091</v>
      </c>
      <c r="D591" s="11" t="s">
        <v>260</v>
      </c>
      <c r="E591" s="19" t="s">
        <v>1341</v>
      </c>
      <c r="F591" s="10">
        <v>42036</v>
      </c>
      <c r="G591" s="10">
        <v>45323</v>
      </c>
      <c r="H591" s="11">
        <v>10</v>
      </c>
      <c r="I591" s="20" t="s">
        <v>259</v>
      </c>
      <c r="J591" s="11" t="s">
        <v>261</v>
      </c>
      <c r="K591" s="11" t="s">
        <v>8715</v>
      </c>
      <c r="L591" s="11">
        <v>2</v>
      </c>
    </row>
    <row r="592" spans="1:12">
      <c r="A592" s="11" t="s">
        <v>1092</v>
      </c>
      <c r="D592" s="11" t="s">
        <v>260</v>
      </c>
      <c r="E592" s="19" t="s">
        <v>1342</v>
      </c>
      <c r="F592" s="10">
        <v>42036</v>
      </c>
      <c r="G592" s="10">
        <v>45323</v>
      </c>
      <c r="H592" s="11">
        <v>10</v>
      </c>
      <c r="I592" s="20" t="s">
        <v>259</v>
      </c>
      <c r="J592" s="11" t="s">
        <v>261</v>
      </c>
      <c r="K592" s="11" t="s">
        <v>8715</v>
      </c>
      <c r="L592" s="11">
        <v>2</v>
      </c>
    </row>
    <row r="593" spans="1:12">
      <c r="A593" s="11" t="s">
        <v>1093</v>
      </c>
      <c r="D593" s="11" t="s">
        <v>260</v>
      </c>
      <c r="E593" s="19" t="s">
        <v>1343</v>
      </c>
      <c r="F593" s="10">
        <v>42036</v>
      </c>
      <c r="G593" s="10">
        <v>45323</v>
      </c>
      <c r="H593" s="11">
        <v>10</v>
      </c>
      <c r="I593" s="20" t="s">
        <v>259</v>
      </c>
      <c r="J593" s="11" t="s">
        <v>261</v>
      </c>
      <c r="K593" s="11" t="s">
        <v>8715</v>
      </c>
      <c r="L593" s="11">
        <v>2</v>
      </c>
    </row>
    <row r="594" spans="1:12">
      <c r="A594" s="11" t="s">
        <v>1094</v>
      </c>
      <c r="D594" s="11" t="s">
        <v>260</v>
      </c>
      <c r="E594" s="19" t="s">
        <v>1344</v>
      </c>
      <c r="F594" s="10">
        <v>42036</v>
      </c>
      <c r="G594" s="10">
        <v>45323</v>
      </c>
      <c r="H594" s="11">
        <v>10</v>
      </c>
      <c r="I594" s="20" t="s">
        <v>259</v>
      </c>
      <c r="J594" s="11" t="s">
        <v>261</v>
      </c>
      <c r="K594" s="11" t="s">
        <v>8715</v>
      </c>
      <c r="L594" s="11">
        <v>2</v>
      </c>
    </row>
    <row r="595" spans="1:12">
      <c r="A595" s="11" t="s">
        <v>1095</v>
      </c>
      <c r="D595" s="11" t="s">
        <v>260</v>
      </c>
      <c r="E595" s="19" t="s">
        <v>1345</v>
      </c>
      <c r="F595" s="10">
        <v>42036</v>
      </c>
      <c r="G595" s="10">
        <v>45323</v>
      </c>
      <c r="H595" s="11">
        <v>10</v>
      </c>
      <c r="I595" s="20" t="s">
        <v>259</v>
      </c>
      <c r="J595" s="11" t="s">
        <v>261</v>
      </c>
      <c r="K595" s="11" t="s">
        <v>8715</v>
      </c>
      <c r="L595" s="11">
        <v>2</v>
      </c>
    </row>
    <row r="596" spans="1:12">
      <c r="A596" s="11" t="s">
        <v>1096</v>
      </c>
      <c r="D596" s="11" t="s">
        <v>260</v>
      </c>
      <c r="E596" s="19" t="s">
        <v>1346</v>
      </c>
      <c r="F596" s="10">
        <v>42036</v>
      </c>
      <c r="G596" s="10">
        <v>45323</v>
      </c>
      <c r="H596" s="11">
        <v>10</v>
      </c>
      <c r="I596" s="20" t="s">
        <v>259</v>
      </c>
      <c r="J596" s="11" t="s">
        <v>261</v>
      </c>
      <c r="K596" s="11" t="s">
        <v>8715</v>
      </c>
      <c r="L596" s="11">
        <v>2</v>
      </c>
    </row>
    <row r="597" spans="1:12">
      <c r="A597" s="11" t="s">
        <v>1097</v>
      </c>
      <c r="D597" s="11" t="s">
        <v>260</v>
      </c>
      <c r="E597" s="19" t="s">
        <v>1347</v>
      </c>
      <c r="F597" s="10">
        <v>42036</v>
      </c>
      <c r="G597" s="10">
        <v>45323</v>
      </c>
      <c r="H597" s="11">
        <v>10</v>
      </c>
      <c r="I597" s="20" t="s">
        <v>259</v>
      </c>
      <c r="J597" s="11" t="s">
        <v>261</v>
      </c>
      <c r="K597" s="11" t="s">
        <v>8715</v>
      </c>
      <c r="L597" s="11">
        <v>2</v>
      </c>
    </row>
    <row r="598" spans="1:12">
      <c r="A598" s="11" t="s">
        <v>1098</v>
      </c>
      <c r="D598" s="11" t="s">
        <v>260</v>
      </c>
      <c r="E598" s="19" t="s">
        <v>1348</v>
      </c>
      <c r="F598" s="10">
        <v>42036</v>
      </c>
      <c r="G598" s="10">
        <v>45323</v>
      </c>
      <c r="H598" s="11">
        <v>10</v>
      </c>
      <c r="I598" s="20" t="s">
        <v>259</v>
      </c>
      <c r="J598" s="11" t="s">
        <v>261</v>
      </c>
      <c r="K598" s="11" t="s">
        <v>8715</v>
      </c>
      <c r="L598" s="11">
        <v>2</v>
      </c>
    </row>
    <row r="599" spans="1:12">
      <c r="A599" s="11" t="s">
        <v>1099</v>
      </c>
      <c r="D599" s="11" t="s">
        <v>260</v>
      </c>
      <c r="E599" s="19" t="s">
        <v>1349</v>
      </c>
      <c r="F599" s="10">
        <v>42036</v>
      </c>
      <c r="G599" s="10">
        <v>45323</v>
      </c>
      <c r="H599" s="11">
        <v>10</v>
      </c>
      <c r="I599" s="20" t="s">
        <v>259</v>
      </c>
      <c r="J599" s="11" t="s">
        <v>261</v>
      </c>
      <c r="K599" s="11" t="s">
        <v>8715</v>
      </c>
      <c r="L599" s="11">
        <v>2</v>
      </c>
    </row>
    <row r="600" spans="1:12">
      <c r="A600" s="11" t="s">
        <v>1100</v>
      </c>
      <c r="D600" s="11" t="s">
        <v>260</v>
      </c>
      <c r="E600" s="19" t="s">
        <v>1350</v>
      </c>
      <c r="F600" s="10">
        <v>42036</v>
      </c>
      <c r="G600" s="10">
        <v>45323</v>
      </c>
      <c r="H600" s="11">
        <v>10</v>
      </c>
      <c r="I600" s="20" t="s">
        <v>259</v>
      </c>
      <c r="J600" s="11" t="s">
        <v>261</v>
      </c>
      <c r="K600" s="11" t="s">
        <v>8715</v>
      </c>
      <c r="L600" s="11">
        <v>2</v>
      </c>
    </row>
    <row r="601" spans="1:12">
      <c r="A601" s="11" t="s">
        <v>1101</v>
      </c>
      <c r="D601" s="11" t="s">
        <v>260</v>
      </c>
      <c r="E601" s="19" t="s">
        <v>1351</v>
      </c>
      <c r="F601" s="10">
        <v>42036</v>
      </c>
      <c r="G601" s="10">
        <v>45323</v>
      </c>
      <c r="H601" s="11">
        <v>10</v>
      </c>
      <c r="I601" s="20" t="s">
        <v>259</v>
      </c>
      <c r="J601" s="11" t="s">
        <v>261</v>
      </c>
      <c r="K601" s="11" t="s">
        <v>8715</v>
      </c>
      <c r="L601" s="11">
        <v>2</v>
      </c>
    </row>
    <row r="602" spans="1:12">
      <c r="A602" s="11" t="s">
        <v>1102</v>
      </c>
      <c r="D602" s="11" t="s">
        <v>260</v>
      </c>
      <c r="E602" s="19" t="s">
        <v>1352</v>
      </c>
      <c r="F602" s="10">
        <v>42036</v>
      </c>
      <c r="G602" s="10">
        <v>45323</v>
      </c>
      <c r="H602" s="11">
        <v>10</v>
      </c>
      <c r="I602" s="20" t="s">
        <v>259</v>
      </c>
      <c r="J602" s="11" t="s">
        <v>261</v>
      </c>
      <c r="K602" s="11" t="s">
        <v>8715</v>
      </c>
      <c r="L602" s="11">
        <v>2</v>
      </c>
    </row>
    <row r="603" spans="1:12">
      <c r="A603" s="11" t="s">
        <v>1103</v>
      </c>
      <c r="D603" s="11" t="s">
        <v>260</v>
      </c>
      <c r="E603" s="19" t="s">
        <v>1353</v>
      </c>
      <c r="F603" s="10">
        <v>42036</v>
      </c>
      <c r="G603" s="10">
        <v>45323</v>
      </c>
      <c r="H603" s="11">
        <v>10</v>
      </c>
      <c r="I603" s="20" t="s">
        <v>259</v>
      </c>
      <c r="J603" s="11" t="s">
        <v>261</v>
      </c>
      <c r="K603" s="11" t="s">
        <v>8715</v>
      </c>
      <c r="L603" s="11">
        <v>2</v>
      </c>
    </row>
    <row r="604" spans="1:12">
      <c r="A604" s="11" t="s">
        <v>1104</v>
      </c>
      <c r="D604" s="11" t="s">
        <v>260</v>
      </c>
      <c r="E604" s="19" t="s">
        <v>1354</v>
      </c>
      <c r="F604" s="10">
        <v>42036</v>
      </c>
      <c r="G604" s="10">
        <v>45323</v>
      </c>
      <c r="H604" s="11">
        <v>10</v>
      </c>
      <c r="I604" s="20" t="s">
        <v>259</v>
      </c>
      <c r="J604" s="11" t="s">
        <v>261</v>
      </c>
      <c r="K604" s="11" t="s">
        <v>8715</v>
      </c>
      <c r="L604" s="11">
        <v>2</v>
      </c>
    </row>
    <row r="605" spans="1:12">
      <c r="A605" s="11" t="s">
        <v>1105</v>
      </c>
      <c r="D605" s="11" t="s">
        <v>260</v>
      </c>
      <c r="E605" s="19" t="s">
        <v>1355</v>
      </c>
      <c r="F605" s="10">
        <v>42036</v>
      </c>
      <c r="G605" s="10">
        <v>45323</v>
      </c>
      <c r="H605" s="11">
        <v>10</v>
      </c>
      <c r="I605" s="20" t="s">
        <v>259</v>
      </c>
      <c r="J605" s="11" t="s">
        <v>261</v>
      </c>
      <c r="K605" s="11" t="s">
        <v>8715</v>
      </c>
      <c r="L605" s="11">
        <v>2</v>
      </c>
    </row>
    <row r="606" spans="1:12">
      <c r="A606" s="11" t="s">
        <v>1106</v>
      </c>
      <c r="D606" s="11" t="s">
        <v>260</v>
      </c>
      <c r="E606" s="19" t="s">
        <v>1356</v>
      </c>
      <c r="F606" s="10">
        <v>42036</v>
      </c>
      <c r="G606" s="10">
        <v>45323</v>
      </c>
      <c r="H606" s="11">
        <v>10</v>
      </c>
      <c r="I606" s="20" t="s">
        <v>259</v>
      </c>
      <c r="J606" s="11" t="s">
        <v>261</v>
      </c>
      <c r="K606" s="11" t="s">
        <v>8715</v>
      </c>
      <c r="L606" s="11">
        <v>2</v>
      </c>
    </row>
    <row r="607" spans="1:12">
      <c r="A607" s="11" t="s">
        <v>1107</v>
      </c>
      <c r="D607" s="11" t="s">
        <v>260</v>
      </c>
      <c r="E607" s="19" t="s">
        <v>1357</v>
      </c>
      <c r="F607" s="10">
        <v>42036</v>
      </c>
      <c r="G607" s="10">
        <v>45323</v>
      </c>
      <c r="H607" s="11">
        <v>10</v>
      </c>
      <c r="I607" s="20" t="s">
        <v>259</v>
      </c>
      <c r="J607" s="11" t="s">
        <v>261</v>
      </c>
      <c r="K607" s="11" t="s">
        <v>8715</v>
      </c>
      <c r="L607" s="11">
        <v>2</v>
      </c>
    </row>
    <row r="608" spans="1:12">
      <c r="A608" s="11" t="s">
        <v>1108</v>
      </c>
      <c r="D608" s="11" t="s">
        <v>260</v>
      </c>
      <c r="E608" s="19" t="s">
        <v>1358</v>
      </c>
      <c r="F608" s="10">
        <v>42036</v>
      </c>
      <c r="G608" s="10">
        <v>45323</v>
      </c>
      <c r="H608" s="11">
        <v>10</v>
      </c>
      <c r="I608" s="20" t="s">
        <v>259</v>
      </c>
      <c r="J608" s="11" t="s">
        <v>261</v>
      </c>
      <c r="K608" s="11" t="s">
        <v>8715</v>
      </c>
      <c r="L608" s="11">
        <v>2</v>
      </c>
    </row>
    <row r="609" spans="1:12">
      <c r="A609" s="11" t="s">
        <v>1109</v>
      </c>
      <c r="D609" s="11" t="s">
        <v>260</v>
      </c>
      <c r="E609" s="19" t="s">
        <v>1359</v>
      </c>
      <c r="F609" s="10">
        <v>42036</v>
      </c>
      <c r="G609" s="10">
        <v>45323</v>
      </c>
      <c r="H609" s="11">
        <v>10</v>
      </c>
      <c r="I609" s="20" t="s">
        <v>259</v>
      </c>
      <c r="J609" s="11" t="s">
        <v>261</v>
      </c>
      <c r="K609" s="11" t="s">
        <v>8715</v>
      </c>
      <c r="L609" s="11">
        <v>2</v>
      </c>
    </row>
    <row r="610" spans="1:12">
      <c r="A610" s="11" t="s">
        <v>1110</v>
      </c>
      <c r="D610" s="11" t="s">
        <v>260</v>
      </c>
      <c r="E610" s="19" t="s">
        <v>1360</v>
      </c>
      <c r="F610" s="10">
        <v>42036</v>
      </c>
      <c r="G610" s="10">
        <v>45323</v>
      </c>
      <c r="H610" s="11">
        <v>10</v>
      </c>
      <c r="I610" s="20" t="s">
        <v>259</v>
      </c>
      <c r="J610" s="11" t="s">
        <v>261</v>
      </c>
      <c r="K610" s="11" t="s">
        <v>8715</v>
      </c>
      <c r="L610" s="11">
        <v>2</v>
      </c>
    </row>
    <row r="611" spans="1:12">
      <c r="A611" s="11" t="s">
        <v>1111</v>
      </c>
      <c r="D611" s="11" t="s">
        <v>260</v>
      </c>
      <c r="E611" s="19" t="s">
        <v>1361</v>
      </c>
      <c r="F611" s="10">
        <v>42036</v>
      </c>
      <c r="G611" s="10">
        <v>45323</v>
      </c>
      <c r="H611" s="11">
        <v>10</v>
      </c>
      <c r="I611" s="20" t="s">
        <v>259</v>
      </c>
      <c r="J611" s="11" t="s">
        <v>261</v>
      </c>
      <c r="K611" s="11" t="s">
        <v>8715</v>
      </c>
      <c r="L611" s="11">
        <v>2</v>
      </c>
    </row>
    <row r="612" spans="1:12">
      <c r="A612" s="11" t="s">
        <v>1112</v>
      </c>
      <c r="D612" s="11" t="s">
        <v>260</v>
      </c>
      <c r="E612" s="19" t="s">
        <v>1362</v>
      </c>
      <c r="F612" s="10">
        <v>42036</v>
      </c>
      <c r="G612" s="10">
        <v>45323</v>
      </c>
      <c r="H612" s="11">
        <v>10</v>
      </c>
      <c r="I612" s="20" t="s">
        <v>259</v>
      </c>
      <c r="J612" s="11" t="s">
        <v>261</v>
      </c>
      <c r="K612" s="11" t="s">
        <v>8715</v>
      </c>
      <c r="L612" s="11">
        <v>2</v>
      </c>
    </row>
    <row r="613" spans="1:12">
      <c r="A613" s="11" t="s">
        <v>1113</v>
      </c>
      <c r="D613" s="11" t="s">
        <v>260</v>
      </c>
      <c r="E613" s="19" t="s">
        <v>1363</v>
      </c>
      <c r="F613" s="10">
        <v>42036</v>
      </c>
      <c r="G613" s="10">
        <v>45323</v>
      </c>
      <c r="H613" s="11">
        <v>10</v>
      </c>
      <c r="I613" s="20" t="s">
        <v>259</v>
      </c>
      <c r="J613" s="11" t="s">
        <v>261</v>
      </c>
      <c r="K613" s="11" t="s">
        <v>8715</v>
      </c>
      <c r="L613" s="11">
        <v>2</v>
      </c>
    </row>
    <row r="614" spans="1:12">
      <c r="A614" s="11" t="s">
        <v>1114</v>
      </c>
      <c r="D614" s="11" t="s">
        <v>260</v>
      </c>
      <c r="E614" s="19" t="s">
        <v>1364</v>
      </c>
      <c r="F614" s="10">
        <v>42036</v>
      </c>
      <c r="G614" s="10">
        <v>45323</v>
      </c>
      <c r="H614" s="11">
        <v>10</v>
      </c>
      <c r="I614" s="20" t="s">
        <v>259</v>
      </c>
      <c r="J614" s="11" t="s">
        <v>261</v>
      </c>
      <c r="K614" s="11" t="s">
        <v>8715</v>
      </c>
      <c r="L614" s="11">
        <v>2</v>
      </c>
    </row>
    <row r="615" spans="1:12">
      <c r="A615" s="11" t="s">
        <v>1115</v>
      </c>
      <c r="D615" s="11" t="s">
        <v>260</v>
      </c>
      <c r="E615" s="19" t="s">
        <v>1365</v>
      </c>
      <c r="F615" s="10">
        <v>42036</v>
      </c>
      <c r="G615" s="10">
        <v>45323</v>
      </c>
      <c r="H615" s="11">
        <v>10</v>
      </c>
      <c r="I615" s="20" t="s">
        <v>259</v>
      </c>
      <c r="J615" s="11" t="s">
        <v>261</v>
      </c>
      <c r="K615" s="11" t="s">
        <v>8715</v>
      </c>
      <c r="L615" s="11">
        <v>2</v>
      </c>
    </row>
    <row r="616" spans="1:12">
      <c r="A616" s="11" t="s">
        <v>1116</v>
      </c>
      <c r="D616" s="11" t="s">
        <v>260</v>
      </c>
      <c r="E616" s="19" t="s">
        <v>1366</v>
      </c>
      <c r="F616" s="10">
        <v>42036</v>
      </c>
      <c r="G616" s="10">
        <v>45323</v>
      </c>
      <c r="H616" s="11">
        <v>10</v>
      </c>
      <c r="I616" s="20" t="s">
        <v>259</v>
      </c>
      <c r="J616" s="11" t="s">
        <v>261</v>
      </c>
      <c r="K616" s="11" t="s">
        <v>8715</v>
      </c>
      <c r="L616" s="11">
        <v>2</v>
      </c>
    </row>
    <row r="617" spans="1:12">
      <c r="A617" s="11" t="s">
        <v>1117</v>
      </c>
      <c r="D617" s="11" t="s">
        <v>260</v>
      </c>
      <c r="E617" s="19" t="s">
        <v>1367</v>
      </c>
      <c r="F617" s="10">
        <v>42036</v>
      </c>
      <c r="G617" s="10">
        <v>45323</v>
      </c>
      <c r="H617" s="11">
        <v>10</v>
      </c>
      <c r="I617" s="20" t="s">
        <v>259</v>
      </c>
      <c r="J617" s="11" t="s">
        <v>261</v>
      </c>
      <c r="K617" s="11" t="s">
        <v>8715</v>
      </c>
      <c r="L617" s="11">
        <v>2</v>
      </c>
    </row>
    <row r="618" spans="1:12">
      <c r="A618" s="11" t="s">
        <v>1118</v>
      </c>
      <c r="D618" s="11" t="s">
        <v>260</v>
      </c>
      <c r="E618" s="19" t="s">
        <v>1368</v>
      </c>
      <c r="F618" s="10">
        <v>42036</v>
      </c>
      <c r="G618" s="10">
        <v>45323</v>
      </c>
      <c r="H618" s="11">
        <v>10</v>
      </c>
      <c r="I618" s="20" t="s">
        <v>259</v>
      </c>
      <c r="J618" s="11" t="s">
        <v>261</v>
      </c>
      <c r="K618" s="11" t="s">
        <v>8715</v>
      </c>
      <c r="L618" s="11">
        <v>2</v>
      </c>
    </row>
    <row r="619" spans="1:12">
      <c r="A619" s="11" t="s">
        <v>1119</v>
      </c>
      <c r="D619" s="11" t="s">
        <v>260</v>
      </c>
      <c r="E619" s="19" t="s">
        <v>1369</v>
      </c>
      <c r="F619" s="10">
        <v>42036</v>
      </c>
      <c r="G619" s="10">
        <v>45323</v>
      </c>
      <c r="H619" s="11">
        <v>10</v>
      </c>
      <c r="I619" s="20" t="s">
        <v>259</v>
      </c>
      <c r="J619" s="11" t="s">
        <v>261</v>
      </c>
      <c r="K619" s="11" t="s">
        <v>8715</v>
      </c>
      <c r="L619" s="11">
        <v>2</v>
      </c>
    </row>
    <row r="620" spans="1:12">
      <c r="A620" s="11" t="s">
        <v>1120</v>
      </c>
      <c r="D620" s="11" t="s">
        <v>260</v>
      </c>
      <c r="E620" s="19" t="s">
        <v>1370</v>
      </c>
      <c r="F620" s="10">
        <v>42036</v>
      </c>
      <c r="G620" s="10">
        <v>45323</v>
      </c>
      <c r="H620" s="11">
        <v>10</v>
      </c>
      <c r="I620" s="20" t="s">
        <v>259</v>
      </c>
      <c r="J620" s="11" t="s">
        <v>261</v>
      </c>
      <c r="K620" s="11" t="s">
        <v>8715</v>
      </c>
      <c r="L620" s="11">
        <v>2</v>
      </c>
    </row>
    <row r="621" spans="1:12">
      <c r="A621" s="11" t="s">
        <v>1121</v>
      </c>
      <c r="D621" s="11" t="s">
        <v>260</v>
      </c>
      <c r="E621" s="19" t="s">
        <v>1371</v>
      </c>
      <c r="F621" s="10">
        <v>42036</v>
      </c>
      <c r="G621" s="10">
        <v>45323</v>
      </c>
      <c r="H621" s="11">
        <v>10</v>
      </c>
      <c r="I621" s="20" t="s">
        <v>259</v>
      </c>
      <c r="J621" s="11" t="s">
        <v>261</v>
      </c>
      <c r="K621" s="11" t="s">
        <v>8715</v>
      </c>
      <c r="L621" s="11">
        <v>2</v>
      </c>
    </row>
    <row r="622" spans="1:12">
      <c r="A622" s="11" t="s">
        <v>1122</v>
      </c>
      <c r="D622" s="11" t="s">
        <v>260</v>
      </c>
      <c r="E622" s="19" t="s">
        <v>1372</v>
      </c>
      <c r="F622" s="10">
        <v>42036</v>
      </c>
      <c r="G622" s="10">
        <v>45323</v>
      </c>
      <c r="H622" s="11">
        <v>10</v>
      </c>
      <c r="I622" s="20" t="s">
        <v>259</v>
      </c>
      <c r="J622" s="11" t="s">
        <v>261</v>
      </c>
      <c r="K622" s="11" t="s">
        <v>8715</v>
      </c>
      <c r="L622" s="11">
        <v>2</v>
      </c>
    </row>
    <row r="623" spans="1:12">
      <c r="A623" s="11" t="s">
        <v>1123</v>
      </c>
      <c r="D623" s="11" t="s">
        <v>260</v>
      </c>
      <c r="E623" s="19" t="s">
        <v>1373</v>
      </c>
      <c r="F623" s="10">
        <v>42036</v>
      </c>
      <c r="G623" s="10">
        <v>45323</v>
      </c>
      <c r="H623" s="11">
        <v>10</v>
      </c>
      <c r="I623" s="20" t="s">
        <v>259</v>
      </c>
      <c r="J623" s="11" t="s">
        <v>261</v>
      </c>
      <c r="K623" s="11" t="s">
        <v>8715</v>
      </c>
      <c r="L623" s="11">
        <v>2</v>
      </c>
    </row>
    <row r="624" spans="1:12">
      <c r="A624" s="11" t="s">
        <v>1124</v>
      </c>
      <c r="D624" s="11" t="s">
        <v>260</v>
      </c>
      <c r="E624" s="19" t="s">
        <v>1374</v>
      </c>
      <c r="F624" s="10">
        <v>42036</v>
      </c>
      <c r="G624" s="10">
        <v>45323</v>
      </c>
      <c r="H624" s="11">
        <v>10</v>
      </c>
      <c r="I624" s="20" t="s">
        <v>259</v>
      </c>
      <c r="J624" s="11" t="s">
        <v>261</v>
      </c>
      <c r="K624" s="11" t="s">
        <v>8715</v>
      </c>
      <c r="L624" s="11">
        <v>2</v>
      </c>
    </row>
    <row r="625" spans="1:12">
      <c r="A625" s="11" t="s">
        <v>1125</v>
      </c>
      <c r="D625" s="11" t="s">
        <v>260</v>
      </c>
      <c r="E625" s="19" t="s">
        <v>1375</v>
      </c>
      <c r="F625" s="10">
        <v>42036</v>
      </c>
      <c r="G625" s="10">
        <v>45323</v>
      </c>
      <c r="H625" s="11">
        <v>10</v>
      </c>
      <c r="I625" s="20" t="s">
        <v>259</v>
      </c>
      <c r="J625" s="11" t="s">
        <v>261</v>
      </c>
      <c r="K625" s="11" t="s">
        <v>8715</v>
      </c>
      <c r="L625" s="11">
        <v>2</v>
      </c>
    </row>
    <row r="626" spans="1:12">
      <c r="A626" s="11" t="s">
        <v>1126</v>
      </c>
      <c r="D626" s="11" t="s">
        <v>260</v>
      </c>
      <c r="E626" s="19" t="s">
        <v>1376</v>
      </c>
      <c r="F626" s="10">
        <v>42036</v>
      </c>
      <c r="G626" s="10">
        <v>45323</v>
      </c>
      <c r="H626" s="11">
        <v>10</v>
      </c>
      <c r="I626" s="20" t="s">
        <v>259</v>
      </c>
      <c r="J626" s="11" t="s">
        <v>261</v>
      </c>
      <c r="K626" s="11" t="s">
        <v>8715</v>
      </c>
      <c r="L626" s="11">
        <v>2</v>
      </c>
    </row>
    <row r="627" spans="1:12">
      <c r="A627" s="11" t="s">
        <v>1127</v>
      </c>
      <c r="D627" s="11" t="s">
        <v>260</v>
      </c>
      <c r="E627" s="19" t="s">
        <v>1377</v>
      </c>
      <c r="F627" s="10">
        <v>42036</v>
      </c>
      <c r="G627" s="10">
        <v>45323</v>
      </c>
      <c r="H627" s="11">
        <v>10</v>
      </c>
      <c r="I627" s="20" t="s">
        <v>259</v>
      </c>
      <c r="J627" s="11" t="s">
        <v>261</v>
      </c>
      <c r="K627" s="11" t="s">
        <v>8715</v>
      </c>
      <c r="L627" s="11">
        <v>2</v>
      </c>
    </row>
    <row r="628" spans="1:12">
      <c r="A628" s="11" t="s">
        <v>1128</v>
      </c>
      <c r="D628" s="11" t="s">
        <v>260</v>
      </c>
      <c r="E628" s="19" t="s">
        <v>1378</v>
      </c>
      <c r="F628" s="10">
        <v>42036</v>
      </c>
      <c r="G628" s="10">
        <v>45323</v>
      </c>
      <c r="H628" s="11">
        <v>10</v>
      </c>
      <c r="I628" s="20" t="s">
        <v>259</v>
      </c>
      <c r="J628" s="11" t="s">
        <v>261</v>
      </c>
      <c r="K628" s="11" t="s">
        <v>8715</v>
      </c>
      <c r="L628" s="11">
        <v>2</v>
      </c>
    </row>
    <row r="629" spans="1:12">
      <c r="A629" s="11" t="s">
        <v>1129</v>
      </c>
      <c r="D629" s="11" t="s">
        <v>260</v>
      </c>
      <c r="E629" s="19" t="s">
        <v>1379</v>
      </c>
      <c r="F629" s="10">
        <v>42036</v>
      </c>
      <c r="G629" s="10">
        <v>45323</v>
      </c>
      <c r="H629" s="11">
        <v>10</v>
      </c>
      <c r="I629" s="20" t="s">
        <v>259</v>
      </c>
      <c r="J629" s="11" t="s">
        <v>261</v>
      </c>
      <c r="K629" s="11" t="s">
        <v>8715</v>
      </c>
      <c r="L629" s="11">
        <v>2</v>
      </c>
    </row>
    <row r="630" spans="1:12">
      <c r="A630" s="11" t="s">
        <v>1130</v>
      </c>
      <c r="D630" s="11" t="s">
        <v>260</v>
      </c>
      <c r="E630" s="19" t="s">
        <v>1380</v>
      </c>
      <c r="F630" s="10">
        <v>42036</v>
      </c>
      <c r="G630" s="10">
        <v>45323</v>
      </c>
      <c r="H630" s="11">
        <v>10</v>
      </c>
      <c r="I630" s="20" t="s">
        <v>259</v>
      </c>
      <c r="J630" s="11" t="s">
        <v>261</v>
      </c>
      <c r="K630" s="11" t="s">
        <v>8715</v>
      </c>
      <c r="L630" s="11">
        <v>2</v>
      </c>
    </row>
    <row r="631" spans="1:12">
      <c r="A631" s="11" t="s">
        <v>1131</v>
      </c>
      <c r="D631" s="11" t="s">
        <v>260</v>
      </c>
      <c r="E631" s="19" t="s">
        <v>1381</v>
      </c>
      <c r="F631" s="10">
        <v>42036</v>
      </c>
      <c r="G631" s="10">
        <v>45323</v>
      </c>
      <c r="H631" s="11">
        <v>10</v>
      </c>
      <c r="I631" s="20" t="s">
        <v>259</v>
      </c>
      <c r="J631" s="11" t="s">
        <v>261</v>
      </c>
      <c r="K631" s="11" t="s">
        <v>8715</v>
      </c>
      <c r="L631" s="11">
        <v>2</v>
      </c>
    </row>
    <row r="632" spans="1:12">
      <c r="A632" s="11" t="s">
        <v>1132</v>
      </c>
      <c r="D632" s="11" t="s">
        <v>260</v>
      </c>
      <c r="E632" s="19" t="s">
        <v>1382</v>
      </c>
      <c r="F632" s="10">
        <v>42036</v>
      </c>
      <c r="G632" s="10">
        <v>45323</v>
      </c>
      <c r="H632" s="11">
        <v>10</v>
      </c>
      <c r="I632" s="20" t="s">
        <v>259</v>
      </c>
      <c r="J632" s="11" t="s">
        <v>261</v>
      </c>
      <c r="K632" s="11" t="s">
        <v>8715</v>
      </c>
      <c r="L632" s="11">
        <v>2</v>
      </c>
    </row>
    <row r="633" spans="1:12">
      <c r="A633" s="11" t="s">
        <v>1133</v>
      </c>
      <c r="D633" s="11" t="s">
        <v>260</v>
      </c>
      <c r="E633" s="19" t="s">
        <v>1383</v>
      </c>
      <c r="F633" s="10">
        <v>42036</v>
      </c>
      <c r="G633" s="10">
        <v>45323</v>
      </c>
      <c r="H633" s="11">
        <v>10</v>
      </c>
      <c r="I633" s="20" t="s">
        <v>259</v>
      </c>
      <c r="J633" s="11" t="s">
        <v>261</v>
      </c>
      <c r="K633" s="11" t="s">
        <v>8715</v>
      </c>
      <c r="L633" s="11">
        <v>2</v>
      </c>
    </row>
    <row r="634" spans="1:12">
      <c r="A634" s="11" t="s">
        <v>1134</v>
      </c>
      <c r="D634" s="11" t="s">
        <v>260</v>
      </c>
      <c r="E634" s="19" t="s">
        <v>1384</v>
      </c>
      <c r="F634" s="10">
        <v>42036</v>
      </c>
      <c r="G634" s="10">
        <v>45323</v>
      </c>
      <c r="H634" s="11">
        <v>10</v>
      </c>
      <c r="I634" s="20" t="s">
        <v>259</v>
      </c>
      <c r="J634" s="11" t="s">
        <v>261</v>
      </c>
      <c r="K634" s="11" t="s">
        <v>8715</v>
      </c>
      <c r="L634" s="11">
        <v>2</v>
      </c>
    </row>
    <row r="635" spans="1:12">
      <c r="A635" s="11" t="s">
        <v>1135</v>
      </c>
      <c r="D635" s="11" t="s">
        <v>260</v>
      </c>
      <c r="E635" s="19" t="s">
        <v>1385</v>
      </c>
      <c r="F635" s="10">
        <v>42036</v>
      </c>
      <c r="G635" s="10">
        <v>45323</v>
      </c>
      <c r="H635" s="11">
        <v>10</v>
      </c>
      <c r="I635" s="20" t="s">
        <v>259</v>
      </c>
      <c r="J635" s="11" t="s">
        <v>261</v>
      </c>
      <c r="K635" s="11" t="s">
        <v>8715</v>
      </c>
      <c r="L635" s="11">
        <v>2</v>
      </c>
    </row>
    <row r="636" spans="1:12">
      <c r="A636" s="11" t="s">
        <v>1136</v>
      </c>
      <c r="D636" s="11" t="s">
        <v>260</v>
      </c>
      <c r="E636" s="19" t="s">
        <v>1386</v>
      </c>
      <c r="F636" s="10">
        <v>42036</v>
      </c>
      <c r="G636" s="10">
        <v>45323</v>
      </c>
      <c r="H636" s="11">
        <v>10</v>
      </c>
      <c r="I636" s="20" t="s">
        <v>259</v>
      </c>
      <c r="J636" s="11" t="s">
        <v>261</v>
      </c>
      <c r="K636" s="11" t="s">
        <v>8715</v>
      </c>
      <c r="L636" s="11">
        <v>2</v>
      </c>
    </row>
    <row r="637" spans="1:12">
      <c r="A637" s="11" t="s">
        <v>1137</v>
      </c>
      <c r="D637" s="11" t="s">
        <v>260</v>
      </c>
      <c r="E637" s="19" t="s">
        <v>1387</v>
      </c>
      <c r="F637" s="10">
        <v>42036</v>
      </c>
      <c r="G637" s="10">
        <v>45323</v>
      </c>
      <c r="H637" s="11">
        <v>10</v>
      </c>
      <c r="I637" s="20" t="s">
        <v>259</v>
      </c>
      <c r="J637" s="11" t="s">
        <v>261</v>
      </c>
      <c r="K637" s="11" t="s">
        <v>8715</v>
      </c>
      <c r="L637" s="11">
        <v>2</v>
      </c>
    </row>
    <row r="638" spans="1:12">
      <c r="A638" s="11" t="s">
        <v>1138</v>
      </c>
      <c r="D638" s="11" t="s">
        <v>260</v>
      </c>
      <c r="E638" s="19" t="s">
        <v>1388</v>
      </c>
      <c r="F638" s="10">
        <v>42036</v>
      </c>
      <c r="G638" s="10">
        <v>45323</v>
      </c>
      <c r="H638" s="11">
        <v>10</v>
      </c>
      <c r="I638" s="20" t="s">
        <v>259</v>
      </c>
      <c r="J638" s="11" t="s">
        <v>261</v>
      </c>
      <c r="K638" s="11" t="s">
        <v>8715</v>
      </c>
      <c r="L638" s="11">
        <v>2</v>
      </c>
    </row>
    <row r="639" spans="1:12">
      <c r="A639" s="11" t="s">
        <v>1139</v>
      </c>
      <c r="D639" s="11" t="s">
        <v>260</v>
      </c>
      <c r="E639" s="19" t="s">
        <v>1389</v>
      </c>
      <c r="F639" s="10">
        <v>42036</v>
      </c>
      <c r="G639" s="10">
        <v>45323</v>
      </c>
      <c r="H639" s="11">
        <v>10</v>
      </c>
      <c r="I639" s="20" t="s">
        <v>259</v>
      </c>
      <c r="J639" s="11" t="s">
        <v>261</v>
      </c>
      <c r="K639" s="11" t="s">
        <v>8715</v>
      </c>
      <c r="L639" s="11">
        <v>2</v>
      </c>
    </row>
    <row r="640" spans="1:12">
      <c r="A640" s="11" t="s">
        <v>1140</v>
      </c>
      <c r="D640" s="11" t="s">
        <v>260</v>
      </c>
      <c r="E640" s="19" t="s">
        <v>1390</v>
      </c>
      <c r="F640" s="10">
        <v>42036</v>
      </c>
      <c r="G640" s="10">
        <v>45323</v>
      </c>
      <c r="H640" s="11">
        <v>10</v>
      </c>
      <c r="I640" s="20" t="s">
        <v>259</v>
      </c>
      <c r="J640" s="11" t="s">
        <v>261</v>
      </c>
      <c r="K640" s="11" t="s">
        <v>8715</v>
      </c>
      <c r="L640" s="11">
        <v>2</v>
      </c>
    </row>
    <row r="641" spans="1:12">
      <c r="A641" s="11" t="s">
        <v>1141</v>
      </c>
      <c r="D641" s="11" t="s">
        <v>260</v>
      </c>
      <c r="E641" s="19" t="s">
        <v>1391</v>
      </c>
      <c r="F641" s="10">
        <v>42036</v>
      </c>
      <c r="G641" s="10">
        <v>45323</v>
      </c>
      <c r="H641" s="11">
        <v>10</v>
      </c>
      <c r="I641" s="20" t="s">
        <v>259</v>
      </c>
      <c r="J641" s="11" t="s">
        <v>261</v>
      </c>
      <c r="K641" s="11" t="s">
        <v>8715</v>
      </c>
      <c r="L641" s="11">
        <v>2</v>
      </c>
    </row>
    <row r="642" spans="1:12">
      <c r="A642" s="11" t="s">
        <v>1142</v>
      </c>
      <c r="D642" s="11" t="s">
        <v>260</v>
      </c>
      <c r="E642" s="19" t="s">
        <v>1392</v>
      </c>
      <c r="F642" s="10">
        <v>42036</v>
      </c>
      <c r="G642" s="10">
        <v>45323</v>
      </c>
      <c r="H642" s="11">
        <v>10</v>
      </c>
      <c r="I642" s="20" t="s">
        <v>259</v>
      </c>
      <c r="J642" s="11" t="s">
        <v>261</v>
      </c>
      <c r="K642" s="11" t="s">
        <v>8715</v>
      </c>
      <c r="L642" s="11">
        <v>2</v>
      </c>
    </row>
    <row r="643" spans="1:12">
      <c r="A643" s="11" t="s">
        <v>1143</v>
      </c>
      <c r="D643" s="11" t="s">
        <v>260</v>
      </c>
      <c r="E643" s="19" t="s">
        <v>1393</v>
      </c>
      <c r="F643" s="10">
        <v>42036</v>
      </c>
      <c r="G643" s="10">
        <v>45323</v>
      </c>
      <c r="H643" s="11">
        <v>10</v>
      </c>
      <c r="I643" s="20" t="s">
        <v>259</v>
      </c>
      <c r="J643" s="11" t="s">
        <v>261</v>
      </c>
      <c r="K643" s="11" t="s">
        <v>8715</v>
      </c>
      <c r="L643" s="11">
        <v>2</v>
      </c>
    </row>
    <row r="644" spans="1:12">
      <c r="A644" s="11" t="s">
        <v>1144</v>
      </c>
      <c r="D644" s="11" t="s">
        <v>260</v>
      </c>
      <c r="E644" s="19" t="s">
        <v>1394</v>
      </c>
      <c r="F644" s="10">
        <v>42036</v>
      </c>
      <c r="G644" s="10">
        <v>45323</v>
      </c>
      <c r="H644" s="11">
        <v>10</v>
      </c>
      <c r="I644" s="20" t="s">
        <v>259</v>
      </c>
      <c r="J644" s="11" t="s">
        <v>261</v>
      </c>
      <c r="K644" s="11" t="s">
        <v>8715</v>
      </c>
      <c r="L644" s="11">
        <v>2</v>
      </c>
    </row>
    <row r="645" spans="1:12">
      <c r="A645" s="11" t="s">
        <v>1145</v>
      </c>
      <c r="D645" s="11" t="s">
        <v>260</v>
      </c>
      <c r="E645" s="19" t="s">
        <v>1395</v>
      </c>
      <c r="F645" s="10">
        <v>42036</v>
      </c>
      <c r="G645" s="10">
        <v>45323</v>
      </c>
      <c r="H645" s="11">
        <v>10</v>
      </c>
      <c r="I645" s="20" t="s">
        <v>259</v>
      </c>
      <c r="J645" s="11" t="s">
        <v>261</v>
      </c>
      <c r="K645" s="11" t="s">
        <v>8715</v>
      </c>
      <c r="L645" s="11">
        <v>2</v>
      </c>
    </row>
    <row r="646" spans="1:12">
      <c r="A646" s="11" t="s">
        <v>1146</v>
      </c>
      <c r="D646" s="11" t="s">
        <v>260</v>
      </c>
      <c r="E646" s="19" t="s">
        <v>1396</v>
      </c>
      <c r="F646" s="10">
        <v>42036</v>
      </c>
      <c r="G646" s="10">
        <v>45323</v>
      </c>
      <c r="H646" s="11">
        <v>10</v>
      </c>
      <c r="I646" s="20" t="s">
        <v>259</v>
      </c>
      <c r="J646" s="11" t="s">
        <v>261</v>
      </c>
      <c r="K646" s="11" t="s">
        <v>8715</v>
      </c>
      <c r="L646" s="11">
        <v>2</v>
      </c>
    </row>
    <row r="647" spans="1:12">
      <c r="A647" s="11" t="s">
        <v>1147</v>
      </c>
      <c r="D647" s="11" t="s">
        <v>260</v>
      </c>
      <c r="E647" s="19" t="s">
        <v>1397</v>
      </c>
      <c r="F647" s="10">
        <v>42036</v>
      </c>
      <c r="G647" s="10">
        <v>45323</v>
      </c>
      <c r="H647" s="11">
        <v>10</v>
      </c>
      <c r="I647" s="20" t="s">
        <v>259</v>
      </c>
      <c r="J647" s="11" t="s">
        <v>261</v>
      </c>
      <c r="K647" s="11" t="s">
        <v>8715</v>
      </c>
      <c r="L647" s="11">
        <v>2</v>
      </c>
    </row>
    <row r="648" spans="1:12">
      <c r="A648" s="11" t="s">
        <v>1148</v>
      </c>
      <c r="D648" s="11" t="s">
        <v>260</v>
      </c>
      <c r="E648" s="19" t="s">
        <v>1398</v>
      </c>
      <c r="F648" s="10">
        <v>42036</v>
      </c>
      <c r="G648" s="10">
        <v>45323</v>
      </c>
      <c r="H648" s="11">
        <v>10</v>
      </c>
      <c r="I648" s="20" t="s">
        <v>259</v>
      </c>
      <c r="J648" s="11" t="s">
        <v>261</v>
      </c>
      <c r="K648" s="11" t="s">
        <v>8715</v>
      </c>
      <c r="L648" s="11">
        <v>2</v>
      </c>
    </row>
    <row r="649" spans="1:12">
      <c r="A649" s="11" t="s">
        <v>1149</v>
      </c>
      <c r="D649" s="11" t="s">
        <v>260</v>
      </c>
      <c r="E649" s="19" t="s">
        <v>1399</v>
      </c>
      <c r="F649" s="10">
        <v>42036</v>
      </c>
      <c r="G649" s="10">
        <v>45323</v>
      </c>
      <c r="H649" s="11">
        <v>10</v>
      </c>
      <c r="I649" s="20" t="s">
        <v>259</v>
      </c>
      <c r="J649" s="11" t="s">
        <v>261</v>
      </c>
      <c r="K649" s="11" t="s">
        <v>8715</v>
      </c>
      <c r="L649" s="11">
        <v>2</v>
      </c>
    </row>
    <row r="650" spans="1:12">
      <c r="A650" s="11" t="s">
        <v>1150</v>
      </c>
      <c r="D650" s="11" t="s">
        <v>260</v>
      </c>
      <c r="E650" s="19" t="s">
        <v>1400</v>
      </c>
      <c r="F650" s="10">
        <v>42036</v>
      </c>
      <c r="G650" s="10">
        <v>45323</v>
      </c>
      <c r="H650" s="11">
        <v>10</v>
      </c>
      <c r="I650" s="20" t="s">
        <v>259</v>
      </c>
      <c r="J650" s="11" t="s">
        <v>261</v>
      </c>
      <c r="K650" s="11" t="s">
        <v>8715</v>
      </c>
      <c r="L650" s="11">
        <v>2</v>
      </c>
    </row>
    <row r="651" spans="1:12">
      <c r="A651" s="11" t="s">
        <v>1151</v>
      </c>
      <c r="D651" s="11" t="s">
        <v>260</v>
      </c>
      <c r="E651" s="19" t="s">
        <v>1401</v>
      </c>
      <c r="F651" s="10">
        <v>42036</v>
      </c>
      <c r="G651" s="10">
        <v>45323</v>
      </c>
      <c r="H651" s="11">
        <v>10</v>
      </c>
      <c r="I651" s="20" t="s">
        <v>259</v>
      </c>
      <c r="J651" s="11" t="s">
        <v>261</v>
      </c>
      <c r="K651" s="11" t="s">
        <v>8715</v>
      </c>
      <c r="L651" s="11">
        <v>2</v>
      </c>
    </row>
    <row r="652" spans="1:12">
      <c r="A652" s="11" t="s">
        <v>1152</v>
      </c>
      <c r="D652" s="11" t="s">
        <v>260</v>
      </c>
      <c r="E652" s="19" t="s">
        <v>1402</v>
      </c>
      <c r="F652" s="10">
        <v>42036</v>
      </c>
      <c r="G652" s="10">
        <v>45323</v>
      </c>
      <c r="H652" s="11">
        <v>10</v>
      </c>
      <c r="I652" s="20" t="s">
        <v>259</v>
      </c>
      <c r="J652" s="11" t="s">
        <v>261</v>
      </c>
      <c r="K652" s="11" t="s">
        <v>8715</v>
      </c>
      <c r="L652" s="11">
        <v>2</v>
      </c>
    </row>
    <row r="653" spans="1:12">
      <c r="A653" s="11" t="s">
        <v>1153</v>
      </c>
      <c r="D653" s="11" t="s">
        <v>260</v>
      </c>
      <c r="E653" s="19" t="s">
        <v>1403</v>
      </c>
      <c r="F653" s="10">
        <v>42036</v>
      </c>
      <c r="G653" s="10">
        <v>45323</v>
      </c>
      <c r="H653" s="11">
        <v>10</v>
      </c>
      <c r="I653" s="20" t="s">
        <v>259</v>
      </c>
      <c r="J653" s="11" t="s">
        <v>261</v>
      </c>
      <c r="K653" s="11" t="s">
        <v>8715</v>
      </c>
      <c r="L653" s="11">
        <v>2</v>
      </c>
    </row>
    <row r="654" spans="1:12">
      <c r="A654" s="11" t="s">
        <v>1154</v>
      </c>
      <c r="D654" s="11" t="s">
        <v>260</v>
      </c>
      <c r="E654" s="19" t="s">
        <v>1404</v>
      </c>
      <c r="F654" s="10">
        <v>42036</v>
      </c>
      <c r="G654" s="10">
        <v>45323</v>
      </c>
      <c r="H654" s="11">
        <v>10</v>
      </c>
      <c r="I654" s="20" t="s">
        <v>259</v>
      </c>
      <c r="J654" s="11" t="s">
        <v>261</v>
      </c>
      <c r="K654" s="11" t="s">
        <v>8715</v>
      </c>
      <c r="L654" s="11">
        <v>2</v>
      </c>
    </row>
    <row r="655" spans="1:12">
      <c r="A655" s="11" t="s">
        <v>1155</v>
      </c>
      <c r="D655" s="11" t="s">
        <v>260</v>
      </c>
      <c r="E655" s="19" t="s">
        <v>1405</v>
      </c>
      <c r="F655" s="10">
        <v>42036</v>
      </c>
      <c r="G655" s="10">
        <v>45323</v>
      </c>
      <c r="H655" s="11">
        <v>10</v>
      </c>
      <c r="I655" s="20" t="s">
        <v>259</v>
      </c>
      <c r="J655" s="11" t="s">
        <v>261</v>
      </c>
      <c r="K655" s="11" t="s">
        <v>8715</v>
      </c>
      <c r="L655" s="11">
        <v>2</v>
      </c>
    </row>
    <row r="656" spans="1:12">
      <c r="A656" s="11" t="s">
        <v>1156</v>
      </c>
      <c r="D656" s="11" t="s">
        <v>260</v>
      </c>
      <c r="E656" s="19" t="s">
        <v>1406</v>
      </c>
      <c r="F656" s="10">
        <v>42036</v>
      </c>
      <c r="G656" s="10">
        <v>45323</v>
      </c>
      <c r="H656" s="11">
        <v>10</v>
      </c>
      <c r="I656" s="20" t="s">
        <v>259</v>
      </c>
      <c r="J656" s="11" t="s">
        <v>261</v>
      </c>
      <c r="K656" s="11" t="s">
        <v>8715</v>
      </c>
      <c r="L656" s="11">
        <v>2</v>
      </c>
    </row>
    <row r="657" spans="1:12">
      <c r="A657" s="11" t="s">
        <v>1157</v>
      </c>
      <c r="D657" s="11" t="s">
        <v>260</v>
      </c>
      <c r="E657" s="19" t="s">
        <v>1407</v>
      </c>
      <c r="F657" s="10">
        <v>42036</v>
      </c>
      <c r="G657" s="10">
        <v>45323</v>
      </c>
      <c r="H657" s="11">
        <v>10</v>
      </c>
      <c r="I657" s="20" t="s">
        <v>259</v>
      </c>
      <c r="J657" s="11" t="s">
        <v>261</v>
      </c>
      <c r="K657" s="11" t="s">
        <v>8715</v>
      </c>
      <c r="L657" s="11">
        <v>2</v>
      </c>
    </row>
    <row r="658" spans="1:12">
      <c r="A658" s="11" t="s">
        <v>1158</v>
      </c>
      <c r="D658" s="11" t="s">
        <v>260</v>
      </c>
      <c r="E658" s="19" t="s">
        <v>1408</v>
      </c>
      <c r="F658" s="10">
        <v>42036</v>
      </c>
      <c r="G658" s="10">
        <v>45323</v>
      </c>
      <c r="H658" s="11">
        <v>10</v>
      </c>
      <c r="I658" s="20" t="s">
        <v>259</v>
      </c>
      <c r="J658" s="11" t="s">
        <v>261</v>
      </c>
      <c r="K658" s="11" t="s">
        <v>8715</v>
      </c>
      <c r="L658" s="11">
        <v>2</v>
      </c>
    </row>
    <row r="659" spans="1:12">
      <c r="A659" s="11" t="s">
        <v>1159</v>
      </c>
      <c r="D659" s="11" t="s">
        <v>260</v>
      </c>
      <c r="E659" s="19" t="s">
        <v>1409</v>
      </c>
      <c r="F659" s="10">
        <v>42036</v>
      </c>
      <c r="G659" s="10">
        <v>45323</v>
      </c>
      <c r="H659" s="11">
        <v>10</v>
      </c>
      <c r="I659" s="20" t="s">
        <v>259</v>
      </c>
      <c r="J659" s="11" t="s">
        <v>261</v>
      </c>
      <c r="K659" s="11" t="s">
        <v>8715</v>
      </c>
      <c r="L659" s="11">
        <v>2</v>
      </c>
    </row>
    <row r="660" spans="1:12">
      <c r="A660" s="11" t="s">
        <v>1160</v>
      </c>
      <c r="D660" s="11" t="s">
        <v>260</v>
      </c>
      <c r="E660" s="19" t="s">
        <v>1410</v>
      </c>
      <c r="F660" s="10">
        <v>42036</v>
      </c>
      <c r="G660" s="10">
        <v>45323</v>
      </c>
      <c r="H660" s="11">
        <v>10</v>
      </c>
      <c r="I660" s="20" t="s">
        <v>259</v>
      </c>
      <c r="J660" s="11" t="s">
        <v>261</v>
      </c>
      <c r="K660" s="11" t="s">
        <v>8715</v>
      </c>
      <c r="L660" s="11">
        <v>2</v>
      </c>
    </row>
    <row r="661" spans="1:12">
      <c r="A661" s="11" t="s">
        <v>1161</v>
      </c>
      <c r="D661" s="11" t="s">
        <v>260</v>
      </c>
      <c r="E661" s="19" t="s">
        <v>1411</v>
      </c>
      <c r="F661" s="10">
        <v>42036</v>
      </c>
      <c r="G661" s="10">
        <v>45323</v>
      </c>
      <c r="H661" s="11">
        <v>10</v>
      </c>
      <c r="I661" s="20" t="s">
        <v>259</v>
      </c>
      <c r="J661" s="11" t="s">
        <v>261</v>
      </c>
      <c r="K661" s="11" t="s">
        <v>8715</v>
      </c>
      <c r="L661" s="11">
        <v>2</v>
      </c>
    </row>
    <row r="662" spans="1:12">
      <c r="A662" s="11" t="s">
        <v>1162</v>
      </c>
      <c r="D662" s="11" t="s">
        <v>260</v>
      </c>
      <c r="E662" s="19" t="s">
        <v>1412</v>
      </c>
      <c r="F662" s="10">
        <v>42036</v>
      </c>
      <c r="G662" s="10">
        <v>45323</v>
      </c>
      <c r="H662" s="11">
        <v>10</v>
      </c>
      <c r="I662" s="20" t="s">
        <v>259</v>
      </c>
      <c r="J662" s="11" t="s">
        <v>261</v>
      </c>
      <c r="K662" s="11" t="s">
        <v>8715</v>
      </c>
      <c r="L662" s="11">
        <v>2</v>
      </c>
    </row>
    <row r="663" spans="1:12">
      <c r="A663" s="11" t="s">
        <v>1163</v>
      </c>
      <c r="D663" s="11" t="s">
        <v>260</v>
      </c>
      <c r="E663" s="19" t="s">
        <v>1413</v>
      </c>
      <c r="F663" s="10">
        <v>42036</v>
      </c>
      <c r="G663" s="10">
        <v>45323</v>
      </c>
      <c r="H663" s="11">
        <v>10</v>
      </c>
      <c r="I663" s="20" t="s">
        <v>259</v>
      </c>
      <c r="J663" s="11" t="s">
        <v>261</v>
      </c>
      <c r="K663" s="11" t="s">
        <v>8715</v>
      </c>
      <c r="L663" s="11">
        <v>2</v>
      </c>
    </row>
    <row r="664" spans="1:12">
      <c r="A664" s="11" t="s">
        <v>1164</v>
      </c>
      <c r="D664" s="11" t="s">
        <v>260</v>
      </c>
      <c r="E664" s="19" t="s">
        <v>1414</v>
      </c>
      <c r="F664" s="10">
        <v>42036</v>
      </c>
      <c r="G664" s="10">
        <v>45323</v>
      </c>
      <c r="H664" s="11">
        <v>10</v>
      </c>
      <c r="I664" s="20" t="s">
        <v>259</v>
      </c>
      <c r="J664" s="11" t="s">
        <v>261</v>
      </c>
      <c r="K664" s="11" t="s">
        <v>8715</v>
      </c>
      <c r="L664" s="11">
        <v>2</v>
      </c>
    </row>
    <row r="665" spans="1:12">
      <c r="A665" s="11" t="s">
        <v>1165</v>
      </c>
      <c r="D665" s="11" t="s">
        <v>260</v>
      </c>
      <c r="E665" s="19" t="s">
        <v>1415</v>
      </c>
      <c r="F665" s="10">
        <v>42036</v>
      </c>
      <c r="G665" s="10">
        <v>45323</v>
      </c>
      <c r="H665" s="11">
        <v>10</v>
      </c>
      <c r="I665" s="20" t="s">
        <v>259</v>
      </c>
      <c r="J665" s="11" t="s">
        <v>261</v>
      </c>
      <c r="K665" s="11" t="s">
        <v>8715</v>
      </c>
      <c r="L665" s="11">
        <v>2</v>
      </c>
    </row>
    <row r="666" spans="1:12">
      <c r="A666" s="11" t="s">
        <v>1166</v>
      </c>
      <c r="D666" s="11" t="s">
        <v>260</v>
      </c>
      <c r="E666" s="19" t="s">
        <v>1416</v>
      </c>
      <c r="F666" s="10">
        <v>42036</v>
      </c>
      <c r="G666" s="10">
        <v>45323</v>
      </c>
      <c r="H666" s="11">
        <v>10</v>
      </c>
      <c r="I666" s="20" t="s">
        <v>259</v>
      </c>
      <c r="J666" s="11" t="s">
        <v>261</v>
      </c>
      <c r="K666" s="11" t="s">
        <v>8715</v>
      </c>
      <c r="L666" s="11">
        <v>2</v>
      </c>
    </row>
    <row r="667" spans="1:12">
      <c r="A667" s="11" t="s">
        <v>1167</v>
      </c>
      <c r="D667" s="11" t="s">
        <v>260</v>
      </c>
      <c r="E667" s="19" t="s">
        <v>1417</v>
      </c>
      <c r="F667" s="10">
        <v>42036</v>
      </c>
      <c r="G667" s="10">
        <v>45323</v>
      </c>
      <c r="H667" s="11">
        <v>10</v>
      </c>
      <c r="I667" s="20" t="s">
        <v>259</v>
      </c>
      <c r="J667" s="11" t="s">
        <v>261</v>
      </c>
      <c r="K667" s="11" t="s">
        <v>8715</v>
      </c>
      <c r="L667" s="11">
        <v>2</v>
      </c>
    </row>
    <row r="668" spans="1:12">
      <c r="A668" s="11" t="s">
        <v>1168</v>
      </c>
      <c r="D668" s="11" t="s">
        <v>260</v>
      </c>
      <c r="E668" s="19" t="s">
        <v>1418</v>
      </c>
      <c r="F668" s="10">
        <v>42036</v>
      </c>
      <c r="G668" s="10">
        <v>45323</v>
      </c>
      <c r="H668" s="11">
        <v>10</v>
      </c>
      <c r="I668" s="20" t="s">
        <v>259</v>
      </c>
      <c r="J668" s="11" t="s">
        <v>261</v>
      </c>
      <c r="K668" s="11" t="s">
        <v>8715</v>
      </c>
      <c r="L668" s="11">
        <v>2</v>
      </c>
    </row>
    <row r="669" spans="1:12">
      <c r="A669" s="11" t="s">
        <v>1169</v>
      </c>
      <c r="D669" s="11" t="s">
        <v>260</v>
      </c>
      <c r="E669" s="19" t="s">
        <v>1419</v>
      </c>
      <c r="F669" s="10">
        <v>42036</v>
      </c>
      <c r="G669" s="10">
        <v>45323</v>
      </c>
      <c r="H669" s="11">
        <v>10</v>
      </c>
      <c r="I669" s="20" t="s">
        <v>259</v>
      </c>
      <c r="J669" s="11" t="s">
        <v>261</v>
      </c>
      <c r="K669" s="11" t="s">
        <v>8715</v>
      </c>
      <c r="L669" s="11">
        <v>2</v>
      </c>
    </row>
    <row r="670" spans="1:12">
      <c r="A670" s="11" t="s">
        <v>1170</v>
      </c>
      <c r="D670" s="11" t="s">
        <v>260</v>
      </c>
      <c r="E670" s="19" t="s">
        <v>1420</v>
      </c>
      <c r="F670" s="10">
        <v>42036</v>
      </c>
      <c r="G670" s="10">
        <v>45323</v>
      </c>
      <c r="H670" s="11">
        <v>10</v>
      </c>
      <c r="I670" s="20" t="s">
        <v>259</v>
      </c>
      <c r="J670" s="11" t="s">
        <v>261</v>
      </c>
      <c r="K670" s="11" t="s">
        <v>8715</v>
      </c>
      <c r="L670" s="11">
        <v>2</v>
      </c>
    </row>
    <row r="671" spans="1:12">
      <c r="A671" s="11" t="s">
        <v>1171</v>
      </c>
      <c r="D671" s="11" t="s">
        <v>260</v>
      </c>
      <c r="E671" s="19" t="s">
        <v>1421</v>
      </c>
      <c r="F671" s="10">
        <v>42036</v>
      </c>
      <c r="G671" s="10">
        <v>45323</v>
      </c>
      <c r="H671" s="11">
        <v>10</v>
      </c>
      <c r="I671" s="20" t="s">
        <v>259</v>
      </c>
      <c r="J671" s="11" t="s">
        <v>261</v>
      </c>
      <c r="K671" s="11" t="s">
        <v>8715</v>
      </c>
      <c r="L671" s="11">
        <v>2</v>
      </c>
    </row>
    <row r="672" spans="1:12">
      <c r="A672" s="11" t="s">
        <v>1172</v>
      </c>
      <c r="D672" s="11" t="s">
        <v>260</v>
      </c>
      <c r="E672" s="19" t="s">
        <v>1422</v>
      </c>
      <c r="F672" s="10">
        <v>42036</v>
      </c>
      <c r="G672" s="10">
        <v>45323</v>
      </c>
      <c r="H672" s="11">
        <v>10</v>
      </c>
      <c r="I672" s="20" t="s">
        <v>259</v>
      </c>
      <c r="J672" s="11" t="s">
        <v>261</v>
      </c>
      <c r="K672" s="11" t="s">
        <v>8715</v>
      </c>
      <c r="L672" s="11">
        <v>2</v>
      </c>
    </row>
    <row r="673" spans="1:12">
      <c r="A673" s="11" t="s">
        <v>1173</v>
      </c>
      <c r="D673" s="11" t="s">
        <v>260</v>
      </c>
      <c r="E673" s="19" t="s">
        <v>1423</v>
      </c>
      <c r="F673" s="10">
        <v>42036</v>
      </c>
      <c r="G673" s="10">
        <v>45323</v>
      </c>
      <c r="H673" s="11">
        <v>10</v>
      </c>
      <c r="I673" s="20" t="s">
        <v>259</v>
      </c>
      <c r="J673" s="11" t="s">
        <v>261</v>
      </c>
      <c r="K673" s="11" t="s">
        <v>8715</v>
      </c>
      <c r="L673" s="11">
        <v>2</v>
      </c>
    </row>
    <row r="674" spans="1:12">
      <c r="A674" s="11" t="s">
        <v>1174</v>
      </c>
      <c r="D674" s="11" t="s">
        <v>260</v>
      </c>
      <c r="E674" s="19" t="s">
        <v>1424</v>
      </c>
      <c r="F674" s="10">
        <v>42036</v>
      </c>
      <c r="G674" s="10">
        <v>45323</v>
      </c>
      <c r="H674" s="11">
        <v>10</v>
      </c>
      <c r="I674" s="20" t="s">
        <v>259</v>
      </c>
      <c r="J674" s="11" t="s">
        <v>261</v>
      </c>
      <c r="K674" s="11" t="s">
        <v>8715</v>
      </c>
      <c r="L674" s="11">
        <v>2</v>
      </c>
    </row>
    <row r="675" spans="1:12">
      <c r="A675" s="11" t="s">
        <v>1175</v>
      </c>
      <c r="D675" s="11" t="s">
        <v>260</v>
      </c>
      <c r="E675" s="19" t="s">
        <v>1425</v>
      </c>
      <c r="F675" s="10">
        <v>42036</v>
      </c>
      <c r="G675" s="10">
        <v>45323</v>
      </c>
      <c r="H675" s="11">
        <v>10</v>
      </c>
      <c r="I675" s="20" t="s">
        <v>259</v>
      </c>
      <c r="J675" s="11" t="s">
        <v>261</v>
      </c>
      <c r="K675" s="11" t="s">
        <v>8715</v>
      </c>
      <c r="L675" s="11">
        <v>2</v>
      </c>
    </row>
    <row r="676" spans="1:12">
      <c r="A676" s="11" t="s">
        <v>1176</v>
      </c>
      <c r="D676" s="11" t="s">
        <v>260</v>
      </c>
      <c r="E676" s="19" t="s">
        <v>1426</v>
      </c>
      <c r="F676" s="10">
        <v>42036</v>
      </c>
      <c r="G676" s="10">
        <v>45323</v>
      </c>
      <c r="H676" s="11">
        <v>10</v>
      </c>
      <c r="I676" s="20" t="s">
        <v>259</v>
      </c>
      <c r="J676" s="11" t="s">
        <v>261</v>
      </c>
      <c r="K676" s="11" t="s">
        <v>8715</v>
      </c>
      <c r="L676" s="11">
        <v>2</v>
      </c>
    </row>
    <row r="677" spans="1:12">
      <c r="A677" s="11" t="s">
        <v>1177</v>
      </c>
      <c r="D677" s="11" t="s">
        <v>260</v>
      </c>
      <c r="E677" s="19" t="s">
        <v>1427</v>
      </c>
      <c r="F677" s="10">
        <v>42036</v>
      </c>
      <c r="G677" s="10">
        <v>45323</v>
      </c>
      <c r="H677" s="11">
        <v>10</v>
      </c>
      <c r="I677" s="20" t="s">
        <v>259</v>
      </c>
      <c r="J677" s="11" t="s">
        <v>261</v>
      </c>
      <c r="K677" s="11" t="s">
        <v>8715</v>
      </c>
      <c r="L677" s="11">
        <v>2</v>
      </c>
    </row>
    <row r="678" spans="1:12">
      <c r="A678" s="11" t="s">
        <v>1178</v>
      </c>
      <c r="D678" s="11" t="s">
        <v>260</v>
      </c>
      <c r="E678" s="19" t="s">
        <v>1428</v>
      </c>
      <c r="F678" s="10">
        <v>42036</v>
      </c>
      <c r="G678" s="10">
        <v>45323</v>
      </c>
      <c r="H678" s="11">
        <v>10</v>
      </c>
      <c r="I678" s="20" t="s">
        <v>259</v>
      </c>
      <c r="J678" s="11" t="s">
        <v>261</v>
      </c>
      <c r="K678" s="11" t="s">
        <v>8715</v>
      </c>
      <c r="L678" s="11">
        <v>2</v>
      </c>
    </row>
    <row r="679" spans="1:12">
      <c r="A679" s="11" t="s">
        <v>1179</v>
      </c>
      <c r="D679" s="11" t="s">
        <v>260</v>
      </c>
      <c r="E679" s="19" t="s">
        <v>1429</v>
      </c>
      <c r="F679" s="10">
        <v>42036</v>
      </c>
      <c r="G679" s="10">
        <v>45323</v>
      </c>
      <c r="H679" s="11">
        <v>10</v>
      </c>
      <c r="I679" s="20" t="s">
        <v>259</v>
      </c>
      <c r="J679" s="11" t="s">
        <v>261</v>
      </c>
      <c r="K679" s="11" t="s">
        <v>8715</v>
      </c>
      <c r="L679" s="11">
        <v>2</v>
      </c>
    </row>
    <row r="680" spans="1:12">
      <c r="A680" s="11" t="s">
        <v>1180</v>
      </c>
      <c r="D680" s="11" t="s">
        <v>260</v>
      </c>
      <c r="E680" s="19" t="s">
        <v>1430</v>
      </c>
      <c r="F680" s="10">
        <v>42036</v>
      </c>
      <c r="G680" s="10">
        <v>45323</v>
      </c>
      <c r="H680" s="11">
        <v>10</v>
      </c>
      <c r="I680" s="20" t="s">
        <v>259</v>
      </c>
      <c r="J680" s="11" t="s">
        <v>261</v>
      </c>
      <c r="K680" s="11" t="s">
        <v>8715</v>
      </c>
      <c r="L680" s="11">
        <v>2</v>
      </c>
    </row>
    <row r="681" spans="1:12">
      <c r="A681" s="11" t="s">
        <v>1181</v>
      </c>
      <c r="D681" s="11" t="s">
        <v>260</v>
      </c>
      <c r="E681" s="19" t="s">
        <v>1431</v>
      </c>
      <c r="F681" s="10">
        <v>42036</v>
      </c>
      <c r="G681" s="10">
        <v>45323</v>
      </c>
      <c r="H681" s="11">
        <v>10</v>
      </c>
      <c r="I681" s="20" t="s">
        <v>259</v>
      </c>
      <c r="J681" s="11" t="s">
        <v>261</v>
      </c>
      <c r="K681" s="11" t="s">
        <v>8715</v>
      </c>
      <c r="L681" s="11">
        <v>2</v>
      </c>
    </row>
    <row r="682" spans="1:12">
      <c r="A682" s="11" t="s">
        <v>1182</v>
      </c>
      <c r="D682" s="11" t="s">
        <v>260</v>
      </c>
      <c r="E682" s="19" t="s">
        <v>1432</v>
      </c>
      <c r="F682" s="10">
        <v>42036</v>
      </c>
      <c r="G682" s="10">
        <v>45323</v>
      </c>
      <c r="H682" s="11">
        <v>10</v>
      </c>
      <c r="I682" s="20" t="s">
        <v>259</v>
      </c>
      <c r="J682" s="11" t="s">
        <v>261</v>
      </c>
      <c r="K682" s="11" t="s">
        <v>8715</v>
      </c>
      <c r="L682" s="11">
        <v>2</v>
      </c>
    </row>
    <row r="683" spans="1:12">
      <c r="A683" s="11" t="s">
        <v>1183</v>
      </c>
      <c r="D683" s="11" t="s">
        <v>260</v>
      </c>
      <c r="E683" s="19" t="s">
        <v>1433</v>
      </c>
      <c r="F683" s="10">
        <v>42036</v>
      </c>
      <c r="G683" s="10">
        <v>45323</v>
      </c>
      <c r="H683" s="11">
        <v>10</v>
      </c>
      <c r="I683" s="20" t="s">
        <v>259</v>
      </c>
      <c r="J683" s="11" t="s">
        <v>261</v>
      </c>
      <c r="K683" s="11" t="s">
        <v>8715</v>
      </c>
      <c r="L683" s="11">
        <v>2</v>
      </c>
    </row>
    <row r="684" spans="1:12">
      <c r="A684" s="11" t="s">
        <v>1184</v>
      </c>
      <c r="D684" s="11" t="s">
        <v>260</v>
      </c>
      <c r="E684" s="19" t="s">
        <v>1434</v>
      </c>
      <c r="F684" s="10">
        <v>42036</v>
      </c>
      <c r="G684" s="10">
        <v>45323</v>
      </c>
      <c r="H684" s="11">
        <v>10</v>
      </c>
      <c r="I684" s="20" t="s">
        <v>259</v>
      </c>
      <c r="J684" s="11" t="s">
        <v>261</v>
      </c>
      <c r="K684" s="11" t="s">
        <v>8715</v>
      </c>
      <c r="L684" s="11">
        <v>2</v>
      </c>
    </row>
    <row r="685" spans="1:12">
      <c r="A685" s="11" t="s">
        <v>1185</v>
      </c>
      <c r="D685" s="11" t="s">
        <v>260</v>
      </c>
      <c r="E685" s="19" t="s">
        <v>1435</v>
      </c>
      <c r="F685" s="10">
        <v>42036</v>
      </c>
      <c r="G685" s="10">
        <v>45323</v>
      </c>
      <c r="H685" s="11">
        <v>10</v>
      </c>
      <c r="I685" s="20" t="s">
        <v>259</v>
      </c>
      <c r="J685" s="11" t="s">
        <v>261</v>
      </c>
      <c r="K685" s="11" t="s">
        <v>8715</v>
      </c>
      <c r="L685" s="11">
        <v>2</v>
      </c>
    </row>
    <row r="686" spans="1:12">
      <c r="A686" s="11" t="s">
        <v>1186</v>
      </c>
      <c r="D686" s="11" t="s">
        <v>260</v>
      </c>
      <c r="E686" s="19" t="s">
        <v>1436</v>
      </c>
      <c r="F686" s="10">
        <v>42036</v>
      </c>
      <c r="G686" s="10">
        <v>45323</v>
      </c>
      <c r="H686" s="11">
        <v>10</v>
      </c>
      <c r="I686" s="20" t="s">
        <v>259</v>
      </c>
      <c r="J686" s="11" t="s">
        <v>261</v>
      </c>
      <c r="K686" s="11" t="s">
        <v>8715</v>
      </c>
      <c r="L686" s="11">
        <v>2</v>
      </c>
    </row>
    <row r="687" spans="1:12">
      <c r="A687" s="11" t="s">
        <v>1187</v>
      </c>
      <c r="D687" s="11" t="s">
        <v>260</v>
      </c>
      <c r="E687" s="19" t="s">
        <v>1437</v>
      </c>
      <c r="F687" s="10">
        <v>42036</v>
      </c>
      <c r="G687" s="10">
        <v>45323</v>
      </c>
      <c r="H687" s="11">
        <v>10</v>
      </c>
      <c r="I687" s="20" t="s">
        <v>259</v>
      </c>
      <c r="J687" s="11" t="s">
        <v>261</v>
      </c>
      <c r="K687" s="11" t="s">
        <v>8715</v>
      </c>
      <c r="L687" s="11">
        <v>2</v>
      </c>
    </row>
    <row r="688" spans="1:12">
      <c r="A688" s="11" t="s">
        <v>1188</v>
      </c>
      <c r="D688" s="11" t="s">
        <v>260</v>
      </c>
      <c r="E688" s="19" t="s">
        <v>1438</v>
      </c>
      <c r="F688" s="10">
        <v>42036</v>
      </c>
      <c r="G688" s="10">
        <v>45323</v>
      </c>
      <c r="H688" s="11">
        <v>10</v>
      </c>
      <c r="I688" s="20" t="s">
        <v>259</v>
      </c>
      <c r="J688" s="11" t="s">
        <v>261</v>
      </c>
      <c r="K688" s="11" t="s">
        <v>8715</v>
      </c>
      <c r="L688" s="11">
        <v>2</v>
      </c>
    </row>
    <row r="689" spans="1:12">
      <c r="A689" s="11" t="s">
        <v>1189</v>
      </c>
      <c r="D689" s="11" t="s">
        <v>260</v>
      </c>
      <c r="E689" s="19" t="s">
        <v>1439</v>
      </c>
      <c r="F689" s="10">
        <v>42036</v>
      </c>
      <c r="G689" s="10">
        <v>45323</v>
      </c>
      <c r="H689" s="11">
        <v>10</v>
      </c>
      <c r="I689" s="20" t="s">
        <v>259</v>
      </c>
      <c r="J689" s="11" t="s">
        <v>261</v>
      </c>
      <c r="K689" s="11" t="s">
        <v>8715</v>
      </c>
      <c r="L689" s="11">
        <v>2</v>
      </c>
    </row>
    <row r="690" spans="1:12">
      <c r="A690" s="11" t="s">
        <v>1190</v>
      </c>
      <c r="D690" s="11" t="s">
        <v>260</v>
      </c>
      <c r="E690" s="19" t="s">
        <v>1440</v>
      </c>
      <c r="F690" s="10">
        <v>42036</v>
      </c>
      <c r="G690" s="10">
        <v>45323</v>
      </c>
      <c r="H690" s="11">
        <v>10</v>
      </c>
      <c r="I690" s="20" t="s">
        <v>259</v>
      </c>
      <c r="J690" s="11" t="s">
        <v>261</v>
      </c>
      <c r="K690" s="11" t="s">
        <v>8715</v>
      </c>
      <c r="L690" s="11">
        <v>2</v>
      </c>
    </row>
    <row r="691" spans="1:12">
      <c r="A691" s="11" t="s">
        <v>1191</v>
      </c>
      <c r="D691" s="11" t="s">
        <v>260</v>
      </c>
      <c r="E691" s="19" t="s">
        <v>1441</v>
      </c>
      <c r="F691" s="10">
        <v>42036</v>
      </c>
      <c r="G691" s="10">
        <v>45323</v>
      </c>
      <c r="H691" s="11">
        <v>10</v>
      </c>
      <c r="I691" s="20" t="s">
        <v>259</v>
      </c>
      <c r="J691" s="11" t="s">
        <v>261</v>
      </c>
      <c r="K691" s="11" t="s">
        <v>8715</v>
      </c>
      <c r="L691" s="11">
        <v>2</v>
      </c>
    </row>
    <row r="692" spans="1:12">
      <c r="A692" s="11" t="s">
        <v>1192</v>
      </c>
      <c r="D692" s="11" t="s">
        <v>260</v>
      </c>
      <c r="E692" s="19" t="s">
        <v>1442</v>
      </c>
      <c r="F692" s="10">
        <v>42036</v>
      </c>
      <c r="G692" s="10">
        <v>45323</v>
      </c>
      <c r="H692" s="11">
        <v>10</v>
      </c>
      <c r="I692" s="20" t="s">
        <v>259</v>
      </c>
      <c r="J692" s="11" t="s">
        <v>261</v>
      </c>
      <c r="K692" s="11" t="s">
        <v>8715</v>
      </c>
      <c r="L692" s="11">
        <v>2</v>
      </c>
    </row>
    <row r="693" spans="1:12">
      <c r="A693" s="11" t="s">
        <v>1193</v>
      </c>
      <c r="D693" s="11" t="s">
        <v>260</v>
      </c>
      <c r="E693" s="19" t="s">
        <v>1443</v>
      </c>
      <c r="F693" s="10">
        <v>42036</v>
      </c>
      <c r="G693" s="10">
        <v>45323</v>
      </c>
      <c r="H693" s="11">
        <v>10</v>
      </c>
      <c r="I693" s="20" t="s">
        <v>259</v>
      </c>
      <c r="J693" s="11" t="s">
        <v>261</v>
      </c>
      <c r="K693" s="11" t="s">
        <v>8715</v>
      </c>
      <c r="L693" s="11">
        <v>2</v>
      </c>
    </row>
    <row r="694" spans="1:12">
      <c r="A694" s="11" t="s">
        <v>1194</v>
      </c>
      <c r="D694" s="11" t="s">
        <v>260</v>
      </c>
      <c r="E694" s="19" t="s">
        <v>1444</v>
      </c>
      <c r="F694" s="10">
        <v>42036</v>
      </c>
      <c r="G694" s="10">
        <v>45323</v>
      </c>
      <c r="H694" s="11">
        <v>10</v>
      </c>
      <c r="I694" s="20" t="s">
        <v>259</v>
      </c>
      <c r="J694" s="11" t="s">
        <v>261</v>
      </c>
      <c r="K694" s="11" t="s">
        <v>8715</v>
      </c>
      <c r="L694" s="11">
        <v>2</v>
      </c>
    </row>
    <row r="695" spans="1:12">
      <c r="A695" s="11" t="s">
        <v>1195</v>
      </c>
      <c r="D695" s="11" t="s">
        <v>260</v>
      </c>
      <c r="E695" s="19" t="s">
        <v>1445</v>
      </c>
      <c r="F695" s="10">
        <v>42036</v>
      </c>
      <c r="G695" s="10">
        <v>45323</v>
      </c>
      <c r="H695" s="11">
        <v>10</v>
      </c>
      <c r="I695" s="20" t="s">
        <v>259</v>
      </c>
      <c r="J695" s="11" t="s">
        <v>261</v>
      </c>
      <c r="K695" s="11" t="s">
        <v>8715</v>
      </c>
      <c r="L695" s="11">
        <v>2</v>
      </c>
    </row>
    <row r="696" spans="1:12">
      <c r="A696" s="11" t="s">
        <v>1196</v>
      </c>
      <c r="D696" s="11" t="s">
        <v>260</v>
      </c>
      <c r="E696" s="19" t="s">
        <v>1446</v>
      </c>
      <c r="F696" s="10">
        <v>42036</v>
      </c>
      <c r="G696" s="10">
        <v>45323</v>
      </c>
      <c r="H696" s="11">
        <v>10</v>
      </c>
      <c r="I696" s="20" t="s">
        <v>259</v>
      </c>
      <c r="J696" s="11" t="s">
        <v>261</v>
      </c>
      <c r="K696" s="11" t="s">
        <v>8715</v>
      </c>
      <c r="L696" s="11">
        <v>2</v>
      </c>
    </row>
    <row r="697" spans="1:12">
      <c r="A697" s="11" t="s">
        <v>1197</v>
      </c>
      <c r="D697" s="11" t="s">
        <v>260</v>
      </c>
      <c r="E697" s="19" t="s">
        <v>1447</v>
      </c>
      <c r="F697" s="10">
        <v>42036</v>
      </c>
      <c r="G697" s="10">
        <v>45323</v>
      </c>
      <c r="H697" s="11">
        <v>10</v>
      </c>
      <c r="I697" s="20" t="s">
        <v>259</v>
      </c>
      <c r="J697" s="11" t="s">
        <v>261</v>
      </c>
      <c r="K697" s="11" t="s">
        <v>8715</v>
      </c>
      <c r="L697" s="11">
        <v>2</v>
      </c>
    </row>
    <row r="698" spans="1:12">
      <c r="A698" s="11" t="s">
        <v>1198</v>
      </c>
      <c r="D698" s="11" t="s">
        <v>260</v>
      </c>
      <c r="E698" s="19" t="s">
        <v>1448</v>
      </c>
      <c r="F698" s="10">
        <v>42036</v>
      </c>
      <c r="G698" s="10">
        <v>45323</v>
      </c>
      <c r="H698" s="11">
        <v>10</v>
      </c>
      <c r="I698" s="20" t="s">
        <v>259</v>
      </c>
      <c r="J698" s="11" t="s">
        <v>261</v>
      </c>
      <c r="K698" s="11" t="s">
        <v>8715</v>
      </c>
      <c r="L698" s="11">
        <v>2</v>
      </c>
    </row>
    <row r="699" spans="1:12">
      <c r="A699" s="11" t="s">
        <v>1199</v>
      </c>
      <c r="D699" s="11" t="s">
        <v>260</v>
      </c>
      <c r="E699" s="19" t="s">
        <v>1449</v>
      </c>
      <c r="F699" s="10">
        <v>42036</v>
      </c>
      <c r="G699" s="10">
        <v>45323</v>
      </c>
      <c r="H699" s="11">
        <v>10</v>
      </c>
      <c r="I699" s="20" t="s">
        <v>259</v>
      </c>
      <c r="J699" s="11" t="s">
        <v>261</v>
      </c>
      <c r="K699" s="11" t="s">
        <v>8715</v>
      </c>
      <c r="L699" s="11">
        <v>2</v>
      </c>
    </row>
    <row r="700" spans="1:12">
      <c r="A700" s="11" t="s">
        <v>1200</v>
      </c>
      <c r="D700" s="11" t="s">
        <v>260</v>
      </c>
      <c r="E700" s="19" t="s">
        <v>1450</v>
      </c>
      <c r="F700" s="10">
        <v>42036</v>
      </c>
      <c r="G700" s="10">
        <v>45323</v>
      </c>
      <c r="H700" s="11">
        <v>10</v>
      </c>
      <c r="I700" s="20" t="s">
        <v>259</v>
      </c>
      <c r="J700" s="11" t="s">
        <v>261</v>
      </c>
      <c r="K700" s="11" t="s">
        <v>8715</v>
      </c>
      <c r="L700" s="11">
        <v>2</v>
      </c>
    </row>
    <row r="701" spans="1:12">
      <c r="A701" s="11" t="s">
        <v>1201</v>
      </c>
      <c r="D701" s="11" t="s">
        <v>260</v>
      </c>
      <c r="E701" s="19" t="s">
        <v>1451</v>
      </c>
      <c r="F701" s="10">
        <v>42036</v>
      </c>
      <c r="G701" s="10">
        <v>45323</v>
      </c>
      <c r="H701" s="11">
        <v>10</v>
      </c>
      <c r="I701" s="20" t="s">
        <v>259</v>
      </c>
      <c r="J701" s="11" t="s">
        <v>261</v>
      </c>
      <c r="K701" s="11" t="s">
        <v>8715</v>
      </c>
      <c r="L701" s="11">
        <v>2</v>
      </c>
    </row>
    <row r="702" spans="1:12">
      <c r="A702" s="11" t="s">
        <v>1202</v>
      </c>
      <c r="D702" s="11" t="s">
        <v>260</v>
      </c>
      <c r="E702" s="19" t="s">
        <v>1452</v>
      </c>
      <c r="F702" s="10">
        <v>42036</v>
      </c>
      <c r="G702" s="10">
        <v>45323</v>
      </c>
      <c r="H702" s="11">
        <v>10</v>
      </c>
      <c r="I702" s="20" t="s">
        <v>259</v>
      </c>
      <c r="J702" s="11" t="s">
        <v>261</v>
      </c>
      <c r="K702" s="11" t="s">
        <v>8715</v>
      </c>
      <c r="L702" s="11">
        <v>2</v>
      </c>
    </row>
    <row r="703" spans="1:12">
      <c r="A703" s="11" t="s">
        <v>1203</v>
      </c>
      <c r="D703" s="11" t="s">
        <v>260</v>
      </c>
      <c r="E703" s="19" t="s">
        <v>1453</v>
      </c>
      <c r="F703" s="10">
        <v>42036</v>
      </c>
      <c r="G703" s="10">
        <v>45323</v>
      </c>
      <c r="H703" s="11">
        <v>10</v>
      </c>
      <c r="I703" s="20" t="s">
        <v>259</v>
      </c>
      <c r="J703" s="11" t="s">
        <v>261</v>
      </c>
      <c r="K703" s="11" t="s">
        <v>8715</v>
      </c>
      <c r="L703" s="11">
        <v>2</v>
      </c>
    </row>
    <row r="704" spans="1:12">
      <c r="A704" s="11" t="s">
        <v>1204</v>
      </c>
      <c r="D704" s="11" t="s">
        <v>260</v>
      </c>
      <c r="E704" s="19" t="s">
        <v>1454</v>
      </c>
      <c r="F704" s="10">
        <v>42036</v>
      </c>
      <c r="G704" s="10">
        <v>45323</v>
      </c>
      <c r="H704" s="11">
        <v>10</v>
      </c>
      <c r="I704" s="20" t="s">
        <v>259</v>
      </c>
      <c r="J704" s="11" t="s">
        <v>261</v>
      </c>
      <c r="K704" s="11" t="s">
        <v>8715</v>
      </c>
      <c r="L704" s="11">
        <v>2</v>
      </c>
    </row>
    <row r="705" spans="1:12">
      <c r="A705" s="11" t="s">
        <v>1205</v>
      </c>
      <c r="D705" s="11" t="s">
        <v>260</v>
      </c>
      <c r="E705" s="19" t="s">
        <v>1455</v>
      </c>
      <c r="F705" s="10">
        <v>42036</v>
      </c>
      <c r="G705" s="10">
        <v>45323</v>
      </c>
      <c r="H705" s="11">
        <v>10</v>
      </c>
      <c r="I705" s="20" t="s">
        <v>259</v>
      </c>
      <c r="J705" s="11" t="s">
        <v>261</v>
      </c>
      <c r="K705" s="11" t="s">
        <v>8715</v>
      </c>
      <c r="L705" s="11">
        <v>2</v>
      </c>
    </row>
    <row r="706" spans="1:12">
      <c r="A706" s="11" t="s">
        <v>1206</v>
      </c>
      <c r="D706" s="11" t="s">
        <v>260</v>
      </c>
      <c r="E706" s="19" t="s">
        <v>1456</v>
      </c>
      <c r="F706" s="10">
        <v>42036</v>
      </c>
      <c r="G706" s="10">
        <v>45323</v>
      </c>
      <c r="H706" s="11">
        <v>10</v>
      </c>
      <c r="I706" s="20" t="s">
        <v>259</v>
      </c>
      <c r="J706" s="11" t="s">
        <v>261</v>
      </c>
      <c r="K706" s="11" t="s">
        <v>8715</v>
      </c>
      <c r="L706" s="11">
        <v>2</v>
      </c>
    </row>
    <row r="707" spans="1:12">
      <c r="A707" s="11" t="s">
        <v>1207</v>
      </c>
      <c r="D707" s="11" t="s">
        <v>260</v>
      </c>
      <c r="E707" s="19" t="s">
        <v>1457</v>
      </c>
      <c r="F707" s="10">
        <v>42036</v>
      </c>
      <c r="G707" s="10">
        <v>45323</v>
      </c>
      <c r="H707" s="11">
        <v>10</v>
      </c>
      <c r="I707" s="20" t="s">
        <v>259</v>
      </c>
      <c r="J707" s="11" t="s">
        <v>261</v>
      </c>
      <c r="K707" s="11" t="s">
        <v>8715</v>
      </c>
      <c r="L707" s="11">
        <v>2</v>
      </c>
    </row>
    <row r="708" spans="1:12">
      <c r="A708" s="11" t="s">
        <v>1208</v>
      </c>
      <c r="D708" s="11" t="s">
        <v>260</v>
      </c>
      <c r="E708" s="19" t="s">
        <v>1458</v>
      </c>
      <c r="F708" s="10">
        <v>42036</v>
      </c>
      <c r="G708" s="10">
        <v>45323</v>
      </c>
      <c r="H708" s="11">
        <v>10</v>
      </c>
      <c r="I708" s="20" t="s">
        <v>259</v>
      </c>
      <c r="J708" s="11" t="s">
        <v>261</v>
      </c>
      <c r="K708" s="11" t="s">
        <v>8715</v>
      </c>
      <c r="L708" s="11">
        <v>2</v>
      </c>
    </row>
    <row r="709" spans="1:12">
      <c r="A709" s="11" t="s">
        <v>1209</v>
      </c>
      <c r="D709" s="11" t="s">
        <v>260</v>
      </c>
      <c r="E709" s="19" t="s">
        <v>1459</v>
      </c>
      <c r="F709" s="10">
        <v>42036</v>
      </c>
      <c r="G709" s="10">
        <v>45323</v>
      </c>
      <c r="H709" s="11">
        <v>10</v>
      </c>
      <c r="I709" s="20" t="s">
        <v>259</v>
      </c>
      <c r="J709" s="11" t="s">
        <v>261</v>
      </c>
      <c r="K709" s="11" t="s">
        <v>8715</v>
      </c>
      <c r="L709" s="11">
        <v>2</v>
      </c>
    </row>
    <row r="710" spans="1:12">
      <c r="A710" s="11" t="s">
        <v>1210</v>
      </c>
      <c r="D710" s="11" t="s">
        <v>260</v>
      </c>
      <c r="E710" s="19" t="s">
        <v>1460</v>
      </c>
      <c r="F710" s="10">
        <v>42036</v>
      </c>
      <c r="G710" s="10">
        <v>45323</v>
      </c>
      <c r="H710" s="11">
        <v>10</v>
      </c>
      <c r="I710" s="20" t="s">
        <v>259</v>
      </c>
      <c r="J710" s="11" t="s">
        <v>261</v>
      </c>
      <c r="K710" s="11" t="s">
        <v>8715</v>
      </c>
      <c r="L710" s="11">
        <v>2</v>
      </c>
    </row>
    <row r="711" spans="1:12">
      <c r="A711" s="11" t="s">
        <v>1211</v>
      </c>
      <c r="D711" s="11" t="s">
        <v>260</v>
      </c>
      <c r="E711" s="19" t="s">
        <v>1461</v>
      </c>
      <c r="F711" s="10">
        <v>42036</v>
      </c>
      <c r="G711" s="10">
        <v>45323</v>
      </c>
      <c r="H711" s="11">
        <v>10</v>
      </c>
      <c r="I711" s="20" t="s">
        <v>259</v>
      </c>
      <c r="J711" s="11" t="s">
        <v>261</v>
      </c>
      <c r="K711" s="11" t="s">
        <v>8715</v>
      </c>
      <c r="L711" s="11">
        <v>2</v>
      </c>
    </row>
    <row r="712" spans="1:12">
      <c r="A712" s="11" t="s">
        <v>1212</v>
      </c>
      <c r="D712" s="11" t="s">
        <v>260</v>
      </c>
      <c r="E712" s="19" t="s">
        <v>1462</v>
      </c>
      <c r="F712" s="10">
        <v>42036</v>
      </c>
      <c r="G712" s="10">
        <v>45323</v>
      </c>
      <c r="H712" s="11">
        <v>10</v>
      </c>
      <c r="I712" s="20" t="s">
        <v>259</v>
      </c>
      <c r="J712" s="11" t="s">
        <v>261</v>
      </c>
      <c r="K712" s="11" t="s">
        <v>8715</v>
      </c>
      <c r="L712" s="11">
        <v>2</v>
      </c>
    </row>
    <row r="713" spans="1:12">
      <c r="A713" s="11" t="s">
        <v>1213</v>
      </c>
      <c r="D713" s="11" t="s">
        <v>260</v>
      </c>
      <c r="E713" s="19" t="s">
        <v>1463</v>
      </c>
      <c r="F713" s="10">
        <v>42036</v>
      </c>
      <c r="G713" s="10">
        <v>45323</v>
      </c>
      <c r="H713" s="11">
        <v>10</v>
      </c>
      <c r="I713" s="20" t="s">
        <v>259</v>
      </c>
      <c r="J713" s="11" t="s">
        <v>261</v>
      </c>
      <c r="K713" s="11" t="s">
        <v>8715</v>
      </c>
      <c r="L713" s="11">
        <v>2</v>
      </c>
    </row>
    <row r="714" spans="1:12">
      <c r="A714" s="11" t="s">
        <v>1214</v>
      </c>
      <c r="D714" s="11" t="s">
        <v>260</v>
      </c>
      <c r="E714" s="19" t="s">
        <v>1464</v>
      </c>
      <c r="F714" s="10">
        <v>42036</v>
      </c>
      <c r="G714" s="10">
        <v>45323</v>
      </c>
      <c r="H714" s="11">
        <v>10</v>
      </c>
      <c r="I714" s="20" t="s">
        <v>259</v>
      </c>
      <c r="J714" s="11" t="s">
        <v>261</v>
      </c>
      <c r="K714" s="11" t="s">
        <v>8715</v>
      </c>
      <c r="L714" s="11">
        <v>2</v>
      </c>
    </row>
    <row r="715" spans="1:12">
      <c r="A715" s="11" t="s">
        <v>1215</v>
      </c>
      <c r="D715" s="11" t="s">
        <v>260</v>
      </c>
      <c r="E715" s="19" t="s">
        <v>1465</v>
      </c>
      <c r="F715" s="10">
        <v>42036</v>
      </c>
      <c r="G715" s="10">
        <v>45323</v>
      </c>
      <c r="H715" s="11">
        <v>10</v>
      </c>
      <c r="I715" s="20" t="s">
        <v>259</v>
      </c>
      <c r="J715" s="11" t="s">
        <v>261</v>
      </c>
      <c r="K715" s="11" t="s">
        <v>8715</v>
      </c>
      <c r="L715" s="11">
        <v>2</v>
      </c>
    </row>
    <row r="716" spans="1:12">
      <c r="A716" s="11" t="s">
        <v>1216</v>
      </c>
      <c r="D716" s="11" t="s">
        <v>260</v>
      </c>
      <c r="E716" s="19" t="s">
        <v>1466</v>
      </c>
      <c r="F716" s="10">
        <v>42036</v>
      </c>
      <c r="G716" s="10">
        <v>45323</v>
      </c>
      <c r="H716" s="11">
        <v>10</v>
      </c>
      <c r="I716" s="20" t="s">
        <v>259</v>
      </c>
      <c r="J716" s="11" t="s">
        <v>261</v>
      </c>
      <c r="K716" s="11" t="s">
        <v>8715</v>
      </c>
      <c r="L716" s="11">
        <v>2</v>
      </c>
    </row>
    <row r="717" spans="1:12">
      <c r="A717" s="11" t="s">
        <v>1217</v>
      </c>
      <c r="D717" s="11" t="s">
        <v>260</v>
      </c>
      <c r="E717" s="19" t="s">
        <v>1467</v>
      </c>
      <c r="F717" s="10">
        <v>42036</v>
      </c>
      <c r="G717" s="10">
        <v>45323</v>
      </c>
      <c r="H717" s="11">
        <v>10</v>
      </c>
      <c r="I717" s="20" t="s">
        <v>259</v>
      </c>
      <c r="J717" s="11" t="s">
        <v>261</v>
      </c>
      <c r="K717" s="11" t="s">
        <v>8715</v>
      </c>
      <c r="L717" s="11">
        <v>2</v>
      </c>
    </row>
    <row r="718" spans="1:12">
      <c r="A718" s="11" t="s">
        <v>1218</v>
      </c>
      <c r="D718" s="11" t="s">
        <v>260</v>
      </c>
      <c r="E718" s="19" t="s">
        <v>1468</v>
      </c>
      <c r="F718" s="10">
        <v>42036</v>
      </c>
      <c r="G718" s="10">
        <v>45323</v>
      </c>
      <c r="H718" s="11">
        <v>10</v>
      </c>
      <c r="I718" s="20" t="s">
        <v>259</v>
      </c>
      <c r="J718" s="11" t="s">
        <v>261</v>
      </c>
      <c r="K718" s="11" t="s">
        <v>8715</v>
      </c>
      <c r="L718" s="11">
        <v>2</v>
      </c>
    </row>
    <row r="719" spans="1:12">
      <c r="A719" s="11" t="s">
        <v>1219</v>
      </c>
      <c r="D719" s="11" t="s">
        <v>260</v>
      </c>
      <c r="E719" s="19" t="s">
        <v>1469</v>
      </c>
      <c r="F719" s="10">
        <v>42036</v>
      </c>
      <c r="G719" s="10">
        <v>45323</v>
      </c>
      <c r="H719" s="11">
        <v>10</v>
      </c>
      <c r="I719" s="20" t="s">
        <v>259</v>
      </c>
      <c r="J719" s="11" t="s">
        <v>261</v>
      </c>
      <c r="K719" s="11" t="s">
        <v>8715</v>
      </c>
      <c r="L719" s="11">
        <v>2</v>
      </c>
    </row>
    <row r="720" spans="1:12">
      <c r="A720" s="11" t="s">
        <v>1220</v>
      </c>
      <c r="D720" s="11" t="s">
        <v>260</v>
      </c>
      <c r="E720" s="19" t="s">
        <v>1470</v>
      </c>
      <c r="F720" s="10">
        <v>42036</v>
      </c>
      <c r="G720" s="10">
        <v>45323</v>
      </c>
      <c r="H720" s="11">
        <v>10</v>
      </c>
      <c r="I720" s="20" t="s">
        <v>259</v>
      </c>
      <c r="J720" s="11" t="s">
        <v>261</v>
      </c>
      <c r="K720" s="11" t="s">
        <v>8715</v>
      </c>
      <c r="L720" s="11">
        <v>2</v>
      </c>
    </row>
    <row r="721" spans="1:12">
      <c r="A721" s="11" t="s">
        <v>1221</v>
      </c>
      <c r="D721" s="11" t="s">
        <v>260</v>
      </c>
      <c r="E721" s="19" t="s">
        <v>1471</v>
      </c>
      <c r="F721" s="10">
        <v>42036</v>
      </c>
      <c r="G721" s="10">
        <v>45323</v>
      </c>
      <c r="H721" s="11">
        <v>10</v>
      </c>
      <c r="I721" s="20" t="s">
        <v>259</v>
      </c>
      <c r="J721" s="11" t="s">
        <v>261</v>
      </c>
      <c r="K721" s="11" t="s">
        <v>8715</v>
      </c>
      <c r="L721" s="11">
        <v>2</v>
      </c>
    </row>
    <row r="722" spans="1:12">
      <c r="A722" s="11" t="s">
        <v>1222</v>
      </c>
      <c r="D722" s="11" t="s">
        <v>260</v>
      </c>
      <c r="E722" s="19" t="s">
        <v>1472</v>
      </c>
      <c r="F722" s="10">
        <v>42036</v>
      </c>
      <c r="G722" s="10">
        <v>45323</v>
      </c>
      <c r="H722" s="11">
        <v>10</v>
      </c>
      <c r="I722" s="20" t="s">
        <v>259</v>
      </c>
      <c r="J722" s="11" t="s">
        <v>261</v>
      </c>
      <c r="K722" s="11" t="s">
        <v>8715</v>
      </c>
      <c r="L722" s="11">
        <v>2</v>
      </c>
    </row>
    <row r="723" spans="1:12">
      <c r="A723" s="11" t="s">
        <v>1223</v>
      </c>
      <c r="D723" s="11" t="s">
        <v>260</v>
      </c>
      <c r="E723" s="19" t="s">
        <v>1473</v>
      </c>
      <c r="F723" s="10">
        <v>42036</v>
      </c>
      <c r="G723" s="10">
        <v>45323</v>
      </c>
      <c r="H723" s="11">
        <v>10</v>
      </c>
      <c r="I723" s="20" t="s">
        <v>259</v>
      </c>
      <c r="J723" s="11" t="s">
        <v>261</v>
      </c>
      <c r="K723" s="11" t="s">
        <v>8715</v>
      </c>
      <c r="L723" s="11">
        <v>2</v>
      </c>
    </row>
    <row r="724" spans="1:12">
      <c r="A724" s="11" t="s">
        <v>1224</v>
      </c>
      <c r="D724" s="11" t="s">
        <v>260</v>
      </c>
      <c r="E724" s="19" t="s">
        <v>1474</v>
      </c>
      <c r="F724" s="10">
        <v>42036</v>
      </c>
      <c r="G724" s="10">
        <v>45323</v>
      </c>
      <c r="H724" s="11">
        <v>10</v>
      </c>
      <c r="I724" s="20" t="s">
        <v>259</v>
      </c>
      <c r="J724" s="11" t="s">
        <v>261</v>
      </c>
      <c r="K724" s="11" t="s">
        <v>8715</v>
      </c>
      <c r="L724" s="11">
        <v>2</v>
      </c>
    </row>
    <row r="725" spans="1:12">
      <c r="A725" s="11" t="s">
        <v>1225</v>
      </c>
      <c r="D725" s="11" t="s">
        <v>260</v>
      </c>
      <c r="E725" s="19" t="s">
        <v>1475</v>
      </c>
      <c r="F725" s="10">
        <v>42036</v>
      </c>
      <c r="G725" s="10">
        <v>45323</v>
      </c>
      <c r="H725" s="11">
        <v>10</v>
      </c>
      <c r="I725" s="20" t="s">
        <v>259</v>
      </c>
      <c r="J725" s="11" t="s">
        <v>261</v>
      </c>
      <c r="K725" s="11" t="s">
        <v>8715</v>
      </c>
      <c r="L725" s="11">
        <v>2</v>
      </c>
    </row>
    <row r="726" spans="1:12">
      <c r="A726" s="11" t="s">
        <v>1226</v>
      </c>
      <c r="D726" s="11" t="s">
        <v>260</v>
      </c>
      <c r="E726" s="19" t="s">
        <v>1476</v>
      </c>
      <c r="F726" s="10">
        <v>42036</v>
      </c>
      <c r="G726" s="10">
        <v>45323</v>
      </c>
      <c r="H726" s="11">
        <v>10</v>
      </c>
      <c r="I726" s="20" t="s">
        <v>259</v>
      </c>
      <c r="J726" s="11" t="s">
        <v>261</v>
      </c>
      <c r="K726" s="11" t="s">
        <v>8715</v>
      </c>
      <c r="L726" s="11">
        <v>2</v>
      </c>
    </row>
    <row r="727" spans="1:12">
      <c r="A727" s="11" t="s">
        <v>1227</v>
      </c>
      <c r="D727" s="11" t="s">
        <v>260</v>
      </c>
      <c r="E727" s="19" t="s">
        <v>1477</v>
      </c>
      <c r="F727" s="10">
        <v>42036</v>
      </c>
      <c r="G727" s="10">
        <v>45323</v>
      </c>
      <c r="H727" s="11">
        <v>10</v>
      </c>
      <c r="I727" s="20" t="s">
        <v>259</v>
      </c>
      <c r="J727" s="11" t="s">
        <v>261</v>
      </c>
      <c r="K727" s="11" t="s">
        <v>8715</v>
      </c>
      <c r="L727" s="11">
        <v>2</v>
      </c>
    </row>
    <row r="728" spans="1:12">
      <c r="A728" s="11" t="s">
        <v>1228</v>
      </c>
      <c r="D728" s="11" t="s">
        <v>260</v>
      </c>
      <c r="E728" s="19" t="s">
        <v>1478</v>
      </c>
      <c r="F728" s="10">
        <v>42036</v>
      </c>
      <c r="G728" s="10">
        <v>45323</v>
      </c>
      <c r="H728" s="11">
        <v>10</v>
      </c>
      <c r="I728" s="20" t="s">
        <v>259</v>
      </c>
      <c r="J728" s="11" t="s">
        <v>261</v>
      </c>
      <c r="K728" s="11" t="s">
        <v>8715</v>
      </c>
      <c r="L728" s="11">
        <v>2</v>
      </c>
    </row>
    <row r="729" spans="1:12">
      <c r="A729" s="11" t="s">
        <v>1229</v>
      </c>
      <c r="D729" s="11" t="s">
        <v>260</v>
      </c>
      <c r="E729" s="19" t="s">
        <v>1479</v>
      </c>
      <c r="F729" s="10">
        <v>42036</v>
      </c>
      <c r="G729" s="10">
        <v>45323</v>
      </c>
      <c r="H729" s="11">
        <v>10</v>
      </c>
      <c r="I729" s="20" t="s">
        <v>259</v>
      </c>
      <c r="J729" s="11" t="s">
        <v>261</v>
      </c>
      <c r="K729" s="11" t="s">
        <v>8715</v>
      </c>
      <c r="L729" s="11">
        <v>2</v>
      </c>
    </row>
    <row r="730" spans="1:12">
      <c r="A730" s="11" t="s">
        <v>1230</v>
      </c>
      <c r="D730" s="11" t="s">
        <v>260</v>
      </c>
      <c r="E730" s="19" t="s">
        <v>1480</v>
      </c>
      <c r="F730" s="10">
        <v>42036</v>
      </c>
      <c r="G730" s="10">
        <v>45323</v>
      </c>
      <c r="H730" s="11">
        <v>10</v>
      </c>
      <c r="I730" s="20" t="s">
        <v>259</v>
      </c>
      <c r="J730" s="11" t="s">
        <v>261</v>
      </c>
      <c r="K730" s="11" t="s">
        <v>8715</v>
      </c>
      <c r="L730" s="11">
        <v>2</v>
      </c>
    </row>
    <row r="731" spans="1:12">
      <c r="A731" s="11" t="s">
        <v>1231</v>
      </c>
      <c r="D731" s="11" t="s">
        <v>260</v>
      </c>
      <c r="E731" s="19" t="s">
        <v>1481</v>
      </c>
      <c r="F731" s="10">
        <v>42036</v>
      </c>
      <c r="G731" s="10">
        <v>45323</v>
      </c>
      <c r="H731" s="11">
        <v>10</v>
      </c>
      <c r="I731" s="20" t="s">
        <v>259</v>
      </c>
      <c r="J731" s="11" t="s">
        <v>261</v>
      </c>
      <c r="K731" s="11" t="s">
        <v>8715</v>
      </c>
      <c r="L731" s="11">
        <v>2</v>
      </c>
    </row>
    <row r="732" spans="1:12">
      <c r="A732" s="11" t="s">
        <v>1232</v>
      </c>
      <c r="D732" s="11" t="s">
        <v>260</v>
      </c>
      <c r="E732" s="19" t="s">
        <v>1482</v>
      </c>
      <c r="F732" s="10">
        <v>42036</v>
      </c>
      <c r="G732" s="10">
        <v>45323</v>
      </c>
      <c r="H732" s="11">
        <v>10</v>
      </c>
      <c r="I732" s="20" t="s">
        <v>259</v>
      </c>
      <c r="J732" s="11" t="s">
        <v>261</v>
      </c>
      <c r="K732" s="11" t="s">
        <v>8715</v>
      </c>
      <c r="L732" s="11">
        <v>2</v>
      </c>
    </row>
    <row r="733" spans="1:12">
      <c r="A733" s="11" t="s">
        <v>1233</v>
      </c>
      <c r="D733" s="11" t="s">
        <v>260</v>
      </c>
      <c r="E733" s="19" t="s">
        <v>1483</v>
      </c>
      <c r="F733" s="10">
        <v>42036</v>
      </c>
      <c r="G733" s="10">
        <v>45323</v>
      </c>
      <c r="H733" s="11">
        <v>10</v>
      </c>
      <c r="I733" s="20" t="s">
        <v>259</v>
      </c>
      <c r="J733" s="11" t="s">
        <v>261</v>
      </c>
      <c r="K733" s="11" t="s">
        <v>8715</v>
      </c>
      <c r="L733" s="11">
        <v>2</v>
      </c>
    </row>
    <row r="734" spans="1:12">
      <c r="A734" s="11" t="s">
        <v>1234</v>
      </c>
      <c r="D734" s="11" t="s">
        <v>260</v>
      </c>
      <c r="E734" s="19" t="s">
        <v>1484</v>
      </c>
      <c r="F734" s="10">
        <v>42036</v>
      </c>
      <c r="G734" s="10">
        <v>45323</v>
      </c>
      <c r="H734" s="11">
        <v>10</v>
      </c>
      <c r="I734" s="20" t="s">
        <v>259</v>
      </c>
      <c r="J734" s="11" t="s">
        <v>261</v>
      </c>
      <c r="K734" s="11" t="s">
        <v>8715</v>
      </c>
      <c r="L734" s="11">
        <v>2</v>
      </c>
    </row>
    <row r="735" spans="1:12">
      <c r="A735" s="11" t="s">
        <v>1235</v>
      </c>
      <c r="D735" s="11" t="s">
        <v>260</v>
      </c>
      <c r="E735" s="19" t="s">
        <v>1485</v>
      </c>
      <c r="F735" s="10">
        <v>42036</v>
      </c>
      <c r="G735" s="10">
        <v>45323</v>
      </c>
      <c r="H735" s="11">
        <v>10</v>
      </c>
      <c r="I735" s="20" t="s">
        <v>259</v>
      </c>
      <c r="J735" s="11" t="s">
        <v>261</v>
      </c>
      <c r="K735" s="11" t="s">
        <v>8715</v>
      </c>
      <c r="L735" s="11">
        <v>2</v>
      </c>
    </row>
    <row r="736" spans="1:12">
      <c r="A736" s="11" t="s">
        <v>1236</v>
      </c>
      <c r="D736" s="11" t="s">
        <v>260</v>
      </c>
      <c r="E736" s="19" t="s">
        <v>1486</v>
      </c>
      <c r="F736" s="10">
        <v>42036</v>
      </c>
      <c r="G736" s="10">
        <v>45323</v>
      </c>
      <c r="H736" s="11">
        <v>10</v>
      </c>
      <c r="I736" s="20" t="s">
        <v>259</v>
      </c>
      <c r="J736" s="11" t="s">
        <v>261</v>
      </c>
      <c r="K736" s="11" t="s">
        <v>8715</v>
      </c>
      <c r="L736" s="11">
        <v>2</v>
      </c>
    </row>
    <row r="737" spans="1:12">
      <c r="A737" s="11" t="s">
        <v>1237</v>
      </c>
      <c r="D737" s="11" t="s">
        <v>260</v>
      </c>
      <c r="E737" s="19" t="s">
        <v>1487</v>
      </c>
      <c r="F737" s="10">
        <v>42036</v>
      </c>
      <c r="G737" s="10">
        <v>45323</v>
      </c>
      <c r="H737" s="11">
        <v>10</v>
      </c>
      <c r="I737" s="20" t="s">
        <v>259</v>
      </c>
      <c r="J737" s="11" t="s">
        <v>261</v>
      </c>
      <c r="K737" s="11" t="s">
        <v>8715</v>
      </c>
      <c r="L737" s="11">
        <v>2</v>
      </c>
    </row>
    <row r="738" spans="1:12">
      <c r="A738" s="11" t="s">
        <v>1238</v>
      </c>
      <c r="D738" s="11" t="s">
        <v>260</v>
      </c>
      <c r="E738" s="19" t="s">
        <v>1488</v>
      </c>
      <c r="F738" s="10">
        <v>42036</v>
      </c>
      <c r="G738" s="10">
        <v>45323</v>
      </c>
      <c r="H738" s="11">
        <v>10</v>
      </c>
      <c r="I738" s="20" t="s">
        <v>259</v>
      </c>
      <c r="J738" s="11" t="s">
        <v>261</v>
      </c>
      <c r="K738" s="11" t="s">
        <v>8715</v>
      </c>
      <c r="L738" s="11">
        <v>2</v>
      </c>
    </row>
    <row r="739" spans="1:12">
      <c r="A739" s="11" t="s">
        <v>1239</v>
      </c>
      <c r="D739" s="11" t="s">
        <v>260</v>
      </c>
      <c r="E739" s="19" t="s">
        <v>1489</v>
      </c>
      <c r="F739" s="10">
        <v>42036</v>
      </c>
      <c r="G739" s="10">
        <v>45323</v>
      </c>
      <c r="H739" s="11">
        <v>10</v>
      </c>
      <c r="I739" s="20" t="s">
        <v>259</v>
      </c>
      <c r="J739" s="11" t="s">
        <v>261</v>
      </c>
      <c r="K739" s="11" t="s">
        <v>8715</v>
      </c>
      <c r="L739" s="11">
        <v>2</v>
      </c>
    </row>
    <row r="740" spans="1:12">
      <c r="A740" s="11" t="s">
        <v>1240</v>
      </c>
      <c r="D740" s="11" t="s">
        <v>260</v>
      </c>
      <c r="E740" s="19" t="s">
        <v>1490</v>
      </c>
      <c r="F740" s="10">
        <v>42036</v>
      </c>
      <c r="G740" s="10">
        <v>45323</v>
      </c>
      <c r="H740" s="11">
        <v>10</v>
      </c>
      <c r="I740" s="20" t="s">
        <v>259</v>
      </c>
      <c r="J740" s="11" t="s">
        <v>261</v>
      </c>
      <c r="K740" s="11" t="s">
        <v>8715</v>
      </c>
      <c r="L740" s="11">
        <v>2</v>
      </c>
    </row>
    <row r="741" spans="1:12">
      <c r="A741" s="11" t="s">
        <v>1241</v>
      </c>
      <c r="D741" s="11" t="s">
        <v>260</v>
      </c>
      <c r="E741" s="19" t="s">
        <v>1491</v>
      </c>
      <c r="F741" s="10">
        <v>42036</v>
      </c>
      <c r="G741" s="10">
        <v>45323</v>
      </c>
      <c r="H741" s="11">
        <v>10</v>
      </c>
      <c r="I741" s="20" t="s">
        <v>259</v>
      </c>
      <c r="J741" s="11" t="s">
        <v>261</v>
      </c>
      <c r="K741" s="11" t="s">
        <v>8715</v>
      </c>
      <c r="L741" s="11">
        <v>2</v>
      </c>
    </row>
    <row r="742" spans="1:12">
      <c r="A742" s="11" t="s">
        <v>1242</v>
      </c>
      <c r="D742" s="11" t="s">
        <v>260</v>
      </c>
      <c r="E742" s="19" t="s">
        <v>1492</v>
      </c>
      <c r="F742" s="10">
        <v>42036</v>
      </c>
      <c r="G742" s="10">
        <v>45323</v>
      </c>
      <c r="H742" s="11">
        <v>10</v>
      </c>
      <c r="I742" s="20" t="s">
        <v>259</v>
      </c>
      <c r="J742" s="11" t="s">
        <v>261</v>
      </c>
      <c r="K742" s="11" t="s">
        <v>8715</v>
      </c>
      <c r="L742" s="11">
        <v>2</v>
      </c>
    </row>
    <row r="743" spans="1:12">
      <c r="A743" s="11" t="s">
        <v>1243</v>
      </c>
      <c r="D743" s="11" t="s">
        <v>260</v>
      </c>
      <c r="E743" s="19" t="s">
        <v>1493</v>
      </c>
      <c r="F743" s="10">
        <v>42036</v>
      </c>
      <c r="G743" s="10">
        <v>45323</v>
      </c>
      <c r="H743" s="11">
        <v>10</v>
      </c>
      <c r="I743" s="20" t="s">
        <v>259</v>
      </c>
      <c r="J743" s="11" t="s">
        <v>261</v>
      </c>
      <c r="K743" s="11" t="s">
        <v>8715</v>
      </c>
      <c r="L743" s="11">
        <v>2</v>
      </c>
    </row>
    <row r="744" spans="1:12">
      <c r="A744" s="11" t="s">
        <v>1244</v>
      </c>
      <c r="D744" s="11" t="s">
        <v>260</v>
      </c>
      <c r="E744" s="19" t="s">
        <v>1494</v>
      </c>
      <c r="F744" s="10">
        <v>42036</v>
      </c>
      <c r="G744" s="10">
        <v>45323</v>
      </c>
      <c r="H744" s="11">
        <v>10</v>
      </c>
      <c r="I744" s="20" t="s">
        <v>259</v>
      </c>
      <c r="J744" s="11" t="s">
        <v>261</v>
      </c>
      <c r="K744" s="11" t="s">
        <v>8715</v>
      </c>
      <c r="L744" s="11">
        <v>2</v>
      </c>
    </row>
    <row r="745" spans="1:12">
      <c r="A745" s="11" t="s">
        <v>1245</v>
      </c>
      <c r="D745" s="11" t="s">
        <v>260</v>
      </c>
      <c r="E745" s="19" t="s">
        <v>1495</v>
      </c>
      <c r="F745" s="10">
        <v>42036</v>
      </c>
      <c r="G745" s="10">
        <v>45323</v>
      </c>
      <c r="H745" s="11">
        <v>10</v>
      </c>
      <c r="I745" s="20" t="s">
        <v>259</v>
      </c>
      <c r="J745" s="11" t="s">
        <v>261</v>
      </c>
      <c r="K745" s="11" t="s">
        <v>8715</v>
      </c>
      <c r="L745" s="11">
        <v>2</v>
      </c>
    </row>
    <row r="746" spans="1:12">
      <c r="A746" s="11" t="s">
        <v>1246</v>
      </c>
      <c r="D746" s="11" t="s">
        <v>260</v>
      </c>
      <c r="E746" s="19" t="s">
        <v>1496</v>
      </c>
      <c r="F746" s="10">
        <v>42036</v>
      </c>
      <c r="G746" s="10">
        <v>45323</v>
      </c>
      <c r="H746" s="11">
        <v>10</v>
      </c>
      <c r="I746" s="20" t="s">
        <v>259</v>
      </c>
      <c r="J746" s="11" t="s">
        <v>261</v>
      </c>
      <c r="K746" s="11" t="s">
        <v>8715</v>
      </c>
      <c r="L746" s="11">
        <v>2</v>
      </c>
    </row>
    <row r="747" spans="1:12">
      <c r="A747" s="11" t="s">
        <v>1247</v>
      </c>
      <c r="D747" s="11" t="s">
        <v>260</v>
      </c>
      <c r="E747" s="19" t="s">
        <v>1497</v>
      </c>
      <c r="F747" s="10">
        <v>42036</v>
      </c>
      <c r="G747" s="10">
        <v>45323</v>
      </c>
      <c r="H747" s="11">
        <v>10</v>
      </c>
      <c r="I747" s="20" t="s">
        <v>259</v>
      </c>
      <c r="J747" s="11" t="s">
        <v>261</v>
      </c>
      <c r="K747" s="11" t="s">
        <v>8715</v>
      </c>
      <c r="L747" s="11">
        <v>2</v>
      </c>
    </row>
    <row r="748" spans="1:12">
      <c r="A748" s="11" t="s">
        <v>1248</v>
      </c>
      <c r="D748" s="11" t="s">
        <v>260</v>
      </c>
      <c r="E748" s="19" t="s">
        <v>1498</v>
      </c>
      <c r="F748" s="10">
        <v>42036</v>
      </c>
      <c r="G748" s="10">
        <v>45323</v>
      </c>
      <c r="H748" s="11">
        <v>10</v>
      </c>
      <c r="I748" s="20" t="s">
        <v>259</v>
      </c>
      <c r="J748" s="11" t="s">
        <v>261</v>
      </c>
      <c r="K748" s="11" t="s">
        <v>8715</v>
      </c>
      <c r="L748" s="11">
        <v>2</v>
      </c>
    </row>
    <row r="749" spans="1:12">
      <c r="A749" s="11" t="s">
        <v>1249</v>
      </c>
      <c r="D749" s="11" t="s">
        <v>260</v>
      </c>
      <c r="E749" s="19" t="s">
        <v>1499</v>
      </c>
      <c r="F749" s="10">
        <v>42036</v>
      </c>
      <c r="G749" s="10">
        <v>45323</v>
      </c>
      <c r="H749" s="11">
        <v>10</v>
      </c>
      <c r="I749" s="20" t="s">
        <v>259</v>
      </c>
      <c r="J749" s="11" t="s">
        <v>261</v>
      </c>
      <c r="K749" s="11" t="s">
        <v>8715</v>
      </c>
      <c r="L749" s="11">
        <v>2</v>
      </c>
    </row>
    <row r="750" spans="1:12">
      <c r="A750" s="11" t="s">
        <v>1250</v>
      </c>
      <c r="D750" s="11" t="s">
        <v>260</v>
      </c>
      <c r="E750" s="19" t="s">
        <v>1500</v>
      </c>
      <c r="F750" s="10">
        <v>42036</v>
      </c>
      <c r="G750" s="10">
        <v>45323</v>
      </c>
      <c r="H750" s="11">
        <v>10</v>
      </c>
      <c r="I750" s="20" t="s">
        <v>259</v>
      </c>
      <c r="J750" s="11" t="s">
        <v>261</v>
      </c>
      <c r="K750" s="11" t="s">
        <v>8715</v>
      </c>
      <c r="L750" s="11">
        <v>2</v>
      </c>
    </row>
    <row r="751" spans="1:12">
      <c r="A751" s="11" t="s">
        <v>1251</v>
      </c>
      <c r="D751" s="11" t="s">
        <v>260</v>
      </c>
      <c r="E751" s="19" t="s">
        <v>1501</v>
      </c>
      <c r="F751" s="10">
        <v>42036</v>
      </c>
      <c r="G751" s="10">
        <v>45323</v>
      </c>
      <c r="H751" s="11">
        <v>10</v>
      </c>
      <c r="I751" s="20" t="s">
        <v>259</v>
      </c>
      <c r="J751" s="11" t="s">
        <v>261</v>
      </c>
      <c r="K751" s="11" t="s">
        <v>8715</v>
      </c>
      <c r="L751" s="11">
        <v>2</v>
      </c>
    </row>
    <row r="752" spans="1:12">
      <c r="A752" s="11" t="s">
        <v>1252</v>
      </c>
      <c r="D752" s="11" t="s">
        <v>260</v>
      </c>
      <c r="E752" s="19" t="s">
        <v>1502</v>
      </c>
      <c r="F752" s="10">
        <v>42036</v>
      </c>
      <c r="G752" s="10">
        <v>45323</v>
      </c>
      <c r="H752" s="11">
        <v>10</v>
      </c>
      <c r="I752" s="20" t="s">
        <v>259</v>
      </c>
      <c r="J752" s="11" t="s">
        <v>261</v>
      </c>
      <c r="K752" s="11" t="s">
        <v>8715</v>
      </c>
      <c r="L752" s="11">
        <v>2</v>
      </c>
    </row>
    <row r="753" spans="1:12">
      <c r="A753" s="11" t="s">
        <v>1253</v>
      </c>
      <c r="D753" s="11" t="s">
        <v>260</v>
      </c>
      <c r="E753" s="19" t="s">
        <v>1503</v>
      </c>
      <c r="F753" s="10">
        <v>42036</v>
      </c>
      <c r="G753" s="10">
        <v>45323</v>
      </c>
      <c r="H753" s="11">
        <v>10</v>
      </c>
      <c r="I753" s="20" t="s">
        <v>259</v>
      </c>
      <c r="J753" s="11" t="s">
        <v>261</v>
      </c>
      <c r="K753" s="11" t="s">
        <v>8715</v>
      </c>
      <c r="L753" s="11">
        <v>2</v>
      </c>
    </row>
    <row r="754" spans="1:12">
      <c r="A754" s="11" t="s">
        <v>1254</v>
      </c>
      <c r="D754" s="11" t="s">
        <v>260</v>
      </c>
      <c r="E754" s="19" t="s">
        <v>1504</v>
      </c>
      <c r="F754" s="10">
        <v>42036</v>
      </c>
      <c r="G754" s="10">
        <v>45323</v>
      </c>
      <c r="H754" s="11">
        <v>10</v>
      </c>
      <c r="I754" s="20" t="s">
        <v>259</v>
      </c>
      <c r="J754" s="11" t="s">
        <v>261</v>
      </c>
      <c r="K754" s="11" t="s">
        <v>8715</v>
      </c>
      <c r="L754" s="11">
        <v>2</v>
      </c>
    </row>
    <row r="755" spans="1:12">
      <c r="A755" s="11" t="s">
        <v>1255</v>
      </c>
      <c r="D755" s="11" t="s">
        <v>260</v>
      </c>
      <c r="E755" s="19" t="s">
        <v>1505</v>
      </c>
      <c r="F755" s="10">
        <v>42036</v>
      </c>
      <c r="G755" s="10">
        <v>45323</v>
      </c>
      <c r="H755" s="11">
        <v>10</v>
      </c>
      <c r="I755" s="20" t="s">
        <v>259</v>
      </c>
      <c r="J755" s="11" t="s">
        <v>261</v>
      </c>
      <c r="K755" s="11" t="s">
        <v>8715</v>
      </c>
      <c r="L755" s="11">
        <v>2</v>
      </c>
    </row>
    <row r="756" spans="1:12">
      <c r="A756" s="11" t="s">
        <v>1256</v>
      </c>
      <c r="D756" s="11" t="s">
        <v>260</v>
      </c>
      <c r="E756" s="19" t="s">
        <v>1506</v>
      </c>
      <c r="F756" s="10">
        <v>42036</v>
      </c>
      <c r="G756" s="10">
        <v>45323</v>
      </c>
      <c r="H756" s="11">
        <v>10</v>
      </c>
      <c r="I756" s="20" t="s">
        <v>259</v>
      </c>
      <c r="J756" s="11" t="s">
        <v>261</v>
      </c>
      <c r="K756" s="11" t="s">
        <v>8715</v>
      </c>
      <c r="L756" s="11">
        <v>2</v>
      </c>
    </row>
    <row r="757" spans="1:12">
      <c r="A757" s="11" t="s">
        <v>1257</v>
      </c>
      <c r="D757" s="11" t="s">
        <v>260</v>
      </c>
      <c r="E757" s="19" t="s">
        <v>1507</v>
      </c>
      <c r="F757" s="10">
        <v>42036</v>
      </c>
      <c r="G757" s="10">
        <v>45323</v>
      </c>
      <c r="H757" s="11">
        <v>10</v>
      </c>
      <c r="I757" s="20" t="s">
        <v>259</v>
      </c>
      <c r="J757" s="11" t="s">
        <v>261</v>
      </c>
      <c r="K757" s="11" t="s">
        <v>8715</v>
      </c>
      <c r="L757" s="11">
        <v>2</v>
      </c>
    </row>
    <row r="758" spans="1:12">
      <c r="A758" s="11" t="s">
        <v>1258</v>
      </c>
      <c r="D758" s="11" t="s">
        <v>260</v>
      </c>
      <c r="E758" s="19" t="s">
        <v>1508</v>
      </c>
      <c r="F758" s="10">
        <v>42036</v>
      </c>
      <c r="G758" s="10">
        <v>45323</v>
      </c>
      <c r="H758" s="11">
        <v>10</v>
      </c>
      <c r="I758" s="20" t="s">
        <v>259</v>
      </c>
      <c r="J758" s="11" t="s">
        <v>261</v>
      </c>
      <c r="K758" s="11" t="s">
        <v>8715</v>
      </c>
      <c r="L758" s="11">
        <v>2</v>
      </c>
    </row>
    <row r="759" spans="1:12">
      <c r="A759" s="11" t="s">
        <v>1259</v>
      </c>
      <c r="D759" s="11" t="s">
        <v>260</v>
      </c>
      <c r="E759" s="19" t="s">
        <v>1509</v>
      </c>
      <c r="F759" s="10">
        <v>42036</v>
      </c>
      <c r="G759" s="10">
        <v>45323</v>
      </c>
      <c r="H759" s="11">
        <v>10</v>
      </c>
      <c r="I759" s="20" t="s">
        <v>259</v>
      </c>
      <c r="J759" s="11" t="s">
        <v>261</v>
      </c>
      <c r="K759" s="11" t="s">
        <v>8715</v>
      </c>
      <c r="L759" s="11">
        <v>2</v>
      </c>
    </row>
    <row r="760" spans="1:12">
      <c r="A760" s="11" t="s">
        <v>1260</v>
      </c>
      <c r="D760" s="11" t="s">
        <v>260</v>
      </c>
      <c r="E760" s="19" t="s">
        <v>1510</v>
      </c>
      <c r="F760" s="10">
        <v>42036</v>
      </c>
      <c r="G760" s="10">
        <v>45323</v>
      </c>
      <c r="H760" s="11">
        <v>10</v>
      </c>
      <c r="I760" s="20" t="s">
        <v>259</v>
      </c>
      <c r="J760" s="11" t="s">
        <v>261</v>
      </c>
      <c r="K760" s="11" t="s">
        <v>8715</v>
      </c>
      <c r="L760" s="11">
        <v>2</v>
      </c>
    </row>
    <row r="761" spans="1:12">
      <c r="A761" s="11" t="s">
        <v>1261</v>
      </c>
      <c r="D761" s="11" t="s">
        <v>260</v>
      </c>
      <c r="E761" s="19" t="s">
        <v>1511</v>
      </c>
      <c r="F761" s="10">
        <v>42036</v>
      </c>
      <c r="G761" s="10">
        <v>45323</v>
      </c>
      <c r="H761" s="11">
        <v>10</v>
      </c>
      <c r="I761" s="20" t="s">
        <v>259</v>
      </c>
      <c r="J761" s="11" t="s">
        <v>261</v>
      </c>
      <c r="K761" s="11" t="s">
        <v>8715</v>
      </c>
      <c r="L761" s="11">
        <v>2</v>
      </c>
    </row>
    <row r="762" spans="1:12">
      <c r="A762" s="11" t="s">
        <v>1512</v>
      </c>
      <c r="D762" s="11" t="s">
        <v>260</v>
      </c>
      <c r="E762" s="19" t="s">
        <v>1762</v>
      </c>
      <c r="F762" s="10">
        <v>42036</v>
      </c>
      <c r="G762" s="10">
        <v>45323</v>
      </c>
      <c r="H762" s="11">
        <v>10</v>
      </c>
      <c r="I762" s="20" t="s">
        <v>259</v>
      </c>
      <c r="J762" s="11" t="s">
        <v>261</v>
      </c>
      <c r="K762" s="11" t="s">
        <v>8715</v>
      </c>
      <c r="L762" s="11">
        <v>2</v>
      </c>
    </row>
    <row r="763" spans="1:12">
      <c r="A763" s="11" t="s">
        <v>1513</v>
      </c>
      <c r="D763" s="11" t="s">
        <v>260</v>
      </c>
      <c r="E763" s="19" t="s">
        <v>1763</v>
      </c>
      <c r="F763" s="10">
        <v>42036</v>
      </c>
      <c r="G763" s="10">
        <v>45323</v>
      </c>
      <c r="H763" s="11">
        <v>10</v>
      </c>
      <c r="I763" s="20" t="s">
        <v>259</v>
      </c>
      <c r="J763" s="11" t="s">
        <v>261</v>
      </c>
      <c r="K763" s="11" t="s">
        <v>8715</v>
      </c>
      <c r="L763" s="11">
        <v>2</v>
      </c>
    </row>
    <row r="764" spans="1:12">
      <c r="A764" s="11" t="s">
        <v>1514</v>
      </c>
      <c r="D764" s="11" t="s">
        <v>260</v>
      </c>
      <c r="E764" s="19" t="s">
        <v>1764</v>
      </c>
      <c r="F764" s="10">
        <v>42036</v>
      </c>
      <c r="G764" s="10">
        <v>45323</v>
      </c>
      <c r="H764" s="11">
        <v>10</v>
      </c>
      <c r="I764" s="20" t="s">
        <v>259</v>
      </c>
      <c r="J764" s="11" t="s">
        <v>261</v>
      </c>
      <c r="K764" s="11" t="s">
        <v>8715</v>
      </c>
      <c r="L764" s="11">
        <v>2</v>
      </c>
    </row>
    <row r="765" spans="1:12">
      <c r="A765" s="11" t="s">
        <v>1515</v>
      </c>
      <c r="D765" s="11" t="s">
        <v>260</v>
      </c>
      <c r="E765" s="19" t="s">
        <v>1765</v>
      </c>
      <c r="F765" s="10">
        <v>42036</v>
      </c>
      <c r="G765" s="10">
        <v>45323</v>
      </c>
      <c r="H765" s="11">
        <v>10</v>
      </c>
      <c r="I765" s="20" t="s">
        <v>259</v>
      </c>
      <c r="J765" s="11" t="s">
        <v>261</v>
      </c>
      <c r="K765" s="11" t="s">
        <v>8715</v>
      </c>
      <c r="L765" s="11">
        <v>2</v>
      </c>
    </row>
    <row r="766" spans="1:12">
      <c r="A766" s="11" t="s">
        <v>1516</v>
      </c>
      <c r="D766" s="11" t="s">
        <v>260</v>
      </c>
      <c r="E766" s="19" t="s">
        <v>1766</v>
      </c>
      <c r="F766" s="10">
        <v>42036</v>
      </c>
      <c r="G766" s="10">
        <v>45323</v>
      </c>
      <c r="H766" s="11">
        <v>10</v>
      </c>
      <c r="I766" s="20" t="s">
        <v>259</v>
      </c>
      <c r="J766" s="11" t="s">
        <v>261</v>
      </c>
      <c r="K766" s="11" t="s">
        <v>8715</v>
      </c>
      <c r="L766" s="11">
        <v>2</v>
      </c>
    </row>
    <row r="767" spans="1:12">
      <c r="A767" s="11" t="s">
        <v>1517</v>
      </c>
      <c r="D767" s="11" t="s">
        <v>260</v>
      </c>
      <c r="E767" s="19" t="s">
        <v>1767</v>
      </c>
      <c r="F767" s="10">
        <v>42036</v>
      </c>
      <c r="G767" s="10">
        <v>45323</v>
      </c>
      <c r="H767" s="11">
        <v>10</v>
      </c>
      <c r="I767" s="20" t="s">
        <v>259</v>
      </c>
      <c r="J767" s="11" t="s">
        <v>261</v>
      </c>
      <c r="K767" s="11" t="s">
        <v>8715</v>
      </c>
      <c r="L767" s="11">
        <v>2</v>
      </c>
    </row>
    <row r="768" spans="1:12">
      <c r="A768" s="11" t="s">
        <v>1518</v>
      </c>
      <c r="D768" s="11" t="s">
        <v>260</v>
      </c>
      <c r="E768" s="19" t="s">
        <v>1768</v>
      </c>
      <c r="F768" s="10">
        <v>42036</v>
      </c>
      <c r="G768" s="10">
        <v>45323</v>
      </c>
      <c r="H768" s="11">
        <v>10</v>
      </c>
      <c r="I768" s="20" t="s">
        <v>259</v>
      </c>
      <c r="J768" s="11" t="s">
        <v>261</v>
      </c>
      <c r="K768" s="11" t="s">
        <v>8715</v>
      </c>
      <c r="L768" s="11">
        <v>2</v>
      </c>
    </row>
    <row r="769" spans="1:12">
      <c r="A769" s="11" t="s">
        <v>1519</v>
      </c>
      <c r="D769" s="11" t="s">
        <v>260</v>
      </c>
      <c r="E769" s="19" t="s">
        <v>1769</v>
      </c>
      <c r="F769" s="10">
        <v>42036</v>
      </c>
      <c r="G769" s="10">
        <v>45323</v>
      </c>
      <c r="H769" s="11">
        <v>10</v>
      </c>
      <c r="I769" s="20" t="s">
        <v>259</v>
      </c>
      <c r="J769" s="11" t="s">
        <v>261</v>
      </c>
      <c r="K769" s="11" t="s">
        <v>8715</v>
      </c>
      <c r="L769" s="11">
        <v>2</v>
      </c>
    </row>
    <row r="770" spans="1:12">
      <c r="A770" s="11" t="s">
        <v>1520</v>
      </c>
      <c r="D770" s="11" t="s">
        <v>260</v>
      </c>
      <c r="E770" s="19" t="s">
        <v>1770</v>
      </c>
      <c r="F770" s="10">
        <v>42036</v>
      </c>
      <c r="G770" s="10">
        <v>45323</v>
      </c>
      <c r="H770" s="11">
        <v>10</v>
      </c>
      <c r="I770" s="20" t="s">
        <v>259</v>
      </c>
      <c r="J770" s="11" t="s">
        <v>261</v>
      </c>
      <c r="K770" s="11" t="s">
        <v>8715</v>
      </c>
      <c r="L770" s="11">
        <v>2</v>
      </c>
    </row>
    <row r="771" spans="1:12">
      <c r="A771" s="11" t="s">
        <v>1521</v>
      </c>
      <c r="D771" s="11" t="s">
        <v>260</v>
      </c>
      <c r="E771" s="19" t="s">
        <v>1771</v>
      </c>
      <c r="F771" s="10">
        <v>42036</v>
      </c>
      <c r="G771" s="10">
        <v>45323</v>
      </c>
      <c r="H771" s="11">
        <v>10</v>
      </c>
      <c r="I771" s="20" t="s">
        <v>259</v>
      </c>
      <c r="J771" s="11" t="s">
        <v>261</v>
      </c>
      <c r="K771" s="11" t="s">
        <v>8715</v>
      </c>
      <c r="L771" s="11">
        <v>2</v>
      </c>
    </row>
    <row r="772" spans="1:12">
      <c r="A772" s="11" t="s">
        <v>1522</v>
      </c>
      <c r="D772" s="11" t="s">
        <v>260</v>
      </c>
      <c r="E772" s="19" t="s">
        <v>1772</v>
      </c>
      <c r="F772" s="10">
        <v>42036</v>
      </c>
      <c r="G772" s="10">
        <v>45323</v>
      </c>
      <c r="H772" s="11">
        <v>10</v>
      </c>
      <c r="I772" s="20" t="s">
        <v>259</v>
      </c>
      <c r="J772" s="11" t="s">
        <v>261</v>
      </c>
      <c r="K772" s="11" t="s">
        <v>8715</v>
      </c>
      <c r="L772" s="11">
        <v>2</v>
      </c>
    </row>
    <row r="773" spans="1:12">
      <c r="A773" s="11" t="s">
        <v>1523</v>
      </c>
      <c r="D773" s="11" t="s">
        <v>260</v>
      </c>
      <c r="E773" s="19" t="s">
        <v>1773</v>
      </c>
      <c r="F773" s="10">
        <v>42036</v>
      </c>
      <c r="G773" s="10">
        <v>45323</v>
      </c>
      <c r="H773" s="11">
        <v>10</v>
      </c>
      <c r="I773" s="20" t="s">
        <v>259</v>
      </c>
      <c r="J773" s="11" t="s">
        <v>261</v>
      </c>
      <c r="K773" s="11" t="s">
        <v>8715</v>
      </c>
      <c r="L773" s="11">
        <v>2</v>
      </c>
    </row>
    <row r="774" spans="1:12">
      <c r="A774" s="11" t="s">
        <v>1524</v>
      </c>
      <c r="D774" s="11" t="s">
        <v>260</v>
      </c>
      <c r="E774" s="19" t="s">
        <v>1774</v>
      </c>
      <c r="F774" s="10">
        <v>42036</v>
      </c>
      <c r="G774" s="10">
        <v>45323</v>
      </c>
      <c r="H774" s="11">
        <v>10</v>
      </c>
      <c r="I774" s="20" t="s">
        <v>259</v>
      </c>
      <c r="J774" s="11" t="s">
        <v>261</v>
      </c>
      <c r="K774" s="11" t="s">
        <v>8715</v>
      </c>
      <c r="L774" s="11">
        <v>2</v>
      </c>
    </row>
    <row r="775" spans="1:12">
      <c r="A775" s="11" t="s">
        <v>1525</v>
      </c>
      <c r="D775" s="11" t="s">
        <v>260</v>
      </c>
      <c r="E775" s="19" t="s">
        <v>1775</v>
      </c>
      <c r="F775" s="10">
        <v>42036</v>
      </c>
      <c r="G775" s="10">
        <v>45323</v>
      </c>
      <c r="H775" s="11">
        <v>10</v>
      </c>
      <c r="I775" s="20" t="s">
        <v>259</v>
      </c>
      <c r="J775" s="11" t="s">
        <v>261</v>
      </c>
      <c r="K775" s="11" t="s">
        <v>8715</v>
      </c>
      <c r="L775" s="11">
        <v>2</v>
      </c>
    </row>
    <row r="776" spans="1:12">
      <c r="A776" s="11" t="s">
        <v>1526</v>
      </c>
      <c r="D776" s="11" t="s">
        <v>260</v>
      </c>
      <c r="E776" s="19" t="s">
        <v>1776</v>
      </c>
      <c r="F776" s="10">
        <v>42036</v>
      </c>
      <c r="G776" s="10">
        <v>45323</v>
      </c>
      <c r="H776" s="11">
        <v>10</v>
      </c>
      <c r="I776" s="20" t="s">
        <v>259</v>
      </c>
      <c r="J776" s="11" t="s">
        <v>261</v>
      </c>
      <c r="K776" s="11" t="s">
        <v>8715</v>
      </c>
      <c r="L776" s="11">
        <v>2</v>
      </c>
    </row>
    <row r="777" spans="1:12">
      <c r="A777" s="11" t="s">
        <v>1527</v>
      </c>
      <c r="D777" s="11" t="s">
        <v>260</v>
      </c>
      <c r="E777" s="19" t="s">
        <v>1777</v>
      </c>
      <c r="F777" s="10">
        <v>42036</v>
      </c>
      <c r="G777" s="10">
        <v>45323</v>
      </c>
      <c r="H777" s="11">
        <v>10</v>
      </c>
      <c r="I777" s="20" t="s">
        <v>259</v>
      </c>
      <c r="J777" s="11" t="s">
        <v>261</v>
      </c>
      <c r="K777" s="11" t="s">
        <v>8715</v>
      </c>
      <c r="L777" s="11">
        <v>2</v>
      </c>
    </row>
    <row r="778" spans="1:12">
      <c r="A778" s="11" t="s">
        <v>1528</v>
      </c>
      <c r="D778" s="11" t="s">
        <v>260</v>
      </c>
      <c r="E778" s="19" t="s">
        <v>1778</v>
      </c>
      <c r="F778" s="10">
        <v>42036</v>
      </c>
      <c r="G778" s="10">
        <v>45323</v>
      </c>
      <c r="H778" s="11">
        <v>10</v>
      </c>
      <c r="I778" s="20" t="s">
        <v>259</v>
      </c>
      <c r="J778" s="11" t="s">
        <v>261</v>
      </c>
      <c r="K778" s="11" t="s">
        <v>8715</v>
      </c>
      <c r="L778" s="11">
        <v>2</v>
      </c>
    </row>
    <row r="779" spans="1:12">
      <c r="A779" s="11" t="s">
        <v>1529</v>
      </c>
      <c r="D779" s="11" t="s">
        <v>260</v>
      </c>
      <c r="E779" s="19" t="s">
        <v>1779</v>
      </c>
      <c r="F779" s="10">
        <v>42036</v>
      </c>
      <c r="G779" s="10">
        <v>45323</v>
      </c>
      <c r="H779" s="11">
        <v>10</v>
      </c>
      <c r="I779" s="20" t="s">
        <v>259</v>
      </c>
      <c r="J779" s="11" t="s">
        <v>261</v>
      </c>
      <c r="K779" s="11" t="s">
        <v>8715</v>
      </c>
      <c r="L779" s="11">
        <v>2</v>
      </c>
    </row>
    <row r="780" spans="1:12">
      <c r="A780" s="11" t="s">
        <v>1530</v>
      </c>
      <c r="D780" s="11" t="s">
        <v>260</v>
      </c>
      <c r="E780" s="19" t="s">
        <v>1780</v>
      </c>
      <c r="F780" s="10">
        <v>42036</v>
      </c>
      <c r="G780" s="10">
        <v>45323</v>
      </c>
      <c r="H780" s="11">
        <v>10</v>
      </c>
      <c r="I780" s="20" t="s">
        <v>259</v>
      </c>
      <c r="J780" s="11" t="s">
        <v>261</v>
      </c>
      <c r="K780" s="11" t="s">
        <v>8715</v>
      </c>
      <c r="L780" s="11">
        <v>2</v>
      </c>
    </row>
    <row r="781" spans="1:12">
      <c r="A781" s="11" t="s">
        <v>1531</v>
      </c>
      <c r="D781" s="11" t="s">
        <v>260</v>
      </c>
      <c r="E781" s="19" t="s">
        <v>1781</v>
      </c>
      <c r="F781" s="10">
        <v>42036</v>
      </c>
      <c r="G781" s="10">
        <v>45323</v>
      </c>
      <c r="H781" s="11">
        <v>10</v>
      </c>
      <c r="I781" s="20" t="s">
        <v>259</v>
      </c>
      <c r="J781" s="11" t="s">
        <v>261</v>
      </c>
      <c r="K781" s="11" t="s">
        <v>8715</v>
      </c>
      <c r="L781" s="11">
        <v>2</v>
      </c>
    </row>
    <row r="782" spans="1:12">
      <c r="A782" s="11" t="s">
        <v>1532</v>
      </c>
      <c r="D782" s="11" t="s">
        <v>260</v>
      </c>
      <c r="E782" s="19" t="s">
        <v>1782</v>
      </c>
      <c r="F782" s="10">
        <v>42036</v>
      </c>
      <c r="G782" s="10">
        <v>45323</v>
      </c>
      <c r="H782" s="11">
        <v>10</v>
      </c>
      <c r="I782" s="20" t="s">
        <v>259</v>
      </c>
      <c r="J782" s="11" t="s">
        <v>261</v>
      </c>
      <c r="K782" s="11" t="s">
        <v>8715</v>
      </c>
      <c r="L782" s="11">
        <v>2</v>
      </c>
    </row>
    <row r="783" spans="1:12">
      <c r="A783" s="11" t="s">
        <v>1533</v>
      </c>
      <c r="D783" s="11" t="s">
        <v>260</v>
      </c>
      <c r="E783" s="19" t="s">
        <v>1783</v>
      </c>
      <c r="F783" s="10">
        <v>42036</v>
      </c>
      <c r="G783" s="10">
        <v>45323</v>
      </c>
      <c r="H783" s="11">
        <v>10</v>
      </c>
      <c r="I783" s="20" t="s">
        <v>259</v>
      </c>
      <c r="J783" s="11" t="s">
        <v>261</v>
      </c>
      <c r="K783" s="11" t="s">
        <v>8715</v>
      </c>
      <c r="L783" s="11">
        <v>2</v>
      </c>
    </row>
    <row r="784" spans="1:12">
      <c r="A784" s="11" t="s">
        <v>1534</v>
      </c>
      <c r="D784" s="11" t="s">
        <v>260</v>
      </c>
      <c r="E784" s="19" t="s">
        <v>1784</v>
      </c>
      <c r="F784" s="10">
        <v>42036</v>
      </c>
      <c r="G784" s="10">
        <v>45323</v>
      </c>
      <c r="H784" s="11">
        <v>10</v>
      </c>
      <c r="I784" s="20" t="s">
        <v>259</v>
      </c>
      <c r="J784" s="11" t="s">
        <v>261</v>
      </c>
      <c r="K784" s="11" t="s">
        <v>8715</v>
      </c>
      <c r="L784" s="11">
        <v>2</v>
      </c>
    </row>
    <row r="785" spans="1:12">
      <c r="A785" s="11" t="s">
        <v>1535</v>
      </c>
      <c r="D785" s="11" t="s">
        <v>260</v>
      </c>
      <c r="E785" s="19" t="s">
        <v>1785</v>
      </c>
      <c r="F785" s="10">
        <v>42036</v>
      </c>
      <c r="G785" s="10">
        <v>45323</v>
      </c>
      <c r="H785" s="11">
        <v>10</v>
      </c>
      <c r="I785" s="20" t="s">
        <v>259</v>
      </c>
      <c r="J785" s="11" t="s">
        <v>261</v>
      </c>
      <c r="K785" s="11" t="s">
        <v>8715</v>
      </c>
      <c r="L785" s="11">
        <v>2</v>
      </c>
    </row>
    <row r="786" spans="1:12">
      <c r="A786" s="11" t="s">
        <v>1536</v>
      </c>
      <c r="D786" s="11" t="s">
        <v>260</v>
      </c>
      <c r="E786" s="19" t="s">
        <v>1786</v>
      </c>
      <c r="F786" s="10">
        <v>42036</v>
      </c>
      <c r="G786" s="10">
        <v>45323</v>
      </c>
      <c r="H786" s="11">
        <v>10</v>
      </c>
      <c r="I786" s="20" t="s">
        <v>259</v>
      </c>
      <c r="J786" s="11" t="s">
        <v>261</v>
      </c>
      <c r="K786" s="11" t="s">
        <v>8715</v>
      </c>
      <c r="L786" s="11">
        <v>2</v>
      </c>
    </row>
    <row r="787" spans="1:12">
      <c r="A787" s="11" t="s">
        <v>1537</v>
      </c>
      <c r="D787" s="11" t="s">
        <v>260</v>
      </c>
      <c r="E787" s="19" t="s">
        <v>1787</v>
      </c>
      <c r="F787" s="10">
        <v>42036</v>
      </c>
      <c r="G787" s="10">
        <v>45323</v>
      </c>
      <c r="H787" s="11">
        <v>10</v>
      </c>
      <c r="I787" s="20" t="s">
        <v>259</v>
      </c>
      <c r="J787" s="11" t="s">
        <v>261</v>
      </c>
      <c r="K787" s="11" t="s">
        <v>8715</v>
      </c>
      <c r="L787" s="11">
        <v>2</v>
      </c>
    </row>
    <row r="788" spans="1:12">
      <c r="A788" s="11" t="s">
        <v>1538</v>
      </c>
      <c r="D788" s="11" t="s">
        <v>260</v>
      </c>
      <c r="E788" s="19" t="s">
        <v>1788</v>
      </c>
      <c r="F788" s="10">
        <v>42036</v>
      </c>
      <c r="G788" s="10">
        <v>45323</v>
      </c>
      <c r="H788" s="11">
        <v>10</v>
      </c>
      <c r="I788" s="20" t="s">
        <v>259</v>
      </c>
      <c r="J788" s="11" t="s">
        <v>261</v>
      </c>
      <c r="K788" s="11" t="s">
        <v>8715</v>
      </c>
      <c r="L788" s="11">
        <v>2</v>
      </c>
    </row>
    <row r="789" spans="1:12">
      <c r="A789" s="11" t="s">
        <v>1539</v>
      </c>
      <c r="D789" s="11" t="s">
        <v>260</v>
      </c>
      <c r="E789" s="19" t="s">
        <v>1789</v>
      </c>
      <c r="F789" s="10">
        <v>42036</v>
      </c>
      <c r="G789" s="10">
        <v>45323</v>
      </c>
      <c r="H789" s="11">
        <v>10</v>
      </c>
      <c r="I789" s="20" t="s">
        <v>259</v>
      </c>
      <c r="J789" s="11" t="s">
        <v>261</v>
      </c>
      <c r="K789" s="11" t="s">
        <v>8715</v>
      </c>
      <c r="L789" s="11">
        <v>2</v>
      </c>
    </row>
    <row r="790" spans="1:12">
      <c r="A790" s="11" t="s">
        <v>1540</v>
      </c>
      <c r="D790" s="11" t="s">
        <v>260</v>
      </c>
      <c r="E790" s="19" t="s">
        <v>1790</v>
      </c>
      <c r="F790" s="10">
        <v>42036</v>
      </c>
      <c r="G790" s="10">
        <v>45323</v>
      </c>
      <c r="H790" s="11">
        <v>10</v>
      </c>
      <c r="I790" s="20" t="s">
        <v>259</v>
      </c>
      <c r="J790" s="11" t="s">
        <v>261</v>
      </c>
      <c r="K790" s="11" t="s">
        <v>8715</v>
      </c>
      <c r="L790" s="11">
        <v>2</v>
      </c>
    </row>
    <row r="791" spans="1:12">
      <c r="A791" s="11" t="s">
        <v>1541</v>
      </c>
      <c r="D791" s="11" t="s">
        <v>260</v>
      </c>
      <c r="E791" s="19" t="s">
        <v>1791</v>
      </c>
      <c r="F791" s="10">
        <v>42036</v>
      </c>
      <c r="G791" s="10">
        <v>45323</v>
      </c>
      <c r="H791" s="11">
        <v>10</v>
      </c>
      <c r="I791" s="20" t="s">
        <v>259</v>
      </c>
      <c r="J791" s="11" t="s">
        <v>261</v>
      </c>
      <c r="K791" s="11" t="s">
        <v>8715</v>
      </c>
      <c r="L791" s="11">
        <v>2</v>
      </c>
    </row>
    <row r="792" spans="1:12">
      <c r="A792" s="11" t="s">
        <v>1542</v>
      </c>
      <c r="D792" s="11" t="s">
        <v>260</v>
      </c>
      <c r="E792" s="19" t="s">
        <v>1792</v>
      </c>
      <c r="F792" s="10">
        <v>42036</v>
      </c>
      <c r="G792" s="10">
        <v>45323</v>
      </c>
      <c r="H792" s="11">
        <v>10</v>
      </c>
      <c r="I792" s="20" t="s">
        <v>259</v>
      </c>
      <c r="J792" s="11" t="s">
        <v>261</v>
      </c>
      <c r="K792" s="11" t="s">
        <v>8715</v>
      </c>
      <c r="L792" s="11">
        <v>2</v>
      </c>
    </row>
    <row r="793" spans="1:12">
      <c r="A793" s="11" t="s">
        <v>1543</v>
      </c>
      <c r="D793" s="11" t="s">
        <v>260</v>
      </c>
      <c r="E793" s="19" t="s">
        <v>1793</v>
      </c>
      <c r="F793" s="10">
        <v>42036</v>
      </c>
      <c r="G793" s="10">
        <v>45323</v>
      </c>
      <c r="H793" s="11">
        <v>10</v>
      </c>
      <c r="I793" s="20" t="s">
        <v>259</v>
      </c>
      <c r="J793" s="11" t="s">
        <v>261</v>
      </c>
      <c r="K793" s="11" t="s">
        <v>8715</v>
      </c>
      <c r="L793" s="11">
        <v>2</v>
      </c>
    </row>
    <row r="794" spans="1:12">
      <c r="A794" s="11" t="s">
        <v>1544</v>
      </c>
      <c r="D794" s="11" t="s">
        <v>260</v>
      </c>
      <c r="E794" s="19" t="s">
        <v>1794</v>
      </c>
      <c r="F794" s="10">
        <v>42036</v>
      </c>
      <c r="G794" s="10">
        <v>45323</v>
      </c>
      <c r="H794" s="11">
        <v>10</v>
      </c>
      <c r="I794" s="20" t="s">
        <v>259</v>
      </c>
      <c r="J794" s="11" t="s">
        <v>261</v>
      </c>
      <c r="K794" s="11" t="s">
        <v>8715</v>
      </c>
      <c r="L794" s="11">
        <v>2</v>
      </c>
    </row>
    <row r="795" spans="1:12">
      <c r="A795" s="11" t="s">
        <v>1545</v>
      </c>
      <c r="D795" s="11" t="s">
        <v>260</v>
      </c>
      <c r="E795" s="19" t="s">
        <v>1795</v>
      </c>
      <c r="F795" s="10">
        <v>42036</v>
      </c>
      <c r="G795" s="10">
        <v>45323</v>
      </c>
      <c r="H795" s="11">
        <v>10</v>
      </c>
      <c r="I795" s="20" t="s">
        <v>259</v>
      </c>
      <c r="J795" s="11" t="s">
        <v>261</v>
      </c>
      <c r="K795" s="11" t="s">
        <v>8715</v>
      </c>
      <c r="L795" s="11">
        <v>2</v>
      </c>
    </row>
    <row r="796" spans="1:12">
      <c r="A796" s="11" t="s">
        <v>1546</v>
      </c>
      <c r="D796" s="11" t="s">
        <v>260</v>
      </c>
      <c r="E796" s="19" t="s">
        <v>1796</v>
      </c>
      <c r="F796" s="10">
        <v>42036</v>
      </c>
      <c r="G796" s="10">
        <v>45323</v>
      </c>
      <c r="H796" s="11">
        <v>10</v>
      </c>
      <c r="I796" s="20" t="s">
        <v>259</v>
      </c>
      <c r="J796" s="11" t="s">
        <v>261</v>
      </c>
      <c r="K796" s="11" t="s">
        <v>8715</v>
      </c>
      <c r="L796" s="11">
        <v>2</v>
      </c>
    </row>
    <row r="797" spans="1:12">
      <c r="A797" s="11" t="s">
        <v>1547</v>
      </c>
      <c r="D797" s="11" t="s">
        <v>260</v>
      </c>
      <c r="E797" s="19" t="s">
        <v>1797</v>
      </c>
      <c r="F797" s="10">
        <v>42036</v>
      </c>
      <c r="G797" s="10">
        <v>45323</v>
      </c>
      <c r="H797" s="11">
        <v>10</v>
      </c>
      <c r="I797" s="20" t="s">
        <v>259</v>
      </c>
      <c r="J797" s="11" t="s">
        <v>261</v>
      </c>
      <c r="K797" s="11" t="s">
        <v>8715</v>
      </c>
      <c r="L797" s="11">
        <v>2</v>
      </c>
    </row>
    <row r="798" spans="1:12">
      <c r="A798" s="11" t="s">
        <v>1548</v>
      </c>
      <c r="D798" s="11" t="s">
        <v>260</v>
      </c>
      <c r="E798" s="19" t="s">
        <v>1798</v>
      </c>
      <c r="F798" s="10">
        <v>42036</v>
      </c>
      <c r="G798" s="10">
        <v>45323</v>
      </c>
      <c r="H798" s="11">
        <v>10</v>
      </c>
      <c r="I798" s="20" t="s">
        <v>259</v>
      </c>
      <c r="J798" s="11" t="s">
        <v>261</v>
      </c>
      <c r="K798" s="11" t="s">
        <v>8715</v>
      </c>
      <c r="L798" s="11">
        <v>2</v>
      </c>
    </row>
    <row r="799" spans="1:12">
      <c r="A799" s="11" t="s">
        <v>1549</v>
      </c>
      <c r="D799" s="11" t="s">
        <v>260</v>
      </c>
      <c r="E799" s="19" t="s">
        <v>1799</v>
      </c>
      <c r="F799" s="10">
        <v>42036</v>
      </c>
      <c r="G799" s="10">
        <v>45323</v>
      </c>
      <c r="H799" s="11">
        <v>10</v>
      </c>
      <c r="I799" s="20" t="s">
        <v>259</v>
      </c>
      <c r="J799" s="11" t="s">
        <v>261</v>
      </c>
      <c r="K799" s="11" t="s">
        <v>8715</v>
      </c>
      <c r="L799" s="11">
        <v>2</v>
      </c>
    </row>
    <row r="800" spans="1:12">
      <c r="A800" s="11" t="s">
        <v>1550</v>
      </c>
      <c r="D800" s="11" t="s">
        <v>260</v>
      </c>
      <c r="E800" s="19" t="s">
        <v>1800</v>
      </c>
      <c r="F800" s="10">
        <v>42036</v>
      </c>
      <c r="G800" s="10">
        <v>45323</v>
      </c>
      <c r="H800" s="11">
        <v>10</v>
      </c>
      <c r="I800" s="20" t="s">
        <v>259</v>
      </c>
      <c r="J800" s="11" t="s">
        <v>261</v>
      </c>
      <c r="K800" s="11" t="s">
        <v>8715</v>
      </c>
      <c r="L800" s="11">
        <v>2</v>
      </c>
    </row>
    <row r="801" spans="1:12">
      <c r="A801" s="11" t="s">
        <v>1551</v>
      </c>
      <c r="D801" s="11" t="s">
        <v>260</v>
      </c>
      <c r="E801" s="19" t="s">
        <v>1801</v>
      </c>
      <c r="F801" s="10">
        <v>42036</v>
      </c>
      <c r="G801" s="10">
        <v>45323</v>
      </c>
      <c r="H801" s="11">
        <v>10</v>
      </c>
      <c r="I801" s="20" t="s">
        <v>259</v>
      </c>
      <c r="J801" s="11" t="s">
        <v>261</v>
      </c>
      <c r="K801" s="11" t="s">
        <v>8715</v>
      </c>
      <c r="L801" s="11">
        <v>2</v>
      </c>
    </row>
    <row r="802" spans="1:12">
      <c r="A802" s="11" t="s">
        <v>1552</v>
      </c>
      <c r="D802" s="11" t="s">
        <v>260</v>
      </c>
      <c r="E802" s="19" t="s">
        <v>1802</v>
      </c>
      <c r="F802" s="10">
        <v>42036</v>
      </c>
      <c r="G802" s="10">
        <v>45323</v>
      </c>
      <c r="H802" s="11">
        <v>10</v>
      </c>
      <c r="I802" s="20" t="s">
        <v>259</v>
      </c>
      <c r="J802" s="11" t="s">
        <v>261</v>
      </c>
      <c r="K802" s="11" t="s">
        <v>8715</v>
      </c>
      <c r="L802" s="11">
        <v>2</v>
      </c>
    </row>
    <row r="803" spans="1:12">
      <c r="A803" s="11" t="s">
        <v>1553</v>
      </c>
      <c r="D803" s="11" t="s">
        <v>260</v>
      </c>
      <c r="E803" s="19" t="s">
        <v>1803</v>
      </c>
      <c r="F803" s="10">
        <v>42036</v>
      </c>
      <c r="G803" s="10">
        <v>45323</v>
      </c>
      <c r="H803" s="11">
        <v>10</v>
      </c>
      <c r="I803" s="20" t="s">
        <v>259</v>
      </c>
      <c r="J803" s="11" t="s">
        <v>261</v>
      </c>
      <c r="K803" s="11" t="s">
        <v>8715</v>
      </c>
      <c r="L803" s="11">
        <v>2</v>
      </c>
    </row>
    <row r="804" spans="1:12">
      <c r="A804" s="11" t="s">
        <v>1554</v>
      </c>
      <c r="D804" s="11" t="s">
        <v>260</v>
      </c>
      <c r="E804" s="19" t="s">
        <v>1804</v>
      </c>
      <c r="F804" s="10">
        <v>42036</v>
      </c>
      <c r="G804" s="10">
        <v>45323</v>
      </c>
      <c r="H804" s="11">
        <v>10</v>
      </c>
      <c r="I804" s="20" t="s">
        <v>259</v>
      </c>
      <c r="J804" s="11" t="s">
        <v>261</v>
      </c>
      <c r="K804" s="11" t="s">
        <v>8715</v>
      </c>
      <c r="L804" s="11">
        <v>2</v>
      </c>
    </row>
    <row r="805" spans="1:12">
      <c r="A805" s="11" t="s">
        <v>1555</v>
      </c>
      <c r="D805" s="11" t="s">
        <v>260</v>
      </c>
      <c r="E805" s="19" t="s">
        <v>1805</v>
      </c>
      <c r="F805" s="10">
        <v>42036</v>
      </c>
      <c r="G805" s="10">
        <v>45323</v>
      </c>
      <c r="H805" s="11">
        <v>10</v>
      </c>
      <c r="I805" s="20" t="s">
        <v>259</v>
      </c>
      <c r="J805" s="11" t="s">
        <v>261</v>
      </c>
      <c r="K805" s="11" t="s">
        <v>8715</v>
      </c>
      <c r="L805" s="11">
        <v>2</v>
      </c>
    </row>
    <row r="806" spans="1:12">
      <c r="A806" s="11" t="s">
        <v>1556</v>
      </c>
      <c r="D806" s="11" t="s">
        <v>260</v>
      </c>
      <c r="E806" s="19" t="s">
        <v>1806</v>
      </c>
      <c r="F806" s="10">
        <v>42036</v>
      </c>
      <c r="G806" s="10">
        <v>45323</v>
      </c>
      <c r="H806" s="11">
        <v>10</v>
      </c>
      <c r="I806" s="20" t="s">
        <v>259</v>
      </c>
      <c r="J806" s="11" t="s">
        <v>261</v>
      </c>
      <c r="K806" s="11" t="s">
        <v>8715</v>
      </c>
      <c r="L806" s="11">
        <v>2</v>
      </c>
    </row>
    <row r="807" spans="1:12">
      <c r="A807" s="11" t="s">
        <v>1557</v>
      </c>
      <c r="D807" s="11" t="s">
        <v>260</v>
      </c>
      <c r="E807" s="19" t="s">
        <v>1807</v>
      </c>
      <c r="F807" s="10">
        <v>42036</v>
      </c>
      <c r="G807" s="10">
        <v>45323</v>
      </c>
      <c r="H807" s="11">
        <v>10</v>
      </c>
      <c r="I807" s="20" t="s">
        <v>259</v>
      </c>
      <c r="J807" s="11" t="s">
        <v>261</v>
      </c>
      <c r="K807" s="11" t="s">
        <v>8715</v>
      </c>
      <c r="L807" s="11">
        <v>2</v>
      </c>
    </row>
    <row r="808" spans="1:12">
      <c r="A808" s="11" t="s">
        <v>1558</v>
      </c>
      <c r="D808" s="11" t="s">
        <v>260</v>
      </c>
      <c r="E808" s="19" t="s">
        <v>1808</v>
      </c>
      <c r="F808" s="10">
        <v>42036</v>
      </c>
      <c r="G808" s="10">
        <v>45323</v>
      </c>
      <c r="H808" s="11">
        <v>10</v>
      </c>
      <c r="I808" s="20" t="s">
        <v>259</v>
      </c>
      <c r="J808" s="11" t="s">
        <v>261</v>
      </c>
      <c r="K808" s="11" t="s">
        <v>8715</v>
      </c>
      <c r="L808" s="11">
        <v>2</v>
      </c>
    </row>
    <row r="809" spans="1:12">
      <c r="A809" s="11" t="s">
        <v>1559</v>
      </c>
      <c r="D809" s="11" t="s">
        <v>260</v>
      </c>
      <c r="E809" s="19" t="s">
        <v>1809</v>
      </c>
      <c r="F809" s="10">
        <v>42036</v>
      </c>
      <c r="G809" s="10">
        <v>45323</v>
      </c>
      <c r="H809" s="11">
        <v>10</v>
      </c>
      <c r="I809" s="20" t="s">
        <v>259</v>
      </c>
      <c r="J809" s="11" t="s">
        <v>261</v>
      </c>
      <c r="K809" s="11" t="s">
        <v>8715</v>
      </c>
      <c r="L809" s="11">
        <v>2</v>
      </c>
    </row>
    <row r="810" spans="1:12">
      <c r="A810" s="11" t="s">
        <v>1560</v>
      </c>
      <c r="D810" s="11" t="s">
        <v>260</v>
      </c>
      <c r="E810" s="19" t="s">
        <v>1810</v>
      </c>
      <c r="F810" s="10">
        <v>42036</v>
      </c>
      <c r="G810" s="10">
        <v>45323</v>
      </c>
      <c r="H810" s="11">
        <v>10</v>
      </c>
      <c r="I810" s="20" t="s">
        <v>259</v>
      </c>
      <c r="J810" s="11" t="s">
        <v>261</v>
      </c>
      <c r="K810" s="11" t="s">
        <v>8715</v>
      </c>
      <c r="L810" s="11">
        <v>2</v>
      </c>
    </row>
    <row r="811" spans="1:12">
      <c r="A811" s="11" t="s">
        <v>1561</v>
      </c>
      <c r="D811" s="11" t="s">
        <v>260</v>
      </c>
      <c r="E811" s="19" t="s">
        <v>1811</v>
      </c>
      <c r="F811" s="10">
        <v>42036</v>
      </c>
      <c r="G811" s="10">
        <v>45323</v>
      </c>
      <c r="H811" s="11">
        <v>10</v>
      </c>
      <c r="I811" s="20" t="s">
        <v>259</v>
      </c>
      <c r="J811" s="11" t="s">
        <v>261</v>
      </c>
      <c r="K811" s="11" t="s">
        <v>8715</v>
      </c>
      <c r="L811" s="11">
        <v>2</v>
      </c>
    </row>
    <row r="812" spans="1:12">
      <c r="A812" s="11" t="s">
        <v>1562</v>
      </c>
      <c r="D812" s="11" t="s">
        <v>260</v>
      </c>
      <c r="E812" s="19" t="s">
        <v>1812</v>
      </c>
      <c r="F812" s="10">
        <v>42036</v>
      </c>
      <c r="G812" s="10">
        <v>45323</v>
      </c>
      <c r="H812" s="11">
        <v>10</v>
      </c>
      <c r="I812" s="20" t="s">
        <v>259</v>
      </c>
      <c r="J812" s="11" t="s">
        <v>261</v>
      </c>
      <c r="K812" s="11" t="s">
        <v>8715</v>
      </c>
      <c r="L812" s="11">
        <v>2</v>
      </c>
    </row>
    <row r="813" spans="1:12">
      <c r="A813" s="11" t="s">
        <v>1563</v>
      </c>
      <c r="D813" s="11" t="s">
        <v>260</v>
      </c>
      <c r="E813" s="19" t="s">
        <v>1813</v>
      </c>
      <c r="F813" s="10">
        <v>42036</v>
      </c>
      <c r="G813" s="10">
        <v>45323</v>
      </c>
      <c r="H813" s="11">
        <v>10</v>
      </c>
      <c r="I813" s="20" t="s">
        <v>259</v>
      </c>
      <c r="J813" s="11" t="s">
        <v>261</v>
      </c>
      <c r="K813" s="11" t="s">
        <v>8715</v>
      </c>
      <c r="L813" s="11">
        <v>2</v>
      </c>
    </row>
    <row r="814" spans="1:12">
      <c r="A814" s="11" t="s">
        <v>1564</v>
      </c>
      <c r="D814" s="11" t="s">
        <v>260</v>
      </c>
      <c r="E814" s="19" t="s">
        <v>1814</v>
      </c>
      <c r="F814" s="10">
        <v>42036</v>
      </c>
      <c r="G814" s="10">
        <v>45323</v>
      </c>
      <c r="H814" s="11">
        <v>10</v>
      </c>
      <c r="I814" s="20" t="s">
        <v>259</v>
      </c>
      <c r="J814" s="11" t="s">
        <v>261</v>
      </c>
      <c r="K814" s="11" t="s">
        <v>8715</v>
      </c>
      <c r="L814" s="11">
        <v>2</v>
      </c>
    </row>
    <row r="815" spans="1:12">
      <c r="A815" s="11" t="s">
        <v>1565</v>
      </c>
      <c r="D815" s="11" t="s">
        <v>260</v>
      </c>
      <c r="E815" s="19" t="s">
        <v>1815</v>
      </c>
      <c r="F815" s="10">
        <v>42036</v>
      </c>
      <c r="G815" s="10">
        <v>45323</v>
      </c>
      <c r="H815" s="11">
        <v>10</v>
      </c>
      <c r="I815" s="20" t="s">
        <v>259</v>
      </c>
      <c r="J815" s="11" t="s">
        <v>261</v>
      </c>
      <c r="K815" s="11" t="s">
        <v>8715</v>
      </c>
      <c r="L815" s="11">
        <v>2</v>
      </c>
    </row>
    <row r="816" spans="1:12">
      <c r="A816" s="11" t="s">
        <v>1566</v>
      </c>
      <c r="D816" s="11" t="s">
        <v>260</v>
      </c>
      <c r="E816" s="19" t="s">
        <v>1816</v>
      </c>
      <c r="F816" s="10">
        <v>42036</v>
      </c>
      <c r="G816" s="10">
        <v>45323</v>
      </c>
      <c r="H816" s="11">
        <v>10</v>
      </c>
      <c r="I816" s="20" t="s">
        <v>259</v>
      </c>
      <c r="J816" s="11" t="s">
        <v>261</v>
      </c>
      <c r="K816" s="11" t="s">
        <v>8715</v>
      </c>
      <c r="L816" s="11">
        <v>2</v>
      </c>
    </row>
    <row r="817" spans="1:12">
      <c r="A817" s="11" t="s">
        <v>1567</v>
      </c>
      <c r="D817" s="11" t="s">
        <v>260</v>
      </c>
      <c r="E817" s="19" t="s">
        <v>1817</v>
      </c>
      <c r="F817" s="10">
        <v>42036</v>
      </c>
      <c r="G817" s="10">
        <v>45323</v>
      </c>
      <c r="H817" s="11">
        <v>10</v>
      </c>
      <c r="I817" s="20" t="s">
        <v>259</v>
      </c>
      <c r="J817" s="11" t="s">
        <v>261</v>
      </c>
      <c r="K817" s="11" t="s">
        <v>8715</v>
      </c>
      <c r="L817" s="11">
        <v>2</v>
      </c>
    </row>
    <row r="818" spans="1:12">
      <c r="A818" s="11" t="s">
        <v>1568</v>
      </c>
      <c r="D818" s="11" t="s">
        <v>260</v>
      </c>
      <c r="E818" s="19" t="s">
        <v>1818</v>
      </c>
      <c r="F818" s="10">
        <v>42036</v>
      </c>
      <c r="G818" s="10">
        <v>45323</v>
      </c>
      <c r="H818" s="11">
        <v>10</v>
      </c>
      <c r="I818" s="20" t="s">
        <v>259</v>
      </c>
      <c r="J818" s="11" t="s">
        <v>261</v>
      </c>
      <c r="K818" s="11" t="s">
        <v>8715</v>
      </c>
      <c r="L818" s="11">
        <v>2</v>
      </c>
    </row>
    <row r="819" spans="1:12">
      <c r="A819" s="11" t="s">
        <v>1569</v>
      </c>
      <c r="D819" s="11" t="s">
        <v>260</v>
      </c>
      <c r="E819" s="19" t="s">
        <v>1819</v>
      </c>
      <c r="F819" s="10">
        <v>42036</v>
      </c>
      <c r="G819" s="10">
        <v>45323</v>
      </c>
      <c r="H819" s="11">
        <v>10</v>
      </c>
      <c r="I819" s="20" t="s">
        <v>259</v>
      </c>
      <c r="J819" s="11" t="s">
        <v>261</v>
      </c>
      <c r="K819" s="11" t="s">
        <v>8715</v>
      </c>
      <c r="L819" s="11">
        <v>2</v>
      </c>
    </row>
    <row r="820" spans="1:12">
      <c r="A820" s="11" t="s">
        <v>1570</v>
      </c>
      <c r="D820" s="11" t="s">
        <v>260</v>
      </c>
      <c r="E820" s="19" t="s">
        <v>1820</v>
      </c>
      <c r="F820" s="10">
        <v>42036</v>
      </c>
      <c r="G820" s="10">
        <v>45323</v>
      </c>
      <c r="H820" s="11">
        <v>10</v>
      </c>
      <c r="I820" s="20" t="s">
        <v>259</v>
      </c>
      <c r="J820" s="11" t="s">
        <v>261</v>
      </c>
      <c r="K820" s="11" t="s">
        <v>8715</v>
      </c>
      <c r="L820" s="11">
        <v>2</v>
      </c>
    </row>
    <row r="821" spans="1:12">
      <c r="A821" s="11" t="s">
        <v>1571</v>
      </c>
      <c r="D821" s="11" t="s">
        <v>260</v>
      </c>
      <c r="E821" s="19" t="s">
        <v>1821</v>
      </c>
      <c r="F821" s="10">
        <v>42036</v>
      </c>
      <c r="G821" s="10">
        <v>45323</v>
      </c>
      <c r="H821" s="11">
        <v>10</v>
      </c>
      <c r="I821" s="20" t="s">
        <v>259</v>
      </c>
      <c r="J821" s="11" t="s">
        <v>261</v>
      </c>
      <c r="K821" s="11" t="s">
        <v>8715</v>
      </c>
      <c r="L821" s="11">
        <v>2</v>
      </c>
    </row>
    <row r="822" spans="1:12">
      <c r="A822" s="11" t="s">
        <v>1572</v>
      </c>
      <c r="D822" s="11" t="s">
        <v>260</v>
      </c>
      <c r="E822" s="19" t="s">
        <v>1822</v>
      </c>
      <c r="F822" s="10">
        <v>42036</v>
      </c>
      <c r="G822" s="10">
        <v>45323</v>
      </c>
      <c r="H822" s="11">
        <v>10</v>
      </c>
      <c r="I822" s="20" t="s">
        <v>259</v>
      </c>
      <c r="J822" s="11" t="s">
        <v>261</v>
      </c>
      <c r="K822" s="11" t="s">
        <v>8715</v>
      </c>
      <c r="L822" s="11">
        <v>2</v>
      </c>
    </row>
    <row r="823" spans="1:12">
      <c r="A823" s="11" t="s">
        <v>1573</v>
      </c>
      <c r="D823" s="11" t="s">
        <v>260</v>
      </c>
      <c r="E823" s="19" t="s">
        <v>1823</v>
      </c>
      <c r="F823" s="10">
        <v>42036</v>
      </c>
      <c r="G823" s="10">
        <v>45323</v>
      </c>
      <c r="H823" s="11">
        <v>10</v>
      </c>
      <c r="I823" s="20" t="s">
        <v>259</v>
      </c>
      <c r="J823" s="11" t="s">
        <v>261</v>
      </c>
      <c r="K823" s="11" t="s">
        <v>8715</v>
      </c>
      <c r="L823" s="11">
        <v>2</v>
      </c>
    </row>
    <row r="824" spans="1:12">
      <c r="A824" s="11" t="s">
        <v>1574</v>
      </c>
      <c r="D824" s="11" t="s">
        <v>260</v>
      </c>
      <c r="E824" s="19" t="s">
        <v>1824</v>
      </c>
      <c r="F824" s="10">
        <v>42036</v>
      </c>
      <c r="G824" s="10">
        <v>45323</v>
      </c>
      <c r="H824" s="11">
        <v>10</v>
      </c>
      <c r="I824" s="20" t="s">
        <v>259</v>
      </c>
      <c r="J824" s="11" t="s">
        <v>261</v>
      </c>
      <c r="K824" s="11" t="s">
        <v>8715</v>
      </c>
      <c r="L824" s="11">
        <v>2</v>
      </c>
    </row>
    <row r="825" spans="1:12">
      <c r="A825" s="11" t="s">
        <v>1575</v>
      </c>
      <c r="D825" s="11" t="s">
        <v>260</v>
      </c>
      <c r="E825" s="19" t="s">
        <v>1825</v>
      </c>
      <c r="F825" s="10">
        <v>42036</v>
      </c>
      <c r="G825" s="10">
        <v>45323</v>
      </c>
      <c r="H825" s="11">
        <v>10</v>
      </c>
      <c r="I825" s="20" t="s">
        <v>259</v>
      </c>
      <c r="J825" s="11" t="s">
        <v>261</v>
      </c>
      <c r="K825" s="11" t="s">
        <v>8715</v>
      </c>
      <c r="L825" s="11">
        <v>2</v>
      </c>
    </row>
    <row r="826" spans="1:12">
      <c r="A826" s="11" t="s">
        <v>1576</v>
      </c>
      <c r="D826" s="11" t="s">
        <v>260</v>
      </c>
      <c r="E826" s="19" t="s">
        <v>1826</v>
      </c>
      <c r="F826" s="10">
        <v>42036</v>
      </c>
      <c r="G826" s="10">
        <v>45323</v>
      </c>
      <c r="H826" s="11">
        <v>10</v>
      </c>
      <c r="I826" s="20" t="s">
        <v>259</v>
      </c>
      <c r="J826" s="11" t="s">
        <v>261</v>
      </c>
      <c r="K826" s="11" t="s">
        <v>8715</v>
      </c>
      <c r="L826" s="11">
        <v>2</v>
      </c>
    </row>
    <row r="827" spans="1:12">
      <c r="A827" s="11" t="s">
        <v>1577</v>
      </c>
      <c r="D827" s="11" t="s">
        <v>260</v>
      </c>
      <c r="E827" s="19" t="s">
        <v>1827</v>
      </c>
      <c r="F827" s="10">
        <v>42036</v>
      </c>
      <c r="G827" s="10">
        <v>45323</v>
      </c>
      <c r="H827" s="11">
        <v>10</v>
      </c>
      <c r="I827" s="20" t="s">
        <v>259</v>
      </c>
      <c r="J827" s="11" t="s">
        <v>261</v>
      </c>
      <c r="K827" s="11" t="s">
        <v>8715</v>
      </c>
      <c r="L827" s="11">
        <v>2</v>
      </c>
    </row>
    <row r="828" spans="1:12">
      <c r="A828" s="11" t="s">
        <v>1578</v>
      </c>
      <c r="D828" s="11" t="s">
        <v>260</v>
      </c>
      <c r="E828" s="19" t="s">
        <v>1828</v>
      </c>
      <c r="F828" s="10">
        <v>42036</v>
      </c>
      <c r="G828" s="10">
        <v>45323</v>
      </c>
      <c r="H828" s="11">
        <v>10</v>
      </c>
      <c r="I828" s="20" t="s">
        <v>259</v>
      </c>
      <c r="J828" s="11" t="s">
        <v>261</v>
      </c>
      <c r="K828" s="11" t="s">
        <v>8715</v>
      </c>
      <c r="L828" s="11">
        <v>2</v>
      </c>
    </row>
    <row r="829" spans="1:12">
      <c r="A829" s="11" t="s">
        <v>1579</v>
      </c>
      <c r="D829" s="11" t="s">
        <v>260</v>
      </c>
      <c r="E829" s="19" t="s">
        <v>1829</v>
      </c>
      <c r="F829" s="10">
        <v>42036</v>
      </c>
      <c r="G829" s="10">
        <v>45323</v>
      </c>
      <c r="H829" s="11">
        <v>10</v>
      </c>
      <c r="I829" s="20" t="s">
        <v>259</v>
      </c>
      <c r="J829" s="11" t="s">
        <v>261</v>
      </c>
      <c r="K829" s="11" t="s">
        <v>8715</v>
      </c>
      <c r="L829" s="11">
        <v>2</v>
      </c>
    </row>
    <row r="830" spans="1:12">
      <c r="A830" s="11" t="s">
        <v>1580</v>
      </c>
      <c r="D830" s="11" t="s">
        <v>260</v>
      </c>
      <c r="E830" s="19" t="s">
        <v>1830</v>
      </c>
      <c r="F830" s="10">
        <v>42036</v>
      </c>
      <c r="G830" s="10">
        <v>45323</v>
      </c>
      <c r="H830" s="11">
        <v>10</v>
      </c>
      <c r="I830" s="20" t="s">
        <v>259</v>
      </c>
      <c r="J830" s="11" t="s">
        <v>261</v>
      </c>
      <c r="K830" s="11" t="s">
        <v>8715</v>
      </c>
      <c r="L830" s="11">
        <v>2</v>
      </c>
    </row>
    <row r="831" spans="1:12">
      <c r="A831" s="11" t="s">
        <v>1581</v>
      </c>
      <c r="D831" s="11" t="s">
        <v>260</v>
      </c>
      <c r="E831" s="19" t="s">
        <v>1831</v>
      </c>
      <c r="F831" s="10">
        <v>42036</v>
      </c>
      <c r="G831" s="10">
        <v>45323</v>
      </c>
      <c r="H831" s="11">
        <v>10</v>
      </c>
      <c r="I831" s="20" t="s">
        <v>259</v>
      </c>
      <c r="J831" s="11" t="s">
        <v>261</v>
      </c>
      <c r="K831" s="11" t="s">
        <v>8715</v>
      </c>
      <c r="L831" s="11">
        <v>2</v>
      </c>
    </row>
    <row r="832" spans="1:12">
      <c r="A832" s="11" t="s">
        <v>1582</v>
      </c>
      <c r="D832" s="11" t="s">
        <v>260</v>
      </c>
      <c r="E832" s="19" t="s">
        <v>1832</v>
      </c>
      <c r="F832" s="10">
        <v>42036</v>
      </c>
      <c r="G832" s="10">
        <v>45323</v>
      </c>
      <c r="H832" s="11">
        <v>10</v>
      </c>
      <c r="I832" s="20" t="s">
        <v>259</v>
      </c>
      <c r="J832" s="11" t="s">
        <v>261</v>
      </c>
      <c r="K832" s="11" t="s">
        <v>8715</v>
      </c>
      <c r="L832" s="11">
        <v>2</v>
      </c>
    </row>
    <row r="833" spans="1:12">
      <c r="A833" s="11" t="s">
        <v>1583</v>
      </c>
      <c r="D833" s="11" t="s">
        <v>260</v>
      </c>
      <c r="E833" s="19" t="s">
        <v>1833</v>
      </c>
      <c r="F833" s="10">
        <v>42036</v>
      </c>
      <c r="G833" s="10">
        <v>45323</v>
      </c>
      <c r="H833" s="11">
        <v>10</v>
      </c>
      <c r="I833" s="20" t="s">
        <v>259</v>
      </c>
      <c r="J833" s="11" t="s">
        <v>261</v>
      </c>
      <c r="K833" s="11" t="s">
        <v>8715</v>
      </c>
      <c r="L833" s="11">
        <v>2</v>
      </c>
    </row>
    <row r="834" spans="1:12">
      <c r="A834" s="11" t="s">
        <v>1584</v>
      </c>
      <c r="D834" s="11" t="s">
        <v>260</v>
      </c>
      <c r="E834" s="19" t="s">
        <v>1834</v>
      </c>
      <c r="F834" s="10">
        <v>42036</v>
      </c>
      <c r="G834" s="10">
        <v>45323</v>
      </c>
      <c r="H834" s="11">
        <v>10</v>
      </c>
      <c r="I834" s="20" t="s">
        <v>259</v>
      </c>
      <c r="J834" s="11" t="s">
        <v>261</v>
      </c>
      <c r="K834" s="11" t="s">
        <v>8715</v>
      </c>
      <c r="L834" s="11">
        <v>2</v>
      </c>
    </row>
    <row r="835" spans="1:12">
      <c r="A835" s="11" t="s">
        <v>1585</v>
      </c>
      <c r="D835" s="11" t="s">
        <v>260</v>
      </c>
      <c r="E835" s="19" t="s">
        <v>1835</v>
      </c>
      <c r="F835" s="10">
        <v>42036</v>
      </c>
      <c r="G835" s="10">
        <v>45323</v>
      </c>
      <c r="H835" s="11">
        <v>10</v>
      </c>
      <c r="I835" s="20" t="s">
        <v>259</v>
      </c>
      <c r="J835" s="11" t="s">
        <v>261</v>
      </c>
      <c r="K835" s="11" t="s">
        <v>8715</v>
      </c>
      <c r="L835" s="11">
        <v>2</v>
      </c>
    </row>
    <row r="836" spans="1:12">
      <c r="A836" s="11" t="s">
        <v>1586</v>
      </c>
      <c r="D836" s="11" t="s">
        <v>260</v>
      </c>
      <c r="E836" s="19" t="s">
        <v>1836</v>
      </c>
      <c r="F836" s="10">
        <v>42036</v>
      </c>
      <c r="G836" s="10">
        <v>45323</v>
      </c>
      <c r="H836" s="11">
        <v>10</v>
      </c>
      <c r="I836" s="20" t="s">
        <v>259</v>
      </c>
      <c r="J836" s="11" t="s">
        <v>261</v>
      </c>
      <c r="K836" s="11" t="s">
        <v>8715</v>
      </c>
      <c r="L836" s="11">
        <v>2</v>
      </c>
    </row>
    <row r="837" spans="1:12">
      <c r="A837" s="11" t="s">
        <v>1587</v>
      </c>
      <c r="D837" s="11" t="s">
        <v>260</v>
      </c>
      <c r="E837" s="19" t="s">
        <v>1837</v>
      </c>
      <c r="F837" s="10">
        <v>42036</v>
      </c>
      <c r="G837" s="10">
        <v>45323</v>
      </c>
      <c r="H837" s="11">
        <v>10</v>
      </c>
      <c r="I837" s="20" t="s">
        <v>259</v>
      </c>
      <c r="J837" s="11" t="s">
        <v>261</v>
      </c>
      <c r="K837" s="11" t="s">
        <v>8715</v>
      </c>
      <c r="L837" s="11">
        <v>2</v>
      </c>
    </row>
    <row r="838" spans="1:12">
      <c r="A838" s="11" t="s">
        <v>1588</v>
      </c>
      <c r="D838" s="11" t="s">
        <v>260</v>
      </c>
      <c r="E838" s="19" t="s">
        <v>1838</v>
      </c>
      <c r="F838" s="10">
        <v>42036</v>
      </c>
      <c r="G838" s="10">
        <v>45323</v>
      </c>
      <c r="H838" s="11">
        <v>10</v>
      </c>
      <c r="I838" s="20" t="s">
        <v>259</v>
      </c>
      <c r="J838" s="11" t="s">
        <v>261</v>
      </c>
      <c r="K838" s="11" t="s">
        <v>8715</v>
      </c>
      <c r="L838" s="11">
        <v>2</v>
      </c>
    </row>
    <row r="839" spans="1:12">
      <c r="A839" s="11" t="s">
        <v>1589</v>
      </c>
      <c r="D839" s="11" t="s">
        <v>260</v>
      </c>
      <c r="E839" s="19" t="s">
        <v>1839</v>
      </c>
      <c r="F839" s="10">
        <v>42036</v>
      </c>
      <c r="G839" s="10">
        <v>45323</v>
      </c>
      <c r="H839" s="11">
        <v>10</v>
      </c>
      <c r="I839" s="20" t="s">
        <v>259</v>
      </c>
      <c r="J839" s="11" t="s">
        <v>261</v>
      </c>
      <c r="K839" s="11" t="s">
        <v>8715</v>
      </c>
      <c r="L839" s="11">
        <v>2</v>
      </c>
    </row>
    <row r="840" spans="1:12">
      <c r="A840" s="11" t="s">
        <v>1590</v>
      </c>
      <c r="D840" s="11" t="s">
        <v>260</v>
      </c>
      <c r="E840" s="19" t="s">
        <v>1840</v>
      </c>
      <c r="F840" s="10">
        <v>42036</v>
      </c>
      <c r="G840" s="10">
        <v>45323</v>
      </c>
      <c r="H840" s="11">
        <v>10</v>
      </c>
      <c r="I840" s="20" t="s">
        <v>259</v>
      </c>
      <c r="J840" s="11" t="s">
        <v>261</v>
      </c>
      <c r="K840" s="11" t="s">
        <v>8715</v>
      </c>
      <c r="L840" s="11">
        <v>2</v>
      </c>
    </row>
    <row r="841" spans="1:12">
      <c r="A841" s="11" t="s">
        <v>1591</v>
      </c>
      <c r="D841" s="11" t="s">
        <v>260</v>
      </c>
      <c r="E841" s="19" t="s">
        <v>1841</v>
      </c>
      <c r="F841" s="10">
        <v>42036</v>
      </c>
      <c r="G841" s="10">
        <v>45323</v>
      </c>
      <c r="H841" s="11">
        <v>10</v>
      </c>
      <c r="I841" s="20" t="s">
        <v>259</v>
      </c>
      <c r="J841" s="11" t="s">
        <v>261</v>
      </c>
      <c r="K841" s="11" t="s">
        <v>8715</v>
      </c>
      <c r="L841" s="11">
        <v>2</v>
      </c>
    </row>
    <row r="842" spans="1:12">
      <c r="A842" s="11" t="s">
        <v>1592</v>
      </c>
      <c r="D842" s="11" t="s">
        <v>260</v>
      </c>
      <c r="E842" s="19" t="s">
        <v>1842</v>
      </c>
      <c r="F842" s="10">
        <v>42036</v>
      </c>
      <c r="G842" s="10">
        <v>45323</v>
      </c>
      <c r="H842" s="11">
        <v>10</v>
      </c>
      <c r="I842" s="20" t="s">
        <v>259</v>
      </c>
      <c r="J842" s="11" t="s">
        <v>261</v>
      </c>
      <c r="K842" s="11" t="s">
        <v>8715</v>
      </c>
      <c r="L842" s="11">
        <v>2</v>
      </c>
    </row>
    <row r="843" spans="1:12">
      <c r="A843" s="11" t="s">
        <v>1593</v>
      </c>
      <c r="D843" s="11" t="s">
        <v>260</v>
      </c>
      <c r="E843" s="19" t="s">
        <v>1843</v>
      </c>
      <c r="F843" s="10">
        <v>42036</v>
      </c>
      <c r="G843" s="10">
        <v>45323</v>
      </c>
      <c r="H843" s="11">
        <v>10</v>
      </c>
      <c r="I843" s="20" t="s">
        <v>259</v>
      </c>
      <c r="J843" s="11" t="s">
        <v>261</v>
      </c>
      <c r="K843" s="11" t="s">
        <v>8715</v>
      </c>
      <c r="L843" s="11">
        <v>2</v>
      </c>
    </row>
    <row r="844" spans="1:12">
      <c r="A844" s="11" t="s">
        <v>1594</v>
      </c>
      <c r="D844" s="11" t="s">
        <v>260</v>
      </c>
      <c r="E844" s="19" t="s">
        <v>1844</v>
      </c>
      <c r="F844" s="10">
        <v>42036</v>
      </c>
      <c r="G844" s="10">
        <v>45323</v>
      </c>
      <c r="H844" s="11">
        <v>10</v>
      </c>
      <c r="I844" s="20" t="s">
        <v>259</v>
      </c>
      <c r="J844" s="11" t="s">
        <v>261</v>
      </c>
      <c r="K844" s="11" t="s">
        <v>8715</v>
      </c>
      <c r="L844" s="11">
        <v>2</v>
      </c>
    </row>
    <row r="845" spans="1:12">
      <c r="A845" s="11" t="s">
        <v>1595</v>
      </c>
      <c r="D845" s="11" t="s">
        <v>260</v>
      </c>
      <c r="E845" s="19" t="s">
        <v>1845</v>
      </c>
      <c r="F845" s="10">
        <v>42036</v>
      </c>
      <c r="G845" s="10">
        <v>45323</v>
      </c>
      <c r="H845" s="11">
        <v>10</v>
      </c>
      <c r="I845" s="20" t="s">
        <v>259</v>
      </c>
      <c r="J845" s="11" t="s">
        <v>261</v>
      </c>
      <c r="K845" s="11" t="s">
        <v>8715</v>
      </c>
      <c r="L845" s="11">
        <v>2</v>
      </c>
    </row>
    <row r="846" spans="1:12">
      <c r="A846" s="11" t="s">
        <v>1596</v>
      </c>
      <c r="D846" s="11" t="s">
        <v>260</v>
      </c>
      <c r="E846" s="19" t="s">
        <v>1846</v>
      </c>
      <c r="F846" s="10">
        <v>42036</v>
      </c>
      <c r="G846" s="10">
        <v>45323</v>
      </c>
      <c r="H846" s="11">
        <v>10</v>
      </c>
      <c r="I846" s="20" t="s">
        <v>259</v>
      </c>
      <c r="J846" s="11" t="s">
        <v>261</v>
      </c>
      <c r="K846" s="11" t="s">
        <v>8715</v>
      </c>
      <c r="L846" s="11">
        <v>2</v>
      </c>
    </row>
    <row r="847" spans="1:12">
      <c r="A847" s="11" t="s">
        <v>1597</v>
      </c>
      <c r="D847" s="11" t="s">
        <v>260</v>
      </c>
      <c r="E847" s="19" t="s">
        <v>1847</v>
      </c>
      <c r="F847" s="10">
        <v>42036</v>
      </c>
      <c r="G847" s="10">
        <v>45323</v>
      </c>
      <c r="H847" s="11">
        <v>10</v>
      </c>
      <c r="I847" s="20" t="s">
        <v>259</v>
      </c>
      <c r="J847" s="11" t="s">
        <v>261</v>
      </c>
      <c r="K847" s="11" t="s">
        <v>8715</v>
      </c>
      <c r="L847" s="11">
        <v>2</v>
      </c>
    </row>
    <row r="848" spans="1:12">
      <c r="A848" s="11" t="s">
        <v>1598</v>
      </c>
      <c r="D848" s="11" t="s">
        <v>260</v>
      </c>
      <c r="E848" s="19" t="s">
        <v>1848</v>
      </c>
      <c r="F848" s="10">
        <v>42036</v>
      </c>
      <c r="G848" s="10">
        <v>45323</v>
      </c>
      <c r="H848" s="11">
        <v>10</v>
      </c>
      <c r="I848" s="20" t="s">
        <v>259</v>
      </c>
      <c r="J848" s="11" t="s">
        <v>261</v>
      </c>
      <c r="K848" s="11" t="s">
        <v>8715</v>
      </c>
      <c r="L848" s="11">
        <v>2</v>
      </c>
    </row>
    <row r="849" spans="1:12">
      <c r="A849" s="11" t="s">
        <v>1599</v>
      </c>
      <c r="D849" s="11" t="s">
        <v>260</v>
      </c>
      <c r="E849" s="19" t="s">
        <v>1849</v>
      </c>
      <c r="F849" s="10">
        <v>42036</v>
      </c>
      <c r="G849" s="10">
        <v>45323</v>
      </c>
      <c r="H849" s="11">
        <v>10</v>
      </c>
      <c r="I849" s="20" t="s">
        <v>259</v>
      </c>
      <c r="J849" s="11" t="s">
        <v>261</v>
      </c>
      <c r="K849" s="11" t="s">
        <v>8715</v>
      </c>
      <c r="L849" s="11">
        <v>2</v>
      </c>
    </row>
    <row r="850" spans="1:12">
      <c r="A850" s="11" t="s">
        <v>1600</v>
      </c>
      <c r="D850" s="11" t="s">
        <v>260</v>
      </c>
      <c r="E850" s="19" t="s">
        <v>1850</v>
      </c>
      <c r="F850" s="10">
        <v>42036</v>
      </c>
      <c r="G850" s="10">
        <v>45323</v>
      </c>
      <c r="H850" s="11">
        <v>10</v>
      </c>
      <c r="I850" s="20" t="s">
        <v>259</v>
      </c>
      <c r="J850" s="11" t="s">
        <v>261</v>
      </c>
      <c r="K850" s="11" t="s">
        <v>8715</v>
      </c>
      <c r="L850" s="11">
        <v>2</v>
      </c>
    </row>
    <row r="851" spans="1:12">
      <c r="A851" s="11" t="s">
        <v>1601</v>
      </c>
      <c r="D851" s="11" t="s">
        <v>260</v>
      </c>
      <c r="E851" s="19" t="s">
        <v>1851</v>
      </c>
      <c r="F851" s="10">
        <v>42036</v>
      </c>
      <c r="G851" s="10">
        <v>45323</v>
      </c>
      <c r="H851" s="11">
        <v>10</v>
      </c>
      <c r="I851" s="20" t="s">
        <v>259</v>
      </c>
      <c r="J851" s="11" t="s">
        <v>261</v>
      </c>
      <c r="K851" s="11" t="s">
        <v>8715</v>
      </c>
      <c r="L851" s="11">
        <v>2</v>
      </c>
    </row>
    <row r="852" spans="1:12">
      <c r="A852" s="11" t="s">
        <v>1602</v>
      </c>
      <c r="D852" s="11" t="s">
        <v>260</v>
      </c>
      <c r="E852" s="19" t="s">
        <v>1852</v>
      </c>
      <c r="F852" s="10">
        <v>42036</v>
      </c>
      <c r="G852" s="10">
        <v>45323</v>
      </c>
      <c r="H852" s="11">
        <v>10</v>
      </c>
      <c r="I852" s="20" t="s">
        <v>259</v>
      </c>
      <c r="J852" s="11" t="s">
        <v>261</v>
      </c>
      <c r="K852" s="11" t="s">
        <v>8715</v>
      </c>
      <c r="L852" s="11">
        <v>2</v>
      </c>
    </row>
    <row r="853" spans="1:12">
      <c r="A853" s="11" t="s">
        <v>1603</v>
      </c>
      <c r="D853" s="11" t="s">
        <v>260</v>
      </c>
      <c r="E853" s="19" t="s">
        <v>1853</v>
      </c>
      <c r="F853" s="10">
        <v>42036</v>
      </c>
      <c r="G853" s="10">
        <v>45323</v>
      </c>
      <c r="H853" s="11">
        <v>10</v>
      </c>
      <c r="I853" s="20" t="s">
        <v>259</v>
      </c>
      <c r="J853" s="11" t="s">
        <v>261</v>
      </c>
      <c r="K853" s="11" t="s">
        <v>8715</v>
      </c>
      <c r="L853" s="11">
        <v>2</v>
      </c>
    </row>
    <row r="854" spans="1:12">
      <c r="A854" s="11" t="s">
        <v>1604</v>
      </c>
      <c r="D854" s="11" t="s">
        <v>260</v>
      </c>
      <c r="E854" s="19" t="s">
        <v>1854</v>
      </c>
      <c r="F854" s="10">
        <v>42036</v>
      </c>
      <c r="G854" s="10">
        <v>45323</v>
      </c>
      <c r="H854" s="11">
        <v>10</v>
      </c>
      <c r="I854" s="20" t="s">
        <v>259</v>
      </c>
      <c r="J854" s="11" t="s">
        <v>261</v>
      </c>
      <c r="K854" s="11" t="s">
        <v>8715</v>
      </c>
      <c r="L854" s="11">
        <v>2</v>
      </c>
    </row>
    <row r="855" spans="1:12">
      <c r="A855" s="11" t="s">
        <v>1605</v>
      </c>
      <c r="D855" s="11" t="s">
        <v>260</v>
      </c>
      <c r="E855" s="19" t="s">
        <v>1855</v>
      </c>
      <c r="F855" s="10">
        <v>42036</v>
      </c>
      <c r="G855" s="10">
        <v>45323</v>
      </c>
      <c r="H855" s="11">
        <v>10</v>
      </c>
      <c r="I855" s="20" t="s">
        <v>259</v>
      </c>
      <c r="J855" s="11" t="s">
        <v>261</v>
      </c>
      <c r="K855" s="11" t="s">
        <v>8715</v>
      </c>
      <c r="L855" s="11">
        <v>2</v>
      </c>
    </row>
    <row r="856" spans="1:12">
      <c r="A856" s="11" t="s">
        <v>1606</v>
      </c>
      <c r="D856" s="11" t="s">
        <v>260</v>
      </c>
      <c r="E856" s="19" t="s">
        <v>1856</v>
      </c>
      <c r="F856" s="10">
        <v>42036</v>
      </c>
      <c r="G856" s="10">
        <v>45323</v>
      </c>
      <c r="H856" s="11">
        <v>10</v>
      </c>
      <c r="I856" s="20" t="s">
        <v>259</v>
      </c>
      <c r="J856" s="11" t="s">
        <v>261</v>
      </c>
      <c r="K856" s="11" t="s">
        <v>8715</v>
      </c>
      <c r="L856" s="11">
        <v>2</v>
      </c>
    </row>
    <row r="857" spans="1:12">
      <c r="A857" s="11" t="s">
        <v>1607</v>
      </c>
      <c r="D857" s="11" t="s">
        <v>260</v>
      </c>
      <c r="E857" s="19" t="s">
        <v>1857</v>
      </c>
      <c r="F857" s="10">
        <v>42036</v>
      </c>
      <c r="G857" s="10">
        <v>45323</v>
      </c>
      <c r="H857" s="11">
        <v>10</v>
      </c>
      <c r="I857" s="20" t="s">
        <v>259</v>
      </c>
      <c r="J857" s="11" t="s">
        <v>261</v>
      </c>
      <c r="K857" s="11" t="s">
        <v>8715</v>
      </c>
      <c r="L857" s="11">
        <v>2</v>
      </c>
    </row>
    <row r="858" spans="1:12">
      <c r="A858" s="11" t="s">
        <v>1608</v>
      </c>
      <c r="D858" s="11" t="s">
        <v>260</v>
      </c>
      <c r="E858" s="19" t="s">
        <v>1858</v>
      </c>
      <c r="F858" s="10">
        <v>42036</v>
      </c>
      <c r="G858" s="10">
        <v>45323</v>
      </c>
      <c r="H858" s="11">
        <v>10</v>
      </c>
      <c r="I858" s="20" t="s">
        <v>259</v>
      </c>
      <c r="J858" s="11" t="s">
        <v>261</v>
      </c>
      <c r="K858" s="11" t="s">
        <v>8715</v>
      </c>
      <c r="L858" s="11">
        <v>2</v>
      </c>
    </row>
    <row r="859" spans="1:12">
      <c r="A859" s="11" t="s">
        <v>1609</v>
      </c>
      <c r="D859" s="11" t="s">
        <v>260</v>
      </c>
      <c r="E859" s="19" t="s">
        <v>1859</v>
      </c>
      <c r="F859" s="10">
        <v>42036</v>
      </c>
      <c r="G859" s="10">
        <v>45323</v>
      </c>
      <c r="H859" s="11">
        <v>10</v>
      </c>
      <c r="I859" s="20" t="s">
        <v>259</v>
      </c>
      <c r="J859" s="11" t="s">
        <v>261</v>
      </c>
      <c r="K859" s="11" t="s">
        <v>8715</v>
      </c>
      <c r="L859" s="11">
        <v>2</v>
      </c>
    </row>
    <row r="860" spans="1:12">
      <c r="A860" s="11" t="s">
        <v>1610</v>
      </c>
      <c r="D860" s="11" t="s">
        <v>260</v>
      </c>
      <c r="E860" s="19" t="s">
        <v>1860</v>
      </c>
      <c r="F860" s="10">
        <v>42036</v>
      </c>
      <c r="G860" s="10">
        <v>45323</v>
      </c>
      <c r="H860" s="11">
        <v>10</v>
      </c>
      <c r="I860" s="20" t="s">
        <v>259</v>
      </c>
      <c r="J860" s="11" t="s">
        <v>261</v>
      </c>
      <c r="K860" s="11" t="s">
        <v>8715</v>
      </c>
      <c r="L860" s="11">
        <v>2</v>
      </c>
    </row>
    <row r="861" spans="1:12">
      <c r="A861" s="11" t="s">
        <v>1611</v>
      </c>
      <c r="D861" s="11" t="s">
        <v>260</v>
      </c>
      <c r="E861" s="19" t="s">
        <v>1861</v>
      </c>
      <c r="F861" s="10">
        <v>42036</v>
      </c>
      <c r="G861" s="10">
        <v>45323</v>
      </c>
      <c r="H861" s="11">
        <v>10</v>
      </c>
      <c r="I861" s="20" t="s">
        <v>259</v>
      </c>
      <c r="J861" s="11" t="s">
        <v>261</v>
      </c>
      <c r="K861" s="11" t="s">
        <v>8715</v>
      </c>
      <c r="L861" s="11">
        <v>2</v>
      </c>
    </row>
    <row r="862" spans="1:12">
      <c r="A862" s="11" t="s">
        <v>1612</v>
      </c>
      <c r="D862" s="11" t="s">
        <v>260</v>
      </c>
      <c r="E862" s="19" t="s">
        <v>1862</v>
      </c>
      <c r="F862" s="10">
        <v>42036</v>
      </c>
      <c r="G862" s="10">
        <v>45323</v>
      </c>
      <c r="H862" s="11">
        <v>10</v>
      </c>
      <c r="I862" s="20" t="s">
        <v>259</v>
      </c>
      <c r="J862" s="11" t="s">
        <v>261</v>
      </c>
      <c r="K862" s="11" t="s">
        <v>8715</v>
      </c>
      <c r="L862" s="11">
        <v>2</v>
      </c>
    </row>
    <row r="863" spans="1:12">
      <c r="A863" s="11" t="s">
        <v>1613</v>
      </c>
      <c r="D863" s="11" t="s">
        <v>260</v>
      </c>
      <c r="E863" s="19" t="s">
        <v>1863</v>
      </c>
      <c r="F863" s="10">
        <v>42036</v>
      </c>
      <c r="G863" s="10">
        <v>45323</v>
      </c>
      <c r="H863" s="11">
        <v>10</v>
      </c>
      <c r="I863" s="20" t="s">
        <v>259</v>
      </c>
      <c r="J863" s="11" t="s">
        <v>261</v>
      </c>
      <c r="K863" s="11" t="s">
        <v>8715</v>
      </c>
      <c r="L863" s="11">
        <v>2</v>
      </c>
    </row>
    <row r="864" spans="1:12">
      <c r="A864" s="11" t="s">
        <v>1614</v>
      </c>
      <c r="D864" s="11" t="s">
        <v>260</v>
      </c>
      <c r="E864" s="19" t="s">
        <v>1864</v>
      </c>
      <c r="F864" s="10">
        <v>42036</v>
      </c>
      <c r="G864" s="10">
        <v>45323</v>
      </c>
      <c r="H864" s="11">
        <v>10</v>
      </c>
      <c r="I864" s="20" t="s">
        <v>259</v>
      </c>
      <c r="J864" s="11" t="s">
        <v>261</v>
      </c>
      <c r="K864" s="11" t="s">
        <v>8715</v>
      </c>
      <c r="L864" s="11">
        <v>2</v>
      </c>
    </row>
    <row r="865" spans="1:12">
      <c r="A865" s="11" t="s">
        <v>1615</v>
      </c>
      <c r="D865" s="11" t="s">
        <v>260</v>
      </c>
      <c r="E865" s="19" t="s">
        <v>1865</v>
      </c>
      <c r="F865" s="10">
        <v>42036</v>
      </c>
      <c r="G865" s="10">
        <v>45323</v>
      </c>
      <c r="H865" s="11">
        <v>10</v>
      </c>
      <c r="I865" s="20" t="s">
        <v>259</v>
      </c>
      <c r="J865" s="11" t="s">
        <v>261</v>
      </c>
      <c r="K865" s="11" t="s">
        <v>8715</v>
      </c>
      <c r="L865" s="11">
        <v>2</v>
      </c>
    </row>
    <row r="866" spans="1:12">
      <c r="A866" s="11" t="s">
        <v>1616</v>
      </c>
      <c r="D866" s="11" t="s">
        <v>260</v>
      </c>
      <c r="E866" s="19" t="s">
        <v>1866</v>
      </c>
      <c r="F866" s="10">
        <v>42036</v>
      </c>
      <c r="G866" s="10">
        <v>45323</v>
      </c>
      <c r="H866" s="11">
        <v>10</v>
      </c>
      <c r="I866" s="20" t="s">
        <v>259</v>
      </c>
      <c r="J866" s="11" t="s">
        <v>261</v>
      </c>
      <c r="K866" s="11" t="s">
        <v>8715</v>
      </c>
      <c r="L866" s="11">
        <v>2</v>
      </c>
    </row>
    <row r="867" spans="1:12">
      <c r="A867" s="11" t="s">
        <v>1617</v>
      </c>
      <c r="D867" s="11" t="s">
        <v>260</v>
      </c>
      <c r="E867" s="19" t="s">
        <v>1867</v>
      </c>
      <c r="F867" s="10">
        <v>42036</v>
      </c>
      <c r="G867" s="10">
        <v>45323</v>
      </c>
      <c r="H867" s="11">
        <v>10</v>
      </c>
      <c r="I867" s="20" t="s">
        <v>259</v>
      </c>
      <c r="J867" s="11" t="s">
        <v>261</v>
      </c>
      <c r="K867" s="11" t="s">
        <v>8715</v>
      </c>
      <c r="L867" s="11">
        <v>2</v>
      </c>
    </row>
    <row r="868" spans="1:12">
      <c r="A868" s="11" t="s">
        <v>1618</v>
      </c>
      <c r="D868" s="11" t="s">
        <v>260</v>
      </c>
      <c r="E868" s="19" t="s">
        <v>1868</v>
      </c>
      <c r="F868" s="10">
        <v>42036</v>
      </c>
      <c r="G868" s="10">
        <v>45323</v>
      </c>
      <c r="H868" s="11">
        <v>10</v>
      </c>
      <c r="I868" s="20" t="s">
        <v>259</v>
      </c>
      <c r="J868" s="11" t="s">
        <v>261</v>
      </c>
      <c r="K868" s="11" t="s">
        <v>8715</v>
      </c>
      <c r="L868" s="11">
        <v>2</v>
      </c>
    </row>
    <row r="869" spans="1:12">
      <c r="A869" s="11" t="s">
        <v>1619</v>
      </c>
      <c r="D869" s="11" t="s">
        <v>260</v>
      </c>
      <c r="E869" s="19" t="s">
        <v>1869</v>
      </c>
      <c r="F869" s="10">
        <v>42036</v>
      </c>
      <c r="G869" s="10">
        <v>45323</v>
      </c>
      <c r="H869" s="11">
        <v>10</v>
      </c>
      <c r="I869" s="20" t="s">
        <v>259</v>
      </c>
      <c r="J869" s="11" t="s">
        <v>261</v>
      </c>
      <c r="K869" s="11" t="s">
        <v>8715</v>
      </c>
      <c r="L869" s="11">
        <v>2</v>
      </c>
    </row>
    <row r="870" spans="1:12">
      <c r="A870" s="11" t="s">
        <v>1620</v>
      </c>
      <c r="D870" s="11" t="s">
        <v>260</v>
      </c>
      <c r="E870" s="19" t="s">
        <v>1870</v>
      </c>
      <c r="F870" s="10">
        <v>42036</v>
      </c>
      <c r="G870" s="10">
        <v>45323</v>
      </c>
      <c r="H870" s="11">
        <v>10</v>
      </c>
      <c r="I870" s="20" t="s">
        <v>259</v>
      </c>
      <c r="J870" s="11" t="s">
        <v>261</v>
      </c>
      <c r="K870" s="11" t="s">
        <v>8715</v>
      </c>
      <c r="L870" s="11">
        <v>2</v>
      </c>
    </row>
    <row r="871" spans="1:12">
      <c r="A871" s="11" t="s">
        <v>1621</v>
      </c>
      <c r="D871" s="11" t="s">
        <v>260</v>
      </c>
      <c r="E871" s="19" t="s">
        <v>1871</v>
      </c>
      <c r="F871" s="10">
        <v>42036</v>
      </c>
      <c r="G871" s="10">
        <v>45323</v>
      </c>
      <c r="H871" s="11">
        <v>10</v>
      </c>
      <c r="I871" s="20" t="s">
        <v>259</v>
      </c>
      <c r="J871" s="11" t="s">
        <v>261</v>
      </c>
      <c r="K871" s="11" t="s">
        <v>8715</v>
      </c>
      <c r="L871" s="11">
        <v>2</v>
      </c>
    </row>
    <row r="872" spans="1:12">
      <c r="A872" s="11" t="s">
        <v>1622</v>
      </c>
      <c r="D872" s="11" t="s">
        <v>260</v>
      </c>
      <c r="E872" s="19" t="s">
        <v>1872</v>
      </c>
      <c r="F872" s="10">
        <v>42036</v>
      </c>
      <c r="G872" s="10">
        <v>45323</v>
      </c>
      <c r="H872" s="11">
        <v>10</v>
      </c>
      <c r="I872" s="20" t="s">
        <v>259</v>
      </c>
      <c r="J872" s="11" t="s">
        <v>261</v>
      </c>
      <c r="K872" s="11" t="s">
        <v>8715</v>
      </c>
      <c r="L872" s="11">
        <v>2</v>
      </c>
    </row>
    <row r="873" spans="1:12">
      <c r="A873" s="11" t="s">
        <v>1623</v>
      </c>
      <c r="D873" s="11" t="s">
        <v>260</v>
      </c>
      <c r="E873" s="19" t="s">
        <v>1873</v>
      </c>
      <c r="F873" s="10">
        <v>42036</v>
      </c>
      <c r="G873" s="10">
        <v>45323</v>
      </c>
      <c r="H873" s="11">
        <v>10</v>
      </c>
      <c r="I873" s="20" t="s">
        <v>259</v>
      </c>
      <c r="J873" s="11" t="s">
        <v>261</v>
      </c>
      <c r="K873" s="11" t="s">
        <v>8715</v>
      </c>
      <c r="L873" s="11">
        <v>2</v>
      </c>
    </row>
    <row r="874" spans="1:12">
      <c r="A874" s="11" t="s">
        <v>1624</v>
      </c>
      <c r="D874" s="11" t="s">
        <v>260</v>
      </c>
      <c r="E874" s="19" t="s">
        <v>1874</v>
      </c>
      <c r="F874" s="10">
        <v>42036</v>
      </c>
      <c r="G874" s="10">
        <v>45323</v>
      </c>
      <c r="H874" s="11">
        <v>10</v>
      </c>
      <c r="I874" s="20" t="s">
        <v>259</v>
      </c>
      <c r="J874" s="11" t="s">
        <v>261</v>
      </c>
      <c r="K874" s="11" t="s">
        <v>8715</v>
      </c>
      <c r="L874" s="11">
        <v>2</v>
      </c>
    </row>
    <row r="875" spans="1:12">
      <c r="A875" s="11" t="s">
        <v>1625</v>
      </c>
      <c r="D875" s="11" t="s">
        <v>260</v>
      </c>
      <c r="E875" s="19" t="s">
        <v>1875</v>
      </c>
      <c r="F875" s="10">
        <v>42036</v>
      </c>
      <c r="G875" s="10">
        <v>45323</v>
      </c>
      <c r="H875" s="11">
        <v>10</v>
      </c>
      <c r="I875" s="20" t="s">
        <v>259</v>
      </c>
      <c r="J875" s="11" t="s">
        <v>261</v>
      </c>
      <c r="K875" s="11" t="s">
        <v>8715</v>
      </c>
      <c r="L875" s="11">
        <v>2</v>
      </c>
    </row>
    <row r="876" spans="1:12">
      <c r="A876" s="11" t="s">
        <v>1626</v>
      </c>
      <c r="D876" s="11" t="s">
        <v>260</v>
      </c>
      <c r="E876" s="19" t="s">
        <v>1876</v>
      </c>
      <c r="F876" s="10">
        <v>42036</v>
      </c>
      <c r="G876" s="10">
        <v>45323</v>
      </c>
      <c r="H876" s="11">
        <v>10</v>
      </c>
      <c r="I876" s="20" t="s">
        <v>259</v>
      </c>
      <c r="J876" s="11" t="s">
        <v>261</v>
      </c>
      <c r="K876" s="11" t="s">
        <v>8715</v>
      </c>
      <c r="L876" s="11">
        <v>2</v>
      </c>
    </row>
    <row r="877" spans="1:12">
      <c r="A877" s="11" t="s">
        <v>1627</v>
      </c>
      <c r="D877" s="11" t="s">
        <v>260</v>
      </c>
      <c r="E877" s="19" t="s">
        <v>1877</v>
      </c>
      <c r="F877" s="10">
        <v>42036</v>
      </c>
      <c r="G877" s="10">
        <v>45323</v>
      </c>
      <c r="H877" s="11">
        <v>10</v>
      </c>
      <c r="I877" s="20" t="s">
        <v>259</v>
      </c>
      <c r="J877" s="11" t="s">
        <v>261</v>
      </c>
      <c r="K877" s="11" t="s">
        <v>8715</v>
      </c>
      <c r="L877" s="11">
        <v>2</v>
      </c>
    </row>
    <row r="878" spans="1:12">
      <c r="A878" s="11" t="s">
        <v>1628</v>
      </c>
      <c r="D878" s="11" t="s">
        <v>260</v>
      </c>
      <c r="E878" s="19" t="s">
        <v>1878</v>
      </c>
      <c r="F878" s="10">
        <v>42036</v>
      </c>
      <c r="G878" s="10">
        <v>45323</v>
      </c>
      <c r="H878" s="11">
        <v>10</v>
      </c>
      <c r="I878" s="20" t="s">
        <v>259</v>
      </c>
      <c r="J878" s="11" t="s">
        <v>261</v>
      </c>
      <c r="K878" s="11" t="s">
        <v>8715</v>
      </c>
      <c r="L878" s="11">
        <v>2</v>
      </c>
    </row>
    <row r="879" spans="1:12">
      <c r="A879" s="11" t="s">
        <v>1629</v>
      </c>
      <c r="D879" s="11" t="s">
        <v>260</v>
      </c>
      <c r="E879" s="19" t="s">
        <v>1879</v>
      </c>
      <c r="F879" s="10">
        <v>42036</v>
      </c>
      <c r="G879" s="10">
        <v>45323</v>
      </c>
      <c r="H879" s="11">
        <v>10</v>
      </c>
      <c r="I879" s="20" t="s">
        <v>259</v>
      </c>
      <c r="J879" s="11" t="s">
        <v>261</v>
      </c>
      <c r="K879" s="11" t="s">
        <v>8715</v>
      </c>
      <c r="L879" s="11">
        <v>2</v>
      </c>
    </row>
    <row r="880" spans="1:12">
      <c r="A880" s="11" t="s">
        <v>1630</v>
      </c>
      <c r="D880" s="11" t="s">
        <v>260</v>
      </c>
      <c r="E880" s="19" t="s">
        <v>1880</v>
      </c>
      <c r="F880" s="10">
        <v>42036</v>
      </c>
      <c r="G880" s="10">
        <v>45323</v>
      </c>
      <c r="H880" s="11">
        <v>10</v>
      </c>
      <c r="I880" s="20" t="s">
        <v>259</v>
      </c>
      <c r="J880" s="11" t="s">
        <v>261</v>
      </c>
      <c r="K880" s="11" t="s">
        <v>8715</v>
      </c>
      <c r="L880" s="11">
        <v>2</v>
      </c>
    </row>
    <row r="881" spans="1:12">
      <c r="A881" s="11" t="s">
        <v>1631</v>
      </c>
      <c r="D881" s="11" t="s">
        <v>260</v>
      </c>
      <c r="E881" s="19" t="s">
        <v>1881</v>
      </c>
      <c r="F881" s="10">
        <v>42036</v>
      </c>
      <c r="G881" s="10">
        <v>45323</v>
      </c>
      <c r="H881" s="11">
        <v>10</v>
      </c>
      <c r="I881" s="20" t="s">
        <v>259</v>
      </c>
      <c r="J881" s="11" t="s">
        <v>261</v>
      </c>
      <c r="K881" s="11" t="s">
        <v>8715</v>
      </c>
      <c r="L881" s="11">
        <v>2</v>
      </c>
    </row>
    <row r="882" spans="1:12">
      <c r="A882" s="11" t="s">
        <v>1632</v>
      </c>
      <c r="D882" s="11" t="s">
        <v>260</v>
      </c>
      <c r="E882" s="19" t="s">
        <v>1882</v>
      </c>
      <c r="F882" s="10">
        <v>42036</v>
      </c>
      <c r="G882" s="10">
        <v>45323</v>
      </c>
      <c r="H882" s="11">
        <v>10</v>
      </c>
      <c r="I882" s="20" t="s">
        <v>259</v>
      </c>
      <c r="J882" s="11" t="s">
        <v>261</v>
      </c>
      <c r="K882" s="11" t="s">
        <v>8715</v>
      </c>
      <c r="L882" s="11">
        <v>2</v>
      </c>
    </row>
    <row r="883" spans="1:12">
      <c r="A883" s="11" t="s">
        <v>1633</v>
      </c>
      <c r="D883" s="11" t="s">
        <v>260</v>
      </c>
      <c r="E883" s="19" t="s">
        <v>1883</v>
      </c>
      <c r="F883" s="10">
        <v>42036</v>
      </c>
      <c r="G883" s="10">
        <v>45323</v>
      </c>
      <c r="H883" s="11">
        <v>10</v>
      </c>
      <c r="I883" s="20" t="s">
        <v>259</v>
      </c>
      <c r="J883" s="11" t="s">
        <v>261</v>
      </c>
      <c r="K883" s="11" t="s">
        <v>8715</v>
      </c>
      <c r="L883" s="11">
        <v>2</v>
      </c>
    </row>
    <row r="884" spans="1:12">
      <c r="A884" s="11" t="s">
        <v>1634</v>
      </c>
      <c r="D884" s="11" t="s">
        <v>260</v>
      </c>
      <c r="E884" s="19" t="s">
        <v>1884</v>
      </c>
      <c r="F884" s="10">
        <v>42036</v>
      </c>
      <c r="G884" s="10">
        <v>45323</v>
      </c>
      <c r="H884" s="11">
        <v>10</v>
      </c>
      <c r="I884" s="20" t="s">
        <v>259</v>
      </c>
      <c r="J884" s="11" t="s">
        <v>261</v>
      </c>
      <c r="K884" s="11" t="s">
        <v>8715</v>
      </c>
      <c r="L884" s="11">
        <v>2</v>
      </c>
    </row>
    <row r="885" spans="1:12">
      <c r="A885" s="11" t="s">
        <v>1635</v>
      </c>
      <c r="D885" s="11" t="s">
        <v>260</v>
      </c>
      <c r="E885" s="19" t="s">
        <v>1885</v>
      </c>
      <c r="F885" s="10">
        <v>42036</v>
      </c>
      <c r="G885" s="10">
        <v>45323</v>
      </c>
      <c r="H885" s="11">
        <v>10</v>
      </c>
      <c r="I885" s="20" t="s">
        <v>259</v>
      </c>
      <c r="J885" s="11" t="s">
        <v>261</v>
      </c>
      <c r="K885" s="11" t="s">
        <v>8715</v>
      </c>
      <c r="L885" s="11">
        <v>2</v>
      </c>
    </row>
    <row r="886" spans="1:12">
      <c r="A886" s="11" t="s">
        <v>1636</v>
      </c>
      <c r="D886" s="11" t="s">
        <v>260</v>
      </c>
      <c r="E886" s="19" t="s">
        <v>1886</v>
      </c>
      <c r="F886" s="10">
        <v>42036</v>
      </c>
      <c r="G886" s="10">
        <v>45323</v>
      </c>
      <c r="H886" s="11">
        <v>10</v>
      </c>
      <c r="I886" s="20" t="s">
        <v>259</v>
      </c>
      <c r="J886" s="11" t="s">
        <v>261</v>
      </c>
      <c r="K886" s="11" t="s">
        <v>8715</v>
      </c>
      <c r="L886" s="11">
        <v>2</v>
      </c>
    </row>
    <row r="887" spans="1:12">
      <c r="A887" s="11" t="s">
        <v>1637</v>
      </c>
      <c r="D887" s="11" t="s">
        <v>260</v>
      </c>
      <c r="E887" s="19" t="s">
        <v>1887</v>
      </c>
      <c r="F887" s="10">
        <v>42036</v>
      </c>
      <c r="G887" s="10">
        <v>45323</v>
      </c>
      <c r="H887" s="11">
        <v>10</v>
      </c>
      <c r="I887" s="20" t="s">
        <v>259</v>
      </c>
      <c r="J887" s="11" t="s">
        <v>261</v>
      </c>
      <c r="K887" s="11" t="s">
        <v>8715</v>
      </c>
      <c r="L887" s="11">
        <v>2</v>
      </c>
    </row>
    <row r="888" spans="1:12">
      <c r="A888" s="11" t="s">
        <v>1638</v>
      </c>
      <c r="D888" s="11" t="s">
        <v>260</v>
      </c>
      <c r="E888" s="19" t="s">
        <v>1888</v>
      </c>
      <c r="F888" s="10">
        <v>42036</v>
      </c>
      <c r="G888" s="10">
        <v>45323</v>
      </c>
      <c r="H888" s="11">
        <v>10</v>
      </c>
      <c r="I888" s="20" t="s">
        <v>259</v>
      </c>
      <c r="J888" s="11" t="s">
        <v>261</v>
      </c>
      <c r="K888" s="11" t="s">
        <v>8715</v>
      </c>
      <c r="L888" s="11">
        <v>2</v>
      </c>
    </row>
    <row r="889" spans="1:12">
      <c r="A889" s="11" t="s">
        <v>1639</v>
      </c>
      <c r="D889" s="11" t="s">
        <v>260</v>
      </c>
      <c r="E889" s="19" t="s">
        <v>1889</v>
      </c>
      <c r="F889" s="10">
        <v>42036</v>
      </c>
      <c r="G889" s="10">
        <v>45323</v>
      </c>
      <c r="H889" s="11">
        <v>10</v>
      </c>
      <c r="I889" s="20" t="s">
        <v>259</v>
      </c>
      <c r="J889" s="11" t="s">
        <v>261</v>
      </c>
      <c r="K889" s="11" t="s">
        <v>8715</v>
      </c>
      <c r="L889" s="11">
        <v>2</v>
      </c>
    </row>
    <row r="890" spans="1:12">
      <c r="A890" s="11" t="s">
        <v>1640</v>
      </c>
      <c r="D890" s="11" t="s">
        <v>260</v>
      </c>
      <c r="E890" s="19" t="s">
        <v>1890</v>
      </c>
      <c r="F890" s="10">
        <v>42036</v>
      </c>
      <c r="G890" s="10">
        <v>45323</v>
      </c>
      <c r="H890" s="11">
        <v>10</v>
      </c>
      <c r="I890" s="20" t="s">
        <v>259</v>
      </c>
      <c r="J890" s="11" t="s">
        <v>261</v>
      </c>
      <c r="K890" s="11" t="s">
        <v>8715</v>
      </c>
      <c r="L890" s="11">
        <v>2</v>
      </c>
    </row>
    <row r="891" spans="1:12">
      <c r="A891" s="11" t="s">
        <v>1641</v>
      </c>
      <c r="D891" s="11" t="s">
        <v>260</v>
      </c>
      <c r="E891" s="19" t="s">
        <v>1891</v>
      </c>
      <c r="F891" s="10">
        <v>42036</v>
      </c>
      <c r="G891" s="10">
        <v>45323</v>
      </c>
      <c r="H891" s="11">
        <v>10</v>
      </c>
      <c r="I891" s="20" t="s">
        <v>259</v>
      </c>
      <c r="J891" s="11" t="s">
        <v>261</v>
      </c>
      <c r="K891" s="11" t="s">
        <v>8715</v>
      </c>
      <c r="L891" s="11">
        <v>2</v>
      </c>
    </row>
    <row r="892" spans="1:12">
      <c r="A892" s="11" t="s">
        <v>1642</v>
      </c>
      <c r="D892" s="11" t="s">
        <v>260</v>
      </c>
      <c r="E892" s="19" t="s">
        <v>1892</v>
      </c>
      <c r="F892" s="10">
        <v>42036</v>
      </c>
      <c r="G892" s="10">
        <v>45323</v>
      </c>
      <c r="H892" s="11">
        <v>10</v>
      </c>
      <c r="I892" s="20" t="s">
        <v>259</v>
      </c>
      <c r="J892" s="11" t="s">
        <v>261</v>
      </c>
      <c r="K892" s="11" t="s">
        <v>8715</v>
      </c>
      <c r="L892" s="11">
        <v>2</v>
      </c>
    </row>
    <row r="893" spans="1:12">
      <c r="A893" s="11" t="s">
        <v>1643</v>
      </c>
      <c r="D893" s="11" t="s">
        <v>260</v>
      </c>
      <c r="E893" s="19" t="s">
        <v>1893</v>
      </c>
      <c r="F893" s="10">
        <v>42036</v>
      </c>
      <c r="G893" s="10">
        <v>45323</v>
      </c>
      <c r="H893" s="11">
        <v>10</v>
      </c>
      <c r="I893" s="20" t="s">
        <v>259</v>
      </c>
      <c r="J893" s="11" t="s">
        <v>261</v>
      </c>
      <c r="K893" s="11" t="s">
        <v>8715</v>
      </c>
      <c r="L893" s="11">
        <v>2</v>
      </c>
    </row>
    <row r="894" spans="1:12">
      <c r="A894" s="11" t="s">
        <v>1644</v>
      </c>
      <c r="D894" s="11" t="s">
        <v>260</v>
      </c>
      <c r="E894" s="19" t="s">
        <v>1894</v>
      </c>
      <c r="F894" s="10">
        <v>42036</v>
      </c>
      <c r="G894" s="10">
        <v>45323</v>
      </c>
      <c r="H894" s="11">
        <v>10</v>
      </c>
      <c r="I894" s="20" t="s">
        <v>259</v>
      </c>
      <c r="J894" s="11" t="s">
        <v>261</v>
      </c>
      <c r="K894" s="11" t="s">
        <v>8715</v>
      </c>
      <c r="L894" s="11">
        <v>2</v>
      </c>
    </row>
    <row r="895" spans="1:12">
      <c r="A895" s="11" t="s">
        <v>1645</v>
      </c>
      <c r="D895" s="11" t="s">
        <v>260</v>
      </c>
      <c r="E895" s="19" t="s">
        <v>1895</v>
      </c>
      <c r="F895" s="10">
        <v>42036</v>
      </c>
      <c r="G895" s="10">
        <v>45323</v>
      </c>
      <c r="H895" s="11">
        <v>10</v>
      </c>
      <c r="I895" s="20" t="s">
        <v>259</v>
      </c>
      <c r="J895" s="11" t="s">
        <v>261</v>
      </c>
      <c r="K895" s="11" t="s">
        <v>8715</v>
      </c>
      <c r="L895" s="11">
        <v>2</v>
      </c>
    </row>
    <row r="896" spans="1:12">
      <c r="A896" s="11" t="s">
        <v>1646</v>
      </c>
      <c r="D896" s="11" t="s">
        <v>260</v>
      </c>
      <c r="E896" s="19" t="s">
        <v>1896</v>
      </c>
      <c r="F896" s="10">
        <v>42036</v>
      </c>
      <c r="G896" s="10">
        <v>45323</v>
      </c>
      <c r="H896" s="11">
        <v>10</v>
      </c>
      <c r="I896" s="20" t="s">
        <v>259</v>
      </c>
      <c r="J896" s="11" t="s">
        <v>261</v>
      </c>
      <c r="K896" s="11" t="s">
        <v>8715</v>
      </c>
      <c r="L896" s="11">
        <v>2</v>
      </c>
    </row>
    <row r="897" spans="1:12">
      <c r="A897" s="11" t="s">
        <v>1647</v>
      </c>
      <c r="D897" s="11" t="s">
        <v>260</v>
      </c>
      <c r="E897" s="19" t="s">
        <v>1897</v>
      </c>
      <c r="F897" s="10">
        <v>42036</v>
      </c>
      <c r="G897" s="10">
        <v>45323</v>
      </c>
      <c r="H897" s="11">
        <v>10</v>
      </c>
      <c r="I897" s="20" t="s">
        <v>259</v>
      </c>
      <c r="J897" s="11" t="s">
        <v>261</v>
      </c>
      <c r="K897" s="11" t="s">
        <v>8715</v>
      </c>
      <c r="L897" s="11">
        <v>2</v>
      </c>
    </row>
    <row r="898" spans="1:12">
      <c r="A898" s="11" t="s">
        <v>1648</v>
      </c>
      <c r="D898" s="11" t="s">
        <v>260</v>
      </c>
      <c r="E898" s="19" t="s">
        <v>1898</v>
      </c>
      <c r="F898" s="10">
        <v>42036</v>
      </c>
      <c r="G898" s="10">
        <v>45323</v>
      </c>
      <c r="H898" s="11">
        <v>10</v>
      </c>
      <c r="I898" s="20" t="s">
        <v>259</v>
      </c>
      <c r="J898" s="11" t="s">
        <v>261</v>
      </c>
      <c r="K898" s="11" t="s">
        <v>8715</v>
      </c>
      <c r="L898" s="11">
        <v>2</v>
      </c>
    </row>
    <row r="899" spans="1:12">
      <c r="A899" s="11" t="s">
        <v>1649</v>
      </c>
      <c r="D899" s="11" t="s">
        <v>260</v>
      </c>
      <c r="E899" s="19" t="s">
        <v>1899</v>
      </c>
      <c r="F899" s="10">
        <v>42036</v>
      </c>
      <c r="G899" s="10">
        <v>45323</v>
      </c>
      <c r="H899" s="11">
        <v>10</v>
      </c>
      <c r="I899" s="20" t="s">
        <v>259</v>
      </c>
      <c r="J899" s="11" t="s">
        <v>261</v>
      </c>
      <c r="K899" s="11" t="s">
        <v>8715</v>
      </c>
      <c r="L899" s="11">
        <v>2</v>
      </c>
    </row>
    <row r="900" spans="1:12">
      <c r="A900" s="11" t="s">
        <v>1650</v>
      </c>
      <c r="D900" s="11" t="s">
        <v>260</v>
      </c>
      <c r="E900" s="19" t="s">
        <v>1900</v>
      </c>
      <c r="F900" s="10">
        <v>42036</v>
      </c>
      <c r="G900" s="10">
        <v>45323</v>
      </c>
      <c r="H900" s="11">
        <v>10</v>
      </c>
      <c r="I900" s="20" t="s">
        <v>259</v>
      </c>
      <c r="J900" s="11" t="s">
        <v>261</v>
      </c>
      <c r="K900" s="11" t="s">
        <v>8715</v>
      </c>
      <c r="L900" s="11">
        <v>2</v>
      </c>
    </row>
    <row r="901" spans="1:12">
      <c r="A901" s="11" t="s">
        <v>1651</v>
      </c>
      <c r="D901" s="11" t="s">
        <v>260</v>
      </c>
      <c r="E901" s="19" t="s">
        <v>1901</v>
      </c>
      <c r="F901" s="10">
        <v>42036</v>
      </c>
      <c r="G901" s="10">
        <v>45323</v>
      </c>
      <c r="H901" s="11">
        <v>10</v>
      </c>
      <c r="I901" s="20" t="s">
        <v>259</v>
      </c>
      <c r="J901" s="11" t="s">
        <v>261</v>
      </c>
      <c r="K901" s="11" t="s">
        <v>8715</v>
      </c>
      <c r="L901" s="11">
        <v>2</v>
      </c>
    </row>
    <row r="902" spans="1:12">
      <c r="A902" s="11" t="s">
        <v>1652</v>
      </c>
      <c r="D902" s="11" t="s">
        <v>260</v>
      </c>
      <c r="E902" s="19" t="s">
        <v>1902</v>
      </c>
      <c r="F902" s="10">
        <v>42036</v>
      </c>
      <c r="G902" s="10">
        <v>45323</v>
      </c>
      <c r="H902" s="11">
        <v>10</v>
      </c>
      <c r="I902" s="20" t="s">
        <v>259</v>
      </c>
      <c r="J902" s="11" t="s">
        <v>261</v>
      </c>
      <c r="K902" s="11" t="s">
        <v>8715</v>
      </c>
      <c r="L902" s="11">
        <v>2</v>
      </c>
    </row>
    <row r="903" spans="1:12">
      <c r="A903" s="11" t="s">
        <v>1653</v>
      </c>
      <c r="D903" s="11" t="s">
        <v>260</v>
      </c>
      <c r="E903" s="19" t="s">
        <v>1903</v>
      </c>
      <c r="F903" s="10">
        <v>42036</v>
      </c>
      <c r="G903" s="10">
        <v>45323</v>
      </c>
      <c r="H903" s="11">
        <v>10</v>
      </c>
      <c r="I903" s="20" t="s">
        <v>259</v>
      </c>
      <c r="J903" s="11" t="s">
        <v>261</v>
      </c>
      <c r="K903" s="11" t="s">
        <v>8715</v>
      </c>
      <c r="L903" s="11">
        <v>2</v>
      </c>
    </row>
    <row r="904" spans="1:12">
      <c r="A904" s="11" t="s">
        <v>1654</v>
      </c>
      <c r="D904" s="11" t="s">
        <v>260</v>
      </c>
      <c r="E904" s="19" t="s">
        <v>1904</v>
      </c>
      <c r="F904" s="10">
        <v>42036</v>
      </c>
      <c r="G904" s="10">
        <v>45323</v>
      </c>
      <c r="H904" s="11">
        <v>10</v>
      </c>
      <c r="I904" s="20" t="s">
        <v>259</v>
      </c>
      <c r="J904" s="11" t="s">
        <v>261</v>
      </c>
      <c r="K904" s="11" t="s">
        <v>8715</v>
      </c>
      <c r="L904" s="11">
        <v>2</v>
      </c>
    </row>
    <row r="905" spans="1:12">
      <c r="A905" s="11" t="s">
        <v>1655</v>
      </c>
      <c r="D905" s="11" t="s">
        <v>260</v>
      </c>
      <c r="E905" s="19" t="s">
        <v>1905</v>
      </c>
      <c r="F905" s="10">
        <v>42036</v>
      </c>
      <c r="G905" s="10">
        <v>45323</v>
      </c>
      <c r="H905" s="11">
        <v>10</v>
      </c>
      <c r="I905" s="20" t="s">
        <v>259</v>
      </c>
      <c r="J905" s="11" t="s">
        <v>261</v>
      </c>
      <c r="K905" s="11" t="s">
        <v>8715</v>
      </c>
      <c r="L905" s="11">
        <v>2</v>
      </c>
    </row>
    <row r="906" spans="1:12">
      <c r="A906" s="11" t="s">
        <v>1656</v>
      </c>
      <c r="D906" s="11" t="s">
        <v>260</v>
      </c>
      <c r="E906" s="19" t="s">
        <v>1906</v>
      </c>
      <c r="F906" s="10">
        <v>42036</v>
      </c>
      <c r="G906" s="10">
        <v>45323</v>
      </c>
      <c r="H906" s="11">
        <v>10</v>
      </c>
      <c r="I906" s="20" t="s">
        <v>259</v>
      </c>
      <c r="J906" s="11" t="s">
        <v>261</v>
      </c>
      <c r="K906" s="11" t="s">
        <v>8715</v>
      </c>
      <c r="L906" s="11">
        <v>2</v>
      </c>
    </row>
    <row r="907" spans="1:12">
      <c r="A907" s="11" t="s">
        <v>1657</v>
      </c>
      <c r="D907" s="11" t="s">
        <v>260</v>
      </c>
      <c r="E907" s="19" t="s">
        <v>1907</v>
      </c>
      <c r="F907" s="10">
        <v>42036</v>
      </c>
      <c r="G907" s="10">
        <v>45323</v>
      </c>
      <c r="H907" s="11">
        <v>10</v>
      </c>
      <c r="I907" s="20" t="s">
        <v>259</v>
      </c>
      <c r="J907" s="11" t="s">
        <v>261</v>
      </c>
      <c r="K907" s="11" t="s">
        <v>8715</v>
      </c>
      <c r="L907" s="11">
        <v>2</v>
      </c>
    </row>
    <row r="908" spans="1:12">
      <c r="A908" s="11" t="s">
        <v>1658</v>
      </c>
      <c r="D908" s="11" t="s">
        <v>260</v>
      </c>
      <c r="E908" s="19" t="s">
        <v>1908</v>
      </c>
      <c r="F908" s="10">
        <v>42036</v>
      </c>
      <c r="G908" s="10">
        <v>45323</v>
      </c>
      <c r="H908" s="11">
        <v>10</v>
      </c>
      <c r="I908" s="20" t="s">
        <v>259</v>
      </c>
      <c r="J908" s="11" t="s">
        <v>261</v>
      </c>
      <c r="K908" s="11" t="s">
        <v>8715</v>
      </c>
      <c r="L908" s="11">
        <v>2</v>
      </c>
    </row>
    <row r="909" spans="1:12">
      <c r="A909" s="11" t="s">
        <v>1659</v>
      </c>
      <c r="D909" s="11" t="s">
        <v>260</v>
      </c>
      <c r="E909" s="19" t="s">
        <v>1909</v>
      </c>
      <c r="F909" s="10">
        <v>42036</v>
      </c>
      <c r="G909" s="10">
        <v>45323</v>
      </c>
      <c r="H909" s="11">
        <v>10</v>
      </c>
      <c r="I909" s="20" t="s">
        <v>259</v>
      </c>
      <c r="J909" s="11" t="s">
        <v>261</v>
      </c>
      <c r="K909" s="11" t="s">
        <v>8715</v>
      </c>
      <c r="L909" s="11">
        <v>2</v>
      </c>
    </row>
    <row r="910" spans="1:12">
      <c r="A910" s="11" t="s">
        <v>1660</v>
      </c>
      <c r="D910" s="11" t="s">
        <v>260</v>
      </c>
      <c r="E910" s="19" t="s">
        <v>1910</v>
      </c>
      <c r="F910" s="10">
        <v>42036</v>
      </c>
      <c r="G910" s="10">
        <v>45323</v>
      </c>
      <c r="H910" s="11">
        <v>10</v>
      </c>
      <c r="I910" s="20" t="s">
        <v>259</v>
      </c>
      <c r="J910" s="11" t="s">
        <v>261</v>
      </c>
      <c r="K910" s="11" t="s">
        <v>8715</v>
      </c>
      <c r="L910" s="11">
        <v>2</v>
      </c>
    </row>
    <row r="911" spans="1:12">
      <c r="A911" s="11" t="s">
        <v>1661</v>
      </c>
      <c r="D911" s="11" t="s">
        <v>260</v>
      </c>
      <c r="E911" s="19" t="s">
        <v>1911</v>
      </c>
      <c r="F911" s="10">
        <v>42036</v>
      </c>
      <c r="G911" s="10">
        <v>45323</v>
      </c>
      <c r="H911" s="11">
        <v>10</v>
      </c>
      <c r="I911" s="20" t="s">
        <v>259</v>
      </c>
      <c r="J911" s="11" t="s">
        <v>261</v>
      </c>
      <c r="K911" s="11" t="s">
        <v>8715</v>
      </c>
      <c r="L911" s="11">
        <v>2</v>
      </c>
    </row>
    <row r="912" spans="1:12">
      <c r="A912" s="11" t="s">
        <v>1662</v>
      </c>
      <c r="D912" s="11" t="s">
        <v>260</v>
      </c>
      <c r="E912" s="19" t="s">
        <v>1912</v>
      </c>
      <c r="F912" s="10">
        <v>42036</v>
      </c>
      <c r="G912" s="10">
        <v>45323</v>
      </c>
      <c r="H912" s="11">
        <v>10</v>
      </c>
      <c r="I912" s="20" t="s">
        <v>259</v>
      </c>
      <c r="J912" s="11" t="s">
        <v>261</v>
      </c>
      <c r="K912" s="11" t="s">
        <v>8715</v>
      </c>
      <c r="L912" s="11">
        <v>2</v>
      </c>
    </row>
    <row r="913" spans="1:12">
      <c r="A913" s="11" t="s">
        <v>1663</v>
      </c>
      <c r="D913" s="11" t="s">
        <v>260</v>
      </c>
      <c r="E913" s="19" t="s">
        <v>1913</v>
      </c>
      <c r="F913" s="10">
        <v>42036</v>
      </c>
      <c r="G913" s="10">
        <v>45323</v>
      </c>
      <c r="H913" s="11">
        <v>10</v>
      </c>
      <c r="I913" s="20" t="s">
        <v>259</v>
      </c>
      <c r="J913" s="11" t="s">
        <v>261</v>
      </c>
      <c r="K913" s="11" t="s">
        <v>8715</v>
      </c>
      <c r="L913" s="11">
        <v>2</v>
      </c>
    </row>
    <row r="914" spans="1:12">
      <c r="A914" s="11" t="s">
        <v>1664</v>
      </c>
      <c r="D914" s="11" t="s">
        <v>260</v>
      </c>
      <c r="E914" s="19" t="s">
        <v>1914</v>
      </c>
      <c r="F914" s="10">
        <v>42036</v>
      </c>
      <c r="G914" s="10">
        <v>45323</v>
      </c>
      <c r="H914" s="11">
        <v>10</v>
      </c>
      <c r="I914" s="20" t="s">
        <v>259</v>
      </c>
      <c r="J914" s="11" t="s">
        <v>261</v>
      </c>
      <c r="K914" s="11" t="s">
        <v>8715</v>
      </c>
      <c r="L914" s="11">
        <v>2</v>
      </c>
    </row>
    <row r="915" spans="1:12">
      <c r="A915" s="11" t="s">
        <v>1665</v>
      </c>
      <c r="D915" s="11" t="s">
        <v>260</v>
      </c>
      <c r="E915" s="19" t="s">
        <v>1915</v>
      </c>
      <c r="F915" s="10">
        <v>42036</v>
      </c>
      <c r="G915" s="10">
        <v>45323</v>
      </c>
      <c r="H915" s="11">
        <v>10</v>
      </c>
      <c r="I915" s="20" t="s">
        <v>259</v>
      </c>
      <c r="J915" s="11" t="s">
        <v>261</v>
      </c>
      <c r="K915" s="11" t="s">
        <v>8715</v>
      </c>
      <c r="L915" s="11">
        <v>2</v>
      </c>
    </row>
    <row r="916" spans="1:12">
      <c r="A916" s="11" t="s">
        <v>1666</v>
      </c>
      <c r="D916" s="11" t="s">
        <v>260</v>
      </c>
      <c r="E916" s="19" t="s">
        <v>1916</v>
      </c>
      <c r="F916" s="10">
        <v>42036</v>
      </c>
      <c r="G916" s="10">
        <v>45323</v>
      </c>
      <c r="H916" s="11">
        <v>10</v>
      </c>
      <c r="I916" s="20" t="s">
        <v>259</v>
      </c>
      <c r="J916" s="11" t="s">
        <v>261</v>
      </c>
      <c r="K916" s="11" t="s">
        <v>8715</v>
      </c>
      <c r="L916" s="11">
        <v>2</v>
      </c>
    </row>
    <row r="917" spans="1:12">
      <c r="A917" s="11" t="s">
        <v>1667</v>
      </c>
      <c r="D917" s="11" t="s">
        <v>260</v>
      </c>
      <c r="E917" s="19" t="s">
        <v>1917</v>
      </c>
      <c r="F917" s="10">
        <v>42036</v>
      </c>
      <c r="G917" s="10">
        <v>45323</v>
      </c>
      <c r="H917" s="11">
        <v>10</v>
      </c>
      <c r="I917" s="20" t="s">
        <v>259</v>
      </c>
      <c r="J917" s="11" t="s">
        <v>261</v>
      </c>
      <c r="K917" s="11" t="s">
        <v>8715</v>
      </c>
      <c r="L917" s="11">
        <v>2</v>
      </c>
    </row>
    <row r="918" spans="1:12">
      <c r="A918" s="11" t="s">
        <v>1668</v>
      </c>
      <c r="D918" s="11" t="s">
        <v>260</v>
      </c>
      <c r="E918" s="19" t="s">
        <v>1918</v>
      </c>
      <c r="F918" s="10">
        <v>42036</v>
      </c>
      <c r="G918" s="10">
        <v>45323</v>
      </c>
      <c r="H918" s="11">
        <v>10</v>
      </c>
      <c r="I918" s="20" t="s">
        <v>259</v>
      </c>
      <c r="J918" s="11" t="s">
        <v>261</v>
      </c>
      <c r="K918" s="11" t="s">
        <v>8715</v>
      </c>
      <c r="L918" s="11">
        <v>2</v>
      </c>
    </row>
    <row r="919" spans="1:12">
      <c r="A919" s="11" t="s">
        <v>1669</v>
      </c>
      <c r="D919" s="11" t="s">
        <v>260</v>
      </c>
      <c r="E919" s="19" t="s">
        <v>1919</v>
      </c>
      <c r="F919" s="10">
        <v>42036</v>
      </c>
      <c r="G919" s="10">
        <v>45323</v>
      </c>
      <c r="H919" s="11">
        <v>10</v>
      </c>
      <c r="I919" s="20" t="s">
        <v>259</v>
      </c>
      <c r="J919" s="11" t="s">
        <v>261</v>
      </c>
      <c r="K919" s="11" t="s">
        <v>8715</v>
      </c>
      <c r="L919" s="11">
        <v>2</v>
      </c>
    </row>
    <row r="920" spans="1:12">
      <c r="A920" s="11" t="s">
        <v>1670</v>
      </c>
      <c r="D920" s="11" t="s">
        <v>260</v>
      </c>
      <c r="E920" s="19" t="s">
        <v>1920</v>
      </c>
      <c r="F920" s="10">
        <v>42036</v>
      </c>
      <c r="G920" s="10">
        <v>45323</v>
      </c>
      <c r="H920" s="11">
        <v>10</v>
      </c>
      <c r="I920" s="20" t="s">
        <v>259</v>
      </c>
      <c r="J920" s="11" t="s">
        <v>261</v>
      </c>
      <c r="K920" s="11" t="s">
        <v>8715</v>
      </c>
      <c r="L920" s="11">
        <v>2</v>
      </c>
    </row>
    <row r="921" spans="1:12">
      <c r="A921" s="11" t="s">
        <v>1671</v>
      </c>
      <c r="D921" s="11" t="s">
        <v>260</v>
      </c>
      <c r="E921" s="19" t="s">
        <v>1921</v>
      </c>
      <c r="F921" s="10">
        <v>42036</v>
      </c>
      <c r="G921" s="10">
        <v>45323</v>
      </c>
      <c r="H921" s="11">
        <v>10</v>
      </c>
      <c r="I921" s="20" t="s">
        <v>259</v>
      </c>
      <c r="J921" s="11" t="s">
        <v>261</v>
      </c>
      <c r="K921" s="11" t="s">
        <v>8715</v>
      </c>
      <c r="L921" s="11">
        <v>2</v>
      </c>
    </row>
    <row r="922" spans="1:12">
      <c r="A922" s="11" t="s">
        <v>1672</v>
      </c>
      <c r="D922" s="11" t="s">
        <v>260</v>
      </c>
      <c r="E922" s="19" t="s">
        <v>1922</v>
      </c>
      <c r="F922" s="10">
        <v>42036</v>
      </c>
      <c r="G922" s="10">
        <v>45323</v>
      </c>
      <c r="H922" s="11">
        <v>10</v>
      </c>
      <c r="I922" s="20" t="s">
        <v>259</v>
      </c>
      <c r="J922" s="11" t="s">
        <v>261</v>
      </c>
      <c r="K922" s="11" t="s">
        <v>8715</v>
      </c>
      <c r="L922" s="11">
        <v>2</v>
      </c>
    </row>
    <row r="923" spans="1:12">
      <c r="A923" s="11" t="s">
        <v>1673</v>
      </c>
      <c r="D923" s="11" t="s">
        <v>260</v>
      </c>
      <c r="E923" s="19" t="s">
        <v>1923</v>
      </c>
      <c r="F923" s="10">
        <v>42036</v>
      </c>
      <c r="G923" s="10">
        <v>45323</v>
      </c>
      <c r="H923" s="11">
        <v>10</v>
      </c>
      <c r="I923" s="20" t="s">
        <v>259</v>
      </c>
      <c r="J923" s="11" t="s">
        <v>261</v>
      </c>
      <c r="K923" s="11" t="s">
        <v>8715</v>
      </c>
      <c r="L923" s="11">
        <v>2</v>
      </c>
    </row>
    <row r="924" spans="1:12">
      <c r="A924" s="11" t="s">
        <v>1674</v>
      </c>
      <c r="D924" s="11" t="s">
        <v>260</v>
      </c>
      <c r="E924" s="19" t="s">
        <v>1924</v>
      </c>
      <c r="F924" s="10">
        <v>42036</v>
      </c>
      <c r="G924" s="10">
        <v>45323</v>
      </c>
      <c r="H924" s="11">
        <v>10</v>
      </c>
      <c r="I924" s="20" t="s">
        <v>259</v>
      </c>
      <c r="J924" s="11" t="s">
        <v>261</v>
      </c>
      <c r="K924" s="11" t="s">
        <v>8715</v>
      </c>
      <c r="L924" s="11">
        <v>2</v>
      </c>
    </row>
    <row r="925" spans="1:12">
      <c r="A925" s="11" t="s">
        <v>1675</v>
      </c>
      <c r="D925" s="11" t="s">
        <v>260</v>
      </c>
      <c r="E925" s="19" t="s">
        <v>1925</v>
      </c>
      <c r="F925" s="10">
        <v>42036</v>
      </c>
      <c r="G925" s="10">
        <v>45323</v>
      </c>
      <c r="H925" s="11">
        <v>10</v>
      </c>
      <c r="I925" s="20" t="s">
        <v>259</v>
      </c>
      <c r="J925" s="11" t="s">
        <v>261</v>
      </c>
      <c r="K925" s="11" t="s">
        <v>8715</v>
      </c>
      <c r="L925" s="11">
        <v>2</v>
      </c>
    </row>
    <row r="926" spans="1:12">
      <c r="A926" s="11" t="s">
        <v>1676</v>
      </c>
      <c r="D926" s="11" t="s">
        <v>260</v>
      </c>
      <c r="E926" s="19" t="s">
        <v>1926</v>
      </c>
      <c r="F926" s="10">
        <v>42036</v>
      </c>
      <c r="G926" s="10">
        <v>45323</v>
      </c>
      <c r="H926" s="11">
        <v>10</v>
      </c>
      <c r="I926" s="20" t="s">
        <v>259</v>
      </c>
      <c r="J926" s="11" t="s">
        <v>261</v>
      </c>
      <c r="K926" s="11" t="s">
        <v>8715</v>
      </c>
      <c r="L926" s="11">
        <v>2</v>
      </c>
    </row>
    <row r="927" spans="1:12">
      <c r="A927" s="11" t="s">
        <v>1677</v>
      </c>
      <c r="D927" s="11" t="s">
        <v>260</v>
      </c>
      <c r="E927" s="19" t="s">
        <v>1927</v>
      </c>
      <c r="F927" s="10">
        <v>42036</v>
      </c>
      <c r="G927" s="10">
        <v>45323</v>
      </c>
      <c r="H927" s="11">
        <v>10</v>
      </c>
      <c r="I927" s="20" t="s">
        <v>259</v>
      </c>
      <c r="J927" s="11" t="s">
        <v>261</v>
      </c>
      <c r="K927" s="11" t="s">
        <v>8715</v>
      </c>
      <c r="L927" s="11">
        <v>2</v>
      </c>
    </row>
    <row r="928" spans="1:12">
      <c r="A928" s="11" t="s">
        <v>1678</v>
      </c>
      <c r="D928" s="11" t="s">
        <v>260</v>
      </c>
      <c r="E928" s="19" t="s">
        <v>1928</v>
      </c>
      <c r="F928" s="10">
        <v>42036</v>
      </c>
      <c r="G928" s="10">
        <v>45323</v>
      </c>
      <c r="H928" s="11">
        <v>10</v>
      </c>
      <c r="I928" s="20" t="s">
        <v>259</v>
      </c>
      <c r="J928" s="11" t="s">
        <v>261</v>
      </c>
      <c r="K928" s="11" t="s">
        <v>8715</v>
      </c>
      <c r="L928" s="11">
        <v>2</v>
      </c>
    </row>
    <row r="929" spans="1:12">
      <c r="A929" s="11" t="s">
        <v>1679</v>
      </c>
      <c r="D929" s="11" t="s">
        <v>260</v>
      </c>
      <c r="E929" s="19" t="s">
        <v>1929</v>
      </c>
      <c r="F929" s="10">
        <v>42036</v>
      </c>
      <c r="G929" s="10">
        <v>45323</v>
      </c>
      <c r="H929" s="11">
        <v>10</v>
      </c>
      <c r="I929" s="20" t="s">
        <v>259</v>
      </c>
      <c r="J929" s="11" t="s">
        <v>261</v>
      </c>
      <c r="K929" s="11" t="s">
        <v>8715</v>
      </c>
      <c r="L929" s="11">
        <v>2</v>
      </c>
    </row>
    <row r="930" spans="1:12">
      <c r="A930" s="11" t="s">
        <v>1680</v>
      </c>
      <c r="D930" s="11" t="s">
        <v>260</v>
      </c>
      <c r="E930" s="19" t="s">
        <v>1930</v>
      </c>
      <c r="F930" s="10">
        <v>42036</v>
      </c>
      <c r="G930" s="10">
        <v>45323</v>
      </c>
      <c r="H930" s="11">
        <v>10</v>
      </c>
      <c r="I930" s="20" t="s">
        <v>259</v>
      </c>
      <c r="J930" s="11" t="s">
        <v>261</v>
      </c>
      <c r="K930" s="11" t="s">
        <v>8715</v>
      </c>
      <c r="L930" s="11">
        <v>2</v>
      </c>
    </row>
    <row r="931" spans="1:12">
      <c r="A931" s="11" t="s">
        <v>1681</v>
      </c>
      <c r="D931" s="11" t="s">
        <v>260</v>
      </c>
      <c r="E931" s="19" t="s">
        <v>1931</v>
      </c>
      <c r="F931" s="10">
        <v>42036</v>
      </c>
      <c r="G931" s="10">
        <v>45323</v>
      </c>
      <c r="H931" s="11">
        <v>10</v>
      </c>
      <c r="I931" s="20" t="s">
        <v>259</v>
      </c>
      <c r="J931" s="11" t="s">
        <v>261</v>
      </c>
      <c r="K931" s="11" t="s">
        <v>8715</v>
      </c>
      <c r="L931" s="11">
        <v>2</v>
      </c>
    </row>
    <row r="932" spans="1:12">
      <c r="A932" s="11" t="s">
        <v>1682</v>
      </c>
      <c r="D932" s="11" t="s">
        <v>260</v>
      </c>
      <c r="E932" s="19" t="s">
        <v>1932</v>
      </c>
      <c r="F932" s="10">
        <v>42036</v>
      </c>
      <c r="G932" s="10">
        <v>45323</v>
      </c>
      <c r="H932" s="11">
        <v>10</v>
      </c>
      <c r="I932" s="20" t="s">
        <v>259</v>
      </c>
      <c r="J932" s="11" t="s">
        <v>261</v>
      </c>
      <c r="K932" s="11" t="s">
        <v>8715</v>
      </c>
      <c r="L932" s="11">
        <v>2</v>
      </c>
    </row>
    <row r="933" spans="1:12">
      <c r="A933" s="11" t="s">
        <v>1683</v>
      </c>
      <c r="D933" s="11" t="s">
        <v>260</v>
      </c>
      <c r="E933" s="19" t="s">
        <v>1933</v>
      </c>
      <c r="F933" s="10">
        <v>42036</v>
      </c>
      <c r="G933" s="10">
        <v>45323</v>
      </c>
      <c r="H933" s="11">
        <v>10</v>
      </c>
      <c r="I933" s="20" t="s">
        <v>259</v>
      </c>
      <c r="J933" s="11" t="s">
        <v>261</v>
      </c>
      <c r="K933" s="11" t="s">
        <v>8715</v>
      </c>
      <c r="L933" s="11">
        <v>2</v>
      </c>
    </row>
    <row r="934" spans="1:12">
      <c r="A934" s="11" t="s">
        <v>1684</v>
      </c>
      <c r="D934" s="11" t="s">
        <v>260</v>
      </c>
      <c r="E934" s="19" t="s">
        <v>1934</v>
      </c>
      <c r="F934" s="10">
        <v>42036</v>
      </c>
      <c r="G934" s="10">
        <v>45323</v>
      </c>
      <c r="H934" s="11">
        <v>10</v>
      </c>
      <c r="I934" s="20" t="s">
        <v>259</v>
      </c>
      <c r="J934" s="11" t="s">
        <v>261</v>
      </c>
      <c r="K934" s="11" t="s">
        <v>8715</v>
      </c>
      <c r="L934" s="11">
        <v>2</v>
      </c>
    </row>
    <row r="935" spans="1:12">
      <c r="A935" s="11" t="s">
        <v>1685</v>
      </c>
      <c r="D935" s="11" t="s">
        <v>260</v>
      </c>
      <c r="E935" s="19" t="s">
        <v>1935</v>
      </c>
      <c r="F935" s="10">
        <v>42036</v>
      </c>
      <c r="G935" s="10">
        <v>45323</v>
      </c>
      <c r="H935" s="11">
        <v>10</v>
      </c>
      <c r="I935" s="20" t="s">
        <v>259</v>
      </c>
      <c r="J935" s="11" t="s">
        <v>261</v>
      </c>
      <c r="K935" s="11" t="s">
        <v>8715</v>
      </c>
      <c r="L935" s="11">
        <v>2</v>
      </c>
    </row>
    <row r="936" spans="1:12">
      <c r="A936" s="11" t="s">
        <v>1686</v>
      </c>
      <c r="D936" s="11" t="s">
        <v>260</v>
      </c>
      <c r="E936" s="19" t="s">
        <v>1936</v>
      </c>
      <c r="F936" s="10">
        <v>42036</v>
      </c>
      <c r="G936" s="10">
        <v>45323</v>
      </c>
      <c r="H936" s="11">
        <v>10</v>
      </c>
      <c r="I936" s="20" t="s">
        <v>259</v>
      </c>
      <c r="J936" s="11" t="s">
        <v>261</v>
      </c>
      <c r="K936" s="11" t="s">
        <v>8715</v>
      </c>
      <c r="L936" s="11">
        <v>2</v>
      </c>
    </row>
    <row r="937" spans="1:12">
      <c r="A937" s="11" t="s">
        <v>1687</v>
      </c>
      <c r="D937" s="11" t="s">
        <v>260</v>
      </c>
      <c r="E937" s="19" t="s">
        <v>1937</v>
      </c>
      <c r="F937" s="10">
        <v>42036</v>
      </c>
      <c r="G937" s="10">
        <v>45323</v>
      </c>
      <c r="H937" s="11">
        <v>10</v>
      </c>
      <c r="I937" s="20" t="s">
        <v>259</v>
      </c>
      <c r="J937" s="11" t="s">
        <v>261</v>
      </c>
      <c r="K937" s="11" t="s">
        <v>8715</v>
      </c>
      <c r="L937" s="11">
        <v>2</v>
      </c>
    </row>
    <row r="938" spans="1:12">
      <c r="A938" s="11" t="s">
        <v>1688</v>
      </c>
      <c r="D938" s="11" t="s">
        <v>260</v>
      </c>
      <c r="E938" s="19" t="s">
        <v>1938</v>
      </c>
      <c r="F938" s="10">
        <v>42036</v>
      </c>
      <c r="G938" s="10">
        <v>45323</v>
      </c>
      <c r="H938" s="11">
        <v>10</v>
      </c>
      <c r="I938" s="20" t="s">
        <v>259</v>
      </c>
      <c r="J938" s="11" t="s">
        <v>261</v>
      </c>
      <c r="K938" s="11" t="s">
        <v>8715</v>
      </c>
      <c r="L938" s="11">
        <v>2</v>
      </c>
    </row>
    <row r="939" spans="1:12">
      <c r="A939" s="11" t="s">
        <v>1689</v>
      </c>
      <c r="D939" s="11" t="s">
        <v>260</v>
      </c>
      <c r="E939" s="19" t="s">
        <v>1939</v>
      </c>
      <c r="F939" s="10">
        <v>42036</v>
      </c>
      <c r="G939" s="10">
        <v>45323</v>
      </c>
      <c r="H939" s="11">
        <v>10</v>
      </c>
      <c r="I939" s="20" t="s">
        <v>259</v>
      </c>
      <c r="J939" s="11" t="s">
        <v>261</v>
      </c>
      <c r="K939" s="11" t="s">
        <v>8715</v>
      </c>
      <c r="L939" s="11">
        <v>2</v>
      </c>
    </row>
    <row r="940" spans="1:12">
      <c r="A940" s="11" t="s">
        <v>1690</v>
      </c>
      <c r="D940" s="11" t="s">
        <v>260</v>
      </c>
      <c r="E940" s="19" t="s">
        <v>1940</v>
      </c>
      <c r="F940" s="10">
        <v>42036</v>
      </c>
      <c r="G940" s="10">
        <v>45323</v>
      </c>
      <c r="H940" s="11">
        <v>10</v>
      </c>
      <c r="I940" s="20" t="s">
        <v>259</v>
      </c>
      <c r="J940" s="11" t="s">
        <v>261</v>
      </c>
      <c r="K940" s="11" t="s">
        <v>8715</v>
      </c>
      <c r="L940" s="11">
        <v>2</v>
      </c>
    </row>
    <row r="941" spans="1:12">
      <c r="A941" s="11" t="s">
        <v>1691</v>
      </c>
      <c r="D941" s="11" t="s">
        <v>260</v>
      </c>
      <c r="E941" s="19" t="s">
        <v>1941</v>
      </c>
      <c r="F941" s="10">
        <v>42036</v>
      </c>
      <c r="G941" s="10">
        <v>45323</v>
      </c>
      <c r="H941" s="11">
        <v>10</v>
      </c>
      <c r="I941" s="20" t="s">
        <v>259</v>
      </c>
      <c r="J941" s="11" t="s">
        <v>261</v>
      </c>
      <c r="K941" s="11" t="s">
        <v>8715</v>
      </c>
      <c r="L941" s="11">
        <v>2</v>
      </c>
    </row>
    <row r="942" spans="1:12">
      <c r="A942" s="11" t="s">
        <v>1692</v>
      </c>
      <c r="D942" s="11" t="s">
        <v>260</v>
      </c>
      <c r="E942" s="19" t="s">
        <v>1942</v>
      </c>
      <c r="F942" s="10">
        <v>42036</v>
      </c>
      <c r="G942" s="10">
        <v>45323</v>
      </c>
      <c r="H942" s="11">
        <v>10</v>
      </c>
      <c r="I942" s="20" t="s">
        <v>259</v>
      </c>
      <c r="J942" s="11" t="s">
        <v>261</v>
      </c>
      <c r="K942" s="11" t="s">
        <v>8715</v>
      </c>
      <c r="L942" s="11">
        <v>2</v>
      </c>
    </row>
    <row r="943" spans="1:12">
      <c r="A943" s="11" t="s">
        <v>1693</v>
      </c>
      <c r="D943" s="11" t="s">
        <v>260</v>
      </c>
      <c r="E943" s="19" t="s">
        <v>1943</v>
      </c>
      <c r="F943" s="10">
        <v>42036</v>
      </c>
      <c r="G943" s="10">
        <v>45323</v>
      </c>
      <c r="H943" s="11">
        <v>10</v>
      </c>
      <c r="I943" s="20" t="s">
        <v>259</v>
      </c>
      <c r="J943" s="11" t="s">
        <v>261</v>
      </c>
      <c r="K943" s="11" t="s">
        <v>8715</v>
      </c>
      <c r="L943" s="11">
        <v>2</v>
      </c>
    </row>
    <row r="944" spans="1:12">
      <c r="A944" s="11" t="s">
        <v>1694</v>
      </c>
      <c r="D944" s="11" t="s">
        <v>260</v>
      </c>
      <c r="E944" s="19" t="s">
        <v>1944</v>
      </c>
      <c r="F944" s="10">
        <v>42036</v>
      </c>
      <c r="G944" s="10">
        <v>45323</v>
      </c>
      <c r="H944" s="11">
        <v>10</v>
      </c>
      <c r="I944" s="20" t="s">
        <v>259</v>
      </c>
      <c r="J944" s="11" t="s">
        <v>261</v>
      </c>
      <c r="K944" s="11" t="s">
        <v>8715</v>
      </c>
      <c r="L944" s="11">
        <v>2</v>
      </c>
    </row>
    <row r="945" spans="1:12">
      <c r="A945" s="11" t="s">
        <v>1695</v>
      </c>
      <c r="D945" s="11" t="s">
        <v>260</v>
      </c>
      <c r="E945" s="19" t="s">
        <v>1945</v>
      </c>
      <c r="F945" s="10">
        <v>42036</v>
      </c>
      <c r="G945" s="10">
        <v>45323</v>
      </c>
      <c r="H945" s="11">
        <v>10</v>
      </c>
      <c r="I945" s="20" t="s">
        <v>259</v>
      </c>
      <c r="J945" s="11" t="s">
        <v>261</v>
      </c>
      <c r="K945" s="11" t="s">
        <v>8715</v>
      </c>
      <c r="L945" s="11">
        <v>2</v>
      </c>
    </row>
    <row r="946" spans="1:12">
      <c r="A946" s="11" t="s">
        <v>1696</v>
      </c>
      <c r="D946" s="11" t="s">
        <v>260</v>
      </c>
      <c r="E946" s="19" t="s">
        <v>1946</v>
      </c>
      <c r="F946" s="10">
        <v>42036</v>
      </c>
      <c r="G946" s="10">
        <v>45323</v>
      </c>
      <c r="H946" s="11">
        <v>10</v>
      </c>
      <c r="I946" s="20" t="s">
        <v>259</v>
      </c>
      <c r="J946" s="11" t="s">
        <v>261</v>
      </c>
      <c r="K946" s="11" t="s">
        <v>8715</v>
      </c>
      <c r="L946" s="11">
        <v>2</v>
      </c>
    </row>
    <row r="947" spans="1:12">
      <c r="A947" s="11" t="s">
        <v>1697</v>
      </c>
      <c r="D947" s="11" t="s">
        <v>260</v>
      </c>
      <c r="E947" s="19" t="s">
        <v>1947</v>
      </c>
      <c r="F947" s="10">
        <v>42036</v>
      </c>
      <c r="G947" s="10">
        <v>45323</v>
      </c>
      <c r="H947" s="11">
        <v>10</v>
      </c>
      <c r="I947" s="20" t="s">
        <v>259</v>
      </c>
      <c r="J947" s="11" t="s">
        <v>261</v>
      </c>
      <c r="K947" s="11" t="s">
        <v>8715</v>
      </c>
      <c r="L947" s="11">
        <v>2</v>
      </c>
    </row>
    <row r="948" spans="1:12">
      <c r="A948" s="11" t="s">
        <v>1698</v>
      </c>
      <c r="D948" s="11" t="s">
        <v>260</v>
      </c>
      <c r="E948" s="19" t="s">
        <v>1948</v>
      </c>
      <c r="F948" s="10">
        <v>42036</v>
      </c>
      <c r="G948" s="10">
        <v>45323</v>
      </c>
      <c r="H948" s="11">
        <v>10</v>
      </c>
      <c r="I948" s="20" t="s">
        <v>259</v>
      </c>
      <c r="J948" s="11" t="s">
        <v>261</v>
      </c>
      <c r="K948" s="11" t="s">
        <v>8715</v>
      </c>
      <c r="L948" s="11">
        <v>2</v>
      </c>
    </row>
    <row r="949" spans="1:12">
      <c r="A949" s="11" t="s">
        <v>1699</v>
      </c>
      <c r="D949" s="11" t="s">
        <v>260</v>
      </c>
      <c r="E949" s="19" t="s">
        <v>1949</v>
      </c>
      <c r="F949" s="10">
        <v>42036</v>
      </c>
      <c r="G949" s="10">
        <v>45323</v>
      </c>
      <c r="H949" s="11">
        <v>10</v>
      </c>
      <c r="I949" s="20" t="s">
        <v>259</v>
      </c>
      <c r="J949" s="11" t="s">
        <v>261</v>
      </c>
      <c r="K949" s="11" t="s">
        <v>8715</v>
      </c>
      <c r="L949" s="11">
        <v>2</v>
      </c>
    </row>
    <row r="950" spans="1:12">
      <c r="A950" s="11" t="s">
        <v>1700</v>
      </c>
      <c r="D950" s="11" t="s">
        <v>260</v>
      </c>
      <c r="E950" s="19" t="s">
        <v>1950</v>
      </c>
      <c r="F950" s="10">
        <v>42036</v>
      </c>
      <c r="G950" s="10">
        <v>45323</v>
      </c>
      <c r="H950" s="11">
        <v>10</v>
      </c>
      <c r="I950" s="20" t="s">
        <v>259</v>
      </c>
      <c r="J950" s="11" t="s">
        <v>261</v>
      </c>
      <c r="K950" s="11" t="s">
        <v>8715</v>
      </c>
      <c r="L950" s="11">
        <v>2</v>
      </c>
    </row>
    <row r="951" spans="1:12">
      <c r="A951" s="11" t="s">
        <v>1701</v>
      </c>
      <c r="D951" s="11" t="s">
        <v>260</v>
      </c>
      <c r="E951" s="19" t="s">
        <v>1951</v>
      </c>
      <c r="F951" s="10">
        <v>42036</v>
      </c>
      <c r="G951" s="10">
        <v>45323</v>
      </c>
      <c r="H951" s="11">
        <v>10</v>
      </c>
      <c r="I951" s="20" t="s">
        <v>259</v>
      </c>
      <c r="J951" s="11" t="s">
        <v>261</v>
      </c>
      <c r="K951" s="11" t="s">
        <v>8715</v>
      </c>
      <c r="L951" s="11">
        <v>2</v>
      </c>
    </row>
    <row r="952" spans="1:12">
      <c r="A952" s="11" t="s">
        <v>1702</v>
      </c>
      <c r="D952" s="11" t="s">
        <v>260</v>
      </c>
      <c r="E952" s="19" t="s">
        <v>1952</v>
      </c>
      <c r="F952" s="10">
        <v>42036</v>
      </c>
      <c r="G952" s="10">
        <v>45323</v>
      </c>
      <c r="H952" s="11">
        <v>10</v>
      </c>
      <c r="I952" s="20" t="s">
        <v>259</v>
      </c>
      <c r="J952" s="11" t="s">
        <v>261</v>
      </c>
      <c r="K952" s="11" t="s">
        <v>8715</v>
      </c>
      <c r="L952" s="11">
        <v>2</v>
      </c>
    </row>
    <row r="953" spans="1:12">
      <c r="A953" s="11" t="s">
        <v>1703</v>
      </c>
      <c r="D953" s="11" t="s">
        <v>260</v>
      </c>
      <c r="E953" s="19" t="s">
        <v>1953</v>
      </c>
      <c r="F953" s="10">
        <v>42036</v>
      </c>
      <c r="G953" s="10">
        <v>45323</v>
      </c>
      <c r="H953" s="11">
        <v>10</v>
      </c>
      <c r="I953" s="20" t="s">
        <v>259</v>
      </c>
      <c r="J953" s="11" t="s">
        <v>261</v>
      </c>
      <c r="K953" s="11" t="s">
        <v>8715</v>
      </c>
      <c r="L953" s="11">
        <v>2</v>
      </c>
    </row>
    <row r="954" spans="1:12">
      <c r="A954" s="11" t="s">
        <v>1704</v>
      </c>
      <c r="D954" s="11" t="s">
        <v>260</v>
      </c>
      <c r="E954" s="19" t="s">
        <v>1954</v>
      </c>
      <c r="F954" s="10">
        <v>42036</v>
      </c>
      <c r="G954" s="10">
        <v>45323</v>
      </c>
      <c r="H954" s="11">
        <v>10</v>
      </c>
      <c r="I954" s="20" t="s">
        <v>259</v>
      </c>
      <c r="J954" s="11" t="s">
        <v>261</v>
      </c>
      <c r="K954" s="11" t="s">
        <v>8715</v>
      </c>
      <c r="L954" s="11">
        <v>2</v>
      </c>
    </row>
    <row r="955" spans="1:12">
      <c r="A955" s="11" t="s">
        <v>1705</v>
      </c>
      <c r="D955" s="11" t="s">
        <v>260</v>
      </c>
      <c r="E955" s="19" t="s">
        <v>1955</v>
      </c>
      <c r="F955" s="10">
        <v>42036</v>
      </c>
      <c r="G955" s="10">
        <v>45323</v>
      </c>
      <c r="H955" s="11">
        <v>10</v>
      </c>
      <c r="I955" s="20" t="s">
        <v>259</v>
      </c>
      <c r="J955" s="11" t="s">
        <v>261</v>
      </c>
      <c r="K955" s="11" t="s">
        <v>8715</v>
      </c>
      <c r="L955" s="11">
        <v>2</v>
      </c>
    </row>
    <row r="956" spans="1:12">
      <c r="A956" s="11" t="s">
        <v>1706</v>
      </c>
      <c r="D956" s="11" t="s">
        <v>260</v>
      </c>
      <c r="E956" s="19" t="s">
        <v>1956</v>
      </c>
      <c r="F956" s="10">
        <v>42036</v>
      </c>
      <c r="G956" s="10">
        <v>45323</v>
      </c>
      <c r="H956" s="11">
        <v>10</v>
      </c>
      <c r="I956" s="20" t="s">
        <v>259</v>
      </c>
      <c r="J956" s="11" t="s">
        <v>261</v>
      </c>
      <c r="K956" s="11" t="s">
        <v>8715</v>
      </c>
      <c r="L956" s="11">
        <v>2</v>
      </c>
    </row>
    <row r="957" spans="1:12">
      <c r="A957" s="11" t="s">
        <v>1707</v>
      </c>
      <c r="D957" s="11" t="s">
        <v>260</v>
      </c>
      <c r="E957" s="19" t="s">
        <v>1957</v>
      </c>
      <c r="F957" s="10">
        <v>42036</v>
      </c>
      <c r="G957" s="10">
        <v>45323</v>
      </c>
      <c r="H957" s="11">
        <v>10</v>
      </c>
      <c r="I957" s="20" t="s">
        <v>259</v>
      </c>
      <c r="J957" s="11" t="s">
        <v>261</v>
      </c>
      <c r="K957" s="11" t="s">
        <v>8715</v>
      </c>
      <c r="L957" s="11">
        <v>2</v>
      </c>
    </row>
    <row r="958" spans="1:12">
      <c r="A958" s="11" t="s">
        <v>1708</v>
      </c>
      <c r="D958" s="11" t="s">
        <v>260</v>
      </c>
      <c r="E958" s="19" t="s">
        <v>1958</v>
      </c>
      <c r="F958" s="10">
        <v>42036</v>
      </c>
      <c r="G958" s="10">
        <v>45323</v>
      </c>
      <c r="H958" s="11">
        <v>10</v>
      </c>
      <c r="I958" s="20" t="s">
        <v>259</v>
      </c>
      <c r="J958" s="11" t="s">
        <v>261</v>
      </c>
      <c r="K958" s="11" t="s">
        <v>8715</v>
      </c>
      <c r="L958" s="11">
        <v>2</v>
      </c>
    </row>
    <row r="959" spans="1:12">
      <c r="A959" s="11" t="s">
        <v>1709</v>
      </c>
      <c r="D959" s="11" t="s">
        <v>260</v>
      </c>
      <c r="E959" s="19" t="s">
        <v>1959</v>
      </c>
      <c r="F959" s="10">
        <v>42036</v>
      </c>
      <c r="G959" s="10">
        <v>45323</v>
      </c>
      <c r="H959" s="11">
        <v>10</v>
      </c>
      <c r="I959" s="20" t="s">
        <v>259</v>
      </c>
      <c r="J959" s="11" t="s">
        <v>261</v>
      </c>
      <c r="K959" s="11" t="s">
        <v>8715</v>
      </c>
      <c r="L959" s="11">
        <v>2</v>
      </c>
    </row>
    <row r="960" spans="1:12">
      <c r="A960" s="11" t="s">
        <v>1710</v>
      </c>
      <c r="D960" s="11" t="s">
        <v>260</v>
      </c>
      <c r="E960" s="19" t="s">
        <v>1960</v>
      </c>
      <c r="F960" s="10">
        <v>42036</v>
      </c>
      <c r="G960" s="10">
        <v>45323</v>
      </c>
      <c r="H960" s="11">
        <v>10</v>
      </c>
      <c r="I960" s="20" t="s">
        <v>259</v>
      </c>
      <c r="J960" s="11" t="s">
        <v>261</v>
      </c>
      <c r="K960" s="11" t="s">
        <v>8715</v>
      </c>
      <c r="L960" s="11">
        <v>2</v>
      </c>
    </row>
    <row r="961" spans="1:12">
      <c r="A961" s="11" t="s">
        <v>1711</v>
      </c>
      <c r="D961" s="11" t="s">
        <v>260</v>
      </c>
      <c r="E961" s="19" t="s">
        <v>1961</v>
      </c>
      <c r="F961" s="10">
        <v>42036</v>
      </c>
      <c r="G961" s="10">
        <v>45323</v>
      </c>
      <c r="H961" s="11">
        <v>10</v>
      </c>
      <c r="I961" s="20" t="s">
        <v>259</v>
      </c>
      <c r="J961" s="11" t="s">
        <v>261</v>
      </c>
      <c r="K961" s="11" t="s">
        <v>8715</v>
      </c>
      <c r="L961" s="11">
        <v>2</v>
      </c>
    </row>
    <row r="962" spans="1:12">
      <c r="A962" s="11" t="s">
        <v>1712</v>
      </c>
      <c r="D962" s="11" t="s">
        <v>260</v>
      </c>
      <c r="E962" s="19" t="s">
        <v>1962</v>
      </c>
      <c r="F962" s="10">
        <v>42036</v>
      </c>
      <c r="G962" s="10">
        <v>45323</v>
      </c>
      <c r="H962" s="11">
        <v>10</v>
      </c>
      <c r="I962" s="20" t="s">
        <v>259</v>
      </c>
      <c r="J962" s="11" t="s">
        <v>261</v>
      </c>
      <c r="K962" s="11" t="s">
        <v>8715</v>
      </c>
      <c r="L962" s="11">
        <v>2</v>
      </c>
    </row>
    <row r="963" spans="1:12">
      <c r="A963" s="11" t="s">
        <v>1713</v>
      </c>
      <c r="D963" s="11" t="s">
        <v>260</v>
      </c>
      <c r="E963" s="19" t="s">
        <v>1963</v>
      </c>
      <c r="F963" s="10">
        <v>42036</v>
      </c>
      <c r="G963" s="10">
        <v>45323</v>
      </c>
      <c r="H963" s="11">
        <v>10</v>
      </c>
      <c r="I963" s="20" t="s">
        <v>259</v>
      </c>
      <c r="J963" s="11" t="s">
        <v>261</v>
      </c>
      <c r="K963" s="11" t="s">
        <v>8715</v>
      </c>
      <c r="L963" s="11">
        <v>2</v>
      </c>
    </row>
    <row r="964" spans="1:12">
      <c r="A964" s="11" t="s">
        <v>1714</v>
      </c>
      <c r="D964" s="11" t="s">
        <v>260</v>
      </c>
      <c r="E964" s="19" t="s">
        <v>1964</v>
      </c>
      <c r="F964" s="10">
        <v>42036</v>
      </c>
      <c r="G964" s="10">
        <v>45323</v>
      </c>
      <c r="H964" s="11">
        <v>10</v>
      </c>
      <c r="I964" s="20" t="s">
        <v>259</v>
      </c>
      <c r="J964" s="11" t="s">
        <v>261</v>
      </c>
      <c r="K964" s="11" t="s">
        <v>8715</v>
      </c>
      <c r="L964" s="11">
        <v>2</v>
      </c>
    </row>
    <row r="965" spans="1:12">
      <c r="A965" s="11" t="s">
        <v>1715</v>
      </c>
      <c r="D965" s="11" t="s">
        <v>260</v>
      </c>
      <c r="E965" s="19" t="s">
        <v>1965</v>
      </c>
      <c r="F965" s="10">
        <v>42036</v>
      </c>
      <c r="G965" s="10">
        <v>45323</v>
      </c>
      <c r="H965" s="11">
        <v>10</v>
      </c>
      <c r="I965" s="20" t="s">
        <v>259</v>
      </c>
      <c r="J965" s="11" t="s">
        <v>261</v>
      </c>
      <c r="K965" s="11" t="s">
        <v>8715</v>
      </c>
      <c r="L965" s="11">
        <v>2</v>
      </c>
    </row>
    <row r="966" spans="1:12">
      <c r="A966" s="11" t="s">
        <v>1716</v>
      </c>
      <c r="D966" s="11" t="s">
        <v>260</v>
      </c>
      <c r="E966" s="19" t="s">
        <v>1966</v>
      </c>
      <c r="F966" s="10">
        <v>42036</v>
      </c>
      <c r="G966" s="10">
        <v>45323</v>
      </c>
      <c r="H966" s="11">
        <v>10</v>
      </c>
      <c r="I966" s="20" t="s">
        <v>259</v>
      </c>
      <c r="J966" s="11" t="s">
        <v>261</v>
      </c>
      <c r="K966" s="11" t="s">
        <v>8715</v>
      </c>
      <c r="L966" s="11">
        <v>2</v>
      </c>
    </row>
    <row r="967" spans="1:12">
      <c r="A967" s="11" t="s">
        <v>1717</v>
      </c>
      <c r="D967" s="11" t="s">
        <v>260</v>
      </c>
      <c r="E967" s="19" t="s">
        <v>1967</v>
      </c>
      <c r="F967" s="10">
        <v>42036</v>
      </c>
      <c r="G967" s="10">
        <v>45323</v>
      </c>
      <c r="H967" s="11">
        <v>10</v>
      </c>
      <c r="I967" s="20" t="s">
        <v>259</v>
      </c>
      <c r="J967" s="11" t="s">
        <v>261</v>
      </c>
      <c r="K967" s="11" t="s">
        <v>8715</v>
      </c>
      <c r="L967" s="11">
        <v>2</v>
      </c>
    </row>
    <row r="968" spans="1:12">
      <c r="A968" s="11" t="s">
        <v>1718</v>
      </c>
      <c r="D968" s="11" t="s">
        <v>260</v>
      </c>
      <c r="E968" s="19" t="s">
        <v>1968</v>
      </c>
      <c r="F968" s="10">
        <v>42036</v>
      </c>
      <c r="G968" s="10">
        <v>45323</v>
      </c>
      <c r="H968" s="11">
        <v>10</v>
      </c>
      <c r="I968" s="20" t="s">
        <v>259</v>
      </c>
      <c r="J968" s="11" t="s">
        <v>261</v>
      </c>
      <c r="K968" s="11" t="s">
        <v>8715</v>
      </c>
      <c r="L968" s="11">
        <v>2</v>
      </c>
    </row>
    <row r="969" spans="1:12">
      <c r="A969" s="11" t="s">
        <v>1719</v>
      </c>
      <c r="D969" s="11" t="s">
        <v>260</v>
      </c>
      <c r="E969" s="19" t="s">
        <v>1969</v>
      </c>
      <c r="F969" s="10">
        <v>42036</v>
      </c>
      <c r="G969" s="10">
        <v>45323</v>
      </c>
      <c r="H969" s="11">
        <v>10</v>
      </c>
      <c r="I969" s="20" t="s">
        <v>259</v>
      </c>
      <c r="J969" s="11" t="s">
        <v>261</v>
      </c>
      <c r="K969" s="11" t="s">
        <v>8715</v>
      </c>
      <c r="L969" s="11">
        <v>2</v>
      </c>
    </row>
    <row r="970" spans="1:12">
      <c r="A970" s="11" t="s">
        <v>1720</v>
      </c>
      <c r="D970" s="11" t="s">
        <v>260</v>
      </c>
      <c r="E970" s="19" t="s">
        <v>1970</v>
      </c>
      <c r="F970" s="10">
        <v>42036</v>
      </c>
      <c r="G970" s="10">
        <v>45323</v>
      </c>
      <c r="H970" s="11">
        <v>10</v>
      </c>
      <c r="I970" s="20" t="s">
        <v>259</v>
      </c>
      <c r="J970" s="11" t="s">
        <v>261</v>
      </c>
      <c r="K970" s="11" t="s">
        <v>8715</v>
      </c>
      <c r="L970" s="11">
        <v>2</v>
      </c>
    </row>
    <row r="971" spans="1:12">
      <c r="A971" s="11" t="s">
        <v>1721</v>
      </c>
      <c r="D971" s="11" t="s">
        <v>260</v>
      </c>
      <c r="E971" s="19" t="s">
        <v>1971</v>
      </c>
      <c r="F971" s="10">
        <v>42036</v>
      </c>
      <c r="G971" s="10">
        <v>45323</v>
      </c>
      <c r="H971" s="11">
        <v>10</v>
      </c>
      <c r="I971" s="20" t="s">
        <v>259</v>
      </c>
      <c r="J971" s="11" t="s">
        <v>261</v>
      </c>
      <c r="K971" s="11" t="s">
        <v>8715</v>
      </c>
      <c r="L971" s="11">
        <v>2</v>
      </c>
    </row>
    <row r="972" spans="1:12">
      <c r="A972" s="11" t="s">
        <v>1722</v>
      </c>
      <c r="D972" s="11" t="s">
        <v>260</v>
      </c>
      <c r="E972" s="19" t="s">
        <v>1972</v>
      </c>
      <c r="F972" s="10">
        <v>42036</v>
      </c>
      <c r="G972" s="10">
        <v>45323</v>
      </c>
      <c r="H972" s="11">
        <v>10</v>
      </c>
      <c r="I972" s="20" t="s">
        <v>259</v>
      </c>
      <c r="J972" s="11" t="s">
        <v>261</v>
      </c>
      <c r="K972" s="11" t="s">
        <v>8715</v>
      </c>
      <c r="L972" s="11">
        <v>2</v>
      </c>
    </row>
    <row r="973" spans="1:12">
      <c r="A973" s="11" t="s">
        <v>1723</v>
      </c>
      <c r="D973" s="11" t="s">
        <v>260</v>
      </c>
      <c r="E973" s="19" t="s">
        <v>1973</v>
      </c>
      <c r="F973" s="10">
        <v>42036</v>
      </c>
      <c r="G973" s="10">
        <v>45323</v>
      </c>
      <c r="H973" s="11">
        <v>10</v>
      </c>
      <c r="I973" s="20" t="s">
        <v>259</v>
      </c>
      <c r="J973" s="11" t="s">
        <v>261</v>
      </c>
      <c r="K973" s="11" t="s">
        <v>8715</v>
      </c>
      <c r="L973" s="11">
        <v>2</v>
      </c>
    </row>
    <row r="974" spans="1:12">
      <c r="A974" s="11" t="s">
        <v>1724</v>
      </c>
      <c r="D974" s="11" t="s">
        <v>260</v>
      </c>
      <c r="E974" s="19" t="s">
        <v>1974</v>
      </c>
      <c r="F974" s="10">
        <v>42036</v>
      </c>
      <c r="G974" s="10">
        <v>45323</v>
      </c>
      <c r="H974" s="11">
        <v>10</v>
      </c>
      <c r="I974" s="20" t="s">
        <v>259</v>
      </c>
      <c r="J974" s="11" t="s">
        <v>261</v>
      </c>
      <c r="K974" s="11" t="s">
        <v>8715</v>
      </c>
      <c r="L974" s="11">
        <v>2</v>
      </c>
    </row>
    <row r="975" spans="1:12">
      <c r="A975" s="11" t="s">
        <v>1725</v>
      </c>
      <c r="D975" s="11" t="s">
        <v>260</v>
      </c>
      <c r="E975" s="19" t="s">
        <v>1975</v>
      </c>
      <c r="F975" s="10">
        <v>42036</v>
      </c>
      <c r="G975" s="10">
        <v>45323</v>
      </c>
      <c r="H975" s="11">
        <v>10</v>
      </c>
      <c r="I975" s="20" t="s">
        <v>259</v>
      </c>
      <c r="J975" s="11" t="s">
        <v>261</v>
      </c>
      <c r="K975" s="11" t="s">
        <v>8715</v>
      </c>
      <c r="L975" s="11">
        <v>2</v>
      </c>
    </row>
    <row r="976" spans="1:12">
      <c r="A976" s="11" t="s">
        <v>1726</v>
      </c>
      <c r="D976" s="11" t="s">
        <v>260</v>
      </c>
      <c r="E976" s="19" t="s">
        <v>1976</v>
      </c>
      <c r="F976" s="10">
        <v>42036</v>
      </c>
      <c r="G976" s="10">
        <v>45323</v>
      </c>
      <c r="H976" s="11">
        <v>10</v>
      </c>
      <c r="I976" s="20" t="s">
        <v>259</v>
      </c>
      <c r="J976" s="11" t="s">
        <v>261</v>
      </c>
      <c r="K976" s="11" t="s">
        <v>8715</v>
      </c>
      <c r="L976" s="11">
        <v>2</v>
      </c>
    </row>
    <row r="977" spans="1:12">
      <c r="A977" s="11" t="s">
        <v>1727</v>
      </c>
      <c r="D977" s="11" t="s">
        <v>260</v>
      </c>
      <c r="E977" s="19" t="s">
        <v>1977</v>
      </c>
      <c r="F977" s="10">
        <v>42036</v>
      </c>
      <c r="G977" s="10">
        <v>45323</v>
      </c>
      <c r="H977" s="11">
        <v>10</v>
      </c>
      <c r="I977" s="20" t="s">
        <v>259</v>
      </c>
      <c r="J977" s="11" t="s">
        <v>261</v>
      </c>
      <c r="K977" s="11" t="s">
        <v>8715</v>
      </c>
      <c r="L977" s="11">
        <v>2</v>
      </c>
    </row>
    <row r="978" spans="1:12">
      <c r="A978" s="11" t="s">
        <v>1728</v>
      </c>
      <c r="D978" s="11" t="s">
        <v>260</v>
      </c>
      <c r="E978" s="19" t="s">
        <v>1978</v>
      </c>
      <c r="F978" s="10">
        <v>42036</v>
      </c>
      <c r="G978" s="10">
        <v>45323</v>
      </c>
      <c r="H978" s="11">
        <v>10</v>
      </c>
      <c r="I978" s="20" t="s">
        <v>259</v>
      </c>
      <c r="J978" s="11" t="s">
        <v>261</v>
      </c>
      <c r="K978" s="11" t="s">
        <v>8715</v>
      </c>
      <c r="L978" s="11">
        <v>2</v>
      </c>
    </row>
    <row r="979" spans="1:12">
      <c r="A979" s="11" t="s">
        <v>1729</v>
      </c>
      <c r="D979" s="11" t="s">
        <v>260</v>
      </c>
      <c r="E979" s="19" t="s">
        <v>1979</v>
      </c>
      <c r="F979" s="10">
        <v>42036</v>
      </c>
      <c r="G979" s="10">
        <v>45323</v>
      </c>
      <c r="H979" s="11">
        <v>10</v>
      </c>
      <c r="I979" s="20" t="s">
        <v>259</v>
      </c>
      <c r="J979" s="11" t="s">
        <v>261</v>
      </c>
      <c r="K979" s="11" t="s">
        <v>8715</v>
      </c>
      <c r="L979" s="11">
        <v>2</v>
      </c>
    </row>
    <row r="980" spans="1:12">
      <c r="A980" s="11" t="s">
        <v>1730</v>
      </c>
      <c r="D980" s="11" t="s">
        <v>260</v>
      </c>
      <c r="E980" s="19" t="s">
        <v>1980</v>
      </c>
      <c r="F980" s="10">
        <v>42036</v>
      </c>
      <c r="G980" s="10">
        <v>45323</v>
      </c>
      <c r="H980" s="11">
        <v>10</v>
      </c>
      <c r="I980" s="20" t="s">
        <v>259</v>
      </c>
      <c r="J980" s="11" t="s">
        <v>261</v>
      </c>
      <c r="K980" s="11" t="s">
        <v>8715</v>
      </c>
      <c r="L980" s="11">
        <v>2</v>
      </c>
    </row>
    <row r="981" spans="1:12">
      <c r="A981" s="11" t="s">
        <v>1731</v>
      </c>
      <c r="D981" s="11" t="s">
        <v>260</v>
      </c>
      <c r="E981" s="19" t="s">
        <v>1981</v>
      </c>
      <c r="F981" s="10">
        <v>42036</v>
      </c>
      <c r="G981" s="10">
        <v>45323</v>
      </c>
      <c r="H981" s="11">
        <v>10</v>
      </c>
      <c r="I981" s="20" t="s">
        <v>259</v>
      </c>
      <c r="J981" s="11" t="s">
        <v>261</v>
      </c>
      <c r="K981" s="11" t="s">
        <v>8715</v>
      </c>
      <c r="L981" s="11">
        <v>2</v>
      </c>
    </row>
    <row r="982" spans="1:12">
      <c r="A982" s="11" t="s">
        <v>1732</v>
      </c>
      <c r="D982" s="11" t="s">
        <v>260</v>
      </c>
      <c r="E982" s="19" t="s">
        <v>1982</v>
      </c>
      <c r="F982" s="10">
        <v>42036</v>
      </c>
      <c r="G982" s="10">
        <v>45323</v>
      </c>
      <c r="H982" s="11">
        <v>10</v>
      </c>
      <c r="I982" s="20" t="s">
        <v>259</v>
      </c>
      <c r="J982" s="11" t="s">
        <v>261</v>
      </c>
      <c r="K982" s="11" t="s">
        <v>8715</v>
      </c>
      <c r="L982" s="11">
        <v>2</v>
      </c>
    </row>
    <row r="983" spans="1:12">
      <c r="A983" s="11" t="s">
        <v>1733</v>
      </c>
      <c r="D983" s="11" t="s">
        <v>260</v>
      </c>
      <c r="E983" s="19" t="s">
        <v>1983</v>
      </c>
      <c r="F983" s="10">
        <v>42036</v>
      </c>
      <c r="G983" s="10">
        <v>45323</v>
      </c>
      <c r="H983" s="11">
        <v>10</v>
      </c>
      <c r="I983" s="20" t="s">
        <v>259</v>
      </c>
      <c r="J983" s="11" t="s">
        <v>261</v>
      </c>
      <c r="K983" s="11" t="s">
        <v>8715</v>
      </c>
      <c r="L983" s="11">
        <v>2</v>
      </c>
    </row>
    <row r="984" spans="1:12">
      <c r="A984" s="11" t="s">
        <v>1734</v>
      </c>
      <c r="D984" s="11" t="s">
        <v>260</v>
      </c>
      <c r="E984" s="19" t="s">
        <v>1984</v>
      </c>
      <c r="F984" s="10">
        <v>42036</v>
      </c>
      <c r="G984" s="10">
        <v>45323</v>
      </c>
      <c r="H984" s="11">
        <v>10</v>
      </c>
      <c r="I984" s="20" t="s">
        <v>259</v>
      </c>
      <c r="J984" s="11" t="s">
        <v>261</v>
      </c>
      <c r="K984" s="11" t="s">
        <v>8715</v>
      </c>
      <c r="L984" s="11">
        <v>2</v>
      </c>
    </row>
    <row r="985" spans="1:12">
      <c r="A985" s="11" t="s">
        <v>1735</v>
      </c>
      <c r="D985" s="11" t="s">
        <v>260</v>
      </c>
      <c r="E985" s="19" t="s">
        <v>1985</v>
      </c>
      <c r="F985" s="10">
        <v>42036</v>
      </c>
      <c r="G985" s="10">
        <v>45323</v>
      </c>
      <c r="H985" s="11">
        <v>10</v>
      </c>
      <c r="I985" s="20" t="s">
        <v>259</v>
      </c>
      <c r="J985" s="11" t="s">
        <v>261</v>
      </c>
      <c r="K985" s="11" t="s">
        <v>8715</v>
      </c>
      <c r="L985" s="11">
        <v>2</v>
      </c>
    </row>
    <row r="986" spans="1:12">
      <c r="A986" s="11" t="s">
        <v>1736</v>
      </c>
      <c r="D986" s="11" t="s">
        <v>260</v>
      </c>
      <c r="E986" s="19" t="s">
        <v>1986</v>
      </c>
      <c r="F986" s="10">
        <v>42036</v>
      </c>
      <c r="G986" s="10">
        <v>45323</v>
      </c>
      <c r="H986" s="11">
        <v>10</v>
      </c>
      <c r="I986" s="20" t="s">
        <v>259</v>
      </c>
      <c r="J986" s="11" t="s">
        <v>261</v>
      </c>
      <c r="K986" s="11" t="s">
        <v>8715</v>
      </c>
      <c r="L986" s="11">
        <v>2</v>
      </c>
    </row>
    <row r="987" spans="1:12">
      <c r="A987" s="11" t="s">
        <v>1737</v>
      </c>
      <c r="D987" s="11" t="s">
        <v>260</v>
      </c>
      <c r="E987" s="19" t="s">
        <v>1987</v>
      </c>
      <c r="F987" s="10">
        <v>42036</v>
      </c>
      <c r="G987" s="10">
        <v>45323</v>
      </c>
      <c r="H987" s="11">
        <v>10</v>
      </c>
      <c r="I987" s="20" t="s">
        <v>259</v>
      </c>
      <c r="J987" s="11" t="s">
        <v>261</v>
      </c>
      <c r="K987" s="11" t="s">
        <v>8715</v>
      </c>
      <c r="L987" s="11">
        <v>2</v>
      </c>
    </row>
    <row r="988" spans="1:12">
      <c r="A988" s="11" t="s">
        <v>1738</v>
      </c>
      <c r="D988" s="11" t="s">
        <v>260</v>
      </c>
      <c r="E988" s="19" t="s">
        <v>1988</v>
      </c>
      <c r="F988" s="10">
        <v>42036</v>
      </c>
      <c r="G988" s="10">
        <v>45323</v>
      </c>
      <c r="H988" s="11">
        <v>10</v>
      </c>
      <c r="I988" s="20" t="s">
        <v>259</v>
      </c>
      <c r="J988" s="11" t="s">
        <v>261</v>
      </c>
      <c r="K988" s="11" t="s">
        <v>8715</v>
      </c>
      <c r="L988" s="11">
        <v>2</v>
      </c>
    </row>
    <row r="989" spans="1:12">
      <c r="A989" s="11" t="s">
        <v>1739</v>
      </c>
      <c r="D989" s="11" t="s">
        <v>260</v>
      </c>
      <c r="E989" s="19" t="s">
        <v>1989</v>
      </c>
      <c r="F989" s="10">
        <v>42036</v>
      </c>
      <c r="G989" s="10">
        <v>45323</v>
      </c>
      <c r="H989" s="11">
        <v>10</v>
      </c>
      <c r="I989" s="20" t="s">
        <v>259</v>
      </c>
      <c r="J989" s="11" t="s">
        <v>261</v>
      </c>
      <c r="K989" s="11" t="s">
        <v>8715</v>
      </c>
      <c r="L989" s="11">
        <v>2</v>
      </c>
    </row>
    <row r="990" spans="1:12">
      <c r="A990" s="11" t="s">
        <v>1740</v>
      </c>
      <c r="D990" s="11" t="s">
        <v>260</v>
      </c>
      <c r="E990" s="19" t="s">
        <v>1990</v>
      </c>
      <c r="F990" s="10">
        <v>42036</v>
      </c>
      <c r="G990" s="10">
        <v>45323</v>
      </c>
      <c r="H990" s="11">
        <v>10</v>
      </c>
      <c r="I990" s="20" t="s">
        <v>259</v>
      </c>
      <c r="J990" s="11" t="s">
        <v>261</v>
      </c>
      <c r="K990" s="11" t="s">
        <v>8715</v>
      </c>
      <c r="L990" s="11">
        <v>2</v>
      </c>
    </row>
    <row r="991" spans="1:12">
      <c r="A991" s="11" t="s">
        <v>1741</v>
      </c>
      <c r="D991" s="11" t="s">
        <v>260</v>
      </c>
      <c r="E991" s="19" t="s">
        <v>1991</v>
      </c>
      <c r="F991" s="10">
        <v>42036</v>
      </c>
      <c r="G991" s="10">
        <v>45323</v>
      </c>
      <c r="H991" s="11">
        <v>10</v>
      </c>
      <c r="I991" s="20" t="s">
        <v>259</v>
      </c>
      <c r="J991" s="11" t="s">
        <v>261</v>
      </c>
      <c r="K991" s="11" t="s">
        <v>8715</v>
      </c>
      <c r="L991" s="11">
        <v>2</v>
      </c>
    </row>
    <row r="992" spans="1:12">
      <c r="A992" s="11" t="s">
        <v>1742</v>
      </c>
      <c r="D992" s="11" t="s">
        <v>260</v>
      </c>
      <c r="E992" s="19" t="s">
        <v>1992</v>
      </c>
      <c r="F992" s="10">
        <v>42036</v>
      </c>
      <c r="G992" s="10">
        <v>45323</v>
      </c>
      <c r="H992" s="11">
        <v>10</v>
      </c>
      <c r="I992" s="20" t="s">
        <v>259</v>
      </c>
      <c r="J992" s="11" t="s">
        <v>261</v>
      </c>
      <c r="K992" s="11" t="s">
        <v>8715</v>
      </c>
      <c r="L992" s="11">
        <v>2</v>
      </c>
    </row>
    <row r="993" spans="1:12">
      <c r="A993" s="11" t="s">
        <v>1743</v>
      </c>
      <c r="D993" s="11" t="s">
        <v>260</v>
      </c>
      <c r="E993" s="19" t="s">
        <v>1993</v>
      </c>
      <c r="F993" s="10">
        <v>42036</v>
      </c>
      <c r="G993" s="10">
        <v>45323</v>
      </c>
      <c r="H993" s="11">
        <v>10</v>
      </c>
      <c r="I993" s="20" t="s">
        <v>259</v>
      </c>
      <c r="J993" s="11" t="s">
        <v>261</v>
      </c>
      <c r="K993" s="11" t="s">
        <v>8715</v>
      </c>
      <c r="L993" s="11">
        <v>2</v>
      </c>
    </row>
    <row r="994" spans="1:12">
      <c r="A994" s="11" t="s">
        <v>1744</v>
      </c>
      <c r="D994" s="11" t="s">
        <v>260</v>
      </c>
      <c r="E994" s="19" t="s">
        <v>1994</v>
      </c>
      <c r="F994" s="10">
        <v>42036</v>
      </c>
      <c r="G994" s="10">
        <v>45323</v>
      </c>
      <c r="H994" s="11">
        <v>10</v>
      </c>
      <c r="I994" s="20" t="s">
        <v>259</v>
      </c>
      <c r="J994" s="11" t="s">
        <v>261</v>
      </c>
      <c r="K994" s="11" t="s">
        <v>8715</v>
      </c>
      <c r="L994" s="11">
        <v>2</v>
      </c>
    </row>
    <row r="995" spans="1:12">
      <c r="A995" s="11" t="s">
        <v>1745</v>
      </c>
      <c r="D995" s="11" t="s">
        <v>260</v>
      </c>
      <c r="E995" s="19" t="s">
        <v>1995</v>
      </c>
      <c r="F995" s="10">
        <v>42036</v>
      </c>
      <c r="G995" s="10">
        <v>45323</v>
      </c>
      <c r="H995" s="11">
        <v>10</v>
      </c>
      <c r="I995" s="20" t="s">
        <v>259</v>
      </c>
      <c r="J995" s="11" t="s">
        <v>261</v>
      </c>
      <c r="K995" s="11" t="s">
        <v>8715</v>
      </c>
      <c r="L995" s="11">
        <v>2</v>
      </c>
    </row>
    <row r="996" spans="1:12">
      <c r="A996" s="11" t="s">
        <v>1746</v>
      </c>
      <c r="D996" s="11" t="s">
        <v>260</v>
      </c>
      <c r="E996" s="19" t="s">
        <v>1996</v>
      </c>
      <c r="F996" s="10">
        <v>42036</v>
      </c>
      <c r="G996" s="10">
        <v>45323</v>
      </c>
      <c r="H996" s="11">
        <v>10</v>
      </c>
      <c r="I996" s="20" t="s">
        <v>259</v>
      </c>
      <c r="J996" s="11" t="s">
        <v>261</v>
      </c>
      <c r="K996" s="11" t="s">
        <v>8715</v>
      </c>
      <c r="L996" s="11">
        <v>2</v>
      </c>
    </row>
    <row r="997" spans="1:12">
      <c r="A997" s="11" t="s">
        <v>1747</v>
      </c>
      <c r="D997" s="11" t="s">
        <v>260</v>
      </c>
      <c r="E997" s="19" t="s">
        <v>1997</v>
      </c>
      <c r="F997" s="10">
        <v>42036</v>
      </c>
      <c r="G997" s="10">
        <v>45323</v>
      </c>
      <c r="H997" s="11">
        <v>10</v>
      </c>
      <c r="I997" s="20" t="s">
        <v>259</v>
      </c>
      <c r="J997" s="11" t="s">
        <v>261</v>
      </c>
      <c r="K997" s="11" t="s">
        <v>8715</v>
      </c>
      <c r="L997" s="11">
        <v>2</v>
      </c>
    </row>
    <row r="998" spans="1:12">
      <c r="A998" s="11" t="s">
        <v>1748</v>
      </c>
      <c r="D998" s="11" t="s">
        <v>260</v>
      </c>
      <c r="E998" s="19" t="s">
        <v>1998</v>
      </c>
      <c r="F998" s="10">
        <v>42036</v>
      </c>
      <c r="G998" s="10">
        <v>45323</v>
      </c>
      <c r="H998" s="11">
        <v>10</v>
      </c>
      <c r="I998" s="20" t="s">
        <v>259</v>
      </c>
      <c r="J998" s="11" t="s">
        <v>261</v>
      </c>
      <c r="K998" s="11" t="s">
        <v>8715</v>
      </c>
      <c r="L998" s="11">
        <v>2</v>
      </c>
    </row>
    <row r="999" spans="1:12">
      <c r="A999" s="11" t="s">
        <v>1749</v>
      </c>
      <c r="D999" s="11" t="s">
        <v>260</v>
      </c>
      <c r="E999" s="19" t="s">
        <v>1999</v>
      </c>
      <c r="F999" s="10">
        <v>42036</v>
      </c>
      <c r="G999" s="10">
        <v>45323</v>
      </c>
      <c r="H999" s="11">
        <v>10</v>
      </c>
      <c r="I999" s="20" t="s">
        <v>259</v>
      </c>
      <c r="J999" s="11" t="s">
        <v>261</v>
      </c>
      <c r="K999" s="11" t="s">
        <v>8715</v>
      </c>
      <c r="L999" s="11">
        <v>2</v>
      </c>
    </row>
    <row r="1000" spans="1:12">
      <c r="A1000" s="11" t="s">
        <v>1750</v>
      </c>
      <c r="D1000" s="11" t="s">
        <v>260</v>
      </c>
      <c r="E1000" s="19" t="s">
        <v>2000</v>
      </c>
      <c r="F1000" s="10">
        <v>42036</v>
      </c>
      <c r="G1000" s="10">
        <v>45323</v>
      </c>
      <c r="H1000" s="11">
        <v>10</v>
      </c>
      <c r="I1000" s="20" t="s">
        <v>259</v>
      </c>
      <c r="J1000" s="11" t="s">
        <v>261</v>
      </c>
      <c r="K1000" s="11" t="s">
        <v>8715</v>
      </c>
      <c r="L1000" s="11">
        <v>2</v>
      </c>
    </row>
    <row r="1001" spans="1:12">
      <c r="A1001" s="11" t="s">
        <v>1751</v>
      </c>
      <c r="D1001" s="11" t="s">
        <v>260</v>
      </c>
      <c r="E1001" s="19" t="s">
        <v>2001</v>
      </c>
      <c r="F1001" s="10">
        <v>42036</v>
      </c>
      <c r="G1001" s="10">
        <v>45323</v>
      </c>
      <c r="H1001" s="11">
        <v>10</v>
      </c>
      <c r="I1001" s="20" t="s">
        <v>259</v>
      </c>
      <c r="J1001" s="11" t="s">
        <v>261</v>
      </c>
      <c r="K1001" s="11" t="s">
        <v>8715</v>
      </c>
      <c r="L1001" s="11">
        <v>2</v>
      </c>
    </row>
    <row r="1002" spans="1:12">
      <c r="A1002" s="11" t="s">
        <v>1752</v>
      </c>
      <c r="D1002" s="11" t="s">
        <v>260</v>
      </c>
      <c r="E1002" s="19" t="s">
        <v>2002</v>
      </c>
      <c r="F1002" s="10">
        <v>42036</v>
      </c>
      <c r="G1002" s="10">
        <v>45323</v>
      </c>
      <c r="H1002" s="11">
        <v>10</v>
      </c>
      <c r="I1002" s="20" t="s">
        <v>259</v>
      </c>
      <c r="J1002" s="11" t="s">
        <v>261</v>
      </c>
      <c r="K1002" s="11" t="s">
        <v>8715</v>
      </c>
      <c r="L1002" s="11">
        <v>2</v>
      </c>
    </row>
    <row r="1003" spans="1:12">
      <c r="A1003" s="11" t="s">
        <v>1753</v>
      </c>
      <c r="D1003" s="11" t="s">
        <v>260</v>
      </c>
      <c r="E1003" s="19" t="s">
        <v>2003</v>
      </c>
      <c r="F1003" s="10">
        <v>42036</v>
      </c>
      <c r="G1003" s="10">
        <v>45323</v>
      </c>
      <c r="H1003" s="11">
        <v>10</v>
      </c>
      <c r="I1003" s="20" t="s">
        <v>259</v>
      </c>
      <c r="J1003" s="11" t="s">
        <v>261</v>
      </c>
      <c r="K1003" s="11" t="s">
        <v>8715</v>
      </c>
      <c r="L1003" s="11">
        <v>2</v>
      </c>
    </row>
    <row r="1004" spans="1:12">
      <c r="A1004" s="11" t="s">
        <v>1754</v>
      </c>
      <c r="D1004" s="11" t="s">
        <v>260</v>
      </c>
      <c r="E1004" s="19" t="s">
        <v>2004</v>
      </c>
      <c r="F1004" s="10">
        <v>42036</v>
      </c>
      <c r="G1004" s="10">
        <v>45323</v>
      </c>
      <c r="H1004" s="11">
        <v>10</v>
      </c>
      <c r="I1004" s="20" t="s">
        <v>259</v>
      </c>
      <c r="J1004" s="11" t="s">
        <v>261</v>
      </c>
      <c r="K1004" s="11" t="s">
        <v>8715</v>
      </c>
      <c r="L1004" s="11">
        <v>2</v>
      </c>
    </row>
    <row r="1005" spans="1:12">
      <c r="A1005" s="11" t="s">
        <v>1755</v>
      </c>
      <c r="D1005" s="11" t="s">
        <v>260</v>
      </c>
      <c r="E1005" s="19" t="s">
        <v>2005</v>
      </c>
      <c r="F1005" s="10">
        <v>42036</v>
      </c>
      <c r="G1005" s="10">
        <v>45323</v>
      </c>
      <c r="H1005" s="11">
        <v>10</v>
      </c>
      <c r="I1005" s="20" t="s">
        <v>259</v>
      </c>
      <c r="J1005" s="11" t="s">
        <v>261</v>
      </c>
      <c r="K1005" s="11" t="s">
        <v>8715</v>
      </c>
      <c r="L1005" s="11">
        <v>2</v>
      </c>
    </row>
    <row r="1006" spans="1:12">
      <c r="A1006" s="11" t="s">
        <v>1756</v>
      </c>
      <c r="D1006" s="11" t="s">
        <v>260</v>
      </c>
      <c r="E1006" s="19" t="s">
        <v>2006</v>
      </c>
      <c r="F1006" s="10">
        <v>42036</v>
      </c>
      <c r="G1006" s="10">
        <v>45323</v>
      </c>
      <c r="H1006" s="11">
        <v>10</v>
      </c>
      <c r="I1006" s="20" t="s">
        <v>259</v>
      </c>
      <c r="J1006" s="11" t="s">
        <v>261</v>
      </c>
      <c r="K1006" s="11" t="s">
        <v>8715</v>
      </c>
      <c r="L1006" s="11">
        <v>2</v>
      </c>
    </row>
    <row r="1007" spans="1:12">
      <c r="A1007" s="11" t="s">
        <v>1757</v>
      </c>
      <c r="D1007" s="11" t="s">
        <v>260</v>
      </c>
      <c r="E1007" s="19" t="s">
        <v>2007</v>
      </c>
      <c r="F1007" s="10">
        <v>42036</v>
      </c>
      <c r="G1007" s="10">
        <v>45323</v>
      </c>
      <c r="H1007" s="11">
        <v>10</v>
      </c>
      <c r="I1007" s="20" t="s">
        <v>259</v>
      </c>
      <c r="J1007" s="11" t="s">
        <v>261</v>
      </c>
      <c r="K1007" s="11" t="s">
        <v>8715</v>
      </c>
      <c r="L1007" s="11">
        <v>2</v>
      </c>
    </row>
    <row r="1008" spans="1:12">
      <c r="A1008" s="11" t="s">
        <v>1758</v>
      </c>
      <c r="D1008" s="11" t="s">
        <v>260</v>
      </c>
      <c r="E1008" s="19" t="s">
        <v>2008</v>
      </c>
      <c r="F1008" s="10">
        <v>42036</v>
      </c>
      <c r="G1008" s="10">
        <v>45323</v>
      </c>
      <c r="H1008" s="11">
        <v>10</v>
      </c>
      <c r="I1008" s="20" t="s">
        <v>259</v>
      </c>
      <c r="J1008" s="11" t="s">
        <v>261</v>
      </c>
      <c r="K1008" s="11" t="s">
        <v>8715</v>
      </c>
      <c r="L1008" s="11">
        <v>2</v>
      </c>
    </row>
    <row r="1009" spans="1:12">
      <c r="A1009" s="11" t="s">
        <v>1759</v>
      </c>
      <c r="D1009" s="11" t="s">
        <v>260</v>
      </c>
      <c r="E1009" s="19" t="s">
        <v>2009</v>
      </c>
      <c r="F1009" s="10">
        <v>42036</v>
      </c>
      <c r="G1009" s="10">
        <v>45323</v>
      </c>
      <c r="H1009" s="11">
        <v>10</v>
      </c>
      <c r="I1009" s="20" t="s">
        <v>259</v>
      </c>
      <c r="J1009" s="11" t="s">
        <v>261</v>
      </c>
      <c r="K1009" s="11" t="s">
        <v>8715</v>
      </c>
      <c r="L1009" s="11">
        <v>2</v>
      </c>
    </row>
    <row r="1010" spans="1:12">
      <c r="A1010" s="11" t="s">
        <v>1760</v>
      </c>
      <c r="D1010" s="11" t="s">
        <v>260</v>
      </c>
      <c r="E1010" s="19" t="s">
        <v>2010</v>
      </c>
      <c r="F1010" s="10">
        <v>42036</v>
      </c>
      <c r="G1010" s="10">
        <v>45323</v>
      </c>
      <c r="H1010" s="11">
        <v>10</v>
      </c>
      <c r="I1010" s="20" t="s">
        <v>259</v>
      </c>
      <c r="J1010" s="11" t="s">
        <v>261</v>
      </c>
      <c r="K1010" s="11" t="s">
        <v>8715</v>
      </c>
      <c r="L1010" s="11">
        <v>2</v>
      </c>
    </row>
    <row r="1011" spans="1:12">
      <c r="A1011" s="11" t="s">
        <v>1761</v>
      </c>
      <c r="D1011" s="11" t="s">
        <v>260</v>
      </c>
      <c r="E1011" s="19" t="s">
        <v>2011</v>
      </c>
      <c r="F1011" s="10">
        <v>42036</v>
      </c>
      <c r="G1011" s="10">
        <v>45323</v>
      </c>
      <c r="H1011" s="11">
        <v>10</v>
      </c>
      <c r="I1011" s="20" t="s">
        <v>259</v>
      </c>
      <c r="J1011" s="11" t="s">
        <v>261</v>
      </c>
      <c r="K1011" s="11" t="s">
        <v>8715</v>
      </c>
      <c r="L1011" s="11">
        <v>2</v>
      </c>
    </row>
    <row r="1012" spans="1:12">
      <c r="A1012" s="11" t="s">
        <v>2012</v>
      </c>
      <c r="D1012" s="11" t="s">
        <v>260</v>
      </c>
      <c r="E1012" s="19" t="s">
        <v>2262</v>
      </c>
      <c r="F1012" s="10">
        <v>42036</v>
      </c>
      <c r="G1012" s="10">
        <v>45323</v>
      </c>
      <c r="H1012" s="11">
        <v>10</v>
      </c>
      <c r="I1012" s="20" t="s">
        <v>259</v>
      </c>
      <c r="J1012" s="11" t="s">
        <v>261</v>
      </c>
      <c r="K1012" s="11" t="s">
        <v>8715</v>
      </c>
      <c r="L1012" s="11">
        <v>2</v>
      </c>
    </row>
    <row r="1013" spans="1:12">
      <c r="A1013" s="11" t="s">
        <v>2013</v>
      </c>
      <c r="D1013" s="11" t="s">
        <v>260</v>
      </c>
      <c r="E1013" s="19" t="s">
        <v>2263</v>
      </c>
      <c r="F1013" s="10">
        <v>42036</v>
      </c>
      <c r="G1013" s="10">
        <v>45323</v>
      </c>
      <c r="H1013" s="11">
        <v>10</v>
      </c>
      <c r="I1013" s="20" t="s">
        <v>259</v>
      </c>
      <c r="J1013" s="11" t="s">
        <v>261</v>
      </c>
      <c r="K1013" s="11" t="s">
        <v>8715</v>
      </c>
      <c r="L1013" s="11">
        <v>2</v>
      </c>
    </row>
    <row r="1014" spans="1:12">
      <c r="A1014" s="11" t="s">
        <v>2014</v>
      </c>
      <c r="D1014" s="11" t="s">
        <v>260</v>
      </c>
      <c r="E1014" s="19" t="s">
        <v>2264</v>
      </c>
      <c r="F1014" s="10">
        <v>42036</v>
      </c>
      <c r="G1014" s="10">
        <v>45323</v>
      </c>
      <c r="H1014" s="11">
        <v>10</v>
      </c>
      <c r="I1014" s="20" t="s">
        <v>259</v>
      </c>
      <c r="J1014" s="11" t="s">
        <v>261</v>
      </c>
      <c r="K1014" s="11" t="s">
        <v>8715</v>
      </c>
      <c r="L1014" s="11">
        <v>2</v>
      </c>
    </row>
    <row r="1015" spans="1:12">
      <c r="A1015" s="11" t="s">
        <v>2015</v>
      </c>
      <c r="D1015" s="11" t="s">
        <v>260</v>
      </c>
      <c r="E1015" s="19" t="s">
        <v>2265</v>
      </c>
      <c r="F1015" s="10">
        <v>42036</v>
      </c>
      <c r="G1015" s="10">
        <v>45323</v>
      </c>
      <c r="H1015" s="11">
        <v>10</v>
      </c>
      <c r="I1015" s="20" t="s">
        <v>259</v>
      </c>
      <c r="J1015" s="11" t="s">
        <v>261</v>
      </c>
      <c r="K1015" s="11" t="s">
        <v>8715</v>
      </c>
      <c r="L1015" s="11">
        <v>2</v>
      </c>
    </row>
    <row r="1016" spans="1:12">
      <c r="A1016" s="11" t="s">
        <v>2016</v>
      </c>
      <c r="D1016" s="11" t="s">
        <v>260</v>
      </c>
      <c r="E1016" s="19" t="s">
        <v>2266</v>
      </c>
      <c r="F1016" s="10">
        <v>42036</v>
      </c>
      <c r="G1016" s="10">
        <v>45323</v>
      </c>
      <c r="H1016" s="11">
        <v>10</v>
      </c>
      <c r="I1016" s="20" t="s">
        <v>259</v>
      </c>
      <c r="J1016" s="11" t="s">
        <v>261</v>
      </c>
      <c r="K1016" s="11" t="s">
        <v>8715</v>
      </c>
      <c r="L1016" s="11">
        <v>2</v>
      </c>
    </row>
    <row r="1017" spans="1:12">
      <c r="A1017" s="11" t="s">
        <v>2017</v>
      </c>
      <c r="D1017" s="11" t="s">
        <v>260</v>
      </c>
      <c r="E1017" s="19" t="s">
        <v>2267</v>
      </c>
      <c r="F1017" s="10">
        <v>42036</v>
      </c>
      <c r="G1017" s="10">
        <v>45323</v>
      </c>
      <c r="H1017" s="11">
        <v>10</v>
      </c>
      <c r="I1017" s="20" t="s">
        <v>259</v>
      </c>
      <c r="J1017" s="11" t="s">
        <v>261</v>
      </c>
      <c r="K1017" s="11" t="s">
        <v>8715</v>
      </c>
      <c r="L1017" s="11">
        <v>2</v>
      </c>
    </row>
    <row r="1018" spans="1:12">
      <c r="A1018" s="11" t="s">
        <v>2018</v>
      </c>
      <c r="D1018" s="11" t="s">
        <v>260</v>
      </c>
      <c r="E1018" s="19" t="s">
        <v>2268</v>
      </c>
      <c r="F1018" s="10">
        <v>42036</v>
      </c>
      <c r="G1018" s="10">
        <v>45323</v>
      </c>
      <c r="H1018" s="11">
        <v>10</v>
      </c>
      <c r="I1018" s="20" t="s">
        <v>259</v>
      </c>
      <c r="J1018" s="11" t="s">
        <v>261</v>
      </c>
      <c r="K1018" s="11" t="s">
        <v>8715</v>
      </c>
      <c r="L1018" s="11">
        <v>2</v>
      </c>
    </row>
    <row r="1019" spans="1:12">
      <c r="A1019" s="11" t="s">
        <v>2019</v>
      </c>
      <c r="D1019" s="11" t="s">
        <v>260</v>
      </c>
      <c r="E1019" s="19" t="s">
        <v>2269</v>
      </c>
      <c r="F1019" s="10">
        <v>42036</v>
      </c>
      <c r="G1019" s="10">
        <v>45323</v>
      </c>
      <c r="H1019" s="11">
        <v>10</v>
      </c>
      <c r="I1019" s="20" t="s">
        <v>259</v>
      </c>
      <c r="J1019" s="11" t="s">
        <v>261</v>
      </c>
      <c r="K1019" s="11" t="s">
        <v>8715</v>
      </c>
      <c r="L1019" s="11">
        <v>2</v>
      </c>
    </row>
    <row r="1020" spans="1:12">
      <c r="A1020" s="11" t="s">
        <v>2020</v>
      </c>
      <c r="D1020" s="11" t="s">
        <v>260</v>
      </c>
      <c r="E1020" s="19" t="s">
        <v>2270</v>
      </c>
      <c r="F1020" s="10">
        <v>42036</v>
      </c>
      <c r="G1020" s="10">
        <v>45323</v>
      </c>
      <c r="H1020" s="11">
        <v>10</v>
      </c>
      <c r="I1020" s="20" t="s">
        <v>259</v>
      </c>
      <c r="J1020" s="11" t="s">
        <v>261</v>
      </c>
      <c r="K1020" s="11" t="s">
        <v>8715</v>
      </c>
      <c r="L1020" s="11">
        <v>2</v>
      </c>
    </row>
    <row r="1021" spans="1:12">
      <c r="A1021" s="11" t="s">
        <v>2021</v>
      </c>
      <c r="D1021" s="11" t="s">
        <v>260</v>
      </c>
      <c r="E1021" s="19" t="s">
        <v>2271</v>
      </c>
      <c r="F1021" s="10">
        <v>42036</v>
      </c>
      <c r="G1021" s="10">
        <v>45323</v>
      </c>
      <c r="H1021" s="11">
        <v>10</v>
      </c>
      <c r="I1021" s="20" t="s">
        <v>259</v>
      </c>
      <c r="J1021" s="11" t="s">
        <v>261</v>
      </c>
      <c r="K1021" s="11" t="s">
        <v>8715</v>
      </c>
      <c r="L1021" s="11">
        <v>2</v>
      </c>
    </row>
    <row r="1022" spans="1:12">
      <c r="A1022" s="11" t="s">
        <v>2022</v>
      </c>
      <c r="D1022" s="11" t="s">
        <v>260</v>
      </c>
      <c r="E1022" s="19" t="s">
        <v>2272</v>
      </c>
      <c r="F1022" s="10">
        <v>42036</v>
      </c>
      <c r="G1022" s="10">
        <v>45323</v>
      </c>
      <c r="H1022" s="11">
        <v>10</v>
      </c>
      <c r="I1022" s="20" t="s">
        <v>259</v>
      </c>
      <c r="J1022" s="11" t="s">
        <v>261</v>
      </c>
      <c r="K1022" s="11" t="s">
        <v>8715</v>
      </c>
      <c r="L1022" s="11">
        <v>2</v>
      </c>
    </row>
    <row r="1023" spans="1:12">
      <c r="A1023" s="11" t="s">
        <v>2023</v>
      </c>
      <c r="D1023" s="11" t="s">
        <v>260</v>
      </c>
      <c r="E1023" s="19" t="s">
        <v>2273</v>
      </c>
      <c r="F1023" s="10">
        <v>42036</v>
      </c>
      <c r="G1023" s="10">
        <v>45323</v>
      </c>
      <c r="H1023" s="11">
        <v>10</v>
      </c>
      <c r="I1023" s="20" t="s">
        <v>259</v>
      </c>
      <c r="J1023" s="11" t="s">
        <v>261</v>
      </c>
      <c r="K1023" s="11" t="s">
        <v>8715</v>
      </c>
      <c r="L1023" s="11">
        <v>2</v>
      </c>
    </row>
    <row r="1024" spans="1:12">
      <c r="A1024" s="11" t="s">
        <v>2024</v>
      </c>
      <c r="D1024" s="11" t="s">
        <v>260</v>
      </c>
      <c r="E1024" s="19" t="s">
        <v>2274</v>
      </c>
      <c r="F1024" s="10">
        <v>42036</v>
      </c>
      <c r="G1024" s="10">
        <v>45323</v>
      </c>
      <c r="H1024" s="11">
        <v>10</v>
      </c>
      <c r="I1024" s="20" t="s">
        <v>259</v>
      </c>
      <c r="J1024" s="11" t="s">
        <v>261</v>
      </c>
      <c r="K1024" s="11" t="s">
        <v>8715</v>
      </c>
      <c r="L1024" s="11">
        <v>2</v>
      </c>
    </row>
    <row r="1025" spans="1:12">
      <c r="A1025" s="11" t="s">
        <v>2025</v>
      </c>
      <c r="D1025" s="11" t="s">
        <v>260</v>
      </c>
      <c r="E1025" s="19" t="s">
        <v>2275</v>
      </c>
      <c r="F1025" s="10">
        <v>42036</v>
      </c>
      <c r="G1025" s="10">
        <v>45323</v>
      </c>
      <c r="H1025" s="11">
        <v>10</v>
      </c>
      <c r="I1025" s="20" t="s">
        <v>259</v>
      </c>
      <c r="J1025" s="11" t="s">
        <v>261</v>
      </c>
      <c r="K1025" s="11" t="s">
        <v>8715</v>
      </c>
      <c r="L1025" s="11">
        <v>2</v>
      </c>
    </row>
    <row r="1026" spans="1:12">
      <c r="A1026" s="11" t="s">
        <v>2026</v>
      </c>
      <c r="D1026" s="11" t="s">
        <v>260</v>
      </c>
      <c r="E1026" s="19" t="s">
        <v>2276</v>
      </c>
      <c r="F1026" s="10">
        <v>42036</v>
      </c>
      <c r="G1026" s="10">
        <v>45323</v>
      </c>
      <c r="H1026" s="11">
        <v>10</v>
      </c>
      <c r="I1026" s="20" t="s">
        <v>259</v>
      </c>
      <c r="J1026" s="11" t="s">
        <v>261</v>
      </c>
      <c r="K1026" s="11" t="s">
        <v>8715</v>
      </c>
      <c r="L1026" s="11">
        <v>2</v>
      </c>
    </row>
    <row r="1027" spans="1:12">
      <c r="A1027" s="11" t="s">
        <v>2027</v>
      </c>
      <c r="D1027" s="11" t="s">
        <v>260</v>
      </c>
      <c r="E1027" s="19" t="s">
        <v>2277</v>
      </c>
      <c r="F1027" s="10">
        <v>42036</v>
      </c>
      <c r="G1027" s="10">
        <v>45323</v>
      </c>
      <c r="H1027" s="11">
        <v>10</v>
      </c>
      <c r="I1027" s="20" t="s">
        <v>259</v>
      </c>
      <c r="J1027" s="11" t="s">
        <v>261</v>
      </c>
      <c r="K1027" s="11" t="s">
        <v>8715</v>
      </c>
      <c r="L1027" s="11">
        <v>2</v>
      </c>
    </row>
    <row r="1028" spans="1:12">
      <c r="A1028" s="11" t="s">
        <v>2028</v>
      </c>
      <c r="D1028" s="11" t="s">
        <v>260</v>
      </c>
      <c r="E1028" s="19" t="s">
        <v>2278</v>
      </c>
      <c r="F1028" s="10">
        <v>42036</v>
      </c>
      <c r="G1028" s="10">
        <v>45323</v>
      </c>
      <c r="H1028" s="11">
        <v>10</v>
      </c>
      <c r="I1028" s="20" t="s">
        <v>259</v>
      </c>
      <c r="J1028" s="11" t="s">
        <v>261</v>
      </c>
      <c r="K1028" s="11" t="s">
        <v>8715</v>
      </c>
      <c r="L1028" s="11">
        <v>2</v>
      </c>
    </row>
    <row r="1029" spans="1:12">
      <c r="A1029" s="11" t="s">
        <v>2029</v>
      </c>
      <c r="D1029" s="11" t="s">
        <v>260</v>
      </c>
      <c r="E1029" s="19" t="s">
        <v>2279</v>
      </c>
      <c r="F1029" s="10">
        <v>42036</v>
      </c>
      <c r="G1029" s="10">
        <v>45323</v>
      </c>
      <c r="H1029" s="11">
        <v>10</v>
      </c>
      <c r="I1029" s="20" t="s">
        <v>259</v>
      </c>
      <c r="J1029" s="11" t="s">
        <v>261</v>
      </c>
      <c r="K1029" s="11" t="s">
        <v>8715</v>
      </c>
      <c r="L1029" s="11">
        <v>2</v>
      </c>
    </row>
    <row r="1030" spans="1:12">
      <c r="A1030" s="11" t="s">
        <v>2030</v>
      </c>
      <c r="D1030" s="11" t="s">
        <v>260</v>
      </c>
      <c r="E1030" s="19" t="s">
        <v>2280</v>
      </c>
      <c r="F1030" s="10">
        <v>42036</v>
      </c>
      <c r="G1030" s="10">
        <v>45323</v>
      </c>
      <c r="H1030" s="11">
        <v>10</v>
      </c>
      <c r="I1030" s="20" t="s">
        <v>259</v>
      </c>
      <c r="J1030" s="11" t="s">
        <v>261</v>
      </c>
      <c r="K1030" s="11" t="s">
        <v>8715</v>
      </c>
      <c r="L1030" s="11">
        <v>2</v>
      </c>
    </row>
    <row r="1031" spans="1:12">
      <c r="A1031" s="11" t="s">
        <v>2031</v>
      </c>
      <c r="D1031" s="11" t="s">
        <v>260</v>
      </c>
      <c r="E1031" s="19" t="s">
        <v>2281</v>
      </c>
      <c r="F1031" s="10">
        <v>42036</v>
      </c>
      <c r="G1031" s="10">
        <v>45323</v>
      </c>
      <c r="H1031" s="11">
        <v>10</v>
      </c>
      <c r="I1031" s="20" t="s">
        <v>259</v>
      </c>
      <c r="J1031" s="11" t="s">
        <v>261</v>
      </c>
      <c r="K1031" s="11" t="s">
        <v>8715</v>
      </c>
      <c r="L1031" s="11">
        <v>2</v>
      </c>
    </row>
    <row r="1032" spans="1:12">
      <c r="A1032" s="11" t="s">
        <v>2032</v>
      </c>
      <c r="D1032" s="11" t="s">
        <v>260</v>
      </c>
      <c r="E1032" s="19" t="s">
        <v>2282</v>
      </c>
      <c r="F1032" s="10">
        <v>42036</v>
      </c>
      <c r="G1032" s="10">
        <v>45323</v>
      </c>
      <c r="H1032" s="11">
        <v>10</v>
      </c>
      <c r="I1032" s="20" t="s">
        <v>259</v>
      </c>
      <c r="J1032" s="11" t="s">
        <v>261</v>
      </c>
      <c r="K1032" s="11" t="s">
        <v>8715</v>
      </c>
      <c r="L1032" s="11">
        <v>2</v>
      </c>
    </row>
    <row r="1033" spans="1:12">
      <c r="A1033" s="11" t="s">
        <v>2033</v>
      </c>
      <c r="D1033" s="11" t="s">
        <v>260</v>
      </c>
      <c r="E1033" s="19" t="s">
        <v>2283</v>
      </c>
      <c r="F1033" s="10">
        <v>42036</v>
      </c>
      <c r="G1033" s="10">
        <v>45323</v>
      </c>
      <c r="H1033" s="11">
        <v>10</v>
      </c>
      <c r="I1033" s="20" t="s">
        <v>259</v>
      </c>
      <c r="J1033" s="11" t="s">
        <v>261</v>
      </c>
      <c r="K1033" s="11" t="s">
        <v>8715</v>
      </c>
      <c r="L1033" s="11">
        <v>2</v>
      </c>
    </row>
    <row r="1034" spans="1:12">
      <c r="A1034" s="11" t="s">
        <v>2034</v>
      </c>
      <c r="D1034" s="11" t="s">
        <v>260</v>
      </c>
      <c r="E1034" s="19" t="s">
        <v>2284</v>
      </c>
      <c r="F1034" s="10">
        <v>42036</v>
      </c>
      <c r="G1034" s="10">
        <v>45323</v>
      </c>
      <c r="H1034" s="11">
        <v>10</v>
      </c>
      <c r="I1034" s="20" t="s">
        <v>259</v>
      </c>
      <c r="J1034" s="11" t="s">
        <v>261</v>
      </c>
      <c r="K1034" s="11" t="s">
        <v>8715</v>
      </c>
      <c r="L1034" s="11">
        <v>2</v>
      </c>
    </row>
    <row r="1035" spans="1:12">
      <c r="A1035" s="11" t="s">
        <v>2035</v>
      </c>
      <c r="D1035" s="11" t="s">
        <v>260</v>
      </c>
      <c r="E1035" s="19" t="s">
        <v>2285</v>
      </c>
      <c r="F1035" s="10">
        <v>42036</v>
      </c>
      <c r="G1035" s="10">
        <v>45323</v>
      </c>
      <c r="H1035" s="11">
        <v>10</v>
      </c>
      <c r="I1035" s="20" t="s">
        <v>259</v>
      </c>
      <c r="J1035" s="11" t="s">
        <v>261</v>
      </c>
      <c r="K1035" s="11" t="s">
        <v>8715</v>
      </c>
      <c r="L1035" s="11">
        <v>2</v>
      </c>
    </row>
    <row r="1036" spans="1:12">
      <c r="A1036" s="11" t="s">
        <v>2036</v>
      </c>
      <c r="D1036" s="11" t="s">
        <v>260</v>
      </c>
      <c r="E1036" s="19" t="s">
        <v>2286</v>
      </c>
      <c r="F1036" s="10">
        <v>42036</v>
      </c>
      <c r="G1036" s="10">
        <v>45323</v>
      </c>
      <c r="H1036" s="11">
        <v>10</v>
      </c>
      <c r="I1036" s="20" t="s">
        <v>259</v>
      </c>
      <c r="J1036" s="11" t="s">
        <v>261</v>
      </c>
      <c r="K1036" s="11" t="s">
        <v>8715</v>
      </c>
      <c r="L1036" s="11">
        <v>2</v>
      </c>
    </row>
    <row r="1037" spans="1:12">
      <c r="A1037" s="11" t="s">
        <v>2037</v>
      </c>
      <c r="D1037" s="11" t="s">
        <v>260</v>
      </c>
      <c r="E1037" s="19" t="s">
        <v>2287</v>
      </c>
      <c r="F1037" s="10">
        <v>42036</v>
      </c>
      <c r="G1037" s="10">
        <v>45323</v>
      </c>
      <c r="H1037" s="11">
        <v>10</v>
      </c>
      <c r="I1037" s="20" t="s">
        <v>259</v>
      </c>
      <c r="J1037" s="11" t="s">
        <v>261</v>
      </c>
      <c r="K1037" s="11" t="s">
        <v>8715</v>
      </c>
      <c r="L1037" s="11">
        <v>2</v>
      </c>
    </row>
    <row r="1038" spans="1:12">
      <c r="A1038" s="11" t="s">
        <v>2038</v>
      </c>
      <c r="D1038" s="11" t="s">
        <v>260</v>
      </c>
      <c r="E1038" s="19" t="s">
        <v>2288</v>
      </c>
      <c r="F1038" s="10">
        <v>42036</v>
      </c>
      <c r="G1038" s="10">
        <v>45323</v>
      </c>
      <c r="H1038" s="11">
        <v>10</v>
      </c>
      <c r="I1038" s="20" t="s">
        <v>259</v>
      </c>
      <c r="J1038" s="11" t="s">
        <v>261</v>
      </c>
      <c r="K1038" s="11" t="s">
        <v>8715</v>
      </c>
      <c r="L1038" s="11">
        <v>2</v>
      </c>
    </row>
    <row r="1039" spans="1:12">
      <c r="A1039" s="11" t="s">
        <v>2039</v>
      </c>
      <c r="D1039" s="11" t="s">
        <v>260</v>
      </c>
      <c r="E1039" s="19" t="s">
        <v>2289</v>
      </c>
      <c r="F1039" s="10">
        <v>42036</v>
      </c>
      <c r="G1039" s="10">
        <v>45323</v>
      </c>
      <c r="H1039" s="11">
        <v>10</v>
      </c>
      <c r="I1039" s="20" t="s">
        <v>259</v>
      </c>
      <c r="J1039" s="11" t="s">
        <v>261</v>
      </c>
      <c r="K1039" s="11" t="s">
        <v>8715</v>
      </c>
      <c r="L1039" s="11">
        <v>2</v>
      </c>
    </row>
    <row r="1040" spans="1:12">
      <c r="A1040" s="11" t="s">
        <v>2040</v>
      </c>
      <c r="D1040" s="11" t="s">
        <v>260</v>
      </c>
      <c r="E1040" s="19" t="s">
        <v>2290</v>
      </c>
      <c r="F1040" s="10">
        <v>42036</v>
      </c>
      <c r="G1040" s="10">
        <v>45323</v>
      </c>
      <c r="H1040" s="11">
        <v>10</v>
      </c>
      <c r="I1040" s="20" t="s">
        <v>259</v>
      </c>
      <c r="J1040" s="11" t="s">
        <v>261</v>
      </c>
      <c r="K1040" s="11" t="s">
        <v>8715</v>
      </c>
      <c r="L1040" s="11">
        <v>2</v>
      </c>
    </row>
    <row r="1041" spans="1:12">
      <c r="A1041" s="11" t="s">
        <v>2041</v>
      </c>
      <c r="D1041" s="11" t="s">
        <v>260</v>
      </c>
      <c r="E1041" s="19" t="s">
        <v>2291</v>
      </c>
      <c r="F1041" s="10">
        <v>42036</v>
      </c>
      <c r="G1041" s="10">
        <v>45323</v>
      </c>
      <c r="H1041" s="11">
        <v>10</v>
      </c>
      <c r="I1041" s="20" t="s">
        <v>259</v>
      </c>
      <c r="J1041" s="11" t="s">
        <v>261</v>
      </c>
      <c r="K1041" s="11" t="s">
        <v>8715</v>
      </c>
      <c r="L1041" s="11">
        <v>2</v>
      </c>
    </row>
    <row r="1042" spans="1:12">
      <c r="A1042" s="11" t="s">
        <v>2042</v>
      </c>
      <c r="D1042" s="11" t="s">
        <v>260</v>
      </c>
      <c r="E1042" s="19" t="s">
        <v>2292</v>
      </c>
      <c r="F1042" s="10">
        <v>42036</v>
      </c>
      <c r="G1042" s="10">
        <v>45323</v>
      </c>
      <c r="H1042" s="11">
        <v>10</v>
      </c>
      <c r="I1042" s="20" t="s">
        <v>259</v>
      </c>
      <c r="J1042" s="11" t="s">
        <v>261</v>
      </c>
      <c r="K1042" s="11" t="s">
        <v>8715</v>
      </c>
      <c r="L1042" s="11">
        <v>2</v>
      </c>
    </row>
    <row r="1043" spans="1:12">
      <c r="A1043" s="11" t="s">
        <v>2043</v>
      </c>
      <c r="D1043" s="11" t="s">
        <v>260</v>
      </c>
      <c r="E1043" s="19" t="s">
        <v>2293</v>
      </c>
      <c r="F1043" s="10">
        <v>42036</v>
      </c>
      <c r="G1043" s="10">
        <v>45323</v>
      </c>
      <c r="H1043" s="11">
        <v>10</v>
      </c>
      <c r="I1043" s="20" t="s">
        <v>259</v>
      </c>
      <c r="J1043" s="11" t="s">
        <v>261</v>
      </c>
      <c r="K1043" s="11" t="s">
        <v>8715</v>
      </c>
      <c r="L1043" s="11">
        <v>2</v>
      </c>
    </row>
    <row r="1044" spans="1:12">
      <c r="A1044" s="11" t="s">
        <v>2044</v>
      </c>
      <c r="D1044" s="11" t="s">
        <v>260</v>
      </c>
      <c r="E1044" s="19" t="s">
        <v>2294</v>
      </c>
      <c r="F1044" s="10">
        <v>42036</v>
      </c>
      <c r="G1044" s="10">
        <v>45323</v>
      </c>
      <c r="H1044" s="11">
        <v>10</v>
      </c>
      <c r="I1044" s="20" t="s">
        <v>259</v>
      </c>
      <c r="J1044" s="11" t="s">
        <v>261</v>
      </c>
      <c r="K1044" s="11" t="s">
        <v>8715</v>
      </c>
      <c r="L1044" s="11">
        <v>2</v>
      </c>
    </row>
    <row r="1045" spans="1:12">
      <c r="A1045" s="11" t="s">
        <v>2045</v>
      </c>
      <c r="D1045" s="11" t="s">
        <v>260</v>
      </c>
      <c r="E1045" s="19" t="s">
        <v>2295</v>
      </c>
      <c r="F1045" s="10">
        <v>42036</v>
      </c>
      <c r="G1045" s="10">
        <v>45323</v>
      </c>
      <c r="H1045" s="11">
        <v>10</v>
      </c>
      <c r="I1045" s="20" t="s">
        <v>259</v>
      </c>
      <c r="J1045" s="11" t="s">
        <v>261</v>
      </c>
      <c r="K1045" s="11" t="s">
        <v>8715</v>
      </c>
      <c r="L1045" s="11">
        <v>2</v>
      </c>
    </row>
    <row r="1046" spans="1:12">
      <c r="A1046" s="11" t="s">
        <v>2046</v>
      </c>
      <c r="D1046" s="11" t="s">
        <v>260</v>
      </c>
      <c r="E1046" s="19" t="s">
        <v>2296</v>
      </c>
      <c r="F1046" s="10">
        <v>42036</v>
      </c>
      <c r="G1046" s="10">
        <v>45323</v>
      </c>
      <c r="H1046" s="11">
        <v>10</v>
      </c>
      <c r="I1046" s="20" t="s">
        <v>259</v>
      </c>
      <c r="J1046" s="11" t="s">
        <v>261</v>
      </c>
      <c r="K1046" s="11" t="s">
        <v>8715</v>
      </c>
      <c r="L1046" s="11">
        <v>2</v>
      </c>
    </row>
    <row r="1047" spans="1:12">
      <c r="A1047" s="11" t="s">
        <v>2047</v>
      </c>
      <c r="D1047" s="11" t="s">
        <v>260</v>
      </c>
      <c r="E1047" s="19" t="s">
        <v>2297</v>
      </c>
      <c r="F1047" s="10">
        <v>42036</v>
      </c>
      <c r="G1047" s="10">
        <v>45323</v>
      </c>
      <c r="H1047" s="11">
        <v>10</v>
      </c>
      <c r="I1047" s="20" t="s">
        <v>259</v>
      </c>
      <c r="J1047" s="11" t="s">
        <v>261</v>
      </c>
      <c r="K1047" s="11" t="s">
        <v>8715</v>
      </c>
      <c r="L1047" s="11">
        <v>2</v>
      </c>
    </row>
    <row r="1048" spans="1:12">
      <c r="A1048" s="11" t="s">
        <v>2048</v>
      </c>
      <c r="D1048" s="11" t="s">
        <v>260</v>
      </c>
      <c r="E1048" s="19" t="s">
        <v>2298</v>
      </c>
      <c r="F1048" s="10">
        <v>42036</v>
      </c>
      <c r="G1048" s="10">
        <v>45323</v>
      </c>
      <c r="H1048" s="11">
        <v>10</v>
      </c>
      <c r="I1048" s="20" t="s">
        <v>259</v>
      </c>
      <c r="J1048" s="11" t="s">
        <v>261</v>
      </c>
      <c r="K1048" s="11" t="s">
        <v>8715</v>
      </c>
      <c r="L1048" s="11">
        <v>2</v>
      </c>
    </row>
    <row r="1049" spans="1:12">
      <c r="A1049" s="11" t="s">
        <v>2049</v>
      </c>
      <c r="D1049" s="11" t="s">
        <v>260</v>
      </c>
      <c r="E1049" s="19" t="s">
        <v>2299</v>
      </c>
      <c r="F1049" s="10">
        <v>42036</v>
      </c>
      <c r="G1049" s="10">
        <v>45323</v>
      </c>
      <c r="H1049" s="11">
        <v>10</v>
      </c>
      <c r="I1049" s="20" t="s">
        <v>259</v>
      </c>
      <c r="J1049" s="11" t="s">
        <v>261</v>
      </c>
      <c r="K1049" s="11" t="s">
        <v>8715</v>
      </c>
      <c r="L1049" s="11">
        <v>2</v>
      </c>
    </row>
    <row r="1050" spans="1:12">
      <c r="A1050" s="11" t="s">
        <v>2050</v>
      </c>
      <c r="D1050" s="11" t="s">
        <v>260</v>
      </c>
      <c r="E1050" s="19" t="s">
        <v>2300</v>
      </c>
      <c r="F1050" s="10">
        <v>42036</v>
      </c>
      <c r="G1050" s="10">
        <v>45323</v>
      </c>
      <c r="H1050" s="11">
        <v>10</v>
      </c>
      <c r="I1050" s="20" t="s">
        <v>259</v>
      </c>
      <c r="J1050" s="11" t="s">
        <v>261</v>
      </c>
      <c r="K1050" s="11" t="s">
        <v>8715</v>
      </c>
      <c r="L1050" s="11">
        <v>2</v>
      </c>
    </row>
    <row r="1051" spans="1:12">
      <c r="A1051" s="11" t="s">
        <v>2051</v>
      </c>
      <c r="D1051" s="11" t="s">
        <v>260</v>
      </c>
      <c r="E1051" s="19" t="s">
        <v>2301</v>
      </c>
      <c r="F1051" s="10">
        <v>42036</v>
      </c>
      <c r="G1051" s="10">
        <v>45323</v>
      </c>
      <c r="H1051" s="11">
        <v>10</v>
      </c>
      <c r="I1051" s="20" t="s">
        <v>259</v>
      </c>
      <c r="J1051" s="11" t="s">
        <v>261</v>
      </c>
      <c r="K1051" s="11" t="s">
        <v>8715</v>
      </c>
      <c r="L1051" s="11">
        <v>2</v>
      </c>
    </row>
    <row r="1052" spans="1:12">
      <c r="A1052" s="11" t="s">
        <v>2052</v>
      </c>
      <c r="D1052" s="11" t="s">
        <v>260</v>
      </c>
      <c r="E1052" s="19" t="s">
        <v>2302</v>
      </c>
      <c r="F1052" s="10">
        <v>42036</v>
      </c>
      <c r="G1052" s="10">
        <v>45323</v>
      </c>
      <c r="H1052" s="11">
        <v>10</v>
      </c>
      <c r="I1052" s="20" t="s">
        <v>259</v>
      </c>
      <c r="J1052" s="11" t="s">
        <v>261</v>
      </c>
      <c r="K1052" s="11" t="s">
        <v>8715</v>
      </c>
      <c r="L1052" s="11">
        <v>2</v>
      </c>
    </row>
    <row r="1053" spans="1:12">
      <c r="A1053" s="11" t="s">
        <v>2053</v>
      </c>
      <c r="D1053" s="11" t="s">
        <v>260</v>
      </c>
      <c r="E1053" s="19" t="s">
        <v>2303</v>
      </c>
      <c r="F1053" s="10">
        <v>42036</v>
      </c>
      <c r="G1053" s="10">
        <v>45323</v>
      </c>
      <c r="H1053" s="11">
        <v>10</v>
      </c>
      <c r="I1053" s="20" t="s">
        <v>259</v>
      </c>
      <c r="J1053" s="11" t="s">
        <v>261</v>
      </c>
      <c r="K1053" s="11" t="s">
        <v>8715</v>
      </c>
      <c r="L1053" s="11">
        <v>2</v>
      </c>
    </row>
    <row r="1054" spans="1:12">
      <c r="A1054" s="11" t="s">
        <v>2054</v>
      </c>
      <c r="D1054" s="11" t="s">
        <v>260</v>
      </c>
      <c r="E1054" s="19" t="s">
        <v>2304</v>
      </c>
      <c r="F1054" s="10">
        <v>42036</v>
      </c>
      <c r="G1054" s="10">
        <v>45323</v>
      </c>
      <c r="H1054" s="11">
        <v>10</v>
      </c>
      <c r="I1054" s="20" t="s">
        <v>259</v>
      </c>
      <c r="J1054" s="11" t="s">
        <v>261</v>
      </c>
      <c r="K1054" s="11" t="s">
        <v>8715</v>
      </c>
      <c r="L1054" s="11">
        <v>2</v>
      </c>
    </row>
    <row r="1055" spans="1:12">
      <c r="A1055" s="11" t="s">
        <v>2055</v>
      </c>
      <c r="D1055" s="11" t="s">
        <v>260</v>
      </c>
      <c r="E1055" s="19" t="s">
        <v>2305</v>
      </c>
      <c r="F1055" s="10">
        <v>42036</v>
      </c>
      <c r="G1055" s="10">
        <v>45323</v>
      </c>
      <c r="H1055" s="11">
        <v>10</v>
      </c>
      <c r="I1055" s="20" t="s">
        <v>259</v>
      </c>
      <c r="J1055" s="11" t="s">
        <v>261</v>
      </c>
      <c r="K1055" s="11" t="s">
        <v>8715</v>
      </c>
      <c r="L1055" s="11">
        <v>2</v>
      </c>
    </row>
    <row r="1056" spans="1:12">
      <c r="A1056" s="11" t="s">
        <v>2056</v>
      </c>
      <c r="D1056" s="11" t="s">
        <v>260</v>
      </c>
      <c r="E1056" s="19" t="s">
        <v>2306</v>
      </c>
      <c r="F1056" s="10">
        <v>42036</v>
      </c>
      <c r="G1056" s="10">
        <v>45323</v>
      </c>
      <c r="H1056" s="11">
        <v>10</v>
      </c>
      <c r="I1056" s="20" t="s">
        <v>259</v>
      </c>
      <c r="J1056" s="11" t="s">
        <v>261</v>
      </c>
      <c r="K1056" s="11" t="s">
        <v>8715</v>
      </c>
      <c r="L1056" s="11">
        <v>2</v>
      </c>
    </row>
    <row r="1057" spans="1:12">
      <c r="A1057" s="11" t="s">
        <v>2057</v>
      </c>
      <c r="D1057" s="11" t="s">
        <v>260</v>
      </c>
      <c r="E1057" s="19" t="s">
        <v>2307</v>
      </c>
      <c r="F1057" s="10">
        <v>42036</v>
      </c>
      <c r="G1057" s="10">
        <v>45323</v>
      </c>
      <c r="H1057" s="11">
        <v>10</v>
      </c>
      <c r="I1057" s="20" t="s">
        <v>259</v>
      </c>
      <c r="J1057" s="11" t="s">
        <v>261</v>
      </c>
      <c r="K1057" s="11" t="s">
        <v>8715</v>
      </c>
      <c r="L1057" s="11">
        <v>2</v>
      </c>
    </row>
    <row r="1058" spans="1:12">
      <c r="A1058" s="11" t="s">
        <v>2058</v>
      </c>
      <c r="D1058" s="11" t="s">
        <v>260</v>
      </c>
      <c r="E1058" s="19" t="s">
        <v>2308</v>
      </c>
      <c r="F1058" s="10">
        <v>42036</v>
      </c>
      <c r="G1058" s="10">
        <v>45323</v>
      </c>
      <c r="H1058" s="11">
        <v>10</v>
      </c>
      <c r="I1058" s="20" t="s">
        <v>259</v>
      </c>
      <c r="J1058" s="11" t="s">
        <v>261</v>
      </c>
      <c r="K1058" s="11" t="s">
        <v>8715</v>
      </c>
      <c r="L1058" s="11">
        <v>2</v>
      </c>
    </row>
    <row r="1059" spans="1:12">
      <c r="A1059" s="11" t="s">
        <v>2059</v>
      </c>
      <c r="D1059" s="11" t="s">
        <v>260</v>
      </c>
      <c r="E1059" s="19" t="s">
        <v>2309</v>
      </c>
      <c r="F1059" s="10">
        <v>42036</v>
      </c>
      <c r="G1059" s="10">
        <v>45323</v>
      </c>
      <c r="H1059" s="11">
        <v>10</v>
      </c>
      <c r="I1059" s="20" t="s">
        <v>259</v>
      </c>
      <c r="J1059" s="11" t="s">
        <v>261</v>
      </c>
      <c r="K1059" s="11" t="s">
        <v>8715</v>
      </c>
      <c r="L1059" s="11">
        <v>2</v>
      </c>
    </row>
    <row r="1060" spans="1:12">
      <c r="A1060" s="11" t="s">
        <v>2060</v>
      </c>
      <c r="D1060" s="11" t="s">
        <v>260</v>
      </c>
      <c r="E1060" s="19" t="s">
        <v>2310</v>
      </c>
      <c r="F1060" s="10">
        <v>42036</v>
      </c>
      <c r="G1060" s="10">
        <v>45323</v>
      </c>
      <c r="H1060" s="11">
        <v>10</v>
      </c>
      <c r="I1060" s="20" t="s">
        <v>259</v>
      </c>
      <c r="J1060" s="11" t="s">
        <v>261</v>
      </c>
      <c r="K1060" s="11" t="s">
        <v>8715</v>
      </c>
      <c r="L1060" s="11">
        <v>2</v>
      </c>
    </row>
    <row r="1061" spans="1:12">
      <c r="A1061" s="11" t="s">
        <v>2061</v>
      </c>
      <c r="D1061" s="11" t="s">
        <v>260</v>
      </c>
      <c r="E1061" s="19" t="s">
        <v>2311</v>
      </c>
      <c r="F1061" s="10">
        <v>42036</v>
      </c>
      <c r="G1061" s="10">
        <v>45323</v>
      </c>
      <c r="H1061" s="11">
        <v>10</v>
      </c>
      <c r="I1061" s="20" t="s">
        <v>259</v>
      </c>
      <c r="J1061" s="11" t="s">
        <v>261</v>
      </c>
      <c r="K1061" s="11" t="s">
        <v>8715</v>
      </c>
      <c r="L1061" s="11">
        <v>2</v>
      </c>
    </row>
    <row r="1062" spans="1:12">
      <c r="A1062" s="11" t="s">
        <v>2062</v>
      </c>
      <c r="D1062" s="11" t="s">
        <v>260</v>
      </c>
      <c r="E1062" s="19" t="s">
        <v>2312</v>
      </c>
      <c r="F1062" s="10">
        <v>42036</v>
      </c>
      <c r="G1062" s="10">
        <v>45323</v>
      </c>
      <c r="H1062" s="11">
        <v>10</v>
      </c>
      <c r="I1062" s="20" t="s">
        <v>259</v>
      </c>
      <c r="J1062" s="11" t="s">
        <v>261</v>
      </c>
      <c r="K1062" s="11" t="s">
        <v>8715</v>
      </c>
      <c r="L1062" s="11">
        <v>2</v>
      </c>
    </row>
    <row r="1063" spans="1:12">
      <c r="A1063" s="11" t="s">
        <v>2063</v>
      </c>
      <c r="D1063" s="11" t="s">
        <v>260</v>
      </c>
      <c r="E1063" s="19" t="s">
        <v>2313</v>
      </c>
      <c r="F1063" s="10">
        <v>42036</v>
      </c>
      <c r="G1063" s="10">
        <v>45323</v>
      </c>
      <c r="H1063" s="11">
        <v>10</v>
      </c>
      <c r="I1063" s="20" t="s">
        <v>259</v>
      </c>
      <c r="J1063" s="11" t="s">
        <v>261</v>
      </c>
      <c r="K1063" s="11" t="s">
        <v>8715</v>
      </c>
      <c r="L1063" s="11">
        <v>2</v>
      </c>
    </row>
    <row r="1064" spans="1:12">
      <c r="A1064" s="11" t="s">
        <v>2064</v>
      </c>
      <c r="D1064" s="11" t="s">
        <v>260</v>
      </c>
      <c r="E1064" s="19" t="s">
        <v>2314</v>
      </c>
      <c r="F1064" s="10">
        <v>42036</v>
      </c>
      <c r="G1064" s="10">
        <v>45323</v>
      </c>
      <c r="H1064" s="11">
        <v>10</v>
      </c>
      <c r="I1064" s="20" t="s">
        <v>259</v>
      </c>
      <c r="J1064" s="11" t="s">
        <v>261</v>
      </c>
      <c r="K1064" s="11" t="s">
        <v>8715</v>
      </c>
      <c r="L1064" s="11">
        <v>2</v>
      </c>
    </row>
    <row r="1065" spans="1:12">
      <c r="A1065" s="11" t="s">
        <v>2065</v>
      </c>
      <c r="D1065" s="11" t="s">
        <v>260</v>
      </c>
      <c r="E1065" s="19" t="s">
        <v>2315</v>
      </c>
      <c r="F1065" s="10">
        <v>42036</v>
      </c>
      <c r="G1065" s="10">
        <v>45323</v>
      </c>
      <c r="H1065" s="11">
        <v>10</v>
      </c>
      <c r="I1065" s="20" t="s">
        <v>259</v>
      </c>
      <c r="J1065" s="11" t="s">
        <v>261</v>
      </c>
      <c r="K1065" s="11" t="s">
        <v>8715</v>
      </c>
      <c r="L1065" s="11">
        <v>2</v>
      </c>
    </row>
    <row r="1066" spans="1:12">
      <c r="A1066" s="11" t="s">
        <v>2066</v>
      </c>
      <c r="D1066" s="11" t="s">
        <v>260</v>
      </c>
      <c r="E1066" s="19" t="s">
        <v>2316</v>
      </c>
      <c r="F1066" s="10">
        <v>42036</v>
      </c>
      <c r="G1066" s="10">
        <v>45323</v>
      </c>
      <c r="H1066" s="11">
        <v>10</v>
      </c>
      <c r="I1066" s="20" t="s">
        <v>259</v>
      </c>
      <c r="J1066" s="11" t="s">
        <v>261</v>
      </c>
      <c r="K1066" s="11" t="s">
        <v>8715</v>
      </c>
      <c r="L1066" s="11">
        <v>2</v>
      </c>
    </row>
    <row r="1067" spans="1:12">
      <c r="A1067" s="11" t="s">
        <v>2067</v>
      </c>
      <c r="D1067" s="11" t="s">
        <v>260</v>
      </c>
      <c r="E1067" s="19" t="s">
        <v>2317</v>
      </c>
      <c r="F1067" s="10">
        <v>42036</v>
      </c>
      <c r="G1067" s="10">
        <v>45323</v>
      </c>
      <c r="H1067" s="11">
        <v>10</v>
      </c>
      <c r="I1067" s="20" t="s">
        <v>259</v>
      </c>
      <c r="J1067" s="11" t="s">
        <v>261</v>
      </c>
      <c r="K1067" s="11" t="s">
        <v>8715</v>
      </c>
      <c r="L1067" s="11">
        <v>2</v>
      </c>
    </row>
    <row r="1068" spans="1:12">
      <c r="A1068" s="11" t="s">
        <v>2068</v>
      </c>
      <c r="D1068" s="11" t="s">
        <v>260</v>
      </c>
      <c r="E1068" s="19" t="s">
        <v>2318</v>
      </c>
      <c r="F1068" s="10">
        <v>42036</v>
      </c>
      <c r="G1068" s="10">
        <v>45323</v>
      </c>
      <c r="H1068" s="11">
        <v>10</v>
      </c>
      <c r="I1068" s="20" t="s">
        <v>259</v>
      </c>
      <c r="J1068" s="11" t="s">
        <v>261</v>
      </c>
      <c r="K1068" s="11" t="s">
        <v>8715</v>
      </c>
      <c r="L1068" s="11">
        <v>2</v>
      </c>
    </row>
    <row r="1069" spans="1:12">
      <c r="A1069" s="11" t="s">
        <v>2069</v>
      </c>
      <c r="D1069" s="11" t="s">
        <v>260</v>
      </c>
      <c r="E1069" s="19" t="s">
        <v>2319</v>
      </c>
      <c r="F1069" s="10">
        <v>42036</v>
      </c>
      <c r="G1069" s="10">
        <v>45323</v>
      </c>
      <c r="H1069" s="11">
        <v>10</v>
      </c>
      <c r="I1069" s="20" t="s">
        <v>259</v>
      </c>
      <c r="J1069" s="11" t="s">
        <v>261</v>
      </c>
      <c r="K1069" s="11" t="s">
        <v>8715</v>
      </c>
      <c r="L1069" s="11">
        <v>2</v>
      </c>
    </row>
    <row r="1070" spans="1:12">
      <c r="A1070" s="11" t="s">
        <v>2070</v>
      </c>
      <c r="D1070" s="11" t="s">
        <v>260</v>
      </c>
      <c r="E1070" s="19" t="s">
        <v>2320</v>
      </c>
      <c r="F1070" s="10">
        <v>42036</v>
      </c>
      <c r="G1070" s="10">
        <v>45323</v>
      </c>
      <c r="H1070" s="11">
        <v>10</v>
      </c>
      <c r="I1070" s="20" t="s">
        <v>259</v>
      </c>
      <c r="J1070" s="11" t="s">
        <v>261</v>
      </c>
      <c r="K1070" s="11" t="s">
        <v>8715</v>
      </c>
      <c r="L1070" s="11">
        <v>2</v>
      </c>
    </row>
    <row r="1071" spans="1:12">
      <c r="A1071" s="11" t="s">
        <v>2071</v>
      </c>
      <c r="D1071" s="11" t="s">
        <v>260</v>
      </c>
      <c r="E1071" s="19" t="s">
        <v>2321</v>
      </c>
      <c r="F1071" s="10">
        <v>42036</v>
      </c>
      <c r="G1071" s="10">
        <v>45323</v>
      </c>
      <c r="H1071" s="11">
        <v>10</v>
      </c>
      <c r="I1071" s="20" t="s">
        <v>259</v>
      </c>
      <c r="J1071" s="11" t="s">
        <v>261</v>
      </c>
      <c r="K1071" s="11" t="s">
        <v>8715</v>
      </c>
      <c r="L1071" s="11">
        <v>2</v>
      </c>
    </row>
    <row r="1072" spans="1:12">
      <c r="A1072" s="11" t="s">
        <v>2072</v>
      </c>
      <c r="D1072" s="11" t="s">
        <v>260</v>
      </c>
      <c r="E1072" s="19" t="s">
        <v>2322</v>
      </c>
      <c r="F1072" s="10">
        <v>42036</v>
      </c>
      <c r="G1072" s="10">
        <v>45323</v>
      </c>
      <c r="H1072" s="11">
        <v>10</v>
      </c>
      <c r="I1072" s="20" t="s">
        <v>259</v>
      </c>
      <c r="J1072" s="11" t="s">
        <v>261</v>
      </c>
      <c r="K1072" s="11" t="s">
        <v>8715</v>
      </c>
      <c r="L1072" s="11">
        <v>2</v>
      </c>
    </row>
    <row r="1073" spans="1:12">
      <c r="A1073" s="11" t="s">
        <v>2073</v>
      </c>
      <c r="D1073" s="11" t="s">
        <v>260</v>
      </c>
      <c r="E1073" s="19" t="s">
        <v>2323</v>
      </c>
      <c r="F1073" s="10">
        <v>42036</v>
      </c>
      <c r="G1073" s="10">
        <v>45323</v>
      </c>
      <c r="H1073" s="11">
        <v>10</v>
      </c>
      <c r="I1073" s="20" t="s">
        <v>259</v>
      </c>
      <c r="J1073" s="11" t="s">
        <v>261</v>
      </c>
      <c r="K1073" s="11" t="s">
        <v>8715</v>
      </c>
      <c r="L1073" s="11">
        <v>2</v>
      </c>
    </row>
    <row r="1074" spans="1:12">
      <c r="A1074" s="11" t="s">
        <v>2074</v>
      </c>
      <c r="D1074" s="11" t="s">
        <v>260</v>
      </c>
      <c r="E1074" s="19" t="s">
        <v>2324</v>
      </c>
      <c r="F1074" s="10">
        <v>42036</v>
      </c>
      <c r="G1074" s="10">
        <v>45323</v>
      </c>
      <c r="H1074" s="11">
        <v>10</v>
      </c>
      <c r="I1074" s="20" t="s">
        <v>259</v>
      </c>
      <c r="J1074" s="11" t="s">
        <v>261</v>
      </c>
      <c r="K1074" s="11" t="s">
        <v>8715</v>
      </c>
      <c r="L1074" s="11">
        <v>2</v>
      </c>
    </row>
    <row r="1075" spans="1:12">
      <c r="A1075" s="11" t="s">
        <v>2075</v>
      </c>
      <c r="D1075" s="11" t="s">
        <v>260</v>
      </c>
      <c r="E1075" s="19" t="s">
        <v>2325</v>
      </c>
      <c r="F1075" s="10">
        <v>42036</v>
      </c>
      <c r="G1075" s="10">
        <v>45323</v>
      </c>
      <c r="H1075" s="11">
        <v>10</v>
      </c>
      <c r="I1075" s="20" t="s">
        <v>259</v>
      </c>
      <c r="J1075" s="11" t="s">
        <v>261</v>
      </c>
      <c r="K1075" s="11" t="s">
        <v>8715</v>
      </c>
      <c r="L1075" s="11">
        <v>2</v>
      </c>
    </row>
    <row r="1076" spans="1:12">
      <c r="A1076" s="11" t="s">
        <v>2076</v>
      </c>
      <c r="D1076" s="11" t="s">
        <v>260</v>
      </c>
      <c r="E1076" s="19" t="s">
        <v>2326</v>
      </c>
      <c r="F1076" s="10">
        <v>42036</v>
      </c>
      <c r="G1076" s="10">
        <v>45323</v>
      </c>
      <c r="H1076" s="11">
        <v>10</v>
      </c>
      <c r="I1076" s="20" t="s">
        <v>259</v>
      </c>
      <c r="J1076" s="11" t="s">
        <v>261</v>
      </c>
      <c r="K1076" s="11" t="s">
        <v>8715</v>
      </c>
      <c r="L1076" s="11">
        <v>2</v>
      </c>
    </row>
    <row r="1077" spans="1:12">
      <c r="A1077" s="11" t="s">
        <v>2077</v>
      </c>
      <c r="D1077" s="11" t="s">
        <v>260</v>
      </c>
      <c r="E1077" s="19" t="s">
        <v>2327</v>
      </c>
      <c r="F1077" s="10">
        <v>42036</v>
      </c>
      <c r="G1077" s="10">
        <v>45323</v>
      </c>
      <c r="H1077" s="11">
        <v>10</v>
      </c>
      <c r="I1077" s="20" t="s">
        <v>259</v>
      </c>
      <c r="J1077" s="11" t="s">
        <v>261</v>
      </c>
      <c r="K1077" s="11" t="s">
        <v>8715</v>
      </c>
      <c r="L1077" s="11">
        <v>2</v>
      </c>
    </row>
    <row r="1078" spans="1:12">
      <c r="A1078" s="11" t="s">
        <v>2078</v>
      </c>
      <c r="D1078" s="11" t="s">
        <v>260</v>
      </c>
      <c r="E1078" s="19" t="s">
        <v>2328</v>
      </c>
      <c r="F1078" s="10">
        <v>42036</v>
      </c>
      <c r="G1078" s="10">
        <v>45323</v>
      </c>
      <c r="H1078" s="11">
        <v>10</v>
      </c>
      <c r="I1078" s="20" t="s">
        <v>259</v>
      </c>
      <c r="J1078" s="11" t="s">
        <v>261</v>
      </c>
      <c r="K1078" s="11" t="s">
        <v>8715</v>
      </c>
      <c r="L1078" s="11">
        <v>2</v>
      </c>
    </row>
    <row r="1079" spans="1:12">
      <c r="A1079" s="11" t="s">
        <v>2079</v>
      </c>
      <c r="D1079" s="11" t="s">
        <v>260</v>
      </c>
      <c r="E1079" s="19" t="s">
        <v>2329</v>
      </c>
      <c r="F1079" s="10">
        <v>42036</v>
      </c>
      <c r="G1079" s="10">
        <v>45323</v>
      </c>
      <c r="H1079" s="11">
        <v>10</v>
      </c>
      <c r="I1079" s="20" t="s">
        <v>259</v>
      </c>
      <c r="J1079" s="11" t="s">
        <v>261</v>
      </c>
      <c r="K1079" s="11" t="s">
        <v>8715</v>
      </c>
      <c r="L1079" s="11">
        <v>2</v>
      </c>
    </row>
    <row r="1080" spans="1:12">
      <c r="A1080" s="11" t="s">
        <v>2080</v>
      </c>
      <c r="D1080" s="11" t="s">
        <v>260</v>
      </c>
      <c r="E1080" s="19" t="s">
        <v>2330</v>
      </c>
      <c r="F1080" s="10">
        <v>42036</v>
      </c>
      <c r="G1080" s="10">
        <v>45323</v>
      </c>
      <c r="H1080" s="11">
        <v>10</v>
      </c>
      <c r="I1080" s="20" t="s">
        <v>259</v>
      </c>
      <c r="J1080" s="11" t="s">
        <v>261</v>
      </c>
      <c r="K1080" s="11" t="s">
        <v>8715</v>
      </c>
      <c r="L1080" s="11">
        <v>2</v>
      </c>
    </row>
    <row r="1081" spans="1:12">
      <c r="A1081" s="11" t="s">
        <v>2081</v>
      </c>
      <c r="D1081" s="11" t="s">
        <v>260</v>
      </c>
      <c r="E1081" s="19" t="s">
        <v>2331</v>
      </c>
      <c r="F1081" s="10">
        <v>42036</v>
      </c>
      <c r="G1081" s="10">
        <v>45323</v>
      </c>
      <c r="H1081" s="11">
        <v>10</v>
      </c>
      <c r="I1081" s="20" t="s">
        <v>259</v>
      </c>
      <c r="J1081" s="11" t="s">
        <v>261</v>
      </c>
      <c r="K1081" s="11" t="s">
        <v>8715</v>
      </c>
      <c r="L1081" s="11">
        <v>2</v>
      </c>
    </row>
    <row r="1082" spans="1:12">
      <c r="A1082" s="11" t="s">
        <v>2082</v>
      </c>
      <c r="D1082" s="11" t="s">
        <v>260</v>
      </c>
      <c r="E1082" s="19" t="s">
        <v>2332</v>
      </c>
      <c r="F1082" s="10">
        <v>42036</v>
      </c>
      <c r="G1082" s="10">
        <v>45323</v>
      </c>
      <c r="H1082" s="11">
        <v>10</v>
      </c>
      <c r="I1082" s="20" t="s">
        <v>259</v>
      </c>
      <c r="J1082" s="11" t="s">
        <v>261</v>
      </c>
      <c r="K1082" s="11" t="s">
        <v>8715</v>
      </c>
      <c r="L1082" s="11">
        <v>2</v>
      </c>
    </row>
    <row r="1083" spans="1:12">
      <c r="A1083" s="11" t="s">
        <v>2083</v>
      </c>
      <c r="D1083" s="11" t="s">
        <v>260</v>
      </c>
      <c r="E1083" s="19" t="s">
        <v>2333</v>
      </c>
      <c r="F1083" s="10">
        <v>42036</v>
      </c>
      <c r="G1083" s="10">
        <v>45323</v>
      </c>
      <c r="H1083" s="11">
        <v>10</v>
      </c>
      <c r="I1083" s="20" t="s">
        <v>259</v>
      </c>
      <c r="J1083" s="11" t="s">
        <v>261</v>
      </c>
      <c r="K1083" s="11" t="s">
        <v>8715</v>
      </c>
      <c r="L1083" s="11">
        <v>2</v>
      </c>
    </row>
    <row r="1084" spans="1:12">
      <c r="A1084" s="11" t="s">
        <v>2084</v>
      </c>
      <c r="D1084" s="11" t="s">
        <v>260</v>
      </c>
      <c r="E1084" s="19" t="s">
        <v>2334</v>
      </c>
      <c r="F1084" s="10">
        <v>42036</v>
      </c>
      <c r="G1084" s="10">
        <v>45323</v>
      </c>
      <c r="H1084" s="11">
        <v>10</v>
      </c>
      <c r="I1084" s="20" t="s">
        <v>259</v>
      </c>
      <c r="J1084" s="11" t="s">
        <v>261</v>
      </c>
      <c r="K1084" s="11" t="s">
        <v>8715</v>
      </c>
      <c r="L1084" s="11">
        <v>2</v>
      </c>
    </row>
    <row r="1085" spans="1:12">
      <c r="A1085" s="11" t="s">
        <v>2085</v>
      </c>
      <c r="D1085" s="11" t="s">
        <v>260</v>
      </c>
      <c r="E1085" s="19" t="s">
        <v>2335</v>
      </c>
      <c r="F1085" s="10">
        <v>42036</v>
      </c>
      <c r="G1085" s="10">
        <v>45323</v>
      </c>
      <c r="H1085" s="11">
        <v>10</v>
      </c>
      <c r="I1085" s="20" t="s">
        <v>259</v>
      </c>
      <c r="J1085" s="11" t="s">
        <v>261</v>
      </c>
      <c r="K1085" s="11" t="s">
        <v>8715</v>
      </c>
      <c r="L1085" s="11">
        <v>2</v>
      </c>
    </row>
    <row r="1086" spans="1:12">
      <c r="A1086" s="11" t="s">
        <v>2086</v>
      </c>
      <c r="D1086" s="11" t="s">
        <v>260</v>
      </c>
      <c r="E1086" s="19" t="s">
        <v>2336</v>
      </c>
      <c r="F1086" s="10">
        <v>42036</v>
      </c>
      <c r="G1086" s="10">
        <v>45323</v>
      </c>
      <c r="H1086" s="11">
        <v>10</v>
      </c>
      <c r="I1086" s="20" t="s">
        <v>259</v>
      </c>
      <c r="J1086" s="11" t="s">
        <v>261</v>
      </c>
      <c r="K1086" s="11" t="s">
        <v>8715</v>
      </c>
      <c r="L1086" s="11">
        <v>2</v>
      </c>
    </row>
    <row r="1087" spans="1:12">
      <c r="A1087" s="11" t="s">
        <v>2087</v>
      </c>
      <c r="D1087" s="11" t="s">
        <v>260</v>
      </c>
      <c r="E1087" s="19" t="s">
        <v>2337</v>
      </c>
      <c r="F1087" s="10">
        <v>42036</v>
      </c>
      <c r="G1087" s="10">
        <v>45323</v>
      </c>
      <c r="H1087" s="11">
        <v>10</v>
      </c>
      <c r="I1087" s="20" t="s">
        <v>259</v>
      </c>
      <c r="J1087" s="11" t="s">
        <v>261</v>
      </c>
      <c r="K1087" s="11" t="s">
        <v>8715</v>
      </c>
      <c r="L1087" s="11">
        <v>2</v>
      </c>
    </row>
    <row r="1088" spans="1:12">
      <c r="A1088" s="11" t="s">
        <v>2088</v>
      </c>
      <c r="D1088" s="11" t="s">
        <v>260</v>
      </c>
      <c r="E1088" s="19" t="s">
        <v>2338</v>
      </c>
      <c r="F1088" s="10">
        <v>42036</v>
      </c>
      <c r="G1088" s="10">
        <v>45323</v>
      </c>
      <c r="H1088" s="11">
        <v>10</v>
      </c>
      <c r="I1088" s="20" t="s">
        <v>259</v>
      </c>
      <c r="J1088" s="11" t="s">
        <v>261</v>
      </c>
      <c r="K1088" s="11" t="s">
        <v>8715</v>
      </c>
      <c r="L1088" s="11">
        <v>2</v>
      </c>
    </row>
    <row r="1089" spans="1:12">
      <c r="A1089" s="11" t="s">
        <v>2089</v>
      </c>
      <c r="D1089" s="11" t="s">
        <v>260</v>
      </c>
      <c r="E1089" s="19" t="s">
        <v>2339</v>
      </c>
      <c r="F1089" s="10">
        <v>42036</v>
      </c>
      <c r="G1089" s="10">
        <v>45323</v>
      </c>
      <c r="H1089" s="11">
        <v>10</v>
      </c>
      <c r="I1089" s="20" t="s">
        <v>259</v>
      </c>
      <c r="J1089" s="11" t="s">
        <v>261</v>
      </c>
      <c r="K1089" s="11" t="s">
        <v>8715</v>
      </c>
      <c r="L1089" s="11">
        <v>2</v>
      </c>
    </row>
    <row r="1090" spans="1:12">
      <c r="A1090" s="11" t="s">
        <v>2090</v>
      </c>
      <c r="D1090" s="11" t="s">
        <v>260</v>
      </c>
      <c r="E1090" s="19" t="s">
        <v>2340</v>
      </c>
      <c r="F1090" s="10">
        <v>42036</v>
      </c>
      <c r="G1090" s="10">
        <v>45323</v>
      </c>
      <c r="H1090" s="11">
        <v>10</v>
      </c>
      <c r="I1090" s="20" t="s">
        <v>259</v>
      </c>
      <c r="J1090" s="11" t="s">
        <v>261</v>
      </c>
      <c r="K1090" s="11" t="s">
        <v>8715</v>
      </c>
      <c r="L1090" s="11">
        <v>2</v>
      </c>
    </row>
    <row r="1091" spans="1:12">
      <c r="A1091" s="11" t="s">
        <v>2091</v>
      </c>
      <c r="D1091" s="11" t="s">
        <v>260</v>
      </c>
      <c r="E1091" s="19" t="s">
        <v>2341</v>
      </c>
      <c r="F1091" s="10">
        <v>42036</v>
      </c>
      <c r="G1091" s="10">
        <v>45323</v>
      </c>
      <c r="H1091" s="11">
        <v>10</v>
      </c>
      <c r="I1091" s="20" t="s">
        <v>259</v>
      </c>
      <c r="J1091" s="11" t="s">
        <v>261</v>
      </c>
      <c r="K1091" s="11" t="s">
        <v>8715</v>
      </c>
      <c r="L1091" s="11">
        <v>2</v>
      </c>
    </row>
    <row r="1092" spans="1:12">
      <c r="A1092" s="11" t="s">
        <v>2092</v>
      </c>
      <c r="D1092" s="11" t="s">
        <v>260</v>
      </c>
      <c r="E1092" s="19" t="s">
        <v>2342</v>
      </c>
      <c r="F1092" s="10">
        <v>42036</v>
      </c>
      <c r="G1092" s="10">
        <v>45323</v>
      </c>
      <c r="H1092" s="11">
        <v>10</v>
      </c>
      <c r="I1092" s="20" t="s">
        <v>259</v>
      </c>
      <c r="J1092" s="11" t="s">
        <v>261</v>
      </c>
      <c r="K1092" s="11" t="s">
        <v>8715</v>
      </c>
      <c r="L1092" s="11">
        <v>2</v>
      </c>
    </row>
    <row r="1093" spans="1:12">
      <c r="A1093" s="11" t="s">
        <v>2093</v>
      </c>
      <c r="D1093" s="11" t="s">
        <v>260</v>
      </c>
      <c r="E1093" s="19" t="s">
        <v>2343</v>
      </c>
      <c r="F1093" s="10">
        <v>42036</v>
      </c>
      <c r="G1093" s="10">
        <v>45323</v>
      </c>
      <c r="H1093" s="11">
        <v>10</v>
      </c>
      <c r="I1093" s="20" t="s">
        <v>259</v>
      </c>
      <c r="J1093" s="11" t="s">
        <v>261</v>
      </c>
      <c r="K1093" s="11" t="s">
        <v>8715</v>
      </c>
      <c r="L1093" s="11">
        <v>2</v>
      </c>
    </row>
    <row r="1094" spans="1:12">
      <c r="A1094" s="11" t="s">
        <v>2094</v>
      </c>
      <c r="D1094" s="11" t="s">
        <v>260</v>
      </c>
      <c r="E1094" s="19" t="s">
        <v>2344</v>
      </c>
      <c r="F1094" s="10">
        <v>42036</v>
      </c>
      <c r="G1094" s="10">
        <v>45323</v>
      </c>
      <c r="H1094" s="11">
        <v>10</v>
      </c>
      <c r="I1094" s="20" t="s">
        <v>259</v>
      </c>
      <c r="J1094" s="11" t="s">
        <v>261</v>
      </c>
      <c r="K1094" s="11" t="s">
        <v>8715</v>
      </c>
      <c r="L1094" s="11">
        <v>2</v>
      </c>
    </row>
    <row r="1095" spans="1:12">
      <c r="A1095" s="11" t="s">
        <v>2095</v>
      </c>
      <c r="D1095" s="11" t="s">
        <v>260</v>
      </c>
      <c r="E1095" s="19" t="s">
        <v>2345</v>
      </c>
      <c r="F1095" s="10">
        <v>42036</v>
      </c>
      <c r="G1095" s="10">
        <v>45323</v>
      </c>
      <c r="H1095" s="11">
        <v>10</v>
      </c>
      <c r="I1095" s="20" t="s">
        <v>259</v>
      </c>
      <c r="J1095" s="11" t="s">
        <v>261</v>
      </c>
      <c r="K1095" s="11" t="s">
        <v>8715</v>
      </c>
      <c r="L1095" s="11">
        <v>2</v>
      </c>
    </row>
    <row r="1096" spans="1:12">
      <c r="A1096" s="11" t="s">
        <v>2096</v>
      </c>
      <c r="D1096" s="11" t="s">
        <v>260</v>
      </c>
      <c r="E1096" s="19" t="s">
        <v>2346</v>
      </c>
      <c r="F1096" s="10">
        <v>42036</v>
      </c>
      <c r="G1096" s="10">
        <v>45323</v>
      </c>
      <c r="H1096" s="11">
        <v>10</v>
      </c>
      <c r="I1096" s="20" t="s">
        <v>259</v>
      </c>
      <c r="J1096" s="11" t="s">
        <v>261</v>
      </c>
      <c r="K1096" s="11" t="s">
        <v>8715</v>
      </c>
      <c r="L1096" s="11">
        <v>2</v>
      </c>
    </row>
    <row r="1097" spans="1:12">
      <c r="A1097" s="11" t="s">
        <v>2097</v>
      </c>
      <c r="D1097" s="11" t="s">
        <v>260</v>
      </c>
      <c r="E1097" s="19" t="s">
        <v>2347</v>
      </c>
      <c r="F1097" s="10">
        <v>42036</v>
      </c>
      <c r="G1097" s="10">
        <v>45323</v>
      </c>
      <c r="H1097" s="11">
        <v>10</v>
      </c>
      <c r="I1097" s="20" t="s">
        <v>259</v>
      </c>
      <c r="J1097" s="11" t="s">
        <v>261</v>
      </c>
      <c r="K1097" s="11" t="s">
        <v>8715</v>
      </c>
      <c r="L1097" s="11">
        <v>2</v>
      </c>
    </row>
    <row r="1098" spans="1:12">
      <c r="A1098" s="11" t="s">
        <v>2098</v>
      </c>
      <c r="D1098" s="11" t="s">
        <v>260</v>
      </c>
      <c r="E1098" s="19" t="s">
        <v>2348</v>
      </c>
      <c r="F1098" s="10">
        <v>42036</v>
      </c>
      <c r="G1098" s="10">
        <v>45323</v>
      </c>
      <c r="H1098" s="11">
        <v>10</v>
      </c>
      <c r="I1098" s="20" t="s">
        <v>259</v>
      </c>
      <c r="J1098" s="11" t="s">
        <v>261</v>
      </c>
      <c r="K1098" s="11" t="s">
        <v>8715</v>
      </c>
      <c r="L1098" s="11">
        <v>2</v>
      </c>
    </row>
    <row r="1099" spans="1:12">
      <c r="A1099" s="11" t="s">
        <v>2099</v>
      </c>
      <c r="D1099" s="11" t="s">
        <v>260</v>
      </c>
      <c r="E1099" s="19" t="s">
        <v>2349</v>
      </c>
      <c r="F1099" s="10">
        <v>42036</v>
      </c>
      <c r="G1099" s="10">
        <v>45323</v>
      </c>
      <c r="H1099" s="11">
        <v>10</v>
      </c>
      <c r="I1099" s="20" t="s">
        <v>259</v>
      </c>
      <c r="J1099" s="11" t="s">
        <v>261</v>
      </c>
      <c r="K1099" s="11" t="s">
        <v>8715</v>
      </c>
      <c r="L1099" s="11">
        <v>2</v>
      </c>
    </row>
    <row r="1100" spans="1:12">
      <c r="A1100" s="11" t="s">
        <v>2100</v>
      </c>
      <c r="D1100" s="11" t="s">
        <v>260</v>
      </c>
      <c r="E1100" s="19" t="s">
        <v>2350</v>
      </c>
      <c r="F1100" s="10">
        <v>42036</v>
      </c>
      <c r="G1100" s="10">
        <v>45323</v>
      </c>
      <c r="H1100" s="11">
        <v>10</v>
      </c>
      <c r="I1100" s="20" t="s">
        <v>259</v>
      </c>
      <c r="J1100" s="11" t="s">
        <v>261</v>
      </c>
      <c r="K1100" s="11" t="s">
        <v>8715</v>
      </c>
      <c r="L1100" s="11">
        <v>2</v>
      </c>
    </row>
    <row r="1101" spans="1:12">
      <c r="A1101" s="11" t="s">
        <v>2101</v>
      </c>
      <c r="D1101" s="11" t="s">
        <v>260</v>
      </c>
      <c r="E1101" s="19" t="s">
        <v>2351</v>
      </c>
      <c r="F1101" s="10">
        <v>42036</v>
      </c>
      <c r="G1101" s="10">
        <v>45323</v>
      </c>
      <c r="H1101" s="11">
        <v>10</v>
      </c>
      <c r="I1101" s="20" t="s">
        <v>259</v>
      </c>
      <c r="J1101" s="11" t="s">
        <v>261</v>
      </c>
      <c r="K1101" s="11" t="s">
        <v>8715</v>
      </c>
      <c r="L1101" s="11">
        <v>2</v>
      </c>
    </row>
    <row r="1102" spans="1:12">
      <c r="A1102" s="11" t="s">
        <v>2102</v>
      </c>
      <c r="D1102" s="11" t="s">
        <v>260</v>
      </c>
      <c r="E1102" s="19" t="s">
        <v>2352</v>
      </c>
      <c r="F1102" s="10">
        <v>42036</v>
      </c>
      <c r="G1102" s="10">
        <v>45323</v>
      </c>
      <c r="H1102" s="11">
        <v>10</v>
      </c>
      <c r="I1102" s="20" t="s">
        <v>259</v>
      </c>
      <c r="J1102" s="11" t="s">
        <v>261</v>
      </c>
      <c r="K1102" s="11" t="s">
        <v>8715</v>
      </c>
      <c r="L1102" s="11">
        <v>2</v>
      </c>
    </row>
    <row r="1103" spans="1:12">
      <c r="A1103" s="11" t="s">
        <v>2103</v>
      </c>
      <c r="D1103" s="11" t="s">
        <v>260</v>
      </c>
      <c r="E1103" s="19" t="s">
        <v>2353</v>
      </c>
      <c r="F1103" s="10">
        <v>42036</v>
      </c>
      <c r="G1103" s="10">
        <v>45323</v>
      </c>
      <c r="H1103" s="11">
        <v>10</v>
      </c>
      <c r="I1103" s="20" t="s">
        <v>259</v>
      </c>
      <c r="J1103" s="11" t="s">
        <v>261</v>
      </c>
      <c r="K1103" s="11" t="s">
        <v>8715</v>
      </c>
      <c r="L1103" s="11">
        <v>2</v>
      </c>
    </row>
    <row r="1104" spans="1:12">
      <c r="A1104" s="11" t="s">
        <v>2104</v>
      </c>
      <c r="D1104" s="11" t="s">
        <v>260</v>
      </c>
      <c r="E1104" s="19" t="s">
        <v>2354</v>
      </c>
      <c r="F1104" s="10">
        <v>42036</v>
      </c>
      <c r="G1104" s="10">
        <v>45323</v>
      </c>
      <c r="H1104" s="11">
        <v>10</v>
      </c>
      <c r="I1104" s="20" t="s">
        <v>259</v>
      </c>
      <c r="J1104" s="11" t="s">
        <v>261</v>
      </c>
      <c r="K1104" s="11" t="s">
        <v>8715</v>
      </c>
      <c r="L1104" s="11">
        <v>2</v>
      </c>
    </row>
    <row r="1105" spans="1:12">
      <c r="A1105" s="11" t="s">
        <v>2105</v>
      </c>
      <c r="D1105" s="11" t="s">
        <v>260</v>
      </c>
      <c r="E1105" s="19" t="s">
        <v>2355</v>
      </c>
      <c r="F1105" s="10">
        <v>42036</v>
      </c>
      <c r="G1105" s="10">
        <v>45323</v>
      </c>
      <c r="H1105" s="11">
        <v>10</v>
      </c>
      <c r="I1105" s="20" t="s">
        <v>259</v>
      </c>
      <c r="J1105" s="11" t="s">
        <v>261</v>
      </c>
      <c r="K1105" s="11" t="s">
        <v>8715</v>
      </c>
      <c r="L1105" s="11">
        <v>2</v>
      </c>
    </row>
    <row r="1106" spans="1:12">
      <c r="A1106" s="11" t="s">
        <v>2106</v>
      </c>
      <c r="D1106" s="11" t="s">
        <v>260</v>
      </c>
      <c r="E1106" s="19" t="s">
        <v>2356</v>
      </c>
      <c r="F1106" s="10">
        <v>42036</v>
      </c>
      <c r="G1106" s="10">
        <v>45323</v>
      </c>
      <c r="H1106" s="11">
        <v>10</v>
      </c>
      <c r="I1106" s="20" t="s">
        <v>259</v>
      </c>
      <c r="J1106" s="11" t="s">
        <v>261</v>
      </c>
      <c r="K1106" s="11" t="s">
        <v>8715</v>
      </c>
      <c r="L1106" s="11">
        <v>2</v>
      </c>
    </row>
    <row r="1107" spans="1:12">
      <c r="A1107" s="11" t="s">
        <v>2107</v>
      </c>
      <c r="D1107" s="11" t="s">
        <v>260</v>
      </c>
      <c r="E1107" s="19" t="s">
        <v>2357</v>
      </c>
      <c r="F1107" s="10">
        <v>42036</v>
      </c>
      <c r="G1107" s="10">
        <v>45323</v>
      </c>
      <c r="H1107" s="11">
        <v>10</v>
      </c>
      <c r="I1107" s="20" t="s">
        <v>259</v>
      </c>
      <c r="J1107" s="11" t="s">
        <v>261</v>
      </c>
      <c r="K1107" s="11" t="s">
        <v>8715</v>
      </c>
      <c r="L1107" s="11">
        <v>2</v>
      </c>
    </row>
    <row r="1108" spans="1:12">
      <c r="A1108" s="11" t="s">
        <v>2108</v>
      </c>
      <c r="D1108" s="11" t="s">
        <v>260</v>
      </c>
      <c r="E1108" s="19" t="s">
        <v>2358</v>
      </c>
      <c r="F1108" s="10">
        <v>42036</v>
      </c>
      <c r="G1108" s="10">
        <v>45323</v>
      </c>
      <c r="H1108" s="11">
        <v>10</v>
      </c>
      <c r="I1108" s="20" t="s">
        <v>259</v>
      </c>
      <c r="J1108" s="11" t="s">
        <v>261</v>
      </c>
      <c r="K1108" s="11" t="s">
        <v>8715</v>
      </c>
      <c r="L1108" s="11">
        <v>2</v>
      </c>
    </row>
    <row r="1109" spans="1:12">
      <c r="A1109" s="11" t="s">
        <v>2109</v>
      </c>
      <c r="D1109" s="11" t="s">
        <v>260</v>
      </c>
      <c r="E1109" s="19" t="s">
        <v>2359</v>
      </c>
      <c r="F1109" s="10">
        <v>42036</v>
      </c>
      <c r="G1109" s="10">
        <v>45323</v>
      </c>
      <c r="H1109" s="11">
        <v>10</v>
      </c>
      <c r="I1109" s="20" t="s">
        <v>259</v>
      </c>
      <c r="J1109" s="11" t="s">
        <v>261</v>
      </c>
      <c r="K1109" s="11" t="s">
        <v>8715</v>
      </c>
      <c r="L1109" s="11">
        <v>2</v>
      </c>
    </row>
    <row r="1110" spans="1:12">
      <c r="A1110" s="11" t="s">
        <v>2110</v>
      </c>
      <c r="D1110" s="11" t="s">
        <v>260</v>
      </c>
      <c r="E1110" s="19" t="s">
        <v>2360</v>
      </c>
      <c r="F1110" s="10">
        <v>42036</v>
      </c>
      <c r="G1110" s="10">
        <v>45323</v>
      </c>
      <c r="H1110" s="11">
        <v>10</v>
      </c>
      <c r="I1110" s="20" t="s">
        <v>259</v>
      </c>
      <c r="J1110" s="11" t="s">
        <v>261</v>
      </c>
      <c r="K1110" s="11" t="s">
        <v>8715</v>
      </c>
      <c r="L1110" s="11">
        <v>2</v>
      </c>
    </row>
    <row r="1111" spans="1:12">
      <c r="A1111" s="11" t="s">
        <v>2111</v>
      </c>
      <c r="D1111" s="11" t="s">
        <v>260</v>
      </c>
      <c r="E1111" s="19" t="s">
        <v>2361</v>
      </c>
      <c r="F1111" s="10">
        <v>42036</v>
      </c>
      <c r="G1111" s="10">
        <v>45323</v>
      </c>
      <c r="H1111" s="11">
        <v>10</v>
      </c>
      <c r="I1111" s="20" t="s">
        <v>259</v>
      </c>
      <c r="J1111" s="11" t="s">
        <v>261</v>
      </c>
      <c r="K1111" s="11" t="s">
        <v>8715</v>
      </c>
      <c r="L1111" s="11">
        <v>2</v>
      </c>
    </row>
    <row r="1112" spans="1:12">
      <c r="A1112" s="11" t="s">
        <v>2112</v>
      </c>
      <c r="D1112" s="11" t="s">
        <v>260</v>
      </c>
      <c r="E1112" s="19" t="s">
        <v>2362</v>
      </c>
      <c r="F1112" s="10">
        <v>42036</v>
      </c>
      <c r="G1112" s="10">
        <v>45323</v>
      </c>
      <c r="H1112" s="11">
        <v>10</v>
      </c>
      <c r="I1112" s="20" t="s">
        <v>259</v>
      </c>
      <c r="J1112" s="11" t="s">
        <v>261</v>
      </c>
      <c r="K1112" s="11" t="s">
        <v>8715</v>
      </c>
      <c r="L1112" s="11">
        <v>2</v>
      </c>
    </row>
    <row r="1113" spans="1:12">
      <c r="A1113" s="11" t="s">
        <v>2113</v>
      </c>
      <c r="D1113" s="11" t="s">
        <v>260</v>
      </c>
      <c r="E1113" s="19" t="s">
        <v>2363</v>
      </c>
      <c r="F1113" s="10">
        <v>42036</v>
      </c>
      <c r="G1113" s="10">
        <v>45323</v>
      </c>
      <c r="H1113" s="11">
        <v>10</v>
      </c>
      <c r="I1113" s="20" t="s">
        <v>259</v>
      </c>
      <c r="J1113" s="11" t="s">
        <v>261</v>
      </c>
      <c r="K1113" s="11" t="s">
        <v>8715</v>
      </c>
      <c r="L1113" s="11">
        <v>2</v>
      </c>
    </row>
    <row r="1114" spans="1:12">
      <c r="A1114" s="11" t="s">
        <v>2114</v>
      </c>
      <c r="D1114" s="11" t="s">
        <v>260</v>
      </c>
      <c r="E1114" s="19" t="s">
        <v>2364</v>
      </c>
      <c r="F1114" s="10">
        <v>42036</v>
      </c>
      <c r="G1114" s="10">
        <v>45323</v>
      </c>
      <c r="H1114" s="11">
        <v>10</v>
      </c>
      <c r="I1114" s="20" t="s">
        <v>259</v>
      </c>
      <c r="J1114" s="11" t="s">
        <v>261</v>
      </c>
      <c r="K1114" s="11" t="s">
        <v>8715</v>
      </c>
      <c r="L1114" s="11">
        <v>2</v>
      </c>
    </row>
    <row r="1115" spans="1:12">
      <c r="A1115" s="11" t="s">
        <v>2115</v>
      </c>
      <c r="D1115" s="11" t="s">
        <v>260</v>
      </c>
      <c r="E1115" s="19" t="s">
        <v>2365</v>
      </c>
      <c r="F1115" s="10">
        <v>42036</v>
      </c>
      <c r="G1115" s="10">
        <v>45323</v>
      </c>
      <c r="H1115" s="11">
        <v>10</v>
      </c>
      <c r="I1115" s="20" t="s">
        <v>259</v>
      </c>
      <c r="J1115" s="11" t="s">
        <v>261</v>
      </c>
      <c r="K1115" s="11" t="s">
        <v>8715</v>
      </c>
      <c r="L1115" s="11">
        <v>2</v>
      </c>
    </row>
    <row r="1116" spans="1:12">
      <c r="A1116" s="11" t="s">
        <v>2116</v>
      </c>
      <c r="D1116" s="11" t="s">
        <v>260</v>
      </c>
      <c r="E1116" s="19" t="s">
        <v>2366</v>
      </c>
      <c r="F1116" s="10">
        <v>42036</v>
      </c>
      <c r="G1116" s="10">
        <v>45323</v>
      </c>
      <c r="H1116" s="11">
        <v>10</v>
      </c>
      <c r="I1116" s="20" t="s">
        <v>259</v>
      </c>
      <c r="J1116" s="11" t="s">
        <v>261</v>
      </c>
      <c r="K1116" s="11" t="s">
        <v>8715</v>
      </c>
      <c r="L1116" s="11">
        <v>2</v>
      </c>
    </row>
    <row r="1117" spans="1:12">
      <c r="A1117" s="11" t="s">
        <v>2117</v>
      </c>
      <c r="D1117" s="11" t="s">
        <v>260</v>
      </c>
      <c r="E1117" s="19" t="s">
        <v>2367</v>
      </c>
      <c r="F1117" s="10">
        <v>42036</v>
      </c>
      <c r="G1117" s="10">
        <v>45323</v>
      </c>
      <c r="H1117" s="11">
        <v>10</v>
      </c>
      <c r="I1117" s="20" t="s">
        <v>259</v>
      </c>
      <c r="J1117" s="11" t="s">
        <v>261</v>
      </c>
      <c r="K1117" s="11" t="s">
        <v>8715</v>
      </c>
      <c r="L1117" s="11">
        <v>2</v>
      </c>
    </row>
    <row r="1118" spans="1:12">
      <c r="A1118" s="11" t="s">
        <v>2118</v>
      </c>
      <c r="D1118" s="11" t="s">
        <v>260</v>
      </c>
      <c r="E1118" s="19" t="s">
        <v>2368</v>
      </c>
      <c r="F1118" s="10">
        <v>42036</v>
      </c>
      <c r="G1118" s="10">
        <v>45323</v>
      </c>
      <c r="H1118" s="11">
        <v>10</v>
      </c>
      <c r="I1118" s="20" t="s">
        <v>259</v>
      </c>
      <c r="J1118" s="11" t="s">
        <v>261</v>
      </c>
      <c r="K1118" s="11" t="s">
        <v>8715</v>
      </c>
      <c r="L1118" s="11">
        <v>2</v>
      </c>
    </row>
    <row r="1119" spans="1:12">
      <c r="A1119" s="11" t="s">
        <v>2119</v>
      </c>
      <c r="D1119" s="11" t="s">
        <v>260</v>
      </c>
      <c r="E1119" s="19" t="s">
        <v>2369</v>
      </c>
      <c r="F1119" s="10">
        <v>42036</v>
      </c>
      <c r="G1119" s="10">
        <v>45323</v>
      </c>
      <c r="H1119" s="11">
        <v>10</v>
      </c>
      <c r="I1119" s="20" t="s">
        <v>259</v>
      </c>
      <c r="J1119" s="11" t="s">
        <v>261</v>
      </c>
      <c r="K1119" s="11" t="s">
        <v>8715</v>
      </c>
      <c r="L1119" s="11">
        <v>2</v>
      </c>
    </row>
    <row r="1120" spans="1:12">
      <c r="A1120" s="11" t="s">
        <v>2120</v>
      </c>
      <c r="D1120" s="11" t="s">
        <v>260</v>
      </c>
      <c r="E1120" s="19" t="s">
        <v>2370</v>
      </c>
      <c r="F1120" s="10">
        <v>42036</v>
      </c>
      <c r="G1120" s="10">
        <v>45323</v>
      </c>
      <c r="H1120" s="11">
        <v>10</v>
      </c>
      <c r="I1120" s="20" t="s">
        <v>259</v>
      </c>
      <c r="J1120" s="11" t="s">
        <v>261</v>
      </c>
      <c r="K1120" s="11" t="s">
        <v>8715</v>
      </c>
      <c r="L1120" s="11">
        <v>2</v>
      </c>
    </row>
    <row r="1121" spans="1:12">
      <c r="A1121" s="11" t="s">
        <v>2121</v>
      </c>
      <c r="D1121" s="11" t="s">
        <v>260</v>
      </c>
      <c r="E1121" s="19" t="s">
        <v>2371</v>
      </c>
      <c r="F1121" s="10">
        <v>42036</v>
      </c>
      <c r="G1121" s="10">
        <v>45323</v>
      </c>
      <c r="H1121" s="11">
        <v>10</v>
      </c>
      <c r="I1121" s="20" t="s">
        <v>259</v>
      </c>
      <c r="J1121" s="11" t="s">
        <v>261</v>
      </c>
      <c r="K1121" s="11" t="s">
        <v>8715</v>
      </c>
      <c r="L1121" s="11">
        <v>2</v>
      </c>
    </row>
    <row r="1122" spans="1:12">
      <c r="A1122" s="11" t="s">
        <v>2122</v>
      </c>
      <c r="D1122" s="11" t="s">
        <v>260</v>
      </c>
      <c r="E1122" s="19" t="s">
        <v>2372</v>
      </c>
      <c r="F1122" s="10">
        <v>42036</v>
      </c>
      <c r="G1122" s="10">
        <v>45323</v>
      </c>
      <c r="H1122" s="11">
        <v>10</v>
      </c>
      <c r="I1122" s="20" t="s">
        <v>259</v>
      </c>
      <c r="J1122" s="11" t="s">
        <v>261</v>
      </c>
      <c r="K1122" s="11" t="s">
        <v>8715</v>
      </c>
      <c r="L1122" s="11">
        <v>2</v>
      </c>
    </row>
    <row r="1123" spans="1:12">
      <c r="A1123" s="11" t="s">
        <v>2123</v>
      </c>
      <c r="D1123" s="11" t="s">
        <v>260</v>
      </c>
      <c r="E1123" s="19" t="s">
        <v>2373</v>
      </c>
      <c r="F1123" s="10">
        <v>42036</v>
      </c>
      <c r="G1123" s="10">
        <v>45323</v>
      </c>
      <c r="H1123" s="11">
        <v>10</v>
      </c>
      <c r="I1123" s="20" t="s">
        <v>259</v>
      </c>
      <c r="J1123" s="11" t="s">
        <v>261</v>
      </c>
      <c r="K1123" s="11" t="s">
        <v>8715</v>
      </c>
      <c r="L1123" s="11">
        <v>2</v>
      </c>
    </row>
    <row r="1124" spans="1:12">
      <c r="A1124" s="11" t="s">
        <v>2124</v>
      </c>
      <c r="D1124" s="11" t="s">
        <v>260</v>
      </c>
      <c r="E1124" s="19" t="s">
        <v>2374</v>
      </c>
      <c r="F1124" s="10">
        <v>42036</v>
      </c>
      <c r="G1124" s="10">
        <v>45323</v>
      </c>
      <c r="H1124" s="11">
        <v>10</v>
      </c>
      <c r="I1124" s="20" t="s">
        <v>259</v>
      </c>
      <c r="J1124" s="11" t="s">
        <v>261</v>
      </c>
      <c r="K1124" s="11" t="s">
        <v>8715</v>
      </c>
      <c r="L1124" s="11">
        <v>2</v>
      </c>
    </row>
    <row r="1125" spans="1:12">
      <c r="A1125" s="11" t="s">
        <v>2125</v>
      </c>
      <c r="D1125" s="11" t="s">
        <v>260</v>
      </c>
      <c r="E1125" s="19" t="s">
        <v>2375</v>
      </c>
      <c r="F1125" s="10">
        <v>42036</v>
      </c>
      <c r="G1125" s="10">
        <v>45323</v>
      </c>
      <c r="H1125" s="11">
        <v>10</v>
      </c>
      <c r="I1125" s="20" t="s">
        <v>259</v>
      </c>
      <c r="J1125" s="11" t="s">
        <v>261</v>
      </c>
      <c r="K1125" s="11" t="s">
        <v>8715</v>
      </c>
      <c r="L1125" s="11">
        <v>2</v>
      </c>
    </row>
    <row r="1126" spans="1:12">
      <c r="A1126" s="11" t="s">
        <v>2126</v>
      </c>
      <c r="D1126" s="11" t="s">
        <v>260</v>
      </c>
      <c r="E1126" s="19" t="s">
        <v>2376</v>
      </c>
      <c r="F1126" s="10">
        <v>42036</v>
      </c>
      <c r="G1126" s="10">
        <v>45323</v>
      </c>
      <c r="H1126" s="11">
        <v>10</v>
      </c>
      <c r="I1126" s="20" t="s">
        <v>259</v>
      </c>
      <c r="J1126" s="11" t="s">
        <v>261</v>
      </c>
      <c r="K1126" s="11" t="s">
        <v>8715</v>
      </c>
      <c r="L1126" s="11">
        <v>2</v>
      </c>
    </row>
    <row r="1127" spans="1:12">
      <c r="A1127" s="11" t="s">
        <v>2127</v>
      </c>
      <c r="D1127" s="11" t="s">
        <v>260</v>
      </c>
      <c r="E1127" s="19" t="s">
        <v>2377</v>
      </c>
      <c r="F1127" s="10">
        <v>42036</v>
      </c>
      <c r="G1127" s="10">
        <v>45323</v>
      </c>
      <c r="H1127" s="11">
        <v>10</v>
      </c>
      <c r="I1127" s="20" t="s">
        <v>259</v>
      </c>
      <c r="J1127" s="11" t="s">
        <v>261</v>
      </c>
      <c r="K1127" s="11" t="s">
        <v>8715</v>
      </c>
      <c r="L1127" s="11">
        <v>2</v>
      </c>
    </row>
    <row r="1128" spans="1:12">
      <c r="A1128" s="11" t="s">
        <v>2128</v>
      </c>
      <c r="D1128" s="11" t="s">
        <v>260</v>
      </c>
      <c r="E1128" s="19" t="s">
        <v>2378</v>
      </c>
      <c r="F1128" s="10">
        <v>42036</v>
      </c>
      <c r="G1128" s="10">
        <v>45323</v>
      </c>
      <c r="H1128" s="11">
        <v>10</v>
      </c>
      <c r="I1128" s="20" t="s">
        <v>259</v>
      </c>
      <c r="J1128" s="11" t="s">
        <v>261</v>
      </c>
      <c r="K1128" s="11" t="s">
        <v>8715</v>
      </c>
      <c r="L1128" s="11">
        <v>2</v>
      </c>
    </row>
    <row r="1129" spans="1:12">
      <c r="A1129" s="11" t="s">
        <v>2129</v>
      </c>
      <c r="D1129" s="11" t="s">
        <v>260</v>
      </c>
      <c r="E1129" s="19" t="s">
        <v>2379</v>
      </c>
      <c r="F1129" s="10">
        <v>42036</v>
      </c>
      <c r="G1129" s="10">
        <v>45323</v>
      </c>
      <c r="H1129" s="11">
        <v>10</v>
      </c>
      <c r="I1129" s="20" t="s">
        <v>259</v>
      </c>
      <c r="J1129" s="11" t="s">
        <v>261</v>
      </c>
      <c r="K1129" s="11" t="s">
        <v>8715</v>
      </c>
      <c r="L1129" s="11">
        <v>2</v>
      </c>
    </row>
    <row r="1130" spans="1:12">
      <c r="A1130" s="11" t="s">
        <v>2130</v>
      </c>
      <c r="D1130" s="11" t="s">
        <v>260</v>
      </c>
      <c r="E1130" s="19" t="s">
        <v>2380</v>
      </c>
      <c r="F1130" s="10">
        <v>42036</v>
      </c>
      <c r="G1130" s="10">
        <v>45323</v>
      </c>
      <c r="H1130" s="11">
        <v>10</v>
      </c>
      <c r="I1130" s="20" t="s">
        <v>259</v>
      </c>
      <c r="J1130" s="11" t="s">
        <v>261</v>
      </c>
      <c r="K1130" s="11" t="s">
        <v>8715</v>
      </c>
      <c r="L1130" s="11">
        <v>2</v>
      </c>
    </row>
    <row r="1131" spans="1:12">
      <c r="A1131" s="11" t="s">
        <v>2131</v>
      </c>
      <c r="D1131" s="11" t="s">
        <v>260</v>
      </c>
      <c r="E1131" s="19" t="s">
        <v>2381</v>
      </c>
      <c r="F1131" s="10">
        <v>42036</v>
      </c>
      <c r="G1131" s="10">
        <v>45323</v>
      </c>
      <c r="H1131" s="11">
        <v>10</v>
      </c>
      <c r="I1131" s="20" t="s">
        <v>259</v>
      </c>
      <c r="J1131" s="11" t="s">
        <v>261</v>
      </c>
      <c r="K1131" s="11" t="s">
        <v>8715</v>
      </c>
      <c r="L1131" s="11">
        <v>2</v>
      </c>
    </row>
    <row r="1132" spans="1:12">
      <c r="A1132" s="11" t="s">
        <v>2132</v>
      </c>
      <c r="D1132" s="11" t="s">
        <v>260</v>
      </c>
      <c r="E1132" s="19" t="s">
        <v>2382</v>
      </c>
      <c r="F1132" s="10">
        <v>42036</v>
      </c>
      <c r="G1132" s="10">
        <v>45323</v>
      </c>
      <c r="H1132" s="11">
        <v>10</v>
      </c>
      <c r="I1132" s="20" t="s">
        <v>259</v>
      </c>
      <c r="J1132" s="11" t="s">
        <v>261</v>
      </c>
      <c r="K1132" s="11" t="s">
        <v>8715</v>
      </c>
      <c r="L1132" s="11">
        <v>2</v>
      </c>
    </row>
    <row r="1133" spans="1:12">
      <c r="A1133" s="11" t="s">
        <v>2133</v>
      </c>
      <c r="D1133" s="11" t="s">
        <v>260</v>
      </c>
      <c r="E1133" s="19" t="s">
        <v>2383</v>
      </c>
      <c r="F1133" s="10">
        <v>42036</v>
      </c>
      <c r="G1133" s="10">
        <v>45323</v>
      </c>
      <c r="H1133" s="11">
        <v>10</v>
      </c>
      <c r="I1133" s="20" t="s">
        <v>259</v>
      </c>
      <c r="J1133" s="11" t="s">
        <v>261</v>
      </c>
      <c r="K1133" s="11" t="s">
        <v>8715</v>
      </c>
      <c r="L1133" s="11">
        <v>2</v>
      </c>
    </row>
    <row r="1134" spans="1:12">
      <c r="A1134" s="11" t="s">
        <v>2134</v>
      </c>
      <c r="D1134" s="11" t="s">
        <v>260</v>
      </c>
      <c r="E1134" s="19" t="s">
        <v>2384</v>
      </c>
      <c r="F1134" s="10">
        <v>42036</v>
      </c>
      <c r="G1134" s="10">
        <v>45323</v>
      </c>
      <c r="H1134" s="11">
        <v>10</v>
      </c>
      <c r="I1134" s="20" t="s">
        <v>259</v>
      </c>
      <c r="J1134" s="11" t="s">
        <v>261</v>
      </c>
      <c r="K1134" s="11" t="s">
        <v>8715</v>
      </c>
      <c r="L1134" s="11">
        <v>2</v>
      </c>
    </row>
    <row r="1135" spans="1:12">
      <c r="A1135" s="11" t="s">
        <v>2135</v>
      </c>
      <c r="D1135" s="11" t="s">
        <v>260</v>
      </c>
      <c r="E1135" s="19" t="s">
        <v>2385</v>
      </c>
      <c r="F1135" s="10">
        <v>42036</v>
      </c>
      <c r="G1135" s="10">
        <v>45323</v>
      </c>
      <c r="H1135" s="11">
        <v>10</v>
      </c>
      <c r="I1135" s="20" t="s">
        <v>259</v>
      </c>
      <c r="J1135" s="11" t="s">
        <v>261</v>
      </c>
      <c r="K1135" s="11" t="s">
        <v>8715</v>
      </c>
      <c r="L1135" s="11">
        <v>2</v>
      </c>
    </row>
    <row r="1136" spans="1:12">
      <c r="A1136" s="11" t="s">
        <v>2136</v>
      </c>
      <c r="D1136" s="11" t="s">
        <v>260</v>
      </c>
      <c r="E1136" s="19" t="s">
        <v>2386</v>
      </c>
      <c r="F1136" s="10">
        <v>42036</v>
      </c>
      <c r="G1136" s="10">
        <v>45323</v>
      </c>
      <c r="H1136" s="11">
        <v>10</v>
      </c>
      <c r="I1136" s="20" t="s">
        <v>259</v>
      </c>
      <c r="J1136" s="11" t="s">
        <v>261</v>
      </c>
      <c r="K1136" s="11" t="s">
        <v>8715</v>
      </c>
      <c r="L1136" s="11">
        <v>2</v>
      </c>
    </row>
    <row r="1137" spans="1:12">
      <c r="A1137" s="11" t="s">
        <v>2137</v>
      </c>
      <c r="D1137" s="11" t="s">
        <v>260</v>
      </c>
      <c r="E1137" s="19" t="s">
        <v>2387</v>
      </c>
      <c r="F1137" s="10">
        <v>42036</v>
      </c>
      <c r="G1137" s="10">
        <v>45323</v>
      </c>
      <c r="H1137" s="11">
        <v>10</v>
      </c>
      <c r="I1137" s="20" t="s">
        <v>259</v>
      </c>
      <c r="J1137" s="11" t="s">
        <v>261</v>
      </c>
      <c r="K1137" s="11" t="s">
        <v>8715</v>
      </c>
      <c r="L1137" s="11">
        <v>2</v>
      </c>
    </row>
    <row r="1138" spans="1:12">
      <c r="A1138" s="11" t="s">
        <v>2138</v>
      </c>
      <c r="D1138" s="11" t="s">
        <v>260</v>
      </c>
      <c r="E1138" s="19" t="s">
        <v>2388</v>
      </c>
      <c r="F1138" s="10">
        <v>42036</v>
      </c>
      <c r="G1138" s="10">
        <v>45323</v>
      </c>
      <c r="H1138" s="11">
        <v>10</v>
      </c>
      <c r="I1138" s="20" t="s">
        <v>259</v>
      </c>
      <c r="J1138" s="11" t="s">
        <v>261</v>
      </c>
      <c r="K1138" s="11" t="s">
        <v>8715</v>
      </c>
      <c r="L1138" s="11">
        <v>2</v>
      </c>
    </row>
    <row r="1139" spans="1:12">
      <c r="A1139" s="11" t="s">
        <v>2139</v>
      </c>
      <c r="D1139" s="11" t="s">
        <v>260</v>
      </c>
      <c r="E1139" s="19" t="s">
        <v>2389</v>
      </c>
      <c r="F1139" s="10">
        <v>42036</v>
      </c>
      <c r="G1139" s="10">
        <v>45323</v>
      </c>
      <c r="H1139" s="11">
        <v>10</v>
      </c>
      <c r="I1139" s="20" t="s">
        <v>259</v>
      </c>
      <c r="J1139" s="11" t="s">
        <v>261</v>
      </c>
      <c r="K1139" s="11" t="s">
        <v>8715</v>
      </c>
      <c r="L1139" s="11">
        <v>2</v>
      </c>
    </row>
    <row r="1140" spans="1:12">
      <c r="A1140" s="11" t="s">
        <v>2140</v>
      </c>
      <c r="D1140" s="11" t="s">
        <v>260</v>
      </c>
      <c r="E1140" s="19" t="s">
        <v>2390</v>
      </c>
      <c r="F1140" s="10">
        <v>42036</v>
      </c>
      <c r="G1140" s="10">
        <v>45323</v>
      </c>
      <c r="H1140" s="11">
        <v>10</v>
      </c>
      <c r="I1140" s="20" t="s">
        <v>259</v>
      </c>
      <c r="J1140" s="11" t="s">
        <v>261</v>
      </c>
      <c r="K1140" s="11" t="s">
        <v>8715</v>
      </c>
      <c r="L1140" s="11">
        <v>2</v>
      </c>
    </row>
    <row r="1141" spans="1:12">
      <c r="A1141" s="11" t="s">
        <v>2141</v>
      </c>
      <c r="D1141" s="11" t="s">
        <v>260</v>
      </c>
      <c r="E1141" s="19" t="s">
        <v>2391</v>
      </c>
      <c r="F1141" s="10">
        <v>42036</v>
      </c>
      <c r="G1141" s="10">
        <v>45323</v>
      </c>
      <c r="H1141" s="11">
        <v>10</v>
      </c>
      <c r="I1141" s="20" t="s">
        <v>259</v>
      </c>
      <c r="J1141" s="11" t="s">
        <v>261</v>
      </c>
      <c r="K1141" s="11" t="s">
        <v>8715</v>
      </c>
      <c r="L1141" s="11">
        <v>2</v>
      </c>
    </row>
    <row r="1142" spans="1:12">
      <c r="A1142" s="11" t="s">
        <v>2142</v>
      </c>
      <c r="D1142" s="11" t="s">
        <v>260</v>
      </c>
      <c r="E1142" s="19" t="s">
        <v>2392</v>
      </c>
      <c r="F1142" s="10">
        <v>42036</v>
      </c>
      <c r="G1142" s="10">
        <v>45323</v>
      </c>
      <c r="H1142" s="11">
        <v>10</v>
      </c>
      <c r="I1142" s="20" t="s">
        <v>259</v>
      </c>
      <c r="J1142" s="11" t="s">
        <v>261</v>
      </c>
      <c r="K1142" s="11" t="s">
        <v>8715</v>
      </c>
      <c r="L1142" s="11">
        <v>2</v>
      </c>
    </row>
    <row r="1143" spans="1:12">
      <c r="A1143" s="11" t="s">
        <v>2143</v>
      </c>
      <c r="D1143" s="11" t="s">
        <v>260</v>
      </c>
      <c r="E1143" s="19" t="s">
        <v>2393</v>
      </c>
      <c r="F1143" s="10">
        <v>42036</v>
      </c>
      <c r="G1143" s="10">
        <v>45323</v>
      </c>
      <c r="H1143" s="11">
        <v>10</v>
      </c>
      <c r="I1143" s="20" t="s">
        <v>259</v>
      </c>
      <c r="J1143" s="11" t="s">
        <v>261</v>
      </c>
      <c r="K1143" s="11" t="s">
        <v>8715</v>
      </c>
      <c r="L1143" s="11">
        <v>2</v>
      </c>
    </row>
    <row r="1144" spans="1:12">
      <c r="A1144" s="11" t="s">
        <v>2144</v>
      </c>
      <c r="D1144" s="11" t="s">
        <v>260</v>
      </c>
      <c r="E1144" s="19" t="s">
        <v>2394</v>
      </c>
      <c r="F1144" s="10">
        <v>42036</v>
      </c>
      <c r="G1144" s="10">
        <v>45323</v>
      </c>
      <c r="H1144" s="11">
        <v>10</v>
      </c>
      <c r="I1144" s="20" t="s">
        <v>259</v>
      </c>
      <c r="J1144" s="11" t="s">
        <v>261</v>
      </c>
      <c r="K1144" s="11" t="s">
        <v>8715</v>
      </c>
      <c r="L1144" s="11">
        <v>2</v>
      </c>
    </row>
    <row r="1145" spans="1:12">
      <c r="A1145" s="11" t="s">
        <v>2145</v>
      </c>
      <c r="D1145" s="11" t="s">
        <v>260</v>
      </c>
      <c r="E1145" s="19" t="s">
        <v>2395</v>
      </c>
      <c r="F1145" s="10">
        <v>42036</v>
      </c>
      <c r="G1145" s="10">
        <v>45323</v>
      </c>
      <c r="H1145" s="11">
        <v>10</v>
      </c>
      <c r="I1145" s="20" t="s">
        <v>259</v>
      </c>
      <c r="J1145" s="11" t="s">
        <v>261</v>
      </c>
      <c r="K1145" s="11" t="s">
        <v>8715</v>
      </c>
      <c r="L1145" s="11">
        <v>2</v>
      </c>
    </row>
    <row r="1146" spans="1:12">
      <c r="A1146" s="11" t="s">
        <v>2146</v>
      </c>
      <c r="D1146" s="11" t="s">
        <v>260</v>
      </c>
      <c r="E1146" s="19" t="s">
        <v>2396</v>
      </c>
      <c r="F1146" s="10">
        <v>42036</v>
      </c>
      <c r="G1146" s="10">
        <v>45323</v>
      </c>
      <c r="H1146" s="11">
        <v>10</v>
      </c>
      <c r="I1146" s="20" t="s">
        <v>259</v>
      </c>
      <c r="J1146" s="11" t="s">
        <v>261</v>
      </c>
      <c r="K1146" s="11" t="s">
        <v>8715</v>
      </c>
      <c r="L1146" s="11">
        <v>2</v>
      </c>
    </row>
    <row r="1147" spans="1:12">
      <c r="A1147" s="11" t="s">
        <v>2147</v>
      </c>
      <c r="D1147" s="11" t="s">
        <v>260</v>
      </c>
      <c r="E1147" s="19" t="s">
        <v>2397</v>
      </c>
      <c r="F1147" s="10">
        <v>42036</v>
      </c>
      <c r="G1147" s="10">
        <v>45323</v>
      </c>
      <c r="H1147" s="11">
        <v>10</v>
      </c>
      <c r="I1147" s="20" t="s">
        <v>259</v>
      </c>
      <c r="J1147" s="11" t="s">
        <v>261</v>
      </c>
      <c r="K1147" s="11" t="s">
        <v>8715</v>
      </c>
      <c r="L1147" s="11">
        <v>2</v>
      </c>
    </row>
    <row r="1148" spans="1:12">
      <c r="A1148" s="11" t="s">
        <v>2148</v>
      </c>
      <c r="D1148" s="11" t="s">
        <v>260</v>
      </c>
      <c r="E1148" s="19" t="s">
        <v>2398</v>
      </c>
      <c r="F1148" s="10">
        <v>42036</v>
      </c>
      <c r="G1148" s="10">
        <v>45323</v>
      </c>
      <c r="H1148" s="11">
        <v>10</v>
      </c>
      <c r="I1148" s="20" t="s">
        <v>259</v>
      </c>
      <c r="J1148" s="11" t="s">
        <v>261</v>
      </c>
      <c r="K1148" s="11" t="s">
        <v>8715</v>
      </c>
      <c r="L1148" s="11">
        <v>2</v>
      </c>
    </row>
    <row r="1149" spans="1:12">
      <c r="A1149" s="11" t="s">
        <v>2149</v>
      </c>
      <c r="D1149" s="11" t="s">
        <v>260</v>
      </c>
      <c r="E1149" s="19" t="s">
        <v>2399</v>
      </c>
      <c r="F1149" s="10">
        <v>42036</v>
      </c>
      <c r="G1149" s="10">
        <v>45323</v>
      </c>
      <c r="H1149" s="11">
        <v>10</v>
      </c>
      <c r="I1149" s="20" t="s">
        <v>259</v>
      </c>
      <c r="J1149" s="11" t="s">
        <v>261</v>
      </c>
      <c r="K1149" s="11" t="s">
        <v>8715</v>
      </c>
      <c r="L1149" s="11">
        <v>2</v>
      </c>
    </row>
    <row r="1150" spans="1:12">
      <c r="A1150" s="11" t="s">
        <v>2150</v>
      </c>
      <c r="D1150" s="11" t="s">
        <v>260</v>
      </c>
      <c r="E1150" s="19" t="s">
        <v>2400</v>
      </c>
      <c r="F1150" s="10">
        <v>42036</v>
      </c>
      <c r="G1150" s="10">
        <v>45323</v>
      </c>
      <c r="H1150" s="11">
        <v>10</v>
      </c>
      <c r="I1150" s="20" t="s">
        <v>259</v>
      </c>
      <c r="J1150" s="11" t="s">
        <v>261</v>
      </c>
      <c r="K1150" s="11" t="s">
        <v>8715</v>
      </c>
      <c r="L1150" s="11">
        <v>2</v>
      </c>
    </row>
    <row r="1151" spans="1:12">
      <c r="A1151" s="11" t="s">
        <v>2151</v>
      </c>
      <c r="D1151" s="11" t="s">
        <v>260</v>
      </c>
      <c r="E1151" s="19" t="s">
        <v>2401</v>
      </c>
      <c r="F1151" s="10">
        <v>42036</v>
      </c>
      <c r="G1151" s="10">
        <v>45323</v>
      </c>
      <c r="H1151" s="11">
        <v>10</v>
      </c>
      <c r="I1151" s="20" t="s">
        <v>259</v>
      </c>
      <c r="J1151" s="11" t="s">
        <v>261</v>
      </c>
      <c r="K1151" s="11" t="s">
        <v>8715</v>
      </c>
      <c r="L1151" s="11">
        <v>2</v>
      </c>
    </row>
    <row r="1152" spans="1:12">
      <c r="A1152" s="11" t="s">
        <v>2152</v>
      </c>
      <c r="D1152" s="11" t="s">
        <v>260</v>
      </c>
      <c r="E1152" s="19" t="s">
        <v>2402</v>
      </c>
      <c r="F1152" s="10">
        <v>42036</v>
      </c>
      <c r="G1152" s="10">
        <v>45323</v>
      </c>
      <c r="H1152" s="11">
        <v>10</v>
      </c>
      <c r="I1152" s="20" t="s">
        <v>259</v>
      </c>
      <c r="J1152" s="11" t="s">
        <v>261</v>
      </c>
      <c r="K1152" s="11" t="s">
        <v>8715</v>
      </c>
      <c r="L1152" s="11">
        <v>2</v>
      </c>
    </row>
    <row r="1153" spans="1:12">
      <c r="A1153" s="11" t="s">
        <v>2153</v>
      </c>
      <c r="D1153" s="11" t="s">
        <v>260</v>
      </c>
      <c r="E1153" s="19" t="s">
        <v>2403</v>
      </c>
      <c r="F1153" s="10">
        <v>42036</v>
      </c>
      <c r="G1153" s="10">
        <v>45323</v>
      </c>
      <c r="H1153" s="11">
        <v>10</v>
      </c>
      <c r="I1153" s="20" t="s">
        <v>259</v>
      </c>
      <c r="J1153" s="11" t="s">
        <v>261</v>
      </c>
      <c r="K1153" s="11" t="s">
        <v>8715</v>
      </c>
      <c r="L1153" s="11">
        <v>2</v>
      </c>
    </row>
    <row r="1154" spans="1:12">
      <c r="A1154" s="11" t="s">
        <v>2154</v>
      </c>
      <c r="D1154" s="11" t="s">
        <v>260</v>
      </c>
      <c r="E1154" s="19" t="s">
        <v>2404</v>
      </c>
      <c r="F1154" s="10">
        <v>42036</v>
      </c>
      <c r="G1154" s="10">
        <v>45323</v>
      </c>
      <c r="H1154" s="11">
        <v>10</v>
      </c>
      <c r="I1154" s="20" t="s">
        <v>259</v>
      </c>
      <c r="J1154" s="11" t="s">
        <v>261</v>
      </c>
      <c r="K1154" s="11" t="s">
        <v>8715</v>
      </c>
      <c r="L1154" s="11">
        <v>2</v>
      </c>
    </row>
    <row r="1155" spans="1:12">
      <c r="A1155" s="11" t="s">
        <v>2155</v>
      </c>
      <c r="D1155" s="11" t="s">
        <v>260</v>
      </c>
      <c r="E1155" s="19" t="s">
        <v>2405</v>
      </c>
      <c r="F1155" s="10">
        <v>42036</v>
      </c>
      <c r="G1155" s="10">
        <v>45323</v>
      </c>
      <c r="H1155" s="11">
        <v>10</v>
      </c>
      <c r="I1155" s="20" t="s">
        <v>259</v>
      </c>
      <c r="J1155" s="11" t="s">
        <v>261</v>
      </c>
      <c r="K1155" s="11" t="s">
        <v>8715</v>
      </c>
      <c r="L1155" s="11">
        <v>2</v>
      </c>
    </row>
    <row r="1156" spans="1:12">
      <c r="A1156" s="11" t="s">
        <v>2156</v>
      </c>
      <c r="D1156" s="11" t="s">
        <v>260</v>
      </c>
      <c r="E1156" s="19" t="s">
        <v>2406</v>
      </c>
      <c r="F1156" s="10">
        <v>42036</v>
      </c>
      <c r="G1156" s="10">
        <v>45323</v>
      </c>
      <c r="H1156" s="11">
        <v>10</v>
      </c>
      <c r="I1156" s="20" t="s">
        <v>259</v>
      </c>
      <c r="J1156" s="11" t="s">
        <v>261</v>
      </c>
      <c r="K1156" s="11" t="s">
        <v>8715</v>
      </c>
      <c r="L1156" s="11">
        <v>2</v>
      </c>
    </row>
    <row r="1157" spans="1:12">
      <c r="A1157" s="11" t="s">
        <v>2157</v>
      </c>
      <c r="D1157" s="11" t="s">
        <v>260</v>
      </c>
      <c r="E1157" s="19" t="s">
        <v>2407</v>
      </c>
      <c r="F1157" s="10">
        <v>42036</v>
      </c>
      <c r="G1157" s="10">
        <v>45323</v>
      </c>
      <c r="H1157" s="11">
        <v>10</v>
      </c>
      <c r="I1157" s="20" t="s">
        <v>259</v>
      </c>
      <c r="J1157" s="11" t="s">
        <v>261</v>
      </c>
      <c r="K1157" s="11" t="s">
        <v>8715</v>
      </c>
      <c r="L1157" s="11">
        <v>2</v>
      </c>
    </row>
    <row r="1158" spans="1:12">
      <c r="A1158" s="11" t="s">
        <v>2158</v>
      </c>
      <c r="D1158" s="11" t="s">
        <v>260</v>
      </c>
      <c r="E1158" s="19" t="s">
        <v>2408</v>
      </c>
      <c r="F1158" s="10">
        <v>42036</v>
      </c>
      <c r="G1158" s="10">
        <v>45323</v>
      </c>
      <c r="H1158" s="11">
        <v>10</v>
      </c>
      <c r="I1158" s="20" t="s">
        <v>259</v>
      </c>
      <c r="J1158" s="11" t="s">
        <v>261</v>
      </c>
      <c r="K1158" s="11" t="s">
        <v>8715</v>
      </c>
      <c r="L1158" s="11">
        <v>2</v>
      </c>
    </row>
    <row r="1159" spans="1:12">
      <c r="A1159" s="11" t="s">
        <v>2159</v>
      </c>
      <c r="D1159" s="11" t="s">
        <v>260</v>
      </c>
      <c r="E1159" s="19" t="s">
        <v>2409</v>
      </c>
      <c r="F1159" s="10">
        <v>42036</v>
      </c>
      <c r="G1159" s="10">
        <v>45323</v>
      </c>
      <c r="H1159" s="11">
        <v>10</v>
      </c>
      <c r="I1159" s="20" t="s">
        <v>259</v>
      </c>
      <c r="J1159" s="11" t="s">
        <v>261</v>
      </c>
      <c r="K1159" s="11" t="s">
        <v>8715</v>
      </c>
      <c r="L1159" s="11">
        <v>2</v>
      </c>
    </row>
    <row r="1160" spans="1:12">
      <c r="A1160" s="11" t="s">
        <v>2160</v>
      </c>
      <c r="D1160" s="11" t="s">
        <v>260</v>
      </c>
      <c r="E1160" s="19" t="s">
        <v>2410</v>
      </c>
      <c r="F1160" s="10">
        <v>42036</v>
      </c>
      <c r="G1160" s="10">
        <v>45323</v>
      </c>
      <c r="H1160" s="11">
        <v>10</v>
      </c>
      <c r="I1160" s="20" t="s">
        <v>259</v>
      </c>
      <c r="J1160" s="11" t="s">
        <v>261</v>
      </c>
      <c r="K1160" s="11" t="s">
        <v>8715</v>
      </c>
      <c r="L1160" s="11">
        <v>2</v>
      </c>
    </row>
    <row r="1161" spans="1:12">
      <c r="A1161" s="11" t="s">
        <v>2161</v>
      </c>
      <c r="D1161" s="11" t="s">
        <v>260</v>
      </c>
      <c r="E1161" s="19" t="s">
        <v>2411</v>
      </c>
      <c r="F1161" s="10">
        <v>42036</v>
      </c>
      <c r="G1161" s="10">
        <v>45323</v>
      </c>
      <c r="H1161" s="11">
        <v>10</v>
      </c>
      <c r="I1161" s="20" t="s">
        <v>259</v>
      </c>
      <c r="J1161" s="11" t="s">
        <v>261</v>
      </c>
      <c r="K1161" s="11" t="s">
        <v>8715</v>
      </c>
      <c r="L1161" s="11">
        <v>2</v>
      </c>
    </row>
    <row r="1162" spans="1:12">
      <c r="A1162" s="11" t="s">
        <v>2162</v>
      </c>
      <c r="D1162" s="11" t="s">
        <v>260</v>
      </c>
      <c r="E1162" s="19" t="s">
        <v>2412</v>
      </c>
      <c r="F1162" s="10">
        <v>42036</v>
      </c>
      <c r="G1162" s="10">
        <v>45323</v>
      </c>
      <c r="H1162" s="11">
        <v>10</v>
      </c>
      <c r="I1162" s="20" t="s">
        <v>259</v>
      </c>
      <c r="J1162" s="11" t="s">
        <v>261</v>
      </c>
      <c r="K1162" s="11" t="s">
        <v>8715</v>
      </c>
      <c r="L1162" s="11">
        <v>2</v>
      </c>
    </row>
    <row r="1163" spans="1:12">
      <c r="A1163" s="11" t="s">
        <v>2163</v>
      </c>
      <c r="D1163" s="11" t="s">
        <v>260</v>
      </c>
      <c r="E1163" s="19" t="s">
        <v>2413</v>
      </c>
      <c r="F1163" s="10">
        <v>42036</v>
      </c>
      <c r="G1163" s="10">
        <v>45323</v>
      </c>
      <c r="H1163" s="11">
        <v>10</v>
      </c>
      <c r="I1163" s="20" t="s">
        <v>259</v>
      </c>
      <c r="J1163" s="11" t="s">
        <v>261</v>
      </c>
      <c r="K1163" s="11" t="s">
        <v>8715</v>
      </c>
      <c r="L1163" s="11">
        <v>2</v>
      </c>
    </row>
    <row r="1164" spans="1:12">
      <c r="A1164" s="11" t="s">
        <v>2164</v>
      </c>
      <c r="D1164" s="11" t="s">
        <v>260</v>
      </c>
      <c r="E1164" s="19" t="s">
        <v>2414</v>
      </c>
      <c r="F1164" s="10">
        <v>42036</v>
      </c>
      <c r="G1164" s="10">
        <v>45323</v>
      </c>
      <c r="H1164" s="11">
        <v>10</v>
      </c>
      <c r="I1164" s="20" t="s">
        <v>259</v>
      </c>
      <c r="J1164" s="11" t="s">
        <v>261</v>
      </c>
      <c r="K1164" s="11" t="s">
        <v>8715</v>
      </c>
      <c r="L1164" s="11">
        <v>2</v>
      </c>
    </row>
    <row r="1165" spans="1:12">
      <c r="A1165" s="11" t="s">
        <v>2165</v>
      </c>
      <c r="D1165" s="11" t="s">
        <v>260</v>
      </c>
      <c r="E1165" s="19" t="s">
        <v>2415</v>
      </c>
      <c r="F1165" s="10">
        <v>42036</v>
      </c>
      <c r="G1165" s="10">
        <v>45323</v>
      </c>
      <c r="H1165" s="11">
        <v>10</v>
      </c>
      <c r="I1165" s="20" t="s">
        <v>259</v>
      </c>
      <c r="J1165" s="11" t="s">
        <v>261</v>
      </c>
      <c r="K1165" s="11" t="s">
        <v>8715</v>
      </c>
      <c r="L1165" s="11">
        <v>2</v>
      </c>
    </row>
    <row r="1166" spans="1:12">
      <c r="A1166" s="11" t="s">
        <v>2166</v>
      </c>
      <c r="D1166" s="11" t="s">
        <v>260</v>
      </c>
      <c r="E1166" s="19" t="s">
        <v>2416</v>
      </c>
      <c r="F1166" s="10">
        <v>42036</v>
      </c>
      <c r="G1166" s="10">
        <v>45323</v>
      </c>
      <c r="H1166" s="11">
        <v>10</v>
      </c>
      <c r="I1166" s="20" t="s">
        <v>259</v>
      </c>
      <c r="J1166" s="11" t="s">
        <v>261</v>
      </c>
      <c r="K1166" s="11" t="s">
        <v>8715</v>
      </c>
      <c r="L1166" s="11">
        <v>2</v>
      </c>
    </row>
    <row r="1167" spans="1:12">
      <c r="A1167" s="11" t="s">
        <v>2167</v>
      </c>
      <c r="D1167" s="11" t="s">
        <v>260</v>
      </c>
      <c r="E1167" s="19" t="s">
        <v>2417</v>
      </c>
      <c r="F1167" s="10">
        <v>42036</v>
      </c>
      <c r="G1167" s="10">
        <v>45323</v>
      </c>
      <c r="H1167" s="11">
        <v>10</v>
      </c>
      <c r="I1167" s="20" t="s">
        <v>259</v>
      </c>
      <c r="J1167" s="11" t="s">
        <v>261</v>
      </c>
      <c r="K1167" s="11" t="s">
        <v>8715</v>
      </c>
      <c r="L1167" s="11">
        <v>2</v>
      </c>
    </row>
    <row r="1168" spans="1:12">
      <c r="A1168" s="11" t="s">
        <v>2168</v>
      </c>
      <c r="D1168" s="11" t="s">
        <v>260</v>
      </c>
      <c r="E1168" s="19" t="s">
        <v>2418</v>
      </c>
      <c r="F1168" s="10">
        <v>42036</v>
      </c>
      <c r="G1168" s="10">
        <v>45323</v>
      </c>
      <c r="H1168" s="11">
        <v>10</v>
      </c>
      <c r="I1168" s="20" t="s">
        <v>259</v>
      </c>
      <c r="J1168" s="11" t="s">
        <v>261</v>
      </c>
      <c r="K1168" s="11" t="s">
        <v>8715</v>
      </c>
      <c r="L1168" s="11">
        <v>2</v>
      </c>
    </row>
    <row r="1169" spans="1:12">
      <c r="A1169" s="11" t="s">
        <v>2169</v>
      </c>
      <c r="D1169" s="11" t="s">
        <v>260</v>
      </c>
      <c r="E1169" s="19" t="s">
        <v>2419</v>
      </c>
      <c r="F1169" s="10">
        <v>42036</v>
      </c>
      <c r="G1169" s="10">
        <v>45323</v>
      </c>
      <c r="H1169" s="11">
        <v>10</v>
      </c>
      <c r="I1169" s="20" t="s">
        <v>259</v>
      </c>
      <c r="J1169" s="11" t="s">
        <v>261</v>
      </c>
      <c r="K1169" s="11" t="s">
        <v>8715</v>
      </c>
      <c r="L1169" s="11">
        <v>2</v>
      </c>
    </row>
    <row r="1170" spans="1:12">
      <c r="A1170" s="11" t="s">
        <v>2170</v>
      </c>
      <c r="D1170" s="11" t="s">
        <v>260</v>
      </c>
      <c r="E1170" s="19" t="s">
        <v>2420</v>
      </c>
      <c r="F1170" s="10">
        <v>42036</v>
      </c>
      <c r="G1170" s="10">
        <v>45323</v>
      </c>
      <c r="H1170" s="11">
        <v>10</v>
      </c>
      <c r="I1170" s="20" t="s">
        <v>259</v>
      </c>
      <c r="J1170" s="11" t="s">
        <v>261</v>
      </c>
      <c r="K1170" s="11" t="s">
        <v>8715</v>
      </c>
      <c r="L1170" s="11">
        <v>2</v>
      </c>
    </row>
    <row r="1171" spans="1:12">
      <c r="A1171" s="11" t="s">
        <v>2171</v>
      </c>
      <c r="D1171" s="11" t="s">
        <v>260</v>
      </c>
      <c r="E1171" s="19" t="s">
        <v>2421</v>
      </c>
      <c r="F1171" s="10">
        <v>42036</v>
      </c>
      <c r="G1171" s="10">
        <v>45323</v>
      </c>
      <c r="H1171" s="11">
        <v>10</v>
      </c>
      <c r="I1171" s="20" t="s">
        <v>259</v>
      </c>
      <c r="J1171" s="11" t="s">
        <v>261</v>
      </c>
      <c r="K1171" s="11" t="s">
        <v>8715</v>
      </c>
      <c r="L1171" s="11">
        <v>2</v>
      </c>
    </row>
    <row r="1172" spans="1:12">
      <c r="A1172" s="11" t="s">
        <v>2172</v>
      </c>
      <c r="D1172" s="11" t="s">
        <v>260</v>
      </c>
      <c r="E1172" s="19" t="s">
        <v>2422</v>
      </c>
      <c r="F1172" s="10">
        <v>42036</v>
      </c>
      <c r="G1172" s="10">
        <v>45323</v>
      </c>
      <c r="H1172" s="11">
        <v>10</v>
      </c>
      <c r="I1172" s="20" t="s">
        <v>259</v>
      </c>
      <c r="J1172" s="11" t="s">
        <v>261</v>
      </c>
      <c r="K1172" s="11" t="s">
        <v>8715</v>
      </c>
      <c r="L1172" s="11">
        <v>2</v>
      </c>
    </row>
    <row r="1173" spans="1:12">
      <c r="A1173" s="11" t="s">
        <v>2173</v>
      </c>
      <c r="D1173" s="11" t="s">
        <v>260</v>
      </c>
      <c r="E1173" s="19" t="s">
        <v>2423</v>
      </c>
      <c r="F1173" s="10">
        <v>42036</v>
      </c>
      <c r="G1173" s="10">
        <v>45323</v>
      </c>
      <c r="H1173" s="11">
        <v>10</v>
      </c>
      <c r="I1173" s="20" t="s">
        <v>259</v>
      </c>
      <c r="J1173" s="11" t="s">
        <v>261</v>
      </c>
      <c r="K1173" s="11" t="s">
        <v>8715</v>
      </c>
      <c r="L1173" s="11">
        <v>2</v>
      </c>
    </row>
    <row r="1174" spans="1:12">
      <c r="A1174" s="11" t="s">
        <v>2174</v>
      </c>
      <c r="D1174" s="11" t="s">
        <v>260</v>
      </c>
      <c r="E1174" s="19" t="s">
        <v>2424</v>
      </c>
      <c r="F1174" s="10">
        <v>42036</v>
      </c>
      <c r="G1174" s="10">
        <v>45323</v>
      </c>
      <c r="H1174" s="11">
        <v>10</v>
      </c>
      <c r="I1174" s="20" t="s">
        <v>259</v>
      </c>
      <c r="J1174" s="11" t="s">
        <v>261</v>
      </c>
      <c r="K1174" s="11" t="s">
        <v>8715</v>
      </c>
      <c r="L1174" s="11">
        <v>2</v>
      </c>
    </row>
    <row r="1175" spans="1:12">
      <c r="A1175" s="11" t="s">
        <v>2175</v>
      </c>
      <c r="D1175" s="11" t="s">
        <v>260</v>
      </c>
      <c r="E1175" s="19" t="s">
        <v>2425</v>
      </c>
      <c r="F1175" s="10">
        <v>42036</v>
      </c>
      <c r="G1175" s="10">
        <v>45323</v>
      </c>
      <c r="H1175" s="11">
        <v>10</v>
      </c>
      <c r="I1175" s="20" t="s">
        <v>259</v>
      </c>
      <c r="J1175" s="11" t="s">
        <v>261</v>
      </c>
      <c r="K1175" s="11" t="s">
        <v>8715</v>
      </c>
      <c r="L1175" s="11">
        <v>2</v>
      </c>
    </row>
    <row r="1176" spans="1:12">
      <c r="A1176" s="11" t="s">
        <v>2176</v>
      </c>
      <c r="D1176" s="11" t="s">
        <v>260</v>
      </c>
      <c r="E1176" s="19" t="s">
        <v>2426</v>
      </c>
      <c r="F1176" s="10">
        <v>42036</v>
      </c>
      <c r="G1176" s="10">
        <v>45323</v>
      </c>
      <c r="H1176" s="11">
        <v>10</v>
      </c>
      <c r="I1176" s="20" t="s">
        <v>259</v>
      </c>
      <c r="J1176" s="11" t="s">
        <v>261</v>
      </c>
      <c r="K1176" s="11" t="s">
        <v>8715</v>
      </c>
      <c r="L1176" s="11">
        <v>2</v>
      </c>
    </row>
    <row r="1177" spans="1:12">
      <c r="A1177" s="11" t="s">
        <v>2177</v>
      </c>
      <c r="D1177" s="11" t="s">
        <v>260</v>
      </c>
      <c r="E1177" s="19" t="s">
        <v>2427</v>
      </c>
      <c r="F1177" s="10">
        <v>42036</v>
      </c>
      <c r="G1177" s="10">
        <v>45323</v>
      </c>
      <c r="H1177" s="11">
        <v>10</v>
      </c>
      <c r="I1177" s="20" t="s">
        <v>259</v>
      </c>
      <c r="J1177" s="11" t="s">
        <v>261</v>
      </c>
      <c r="K1177" s="11" t="s">
        <v>8715</v>
      </c>
      <c r="L1177" s="11">
        <v>2</v>
      </c>
    </row>
    <row r="1178" spans="1:12">
      <c r="A1178" s="11" t="s">
        <v>2178</v>
      </c>
      <c r="D1178" s="11" t="s">
        <v>260</v>
      </c>
      <c r="E1178" s="19" t="s">
        <v>2428</v>
      </c>
      <c r="F1178" s="10">
        <v>42036</v>
      </c>
      <c r="G1178" s="10">
        <v>45323</v>
      </c>
      <c r="H1178" s="11">
        <v>10</v>
      </c>
      <c r="I1178" s="20" t="s">
        <v>259</v>
      </c>
      <c r="J1178" s="11" t="s">
        <v>261</v>
      </c>
      <c r="K1178" s="11" t="s">
        <v>8715</v>
      </c>
      <c r="L1178" s="11">
        <v>2</v>
      </c>
    </row>
    <row r="1179" spans="1:12">
      <c r="A1179" s="11" t="s">
        <v>2179</v>
      </c>
      <c r="D1179" s="11" t="s">
        <v>260</v>
      </c>
      <c r="E1179" s="19" t="s">
        <v>2429</v>
      </c>
      <c r="F1179" s="10">
        <v>42036</v>
      </c>
      <c r="G1179" s="10">
        <v>45323</v>
      </c>
      <c r="H1179" s="11">
        <v>10</v>
      </c>
      <c r="I1179" s="20" t="s">
        <v>259</v>
      </c>
      <c r="J1179" s="11" t="s">
        <v>261</v>
      </c>
      <c r="K1179" s="11" t="s">
        <v>8715</v>
      </c>
      <c r="L1179" s="11">
        <v>2</v>
      </c>
    </row>
    <row r="1180" spans="1:12">
      <c r="A1180" s="11" t="s">
        <v>2180</v>
      </c>
      <c r="D1180" s="11" t="s">
        <v>260</v>
      </c>
      <c r="E1180" s="19" t="s">
        <v>2430</v>
      </c>
      <c r="F1180" s="10">
        <v>42036</v>
      </c>
      <c r="G1180" s="10">
        <v>45323</v>
      </c>
      <c r="H1180" s="11">
        <v>10</v>
      </c>
      <c r="I1180" s="20" t="s">
        <v>259</v>
      </c>
      <c r="J1180" s="11" t="s">
        <v>261</v>
      </c>
      <c r="K1180" s="11" t="s">
        <v>8715</v>
      </c>
      <c r="L1180" s="11">
        <v>2</v>
      </c>
    </row>
    <row r="1181" spans="1:12">
      <c r="A1181" s="11" t="s">
        <v>2181</v>
      </c>
      <c r="D1181" s="11" t="s">
        <v>260</v>
      </c>
      <c r="E1181" s="19" t="s">
        <v>2431</v>
      </c>
      <c r="F1181" s="10">
        <v>42036</v>
      </c>
      <c r="G1181" s="10">
        <v>45323</v>
      </c>
      <c r="H1181" s="11">
        <v>10</v>
      </c>
      <c r="I1181" s="20" t="s">
        <v>259</v>
      </c>
      <c r="J1181" s="11" t="s">
        <v>261</v>
      </c>
      <c r="K1181" s="11" t="s">
        <v>8715</v>
      </c>
      <c r="L1181" s="11">
        <v>2</v>
      </c>
    </row>
    <row r="1182" spans="1:12">
      <c r="A1182" s="11" t="s">
        <v>2182</v>
      </c>
      <c r="D1182" s="11" t="s">
        <v>260</v>
      </c>
      <c r="E1182" s="19" t="s">
        <v>2432</v>
      </c>
      <c r="F1182" s="10">
        <v>42036</v>
      </c>
      <c r="G1182" s="10">
        <v>45323</v>
      </c>
      <c r="H1182" s="11">
        <v>10</v>
      </c>
      <c r="I1182" s="20" t="s">
        <v>259</v>
      </c>
      <c r="J1182" s="11" t="s">
        <v>261</v>
      </c>
      <c r="K1182" s="11" t="s">
        <v>8715</v>
      </c>
      <c r="L1182" s="11">
        <v>2</v>
      </c>
    </row>
    <row r="1183" spans="1:12">
      <c r="A1183" s="11" t="s">
        <v>2183</v>
      </c>
      <c r="D1183" s="11" t="s">
        <v>260</v>
      </c>
      <c r="E1183" s="19" t="s">
        <v>2433</v>
      </c>
      <c r="F1183" s="10">
        <v>42036</v>
      </c>
      <c r="G1183" s="10">
        <v>45323</v>
      </c>
      <c r="H1183" s="11">
        <v>10</v>
      </c>
      <c r="I1183" s="20" t="s">
        <v>259</v>
      </c>
      <c r="J1183" s="11" t="s">
        <v>261</v>
      </c>
      <c r="K1183" s="11" t="s">
        <v>8715</v>
      </c>
      <c r="L1183" s="11">
        <v>2</v>
      </c>
    </row>
    <row r="1184" spans="1:12">
      <c r="A1184" s="11" t="s">
        <v>2184</v>
      </c>
      <c r="D1184" s="11" t="s">
        <v>260</v>
      </c>
      <c r="E1184" s="19" t="s">
        <v>2434</v>
      </c>
      <c r="F1184" s="10">
        <v>42036</v>
      </c>
      <c r="G1184" s="10">
        <v>45323</v>
      </c>
      <c r="H1184" s="11">
        <v>10</v>
      </c>
      <c r="I1184" s="20" t="s">
        <v>259</v>
      </c>
      <c r="J1184" s="11" t="s">
        <v>261</v>
      </c>
      <c r="K1184" s="11" t="s">
        <v>8715</v>
      </c>
      <c r="L1184" s="11">
        <v>2</v>
      </c>
    </row>
    <row r="1185" spans="1:12">
      <c r="A1185" s="11" t="s">
        <v>2185</v>
      </c>
      <c r="D1185" s="11" t="s">
        <v>260</v>
      </c>
      <c r="E1185" s="19" t="s">
        <v>2435</v>
      </c>
      <c r="F1185" s="10">
        <v>42036</v>
      </c>
      <c r="G1185" s="10">
        <v>45323</v>
      </c>
      <c r="H1185" s="11">
        <v>10</v>
      </c>
      <c r="I1185" s="20" t="s">
        <v>259</v>
      </c>
      <c r="J1185" s="11" t="s">
        <v>261</v>
      </c>
      <c r="K1185" s="11" t="s">
        <v>8715</v>
      </c>
      <c r="L1185" s="11">
        <v>2</v>
      </c>
    </row>
    <row r="1186" spans="1:12">
      <c r="A1186" s="11" t="s">
        <v>2186</v>
      </c>
      <c r="D1186" s="11" t="s">
        <v>260</v>
      </c>
      <c r="E1186" s="19" t="s">
        <v>2436</v>
      </c>
      <c r="F1186" s="10">
        <v>42036</v>
      </c>
      <c r="G1186" s="10">
        <v>45323</v>
      </c>
      <c r="H1186" s="11">
        <v>10</v>
      </c>
      <c r="I1186" s="20" t="s">
        <v>259</v>
      </c>
      <c r="J1186" s="11" t="s">
        <v>261</v>
      </c>
      <c r="K1186" s="11" t="s">
        <v>8715</v>
      </c>
      <c r="L1186" s="11">
        <v>2</v>
      </c>
    </row>
    <row r="1187" spans="1:12">
      <c r="A1187" s="11" t="s">
        <v>2187</v>
      </c>
      <c r="D1187" s="11" t="s">
        <v>260</v>
      </c>
      <c r="E1187" s="19" t="s">
        <v>2437</v>
      </c>
      <c r="F1187" s="10">
        <v>42036</v>
      </c>
      <c r="G1187" s="10">
        <v>45323</v>
      </c>
      <c r="H1187" s="11">
        <v>10</v>
      </c>
      <c r="I1187" s="20" t="s">
        <v>259</v>
      </c>
      <c r="J1187" s="11" t="s">
        <v>261</v>
      </c>
      <c r="K1187" s="11" t="s">
        <v>8715</v>
      </c>
      <c r="L1187" s="11">
        <v>2</v>
      </c>
    </row>
    <row r="1188" spans="1:12">
      <c r="A1188" s="11" t="s">
        <v>2188</v>
      </c>
      <c r="D1188" s="11" t="s">
        <v>260</v>
      </c>
      <c r="E1188" s="19" t="s">
        <v>2438</v>
      </c>
      <c r="F1188" s="10">
        <v>42036</v>
      </c>
      <c r="G1188" s="10">
        <v>45323</v>
      </c>
      <c r="H1188" s="11">
        <v>10</v>
      </c>
      <c r="I1188" s="20" t="s">
        <v>259</v>
      </c>
      <c r="J1188" s="11" t="s">
        <v>261</v>
      </c>
      <c r="K1188" s="11" t="s">
        <v>8715</v>
      </c>
      <c r="L1188" s="11">
        <v>2</v>
      </c>
    </row>
    <row r="1189" spans="1:12">
      <c r="A1189" s="11" t="s">
        <v>2189</v>
      </c>
      <c r="D1189" s="11" t="s">
        <v>260</v>
      </c>
      <c r="E1189" s="19" t="s">
        <v>2439</v>
      </c>
      <c r="F1189" s="10">
        <v>42036</v>
      </c>
      <c r="G1189" s="10">
        <v>45323</v>
      </c>
      <c r="H1189" s="11">
        <v>10</v>
      </c>
      <c r="I1189" s="20" t="s">
        <v>259</v>
      </c>
      <c r="J1189" s="11" t="s">
        <v>261</v>
      </c>
      <c r="K1189" s="11" t="s">
        <v>8715</v>
      </c>
      <c r="L1189" s="11">
        <v>2</v>
      </c>
    </row>
    <row r="1190" spans="1:12">
      <c r="A1190" s="11" t="s">
        <v>2190</v>
      </c>
      <c r="D1190" s="11" t="s">
        <v>260</v>
      </c>
      <c r="E1190" s="19" t="s">
        <v>2440</v>
      </c>
      <c r="F1190" s="10">
        <v>42036</v>
      </c>
      <c r="G1190" s="10">
        <v>45323</v>
      </c>
      <c r="H1190" s="11">
        <v>10</v>
      </c>
      <c r="I1190" s="20" t="s">
        <v>259</v>
      </c>
      <c r="J1190" s="11" t="s">
        <v>261</v>
      </c>
      <c r="K1190" s="11" t="s">
        <v>8715</v>
      </c>
      <c r="L1190" s="11">
        <v>2</v>
      </c>
    </row>
    <row r="1191" spans="1:12">
      <c r="A1191" s="11" t="s">
        <v>2191</v>
      </c>
      <c r="D1191" s="11" t="s">
        <v>260</v>
      </c>
      <c r="E1191" s="19" t="s">
        <v>2441</v>
      </c>
      <c r="F1191" s="10">
        <v>42036</v>
      </c>
      <c r="G1191" s="10">
        <v>45323</v>
      </c>
      <c r="H1191" s="11">
        <v>10</v>
      </c>
      <c r="I1191" s="20" t="s">
        <v>259</v>
      </c>
      <c r="J1191" s="11" t="s">
        <v>261</v>
      </c>
      <c r="K1191" s="11" t="s">
        <v>8715</v>
      </c>
      <c r="L1191" s="11">
        <v>2</v>
      </c>
    </row>
    <row r="1192" spans="1:12">
      <c r="A1192" s="11" t="s">
        <v>2192</v>
      </c>
      <c r="D1192" s="11" t="s">
        <v>260</v>
      </c>
      <c r="E1192" s="19" t="s">
        <v>2442</v>
      </c>
      <c r="F1192" s="10">
        <v>42036</v>
      </c>
      <c r="G1192" s="10">
        <v>45323</v>
      </c>
      <c r="H1192" s="11">
        <v>10</v>
      </c>
      <c r="I1192" s="20" t="s">
        <v>259</v>
      </c>
      <c r="J1192" s="11" t="s">
        <v>261</v>
      </c>
      <c r="K1192" s="11" t="s">
        <v>8715</v>
      </c>
      <c r="L1192" s="11">
        <v>2</v>
      </c>
    </row>
    <row r="1193" spans="1:12">
      <c r="A1193" s="11" t="s">
        <v>2193</v>
      </c>
      <c r="D1193" s="11" t="s">
        <v>260</v>
      </c>
      <c r="E1193" s="19" t="s">
        <v>2443</v>
      </c>
      <c r="F1193" s="10">
        <v>42036</v>
      </c>
      <c r="G1193" s="10">
        <v>45323</v>
      </c>
      <c r="H1193" s="11">
        <v>10</v>
      </c>
      <c r="I1193" s="20" t="s">
        <v>259</v>
      </c>
      <c r="J1193" s="11" t="s">
        <v>261</v>
      </c>
      <c r="K1193" s="11" t="s">
        <v>8715</v>
      </c>
      <c r="L1193" s="11">
        <v>2</v>
      </c>
    </row>
    <row r="1194" spans="1:12">
      <c r="A1194" s="11" t="s">
        <v>2194</v>
      </c>
      <c r="D1194" s="11" t="s">
        <v>260</v>
      </c>
      <c r="E1194" s="19" t="s">
        <v>2444</v>
      </c>
      <c r="F1194" s="10">
        <v>42036</v>
      </c>
      <c r="G1194" s="10">
        <v>45323</v>
      </c>
      <c r="H1194" s="11">
        <v>10</v>
      </c>
      <c r="I1194" s="20" t="s">
        <v>259</v>
      </c>
      <c r="J1194" s="11" t="s">
        <v>261</v>
      </c>
      <c r="K1194" s="11" t="s">
        <v>8715</v>
      </c>
      <c r="L1194" s="11">
        <v>2</v>
      </c>
    </row>
    <row r="1195" spans="1:12">
      <c r="A1195" s="11" t="s">
        <v>2195</v>
      </c>
      <c r="D1195" s="11" t="s">
        <v>260</v>
      </c>
      <c r="E1195" s="19" t="s">
        <v>2445</v>
      </c>
      <c r="F1195" s="10">
        <v>42036</v>
      </c>
      <c r="G1195" s="10">
        <v>45323</v>
      </c>
      <c r="H1195" s="11">
        <v>10</v>
      </c>
      <c r="I1195" s="20" t="s">
        <v>259</v>
      </c>
      <c r="J1195" s="11" t="s">
        <v>261</v>
      </c>
      <c r="K1195" s="11" t="s">
        <v>8715</v>
      </c>
      <c r="L1195" s="11">
        <v>2</v>
      </c>
    </row>
    <row r="1196" spans="1:12">
      <c r="A1196" s="11" t="s">
        <v>2196</v>
      </c>
      <c r="D1196" s="11" t="s">
        <v>260</v>
      </c>
      <c r="E1196" s="19" t="s">
        <v>2446</v>
      </c>
      <c r="F1196" s="10">
        <v>42036</v>
      </c>
      <c r="G1196" s="10">
        <v>45323</v>
      </c>
      <c r="H1196" s="11">
        <v>10</v>
      </c>
      <c r="I1196" s="20" t="s">
        <v>259</v>
      </c>
      <c r="J1196" s="11" t="s">
        <v>261</v>
      </c>
      <c r="K1196" s="11" t="s">
        <v>8715</v>
      </c>
      <c r="L1196" s="11">
        <v>2</v>
      </c>
    </row>
    <row r="1197" spans="1:12">
      <c r="A1197" s="11" t="s">
        <v>2197</v>
      </c>
      <c r="D1197" s="11" t="s">
        <v>260</v>
      </c>
      <c r="E1197" s="19" t="s">
        <v>2447</v>
      </c>
      <c r="F1197" s="10">
        <v>42036</v>
      </c>
      <c r="G1197" s="10">
        <v>45323</v>
      </c>
      <c r="H1197" s="11">
        <v>10</v>
      </c>
      <c r="I1197" s="20" t="s">
        <v>259</v>
      </c>
      <c r="J1197" s="11" t="s">
        <v>261</v>
      </c>
      <c r="K1197" s="11" t="s">
        <v>8715</v>
      </c>
      <c r="L1197" s="11">
        <v>2</v>
      </c>
    </row>
    <row r="1198" spans="1:12">
      <c r="A1198" s="11" t="s">
        <v>2198</v>
      </c>
      <c r="D1198" s="11" t="s">
        <v>260</v>
      </c>
      <c r="E1198" s="19" t="s">
        <v>2448</v>
      </c>
      <c r="F1198" s="10">
        <v>42036</v>
      </c>
      <c r="G1198" s="10">
        <v>45323</v>
      </c>
      <c r="H1198" s="11">
        <v>10</v>
      </c>
      <c r="I1198" s="20" t="s">
        <v>259</v>
      </c>
      <c r="J1198" s="11" t="s">
        <v>261</v>
      </c>
      <c r="K1198" s="11" t="s">
        <v>8715</v>
      </c>
      <c r="L1198" s="11">
        <v>2</v>
      </c>
    </row>
    <row r="1199" spans="1:12">
      <c r="A1199" s="11" t="s">
        <v>2199</v>
      </c>
      <c r="D1199" s="11" t="s">
        <v>260</v>
      </c>
      <c r="E1199" s="19" t="s">
        <v>2449</v>
      </c>
      <c r="F1199" s="10">
        <v>42036</v>
      </c>
      <c r="G1199" s="10">
        <v>45323</v>
      </c>
      <c r="H1199" s="11">
        <v>10</v>
      </c>
      <c r="I1199" s="20" t="s">
        <v>259</v>
      </c>
      <c r="J1199" s="11" t="s">
        <v>261</v>
      </c>
      <c r="K1199" s="11" t="s">
        <v>8715</v>
      </c>
      <c r="L1199" s="11">
        <v>2</v>
      </c>
    </row>
    <row r="1200" spans="1:12">
      <c r="A1200" s="11" t="s">
        <v>2200</v>
      </c>
      <c r="D1200" s="11" t="s">
        <v>260</v>
      </c>
      <c r="E1200" s="19" t="s">
        <v>2450</v>
      </c>
      <c r="F1200" s="10">
        <v>42036</v>
      </c>
      <c r="G1200" s="10">
        <v>45323</v>
      </c>
      <c r="H1200" s="11">
        <v>10</v>
      </c>
      <c r="I1200" s="20" t="s">
        <v>259</v>
      </c>
      <c r="J1200" s="11" t="s">
        <v>261</v>
      </c>
      <c r="K1200" s="11" t="s">
        <v>8715</v>
      </c>
      <c r="L1200" s="11">
        <v>2</v>
      </c>
    </row>
    <row r="1201" spans="1:12">
      <c r="A1201" s="11" t="s">
        <v>2201</v>
      </c>
      <c r="D1201" s="11" t="s">
        <v>260</v>
      </c>
      <c r="E1201" s="19" t="s">
        <v>2451</v>
      </c>
      <c r="F1201" s="10">
        <v>42036</v>
      </c>
      <c r="G1201" s="10">
        <v>45323</v>
      </c>
      <c r="H1201" s="11">
        <v>10</v>
      </c>
      <c r="I1201" s="20" t="s">
        <v>259</v>
      </c>
      <c r="J1201" s="11" t="s">
        <v>261</v>
      </c>
      <c r="K1201" s="11" t="s">
        <v>8715</v>
      </c>
      <c r="L1201" s="11">
        <v>2</v>
      </c>
    </row>
    <row r="1202" spans="1:12">
      <c r="A1202" s="11" t="s">
        <v>2202</v>
      </c>
      <c r="D1202" s="11" t="s">
        <v>260</v>
      </c>
      <c r="E1202" s="19" t="s">
        <v>2452</v>
      </c>
      <c r="F1202" s="10">
        <v>42036</v>
      </c>
      <c r="G1202" s="10">
        <v>45323</v>
      </c>
      <c r="H1202" s="11">
        <v>10</v>
      </c>
      <c r="I1202" s="20" t="s">
        <v>259</v>
      </c>
      <c r="J1202" s="11" t="s">
        <v>261</v>
      </c>
      <c r="K1202" s="11" t="s">
        <v>8715</v>
      </c>
      <c r="L1202" s="11">
        <v>2</v>
      </c>
    </row>
    <row r="1203" spans="1:12">
      <c r="A1203" s="11" t="s">
        <v>2203</v>
      </c>
      <c r="D1203" s="11" t="s">
        <v>260</v>
      </c>
      <c r="E1203" s="19" t="s">
        <v>2453</v>
      </c>
      <c r="F1203" s="10">
        <v>42036</v>
      </c>
      <c r="G1203" s="10">
        <v>45323</v>
      </c>
      <c r="H1203" s="11">
        <v>10</v>
      </c>
      <c r="I1203" s="20" t="s">
        <v>259</v>
      </c>
      <c r="J1203" s="11" t="s">
        <v>261</v>
      </c>
      <c r="K1203" s="11" t="s">
        <v>8715</v>
      </c>
      <c r="L1203" s="11">
        <v>2</v>
      </c>
    </row>
    <row r="1204" spans="1:12">
      <c r="A1204" s="11" t="s">
        <v>2204</v>
      </c>
      <c r="D1204" s="11" t="s">
        <v>260</v>
      </c>
      <c r="E1204" s="19" t="s">
        <v>2454</v>
      </c>
      <c r="F1204" s="10">
        <v>42036</v>
      </c>
      <c r="G1204" s="10">
        <v>45323</v>
      </c>
      <c r="H1204" s="11">
        <v>10</v>
      </c>
      <c r="I1204" s="20" t="s">
        <v>259</v>
      </c>
      <c r="J1204" s="11" t="s">
        <v>261</v>
      </c>
      <c r="K1204" s="11" t="s">
        <v>8715</v>
      </c>
      <c r="L1204" s="11">
        <v>2</v>
      </c>
    </row>
    <row r="1205" spans="1:12">
      <c r="A1205" s="11" t="s">
        <v>2205</v>
      </c>
      <c r="D1205" s="11" t="s">
        <v>260</v>
      </c>
      <c r="E1205" s="19" t="s">
        <v>2455</v>
      </c>
      <c r="F1205" s="10">
        <v>42036</v>
      </c>
      <c r="G1205" s="10">
        <v>45323</v>
      </c>
      <c r="H1205" s="11">
        <v>10</v>
      </c>
      <c r="I1205" s="20" t="s">
        <v>259</v>
      </c>
      <c r="J1205" s="11" t="s">
        <v>261</v>
      </c>
      <c r="K1205" s="11" t="s">
        <v>8715</v>
      </c>
      <c r="L1205" s="11">
        <v>2</v>
      </c>
    </row>
    <row r="1206" spans="1:12">
      <c r="A1206" s="11" t="s">
        <v>2206</v>
      </c>
      <c r="D1206" s="11" t="s">
        <v>260</v>
      </c>
      <c r="E1206" s="19" t="s">
        <v>2456</v>
      </c>
      <c r="F1206" s="10">
        <v>42036</v>
      </c>
      <c r="G1206" s="10">
        <v>45323</v>
      </c>
      <c r="H1206" s="11">
        <v>10</v>
      </c>
      <c r="I1206" s="20" t="s">
        <v>259</v>
      </c>
      <c r="J1206" s="11" t="s">
        <v>261</v>
      </c>
      <c r="K1206" s="11" t="s">
        <v>8715</v>
      </c>
      <c r="L1206" s="11">
        <v>2</v>
      </c>
    </row>
    <row r="1207" spans="1:12">
      <c r="A1207" s="11" t="s">
        <v>2207</v>
      </c>
      <c r="D1207" s="11" t="s">
        <v>260</v>
      </c>
      <c r="E1207" s="19" t="s">
        <v>2457</v>
      </c>
      <c r="F1207" s="10">
        <v>42036</v>
      </c>
      <c r="G1207" s="10">
        <v>45323</v>
      </c>
      <c r="H1207" s="11">
        <v>10</v>
      </c>
      <c r="I1207" s="20" t="s">
        <v>259</v>
      </c>
      <c r="J1207" s="11" t="s">
        <v>261</v>
      </c>
      <c r="K1207" s="11" t="s">
        <v>8715</v>
      </c>
      <c r="L1207" s="11">
        <v>2</v>
      </c>
    </row>
    <row r="1208" spans="1:12">
      <c r="A1208" s="11" t="s">
        <v>2208</v>
      </c>
      <c r="D1208" s="11" t="s">
        <v>260</v>
      </c>
      <c r="E1208" s="19" t="s">
        <v>2458</v>
      </c>
      <c r="F1208" s="10">
        <v>42036</v>
      </c>
      <c r="G1208" s="10">
        <v>45323</v>
      </c>
      <c r="H1208" s="11">
        <v>10</v>
      </c>
      <c r="I1208" s="20" t="s">
        <v>259</v>
      </c>
      <c r="J1208" s="11" t="s">
        <v>261</v>
      </c>
      <c r="K1208" s="11" t="s">
        <v>8715</v>
      </c>
      <c r="L1208" s="11">
        <v>2</v>
      </c>
    </row>
    <row r="1209" spans="1:12">
      <c r="A1209" s="11" t="s">
        <v>2209</v>
      </c>
      <c r="D1209" s="11" t="s">
        <v>260</v>
      </c>
      <c r="E1209" s="19" t="s">
        <v>2459</v>
      </c>
      <c r="F1209" s="10">
        <v>42036</v>
      </c>
      <c r="G1209" s="10">
        <v>45323</v>
      </c>
      <c r="H1209" s="11">
        <v>10</v>
      </c>
      <c r="I1209" s="20" t="s">
        <v>259</v>
      </c>
      <c r="J1209" s="11" t="s">
        <v>261</v>
      </c>
      <c r="K1209" s="11" t="s">
        <v>8715</v>
      </c>
      <c r="L1209" s="11">
        <v>2</v>
      </c>
    </row>
    <row r="1210" spans="1:12">
      <c r="A1210" s="11" t="s">
        <v>2210</v>
      </c>
      <c r="D1210" s="11" t="s">
        <v>260</v>
      </c>
      <c r="E1210" s="19" t="s">
        <v>2460</v>
      </c>
      <c r="F1210" s="10">
        <v>42036</v>
      </c>
      <c r="G1210" s="10">
        <v>45323</v>
      </c>
      <c r="H1210" s="11">
        <v>10</v>
      </c>
      <c r="I1210" s="20" t="s">
        <v>259</v>
      </c>
      <c r="J1210" s="11" t="s">
        <v>261</v>
      </c>
      <c r="K1210" s="11" t="s">
        <v>8715</v>
      </c>
      <c r="L1210" s="11">
        <v>2</v>
      </c>
    </row>
    <row r="1211" spans="1:12">
      <c r="A1211" s="11" t="s">
        <v>2211</v>
      </c>
      <c r="D1211" s="11" t="s">
        <v>260</v>
      </c>
      <c r="E1211" s="19" t="s">
        <v>2461</v>
      </c>
      <c r="F1211" s="10">
        <v>42036</v>
      </c>
      <c r="G1211" s="10">
        <v>45323</v>
      </c>
      <c r="H1211" s="11">
        <v>10</v>
      </c>
      <c r="I1211" s="20" t="s">
        <v>259</v>
      </c>
      <c r="J1211" s="11" t="s">
        <v>261</v>
      </c>
      <c r="K1211" s="11" t="s">
        <v>8715</v>
      </c>
      <c r="L1211" s="11">
        <v>2</v>
      </c>
    </row>
    <row r="1212" spans="1:12">
      <c r="A1212" s="11" t="s">
        <v>2212</v>
      </c>
      <c r="D1212" s="11" t="s">
        <v>260</v>
      </c>
      <c r="E1212" s="19" t="s">
        <v>2462</v>
      </c>
      <c r="F1212" s="10">
        <v>42036</v>
      </c>
      <c r="G1212" s="10">
        <v>45323</v>
      </c>
      <c r="H1212" s="11">
        <v>10</v>
      </c>
      <c r="I1212" s="20" t="s">
        <v>259</v>
      </c>
      <c r="J1212" s="11" t="s">
        <v>261</v>
      </c>
      <c r="K1212" s="11" t="s">
        <v>8715</v>
      </c>
      <c r="L1212" s="11">
        <v>2</v>
      </c>
    </row>
    <row r="1213" spans="1:12">
      <c r="A1213" s="11" t="s">
        <v>2213</v>
      </c>
      <c r="D1213" s="11" t="s">
        <v>260</v>
      </c>
      <c r="E1213" s="19" t="s">
        <v>2463</v>
      </c>
      <c r="F1213" s="10">
        <v>42036</v>
      </c>
      <c r="G1213" s="10">
        <v>45323</v>
      </c>
      <c r="H1213" s="11">
        <v>10</v>
      </c>
      <c r="I1213" s="20" t="s">
        <v>259</v>
      </c>
      <c r="J1213" s="11" t="s">
        <v>261</v>
      </c>
      <c r="K1213" s="11" t="s">
        <v>8715</v>
      </c>
      <c r="L1213" s="11">
        <v>2</v>
      </c>
    </row>
    <row r="1214" spans="1:12">
      <c r="A1214" s="11" t="s">
        <v>2214</v>
      </c>
      <c r="D1214" s="11" t="s">
        <v>260</v>
      </c>
      <c r="E1214" s="19" t="s">
        <v>2464</v>
      </c>
      <c r="F1214" s="10">
        <v>42036</v>
      </c>
      <c r="G1214" s="10">
        <v>45323</v>
      </c>
      <c r="H1214" s="11">
        <v>10</v>
      </c>
      <c r="I1214" s="20" t="s">
        <v>259</v>
      </c>
      <c r="J1214" s="11" t="s">
        <v>261</v>
      </c>
      <c r="K1214" s="11" t="s">
        <v>8715</v>
      </c>
      <c r="L1214" s="11">
        <v>2</v>
      </c>
    </row>
    <row r="1215" spans="1:12">
      <c r="A1215" s="11" t="s">
        <v>2215</v>
      </c>
      <c r="D1215" s="11" t="s">
        <v>260</v>
      </c>
      <c r="E1215" s="19" t="s">
        <v>2465</v>
      </c>
      <c r="F1215" s="10">
        <v>42036</v>
      </c>
      <c r="G1215" s="10">
        <v>45323</v>
      </c>
      <c r="H1215" s="11">
        <v>10</v>
      </c>
      <c r="I1215" s="20" t="s">
        <v>259</v>
      </c>
      <c r="J1215" s="11" t="s">
        <v>261</v>
      </c>
      <c r="K1215" s="11" t="s">
        <v>8715</v>
      </c>
      <c r="L1215" s="11">
        <v>2</v>
      </c>
    </row>
    <row r="1216" spans="1:12">
      <c r="A1216" s="11" t="s">
        <v>2216</v>
      </c>
      <c r="D1216" s="11" t="s">
        <v>260</v>
      </c>
      <c r="E1216" s="19" t="s">
        <v>2466</v>
      </c>
      <c r="F1216" s="10">
        <v>42036</v>
      </c>
      <c r="G1216" s="10">
        <v>45323</v>
      </c>
      <c r="H1216" s="11">
        <v>10</v>
      </c>
      <c r="I1216" s="20" t="s">
        <v>259</v>
      </c>
      <c r="J1216" s="11" t="s">
        <v>261</v>
      </c>
      <c r="K1216" s="11" t="s">
        <v>8715</v>
      </c>
      <c r="L1216" s="11">
        <v>2</v>
      </c>
    </row>
    <row r="1217" spans="1:12">
      <c r="A1217" s="11" t="s">
        <v>2217</v>
      </c>
      <c r="D1217" s="11" t="s">
        <v>260</v>
      </c>
      <c r="E1217" s="19" t="s">
        <v>2467</v>
      </c>
      <c r="F1217" s="10">
        <v>42036</v>
      </c>
      <c r="G1217" s="10">
        <v>45323</v>
      </c>
      <c r="H1217" s="11">
        <v>10</v>
      </c>
      <c r="I1217" s="20" t="s">
        <v>259</v>
      </c>
      <c r="J1217" s="11" t="s">
        <v>261</v>
      </c>
      <c r="K1217" s="11" t="s">
        <v>8715</v>
      </c>
      <c r="L1217" s="11">
        <v>2</v>
      </c>
    </row>
    <row r="1218" spans="1:12">
      <c r="A1218" s="11" t="s">
        <v>2218</v>
      </c>
      <c r="D1218" s="11" t="s">
        <v>260</v>
      </c>
      <c r="E1218" s="19" t="s">
        <v>2468</v>
      </c>
      <c r="F1218" s="10">
        <v>42036</v>
      </c>
      <c r="G1218" s="10">
        <v>45323</v>
      </c>
      <c r="H1218" s="11">
        <v>10</v>
      </c>
      <c r="I1218" s="20" t="s">
        <v>259</v>
      </c>
      <c r="J1218" s="11" t="s">
        <v>261</v>
      </c>
      <c r="K1218" s="11" t="s">
        <v>8715</v>
      </c>
      <c r="L1218" s="11">
        <v>2</v>
      </c>
    </row>
    <row r="1219" spans="1:12">
      <c r="A1219" s="11" t="s">
        <v>2219</v>
      </c>
      <c r="D1219" s="11" t="s">
        <v>260</v>
      </c>
      <c r="E1219" s="19" t="s">
        <v>2469</v>
      </c>
      <c r="F1219" s="10">
        <v>42036</v>
      </c>
      <c r="G1219" s="10">
        <v>45323</v>
      </c>
      <c r="H1219" s="11">
        <v>10</v>
      </c>
      <c r="I1219" s="20" t="s">
        <v>259</v>
      </c>
      <c r="J1219" s="11" t="s">
        <v>261</v>
      </c>
      <c r="K1219" s="11" t="s">
        <v>8715</v>
      </c>
      <c r="L1219" s="11">
        <v>2</v>
      </c>
    </row>
    <row r="1220" spans="1:12">
      <c r="A1220" s="11" t="s">
        <v>2220</v>
      </c>
      <c r="D1220" s="11" t="s">
        <v>260</v>
      </c>
      <c r="E1220" s="19" t="s">
        <v>2470</v>
      </c>
      <c r="F1220" s="10">
        <v>42036</v>
      </c>
      <c r="G1220" s="10">
        <v>45323</v>
      </c>
      <c r="H1220" s="11">
        <v>10</v>
      </c>
      <c r="I1220" s="20" t="s">
        <v>259</v>
      </c>
      <c r="J1220" s="11" t="s">
        <v>261</v>
      </c>
      <c r="K1220" s="11" t="s">
        <v>8715</v>
      </c>
      <c r="L1220" s="11">
        <v>2</v>
      </c>
    </row>
    <row r="1221" spans="1:12">
      <c r="A1221" s="11" t="s">
        <v>2221</v>
      </c>
      <c r="D1221" s="11" t="s">
        <v>260</v>
      </c>
      <c r="E1221" s="19" t="s">
        <v>2471</v>
      </c>
      <c r="F1221" s="10">
        <v>42036</v>
      </c>
      <c r="G1221" s="10">
        <v>45323</v>
      </c>
      <c r="H1221" s="11">
        <v>10</v>
      </c>
      <c r="I1221" s="20" t="s">
        <v>259</v>
      </c>
      <c r="J1221" s="11" t="s">
        <v>261</v>
      </c>
      <c r="K1221" s="11" t="s">
        <v>8715</v>
      </c>
      <c r="L1221" s="11">
        <v>2</v>
      </c>
    </row>
    <row r="1222" spans="1:12">
      <c r="A1222" s="11" t="s">
        <v>2222</v>
      </c>
      <c r="D1222" s="11" t="s">
        <v>260</v>
      </c>
      <c r="E1222" s="19" t="s">
        <v>2472</v>
      </c>
      <c r="F1222" s="10">
        <v>42036</v>
      </c>
      <c r="G1222" s="10">
        <v>45323</v>
      </c>
      <c r="H1222" s="11">
        <v>10</v>
      </c>
      <c r="I1222" s="20" t="s">
        <v>259</v>
      </c>
      <c r="J1222" s="11" t="s">
        <v>261</v>
      </c>
      <c r="K1222" s="11" t="s">
        <v>8715</v>
      </c>
      <c r="L1222" s="11">
        <v>2</v>
      </c>
    </row>
    <row r="1223" spans="1:12">
      <c r="A1223" s="11" t="s">
        <v>2223</v>
      </c>
      <c r="D1223" s="11" t="s">
        <v>260</v>
      </c>
      <c r="E1223" s="19" t="s">
        <v>2473</v>
      </c>
      <c r="F1223" s="10">
        <v>42036</v>
      </c>
      <c r="G1223" s="10">
        <v>45323</v>
      </c>
      <c r="H1223" s="11">
        <v>10</v>
      </c>
      <c r="I1223" s="20" t="s">
        <v>259</v>
      </c>
      <c r="J1223" s="11" t="s">
        <v>261</v>
      </c>
      <c r="K1223" s="11" t="s">
        <v>8715</v>
      </c>
      <c r="L1223" s="11">
        <v>2</v>
      </c>
    </row>
    <row r="1224" spans="1:12">
      <c r="A1224" s="11" t="s">
        <v>2224</v>
      </c>
      <c r="D1224" s="11" t="s">
        <v>260</v>
      </c>
      <c r="E1224" s="19" t="s">
        <v>2474</v>
      </c>
      <c r="F1224" s="10">
        <v>42036</v>
      </c>
      <c r="G1224" s="10">
        <v>45323</v>
      </c>
      <c r="H1224" s="11">
        <v>10</v>
      </c>
      <c r="I1224" s="20" t="s">
        <v>259</v>
      </c>
      <c r="J1224" s="11" t="s">
        <v>261</v>
      </c>
      <c r="K1224" s="11" t="s">
        <v>8715</v>
      </c>
      <c r="L1224" s="11">
        <v>2</v>
      </c>
    </row>
    <row r="1225" spans="1:12">
      <c r="A1225" s="11" t="s">
        <v>2225</v>
      </c>
      <c r="D1225" s="11" t="s">
        <v>260</v>
      </c>
      <c r="E1225" s="19" t="s">
        <v>2475</v>
      </c>
      <c r="F1225" s="10">
        <v>42036</v>
      </c>
      <c r="G1225" s="10">
        <v>45323</v>
      </c>
      <c r="H1225" s="11">
        <v>10</v>
      </c>
      <c r="I1225" s="20" t="s">
        <v>259</v>
      </c>
      <c r="J1225" s="11" t="s">
        <v>261</v>
      </c>
      <c r="K1225" s="11" t="s">
        <v>8715</v>
      </c>
      <c r="L1225" s="11">
        <v>2</v>
      </c>
    </row>
    <row r="1226" spans="1:12">
      <c r="A1226" s="11" t="s">
        <v>2226</v>
      </c>
      <c r="D1226" s="11" t="s">
        <v>260</v>
      </c>
      <c r="E1226" s="19" t="s">
        <v>2476</v>
      </c>
      <c r="F1226" s="10">
        <v>42036</v>
      </c>
      <c r="G1226" s="10">
        <v>45323</v>
      </c>
      <c r="H1226" s="11">
        <v>10</v>
      </c>
      <c r="I1226" s="20" t="s">
        <v>259</v>
      </c>
      <c r="J1226" s="11" t="s">
        <v>261</v>
      </c>
      <c r="K1226" s="11" t="s">
        <v>8715</v>
      </c>
      <c r="L1226" s="11">
        <v>2</v>
      </c>
    </row>
    <row r="1227" spans="1:12">
      <c r="A1227" s="11" t="s">
        <v>2227</v>
      </c>
      <c r="D1227" s="11" t="s">
        <v>260</v>
      </c>
      <c r="E1227" s="19" t="s">
        <v>2477</v>
      </c>
      <c r="F1227" s="10">
        <v>42036</v>
      </c>
      <c r="G1227" s="10">
        <v>45323</v>
      </c>
      <c r="H1227" s="11">
        <v>10</v>
      </c>
      <c r="I1227" s="20" t="s">
        <v>259</v>
      </c>
      <c r="J1227" s="11" t="s">
        <v>261</v>
      </c>
      <c r="K1227" s="11" t="s">
        <v>8715</v>
      </c>
      <c r="L1227" s="11">
        <v>2</v>
      </c>
    </row>
    <row r="1228" spans="1:12">
      <c r="A1228" s="11" t="s">
        <v>2228</v>
      </c>
      <c r="D1228" s="11" t="s">
        <v>260</v>
      </c>
      <c r="E1228" s="19" t="s">
        <v>2478</v>
      </c>
      <c r="F1228" s="10">
        <v>42036</v>
      </c>
      <c r="G1228" s="10">
        <v>45323</v>
      </c>
      <c r="H1228" s="11">
        <v>10</v>
      </c>
      <c r="I1228" s="20" t="s">
        <v>259</v>
      </c>
      <c r="J1228" s="11" t="s">
        <v>261</v>
      </c>
      <c r="K1228" s="11" t="s">
        <v>8715</v>
      </c>
      <c r="L1228" s="11">
        <v>2</v>
      </c>
    </row>
    <row r="1229" spans="1:12">
      <c r="A1229" s="11" t="s">
        <v>2229</v>
      </c>
      <c r="D1229" s="11" t="s">
        <v>260</v>
      </c>
      <c r="E1229" s="19" t="s">
        <v>2479</v>
      </c>
      <c r="F1229" s="10">
        <v>42036</v>
      </c>
      <c r="G1229" s="10">
        <v>45323</v>
      </c>
      <c r="H1229" s="11">
        <v>10</v>
      </c>
      <c r="I1229" s="20" t="s">
        <v>259</v>
      </c>
      <c r="J1229" s="11" t="s">
        <v>261</v>
      </c>
      <c r="K1229" s="11" t="s">
        <v>8715</v>
      </c>
      <c r="L1229" s="11">
        <v>2</v>
      </c>
    </row>
    <row r="1230" spans="1:12">
      <c r="A1230" s="11" t="s">
        <v>2230</v>
      </c>
      <c r="D1230" s="11" t="s">
        <v>260</v>
      </c>
      <c r="E1230" s="19" t="s">
        <v>2480</v>
      </c>
      <c r="F1230" s="10">
        <v>42036</v>
      </c>
      <c r="G1230" s="10">
        <v>45323</v>
      </c>
      <c r="H1230" s="11">
        <v>10</v>
      </c>
      <c r="I1230" s="20" t="s">
        <v>259</v>
      </c>
      <c r="J1230" s="11" t="s">
        <v>261</v>
      </c>
      <c r="K1230" s="11" t="s">
        <v>8715</v>
      </c>
      <c r="L1230" s="11">
        <v>2</v>
      </c>
    </row>
    <row r="1231" spans="1:12">
      <c r="A1231" s="11" t="s">
        <v>2231</v>
      </c>
      <c r="D1231" s="11" t="s">
        <v>260</v>
      </c>
      <c r="E1231" s="19" t="s">
        <v>2481</v>
      </c>
      <c r="F1231" s="10">
        <v>42036</v>
      </c>
      <c r="G1231" s="10">
        <v>45323</v>
      </c>
      <c r="H1231" s="11">
        <v>10</v>
      </c>
      <c r="I1231" s="20" t="s">
        <v>259</v>
      </c>
      <c r="J1231" s="11" t="s">
        <v>261</v>
      </c>
      <c r="K1231" s="11" t="s">
        <v>8715</v>
      </c>
      <c r="L1231" s="11">
        <v>2</v>
      </c>
    </row>
    <row r="1232" spans="1:12">
      <c r="A1232" s="11" t="s">
        <v>2232</v>
      </c>
      <c r="D1232" s="11" t="s">
        <v>260</v>
      </c>
      <c r="E1232" s="19" t="s">
        <v>2482</v>
      </c>
      <c r="F1232" s="10">
        <v>42036</v>
      </c>
      <c r="G1232" s="10">
        <v>45323</v>
      </c>
      <c r="H1232" s="11">
        <v>10</v>
      </c>
      <c r="I1232" s="20" t="s">
        <v>259</v>
      </c>
      <c r="J1232" s="11" t="s">
        <v>261</v>
      </c>
      <c r="K1232" s="11" t="s">
        <v>8715</v>
      </c>
      <c r="L1232" s="11">
        <v>2</v>
      </c>
    </row>
    <row r="1233" spans="1:12">
      <c r="A1233" s="11" t="s">
        <v>2233</v>
      </c>
      <c r="D1233" s="11" t="s">
        <v>260</v>
      </c>
      <c r="E1233" s="19" t="s">
        <v>2483</v>
      </c>
      <c r="F1233" s="10">
        <v>42036</v>
      </c>
      <c r="G1233" s="10">
        <v>45323</v>
      </c>
      <c r="H1233" s="11">
        <v>10</v>
      </c>
      <c r="I1233" s="20" t="s">
        <v>259</v>
      </c>
      <c r="J1233" s="11" t="s">
        <v>261</v>
      </c>
      <c r="K1233" s="11" t="s">
        <v>8715</v>
      </c>
      <c r="L1233" s="11">
        <v>2</v>
      </c>
    </row>
    <row r="1234" spans="1:12">
      <c r="A1234" s="11" t="s">
        <v>2234</v>
      </c>
      <c r="D1234" s="11" t="s">
        <v>260</v>
      </c>
      <c r="E1234" s="19" t="s">
        <v>2484</v>
      </c>
      <c r="F1234" s="10">
        <v>42036</v>
      </c>
      <c r="G1234" s="10">
        <v>45323</v>
      </c>
      <c r="H1234" s="11">
        <v>10</v>
      </c>
      <c r="I1234" s="20" t="s">
        <v>259</v>
      </c>
      <c r="J1234" s="11" t="s">
        <v>261</v>
      </c>
      <c r="K1234" s="11" t="s">
        <v>8715</v>
      </c>
      <c r="L1234" s="11">
        <v>2</v>
      </c>
    </row>
    <row r="1235" spans="1:12">
      <c r="A1235" s="11" t="s">
        <v>2235</v>
      </c>
      <c r="D1235" s="11" t="s">
        <v>260</v>
      </c>
      <c r="E1235" s="19" t="s">
        <v>2485</v>
      </c>
      <c r="F1235" s="10">
        <v>42036</v>
      </c>
      <c r="G1235" s="10">
        <v>45323</v>
      </c>
      <c r="H1235" s="11">
        <v>10</v>
      </c>
      <c r="I1235" s="20" t="s">
        <v>259</v>
      </c>
      <c r="J1235" s="11" t="s">
        <v>261</v>
      </c>
      <c r="K1235" s="11" t="s">
        <v>8715</v>
      </c>
      <c r="L1235" s="11">
        <v>2</v>
      </c>
    </row>
    <row r="1236" spans="1:12">
      <c r="A1236" s="11" t="s">
        <v>2236</v>
      </c>
      <c r="D1236" s="11" t="s">
        <v>260</v>
      </c>
      <c r="E1236" s="19" t="s">
        <v>2486</v>
      </c>
      <c r="F1236" s="10">
        <v>42036</v>
      </c>
      <c r="G1236" s="10">
        <v>45323</v>
      </c>
      <c r="H1236" s="11">
        <v>10</v>
      </c>
      <c r="I1236" s="20" t="s">
        <v>259</v>
      </c>
      <c r="J1236" s="11" t="s">
        <v>261</v>
      </c>
      <c r="K1236" s="11" t="s">
        <v>8715</v>
      </c>
      <c r="L1236" s="11">
        <v>2</v>
      </c>
    </row>
    <row r="1237" spans="1:12">
      <c r="A1237" s="11" t="s">
        <v>2237</v>
      </c>
      <c r="D1237" s="11" t="s">
        <v>260</v>
      </c>
      <c r="E1237" s="19" t="s">
        <v>2487</v>
      </c>
      <c r="F1237" s="10">
        <v>42036</v>
      </c>
      <c r="G1237" s="10">
        <v>45323</v>
      </c>
      <c r="H1237" s="11">
        <v>10</v>
      </c>
      <c r="I1237" s="20" t="s">
        <v>259</v>
      </c>
      <c r="J1237" s="11" t="s">
        <v>261</v>
      </c>
      <c r="K1237" s="11" t="s">
        <v>8715</v>
      </c>
      <c r="L1237" s="11">
        <v>2</v>
      </c>
    </row>
    <row r="1238" spans="1:12">
      <c r="A1238" s="11" t="s">
        <v>2238</v>
      </c>
      <c r="D1238" s="11" t="s">
        <v>260</v>
      </c>
      <c r="E1238" s="19" t="s">
        <v>2488</v>
      </c>
      <c r="F1238" s="10">
        <v>42036</v>
      </c>
      <c r="G1238" s="10">
        <v>45323</v>
      </c>
      <c r="H1238" s="11">
        <v>10</v>
      </c>
      <c r="I1238" s="20" t="s">
        <v>259</v>
      </c>
      <c r="J1238" s="11" t="s">
        <v>261</v>
      </c>
      <c r="K1238" s="11" t="s">
        <v>8715</v>
      </c>
      <c r="L1238" s="11">
        <v>2</v>
      </c>
    </row>
    <row r="1239" spans="1:12">
      <c r="A1239" s="11" t="s">
        <v>2239</v>
      </c>
      <c r="D1239" s="11" t="s">
        <v>260</v>
      </c>
      <c r="E1239" s="19" t="s">
        <v>2489</v>
      </c>
      <c r="F1239" s="10">
        <v>42036</v>
      </c>
      <c r="G1239" s="10">
        <v>45323</v>
      </c>
      <c r="H1239" s="11">
        <v>10</v>
      </c>
      <c r="I1239" s="20" t="s">
        <v>259</v>
      </c>
      <c r="J1239" s="11" t="s">
        <v>261</v>
      </c>
      <c r="K1239" s="11" t="s">
        <v>8715</v>
      </c>
      <c r="L1239" s="11">
        <v>2</v>
      </c>
    </row>
    <row r="1240" spans="1:12">
      <c r="A1240" s="11" t="s">
        <v>2240</v>
      </c>
      <c r="D1240" s="11" t="s">
        <v>260</v>
      </c>
      <c r="E1240" s="19" t="s">
        <v>2490</v>
      </c>
      <c r="F1240" s="10">
        <v>42036</v>
      </c>
      <c r="G1240" s="10">
        <v>45323</v>
      </c>
      <c r="H1240" s="11">
        <v>10</v>
      </c>
      <c r="I1240" s="20" t="s">
        <v>259</v>
      </c>
      <c r="J1240" s="11" t="s">
        <v>261</v>
      </c>
      <c r="K1240" s="11" t="s">
        <v>8715</v>
      </c>
      <c r="L1240" s="11">
        <v>2</v>
      </c>
    </row>
    <row r="1241" spans="1:12">
      <c r="A1241" s="11" t="s">
        <v>2241</v>
      </c>
      <c r="D1241" s="11" t="s">
        <v>260</v>
      </c>
      <c r="E1241" s="19" t="s">
        <v>2491</v>
      </c>
      <c r="F1241" s="10">
        <v>42036</v>
      </c>
      <c r="G1241" s="10">
        <v>45323</v>
      </c>
      <c r="H1241" s="11">
        <v>10</v>
      </c>
      <c r="I1241" s="20" t="s">
        <v>259</v>
      </c>
      <c r="J1241" s="11" t="s">
        <v>261</v>
      </c>
      <c r="K1241" s="11" t="s">
        <v>8715</v>
      </c>
      <c r="L1241" s="11">
        <v>2</v>
      </c>
    </row>
    <row r="1242" spans="1:12">
      <c r="A1242" s="11" t="s">
        <v>2242</v>
      </c>
      <c r="D1242" s="11" t="s">
        <v>260</v>
      </c>
      <c r="E1242" s="19" t="s">
        <v>2492</v>
      </c>
      <c r="F1242" s="10">
        <v>42036</v>
      </c>
      <c r="G1242" s="10">
        <v>45323</v>
      </c>
      <c r="H1242" s="11">
        <v>10</v>
      </c>
      <c r="I1242" s="20" t="s">
        <v>259</v>
      </c>
      <c r="J1242" s="11" t="s">
        <v>261</v>
      </c>
      <c r="K1242" s="11" t="s">
        <v>8715</v>
      </c>
      <c r="L1242" s="11">
        <v>2</v>
      </c>
    </row>
    <row r="1243" spans="1:12">
      <c r="A1243" s="11" t="s">
        <v>2243</v>
      </c>
      <c r="D1243" s="11" t="s">
        <v>260</v>
      </c>
      <c r="E1243" s="19" t="s">
        <v>2493</v>
      </c>
      <c r="F1243" s="10">
        <v>42036</v>
      </c>
      <c r="G1243" s="10">
        <v>45323</v>
      </c>
      <c r="H1243" s="11">
        <v>10</v>
      </c>
      <c r="I1243" s="20" t="s">
        <v>259</v>
      </c>
      <c r="J1243" s="11" t="s">
        <v>261</v>
      </c>
      <c r="K1243" s="11" t="s">
        <v>8715</v>
      </c>
      <c r="L1243" s="11">
        <v>2</v>
      </c>
    </row>
    <row r="1244" spans="1:12">
      <c r="A1244" s="11" t="s">
        <v>2244</v>
      </c>
      <c r="D1244" s="11" t="s">
        <v>260</v>
      </c>
      <c r="E1244" s="19" t="s">
        <v>2494</v>
      </c>
      <c r="F1244" s="10">
        <v>42036</v>
      </c>
      <c r="G1244" s="10">
        <v>45323</v>
      </c>
      <c r="H1244" s="11">
        <v>10</v>
      </c>
      <c r="I1244" s="20" t="s">
        <v>259</v>
      </c>
      <c r="J1244" s="11" t="s">
        <v>261</v>
      </c>
      <c r="K1244" s="11" t="s">
        <v>8715</v>
      </c>
      <c r="L1244" s="11">
        <v>2</v>
      </c>
    </row>
    <row r="1245" spans="1:12">
      <c r="A1245" s="11" t="s">
        <v>2245</v>
      </c>
      <c r="D1245" s="11" t="s">
        <v>260</v>
      </c>
      <c r="E1245" s="19" t="s">
        <v>2495</v>
      </c>
      <c r="F1245" s="10">
        <v>42036</v>
      </c>
      <c r="G1245" s="10">
        <v>45323</v>
      </c>
      <c r="H1245" s="11">
        <v>10</v>
      </c>
      <c r="I1245" s="20" t="s">
        <v>259</v>
      </c>
      <c r="J1245" s="11" t="s">
        <v>261</v>
      </c>
      <c r="K1245" s="11" t="s">
        <v>8715</v>
      </c>
      <c r="L1245" s="11">
        <v>2</v>
      </c>
    </row>
    <row r="1246" spans="1:12">
      <c r="A1246" s="11" t="s">
        <v>2246</v>
      </c>
      <c r="D1246" s="11" t="s">
        <v>260</v>
      </c>
      <c r="E1246" s="19" t="s">
        <v>2496</v>
      </c>
      <c r="F1246" s="10">
        <v>42036</v>
      </c>
      <c r="G1246" s="10">
        <v>45323</v>
      </c>
      <c r="H1246" s="11">
        <v>10</v>
      </c>
      <c r="I1246" s="20" t="s">
        <v>259</v>
      </c>
      <c r="J1246" s="11" t="s">
        <v>261</v>
      </c>
      <c r="K1246" s="11" t="s">
        <v>8715</v>
      </c>
      <c r="L1246" s="11">
        <v>2</v>
      </c>
    </row>
    <row r="1247" spans="1:12">
      <c r="A1247" s="11" t="s">
        <v>2247</v>
      </c>
      <c r="D1247" s="11" t="s">
        <v>260</v>
      </c>
      <c r="E1247" s="19" t="s">
        <v>2497</v>
      </c>
      <c r="F1247" s="10">
        <v>42036</v>
      </c>
      <c r="G1247" s="10">
        <v>45323</v>
      </c>
      <c r="H1247" s="11">
        <v>10</v>
      </c>
      <c r="I1247" s="20" t="s">
        <v>259</v>
      </c>
      <c r="J1247" s="11" t="s">
        <v>261</v>
      </c>
      <c r="K1247" s="11" t="s">
        <v>8715</v>
      </c>
      <c r="L1247" s="11">
        <v>2</v>
      </c>
    </row>
    <row r="1248" spans="1:12">
      <c r="A1248" s="11" t="s">
        <v>2248</v>
      </c>
      <c r="D1248" s="11" t="s">
        <v>260</v>
      </c>
      <c r="E1248" s="19" t="s">
        <v>2498</v>
      </c>
      <c r="F1248" s="10">
        <v>42036</v>
      </c>
      <c r="G1248" s="10">
        <v>45323</v>
      </c>
      <c r="H1248" s="11">
        <v>10</v>
      </c>
      <c r="I1248" s="20" t="s">
        <v>259</v>
      </c>
      <c r="J1248" s="11" t="s">
        <v>261</v>
      </c>
      <c r="K1248" s="11" t="s">
        <v>8715</v>
      </c>
      <c r="L1248" s="11">
        <v>2</v>
      </c>
    </row>
    <row r="1249" spans="1:12">
      <c r="A1249" s="11" t="s">
        <v>2249</v>
      </c>
      <c r="D1249" s="11" t="s">
        <v>260</v>
      </c>
      <c r="E1249" s="19" t="s">
        <v>2499</v>
      </c>
      <c r="F1249" s="10">
        <v>42036</v>
      </c>
      <c r="G1249" s="10">
        <v>45323</v>
      </c>
      <c r="H1249" s="11">
        <v>10</v>
      </c>
      <c r="I1249" s="20" t="s">
        <v>259</v>
      </c>
      <c r="J1249" s="11" t="s">
        <v>261</v>
      </c>
      <c r="K1249" s="11" t="s">
        <v>8715</v>
      </c>
      <c r="L1249" s="11">
        <v>2</v>
      </c>
    </row>
    <row r="1250" spans="1:12">
      <c r="A1250" s="11" t="s">
        <v>2250</v>
      </c>
      <c r="D1250" s="11" t="s">
        <v>260</v>
      </c>
      <c r="E1250" s="19" t="s">
        <v>2500</v>
      </c>
      <c r="F1250" s="10">
        <v>42036</v>
      </c>
      <c r="G1250" s="10">
        <v>45323</v>
      </c>
      <c r="H1250" s="11">
        <v>10</v>
      </c>
      <c r="I1250" s="20" t="s">
        <v>259</v>
      </c>
      <c r="J1250" s="11" t="s">
        <v>261</v>
      </c>
      <c r="K1250" s="11" t="s">
        <v>8715</v>
      </c>
      <c r="L1250" s="11">
        <v>2</v>
      </c>
    </row>
    <row r="1251" spans="1:12">
      <c r="A1251" s="11" t="s">
        <v>2251</v>
      </c>
      <c r="D1251" s="11" t="s">
        <v>260</v>
      </c>
      <c r="E1251" s="19" t="s">
        <v>2501</v>
      </c>
      <c r="F1251" s="10">
        <v>42036</v>
      </c>
      <c r="G1251" s="10">
        <v>45323</v>
      </c>
      <c r="H1251" s="11">
        <v>10</v>
      </c>
      <c r="I1251" s="20" t="s">
        <v>259</v>
      </c>
      <c r="J1251" s="11" t="s">
        <v>261</v>
      </c>
      <c r="K1251" s="11" t="s">
        <v>8715</v>
      </c>
      <c r="L1251" s="11">
        <v>2</v>
      </c>
    </row>
    <row r="1252" spans="1:12">
      <c r="A1252" s="11" t="s">
        <v>2252</v>
      </c>
      <c r="D1252" s="11" t="s">
        <v>260</v>
      </c>
      <c r="E1252" s="19" t="s">
        <v>2502</v>
      </c>
      <c r="F1252" s="10">
        <v>42036</v>
      </c>
      <c r="G1252" s="10">
        <v>45323</v>
      </c>
      <c r="H1252" s="11">
        <v>10</v>
      </c>
      <c r="I1252" s="20" t="s">
        <v>259</v>
      </c>
      <c r="J1252" s="11" t="s">
        <v>261</v>
      </c>
      <c r="K1252" s="11" t="s">
        <v>8715</v>
      </c>
      <c r="L1252" s="11">
        <v>2</v>
      </c>
    </row>
    <row r="1253" spans="1:12">
      <c r="A1253" s="11" t="s">
        <v>2253</v>
      </c>
      <c r="D1253" s="11" t="s">
        <v>260</v>
      </c>
      <c r="E1253" s="19" t="s">
        <v>2503</v>
      </c>
      <c r="F1253" s="10">
        <v>42036</v>
      </c>
      <c r="G1253" s="10">
        <v>45323</v>
      </c>
      <c r="H1253" s="11">
        <v>10</v>
      </c>
      <c r="I1253" s="20" t="s">
        <v>259</v>
      </c>
      <c r="J1253" s="11" t="s">
        <v>261</v>
      </c>
      <c r="K1253" s="11" t="s">
        <v>8715</v>
      </c>
      <c r="L1253" s="11">
        <v>2</v>
      </c>
    </row>
    <row r="1254" spans="1:12">
      <c r="A1254" s="11" t="s">
        <v>2254</v>
      </c>
      <c r="D1254" s="11" t="s">
        <v>260</v>
      </c>
      <c r="E1254" s="19" t="s">
        <v>2504</v>
      </c>
      <c r="F1254" s="10">
        <v>42036</v>
      </c>
      <c r="G1254" s="10">
        <v>45323</v>
      </c>
      <c r="H1254" s="11">
        <v>10</v>
      </c>
      <c r="I1254" s="20" t="s">
        <v>259</v>
      </c>
      <c r="J1254" s="11" t="s">
        <v>261</v>
      </c>
      <c r="K1254" s="11" t="s">
        <v>8715</v>
      </c>
      <c r="L1254" s="11">
        <v>2</v>
      </c>
    </row>
    <row r="1255" spans="1:12">
      <c r="A1255" s="11" t="s">
        <v>2255</v>
      </c>
      <c r="D1255" s="11" t="s">
        <v>260</v>
      </c>
      <c r="E1255" s="19" t="s">
        <v>2505</v>
      </c>
      <c r="F1255" s="10">
        <v>42036</v>
      </c>
      <c r="G1255" s="10">
        <v>45323</v>
      </c>
      <c r="H1255" s="11">
        <v>10</v>
      </c>
      <c r="I1255" s="20" t="s">
        <v>259</v>
      </c>
      <c r="J1255" s="11" t="s">
        <v>261</v>
      </c>
      <c r="K1255" s="11" t="s">
        <v>8715</v>
      </c>
      <c r="L1255" s="11">
        <v>2</v>
      </c>
    </row>
    <row r="1256" spans="1:12">
      <c r="A1256" s="11" t="s">
        <v>2256</v>
      </c>
      <c r="D1256" s="11" t="s">
        <v>260</v>
      </c>
      <c r="E1256" s="19" t="s">
        <v>2506</v>
      </c>
      <c r="F1256" s="10">
        <v>42036</v>
      </c>
      <c r="G1256" s="10">
        <v>45323</v>
      </c>
      <c r="H1256" s="11">
        <v>10</v>
      </c>
      <c r="I1256" s="20" t="s">
        <v>259</v>
      </c>
      <c r="J1256" s="11" t="s">
        <v>261</v>
      </c>
      <c r="K1256" s="11" t="s">
        <v>8715</v>
      </c>
      <c r="L1256" s="11">
        <v>2</v>
      </c>
    </row>
    <row r="1257" spans="1:12">
      <c r="A1257" s="11" t="s">
        <v>2257</v>
      </c>
      <c r="D1257" s="11" t="s">
        <v>260</v>
      </c>
      <c r="E1257" s="19" t="s">
        <v>2507</v>
      </c>
      <c r="F1257" s="10">
        <v>42036</v>
      </c>
      <c r="G1257" s="10">
        <v>45323</v>
      </c>
      <c r="H1257" s="11">
        <v>10</v>
      </c>
      <c r="I1257" s="20" t="s">
        <v>259</v>
      </c>
      <c r="J1257" s="11" t="s">
        <v>261</v>
      </c>
      <c r="K1257" s="11" t="s">
        <v>8715</v>
      </c>
      <c r="L1257" s="11">
        <v>2</v>
      </c>
    </row>
    <row r="1258" spans="1:12">
      <c r="A1258" s="11" t="s">
        <v>2258</v>
      </c>
      <c r="D1258" s="11" t="s">
        <v>260</v>
      </c>
      <c r="E1258" s="19" t="s">
        <v>2508</v>
      </c>
      <c r="F1258" s="10">
        <v>42036</v>
      </c>
      <c r="G1258" s="10">
        <v>45323</v>
      </c>
      <c r="H1258" s="11">
        <v>10</v>
      </c>
      <c r="I1258" s="20" t="s">
        <v>259</v>
      </c>
      <c r="J1258" s="11" t="s">
        <v>261</v>
      </c>
      <c r="K1258" s="11" t="s">
        <v>8715</v>
      </c>
      <c r="L1258" s="11">
        <v>2</v>
      </c>
    </row>
    <row r="1259" spans="1:12">
      <c r="A1259" s="11" t="s">
        <v>2259</v>
      </c>
      <c r="D1259" s="11" t="s">
        <v>260</v>
      </c>
      <c r="E1259" s="19" t="s">
        <v>2509</v>
      </c>
      <c r="F1259" s="10">
        <v>42036</v>
      </c>
      <c r="G1259" s="10">
        <v>45323</v>
      </c>
      <c r="H1259" s="11">
        <v>10</v>
      </c>
      <c r="I1259" s="20" t="s">
        <v>259</v>
      </c>
      <c r="J1259" s="11" t="s">
        <v>261</v>
      </c>
      <c r="K1259" s="11" t="s">
        <v>8715</v>
      </c>
      <c r="L1259" s="11">
        <v>2</v>
      </c>
    </row>
    <row r="1260" spans="1:12">
      <c r="A1260" s="11" t="s">
        <v>2260</v>
      </c>
      <c r="D1260" s="11" t="s">
        <v>260</v>
      </c>
      <c r="E1260" s="19" t="s">
        <v>2510</v>
      </c>
      <c r="F1260" s="10">
        <v>42036</v>
      </c>
      <c r="G1260" s="10">
        <v>45323</v>
      </c>
      <c r="H1260" s="11">
        <v>10</v>
      </c>
      <c r="I1260" s="20" t="s">
        <v>259</v>
      </c>
      <c r="J1260" s="11" t="s">
        <v>261</v>
      </c>
      <c r="K1260" s="11" t="s">
        <v>8715</v>
      </c>
      <c r="L1260" s="11">
        <v>2</v>
      </c>
    </row>
    <row r="1261" spans="1:12">
      <c r="A1261" s="11" t="s">
        <v>2261</v>
      </c>
      <c r="D1261" s="11" t="s">
        <v>260</v>
      </c>
      <c r="E1261" s="19" t="s">
        <v>2511</v>
      </c>
      <c r="F1261" s="10">
        <v>42036</v>
      </c>
      <c r="G1261" s="10">
        <v>45323</v>
      </c>
      <c r="H1261" s="11">
        <v>10</v>
      </c>
      <c r="I1261" s="20" t="s">
        <v>259</v>
      </c>
      <c r="J1261" s="11" t="s">
        <v>261</v>
      </c>
      <c r="K1261" s="11" t="s">
        <v>8715</v>
      </c>
      <c r="L1261" s="11">
        <v>2</v>
      </c>
    </row>
    <row r="1262" spans="1:12">
      <c r="A1262" s="11" t="s">
        <v>2512</v>
      </c>
      <c r="D1262" s="11" t="s">
        <v>260</v>
      </c>
      <c r="E1262" s="19" t="s">
        <v>2762</v>
      </c>
      <c r="F1262" s="10">
        <v>42036</v>
      </c>
      <c r="G1262" s="10">
        <v>45323</v>
      </c>
      <c r="H1262" s="11">
        <v>10</v>
      </c>
      <c r="I1262" s="20" t="s">
        <v>259</v>
      </c>
      <c r="J1262" s="11" t="s">
        <v>261</v>
      </c>
      <c r="K1262" s="11" t="s">
        <v>8715</v>
      </c>
      <c r="L1262" s="11">
        <v>2</v>
      </c>
    </row>
    <row r="1263" spans="1:12">
      <c r="A1263" s="11" t="s">
        <v>2513</v>
      </c>
      <c r="D1263" s="11" t="s">
        <v>260</v>
      </c>
      <c r="E1263" s="19" t="s">
        <v>2763</v>
      </c>
      <c r="F1263" s="10">
        <v>42036</v>
      </c>
      <c r="G1263" s="10">
        <v>45323</v>
      </c>
      <c r="H1263" s="11">
        <v>10</v>
      </c>
      <c r="I1263" s="20" t="s">
        <v>259</v>
      </c>
      <c r="J1263" s="11" t="s">
        <v>261</v>
      </c>
      <c r="K1263" s="11" t="s">
        <v>8715</v>
      </c>
      <c r="L1263" s="11">
        <v>2</v>
      </c>
    </row>
    <row r="1264" spans="1:12">
      <c r="A1264" s="11" t="s">
        <v>2514</v>
      </c>
      <c r="D1264" s="11" t="s">
        <v>260</v>
      </c>
      <c r="E1264" s="19" t="s">
        <v>2764</v>
      </c>
      <c r="F1264" s="10">
        <v>42036</v>
      </c>
      <c r="G1264" s="10">
        <v>45323</v>
      </c>
      <c r="H1264" s="11">
        <v>10</v>
      </c>
      <c r="I1264" s="20" t="s">
        <v>259</v>
      </c>
      <c r="J1264" s="11" t="s">
        <v>261</v>
      </c>
      <c r="K1264" s="11" t="s">
        <v>8715</v>
      </c>
      <c r="L1264" s="11">
        <v>2</v>
      </c>
    </row>
    <row r="1265" spans="1:12">
      <c r="A1265" s="11" t="s">
        <v>2515</v>
      </c>
      <c r="D1265" s="11" t="s">
        <v>260</v>
      </c>
      <c r="E1265" s="19" t="s">
        <v>2765</v>
      </c>
      <c r="F1265" s="10">
        <v>42036</v>
      </c>
      <c r="G1265" s="10">
        <v>45323</v>
      </c>
      <c r="H1265" s="11">
        <v>10</v>
      </c>
      <c r="I1265" s="20" t="s">
        <v>259</v>
      </c>
      <c r="J1265" s="11" t="s">
        <v>261</v>
      </c>
      <c r="K1265" s="11" t="s">
        <v>8715</v>
      </c>
      <c r="L1265" s="11">
        <v>2</v>
      </c>
    </row>
    <row r="1266" spans="1:12">
      <c r="A1266" s="11" t="s">
        <v>2516</v>
      </c>
      <c r="D1266" s="11" t="s">
        <v>260</v>
      </c>
      <c r="E1266" s="19" t="s">
        <v>2766</v>
      </c>
      <c r="F1266" s="10">
        <v>42036</v>
      </c>
      <c r="G1266" s="10">
        <v>45323</v>
      </c>
      <c r="H1266" s="11">
        <v>10</v>
      </c>
      <c r="I1266" s="20" t="s">
        <v>259</v>
      </c>
      <c r="J1266" s="11" t="s">
        <v>261</v>
      </c>
      <c r="K1266" s="11" t="s">
        <v>8715</v>
      </c>
      <c r="L1266" s="11">
        <v>2</v>
      </c>
    </row>
    <row r="1267" spans="1:12">
      <c r="A1267" s="11" t="s">
        <v>2517</v>
      </c>
      <c r="D1267" s="11" t="s">
        <v>260</v>
      </c>
      <c r="E1267" s="19" t="s">
        <v>2767</v>
      </c>
      <c r="F1267" s="10">
        <v>42036</v>
      </c>
      <c r="G1267" s="10">
        <v>45323</v>
      </c>
      <c r="H1267" s="11">
        <v>10</v>
      </c>
      <c r="I1267" s="20" t="s">
        <v>259</v>
      </c>
      <c r="J1267" s="11" t="s">
        <v>261</v>
      </c>
      <c r="K1267" s="11" t="s">
        <v>8715</v>
      </c>
      <c r="L1267" s="11">
        <v>2</v>
      </c>
    </row>
    <row r="1268" spans="1:12">
      <c r="A1268" s="11" t="s">
        <v>2518</v>
      </c>
      <c r="D1268" s="11" t="s">
        <v>260</v>
      </c>
      <c r="E1268" s="19" t="s">
        <v>2768</v>
      </c>
      <c r="F1268" s="10">
        <v>42036</v>
      </c>
      <c r="G1268" s="10">
        <v>45323</v>
      </c>
      <c r="H1268" s="11">
        <v>10</v>
      </c>
      <c r="I1268" s="20" t="s">
        <v>259</v>
      </c>
      <c r="J1268" s="11" t="s">
        <v>261</v>
      </c>
      <c r="K1268" s="11" t="s">
        <v>8715</v>
      </c>
      <c r="L1268" s="11">
        <v>2</v>
      </c>
    </row>
    <row r="1269" spans="1:12">
      <c r="A1269" s="11" t="s">
        <v>2519</v>
      </c>
      <c r="D1269" s="11" t="s">
        <v>260</v>
      </c>
      <c r="E1269" s="19" t="s">
        <v>2769</v>
      </c>
      <c r="F1269" s="10">
        <v>42036</v>
      </c>
      <c r="G1269" s="10">
        <v>45323</v>
      </c>
      <c r="H1269" s="11">
        <v>10</v>
      </c>
      <c r="I1269" s="20" t="s">
        <v>259</v>
      </c>
      <c r="J1269" s="11" t="s">
        <v>261</v>
      </c>
      <c r="K1269" s="11" t="s">
        <v>8715</v>
      </c>
      <c r="L1269" s="11">
        <v>2</v>
      </c>
    </row>
    <row r="1270" spans="1:12">
      <c r="A1270" s="11" t="s">
        <v>2520</v>
      </c>
      <c r="D1270" s="11" t="s">
        <v>260</v>
      </c>
      <c r="E1270" s="19" t="s">
        <v>2770</v>
      </c>
      <c r="F1270" s="10">
        <v>42036</v>
      </c>
      <c r="G1270" s="10">
        <v>45323</v>
      </c>
      <c r="H1270" s="11">
        <v>10</v>
      </c>
      <c r="I1270" s="20" t="s">
        <v>259</v>
      </c>
      <c r="J1270" s="11" t="s">
        <v>261</v>
      </c>
      <c r="K1270" s="11" t="s">
        <v>8715</v>
      </c>
      <c r="L1270" s="11">
        <v>2</v>
      </c>
    </row>
    <row r="1271" spans="1:12">
      <c r="A1271" s="11" t="s">
        <v>2521</v>
      </c>
      <c r="D1271" s="11" t="s">
        <v>260</v>
      </c>
      <c r="E1271" s="19" t="s">
        <v>2771</v>
      </c>
      <c r="F1271" s="10">
        <v>42036</v>
      </c>
      <c r="G1271" s="10">
        <v>45323</v>
      </c>
      <c r="H1271" s="11">
        <v>10</v>
      </c>
      <c r="I1271" s="20" t="s">
        <v>259</v>
      </c>
      <c r="J1271" s="11" t="s">
        <v>261</v>
      </c>
      <c r="K1271" s="11" t="s">
        <v>8715</v>
      </c>
      <c r="L1271" s="11">
        <v>2</v>
      </c>
    </row>
    <row r="1272" spans="1:12">
      <c r="A1272" s="11" t="s">
        <v>2522</v>
      </c>
      <c r="D1272" s="11" t="s">
        <v>260</v>
      </c>
      <c r="E1272" s="19" t="s">
        <v>2772</v>
      </c>
      <c r="F1272" s="10">
        <v>42036</v>
      </c>
      <c r="G1272" s="10">
        <v>45323</v>
      </c>
      <c r="H1272" s="11">
        <v>10</v>
      </c>
      <c r="I1272" s="20" t="s">
        <v>259</v>
      </c>
      <c r="J1272" s="11" t="s">
        <v>261</v>
      </c>
      <c r="K1272" s="11" t="s">
        <v>8715</v>
      </c>
      <c r="L1272" s="11">
        <v>2</v>
      </c>
    </row>
    <row r="1273" spans="1:12">
      <c r="A1273" s="11" t="s">
        <v>2523</v>
      </c>
      <c r="D1273" s="11" t="s">
        <v>260</v>
      </c>
      <c r="E1273" s="19" t="s">
        <v>2773</v>
      </c>
      <c r="F1273" s="10">
        <v>42036</v>
      </c>
      <c r="G1273" s="10">
        <v>45323</v>
      </c>
      <c r="H1273" s="11">
        <v>10</v>
      </c>
      <c r="I1273" s="20" t="s">
        <v>259</v>
      </c>
      <c r="J1273" s="11" t="s">
        <v>261</v>
      </c>
      <c r="K1273" s="11" t="s">
        <v>8715</v>
      </c>
      <c r="L1273" s="11">
        <v>2</v>
      </c>
    </row>
    <row r="1274" spans="1:12">
      <c r="A1274" s="11" t="s">
        <v>2524</v>
      </c>
      <c r="D1274" s="11" t="s">
        <v>260</v>
      </c>
      <c r="E1274" s="19" t="s">
        <v>2774</v>
      </c>
      <c r="F1274" s="10">
        <v>42036</v>
      </c>
      <c r="G1274" s="10">
        <v>45323</v>
      </c>
      <c r="H1274" s="11">
        <v>10</v>
      </c>
      <c r="I1274" s="20" t="s">
        <v>259</v>
      </c>
      <c r="J1274" s="11" t="s">
        <v>261</v>
      </c>
      <c r="K1274" s="11" t="s">
        <v>8715</v>
      </c>
      <c r="L1274" s="11">
        <v>2</v>
      </c>
    </row>
    <row r="1275" spans="1:12">
      <c r="A1275" s="11" t="s">
        <v>2525</v>
      </c>
      <c r="D1275" s="11" t="s">
        <v>260</v>
      </c>
      <c r="E1275" s="19" t="s">
        <v>2775</v>
      </c>
      <c r="F1275" s="10">
        <v>42036</v>
      </c>
      <c r="G1275" s="10">
        <v>45323</v>
      </c>
      <c r="H1275" s="11">
        <v>10</v>
      </c>
      <c r="I1275" s="20" t="s">
        <v>259</v>
      </c>
      <c r="J1275" s="11" t="s">
        <v>261</v>
      </c>
      <c r="K1275" s="11" t="s">
        <v>8715</v>
      </c>
      <c r="L1275" s="11">
        <v>2</v>
      </c>
    </row>
    <row r="1276" spans="1:12">
      <c r="A1276" s="11" t="s">
        <v>2526</v>
      </c>
      <c r="D1276" s="11" t="s">
        <v>260</v>
      </c>
      <c r="E1276" s="19" t="s">
        <v>2776</v>
      </c>
      <c r="F1276" s="10">
        <v>42036</v>
      </c>
      <c r="G1276" s="10">
        <v>45323</v>
      </c>
      <c r="H1276" s="11">
        <v>10</v>
      </c>
      <c r="I1276" s="20" t="s">
        <v>259</v>
      </c>
      <c r="J1276" s="11" t="s">
        <v>261</v>
      </c>
      <c r="K1276" s="11" t="s">
        <v>8715</v>
      </c>
      <c r="L1276" s="11">
        <v>2</v>
      </c>
    </row>
    <row r="1277" spans="1:12">
      <c r="A1277" s="11" t="s">
        <v>2527</v>
      </c>
      <c r="D1277" s="11" t="s">
        <v>260</v>
      </c>
      <c r="E1277" s="19" t="s">
        <v>2777</v>
      </c>
      <c r="F1277" s="10">
        <v>42036</v>
      </c>
      <c r="G1277" s="10">
        <v>45323</v>
      </c>
      <c r="H1277" s="11">
        <v>10</v>
      </c>
      <c r="I1277" s="20" t="s">
        <v>259</v>
      </c>
      <c r="J1277" s="11" t="s">
        <v>261</v>
      </c>
      <c r="K1277" s="11" t="s">
        <v>8715</v>
      </c>
      <c r="L1277" s="11">
        <v>2</v>
      </c>
    </row>
    <row r="1278" spans="1:12">
      <c r="A1278" s="11" t="s">
        <v>2528</v>
      </c>
      <c r="D1278" s="11" t="s">
        <v>260</v>
      </c>
      <c r="E1278" s="19" t="s">
        <v>2778</v>
      </c>
      <c r="F1278" s="10">
        <v>42036</v>
      </c>
      <c r="G1278" s="10">
        <v>45323</v>
      </c>
      <c r="H1278" s="11">
        <v>10</v>
      </c>
      <c r="I1278" s="20" t="s">
        <v>259</v>
      </c>
      <c r="J1278" s="11" t="s">
        <v>261</v>
      </c>
      <c r="K1278" s="11" t="s">
        <v>8715</v>
      </c>
      <c r="L1278" s="11">
        <v>2</v>
      </c>
    </row>
    <row r="1279" spans="1:12">
      <c r="A1279" s="11" t="s">
        <v>2529</v>
      </c>
      <c r="D1279" s="11" t="s">
        <v>260</v>
      </c>
      <c r="E1279" s="19" t="s">
        <v>2779</v>
      </c>
      <c r="F1279" s="10">
        <v>42036</v>
      </c>
      <c r="G1279" s="10">
        <v>45323</v>
      </c>
      <c r="H1279" s="11">
        <v>10</v>
      </c>
      <c r="I1279" s="20" t="s">
        <v>259</v>
      </c>
      <c r="J1279" s="11" t="s">
        <v>261</v>
      </c>
      <c r="K1279" s="11" t="s">
        <v>8715</v>
      </c>
      <c r="L1279" s="11">
        <v>2</v>
      </c>
    </row>
    <row r="1280" spans="1:12">
      <c r="A1280" s="11" t="s">
        <v>2530</v>
      </c>
      <c r="D1280" s="11" t="s">
        <v>260</v>
      </c>
      <c r="E1280" s="19" t="s">
        <v>2780</v>
      </c>
      <c r="F1280" s="10">
        <v>42036</v>
      </c>
      <c r="G1280" s="10">
        <v>45323</v>
      </c>
      <c r="H1280" s="11">
        <v>10</v>
      </c>
      <c r="I1280" s="20" t="s">
        <v>259</v>
      </c>
      <c r="J1280" s="11" t="s">
        <v>261</v>
      </c>
      <c r="K1280" s="11" t="s">
        <v>8715</v>
      </c>
      <c r="L1280" s="11">
        <v>2</v>
      </c>
    </row>
    <row r="1281" spans="1:12">
      <c r="A1281" s="11" t="s">
        <v>2531</v>
      </c>
      <c r="D1281" s="11" t="s">
        <v>260</v>
      </c>
      <c r="E1281" s="19" t="s">
        <v>2781</v>
      </c>
      <c r="F1281" s="10">
        <v>42036</v>
      </c>
      <c r="G1281" s="10">
        <v>45323</v>
      </c>
      <c r="H1281" s="11">
        <v>10</v>
      </c>
      <c r="I1281" s="20" t="s">
        <v>259</v>
      </c>
      <c r="J1281" s="11" t="s">
        <v>261</v>
      </c>
      <c r="K1281" s="11" t="s">
        <v>8715</v>
      </c>
      <c r="L1281" s="11">
        <v>2</v>
      </c>
    </row>
    <row r="1282" spans="1:12">
      <c r="A1282" s="11" t="s">
        <v>2532</v>
      </c>
      <c r="D1282" s="11" t="s">
        <v>260</v>
      </c>
      <c r="E1282" s="19" t="s">
        <v>2782</v>
      </c>
      <c r="F1282" s="10">
        <v>42036</v>
      </c>
      <c r="G1282" s="10">
        <v>45323</v>
      </c>
      <c r="H1282" s="11">
        <v>10</v>
      </c>
      <c r="I1282" s="20" t="s">
        <v>259</v>
      </c>
      <c r="J1282" s="11" t="s">
        <v>261</v>
      </c>
      <c r="K1282" s="11" t="s">
        <v>8715</v>
      </c>
      <c r="L1282" s="11">
        <v>2</v>
      </c>
    </row>
    <row r="1283" spans="1:12">
      <c r="A1283" s="11" t="s">
        <v>2533</v>
      </c>
      <c r="D1283" s="11" t="s">
        <v>260</v>
      </c>
      <c r="E1283" s="19" t="s">
        <v>2783</v>
      </c>
      <c r="F1283" s="10">
        <v>42036</v>
      </c>
      <c r="G1283" s="10">
        <v>45323</v>
      </c>
      <c r="H1283" s="11">
        <v>10</v>
      </c>
      <c r="I1283" s="20" t="s">
        <v>259</v>
      </c>
      <c r="J1283" s="11" t="s">
        <v>261</v>
      </c>
      <c r="K1283" s="11" t="s">
        <v>8715</v>
      </c>
      <c r="L1283" s="11">
        <v>2</v>
      </c>
    </row>
    <row r="1284" spans="1:12">
      <c r="A1284" s="11" t="s">
        <v>2534</v>
      </c>
      <c r="D1284" s="11" t="s">
        <v>260</v>
      </c>
      <c r="E1284" s="19" t="s">
        <v>2784</v>
      </c>
      <c r="F1284" s="10">
        <v>42036</v>
      </c>
      <c r="G1284" s="10">
        <v>45323</v>
      </c>
      <c r="H1284" s="11">
        <v>10</v>
      </c>
      <c r="I1284" s="20" t="s">
        <v>259</v>
      </c>
      <c r="J1284" s="11" t="s">
        <v>261</v>
      </c>
      <c r="K1284" s="11" t="s">
        <v>8715</v>
      </c>
      <c r="L1284" s="11">
        <v>2</v>
      </c>
    </row>
    <row r="1285" spans="1:12">
      <c r="A1285" s="11" t="s">
        <v>2535</v>
      </c>
      <c r="D1285" s="11" t="s">
        <v>260</v>
      </c>
      <c r="E1285" s="19" t="s">
        <v>2785</v>
      </c>
      <c r="F1285" s="10">
        <v>42036</v>
      </c>
      <c r="G1285" s="10">
        <v>45323</v>
      </c>
      <c r="H1285" s="11">
        <v>10</v>
      </c>
      <c r="I1285" s="20" t="s">
        <v>259</v>
      </c>
      <c r="J1285" s="11" t="s">
        <v>261</v>
      </c>
      <c r="K1285" s="11" t="s">
        <v>8715</v>
      </c>
      <c r="L1285" s="11">
        <v>2</v>
      </c>
    </row>
    <row r="1286" spans="1:12">
      <c r="A1286" s="11" t="s">
        <v>2536</v>
      </c>
      <c r="D1286" s="11" t="s">
        <v>260</v>
      </c>
      <c r="E1286" s="19" t="s">
        <v>2786</v>
      </c>
      <c r="F1286" s="10">
        <v>42036</v>
      </c>
      <c r="G1286" s="10">
        <v>45323</v>
      </c>
      <c r="H1286" s="11">
        <v>10</v>
      </c>
      <c r="I1286" s="20" t="s">
        <v>259</v>
      </c>
      <c r="J1286" s="11" t="s">
        <v>261</v>
      </c>
      <c r="K1286" s="11" t="s">
        <v>8715</v>
      </c>
      <c r="L1286" s="11">
        <v>2</v>
      </c>
    </row>
    <row r="1287" spans="1:12">
      <c r="A1287" s="11" t="s">
        <v>2537</v>
      </c>
      <c r="D1287" s="11" t="s">
        <v>260</v>
      </c>
      <c r="E1287" s="19" t="s">
        <v>2787</v>
      </c>
      <c r="F1287" s="10">
        <v>42036</v>
      </c>
      <c r="G1287" s="10">
        <v>45323</v>
      </c>
      <c r="H1287" s="11">
        <v>10</v>
      </c>
      <c r="I1287" s="20" t="s">
        <v>259</v>
      </c>
      <c r="J1287" s="11" t="s">
        <v>261</v>
      </c>
      <c r="K1287" s="11" t="s">
        <v>8715</v>
      </c>
      <c r="L1287" s="11">
        <v>2</v>
      </c>
    </row>
    <row r="1288" spans="1:12">
      <c r="A1288" s="11" t="s">
        <v>2538</v>
      </c>
      <c r="D1288" s="11" t="s">
        <v>260</v>
      </c>
      <c r="E1288" s="19" t="s">
        <v>2788</v>
      </c>
      <c r="F1288" s="10">
        <v>42036</v>
      </c>
      <c r="G1288" s="10">
        <v>45323</v>
      </c>
      <c r="H1288" s="11">
        <v>10</v>
      </c>
      <c r="I1288" s="20" t="s">
        <v>259</v>
      </c>
      <c r="J1288" s="11" t="s">
        <v>261</v>
      </c>
      <c r="K1288" s="11" t="s">
        <v>8715</v>
      </c>
      <c r="L1288" s="11">
        <v>2</v>
      </c>
    </row>
    <row r="1289" spans="1:12">
      <c r="A1289" s="11" t="s">
        <v>2539</v>
      </c>
      <c r="D1289" s="11" t="s">
        <v>260</v>
      </c>
      <c r="E1289" s="19" t="s">
        <v>2789</v>
      </c>
      <c r="F1289" s="10">
        <v>42036</v>
      </c>
      <c r="G1289" s="10">
        <v>45323</v>
      </c>
      <c r="H1289" s="11">
        <v>10</v>
      </c>
      <c r="I1289" s="20" t="s">
        <v>259</v>
      </c>
      <c r="J1289" s="11" t="s">
        <v>261</v>
      </c>
      <c r="K1289" s="11" t="s">
        <v>8715</v>
      </c>
      <c r="L1289" s="11">
        <v>2</v>
      </c>
    </row>
    <row r="1290" spans="1:12">
      <c r="A1290" s="11" t="s">
        <v>2540</v>
      </c>
      <c r="D1290" s="11" t="s">
        <v>260</v>
      </c>
      <c r="E1290" s="19" t="s">
        <v>2790</v>
      </c>
      <c r="F1290" s="10">
        <v>42036</v>
      </c>
      <c r="G1290" s="10">
        <v>45323</v>
      </c>
      <c r="H1290" s="11">
        <v>10</v>
      </c>
      <c r="I1290" s="20" t="s">
        <v>259</v>
      </c>
      <c r="J1290" s="11" t="s">
        <v>261</v>
      </c>
      <c r="K1290" s="11" t="s">
        <v>8715</v>
      </c>
      <c r="L1290" s="11">
        <v>2</v>
      </c>
    </row>
    <row r="1291" spans="1:12">
      <c r="A1291" s="11" t="s">
        <v>2541</v>
      </c>
      <c r="D1291" s="11" t="s">
        <v>260</v>
      </c>
      <c r="E1291" s="19" t="s">
        <v>2791</v>
      </c>
      <c r="F1291" s="10">
        <v>42036</v>
      </c>
      <c r="G1291" s="10">
        <v>45323</v>
      </c>
      <c r="H1291" s="11">
        <v>10</v>
      </c>
      <c r="I1291" s="20" t="s">
        <v>259</v>
      </c>
      <c r="J1291" s="11" t="s">
        <v>261</v>
      </c>
      <c r="K1291" s="11" t="s">
        <v>8715</v>
      </c>
      <c r="L1291" s="11">
        <v>2</v>
      </c>
    </row>
    <row r="1292" spans="1:12">
      <c r="A1292" s="11" t="s">
        <v>2542</v>
      </c>
      <c r="D1292" s="11" t="s">
        <v>260</v>
      </c>
      <c r="E1292" s="19" t="s">
        <v>2792</v>
      </c>
      <c r="F1292" s="10">
        <v>42036</v>
      </c>
      <c r="G1292" s="10">
        <v>45323</v>
      </c>
      <c r="H1292" s="11">
        <v>10</v>
      </c>
      <c r="I1292" s="20" t="s">
        <v>259</v>
      </c>
      <c r="J1292" s="11" t="s">
        <v>261</v>
      </c>
      <c r="K1292" s="11" t="s">
        <v>8715</v>
      </c>
      <c r="L1292" s="11">
        <v>2</v>
      </c>
    </row>
    <row r="1293" spans="1:12">
      <c r="A1293" s="11" t="s">
        <v>2543</v>
      </c>
      <c r="D1293" s="11" t="s">
        <v>260</v>
      </c>
      <c r="E1293" s="19" t="s">
        <v>2793</v>
      </c>
      <c r="F1293" s="10">
        <v>42036</v>
      </c>
      <c r="G1293" s="10">
        <v>45323</v>
      </c>
      <c r="H1293" s="11">
        <v>10</v>
      </c>
      <c r="I1293" s="20" t="s">
        <v>259</v>
      </c>
      <c r="J1293" s="11" t="s">
        <v>261</v>
      </c>
      <c r="K1293" s="11" t="s">
        <v>8715</v>
      </c>
      <c r="L1293" s="11">
        <v>2</v>
      </c>
    </row>
    <row r="1294" spans="1:12">
      <c r="A1294" s="11" t="s">
        <v>2544</v>
      </c>
      <c r="D1294" s="11" t="s">
        <v>260</v>
      </c>
      <c r="E1294" s="19" t="s">
        <v>2794</v>
      </c>
      <c r="F1294" s="10">
        <v>42036</v>
      </c>
      <c r="G1294" s="10">
        <v>45323</v>
      </c>
      <c r="H1294" s="11">
        <v>10</v>
      </c>
      <c r="I1294" s="20" t="s">
        <v>259</v>
      </c>
      <c r="J1294" s="11" t="s">
        <v>261</v>
      </c>
      <c r="K1294" s="11" t="s">
        <v>8715</v>
      </c>
      <c r="L1294" s="11">
        <v>2</v>
      </c>
    </row>
    <row r="1295" spans="1:12">
      <c r="A1295" s="11" t="s">
        <v>2545</v>
      </c>
      <c r="D1295" s="11" t="s">
        <v>260</v>
      </c>
      <c r="E1295" s="19" t="s">
        <v>2795</v>
      </c>
      <c r="F1295" s="10">
        <v>42036</v>
      </c>
      <c r="G1295" s="10">
        <v>45323</v>
      </c>
      <c r="H1295" s="11">
        <v>10</v>
      </c>
      <c r="I1295" s="20" t="s">
        <v>259</v>
      </c>
      <c r="J1295" s="11" t="s">
        <v>261</v>
      </c>
      <c r="K1295" s="11" t="s">
        <v>8715</v>
      </c>
      <c r="L1295" s="11">
        <v>2</v>
      </c>
    </row>
    <row r="1296" spans="1:12">
      <c r="A1296" s="11" t="s">
        <v>2546</v>
      </c>
      <c r="D1296" s="11" t="s">
        <v>260</v>
      </c>
      <c r="E1296" s="19" t="s">
        <v>2796</v>
      </c>
      <c r="F1296" s="10">
        <v>42036</v>
      </c>
      <c r="G1296" s="10">
        <v>45323</v>
      </c>
      <c r="H1296" s="11">
        <v>10</v>
      </c>
      <c r="I1296" s="20" t="s">
        <v>259</v>
      </c>
      <c r="J1296" s="11" t="s">
        <v>261</v>
      </c>
      <c r="K1296" s="11" t="s">
        <v>8715</v>
      </c>
      <c r="L1296" s="11">
        <v>2</v>
      </c>
    </row>
    <row r="1297" spans="1:12">
      <c r="A1297" s="11" t="s">
        <v>2547</v>
      </c>
      <c r="D1297" s="11" t="s">
        <v>260</v>
      </c>
      <c r="E1297" s="19" t="s">
        <v>2797</v>
      </c>
      <c r="F1297" s="10">
        <v>42036</v>
      </c>
      <c r="G1297" s="10">
        <v>45323</v>
      </c>
      <c r="H1297" s="11">
        <v>10</v>
      </c>
      <c r="I1297" s="20" t="s">
        <v>259</v>
      </c>
      <c r="J1297" s="11" t="s">
        <v>261</v>
      </c>
      <c r="K1297" s="11" t="s">
        <v>8715</v>
      </c>
      <c r="L1297" s="11">
        <v>2</v>
      </c>
    </row>
    <row r="1298" spans="1:12">
      <c r="A1298" s="11" t="s">
        <v>2548</v>
      </c>
      <c r="D1298" s="11" t="s">
        <v>260</v>
      </c>
      <c r="E1298" s="19" t="s">
        <v>2798</v>
      </c>
      <c r="F1298" s="10">
        <v>42036</v>
      </c>
      <c r="G1298" s="10">
        <v>45323</v>
      </c>
      <c r="H1298" s="11">
        <v>10</v>
      </c>
      <c r="I1298" s="20" t="s">
        <v>259</v>
      </c>
      <c r="J1298" s="11" t="s">
        <v>261</v>
      </c>
      <c r="K1298" s="11" t="s">
        <v>8715</v>
      </c>
      <c r="L1298" s="11">
        <v>2</v>
      </c>
    </row>
    <row r="1299" spans="1:12">
      <c r="A1299" s="11" t="s">
        <v>2549</v>
      </c>
      <c r="D1299" s="11" t="s">
        <v>260</v>
      </c>
      <c r="E1299" s="19" t="s">
        <v>2799</v>
      </c>
      <c r="F1299" s="10">
        <v>42036</v>
      </c>
      <c r="G1299" s="10">
        <v>45323</v>
      </c>
      <c r="H1299" s="11">
        <v>10</v>
      </c>
      <c r="I1299" s="20" t="s">
        <v>259</v>
      </c>
      <c r="J1299" s="11" t="s">
        <v>261</v>
      </c>
      <c r="K1299" s="11" t="s">
        <v>8715</v>
      </c>
      <c r="L1299" s="11">
        <v>2</v>
      </c>
    </row>
    <row r="1300" spans="1:12">
      <c r="A1300" s="11" t="s">
        <v>2550</v>
      </c>
      <c r="D1300" s="11" t="s">
        <v>260</v>
      </c>
      <c r="E1300" s="19" t="s">
        <v>2800</v>
      </c>
      <c r="F1300" s="10">
        <v>42036</v>
      </c>
      <c r="G1300" s="10">
        <v>45323</v>
      </c>
      <c r="H1300" s="11">
        <v>10</v>
      </c>
      <c r="I1300" s="20" t="s">
        <v>259</v>
      </c>
      <c r="J1300" s="11" t="s">
        <v>261</v>
      </c>
      <c r="K1300" s="11" t="s">
        <v>8715</v>
      </c>
      <c r="L1300" s="11">
        <v>2</v>
      </c>
    </row>
    <row r="1301" spans="1:12">
      <c r="A1301" s="11" t="s">
        <v>2551</v>
      </c>
      <c r="D1301" s="11" t="s">
        <v>260</v>
      </c>
      <c r="E1301" s="19" t="s">
        <v>2801</v>
      </c>
      <c r="F1301" s="10">
        <v>42036</v>
      </c>
      <c r="G1301" s="10">
        <v>45323</v>
      </c>
      <c r="H1301" s="11">
        <v>10</v>
      </c>
      <c r="I1301" s="20" t="s">
        <v>259</v>
      </c>
      <c r="J1301" s="11" t="s">
        <v>261</v>
      </c>
      <c r="K1301" s="11" t="s">
        <v>8715</v>
      </c>
      <c r="L1301" s="11">
        <v>2</v>
      </c>
    </row>
    <row r="1302" spans="1:12">
      <c r="A1302" s="11" t="s">
        <v>2552</v>
      </c>
      <c r="D1302" s="11" t="s">
        <v>260</v>
      </c>
      <c r="E1302" s="19" t="s">
        <v>2802</v>
      </c>
      <c r="F1302" s="10">
        <v>42036</v>
      </c>
      <c r="G1302" s="10">
        <v>45323</v>
      </c>
      <c r="H1302" s="11">
        <v>10</v>
      </c>
      <c r="I1302" s="20" t="s">
        <v>259</v>
      </c>
      <c r="J1302" s="11" t="s">
        <v>261</v>
      </c>
      <c r="K1302" s="11" t="s">
        <v>8715</v>
      </c>
      <c r="L1302" s="11">
        <v>2</v>
      </c>
    </row>
    <row r="1303" spans="1:12">
      <c r="A1303" s="11" t="s">
        <v>2553</v>
      </c>
      <c r="D1303" s="11" t="s">
        <v>260</v>
      </c>
      <c r="E1303" s="19" t="s">
        <v>2803</v>
      </c>
      <c r="F1303" s="10">
        <v>42036</v>
      </c>
      <c r="G1303" s="10">
        <v>45323</v>
      </c>
      <c r="H1303" s="11">
        <v>10</v>
      </c>
      <c r="I1303" s="20" t="s">
        <v>259</v>
      </c>
      <c r="J1303" s="11" t="s">
        <v>261</v>
      </c>
      <c r="K1303" s="11" t="s">
        <v>8715</v>
      </c>
      <c r="L1303" s="11">
        <v>2</v>
      </c>
    </row>
    <row r="1304" spans="1:12">
      <c r="A1304" s="11" t="s">
        <v>2554</v>
      </c>
      <c r="D1304" s="11" t="s">
        <v>260</v>
      </c>
      <c r="E1304" s="19" t="s">
        <v>2804</v>
      </c>
      <c r="F1304" s="10">
        <v>42036</v>
      </c>
      <c r="G1304" s="10">
        <v>45323</v>
      </c>
      <c r="H1304" s="11">
        <v>10</v>
      </c>
      <c r="I1304" s="20" t="s">
        <v>259</v>
      </c>
      <c r="J1304" s="11" t="s">
        <v>261</v>
      </c>
      <c r="K1304" s="11" t="s">
        <v>8715</v>
      </c>
      <c r="L1304" s="11">
        <v>2</v>
      </c>
    </row>
    <row r="1305" spans="1:12">
      <c r="A1305" s="11" t="s">
        <v>2555</v>
      </c>
      <c r="D1305" s="11" t="s">
        <v>260</v>
      </c>
      <c r="E1305" s="19" t="s">
        <v>2805</v>
      </c>
      <c r="F1305" s="10">
        <v>42036</v>
      </c>
      <c r="G1305" s="10">
        <v>45323</v>
      </c>
      <c r="H1305" s="11">
        <v>10</v>
      </c>
      <c r="I1305" s="20" t="s">
        <v>259</v>
      </c>
      <c r="J1305" s="11" t="s">
        <v>261</v>
      </c>
      <c r="K1305" s="11" t="s">
        <v>8715</v>
      </c>
      <c r="L1305" s="11">
        <v>2</v>
      </c>
    </row>
    <row r="1306" spans="1:12">
      <c r="A1306" s="11" t="s">
        <v>2556</v>
      </c>
      <c r="D1306" s="11" t="s">
        <v>260</v>
      </c>
      <c r="E1306" s="19" t="s">
        <v>2806</v>
      </c>
      <c r="F1306" s="10">
        <v>42036</v>
      </c>
      <c r="G1306" s="10">
        <v>45323</v>
      </c>
      <c r="H1306" s="11">
        <v>10</v>
      </c>
      <c r="I1306" s="20" t="s">
        <v>259</v>
      </c>
      <c r="J1306" s="11" t="s">
        <v>261</v>
      </c>
      <c r="K1306" s="11" t="s">
        <v>8715</v>
      </c>
      <c r="L1306" s="11">
        <v>2</v>
      </c>
    </row>
    <row r="1307" spans="1:12">
      <c r="A1307" s="11" t="s">
        <v>2557</v>
      </c>
      <c r="D1307" s="11" t="s">
        <v>260</v>
      </c>
      <c r="E1307" s="19" t="s">
        <v>2807</v>
      </c>
      <c r="F1307" s="10">
        <v>42036</v>
      </c>
      <c r="G1307" s="10">
        <v>45323</v>
      </c>
      <c r="H1307" s="11">
        <v>10</v>
      </c>
      <c r="I1307" s="20" t="s">
        <v>259</v>
      </c>
      <c r="J1307" s="11" t="s">
        <v>261</v>
      </c>
      <c r="K1307" s="11" t="s">
        <v>8715</v>
      </c>
      <c r="L1307" s="11">
        <v>2</v>
      </c>
    </row>
    <row r="1308" spans="1:12">
      <c r="A1308" s="11" t="s">
        <v>2558</v>
      </c>
      <c r="D1308" s="11" t="s">
        <v>260</v>
      </c>
      <c r="E1308" s="19" t="s">
        <v>2808</v>
      </c>
      <c r="F1308" s="10">
        <v>42036</v>
      </c>
      <c r="G1308" s="10">
        <v>45323</v>
      </c>
      <c r="H1308" s="11">
        <v>10</v>
      </c>
      <c r="I1308" s="20" t="s">
        <v>259</v>
      </c>
      <c r="J1308" s="11" t="s">
        <v>261</v>
      </c>
      <c r="K1308" s="11" t="s">
        <v>8715</v>
      </c>
      <c r="L1308" s="11">
        <v>2</v>
      </c>
    </row>
    <row r="1309" spans="1:12">
      <c r="A1309" s="11" t="s">
        <v>2559</v>
      </c>
      <c r="D1309" s="11" t="s">
        <v>260</v>
      </c>
      <c r="E1309" s="19" t="s">
        <v>2809</v>
      </c>
      <c r="F1309" s="10">
        <v>42036</v>
      </c>
      <c r="G1309" s="10">
        <v>45323</v>
      </c>
      <c r="H1309" s="11">
        <v>10</v>
      </c>
      <c r="I1309" s="20" t="s">
        <v>259</v>
      </c>
      <c r="J1309" s="11" t="s">
        <v>261</v>
      </c>
      <c r="K1309" s="11" t="s">
        <v>8715</v>
      </c>
      <c r="L1309" s="11">
        <v>2</v>
      </c>
    </row>
    <row r="1310" spans="1:12">
      <c r="A1310" s="11" t="s">
        <v>2560</v>
      </c>
      <c r="D1310" s="11" t="s">
        <v>260</v>
      </c>
      <c r="E1310" s="19" t="s">
        <v>2810</v>
      </c>
      <c r="F1310" s="10">
        <v>42036</v>
      </c>
      <c r="G1310" s="10">
        <v>45323</v>
      </c>
      <c r="H1310" s="11">
        <v>10</v>
      </c>
      <c r="I1310" s="20" t="s">
        <v>259</v>
      </c>
      <c r="J1310" s="11" t="s">
        <v>261</v>
      </c>
      <c r="K1310" s="11" t="s">
        <v>8715</v>
      </c>
      <c r="L1310" s="11">
        <v>2</v>
      </c>
    </row>
    <row r="1311" spans="1:12">
      <c r="A1311" s="11" t="s">
        <v>2561</v>
      </c>
      <c r="D1311" s="11" t="s">
        <v>260</v>
      </c>
      <c r="E1311" s="19" t="s">
        <v>2811</v>
      </c>
      <c r="F1311" s="10">
        <v>42036</v>
      </c>
      <c r="G1311" s="10">
        <v>45323</v>
      </c>
      <c r="H1311" s="11">
        <v>10</v>
      </c>
      <c r="I1311" s="20" t="s">
        <v>259</v>
      </c>
      <c r="J1311" s="11" t="s">
        <v>261</v>
      </c>
      <c r="K1311" s="11" t="s">
        <v>8715</v>
      </c>
      <c r="L1311" s="11">
        <v>2</v>
      </c>
    </row>
    <row r="1312" spans="1:12">
      <c r="A1312" s="11" t="s">
        <v>2562</v>
      </c>
      <c r="D1312" s="11" t="s">
        <v>260</v>
      </c>
      <c r="E1312" s="19" t="s">
        <v>2812</v>
      </c>
      <c r="F1312" s="10">
        <v>42036</v>
      </c>
      <c r="G1312" s="10">
        <v>45323</v>
      </c>
      <c r="H1312" s="11">
        <v>10</v>
      </c>
      <c r="I1312" s="20" t="s">
        <v>259</v>
      </c>
      <c r="J1312" s="11" t="s">
        <v>261</v>
      </c>
      <c r="K1312" s="11" t="s">
        <v>8715</v>
      </c>
      <c r="L1312" s="11">
        <v>2</v>
      </c>
    </row>
    <row r="1313" spans="1:12">
      <c r="A1313" s="11" t="s">
        <v>2563</v>
      </c>
      <c r="D1313" s="11" t="s">
        <v>260</v>
      </c>
      <c r="E1313" s="19" t="s">
        <v>2813</v>
      </c>
      <c r="F1313" s="10">
        <v>42036</v>
      </c>
      <c r="G1313" s="10">
        <v>45323</v>
      </c>
      <c r="H1313" s="11">
        <v>10</v>
      </c>
      <c r="I1313" s="20" t="s">
        <v>259</v>
      </c>
      <c r="J1313" s="11" t="s">
        <v>261</v>
      </c>
      <c r="K1313" s="11" t="s">
        <v>8715</v>
      </c>
      <c r="L1313" s="11">
        <v>2</v>
      </c>
    </row>
    <row r="1314" spans="1:12">
      <c r="A1314" s="11" t="s">
        <v>2564</v>
      </c>
      <c r="D1314" s="11" t="s">
        <v>260</v>
      </c>
      <c r="E1314" s="19" t="s">
        <v>2814</v>
      </c>
      <c r="F1314" s="10">
        <v>42036</v>
      </c>
      <c r="G1314" s="10">
        <v>45323</v>
      </c>
      <c r="H1314" s="11">
        <v>10</v>
      </c>
      <c r="I1314" s="20" t="s">
        <v>259</v>
      </c>
      <c r="J1314" s="11" t="s">
        <v>261</v>
      </c>
      <c r="K1314" s="11" t="s">
        <v>8715</v>
      </c>
      <c r="L1314" s="11">
        <v>2</v>
      </c>
    </row>
    <row r="1315" spans="1:12">
      <c r="A1315" s="11" t="s">
        <v>2565</v>
      </c>
      <c r="D1315" s="11" t="s">
        <v>260</v>
      </c>
      <c r="E1315" s="19" t="s">
        <v>2815</v>
      </c>
      <c r="F1315" s="10">
        <v>42036</v>
      </c>
      <c r="G1315" s="10">
        <v>45323</v>
      </c>
      <c r="H1315" s="11">
        <v>10</v>
      </c>
      <c r="I1315" s="20" t="s">
        <v>259</v>
      </c>
      <c r="J1315" s="11" t="s">
        <v>261</v>
      </c>
      <c r="K1315" s="11" t="s">
        <v>8715</v>
      </c>
      <c r="L1315" s="11">
        <v>2</v>
      </c>
    </row>
    <row r="1316" spans="1:12">
      <c r="A1316" s="11" t="s">
        <v>2566</v>
      </c>
      <c r="D1316" s="11" t="s">
        <v>260</v>
      </c>
      <c r="E1316" s="19" t="s">
        <v>2816</v>
      </c>
      <c r="F1316" s="10">
        <v>42036</v>
      </c>
      <c r="G1316" s="10">
        <v>45323</v>
      </c>
      <c r="H1316" s="11">
        <v>10</v>
      </c>
      <c r="I1316" s="20" t="s">
        <v>259</v>
      </c>
      <c r="J1316" s="11" t="s">
        <v>261</v>
      </c>
      <c r="K1316" s="11" t="s">
        <v>8715</v>
      </c>
      <c r="L1316" s="11">
        <v>2</v>
      </c>
    </row>
    <row r="1317" spans="1:12">
      <c r="A1317" s="11" t="s">
        <v>2567</v>
      </c>
      <c r="D1317" s="11" t="s">
        <v>260</v>
      </c>
      <c r="E1317" s="19" t="s">
        <v>2817</v>
      </c>
      <c r="F1317" s="10">
        <v>42036</v>
      </c>
      <c r="G1317" s="10">
        <v>45323</v>
      </c>
      <c r="H1317" s="11">
        <v>10</v>
      </c>
      <c r="I1317" s="20" t="s">
        <v>259</v>
      </c>
      <c r="J1317" s="11" t="s">
        <v>261</v>
      </c>
      <c r="K1317" s="11" t="s">
        <v>8715</v>
      </c>
      <c r="L1317" s="11">
        <v>2</v>
      </c>
    </row>
    <row r="1318" spans="1:12">
      <c r="A1318" s="11" t="s">
        <v>2568</v>
      </c>
      <c r="D1318" s="11" t="s">
        <v>260</v>
      </c>
      <c r="E1318" s="19" t="s">
        <v>2818</v>
      </c>
      <c r="F1318" s="10">
        <v>42036</v>
      </c>
      <c r="G1318" s="10">
        <v>45323</v>
      </c>
      <c r="H1318" s="11">
        <v>10</v>
      </c>
      <c r="I1318" s="20" t="s">
        <v>259</v>
      </c>
      <c r="J1318" s="11" t="s">
        <v>261</v>
      </c>
      <c r="K1318" s="11" t="s">
        <v>8715</v>
      </c>
      <c r="L1318" s="11">
        <v>2</v>
      </c>
    </row>
    <row r="1319" spans="1:12">
      <c r="A1319" s="11" t="s">
        <v>2569</v>
      </c>
      <c r="D1319" s="11" t="s">
        <v>260</v>
      </c>
      <c r="E1319" s="19" t="s">
        <v>2819</v>
      </c>
      <c r="F1319" s="10">
        <v>42036</v>
      </c>
      <c r="G1319" s="10">
        <v>45323</v>
      </c>
      <c r="H1319" s="11">
        <v>10</v>
      </c>
      <c r="I1319" s="20" t="s">
        <v>259</v>
      </c>
      <c r="J1319" s="11" t="s">
        <v>261</v>
      </c>
      <c r="K1319" s="11" t="s">
        <v>8715</v>
      </c>
      <c r="L1319" s="11">
        <v>2</v>
      </c>
    </row>
    <row r="1320" spans="1:12">
      <c r="A1320" s="11" t="s">
        <v>2570</v>
      </c>
      <c r="D1320" s="11" t="s">
        <v>260</v>
      </c>
      <c r="E1320" s="19" t="s">
        <v>2820</v>
      </c>
      <c r="F1320" s="10">
        <v>42036</v>
      </c>
      <c r="G1320" s="10">
        <v>45323</v>
      </c>
      <c r="H1320" s="11">
        <v>10</v>
      </c>
      <c r="I1320" s="20" t="s">
        <v>259</v>
      </c>
      <c r="J1320" s="11" t="s">
        <v>261</v>
      </c>
      <c r="K1320" s="11" t="s">
        <v>8715</v>
      </c>
      <c r="L1320" s="11">
        <v>2</v>
      </c>
    </row>
    <row r="1321" spans="1:12">
      <c r="A1321" s="11" t="s">
        <v>2571</v>
      </c>
      <c r="D1321" s="11" t="s">
        <v>260</v>
      </c>
      <c r="E1321" s="19" t="s">
        <v>2821</v>
      </c>
      <c r="F1321" s="10">
        <v>42036</v>
      </c>
      <c r="G1321" s="10">
        <v>45323</v>
      </c>
      <c r="H1321" s="11">
        <v>10</v>
      </c>
      <c r="I1321" s="20" t="s">
        <v>259</v>
      </c>
      <c r="J1321" s="11" t="s">
        <v>261</v>
      </c>
      <c r="K1321" s="11" t="s">
        <v>8715</v>
      </c>
      <c r="L1321" s="11">
        <v>2</v>
      </c>
    </row>
    <row r="1322" spans="1:12">
      <c r="A1322" s="11" t="s">
        <v>2572</v>
      </c>
      <c r="D1322" s="11" t="s">
        <v>260</v>
      </c>
      <c r="E1322" s="19" t="s">
        <v>2822</v>
      </c>
      <c r="F1322" s="10">
        <v>42036</v>
      </c>
      <c r="G1322" s="10">
        <v>45323</v>
      </c>
      <c r="H1322" s="11">
        <v>10</v>
      </c>
      <c r="I1322" s="20" t="s">
        <v>259</v>
      </c>
      <c r="J1322" s="11" t="s">
        <v>261</v>
      </c>
      <c r="K1322" s="11" t="s">
        <v>8715</v>
      </c>
      <c r="L1322" s="11">
        <v>2</v>
      </c>
    </row>
    <row r="1323" spans="1:12">
      <c r="A1323" s="11" t="s">
        <v>2573</v>
      </c>
      <c r="D1323" s="11" t="s">
        <v>260</v>
      </c>
      <c r="E1323" s="19" t="s">
        <v>2823</v>
      </c>
      <c r="F1323" s="10">
        <v>42036</v>
      </c>
      <c r="G1323" s="10">
        <v>45323</v>
      </c>
      <c r="H1323" s="11">
        <v>10</v>
      </c>
      <c r="I1323" s="20" t="s">
        <v>259</v>
      </c>
      <c r="J1323" s="11" t="s">
        <v>261</v>
      </c>
      <c r="K1323" s="11" t="s">
        <v>8715</v>
      </c>
      <c r="L1323" s="11">
        <v>2</v>
      </c>
    </row>
    <row r="1324" spans="1:12">
      <c r="A1324" s="11" t="s">
        <v>2574</v>
      </c>
      <c r="D1324" s="11" t="s">
        <v>260</v>
      </c>
      <c r="E1324" s="19" t="s">
        <v>2824</v>
      </c>
      <c r="F1324" s="10">
        <v>42036</v>
      </c>
      <c r="G1324" s="10">
        <v>45323</v>
      </c>
      <c r="H1324" s="11">
        <v>10</v>
      </c>
      <c r="I1324" s="20" t="s">
        <v>259</v>
      </c>
      <c r="J1324" s="11" t="s">
        <v>261</v>
      </c>
      <c r="K1324" s="11" t="s">
        <v>8715</v>
      </c>
      <c r="L1324" s="11">
        <v>2</v>
      </c>
    </row>
    <row r="1325" spans="1:12">
      <c r="A1325" s="11" t="s">
        <v>2575</v>
      </c>
      <c r="D1325" s="11" t="s">
        <v>260</v>
      </c>
      <c r="E1325" s="19" t="s">
        <v>2825</v>
      </c>
      <c r="F1325" s="10">
        <v>42036</v>
      </c>
      <c r="G1325" s="10">
        <v>45323</v>
      </c>
      <c r="H1325" s="11">
        <v>10</v>
      </c>
      <c r="I1325" s="20" t="s">
        <v>259</v>
      </c>
      <c r="J1325" s="11" t="s">
        <v>261</v>
      </c>
      <c r="K1325" s="11" t="s">
        <v>8715</v>
      </c>
      <c r="L1325" s="11">
        <v>2</v>
      </c>
    </row>
    <row r="1326" spans="1:12">
      <c r="A1326" s="11" t="s">
        <v>2576</v>
      </c>
      <c r="D1326" s="11" t="s">
        <v>260</v>
      </c>
      <c r="E1326" s="19" t="s">
        <v>2826</v>
      </c>
      <c r="F1326" s="10">
        <v>42036</v>
      </c>
      <c r="G1326" s="10">
        <v>45323</v>
      </c>
      <c r="H1326" s="11">
        <v>10</v>
      </c>
      <c r="I1326" s="20" t="s">
        <v>259</v>
      </c>
      <c r="J1326" s="11" t="s">
        <v>261</v>
      </c>
      <c r="K1326" s="11" t="s">
        <v>8715</v>
      </c>
      <c r="L1326" s="11">
        <v>2</v>
      </c>
    </row>
    <row r="1327" spans="1:12">
      <c r="A1327" s="11" t="s">
        <v>2577</v>
      </c>
      <c r="D1327" s="11" t="s">
        <v>260</v>
      </c>
      <c r="E1327" s="19" t="s">
        <v>2827</v>
      </c>
      <c r="F1327" s="10">
        <v>42036</v>
      </c>
      <c r="G1327" s="10">
        <v>45323</v>
      </c>
      <c r="H1327" s="11">
        <v>10</v>
      </c>
      <c r="I1327" s="20" t="s">
        <v>259</v>
      </c>
      <c r="J1327" s="11" t="s">
        <v>261</v>
      </c>
      <c r="K1327" s="11" t="s">
        <v>8715</v>
      </c>
      <c r="L1327" s="11">
        <v>2</v>
      </c>
    </row>
    <row r="1328" spans="1:12">
      <c r="A1328" s="11" t="s">
        <v>2578</v>
      </c>
      <c r="D1328" s="11" t="s">
        <v>260</v>
      </c>
      <c r="E1328" s="19" t="s">
        <v>2828</v>
      </c>
      <c r="F1328" s="10">
        <v>42036</v>
      </c>
      <c r="G1328" s="10">
        <v>45323</v>
      </c>
      <c r="H1328" s="11">
        <v>10</v>
      </c>
      <c r="I1328" s="20" t="s">
        <v>259</v>
      </c>
      <c r="J1328" s="11" t="s">
        <v>261</v>
      </c>
      <c r="K1328" s="11" t="s">
        <v>8715</v>
      </c>
      <c r="L1328" s="11">
        <v>2</v>
      </c>
    </row>
    <row r="1329" spans="1:12">
      <c r="A1329" s="11" t="s">
        <v>2579</v>
      </c>
      <c r="D1329" s="11" t="s">
        <v>260</v>
      </c>
      <c r="E1329" s="19" t="s">
        <v>2829</v>
      </c>
      <c r="F1329" s="10">
        <v>42036</v>
      </c>
      <c r="G1329" s="10">
        <v>45323</v>
      </c>
      <c r="H1329" s="11">
        <v>10</v>
      </c>
      <c r="I1329" s="20" t="s">
        <v>259</v>
      </c>
      <c r="J1329" s="11" t="s">
        <v>261</v>
      </c>
      <c r="K1329" s="11" t="s">
        <v>8715</v>
      </c>
      <c r="L1329" s="11">
        <v>2</v>
      </c>
    </row>
    <row r="1330" spans="1:12">
      <c r="A1330" s="11" t="s">
        <v>2580</v>
      </c>
      <c r="D1330" s="11" t="s">
        <v>260</v>
      </c>
      <c r="E1330" s="19" t="s">
        <v>2830</v>
      </c>
      <c r="F1330" s="10">
        <v>42036</v>
      </c>
      <c r="G1330" s="10">
        <v>45323</v>
      </c>
      <c r="H1330" s="11">
        <v>10</v>
      </c>
      <c r="I1330" s="20" t="s">
        <v>259</v>
      </c>
      <c r="J1330" s="11" t="s">
        <v>261</v>
      </c>
      <c r="K1330" s="11" t="s">
        <v>8715</v>
      </c>
      <c r="L1330" s="11">
        <v>2</v>
      </c>
    </row>
    <row r="1331" spans="1:12">
      <c r="A1331" s="11" t="s">
        <v>2581</v>
      </c>
      <c r="D1331" s="11" t="s">
        <v>260</v>
      </c>
      <c r="E1331" s="19" t="s">
        <v>2831</v>
      </c>
      <c r="F1331" s="10">
        <v>42036</v>
      </c>
      <c r="G1331" s="10">
        <v>45323</v>
      </c>
      <c r="H1331" s="11">
        <v>10</v>
      </c>
      <c r="I1331" s="20" t="s">
        <v>259</v>
      </c>
      <c r="J1331" s="11" t="s">
        <v>261</v>
      </c>
      <c r="K1331" s="11" t="s">
        <v>8715</v>
      </c>
      <c r="L1331" s="11">
        <v>2</v>
      </c>
    </row>
    <row r="1332" spans="1:12">
      <c r="A1332" s="11" t="s">
        <v>2582</v>
      </c>
      <c r="D1332" s="11" t="s">
        <v>260</v>
      </c>
      <c r="E1332" s="19" t="s">
        <v>2832</v>
      </c>
      <c r="F1332" s="10">
        <v>42036</v>
      </c>
      <c r="G1332" s="10">
        <v>45323</v>
      </c>
      <c r="H1332" s="11">
        <v>10</v>
      </c>
      <c r="I1332" s="20" t="s">
        <v>259</v>
      </c>
      <c r="J1332" s="11" t="s">
        <v>261</v>
      </c>
      <c r="K1332" s="11" t="s">
        <v>8715</v>
      </c>
      <c r="L1332" s="11">
        <v>2</v>
      </c>
    </row>
    <row r="1333" spans="1:12">
      <c r="A1333" s="11" t="s">
        <v>2583</v>
      </c>
      <c r="D1333" s="11" t="s">
        <v>260</v>
      </c>
      <c r="E1333" s="19" t="s">
        <v>2833</v>
      </c>
      <c r="F1333" s="10">
        <v>42036</v>
      </c>
      <c r="G1333" s="10">
        <v>45323</v>
      </c>
      <c r="H1333" s="11">
        <v>10</v>
      </c>
      <c r="I1333" s="20" t="s">
        <v>259</v>
      </c>
      <c r="J1333" s="11" t="s">
        <v>261</v>
      </c>
      <c r="K1333" s="11" t="s">
        <v>8715</v>
      </c>
      <c r="L1333" s="11">
        <v>2</v>
      </c>
    </row>
    <row r="1334" spans="1:12">
      <c r="A1334" s="11" t="s">
        <v>2584</v>
      </c>
      <c r="D1334" s="11" t="s">
        <v>260</v>
      </c>
      <c r="E1334" s="19" t="s">
        <v>2834</v>
      </c>
      <c r="F1334" s="10">
        <v>42036</v>
      </c>
      <c r="G1334" s="10">
        <v>45323</v>
      </c>
      <c r="H1334" s="11">
        <v>10</v>
      </c>
      <c r="I1334" s="20" t="s">
        <v>259</v>
      </c>
      <c r="J1334" s="11" t="s">
        <v>261</v>
      </c>
      <c r="K1334" s="11" t="s">
        <v>8715</v>
      </c>
      <c r="L1334" s="11">
        <v>2</v>
      </c>
    </row>
    <row r="1335" spans="1:12">
      <c r="A1335" s="11" t="s">
        <v>2585</v>
      </c>
      <c r="D1335" s="11" t="s">
        <v>260</v>
      </c>
      <c r="E1335" s="19" t="s">
        <v>2835</v>
      </c>
      <c r="F1335" s="10">
        <v>42036</v>
      </c>
      <c r="G1335" s="10">
        <v>45323</v>
      </c>
      <c r="H1335" s="11">
        <v>10</v>
      </c>
      <c r="I1335" s="20" t="s">
        <v>259</v>
      </c>
      <c r="J1335" s="11" t="s">
        <v>261</v>
      </c>
      <c r="K1335" s="11" t="s">
        <v>8715</v>
      </c>
      <c r="L1335" s="11">
        <v>2</v>
      </c>
    </row>
    <row r="1336" spans="1:12">
      <c r="A1336" s="11" t="s">
        <v>2586</v>
      </c>
      <c r="D1336" s="11" t="s">
        <v>260</v>
      </c>
      <c r="E1336" s="19" t="s">
        <v>2836</v>
      </c>
      <c r="F1336" s="10">
        <v>42036</v>
      </c>
      <c r="G1336" s="10">
        <v>45323</v>
      </c>
      <c r="H1336" s="11">
        <v>10</v>
      </c>
      <c r="I1336" s="20" t="s">
        <v>259</v>
      </c>
      <c r="J1336" s="11" t="s">
        <v>261</v>
      </c>
      <c r="K1336" s="11" t="s">
        <v>8715</v>
      </c>
      <c r="L1336" s="11">
        <v>2</v>
      </c>
    </row>
    <row r="1337" spans="1:12">
      <c r="A1337" s="11" t="s">
        <v>2587</v>
      </c>
      <c r="D1337" s="11" t="s">
        <v>260</v>
      </c>
      <c r="E1337" s="19" t="s">
        <v>2837</v>
      </c>
      <c r="F1337" s="10">
        <v>42036</v>
      </c>
      <c r="G1337" s="10">
        <v>45323</v>
      </c>
      <c r="H1337" s="11">
        <v>10</v>
      </c>
      <c r="I1337" s="20" t="s">
        <v>259</v>
      </c>
      <c r="J1337" s="11" t="s">
        <v>261</v>
      </c>
      <c r="K1337" s="11" t="s">
        <v>8715</v>
      </c>
      <c r="L1337" s="11">
        <v>2</v>
      </c>
    </row>
    <row r="1338" spans="1:12">
      <c r="A1338" s="11" t="s">
        <v>2588</v>
      </c>
      <c r="D1338" s="11" t="s">
        <v>260</v>
      </c>
      <c r="E1338" s="19" t="s">
        <v>2838</v>
      </c>
      <c r="F1338" s="10">
        <v>42036</v>
      </c>
      <c r="G1338" s="10">
        <v>45323</v>
      </c>
      <c r="H1338" s="11">
        <v>10</v>
      </c>
      <c r="I1338" s="20" t="s">
        <v>259</v>
      </c>
      <c r="J1338" s="11" t="s">
        <v>261</v>
      </c>
      <c r="K1338" s="11" t="s">
        <v>8715</v>
      </c>
      <c r="L1338" s="11">
        <v>2</v>
      </c>
    </row>
    <row r="1339" spans="1:12">
      <c r="A1339" s="11" t="s">
        <v>2589</v>
      </c>
      <c r="D1339" s="11" t="s">
        <v>260</v>
      </c>
      <c r="E1339" s="19" t="s">
        <v>2839</v>
      </c>
      <c r="F1339" s="10">
        <v>42036</v>
      </c>
      <c r="G1339" s="10">
        <v>45323</v>
      </c>
      <c r="H1339" s="11">
        <v>10</v>
      </c>
      <c r="I1339" s="20" t="s">
        <v>259</v>
      </c>
      <c r="J1339" s="11" t="s">
        <v>261</v>
      </c>
      <c r="K1339" s="11" t="s">
        <v>8715</v>
      </c>
      <c r="L1339" s="11">
        <v>2</v>
      </c>
    </row>
    <row r="1340" spans="1:12">
      <c r="A1340" s="11" t="s">
        <v>2590</v>
      </c>
      <c r="D1340" s="11" t="s">
        <v>260</v>
      </c>
      <c r="E1340" s="19" t="s">
        <v>2840</v>
      </c>
      <c r="F1340" s="10">
        <v>42036</v>
      </c>
      <c r="G1340" s="10">
        <v>45323</v>
      </c>
      <c r="H1340" s="11">
        <v>10</v>
      </c>
      <c r="I1340" s="20" t="s">
        <v>259</v>
      </c>
      <c r="J1340" s="11" t="s">
        <v>261</v>
      </c>
      <c r="K1340" s="11" t="s">
        <v>8715</v>
      </c>
      <c r="L1340" s="11">
        <v>2</v>
      </c>
    </row>
    <row r="1341" spans="1:12">
      <c r="A1341" s="11" t="s">
        <v>2591</v>
      </c>
      <c r="D1341" s="11" t="s">
        <v>260</v>
      </c>
      <c r="E1341" s="19" t="s">
        <v>2841</v>
      </c>
      <c r="F1341" s="10">
        <v>42036</v>
      </c>
      <c r="G1341" s="10">
        <v>45323</v>
      </c>
      <c r="H1341" s="11">
        <v>10</v>
      </c>
      <c r="I1341" s="20" t="s">
        <v>259</v>
      </c>
      <c r="J1341" s="11" t="s">
        <v>261</v>
      </c>
      <c r="K1341" s="11" t="s">
        <v>8715</v>
      </c>
      <c r="L1341" s="11">
        <v>2</v>
      </c>
    </row>
    <row r="1342" spans="1:12">
      <c r="A1342" s="11" t="s">
        <v>2592</v>
      </c>
      <c r="D1342" s="11" t="s">
        <v>260</v>
      </c>
      <c r="E1342" s="19" t="s">
        <v>2842</v>
      </c>
      <c r="F1342" s="10">
        <v>42036</v>
      </c>
      <c r="G1342" s="10">
        <v>45323</v>
      </c>
      <c r="H1342" s="11">
        <v>10</v>
      </c>
      <c r="I1342" s="20" t="s">
        <v>259</v>
      </c>
      <c r="J1342" s="11" t="s">
        <v>261</v>
      </c>
      <c r="K1342" s="11" t="s">
        <v>8715</v>
      </c>
      <c r="L1342" s="11">
        <v>2</v>
      </c>
    </row>
    <row r="1343" spans="1:12">
      <c r="A1343" s="11" t="s">
        <v>2593</v>
      </c>
      <c r="D1343" s="11" t="s">
        <v>260</v>
      </c>
      <c r="E1343" s="19" t="s">
        <v>2843</v>
      </c>
      <c r="F1343" s="10">
        <v>42036</v>
      </c>
      <c r="G1343" s="10">
        <v>45323</v>
      </c>
      <c r="H1343" s="11">
        <v>10</v>
      </c>
      <c r="I1343" s="20" t="s">
        <v>259</v>
      </c>
      <c r="J1343" s="11" t="s">
        <v>261</v>
      </c>
      <c r="K1343" s="11" t="s">
        <v>8715</v>
      </c>
      <c r="L1343" s="11">
        <v>2</v>
      </c>
    </row>
    <row r="1344" spans="1:12">
      <c r="A1344" s="11" t="s">
        <v>2594</v>
      </c>
      <c r="D1344" s="11" t="s">
        <v>260</v>
      </c>
      <c r="E1344" s="19" t="s">
        <v>2844</v>
      </c>
      <c r="F1344" s="10">
        <v>42036</v>
      </c>
      <c r="G1344" s="10">
        <v>45323</v>
      </c>
      <c r="H1344" s="11">
        <v>10</v>
      </c>
      <c r="I1344" s="20" t="s">
        <v>259</v>
      </c>
      <c r="J1344" s="11" t="s">
        <v>261</v>
      </c>
      <c r="K1344" s="11" t="s">
        <v>8715</v>
      </c>
      <c r="L1344" s="11">
        <v>2</v>
      </c>
    </row>
    <row r="1345" spans="1:12">
      <c r="A1345" s="11" t="s">
        <v>2595</v>
      </c>
      <c r="D1345" s="11" t="s">
        <v>260</v>
      </c>
      <c r="E1345" s="19" t="s">
        <v>2845</v>
      </c>
      <c r="F1345" s="10">
        <v>42036</v>
      </c>
      <c r="G1345" s="10">
        <v>45323</v>
      </c>
      <c r="H1345" s="11">
        <v>10</v>
      </c>
      <c r="I1345" s="20" t="s">
        <v>259</v>
      </c>
      <c r="J1345" s="11" t="s">
        <v>261</v>
      </c>
      <c r="K1345" s="11" t="s">
        <v>8715</v>
      </c>
      <c r="L1345" s="11">
        <v>2</v>
      </c>
    </row>
    <row r="1346" spans="1:12">
      <c r="A1346" s="11" t="s">
        <v>2596</v>
      </c>
      <c r="D1346" s="11" t="s">
        <v>260</v>
      </c>
      <c r="E1346" s="19" t="s">
        <v>2846</v>
      </c>
      <c r="F1346" s="10">
        <v>42036</v>
      </c>
      <c r="G1346" s="10">
        <v>45323</v>
      </c>
      <c r="H1346" s="11">
        <v>10</v>
      </c>
      <c r="I1346" s="20" t="s">
        <v>259</v>
      </c>
      <c r="J1346" s="11" t="s">
        <v>261</v>
      </c>
      <c r="K1346" s="11" t="s">
        <v>8715</v>
      </c>
      <c r="L1346" s="11">
        <v>2</v>
      </c>
    </row>
    <row r="1347" spans="1:12">
      <c r="A1347" s="11" t="s">
        <v>2597</v>
      </c>
      <c r="D1347" s="11" t="s">
        <v>260</v>
      </c>
      <c r="E1347" s="19" t="s">
        <v>2847</v>
      </c>
      <c r="F1347" s="10">
        <v>42036</v>
      </c>
      <c r="G1347" s="10">
        <v>45323</v>
      </c>
      <c r="H1347" s="11">
        <v>10</v>
      </c>
      <c r="I1347" s="20" t="s">
        <v>259</v>
      </c>
      <c r="J1347" s="11" t="s">
        <v>261</v>
      </c>
      <c r="K1347" s="11" t="s">
        <v>8715</v>
      </c>
      <c r="L1347" s="11">
        <v>2</v>
      </c>
    </row>
    <row r="1348" spans="1:12">
      <c r="A1348" s="11" t="s">
        <v>2598</v>
      </c>
      <c r="D1348" s="11" t="s">
        <v>260</v>
      </c>
      <c r="E1348" s="19" t="s">
        <v>2848</v>
      </c>
      <c r="F1348" s="10">
        <v>42036</v>
      </c>
      <c r="G1348" s="10">
        <v>45323</v>
      </c>
      <c r="H1348" s="11">
        <v>10</v>
      </c>
      <c r="I1348" s="20" t="s">
        <v>259</v>
      </c>
      <c r="J1348" s="11" t="s">
        <v>261</v>
      </c>
      <c r="K1348" s="11" t="s">
        <v>8715</v>
      </c>
      <c r="L1348" s="11">
        <v>2</v>
      </c>
    </row>
    <row r="1349" spans="1:12">
      <c r="A1349" s="11" t="s">
        <v>2599</v>
      </c>
      <c r="D1349" s="11" t="s">
        <v>260</v>
      </c>
      <c r="E1349" s="19" t="s">
        <v>2849</v>
      </c>
      <c r="F1349" s="10">
        <v>42036</v>
      </c>
      <c r="G1349" s="10">
        <v>45323</v>
      </c>
      <c r="H1349" s="11">
        <v>10</v>
      </c>
      <c r="I1349" s="20" t="s">
        <v>259</v>
      </c>
      <c r="J1349" s="11" t="s">
        <v>261</v>
      </c>
      <c r="K1349" s="11" t="s">
        <v>8715</v>
      </c>
      <c r="L1349" s="11">
        <v>2</v>
      </c>
    </row>
    <row r="1350" spans="1:12">
      <c r="A1350" s="11" t="s">
        <v>2600</v>
      </c>
      <c r="D1350" s="11" t="s">
        <v>260</v>
      </c>
      <c r="E1350" s="19" t="s">
        <v>2850</v>
      </c>
      <c r="F1350" s="10">
        <v>42036</v>
      </c>
      <c r="G1350" s="10">
        <v>45323</v>
      </c>
      <c r="H1350" s="11">
        <v>10</v>
      </c>
      <c r="I1350" s="20" t="s">
        <v>259</v>
      </c>
      <c r="J1350" s="11" t="s">
        <v>261</v>
      </c>
      <c r="K1350" s="11" t="s">
        <v>8715</v>
      </c>
      <c r="L1350" s="11">
        <v>2</v>
      </c>
    </row>
    <row r="1351" spans="1:12">
      <c r="A1351" s="11" t="s">
        <v>2601</v>
      </c>
      <c r="D1351" s="11" t="s">
        <v>260</v>
      </c>
      <c r="E1351" s="19" t="s">
        <v>2851</v>
      </c>
      <c r="F1351" s="10">
        <v>42036</v>
      </c>
      <c r="G1351" s="10">
        <v>45323</v>
      </c>
      <c r="H1351" s="11">
        <v>10</v>
      </c>
      <c r="I1351" s="20" t="s">
        <v>259</v>
      </c>
      <c r="J1351" s="11" t="s">
        <v>261</v>
      </c>
      <c r="K1351" s="11" t="s">
        <v>8715</v>
      </c>
      <c r="L1351" s="11">
        <v>2</v>
      </c>
    </row>
    <row r="1352" spans="1:12">
      <c r="A1352" s="11" t="s">
        <v>2602</v>
      </c>
      <c r="D1352" s="11" t="s">
        <v>260</v>
      </c>
      <c r="E1352" s="19" t="s">
        <v>2852</v>
      </c>
      <c r="F1352" s="10">
        <v>42036</v>
      </c>
      <c r="G1352" s="10">
        <v>45323</v>
      </c>
      <c r="H1352" s="11">
        <v>10</v>
      </c>
      <c r="I1352" s="20" t="s">
        <v>259</v>
      </c>
      <c r="J1352" s="11" t="s">
        <v>261</v>
      </c>
      <c r="K1352" s="11" t="s">
        <v>8715</v>
      </c>
      <c r="L1352" s="11">
        <v>2</v>
      </c>
    </row>
    <row r="1353" spans="1:12">
      <c r="A1353" s="11" t="s">
        <v>2603</v>
      </c>
      <c r="D1353" s="11" t="s">
        <v>260</v>
      </c>
      <c r="E1353" s="19" t="s">
        <v>2853</v>
      </c>
      <c r="F1353" s="10">
        <v>42036</v>
      </c>
      <c r="G1353" s="10">
        <v>45323</v>
      </c>
      <c r="H1353" s="11">
        <v>10</v>
      </c>
      <c r="I1353" s="20" t="s">
        <v>259</v>
      </c>
      <c r="J1353" s="11" t="s">
        <v>261</v>
      </c>
      <c r="K1353" s="11" t="s">
        <v>8715</v>
      </c>
      <c r="L1353" s="11">
        <v>2</v>
      </c>
    </row>
    <row r="1354" spans="1:12">
      <c r="A1354" s="11" t="s">
        <v>2604</v>
      </c>
      <c r="D1354" s="11" t="s">
        <v>260</v>
      </c>
      <c r="E1354" s="19" t="s">
        <v>2854</v>
      </c>
      <c r="F1354" s="10">
        <v>42036</v>
      </c>
      <c r="G1354" s="10">
        <v>45323</v>
      </c>
      <c r="H1354" s="11">
        <v>10</v>
      </c>
      <c r="I1354" s="20" t="s">
        <v>259</v>
      </c>
      <c r="J1354" s="11" t="s">
        <v>261</v>
      </c>
      <c r="K1354" s="11" t="s">
        <v>8715</v>
      </c>
      <c r="L1354" s="11">
        <v>2</v>
      </c>
    </row>
    <row r="1355" spans="1:12">
      <c r="A1355" s="11" t="s">
        <v>2605</v>
      </c>
      <c r="D1355" s="11" t="s">
        <v>260</v>
      </c>
      <c r="E1355" s="19" t="s">
        <v>2855</v>
      </c>
      <c r="F1355" s="10">
        <v>42036</v>
      </c>
      <c r="G1355" s="10">
        <v>45323</v>
      </c>
      <c r="H1355" s="11">
        <v>10</v>
      </c>
      <c r="I1355" s="20" t="s">
        <v>259</v>
      </c>
      <c r="J1355" s="11" t="s">
        <v>261</v>
      </c>
      <c r="K1355" s="11" t="s">
        <v>8715</v>
      </c>
      <c r="L1355" s="11">
        <v>2</v>
      </c>
    </row>
    <row r="1356" spans="1:12">
      <c r="A1356" s="11" t="s">
        <v>2606</v>
      </c>
      <c r="D1356" s="11" t="s">
        <v>260</v>
      </c>
      <c r="E1356" s="19" t="s">
        <v>2856</v>
      </c>
      <c r="F1356" s="10">
        <v>42036</v>
      </c>
      <c r="G1356" s="10">
        <v>45323</v>
      </c>
      <c r="H1356" s="11">
        <v>10</v>
      </c>
      <c r="I1356" s="20" t="s">
        <v>259</v>
      </c>
      <c r="J1356" s="11" t="s">
        <v>261</v>
      </c>
      <c r="K1356" s="11" t="s">
        <v>8715</v>
      </c>
      <c r="L1356" s="11">
        <v>2</v>
      </c>
    </row>
    <row r="1357" spans="1:12">
      <c r="A1357" s="11" t="s">
        <v>2607</v>
      </c>
      <c r="D1357" s="11" t="s">
        <v>260</v>
      </c>
      <c r="E1357" s="19" t="s">
        <v>2857</v>
      </c>
      <c r="F1357" s="10">
        <v>42036</v>
      </c>
      <c r="G1357" s="10">
        <v>45323</v>
      </c>
      <c r="H1357" s="11">
        <v>10</v>
      </c>
      <c r="I1357" s="20" t="s">
        <v>259</v>
      </c>
      <c r="J1357" s="11" t="s">
        <v>261</v>
      </c>
      <c r="K1357" s="11" t="s">
        <v>8715</v>
      </c>
      <c r="L1357" s="11">
        <v>2</v>
      </c>
    </row>
    <row r="1358" spans="1:12">
      <c r="A1358" s="11" t="s">
        <v>2608</v>
      </c>
      <c r="D1358" s="11" t="s">
        <v>260</v>
      </c>
      <c r="E1358" s="19" t="s">
        <v>2858</v>
      </c>
      <c r="F1358" s="10">
        <v>42036</v>
      </c>
      <c r="G1358" s="10">
        <v>45323</v>
      </c>
      <c r="H1358" s="11">
        <v>10</v>
      </c>
      <c r="I1358" s="20" t="s">
        <v>259</v>
      </c>
      <c r="J1358" s="11" t="s">
        <v>261</v>
      </c>
      <c r="K1358" s="11" t="s">
        <v>8715</v>
      </c>
      <c r="L1358" s="11">
        <v>2</v>
      </c>
    </row>
    <row r="1359" spans="1:12">
      <c r="A1359" s="11" t="s">
        <v>2609</v>
      </c>
      <c r="D1359" s="11" t="s">
        <v>260</v>
      </c>
      <c r="E1359" s="19" t="s">
        <v>2859</v>
      </c>
      <c r="F1359" s="10">
        <v>42036</v>
      </c>
      <c r="G1359" s="10">
        <v>45323</v>
      </c>
      <c r="H1359" s="11">
        <v>10</v>
      </c>
      <c r="I1359" s="20" t="s">
        <v>259</v>
      </c>
      <c r="J1359" s="11" t="s">
        <v>261</v>
      </c>
      <c r="K1359" s="11" t="s">
        <v>8715</v>
      </c>
      <c r="L1359" s="11">
        <v>2</v>
      </c>
    </row>
    <row r="1360" spans="1:12">
      <c r="A1360" s="11" t="s">
        <v>2610</v>
      </c>
      <c r="D1360" s="11" t="s">
        <v>260</v>
      </c>
      <c r="E1360" s="19" t="s">
        <v>2860</v>
      </c>
      <c r="F1360" s="10">
        <v>42036</v>
      </c>
      <c r="G1360" s="10">
        <v>45323</v>
      </c>
      <c r="H1360" s="11">
        <v>10</v>
      </c>
      <c r="I1360" s="20" t="s">
        <v>259</v>
      </c>
      <c r="J1360" s="11" t="s">
        <v>261</v>
      </c>
      <c r="K1360" s="11" t="s">
        <v>8715</v>
      </c>
      <c r="L1360" s="11">
        <v>2</v>
      </c>
    </row>
    <row r="1361" spans="1:12">
      <c r="A1361" s="11" t="s">
        <v>2611</v>
      </c>
      <c r="D1361" s="11" t="s">
        <v>260</v>
      </c>
      <c r="E1361" s="19" t="s">
        <v>2861</v>
      </c>
      <c r="F1361" s="10">
        <v>42036</v>
      </c>
      <c r="G1361" s="10">
        <v>45323</v>
      </c>
      <c r="H1361" s="11">
        <v>10</v>
      </c>
      <c r="I1361" s="20" t="s">
        <v>259</v>
      </c>
      <c r="J1361" s="11" t="s">
        <v>261</v>
      </c>
      <c r="K1361" s="11" t="s">
        <v>8715</v>
      </c>
      <c r="L1361" s="11">
        <v>2</v>
      </c>
    </row>
    <row r="1362" spans="1:12">
      <c r="A1362" s="11" t="s">
        <v>2612</v>
      </c>
      <c r="D1362" s="11" t="s">
        <v>260</v>
      </c>
      <c r="E1362" s="19" t="s">
        <v>2862</v>
      </c>
      <c r="F1362" s="10">
        <v>42036</v>
      </c>
      <c r="G1362" s="10">
        <v>45323</v>
      </c>
      <c r="H1362" s="11">
        <v>10</v>
      </c>
      <c r="I1362" s="20" t="s">
        <v>259</v>
      </c>
      <c r="J1362" s="11" t="s">
        <v>261</v>
      </c>
      <c r="K1362" s="11" t="s">
        <v>8715</v>
      </c>
      <c r="L1362" s="11">
        <v>2</v>
      </c>
    </row>
    <row r="1363" spans="1:12">
      <c r="A1363" s="11" t="s">
        <v>2613</v>
      </c>
      <c r="D1363" s="11" t="s">
        <v>260</v>
      </c>
      <c r="E1363" s="19" t="s">
        <v>2863</v>
      </c>
      <c r="F1363" s="10">
        <v>42036</v>
      </c>
      <c r="G1363" s="10">
        <v>45323</v>
      </c>
      <c r="H1363" s="11">
        <v>10</v>
      </c>
      <c r="I1363" s="20" t="s">
        <v>259</v>
      </c>
      <c r="J1363" s="11" t="s">
        <v>261</v>
      </c>
      <c r="K1363" s="11" t="s">
        <v>8715</v>
      </c>
      <c r="L1363" s="11">
        <v>2</v>
      </c>
    </row>
    <row r="1364" spans="1:12">
      <c r="A1364" s="11" t="s">
        <v>2614</v>
      </c>
      <c r="D1364" s="11" t="s">
        <v>260</v>
      </c>
      <c r="E1364" s="19" t="s">
        <v>2864</v>
      </c>
      <c r="F1364" s="10">
        <v>42036</v>
      </c>
      <c r="G1364" s="10">
        <v>45323</v>
      </c>
      <c r="H1364" s="11">
        <v>10</v>
      </c>
      <c r="I1364" s="20" t="s">
        <v>259</v>
      </c>
      <c r="J1364" s="11" t="s">
        <v>261</v>
      </c>
      <c r="K1364" s="11" t="s">
        <v>8715</v>
      </c>
      <c r="L1364" s="11">
        <v>2</v>
      </c>
    </row>
    <row r="1365" spans="1:12">
      <c r="A1365" s="11" t="s">
        <v>2615</v>
      </c>
      <c r="D1365" s="11" t="s">
        <v>260</v>
      </c>
      <c r="E1365" s="19" t="s">
        <v>2865</v>
      </c>
      <c r="F1365" s="10">
        <v>42036</v>
      </c>
      <c r="G1365" s="10">
        <v>45323</v>
      </c>
      <c r="H1365" s="11">
        <v>10</v>
      </c>
      <c r="I1365" s="20" t="s">
        <v>259</v>
      </c>
      <c r="J1365" s="11" t="s">
        <v>261</v>
      </c>
      <c r="K1365" s="11" t="s">
        <v>8715</v>
      </c>
      <c r="L1365" s="11">
        <v>2</v>
      </c>
    </row>
    <row r="1366" spans="1:12">
      <c r="A1366" s="11" t="s">
        <v>2616</v>
      </c>
      <c r="D1366" s="11" t="s">
        <v>260</v>
      </c>
      <c r="E1366" s="19" t="s">
        <v>2866</v>
      </c>
      <c r="F1366" s="10">
        <v>42036</v>
      </c>
      <c r="G1366" s="10">
        <v>45323</v>
      </c>
      <c r="H1366" s="11">
        <v>10</v>
      </c>
      <c r="I1366" s="20" t="s">
        <v>259</v>
      </c>
      <c r="J1366" s="11" t="s">
        <v>261</v>
      </c>
      <c r="K1366" s="11" t="s">
        <v>8715</v>
      </c>
      <c r="L1366" s="11">
        <v>2</v>
      </c>
    </row>
    <row r="1367" spans="1:12">
      <c r="A1367" s="11" t="s">
        <v>2617</v>
      </c>
      <c r="D1367" s="11" t="s">
        <v>260</v>
      </c>
      <c r="E1367" s="19" t="s">
        <v>2867</v>
      </c>
      <c r="F1367" s="10">
        <v>42036</v>
      </c>
      <c r="G1367" s="10">
        <v>45323</v>
      </c>
      <c r="H1367" s="11">
        <v>10</v>
      </c>
      <c r="I1367" s="20" t="s">
        <v>259</v>
      </c>
      <c r="J1367" s="11" t="s">
        <v>261</v>
      </c>
      <c r="K1367" s="11" t="s">
        <v>8715</v>
      </c>
      <c r="L1367" s="11">
        <v>2</v>
      </c>
    </row>
    <row r="1368" spans="1:12">
      <c r="A1368" s="11" t="s">
        <v>2618</v>
      </c>
      <c r="D1368" s="11" t="s">
        <v>260</v>
      </c>
      <c r="E1368" s="19" t="s">
        <v>2868</v>
      </c>
      <c r="F1368" s="10">
        <v>42036</v>
      </c>
      <c r="G1368" s="10">
        <v>45323</v>
      </c>
      <c r="H1368" s="11">
        <v>10</v>
      </c>
      <c r="I1368" s="20" t="s">
        <v>259</v>
      </c>
      <c r="J1368" s="11" t="s">
        <v>261</v>
      </c>
      <c r="K1368" s="11" t="s">
        <v>8715</v>
      </c>
      <c r="L1368" s="11">
        <v>2</v>
      </c>
    </row>
    <row r="1369" spans="1:12">
      <c r="A1369" s="11" t="s">
        <v>2619</v>
      </c>
      <c r="D1369" s="11" t="s">
        <v>260</v>
      </c>
      <c r="E1369" s="19" t="s">
        <v>2869</v>
      </c>
      <c r="F1369" s="10">
        <v>42036</v>
      </c>
      <c r="G1369" s="10">
        <v>45323</v>
      </c>
      <c r="H1369" s="11">
        <v>10</v>
      </c>
      <c r="I1369" s="20" t="s">
        <v>259</v>
      </c>
      <c r="J1369" s="11" t="s">
        <v>261</v>
      </c>
      <c r="K1369" s="11" t="s">
        <v>8715</v>
      </c>
      <c r="L1369" s="11">
        <v>2</v>
      </c>
    </row>
    <row r="1370" spans="1:12">
      <c r="A1370" s="11" t="s">
        <v>2620</v>
      </c>
      <c r="D1370" s="11" t="s">
        <v>260</v>
      </c>
      <c r="E1370" s="19" t="s">
        <v>2870</v>
      </c>
      <c r="F1370" s="10">
        <v>42036</v>
      </c>
      <c r="G1370" s="10">
        <v>45323</v>
      </c>
      <c r="H1370" s="11">
        <v>10</v>
      </c>
      <c r="I1370" s="20" t="s">
        <v>259</v>
      </c>
      <c r="J1370" s="11" t="s">
        <v>261</v>
      </c>
      <c r="K1370" s="11" t="s">
        <v>8715</v>
      </c>
      <c r="L1370" s="11">
        <v>2</v>
      </c>
    </row>
    <row r="1371" spans="1:12">
      <c r="A1371" s="11" t="s">
        <v>2621</v>
      </c>
      <c r="D1371" s="11" t="s">
        <v>260</v>
      </c>
      <c r="E1371" s="19" t="s">
        <v>2871</v>
      </c>
      <c r="F1371" s="10">
        <v>42036</v>
      </c>
      <c r="G1371" s="10">
        <v>45323</v>
      </c>
      <c r="H1371" s="11">
        <v>10</v>
      </c>
      <c r="I1371" s="20" t="s">
        <v>259</v>
      </c>
      <c r="J1371" s="11" t="s">
        <v>261</v>
      </c>
      <c r="K1371" s="11" t="s">
        <v>8715</v>
      </c>
      <c r="L1371" s="11">
        <v>2</v>
      </c>
    </row>
    <row r="1372" spans="1:12">
      <c r="A1372" s="11" t="s">
        <v>2622</v>
      </c>
      <c r="D1372" s="11" t="s">
        <v>260</v>
      </c>
      <c r="E1372" s="19" t="s">
        <v>2872</v>
      </c>
      <c r="F1372" s="10">
        <v>42036</v>
      </c>
      <c r="G1372" s="10">
        <v>45323</v>
      </c>
      <c r="H1372" s="11">
        <v>10</v>
      </c>
      <c r="I1372" s="20" t="s">
        <v>259</v>
      </c>
      <c r="J1372" s="11" t="s">
        <v>261</v>
      </c>
      <c r="K1372" s="11" t="s">
        <v>8715</v>
      </c>
      <c r="L1372" s="11">
        <v>2</v>
      </c>
    </row>
    <row r="1373" spans="1:12">
      <c r="A1373" s="11" t="s">
        <v>2623</v>
      </c>
      <c r="D1373" s="11" t="s">
        <v>260</v>
      </c>
      <c r="E1373" s="19" t="s">
        <v>2873</v>
      </c>
      <c r="F1373" s="10">
        <v>42036</v>
      </c>
      <c r="G1373" s="10">
        <v>45323</v>
      </c>
      <c r="H1373" s="11">
        <v>10</v>
      </c>
      <c r="I1373" s="20" t="s">
        <v>259</v>
      </c>
      <c r="J1373" s="11" t="s">
        <v>261</v>
      </c>
      <c r="K1373" s="11" t="s">
        <v>8715</v>
      </c>
      <c r="L1373" s="11">
        <v>2</v>
      </c>
    </row>
    <row r="1374" spans="1:12">
      <c r="A1374" s="11" t="s">
        <v>2624</v>
      </c>
      <c r="D1374" s="11" t="s">
        <v>260</v>
      </c>
      <c r="E1374" s="19" t="s">
        <v>2874</v>
      </c>
      <c r="F1374" s="10">
        <v>42036</v>
      </c>
      <c r="G1374" s="10">
        <v>45323</v>
      </c>
      <c r="H1374" s="11">
        <v>10</v>
      </c>
      <c r="I1374" s="20" t="s">
        <v>259</v>
      </c>
      <c r="J1374" s="11" t="s">
        <v>261</v>
      </c>
      <c r="K1374" s="11" t="s">
        <v>8715</v>
      </c>
      <c r="L1374" s="11">
        <v>2</v>
      </c>
    </row>
    <row r="1375" spans="1:12">
      <c r="A1375" s="11" t="s">
        <v>2625</v>
      </c>
      <c r="D1375" s="11" t="s">
        <v>260</v>
      </c>
      <c r="E1375" s="19" t="s">
        <v>2875</v>
      </c>
      <c r="F1375" s="10">
        <v>42036</v>
      </c>
      <c r="G1375" s="10">
        <v>45323</v>
      </c>
      <c r="H1375" s="11">
        <v>10</v>
      </c>
      <c r="I1375" s="20" t="s">
        <v>259</v>
      </c>
      <c r="J1375" s="11" t="s">
        <v>261</v>
      </c>
      <c r="K1375" s="11" t="s">
        <v>8715</v>
      </c>
      <c r="L1375" s="11">
        <v>2</v>
      </c>
    </row>
    <row r="1376" spans="1:12">
      <c r="A1376" s="11" t="s">
        <v>2626</v>
      </c>
      <c r="D1376" s="11" t="s">
        <v>260</v>
      </c>
      <c r="E1376" s="19" t="s">
        <v>2876</v>
      </c>
      <c r="F1376" s="10">
        <v>42036</v>
      </c>
      <c r="G1376" s="10">
        <v>45323</v>
      </c>
      <c r="H1376" s="11">
        <v>10</v>
      </c>
      <c r="I1376" s="20" t="s">
        <v>259</v>
      </c>
      <c r="J1376" s="11" t="s">
        <v>261</v>
      </c>
      <c r="K1376" s="11" t="s">
        <v>8715</v>
      </c>
      <c r="L1376" s="11">
        <v>2</v>
      </c>
    </row>
    <row r="1377" spans="1:12">
      <c r="A1377" s="11" t="s">
        <v>2627</v>
      </c>
      <c r="D1377" s="11" t="s">
        <v>260</v>
      </c>
      <c r="E1377" s="19" t="s">
        <v>2877</v>
      </c>
      <c r="F1377" s="10">
        <v>42036</v>
      </c>
      <c r="G1377" s="10">
        <v>45323</v>
      </c>
      <c r="H1377" s="11">
        <v>10</v>
      </c>
      <c r="I1377" s="20" t="s">
        <v>259</v>
      </c>
      <c r="J1377" s="11" t="s">
        <v>261</v>
      </c>
      <c r="K1377" s="11" t="s">
        <v>8715</v>
      </c>
      <c r="L1377" s="11">
        <v>2</v>
      </c>
    </row>
    <row r="1378" spans="1:12">
      <c r="A1378" s="11" t="s">
        <v>2628</v>
      </c>
      <c r="D1378" s="11" t="s">
        <v>260</v>
      </c>
      <c r="E1378" s="19" t="s">
        <v>2878</v>
      </c>
      <c r="F1378" s="10">
        <v>42036</v>
      </c>
      <c r="G1378" s="10">
        <v>45323</v>
      </c>
      <c r="H1378" s="11">
        <v>10</v>
      </c>
      <c r="I1378" s="20" t="s">
        <v>259</v>
      </c>
      <c r="J1378" s="11" t="s">
        <v>261</v>
      </c>
      <c r="K1378" s="11" t="s">
        <v>8715</v>
      </c>
      <c r="L1378" s="11">
        <v>2</v>
      </c>
    </row>
    <row r="1379" spans="1:12">
      <c r="A1379" s="11" t="s">
        <v>2629</v>
      </c>
      <c r="D1379" s="11" t="s">
        <v>260</v>
      </c>
      <c r="E1379" s="19" t="s">
        <v>2879</v>
      </c>
      <c r="F1379" s="10">
        <v>42036</v>
      </c>
      <c r="G1379" s="10">
        <v>45323</v>
      </c>
      <c r="H1379" s="11">
        <v>10</v>
      </c>
      <c r="I1379" s="20" t="s">
        <v>259</v>
      </c>
      <c r="J1379" s="11" t="s">
        <v>261</v>
      </c>
      <c r="K1379" s="11" t="s">
        <v>8715</v>
      </c>
      <c r="L1379" s="11">
        <v>2</v>
      </c>
    </row>
    <row r="1380" spans="1:12">
      <c r="A1380" s="11" t="s">
        <v>2630</v>
      </c>
      <c r="D1380" s="11" t="s">
        <v>260</v>
      </c>
      <c r="E1380" s="19" t="s">
        <v>2880</v>
      </c>
      <c r="F1380" s="10">
        <v>42036</v>
      </c>
      <c r="G1380" s="10">
        <v>45323</v>
      </c>
      <c r="H1380" s="11">
        <v>10</v>
      </c>
      <c r="I1380" s="20" t="s">
        <v>259</v>
      </c>
      <c r="J1380" s="11" t="s">
        <v>261</v>
      </c>
      <c r="K1380" s="11" t="s">
        <v>8715</v>
      </c>
      <c r="L1380" s="11">
        <v>2</v>
      </c>
    </row>
    <row r="1381" spans="1:12">
      <c r="A1381" s="11" t="s">
        <v>2631</v>
      </c>
      <c r="D1381" s="11" t="s">
        <v>260</v>
      </c>
      <c r="E1381" s="19" t="s">
        <v>2881</v>
      </c>
      <c r="F1381" s="10">
        <v>42036</v>
      </c>
      <c r="G1381" s="10">
        <v>45323</v>
      </c>
      <c r="H1381" s="11">
        <v>10</v>
      </c>
      <c r="I1381" s="20" t="s">
        <v>259</v>
      </c>
      <c r="J1381" s="11" t="s">
        <v>261</v>
      </c>
      <c r="K1381" s="11" t="s">
        <v>8715</v>
      </c>
      <c r="L1381" s="11">
        <v>2</v>
      </c>
    </row>
    <row r="1382" spans="1:12">
      <c r="A1382" s="11" t="s">
        <v>2632</v>
      </c>
      <c r="D1382" s="11" t="s">
        <v>260</v>
      </c>
      <c r="E1382" s="19" t="s">
        <v>2882</v>
      </c>
      <c r="F1382" s="10">
        <v>42036</v>
      </c>
      <c r="G1382" s="10">
        <v>45323</v>
      </c>
      <c r="H1382" s="11">
        <v>10</v>
      </c>
      <c r="I1382" s="20" t="s">
        <v>259</v>
      </c>
      <c r="J1382" s="11" t="s">
        <v>261</v>
      </c>
      <c r="K1382" s="11" t="s">
        <v>8715</v>
      </c>
      <c r="L1382" s="11">
        <v>2</v>
      </c>
    </row>
    <row r="1383" spans="1:12">
      <c r="A1383" s="11" t="s">
        <v>2633</v>
      </c>
      <c r="D1383" s="11" t="s">
        <v>260</v>
      </c>
      <c r="E1383" s="19" t="s">
        <v>2883</v>
      </c>
      <c r="F1383" s="10">
        <v>42036</v>
      </c>
      <c r="G1383" s="10">
        <v>45323</v>
      </c>
      <c r="H1383" s="11">
        <v>10</v>
      </c>
      <c r="I1383" s="20" t="s">
        <v>259</v>
      </c>
      <c r="J1383" s="11" t="s">
        <v>261</v>
      </c>
      <c r="K1383" s="11" t="s">
        <v>8715</v>
      </c>
      <c r="L1383" s="11">
        <v>2</v>
      </c>
    </row>
    <row r="1384" spans="1:12">
      <c r="A1384" s="11" t="s">
        <v>2634</v>
      </c>
      <c r="D1384" s="11" t="s">
        <v>260</v>
      </c>
      <c r="E1384" s="19" t="s">
        <v>2884</v>
      </c>
      <c r="F1384" s="10">
        <v>42036</v>
      </c>
      <c r="G1384" s="10">
        <v>45323</v>
      </c>
      <c r="H1384" s="11">
        <v>10</v>
      </c>
      <c r="I1384" s="20" t="s">
        <v>259</v>
      </c>
      <c r="J1384" s="11" t="s">
        <v>261</v>
      </c>
      <c r="K1384" s="11" t="s">
        <v>8715</v>
      </c>
      <c r="L1384" s="11">
        <v>2</v>
      </c>
    </row>
    <row r="1385" spans="1:12">
      <c r="A1385" s="11" t="s">
        <v>2635</v>
      </c>
      <c r="D1385" s="11" t="s">
        <v>260</v>
      </c>
      <c r="E1385" s="19" t="s">
        <v>2885</v>
      </c>
      <c r="F1385" s="10">
        <v>42036</v>
      </c>
      <c r="G1385" s="10">
        <v>45323</v>
      </c>
      <c r="H1385" s="11">
        <v>10</v>
      </c>
      <c r="I1385" s="20" t="s">
        <v>259</v>
      </c>
      <c r="J1385" s="11" t="s">
        <v>261</v>
      </c>
      <c r="K1385" s="11" t="s">
        <v>8715</v>
      </c>
      <c r="L1385" s="11">
        <v>2</v>
      </c>
    </row>
    <row r="1386" spans="1:12">
      <c r="A1386" s="11" t="s">
        <v>2636</v>
      </c>
      <c r="D1386" s="11" t="s">
        <v>260</v>
      </c>
      <c r="E1386" s="19" t="s">
        <v>2886</v>
      </c>
      <c r="F1386" s="10">
        <v>42036</v>
      </c>
      <c r="G1386" s="10">
        <v>45323</v>
      </c>
      <c r="H1386" s="11">
        <v>10</v>
      </c>
      <c r="I1386" s="20" t="s">
        <v>259</v>
      </c>
      <c r="J1386" s="11" t="s">
        <v>261</v>
      </c>
      <c r="K1386" s="11" t="s">
        <v>8715</v>
      </c>
      <c r="L1386" s="11">
        <v>2</v>
      </c>
    </row>
    <row r="1387" spans="1:12">
      <c r="A1387" s="11" t="s">
        <v>2637</v>
      </c>
      <c r="D1387" s="11" t="s">
        <v>260</v>
      </c>
      <c r="E1387" s="19" t="s">
        <v>2887</v>
      </c>
      <c r="F1387" s="10">
        <v>42036</v>
      </c>
      <c r="G1387" s="10">
        <v>45323</v>
      </c>
      <c r="H1387" s="11">
        <v>10</v>
      </c>
      <c r="I1387" s="20" t="s">
        <v>259</v>
      </c>
      <c r="J1387" s="11" t="s">
        <v>261</v>
      </c>
      <c r="K1387" s="11" t="s">
        <v>8715</v>
      </c>
      <c r="L1387" s="11">
        <v>2</v>
      </c>
    </row>
    <row r="1388" spans="1:12">
      <c r="A1388" s="11" t="s">
        <v>2638</v>
      </c>
      <c r="D1388" s="11" t="s">
        <v>260</v>
      </c>
      <c r="E1388" s="19" t="s">
        <v>2888</v>
      </c>
      <c r="F1388" s="10">
        <v>42036</v>
      </c>
      <c r="G1388" s="10">
        <v>45323</v>
      </c>
      <c r="H1388" s="11">
        <v>10</v>
      </c>
      <c r="I1388" s="20" t="s">
        <v>259</v>
      </c>
      <c r="J1388" s="11" t="s">
        <v>261</v>
      </c>
      <c r="K1388" s="11" t="s">
        <v>8715</v>
      </c>
      <c r="L1388" s="11">
        <v>2</v>
      </c>
    </row>
    <row r="1389" spans="1:12">
      <c r="A1389" s="11" t="s">
        <v>2639</v>
      </c>
      <c r="D1389" s="11" t="s">
        <v>260</v>
      </c>
      <c r="E1389" s="19" t="s">
        <v>2889</v>
      </c>
      <c r="F1389" s="10">
        <v>42036</v>
      </c>
      <c r="G1389" s="10">
        <v>45323</v>
      </c>
      <c r="H1389" s="11">
        <v>10</v>
      </c>
      <c r="I1389" s="20" t="s">
        <v>259</v>
      </c>
      <c r="J1389" s="11" t="s">
        <v>261</v>
      </c>
      <c r="K1389" s="11" t="s">
        <v>8715</v>
      </c>
      <c r="L1389" s="11">
        <v>2</v>
      </c>
    </row>
    <row r="1390" spans="1:12">
      <c r="A1390" s="11" t="s">
        <v>2640</v>
      </c>
      <c r="D1390" s="11" t="s">
        <v>260</v>
      </c>
      <c r="E1390" s="19" t="s">
        <v>2890</v>
      </c>
      <c r="F1390" s="10">
        <v>42036</v>
      </c>
      <c r="G1390" s="10">
        <v>45323</v>
      </c>
      <c r="H1390" s="11">
        <v>10</v>
      </c>
      <c r="I1390" s="20" t="s">
        <v>259</v>
      </c>
      <c r="J1390" s="11" t="s">
        <v>261</v>
      </c>
      <c r="K1390" s="11" t="s">
        <v>8715</v>
      </c>
      <c r="L1390" s="11">
        <v>2</v>
      </c>
    </row>
    <row r="1391" spans="1:12">
      <c r="A1391" s="11" t="s">
        <v>2641</v>
      </c>
      <c r="D1391" s="11" t="s">
        <v>260</v>
      </c>
      <c r="E1391" s="19" t="s">
        <v>2891</v>
      </c>
      <c r="F1391" s="10">
        <v>42036</v>
      </c>
      <c r="G1391" s="10">
        <v>45323</v>
      </c>
      <c r="H1391" s="11">
        <v>10</v>
      </c>
      <c r="I1391" s="20" t="s">
        <v>259</v>
      </c>
      <c r="J1391" s="11" t="s">
        <v>261</v>
      </c>
      <c r="K1391" s="11" t="s">
        <v>8715</v>
      </c>
      <c r="L1391" s="11">
        <v>2</v>
      </c>
    </row>
    <row r="1392" spans="1:12">
      <c r="A1392" s="11" t="s">
        <v>2642</v>
      </c>
      <c r="D1392" s="11" t="s">
        <v>260</v>
      </c>
      <c r="E1392" s="19" t="s">
        <v>2892</v>
      </c>
      <c r="F1392" s="10">
        <v>42036</v>
      </c>
      <c r="G1392" s="10">
        <v>45323</v>
      </c>
      <c r="H1392" s="11">
        <v>10</v>
      </c>
      <c r="I1392" s="20" t="s">
        <v>259</v>
      </c>
      <c r="J1392" s="11" t="s">
        <v>261</v>
      </c>
      <c r="K1392" s="11" t="s">
        <v>8715</v>
      </c>
      <c r="L1392" s="11">
        <v>2</v>
      </c>
    </row>
    <row r="1393" spans="1:12">
      <c r="A1393" s="11" t="s">
        <v>2643</v>
      </c>
      <c r="D1393" s="11" t="s">
        <v>260</v>
      </c>
      <c r="E1393" s="19" t="s">
        <v>2893</v>
      </c>
      <c r="F1393" s="10">
        <v>42036</v>
      </c>
      <c r="G1393" s="10">
        <v>45323</v>
      </c>
      <c r="H1393" s="11">
        <v>10</v>
      </c>
      <c r="I1393" s="20" t="s">
        <v>259</v>
      </c>
      <c r="J1393" s="11" t="s">
        <v>261</v>
      </c>
      <c r="K1393" s="11" t="s">
        <v>8715</v>
      </c>
      <c r="L1393" s="11">
        <v>2</v>
      </c>
    </row>
    <row r="1394" spans="1:12">
      <c r="A1394" s="11" t="s">
        <v>2644</v>
      </c>
      <c r="D1394" s="11" t="s">
        <v>260</v>
      </c>
      <c r="E1394" s="19" t="s">
        <v>2894</v>
      </c>
      <c r="F1394" s="10">
        <v>42036</v>
      </c>
      <c r="G1394" s="10">
        <v>45323</v>
      </c>
      <c r="H1394" s="11">
        <v>10</v>
      </c>
      <c r="I1394" s="20" t="s">
        <v>259</v>
      </c>
      <c r="J1394" s="11" t="s">
        <v>261</v>
      </c>
      <c r="K1394" s="11" t="s">
        <v>8715</v>
      </c>
      <c r="L1394" s="11">
        <v>2</v>
      </c>
    </row>
    <row r="1395" spans="1:12">
      <c r="A1395" s="11" t="s">
        <v>2645</v>
      </c>
      <c r="D1395" s="11" t="s">
        <v>260</v>
      </c>
      <c r="E1395" s="19" t="s">
        <v>2895</v>
      </c>
      <c r="F1395" s="10">
        <v>42036</v>
      </c>
      <c r="G1395" s="10">
        <v>45323</v>
      </c>
      <c r="H1395" s="11">
        <v>10</v>
      </c>
      <c r="I1395" s="20" t="s">
        <v>259</v>
      </c>
      <c r="J1395" s="11" t="s">
        <v>261</v>
      </c>
      <c r="K1395" s="11" t="s">
        <v>8715</v>
      </c>
      <c r="L1395" s="11">
        <v>2</v>
      </c>
    </row>
    <row r="1396" spans="1:12">
      <c r="A1396" s="11" t="s">
        <v>2646</v>
      </c>
      <c r="D1396" s="11" t="s">
        <v>260</v>
      </c>
      <c r="E1396" s="19" t="s">
        <v>2896</v>
      </c>
      <c r="F1396" s="10">
        <v>42036</v>
      </c>
      <c r="G1396" s="10">
        <v>45323</v>
      </c>
      <c r="H1396" s="11">
        <v>10</v>
      </c>
      <c r="I1396" s="20" t="s">
        <v>259</v>
      </c>
      <c r="J1396" s="11" t="s">
        <v>261</v>
      </c>
      <c r="K1396" s="11" t="s">
        <v>8715</v>
      </c>
      <c r="L1396" s="11">
        <v>2</v>
      </c>
    </row>
    <row r="1397" spans="1:12">
      <c r="A1397" s="11" t="s">
        <v>2647</v>
      </c>
      <c r="D1397" s="11" t="s">
        <v>260</v>
      </c>
      <c r="E1397" s="19" t="s">
        <v>2897</v>
      </c>
      <c r="F1397" s="10">
        <v>42036</v>
      </c>
      <c r="G1397" s="10">
        <v>45323</v>
      </c>
      <c r="H1397" s="11">
        <v>10</v>
      </c>
      <c r="I1397" s="20" t="s">
        <v>259</v>
      </c>
      <c r="J1397" s="11" t="s">
        <v>261</v>
      </c>
      <c r="K1397" s="11" t="s">
        <v>8715</v>
      </c>
      <c r="L1397" s="11">
        <v>2</v>
      </c>
    </row>
    <row r="1398" spans="1:12">
      <c r="A1398" s="11" t="s">
        <v>2648</v>
      </c>
      <c r="D1398" s="11" t="s">
        <v>260</v>
      </c>
      <c r="E1398" s="19" t="s">
        <v>2898</v>
      </c>
      <c r="F1398" s="10">
        <v>42036</v>
      </c>
      <c r="G1398" s="10">
        <v>45323</v>
      </c>
      <c r="H1398" s="11">
        <v>10</v>
      </c>
      <c r="I1398" s="20" t="s">
        <v>259</v>
      </c>
      <c r="J1398" s="11" t="s">
        <v>261</v>
      </c>
      <c r="K1398" s="11" t="s">
        <v>8715</v>
      </c>
      <c r="L1398" s="11">
        <v>2</v>
      </c>
    </row>
    <row r="1399" spans="1:12">
      <c r="A1399" s="11" t="s">
        <v>2649</v>
      </c>
      <c r="D1399" s="11" t="s">
        <v>260</v>
      </c>
      <c r="E1399" s="19" t="s">
        <v>2899</v>
      </c>
      <c r="F1399" s="10">
        <v>42036</v>
      </c>
      <c r="G1399" s="10">
        <v>45323</v>
      </c>
      <c r="H1399" s="11">
        <v>10</v>
      </c>
      <c r="I1399" s="20" t="s">
        <v>259</v>
      </c>
      <c r="J1399" s="11" t="s">
        <v>261</v>
      </c>
      <c r="K1399" s="11" t="s">
        <v>8715</v>
      </c>
      <c r="L1399" s="11">
        <v>2</v>
      </c>
    </row>
    <row r="1400" spans="1:12">
      <c r="A1400" s="11" t="s">
        <v>2650</v>
      </c>
      <c r="D1400" s="11" t="s">
        <v>260</v>
      </c>
      <c r="E1400" s="19" t="s">
        <v>2900</v>
      </c>
      <c r="F1400" s="10">
        <v>42036</v>
      </c>
      <c r="G1400" s="10">
        <v>45323</v>
      </c>
      <c r="H1400" s="11">
        <v>10</v>
      </c>
      <c r="I1400" s="20" t="s">
        <v>259</v>
      </c>
      <c r="J1400" s="11" t="s">
        <v>261</v>
      </c>
      <c r="K1400" s="11" t="s">
        <v>8715</v>
      </c>
      <c r="L1400" s="11">
        <v>2</v>
      </c>
    </row>
    <row r="1401" spans="1:12">
      <c r="A1401" s="11" t="s">
        <v>2651</v>
      </c>
      <c r="D1401" s="11" t="s">
        <v>260</v>
      </c>
      <c r="E1401" s="19" t="s">
        <v>2901</v>
      </c>
      <c r="F1401" s="10">
        <v>42036</v>
      </c>
      <c r="G1401" s="10">
        <v>45323</v>
      </c>
      <c r="H1401" s="11">
        <v>10</v>
      </c>
      <c r="I1401" s="20" t="s">
        <v>259</v>
      </c>
      <c r="J1401" s="11" t="s">
        <v>261</v>
      </c>
      <c r="K1401" s="11" t="s">
        <v>8715</v>
      </c>
      <c r="L1401" s="11">
        <v>2</v>
      </c>
    </row>
    <row r="1402" spans="1:12">
      <c r="A1402" s="11" t="s">
        <v>2652</v>
      </c>
      <c r="D1402" s="11" t="s">
        <v>260</v>
      </c>
      <c r="E1402" s="19" t="s">
        <v>2902</v>
      </c>
      <c r="F1402" s="10">
        <v>42036</v>
      </c>
      <c r="G1402" s="10">
        <v>45323</v>
      </c>
      <c r="H1402" s="11">
        <v>10</v>
      </c>
      <c r="I1402" s="20" t="s">
        <v>259</v>
      </c>
      <c r="J1402" s="11" t="s">
        <v>261</v>
      </c>
      <c r="K1402" s="11" t="s">
        <v>8715</v>
      </c>
      <c r="L1402" s="11">
        <v>2</v>
      </c>
    </row>
    <row r="1403" spans="1:12">
      <c r="A1403" s="11" t="s">
        <v>2653</v>
      </c>
      <c r="D1403" s="11" t="s">
        <v>260</v>
      </c>
      <c r="E1403" s="19" t="s">
        <v>2903</v>
      </c>
      <c r="F1403" s="10">
        <v>42036</v>
      </c>
      <c r="G1403" s="10">
        <v>45323</v>
      </c>
      <c r="H1403" s="11">
        <v>10</v>
      </c>
      <c r="I1403" s="20" t="s">
        <v>259</v>
      </c>
      <c r="J1403" s="11" t="s">
        <v>261</v>
      </c>
      <c r="K1403" s="11" t="s">
        <v>8715</v>
      </c>
      <c r="L1403" s="11">
        <v>2</v>
      </c>
    </row>
    <row r="1404" spans="1:12">
      <c r="A1404" s="11" t="s">
        <v>2654</v>
      </c>
      <c r="D1404" s="11" t="s">
        <v>260</v>
      </c>
      <c r="E1404" s="19" t="s">
        <v>2904</v>
      </c>
      <c r="F1404" s="10">
        <v>42036</v>
      </c>
      <c r="G1404" s="10">
        <v>45323</v>
      </c>
      <c r="H1404" s="11">
        <v>10</v>
      </c>
      <c r="I1404" s="20" t="s">
        <v>259</v>
      </c>
      <c r="J1404" s="11" t="s">
        <v>261</v>
      </c>
      <c r="K1404" s="11" t="s">
        <v>8715</v>
      </c>
      <c r="L1404" s="11">
        <v>2</v>
      </c>
    </row>
    <row r="1405" spans="1:12">
      <c r="A1405" s="11" t="s">
        <v>2655</v>
      </c>
      <c r="D1405" s="11" t="s">
        <v>260</v>
      </c>
      <c r="E1405" s="19" t="s">
        <v>2905</v>
      </c>
      <c r="F1405" s="10">
        <v>42036</v>
      </c>
      <c r="G1405" s="10">
        <v>45323</v>
      </c>
      <c r="H1405" s="11">
        <v>10</v>
      </c>
      <c r="I1405" s="20" t="s">
        <v>259</v>
      </c>
      <c r="J1405" s="11" t="s">
        <v>261</v>
      </c>
      <c r="K1405" s="11" t="s">
        <v>8715</v>
      </c>
      <c r="L1405" s="11">
        <v>2</v>
      </c>
    </row>
    <row r="1406" spans="1:12">
      <c r="A1406" s="11" t="s">
        <v>2656</v>
      </c>
      <c r="D1406" s="11" t="s">
        <v>260</v>
      </c>
      <c r="E1406" s="19" t="s">
        <v>2906</v>
      </c>
      <c r="F1406" s="10">
        <v>42036</v>
      </c>
      <c r="G1406" s="10">
        <v>45323</v>
      </c>
      <c r="H1406" s="11">
        <v>10</v>
      </c>
      <c r="I1406" s="20" t="s">
        <v>259</v>
      </c>
      <c r="J1406" s="11" t="s">
        <v>261</v>
      </c>
      <c r="K1406" s="11" t="s">
        <v>8715</v>
      </c>
      <c r="L1406" s="11">
        <v>2</v>
      </c>
    </row>
    <row r="1407" spans="1:12">
      <c r="A1407" s="11" t="s">
        <v>2657</v>
      </c>
      <c r="D1407" s="11" t="s">
        <v>260</v>
      </c>
      <c r="E1407" s="19" t="s">
        <v>2907</v>
      </c>
      <c r="F1407" s="10">
        <v>42036</v>
      </c>
      <c r="G1407" s="10">
        <v>45323</v>
      </c>
      <c r="H1407" s="11">
        <v>10</v>
      </c>
      <c r="I1407" s="20" t="s">
        <v>259</v>
      </c>
      <c r="J1407" s="11" t="s">
        <v>261</v>
      </c>
      <c r="K1407" s="11" t="s">
        <v>8715</v>
      </c>
      <c r="L1407" s="11">
        <v>2</v>
      </c>
    </row>
    <row r="1408" spans="1:12">
      <c r="A1408" s="11" t="s">
        <v>2658</v>
      </c>
      <c r="D1408" s="11" t="s">
        <v>260</v>
      </c>
      <c r="E1408" s="19" t="s">
        <v>2908</v>
      </c>
      <c r="F1408" s="10">
        <v>42036</v>
      </c>
      <c r="G1408" s="10">
        <v>45323</v>
      </c>
      <c r="H1408" s="11">
        <v>10</v>
      </c>
      <c r="I1408" s="20" t="s">
        <v>259</v>
      </c>
      <c r="J1408" s="11" t="s">
        <v>261</v>
      </c>
      <c r="K1408" s="11" t="s">
        <v>8715</v>
      </c>
      <c r="L1408" s="11">
        <v>2</v>
      </c>
    </row>
    <row r="1409" spans="1:12">
      <c r="A1409" s="11" t="s">
        <v>2659</v>
      </c>
      <c r="D1409" s="11" t="s">
        <v>260</v>
      </c>
      <c r="E1409" s="19" t="s">
        <v>2909</v>
      </c>
      <c r="F1409" s="10">
        <v>42036</v>
      </c>
      <c r="G1409" s="10">
        <v>45323</v>
      </c>
      <c r="H1409" s="11">
        <v>10</v>
      </c>
      <c r="I1409" s="20" t="s">
        <v>259</v>
      </c>
      <c r="J1409" s="11" t="s">
        <v>261</v>
      </c>
      <c r="K1409" s="11" t="s">
        <v>8715</v>
      </c>
      <c r="L1409" s="11">
        <v>2</v>
      </c>
    </row>
    <row r="1410" spans="1:12">
      <c r="A1410" s="11" t="s">
        <v>2660</v>
      </c>
      <c r="D1410" s="11" t="s">
        <v>260</v>
      </c>
      <c r="E1410" s="19" t="s">
        <v>2910</v>
      </c>
      <c r="F1410" s="10">
        <v>42036</v>
      </c>
      <c r="G1410" s="10">
        <v>45323</v>
      </c>
      <c r="H1410" s="11">
        <v>10</v>
      </c>
      <c r="I1410" s="20" t="s">
        <v>259</v>
      </c>
      <c r="J1410" s="11" t="s">
        <v>261</v>
      </c>
      <c r="K1410" s="11" t="s">
        <v>8715</v>
      </c>
      <c r="L1410" s="11">
        <v>2</v>
      </c>
    </row>
    <row r="1411" spans="1:12">
      <c r="A1411" s="11" t="s">
        <v>2661</v>
      </c>
      <c r="D1411" s="11" t="s">
        <v>260</v>
      </c>
      <c r="E1411" s="19" t="s">
        <v>2911</v>
      </c>
      <c r="F1411" s="10">
        <v>42036</v>
      </c>
      <c r="G1411" s="10">
        <v>45323</v>
      </c>
      <c r="H1411" s="11">
        <v>10</v>
      </c>
      <c r="I1411" s="20" t="s">
        <v>259</v>
      </c>
      <c r="J1411" s="11" t="s">
        <v>261</v>
      </c>
      <c r="K1411" s="11" t="s">
        <v>8715</v>
      </c>
      <c r="L1411" s="11">
        <v>2</v>
      </c>
    </row>
    <row r="1412" spans="1:12">
      <c r="A1412" s="11" t="s">
        <v>2662</v>
      </c>
      <c r="D1412" s="11" t="s">
        <v>260</v>
      </c>
      <c r="E1412" s="19" t="s">
        <v>2912</v>
      </c>
      <c r="F1412" s="10">
        <v>42036</v>
      </c>
      <c r="G1412" s="10">
        <v>45323</v>
      </c>
      <c r="H1412" s="11">
        <v>10</v>
      </c>
      <c r="I1412" s="20" t="s">
        <v>259</v>
      </c>
      <c r="J1412" s="11" t="s">
        <v>261</v>
      </c>
      <c r="K1412" s="11" t="s">
        <v>8715</v>
      </c>
      <c r="L1412" s="11">
        <v>2</v>
      </c>
    </row>
    <row r="1413" spans="1:12">
      <c r="A1413" s="11" t="s">
        <v>2663</v>
      </c>
      <c r="D1413" s="11" t="s">
        <v>260</v>
      </c>
      <c r="E1413" s="19" t="s">
        <v>2913</v>
      </c>
      <c r="F1413" s="10">
        <v>42036</v>
      </c>
      <c r="G1413" s="10">
        <v>45323</v>
      </c>
      <c r="H1413" s="11">
        <v>10</v>
      </c>
      <c r="I1413" s="20" t="s">
        <v>259</v>
      </c>
      <c r="J1413" s="11" t="s">
        <v>261</v>
      </c>
      <c r="K1413" s="11" t="s">
        <v>8715</v>
      </c>
      <c r="L1413" s="11">
        <v>2</v>
      </c>
    </row>
    <row r="1414" spans="1:12">
      <c r="A1414" s="11" t="s">
        <v>2664</v>
      </c>
      <c r="D1414" s="11" t="s">
        <v>260</v>
      </c>
      <c r="E1414" s="19" t="s">
        <v>2914</v>
      </c>
      <c r="F1414" s="10">
        <v>42036</v>
      </c>
      <c r="G1414" s="10">
        <v>45323</v>
      </c>
      <c r="H1414" s="11">
        <v>10</v>
      </c>
      <c r="I1414" s="20" t="s">
        <v>259</v>
      </c>
      <c r="J1414" s="11" t="s">
        <v>261</v>
      </c>
      <c r="K1414" s="11" t="s">
        <v>8715</v>
      </c>
      <c r="L1414" s="11">
        <v>2</v>
      </c>
    </row>
    <row r="1415" spans="1:12">
      <c r="A1415" s="11" t="s">
        <v>2665</v>
      </c>
      <c r="D1415" s="11" t="s">
        <v>260</v>
      </c>
      <c r="E1415" s="19" t="s">
        <v>2915</v>
      </c>
      <c r="F1415" s="10">
        <v>42036</v>
      </c>
      <c r="G1415" s="10">
        <v>45323</v>
      </c>
      <c r="H1415" s="11">
        <v>10</v>
      </c>
      <c r="I1415" s="20" t="s">
        <v>259</v>
      </c>
      <c r="J1415" s="11" t="s">
        <v>261</v>
      </c>
      <c r="K1415" s="11" t="s">
        <v>8715</v>
      </c>
      <c r="L1415" s="11">
        <v>2</v>
      </c>
    </row>
    <row r="1416" spans="1:12">
      <c r="A1416" s="11" t="s">
        <v>2666</v>
      </c>
      <c r="D1416" s="11" t="s">
        <v>260</v>
      </c>
      <c r="E1416" s="19" t="s">
        <v>2916</v>
      </c>
      <c r="F1416" s="10">
        <v>42036</v>
      </c>
      <c r="G1416" s="10">
        <v>45323</v>
      </c>
      <c r="H1416" s="11">
        <v>10</v>
      </c>
      <c r="I1416" s="20" t="s">
        <v>259</v>
      </c>
      <c r="J1416" s="11" t="s">
        <v>261</v>
      </c>
      <c r="K1416" s="11" t="s">
        <v>8715</v>
      </c>
      <c r="L1416" s="11">
        <v>2</v>
      </c>
    </row>
    <row r="1417" spans="1:12">
      <c r="A1417" s="11" t="s">
        <v>2667</v>
      </c>
      <c r="D1417" s="11" t="s">
        <v>260</v>
      </c>
      <c r="E1417" s="19" t="s">
        <v>2917</v>
      </c>
      <c r="F1417" s="10">
        <v>42036</v>
      </c>
      <c r="G1417" s="10">
        <v>45323</v>
      </c>
      <c r="H1417" s="11">
        <v>10</v>
      </c>
      <c r="I1417" s="20" t="s">
        <v>259</v>
      </c>
      <c r="J1417" s="11" t="s">
        <v>261</v>
      </c>
      <c r="K1417" s="11" t="s">
        <v>8715</v>
      </c>
      <c r="L1417" s="11">
        <v>2</v>
      </c>
    </row>
    <row r="1418" spans="1:12">
      <c r="A1418" s="11" t="s">
        <v>2668</v>
      </c>
      <c r="D1418" s="11" t="s">
        <v>260</v>
      </c>
      <c r="E1418" s="19" t="s">
        <v>2918</v>
      </c>
      <c r="F1418" s="10">
        <v>42036</v>
      </c>
      <c r="G1418" s="10">
        <v>45323</v>
      </c>
      <c r="H1418" s="11">
        <v>10</v>
      </c>
      <c r="I1418" s="20" t="s">
        <v>259</v>
      </c>
      <c r="J1418" s="11" t="s">
        <v>261</v>
      </c>
      <c r="K1418" s="11" t="s">
        <v>8715</v>
      </c>
      <c r="L1418" s="11">
        <v>2</v>
      </c>
    </row>
    <row r="1419" spans="1:12">
      <c r="A1419" s="11" t="s">
        <v>2669</v>
      </c>
      <c r="D1419" s="11" t="s">
        <v>260</v>
      </c>
      <c r="E1419" s="19" t="s">
        <v>2919</v>
      </c>
      <c r="F1419" s="10">
        <v>42036</v>
      </c>
      <c r="G1419" s="10">
        <v>45323</v>
      </c>
      <c r="H1419" s="11">
        <v>10</v>
      </c>
      <c r="I1419" s="20" t="s">
        <v>259</v>
      </c>
      <c r="J1419" s="11" t="s">
        <v>261</v>
      </c>
      <c r="K1419" s="11" t="s">
        <v>8715</v>
      </c>
      <c r="L1419" s="11">
        <v>2</v>
      </c>
    </row>
    <row r="1420" spans="1:12">
      <c r="A1420" s="11" t="s">
        <v>2670</v>
      </c>
      <c r="D1420" s="11" t="s">
        <v>260</v>
      </c>
      <c r="E1420" s="19" t="s">
        <v>2920</v>
      </c>
      <c r="F1420" s="10">
        <v>42036</v>
      </c>
      <c r="G1420" s="10">
        <v>45323</v>
      </c>
      <c r="H1420" s="11">
        <v>10</v>
      </c>
      <c r="I1420" s="20" t="s">
        <v>259</v>
      </c>
      <c r="J1420" s="11" t="s">
        <v>261</v>
      </c>
      <c r="K1420" s="11" t="s">
        <v>8715</v>
      </c>
      <c r="L1420" s="11">
        <v>2</v>
      </c>
    </row>
    <row r="1421" spans="1:12">
      <c r="A1421" s="11" t="s">
        <v>2671</v>
      </c>
      <c r="D1421" s="11" t="s">
        <v>260</v>
      </c>
      <c r="E1421" s="19" t="s">
        <v>2921</v>
      </c>
      <c r="F1421" s="10">
        <v>42036</v>
      </c>
      <c r="G1421" s="10">
        <v>45323</v>
      </c>
      <c r="H1421" s="11">
        <v>10</v>
      </c>
      <c r="I1421" s="20" t="s">
        <v>259</v>
      </c>
      <c r="J1421" s="11" t="s">
        <v>261</v>
      </c>
      <c r="K1421" s="11" t="s">
        <v>8715</v>
      </c>
      <c r="L1421" s="11">
        <v>2</v>
      </c>
    </row>
    <row r="1422" spans="1:12">
      <c r="A1422" s="11" t="s">
        <v>2672</v>
      </c>
      <c r="D1422" s="11" t="s">
        <v>260</v>
      </c>
      <c r="E1422" s="19" t="s">
        <v>2922</v>
      </c>
      <c r="F1422" s="10">
        <v>42036</v>
      </c>
      <c r="G1422" s="10">
        <v>45323</v>
      </c>
      <c r="H1422" s="11">
        <v>10</v>
      </c>
      <c r="I1422" s="20" t="s">
        <v>259</v>
      </c>
      <c r="J1422" s="11" t="s">
        <v>261</v>
      </c>
      <c r="K1422" s="11" t="s">
        <v>8715</v>
      </c>
      <c r="L1422" s="11">
        <v>2</v>
      </c>
    </row>
    <row r="1423" spans="1:12">
      <c r="A1423" s="11" t="s">
        <v>2673</v>
      </c>
      <c r="D1423" s="11" t="s">
        <v>260</v>
      </c>
      <c r="E1423" s="19" t="s">
        <v>2923</v>
      </c>
      <c r="F1423" s="10">
        <v>42036</v>
      </c>
      <c r="G1423" s="10">
        <v>45323</v>
      </c>
      <c r="H1423" s="11">
        <v>10</v>
      </c>
      <c r="I1423" s="20" t="s">
        <v>259</v>
      </c>
      <c r="J1423" s="11" t="s">
        <v>261</v>
      </c>
      <c r="K1423" s="11" t="s">
        <v>8715</v>
      </c>
      <c r="L1423" s="11">
        <v>2</v>
      </c>
    </row>
    <row r="1424" spans="1:12">
      <c r="A1424" s="11" t="s">
        <v>2674</v>
      </c>
      <c r="D1424" s="11" t="s">
        <v>260</v>
      </c>
      <c r="E1424" s="19" t="s">
        <v>2924</v>
      </c>
      <c r="F1424" s="10">
        <v>42036</v>
      </c>
      <c r="G1424" s="10">
        <v>45323</v>
      </c>
      <c r="H1424" s="11">
        <v>10</v>
      </c>
      <c r="I1424" s="20" t="s">
        <v>259</v>
      </c>
      <c r="J1424" s="11" t="s">
        <v>261</v>
      </c>
      <c r="K1424" s="11" t="s">
        <v>8715</v>
      </c>
      <c r="L1424" s="11">
        <v>2</v>
      </c>
    </row>
    <row r="1425" spans="1:12">
      <c r="A1425" s="11" t="s">
        <v>2675</v>
      </c>
      <c r="D1425" s="11" t="s">
        <v>260</v>
      </c>
      <c r="E1425" s="19" t="s">
        <v>2925</v>
      </c>
      <c r="F1425" s="10">
        <v>42036</v>
      </c>
      <c r="G1425" s="10">
        <v>45323</v>
      </c>
      <c r="H1425" s="11">
        <v>10</v>
      </c>
      <c r="I1425" s="20" t="s">
        <v>259</v>
      </c>
      <c r="J1425" s="11" t="s">
        <v>261</v>
      </c>
      <c r="K1425" s="11" t="s">
        <v>8715</v>
      </c>
      <c r="L1425" s="11">
        <v>2</v>
      </c>
    </row>
    <row r="1426" spans="1:12">
      <c r="A1426" s="11" t="s">
        <v>2676</v>
      </c>
      <c r="D1426" s="11" t="s">
        <v>260</v>
      </c>
      <c r="E1426" s="19" t="s">
        <v>2926</v>
      </c>
      <c r="F1426" s="10">
        <v>42036</v>
      </c>
      <c r="G1426" s="10">
        <v>45323</v>
      </c>
      <c r="H1426" s="11">
        <v>10</v>
      </c>
      <c r="I1426" s="20" t="s">
        <v>259</v>
      </c>
      <c r="J1426" s="11" t="s">
        <v>261</v>
      </c>
      <c r="K1426" s="11" t="s">
        <v>8715</v>
      </c>
      <c r="L1426" s="11">
        <v>2</v>
      </c>
    </row>
    <row r="1427" spans="1:12">
      <c r="A1427" s="11" t="s">
        <v>2677</v>
      </c>
      <c r="D1427" s="11" t="s">
        <v>260</v>
      </c>
      <c r="E1427" s="19" t="s">
        <v>2927</v>
      </c>
      <c r="F1427" s="10">
        <v>42036</v>
      </c>
      <c r="G1427" s="10">
        <v>45323</v>
      </c>
      <c r="H1427" s="11">
        <v>10</v>
      </c>
      <c r="I1427" s="20" t="s">
        <v>259</v>
      </c>
      <c r="J1427" s="11" t="s">
        <v>261</v>
      </c>
      <c r="K1427" s="11" t="s">
        <v>8715</v>
      </c>
      <c r="L1427" s="11">
        <v>2</v>
      </c>
    </row>
    <row r="1428" spans="1:12">
      <c r="A1428" s="11" t="s">
        <v>2678</v>
      </c>
      <c r="D1428" s="11" t="s">
        <v>260</v>
      </c>
      <c r="E1428" s="19" t="s">
        <v>2928</v>
      </c>
      <c r="F1428" s="10">
        <v>42036</v>
      </c>
      <c r="G1428" s="10">
        <v>45323</v>
      </c>
      <c r="H1428" s="11">
        <v>10</v>
      </c>
      <c r="I1428" s="20" t="s">
        <v>259</v>
      </c>
      <c r="J1428" s="11" t="s">
        <v>261</v>
      </c>
      <c r="K1428" s="11" t="s">
        <v>8715</v>
      </c>
      <c r="L1428" s="11">
        <v>2</v>
      </c>
    </row>
    <row r="1429" spans="1:12">
      <c r="A1429" s="11" t="s">
        <v>2679</v>
      </c>
      <c r="D1429" s="11" t="s">
        <v>260</v>
      </c>
      <c r="E1429" s="19" t="s">
        <v>2929</v>
      </c>
      <c r="F1429" s="10">
        <v>42036</v>
      </c>
      <c r="G1429" s="10">
        <v>45323</v>
      </c>
      <c r="H1429" s="11">
        <v>10</v>
      </c>
      <c r="I1429" s="20" t="s">
        <v>259</v>
      </c>
      <c r="J1429" s="11" t="s">
        <v>261</v>
      </c>
      <c r="K1429" s="11" t="s">
        <v>8715</v>
      </c>
      <c r="L1429" s="11">
        <v>2</v>
      </c>
    </row>
    <row r="1430" spans="1:12">
      <c r="A1430" s="11" t="s">
        <v>2680</v>
      </c>
      <c r="D1430" s="11" t="s">
        <v>260</v>
      </c>
      <c r="E1430" s="19" t="s">
        <v>2930</v>
      </c>
      <c r="F1430" s="10">
        <v>42036</v>
      </c>
      <c r="G1430" s="10">
        <v>45323</v>
      </c>
      <c r="H1430" s="11">
        <v>10</v>
      </c>
      <c r="I1430" s="20" t="s">
        <v>259</v>
      </c>
      <c r="J1430" s="11" t="s">
        <v>261</v>
      </c>
      <c r="K1430" s="11" t="s">
        <v>8715</v>
      </c>
      <c r="L1430" s="11">
        <v>2</v>
      </c>
    </row>
    <row r="1431" spans="1:12">
      <c r="A1431" s="11" t="s">
        <v>2681</v>
      </c>
      <c r="D1431" s="11" t="s">
        <v>260</v>
      </c>
      <c r="E1431" s="19" t="s">
        <v>2931</v>
      </c>
      <c r="F1431" s="10">
        <v>42036</v>
      </c>
      <c r="G1431" s="10">
        <v>45323</v>
      </c>
      <c r="H1431" s="11">
        <v>10</v>
      </c>
      <c r="I1431" s="20" t="s">
        <v>259</v>
      </c>
      <c r="J1431" s="11" t="s">
        <v>261</v>
      </c>
      <c r="K1431" s="11" t="s">
        <v>8715</v>
      </c>
      <c r="L1431" s="11">
        <v>2</v>
      </c>
    </row>
    <row r="1432" spans="1:12">
      <c r="A1432" s="11" t="s">
        <v>2682</v>
      </c>
      <c r="D1432" s="11" t="s">
        <v>260</v>
      </c>
      <c r="E1432" s="19" t="s">
        <v>2932</v>
      </c>
      <c r="F1432" s="10">
        <v>42036</v>
      </c>
      <c r="G1432" s="10">
        <v>45323</v>
      </c>
      <c r="H1432" s="11">
        <v>10</v>
      </c>
      <c r="I1432" s="20" t="s">
        <v>259</v>
      </c>
      <c r="J1432" s="11" t="s">
        <v>261</v>
      </c>
      <c r="K1432" s="11" t="s">
        <v>8715</v>
      </c>
      <c r="L1432" s="11">
        <v>2</v>
      </c>
    </row>
    <row r="1433" spans="1:12">
      <c r="A1433" s="11" t="s">
        <v>2683</v>
      </c>
      <c r="D1433" s="11" t="s">
        <v>260</v>
      </c>
      <c r="E1433" s="19" t="s">
        <v>2933</v>
      </c>
      <c r="F1433" s="10">
        <v>42036</v>
      </c>
      <c r="G1433" s="10">
        <v>45323</v>
      </c>
      <c r="H1433" s="11">
        <v>10</v>
      </c>
      <c r="I1433" s="20" t="s">
        <v>259</v>
      </c>
      <c r="J1433" s="11" t="s">
        <v>261</v>
      </c>
      <c r="K1433" s="11" t="s">
        <v>8715</v>
      </c>
      <c r="L1433" s="11">
        <v>2</v>
      </c>
    </row>
    <row r="1434" spans="1:12">
      <c r="A1434" s="11" t="s">
        <v>2684</v>
      </c>
      <c r="D1434" s="11" t="s">
        <v>260</v>
      </c>
      <c r="E1434" s="19" t="s">
        <v>2934</v>
      </c>
      <c r="F1434" s="10">
        <v>42036</v>
      </c>
      <c r="G1434" s="10">
        <v>45323</v>
      </c>
      <c r="H1434" s="11">
        <v>10</v>
      </c>
      <c r="I1434" s="20" t="s">
        <v>259</v>
      </c>
      <c r="J1434" s="11" t="s">
        <v>261</v>
      </c>
      <c r="K1434" s="11" t="s">
        <v>8715</v>
      </c>
      <c r="L1434" s="11">
        <v>2</v>
      </c>
    </row>
    <row r="1435" spans="1:12">
      <c r="A1435" s="11" t="s">
        <v>2685</v>
      </c>
      <c r="D1435" s="11" t="s">
        <v>260</v>
      </c>
      <c r="E1435" s="19" t="s">
        <v>2935</v>
      </c>
      <c r="F1435" s="10">
        <v>42036</v>
      </c>
      <c r="G1435" s="10">
        <v>45323</v>
      </c>
      <c r="H1435" s="11">
        <v>10</v>
      </c>
      <c r="I1435" s="20" t="s">
        <v>259</v>
      </c>
      <c r="J1435" s="11" t="s">
        <v>261</v>
      </c>
      <c r="K1435" s="11" t="s">
        <v>8715</v>
      </c>
      <c r="L1435" s="11">
        <v>2</v>
      </c>
    </row>
    <row r="1436" spans="1:12">
      <c r="A1436" s="11" t="s">
        <v>2686</v>
      </c>
      <c r="D1436" s="11" t="s">
        <v>260</v>
      </c>
      <c r="E1436" s="19" t="s">
        <v>2936</v>
      </c>
      <c r="F1436" s="10">
        <v>42036</v>
      </c>
      <c r="G1436" s="10">
        <v>45323</v>
      </c>
      <c r="H1436" s="11">
        <v>10</v>
      </c>
      <c r="I1436" s="20" t="s">
        <v>259</v>
      </c>
      <c r="J1436" s="11" t="s">
        <v>261</v>
      </c>
      <c r="K1436" s="11" t="s">
        <v>8715</v>
      </c>
      <c r="L1436" s="11">
        <v>2</v>
      </c>
    </row>
    <row r="1437" spans="1:12">
      <c r="A1437" s="11" t="s">
        <v>2687</v>
      </c>
      <c r="D1437" s="11" t="s">
        <v>260</v>
      </c>
      <c r="E1437" s="19" t="s">
        <v>2937</v>
      </c>
      <c r="F1437" s="10">
        <v>42036</v>
      </c>
      <c r="G1437" s="10">
        <v>45323</v>
      </c>
      <c r="H1437" s="11">
        <v>10</v>
      </c>
      <c r="I1437" s="20" t="s">
        <v>259</v>
      </c>
      <c r="J1437" s="11" t="s">
        <v>261</v>
      </c>
      <c r="K1437" s="11" t="s">
        <v>8715</v>
      </c>
      <c r="L1437" s="11">
        <v>2</v>
      </c>
    </row>
    <row r="1438" spans="1:12">
      <c r="A1438" s="11" t="s">
        <v>2688</v>
      </c>
      <c r="D1438" s="11" t="s">
        <v>260</v>
      </c>
      <c r="E1438" s="19" t="s">
        <v>2938</v>
      </c>
      <c r="F1438" s="10">
        <v>42036</v>
      </c>
      <c r="G1438" s="10">
        <v>45323</v>
      </c>
      <c r="H1438" s="11">
        <v>10</v>
      </c>
      <c r="I1438" s="20" t="s">
        <v>259</v>
      </c>
      <c r="J1438" s="11" t="s">
        <v>261</v>
      </c>
      <c r="K1438" s="11" t="s">
        <v>8715</v>
      </c>
      <c r="L1438" s="11">
        <v>2</v>
      </c>
    </row>
    <row r="1439" spans="1:12">
      <c r="A1439" s="11" t="s">
        <v>2689</v>
      </c>
      <c r="D1439" s="11" t="s">
        <v>260</v>
      </c>
      <c r="E1439" s="19" t="s">
        <v>2939</v>
      </c>
      <c r="F1439" s="10">
        <v>42036</v>
      </c>
      <c r="G1439" s="10">
        <v>45323</v>
      </c>
      <c r="H1439" s="11">
        <v>10</v>
      </c>
      <c r="I1439" s="20" t="s">
        <v>259</v>
      </c>
      <c r="J1439" s="11" t="s">
        <v>261</v>
      </c>
      <c r="K1439" s="11" t="s">
        <v>8715</v>
      </c>
      <c r="L1439" s="11">
        <v>2</v>
      </c>
    </row>
    <row r="1440" spans="1:12">
      <c r="A1440" s="11" t="s">
        <v>2690</v>
      </c>
      <c r="D1440" s="11" t="s">
        <v>260</v>
      </c>
      <c r="E1440" s="19" t="s">
        <v>2940</v>
      </c>
      <c r="F1440" s="10">
        <v>42036</v>
      </c>
      <c r="G1440" s="10">
        <v>45323</v>
      </c>
      <c r="H1440" s="11">
        <v>10</v>
      </c>
      <c r="I1440" s="20" t="s">
        <v>259</v>
      </c>
      <c r="J1440" s="11" t="s">
        <v>261</v>
      </c>
      <c r="K1440" s="11" t="s">
        <v>8715</v>
      </c>
      <c r="L1440" s="11">
        <v>2</v>
      </c>
    </row>
    <row r="1441" spans="1:12">
      <c r="A1441" s="11" t="s">
        <v>2691</v>
      </c>
      <c r="D1441" s="11" t="s">
        <v>260</v>
      </c>
      <c r="E1441" s="19" t="s">
        <v>2941</v>
      </c>
      <c r="F1441" s="10">
        <v>42036</v>
      </c>
      <c r="G1441" s="10">
        <v>45323</v>
      </c>
      <c r="H1441" s="11">
        <v>10</v>
      </c>
      <c r="I1441" s="20" t="s">
        <v>259</v>
      </c>
      <c r="J1441" s="11" t="s">
        <v>261</v>
      </c>
      <c r="K1441" s="11" t="s">
        <v>8715</v>
      </c>
      <c r="L1441" s="11">
        <v>2</v>
      </c>
    </row>
    <row r="1442" spans="1:12">
      <c r="A1442" s="11" t="s">
        <v>2692</v>
      </c>
      <c r="D1442" s="11" t="s">
        <v>260</v>
      </c>
      <c r="E1442" s="19" t="s">
        <v>2942</v>
      </c>
      <c r="F1442" s="10">
        <v>42036</v>
      </c>
      <c r="G1442" s="10">
        <v>45323</v>
      </c>
      <c r="H1442" s="11">
        <v>10</v>
      </c>
      <c r="I1442" s="20" t="s">
        <v>259</v>
      </c>
      <c r="J1442" s="11" t="s">
        <v>261</v>
      </c>
      <c r="K1442" s="11" t="s">
        <v>8715</v>
      </c>
      <c r="L1442" s="11">
        <v>2</v>
      </c>
    </row>
    <row r="1443" spans="1:12">
      <c r="A1443" s="11" t="s">
        <v>2693</v>
      </c>
      <c r="D1443" s="11" t="s">
        <v>260</v>
      </c>
      <c r="E1443" s="19" t="s">
        <v>2943</v>
      </c>
      <c r="F1443" s="10">
        <v>42036</v>
      </c>
      <c r="G1443" s="10">
        <v>45323</v>
      </c>
      <c r="H1443" s="11">
        <v>10</v>
      </c>
      <c r="I1443" s="20" t="s">
        <v>259</v>
      </c>
      <c r="J1443" s="11" t="s">
        <v>261</v>
      </c>
      <c r="K1443" s="11" t="s">
        <v>8715</v>
      </c>
      <c r="L1443" s="11">
        <v>2</v>
      </c>
    </row>
    <row r="1444" spans="1:12">
      <c r="A1444" s="11" t="s">
        <v>2694</v>
      </c>
      <c r="D1444" s="11" t="s">
        <v>260</v>
      </c>
      <c r="E1444" s="19" t="s">
        <v>2944</v>
      </c>
      <c r="F1444" s="10">
        <v>42036</v>
      </c>
      <c r="G1444" s="10">
        <v>45323</v>
      </c>
      <c r="H1444" s="11">
        <v>10</v>
      </c>
      <c r="I1444" s="20" t="s">
        <v>259</v>
      </c>
      <c r="J1444" s="11" t="s">
        <v>261</v>
      </c>
      <c r="K1444" s="11" t="s">
        <v>8715</v>
      </c>
      <c r="L1444" s="11">
        <v>2</v>
      </c>
    </row>
    <row r="1445" spans="1:12">
      <c r="A1445" s="11" t="s">
        <v>2695</v>
      </c>
      <c r="D1445" s="11" t="s">
        <v>260</v>
      </c>
      <c r="E1445" s="19" t="s">
        <v>2945</v>
      </c>
      <c r="F1445" s="10">
        <v>42036</v>
      </c>
      <c r="G1445" s="10">
        <v>45323</v>
      </c>
      <c r="H1445" s="11">
        <v>10</v>
      </c>
      <c r="I1445" s="20" t="s">
        <v>259</v>
      </c>
      <c r="J1445" s="11" t="s">
        <v>261</v>
      </c>
      <c r="K1445" s="11" t="s">
        <v>8715</v>
      </c>
      <c r="L1445" s="11">
        <v>2</v>
      </c>
    </row>
    <row r="1446" spans="1:12">
      <c r="A1446" s="11" t="s">
        <v>2696</v>
      </c>
      <c r="D1446" s="11" t="s">
        <v>260</v>
      </c>
      <c r="E1446" s="19" t="s">
        <v>2946</v>
      </c>
      <c r="F1446" s="10">
        <v>42036</v>
      </c>
      <c r="G1446" s="10">
        <v>45323</v>
      </c>
      <c r="H1446" s="11">
        <v>10</v>
      </c>
      <c r="I1446" s="20" t="s">
        <v>259</v>
      </c>
      <c r="J1446" s="11" t="s">
        <v>261</v>
      </c>
      <c r="K1446" s="11" t="s">
        <v>8715</v>
      </c>
      <c r="L1446" s="11">
        <v>2</v>
      </c>
    </row>
    <row r="1447" spans="1:12">
      <c r="A1447" s="11" t="s">
        <v>2697</v>
      </c>
      <c r="D1447" s="11" t="s">
        <v>260</v>
      </c>
      <c r="E1447" s="19" t="s">
        <v>2947</v>
      </c>
      <c r="F1447" s="10">
        <v>42036</v>
      </c>
      <c r="G1447" s="10">
        <v>45323</v>
      </c>
      <c r="H1447" s="11">
        <v>10</v>
      </c>
      <c r="I1447" s="20" t="s">
        <v>259</v>
      </c>
      <c r="J1447" s="11" t="s">
        <v>261</v>
      </c>
      <c r="K1447" s="11" t="s">
        <v>8715</v>
      </c>
      <c r="L1447" s="11">
        <v>2</v>
      </c>
    </row>
    <row r="1448" spans="1:12">
      <c r="A1448" s="11" t="s">
        <v>2698</v>
      </c>
      <c r="D1448" s="11" t="s">
        <v>260</v>
      </c>
      <c r="E1448" s="19" t="s">
        <v>2948</v>
      </c>
      <c r="F1448" s="10">
        <v>42036</v>
      </c>
      <c r="G1448" s="10">
        <v>45323</v>
      </c>
      <c r="H1448" s="11">
        <v>10</v>
      </c>
      <c r="I1448" s="20" t="s">
        <v>259</v>
      </c>
      <c r="J1448" s="11" t="s">
        <v>261</v>
      </c>
      <c r="K1448" s="11" t="s">
        <v>8715</v>
      </c>
      <c r="L1448" s="11">
        <v>2</v>
      </c>
    </row>
    <row r="1449" spans="1:12">
      <c r="A1449" s="11" t="s">
        <v>2699</v>
      </c>
      <c r="D1449" s="11" t="s">
        <v>260</v>
      </c>
      <c r="E1449" s="19" t="s">
        <v>2949</v>
      </c>
      <c r="F1449" s="10">
        <v>42036</v>
      </c>
      <c r="G1449" s="10">
        <v>45323</v>
      </c>
      <c r="H1449" s="11">
        <v>10</v>
      </c>
      <c r="I1449" s="20" t="s">
        <v>259</v>
      </c>
      <c r="J1449" s="11" t="s">
        <v>261</v>
      </c>
      <c r="K1449" s="11" t="s">
        <v>8715</v>
      </c>
      <c r="L1449" s="11">
        <v>2</v>
      </c>
    </row>
    <row r="1450" spans="1:12">
      <c r="A1450" s="11" t="s">
        <v>2700</v>
      </c>
      <c r="D1450" s="11" t="s">
        <v>260</v>
      </c>
      <c r="E1450" s="19" t="s">
        <v>2950</v>
      </c>
      <c r="F1450" s="10">
        <v>42036</v>
      </c>
      <c r="G1450" s="10">
        <v>45323</v>
      </c>
      <c r="H1450" s="11">
        <v>10</v>
      </c>
      <c r="I1450" s="20" t="s">
        <v>259</v>
      </c>
      <c r="J1450" s="11" t="s">
        <v>261</v>
      </c>
      <c r="K1450" s="11" t="s">
        <v>8715</v>
      </c>
      <c r="L1450" s="11">
        <v>2</v>
      </c>
    </row>
    <row r="1451" spans="1:12">
      <c r="A1451" s="11" t="s">
        <v>2701</v>
      </c>
      <c r="D1451" s="11" t="s">
        <v>260</v>
      </c>
      <c r="E1451" s="19" t="s">
        <v>2951</v>
      </c>
      <c r="F1451" s="10">
        <v>42036</v>
      </c>
      <c r="G1451" s="10">
        <v>45323</v>
      </c>
      <c r="H1451" s="11">
        <v>10</v>
      </c>
      <c r="I1451" s="20" t="s">
        <v>259</v>
      </c>
      <c r="J1451" s="11" t="s">
        <v>261</v>
      </c>
      <c r="K1451" s="11" t="s">
        <v>8715</v>
      </c>
      <c r="L1451" s="11">
        <v>2</v>
      </c>
    </row>
    <row r="1452" spans="1:12">
      <c r="A1452" s="11" t="s">
        <v>2702</v>
      </c>
      <c r="D1452" s="11" t="s">
        <v>260</v>
      </c>
      <c r="E1452" s="19" t="s">
        <v>2952</v>
      </c>
      <c r="F1452" s="10">
        <v>42036</v>
      </c>
      <c r="G1452" s="10">
        <v>45323</v>
      </c>
      <c r="H1452" s="11">
        <v>10</v>
      </c>
      <c r="I1452" s="20" t="s">
        <v>259</v>
      </c>
      <c r="J1452" s="11" t="s">
        <v>261</v>
      </c>
      <c r="K1452" s="11" t="s">
        <v>8715</v>
      </c>
      <c r="L1452" s="11">
        <v>2</v>
      </c>
    </row>
    <row r="1453" spans="1:12">
      <c r="A1453" s="11" t="s">
        <v>2703</v>
      </c>
      <c r="D1453" s="11" t="s">
        <v>260</v>
      </c>
      <c r="E1453" s="19" t="s">
        <v>2953</v>
      </c>
      <c r="F1453" s="10">
        <v>42036</v>
      </c>
      <c r="G1453" s="10">
        <v>45323</v>
      </c>
      <c r="H1453" s="11">
        <v>10</v>
      </c>
      <c r="I1453" s="20" t="s">
        <v>259</v>
      </c>
      <c r="J1453" s="11" t="s">
        <v>261</v>
      </c>
      <c r="K1453" s="11" t="s">
        <v>8715</v>
      </c>
      <c r="L1453" s="11">
        <v>2</v>
      </c>
    </row>
    <row r="1454" spans="1:12">
      <c r="A1454" s="11" t="s">
        <v>2704</v>
      </c>
      <c r="D1454" s="11" t="s">
        <v>260</v>
      </c>
      <c r="E1454" s="19" t="s">
        <v>2954</v>
      </c>
      <c r="F1454" s="10">
        <v>42036</v>
      </c>
      <c r="G1454" s="10">
        <v>45323</v>
      </c>
      <c r="H1454" s="11">
        <v>10</v>
      </c>
      <c r="I1454" s="20" t="s">
        <v>259</v>
      </c>
      <c r="J1454" s="11" t="s">
        <v>261</v>
      </c>
      <c r="K1454" s="11" t="s">
        <v>8715</v>
      </c>
      <c r="L1454" s="11">
        <v>2</v>
      </c>
    </row>
    <row r="1455" spans="1:12">
      <c r="A1455" s="11" t="s">
        <v>2705</v>
      </c>
      <c r="D1455" s="11" t="s">
        <v>260</v>
      </c>
      <c r="E1455" s="19" t="s">
        <v>2955</v>
      </c>
      <c r="F1455" s="10">
        <v>42036</v>
      </c>
      <c r="G1455" s="10">
        <v>45323</v>
      </c>
      <c r="H1455" s="11">
        <v>10</v>
      </c>
      <c r="I1455" s="20" t="s">
        <v>259</v>
      </c>
      <c r="J1455" s="11" t="s">
        <v>261</v>
      </c>
      <c r="K1455" s="11" t="s">
        <v>8715</v>
      </c>
      <c r="L1455" s="11">
        <v>2</v>
      </c>
    </row>
    <row r="1456" spans="1:12">
      <c r="A1456" s="11" t="s">
        <v>2706</v>
      </c>
      <c r="D1456" s="11" t="s">
        <v>260</v>
      </c>
      <c r="E1456" s="19" t="s">
        <v>2956</v>
      </c>
      <c r="F1456" s="10">
        <v>42036</v>
      </c>
      <c r="G1456" s="10">
        <v>45323</v>
      </c>
      <c r="H1456" s="11">
        <v>10</v>
      </c>
      <c r="I1456" s="20" t="s">
        <v>259</v>
      </c>
      <c r="J1456" s="11" t="s">
        <v>261</v>
      </c>
      <c r="K1456" s="11" t="s">
        <v>8715</v>
      </c>
      <c r="L1456" s="11">
        <v>2</v>
      </c>
    </row>
    <row r="1457" spans="1:12">
      <c r="A1457" s="11" t="s">
        <v>2707</v>
      </c>
      <c r="D1457" s="11" t="s">
        <v>260</v>
      </c>
      <c r="E1457" s="19" t="s">
        <v>2957</v>
      </c>
      <c r="F1457" s="10">
        <v>42036</v>
      </c>
      <c r="G1457" s="10">
        <v>45323</v>
      </c>
      <c r="H1457" s="11">
        <v>10</v>
      </c>
      <c r="I1457" s="20" t="s">
        <v>259</v>
      </c>
      <c r="J1457" s="11" t="s">
        <v>261</v>
      </c>
      <c r="K1457" s="11" t="s">
        <v>8715</v>
      </c>
      <c r="L1457" s="11">
        <v>2</v>
      </c>
    </row>
    <row r="1458" spans="1:12">
      <c r="A1458" s="11" t="s">
        <v>2708</v>
      </c>
      <c r="D1458" s="11" t="s">
        <v>260</v>
      </c>
      <c r="E1458" s="19" t="s">
        <v>2958</v>
      </c>
      <c r="F1458" s="10">
        <v>42036</v>
      </c>
      <c r="G1458" s="10">
        <v>45323</v>
      </c>
      <c r="H1458" s="11">
        <v>10</v>
      </c>
      <c r="I1458" s="20" t="s">
        <v>259</v>
      </c>
      <c r="J1458" s="11" t="s">
        <v>261</v>
      </c>
      <c r="K1458" s="11" t="s">
        <v>8715</v>
      </c>
      <c r="L1458" s="11">
        <v>2</v>
      </c>
    </row>
    <row r="1459" spans="1:12">
      <c r="A1459" s="11" t="s">
        <v>2709</v>
      </c>
      <c r="D1459" s="11" t="s">
        <v>260</v>
      </c>
      <c r="E1459" s="19" t="s">
        <v>2959</v>
      </c>
      <c r="F1459" s="10">
        <v>42036</v>
      </c>
      <c r="G1459" s="10">
        <v>45323</v>
      </c>
      <c r="H1459" s="11">
        <v>10</v>
      </c>
      <c r="I1459" s="20" t="s">
        <v>259</v>
      </c>
      <c r="J1459" s="11" t="s">
        <v>261</v>
      </c>
      <c r="K1459" s="11" t="s">
        <v>8715</v>
      </c>
      <c r="L1459" s="11">
        <v>2</v>
      </c>
    </row>
    <row r="1460" spans="1:12">
      <c r="A1460" s="11" t="s">
        <v>2710</v>
      </c>
      <c r="D1460" s="11" t="s">
        <v>260</v>
      </c>
      <c r="E1460" s="19" t="s">
        <v>2960</v>
      </c>
      <c r="F1460" s="10">
        <v>42036</v>
      </c>
      <c r="G1460" s="10">
        <v>45323</v>
      </c>
      <c r="H1460" s="11">
        <v>10</v>
      </c>
      <c r="I1460" s="20" t="s">
        <v>259</v>
      </c>
      <c r="J1460" s="11" t="s">
        <v>261</v>
      </c>
      <c r="K1460" s="11" t="s">
        <v>8715</v>
      </c>
      <c r="L1460" s="11">
        <v>2</v>
      </c>
    </row>
    <row r="1461" spans="1:12">
      <c r="A1461" s="11" t="s">
        <v>2711</v>
      </c>
      <c r="D1461" s="11" t="s">
        <v>260</v>
      </c>
      <c r="E1461" s="19" t="s">
        <v>2961</v>
      </c>
      <c r="F1461" s="10">
        <v>42036</v>
      </c>
      <c r="G1461" s="10">
        <v>45323</v>
      </c>
      <c r="H1461" s="11">
        <v>10</v>
      </c>
      <c r="I1461" s="20" t="s">
        <v>259</v>
      </c>
      <c r="J1461" s="11" t="s">
        <v>261</v>
      </c>
      <c r="K1461" s="11" t="s">
        <v>8715</v>
      </c>
      <c r="L1461" s="11">
        <v>2</v>
      </c>
    </row>
    <row r="1462" spans="1:12">
      <c r="A1462" s="11" t="s">
        <v>2712</v>
      </c>
      <c r="D1462" s="11" t="s">
        <v>260</v>
      </c>
      <c r="E1462" s="19" t="s">
        <v>2962</v>
      </c>
      <c r="F1462" s="10">
        <v>42036</v>
      </c>
      <c r="G1462" s="10">
        <v>45323</v>
      </c>
      <c r="H1462" s="11">
        <v>10</v>
      </c>
      <c r="I1462" s="20" t="s">
        <v>259</v>
      </c>
      <c r="J1462" s="11" t="s">
        <v>261</v>
      </c>
      <c r="K1462" s="11" t="s">
        <v>8715</v>
      </c>
      <c r="L1462" s="11">
        <v>2</v>
      </c>
    </row>
    <row r="1463" spans="1:12">
      <c r="A1463" s="11" t="s">
        <v>2713</v>
      </c>
      <c r="D1463" s="11" t="s">
        <v>260</v>
      </c>
      <c r="E1463" s="19" t="s">
        <v>2963</v>
      </c>
      <c r="F1463" s="10">
        <v>42036</v>
      </c>
      <c r="G1463" s="10">
        <v>45323</v>
      </c>
      <c r="H1463" s="11">
        <v>10</v>
      </c>
      <c r="I1463" s="20" t="s">
        <v>259</v>
      </c>
      <c r="J1463" s="11" t="s">
        <v>261</v>
      </c>
      <c r="K1463" s="11" t="s">
        <v>8715</v>
      </c>
      <c r="L1463" s="11">
        <v>2</v>
      </c>
    </row>
    <row r="1464" spans="1:12">
      <c r="A1464" s="11" t="s">
        <v>2714</v>
      </c>
      <c r="D1464" s="11" t="s">
        <v>260</v>
      </c>
      <c r="E1464" s="19" t="s">
        <v>2964</v>
      </c>
      <c r="F1464" s="10">
        <v>42036</v>
      </c>
      <c r="G1464" s="10">
        <v>45323</v>
      </c>
      <c r="H1464" s="11">
        <v>10</v>
      </c>
      <c r="I1464" s="20" t="s">
        <v>259</v>
      </c>
      <c r="J1464" s="11" t="s">
        <v>261</v>
      </c>
      <c r="K1464" s="11" t="s">
        <v>8715</v>
      </c>
      <c r="L1464" s="11">
        <v>2</v>
      </c>
    </row>
    <row r="1465" spans="1:12">
      <c r="A1465" s="11" t="s">
        <v>2715</v>
      </c>
      <c r="D1465" s="11" t="s">
        <v>260</v>
      </c>
      <c r="E1465" s="19" t="s">
        <v>2965</v>
      </c>
      <c r="F1465" s="10">
        <v>42036</v>
      </c>
      <c r="G1465" s="10">
        <v>45323</v>
      </c>
      <c r="H1465" s="11">
        <v>10</v>
      </c>
      <c r="I1465" s="20" t="s">
        <v>259</v>
      </c>
      <c r="J1465" s="11" t="s">
        <v>261</v>
      </c>
      <c r="K1465" s="11" t="s">
        <v>8715</v>
      </c>
      <c r="L1465" s="11">
        <v>2</v>
      </c>
    </row>
    <row r="1466" spans="1:12">
      <c r="A1466" s="11" t="s">
        <v>2716</v>
      </c>
      <c r="D1466" s="11" t="s">
        <v>260</v>
      </c>
      <c r="E1466" s="19" t="s">
        <v>2966</v>
      </c>
      <c r="F1466" s="10">
        <v>42036</v>
      </c>
      <c r="G1466" s="10">
        <v>45323</v>
      </c>
      <c r="H1466" s="11">
        <v>10</v>
      </c>
      <c r="I1466" s="20" t="s">
        <v>259</v>
      </c>
      <c r="J1466" s="11" t="s">
        <v>261</v>
      </c>
      <c r="K1466" s="11" t="s">
        <v>8715</v>
      </c>
      <c r="L1466" s="11">
        <v>2</v>
      </c>
    </row>
    <row r="1467" spans="1:12">
      <c r="A1467" s="11" t="s">
        <v>2717</v>
      </c>
      <c r="D1467" s="11" t="s">
        <v>260</v>
      </c>
      <c r="E1467" s="19" t="s">
        <v>2967</v>
      </c>
      <c r="F1467" s="10">
        <v>42036</v>
      </c>
      <c r="G1467" s="10">
        <v>45323</v>
      </c>
      <c r="H1467" s="11">
        <v>10</v>
      </c>
      <c r="I1467" s="20" t="s">
        <v>259</v>
      </c>
      <c r="J1467" s="11" t="s">
        <v>261</v>
      </c>
      <c r="K1467" s="11" t="s">
        <v>8715</v>
      </c>
      <c r="L1467" s="11">
        <v>2</v>
      </c>
    </row>
    <row r="1468" spans="1:12">
      <c r="A1468" s="11" t="s">
        <v>2718</v>
      </c>
      <c r="D1468" s="11" t="s">
        <v>260</v>
      </c>
      <c r="E1468" s="19" t="s">
        <v>2968</v>
      </c>
      <c r="F1468" s="10">
        <v>42036</v>
      </c>
      <c r="G1468" s="10">
        <v>45323</v>
      </c>
      <c r="H1468" s="11">
        <v>10</v>
      </c>
      <c r="I1468" s="20" t="s">
        <v>259</v>
      </c>
      <c r="J1468" s="11" t="s">
        <v>261</v>
      </c>
      <c r="K1468" s="11" t="s">
        <v>8715</v>
      </c>
      <c r="L1468" s="11">
        <v>2</v>
      </c>
    </row>
    <row r="1469" spans="1:12">
      <c r="A1469" s="11" t="s">
        <v>2719</v>
      </c>
      <c r="D1469" s="11" t="s">
        <v>260</v>
      </c>
      <c r="E1469" s="19" t="s">
        <v>2969</v>
      </c>
      <c r="F1469" s="10">
        <v>42036</v>
      </c>
      <c r="G1469" s="10">
        <v>45323</v>
      </c>
      <c r="H1469" s="11">
        <v>10</v>
      </c>
      <c r="I1469" s="20" t="s">
        <v>259</v>
      </c>
      <c r="J1469" s="11" t="s">
        <v>261</v>
      </c>
      <c r="K1469" s="11" t="s">
        <v>8715</v>
      </c>
      <c r="L1469" s="11">
        <v>2</v>
      </c>
    </row>
    <row r="1470" spans="1:12">
      <c r="A1470" s="11" t="s">
        <v>2720</v>
      </c>
      <c r="D1470" s="11" t="s">
        <v>260</v>
      </c>
      <c r="E1470" s="19" t="s">
        <v>2970</v>
      </c>
      <c r="F1470" s="10">
        <v>42036</v>
      </c>
      <c r="G1470" s="10">
        <v>45323</v>
      </c>
      <c r="H1470" s="11">
        <v>10</v>
      </c>
      <c r="I1470" s="20" t="s">
        <v>259</v>
      </c>
      <c r="J1470" s="11" t="s">
        <v>261</v>
      </c>
      <c r="K1470" s="11" t="s">
        <v>8715</v>
      </c>
      <c r="L1470" s="11">
        <v>2</v>
      </c>
    </row>
    <row r="1471" spans="1:12">
      <c r="A1471" s="11" t="s">
        <v>2721</v>
      </c>
      <c r="D1471" s="11" t="s">
        <v>260</v>
      </c>
      <c r="E1471" s="19" t="s">
        <v>2971</v>
      </c>
      <c r="F1471" s="10">
        <v>42036</v>
      </c>
      <c r="G1471" s="10">
        <v>45323</v>
      </c>
      <c r="H1471" s="11">
        <v>10</v>
      </c>
      <c r="I1471" s="20" t="s">
        <v>259</v>
      </c>
      <c r="J1471" s="11" t="s">
        <v>261</v>
      </c>
      <c r="K1471" s="11" t="s">
        <v>8715</v>
      </c>
      <c r="L1471" s="11">
        <v>2</v>
      </c>
    </row>
    <row r="1472" spans="1:12">
      <c r="A1472" s="11" t="s">
        <v>2722</v>
      </c>
      <c r="D1472" s="11" t="s">
        <v>260</v>
      </c>
      <c r="E1472" s="19" t="s">
        <v>2972</v>
      </c>
      <c r="F1472" s="10">
        <v>42036</v>
      </c>
      <c r="G1472" s="10">
        <v>45323</v>
      </c>
      <c r="H1472" s="11">
        <v>10</v>
      </c>
      <c r="I1472" s="20" t="s">
        <v>259</v>
      </c>
      <c r="J1472" s="11" t="s">
        <v>261</v>
      </c>
      <c r="K1472" s="11" t="s">
        <v>8715</v>
      </c>
      <c r="L1472" s="11">
        <v>2</v>
      </c>
    </row>
    <row r="1473" spans="1:12">
      <c r="A1473" s="11" t="s">
        <v>2723</v>
      </c>
      <c r="D1473" s="11" t="s">
        <v>260</v>
      </c>
      <c r="E1473" s="19" t="s">
        <v>2973</v>
      </c>
      <c r="F1473" s="10">
        <v>42036</v>
      </c>
      <c r="G1473" s="10">
        <v>45323</v>
      </c>
      <c r="H1473" s="11">
        <v>10</v>
      </c>
      <c r="I1473" s="20" t="s">
        <v>259</v>
      </c>
      <c r="J1473" s="11" t="s">
        <v>261</v>
      </c>
      <c r="K1473" s="11" t="s">
        <v>8715</v>
      </c>
      <c r="L1473" s="11">
        <v>2</v>
      </c>
    </row>
    <row r="1474" spans="1:12">
      <c r="A1474" s="11" t="s">
        <v>2724</v>
      </c>
      <c r="D1474" s="11" t="s">
        <v>260</v>
      </c>
      <c r="E1474" s="19" t="s">
        <v>2974</v>
      </c>
      <c r="F1474" s="10">
        <v>42036</v>
      </c>
      <c r="G1474" s="10">
        <v>45323</v>
      </c>
      <c r="H1474" s="11">
        <v>10</v>
      </c>
      <c r="I1474" s="20" t="s">
        <v>259</v>
      </c>
      <c r="J1474" s="11" t="s">
        <v>261</v>
      </c>
      <c r="K1474" s="11" t="s">
        <v>8715</v>
      </c>
      <c r="L1474" s="11">
        <v>2</v>
      </c>
    </row>
    <row r="1475" spans="1:12">
      <c r="A1475" s="11" t="s">
        <v>2725</v>
      </c>
      <c r="D1475" s="11" t="s">
        <v>260</v>
      </c>
      <c r="E1475" s="19" t="s">
        <v>2975</v>
      </c>
      <c r="F1475" s="10">
        <v>42036</v>
      </c>
      <c r="G1475" s="10">
        <v>45323</v>
      </c>
      <c r="H1475" s="11">
        <v>10</v>
      </c>
      <c r="I1475" s="20" t="s">
        <v>259</v>
      </c>
      <c r="J1475" s="11" t="s">
        <v>261</v>
      </c>
      <c r="K1475" s="11" t="s">
        <v>8715</v>
      </c>
      <c r="L1475" s="11">
        <v>2</v>
      </c>
    </row>
    <row r="1476" spans="1:12">
      <c r="A1476" s="11" t="s">
        <v>2726</v>
      </c>
      <c r="D1476" s="11" t="s">
        <v>260</v>
      </c>
      <c r="E1476" s="19" t="s">
        <v>2976</v>
      </c>
      <c r="F1476" s="10">
        <v>42036</v>
      </c>
      <c r="G1476" s="10">
        <v>45323</v>
      </c>
      <c r="H1476" s="11">
        <v>10</v>
      </c>
      <c r="I1476" s="20" t="s">
        <v>259</v>
      </c>
      <c r="J1476" s="11" t="s">
        <v>261</v>
      </c>
      <c r="K1476" s="11" t="s">
        <v>8715</v>
      </c>
      <c r="L1476" s="11">
        <v>2</v>
      </c>
    </row>
    <row r="1477" spans="1:12">
      <c r="A1477" s="11" t="s">
        <v>2727</v>
      </c>
      <c r="D1477" s="11" t="s">
        <v>260</v>
      </c>
      <c r="E1477" s="19" t="s">
        <v>2977</v>
      </c>
      <c r="F1477" s="10">
        <v>42036</v>
      </c>
      <c r="G1477" s="10">
        <v>45323</v>
      </c>
      <c r="H1477" s="11">
        <v>10</v>
      </c>
      <c r="I1477" s="20" t="s">
        <v>259</v>
      </c>
      <c r="J1477" s="11" t="s">
        <v>261</v>
      </c>
      <c r="K1477" s="11" t="s">
        <v>8715</v>
      </c>
      <c r="L1477" s="11">
        <v>2</v>
      </c>
    </row>
    <row r="1478" spans="1:12">
      <c r="A1478" s="11" t="s">
        <v>2728</v>
      </c>
      <c r="D1478" s="11" t="s">
        <v>260</v>
      </c>
      <c r="E1478" s="19" t="s">
        <v>2978</v>
      </c>
      <c r="F1478" s="10">
        <v>42036</v>
      </c>
      <c r="G1478" s="10">
        <v>45323</v>
      </c>
      <c r="H1478" s="11">
        <v>10</v>
      </c>
      <c r="I1478" s="20" t="s">
        <v>259</v>
      </c>
      <c r="J1478" s="11" t="s">
        <v>261</v>
      </c>
      <c r="K1478" s="11" t="s">
        <v>8715</v>
      </c>
      <c r="L1478" s="11">
        <v>2</v>
      </c>
    </row>
    <row r="1479" spans="1:12">
      <c r="A1479" s="11" t="s">
        <v>2729</v>
      </c>
      <c r="D1479" s="11" t="s">
        <v>260</v>
      </c>
      <c r="E1479" s="19" t="s">
        <v>2979</v>
      </c>
      <c r="F1479" s="10">
        <v>42036</v>
      </c>
      <c r="G1479" s="10">
        <v>45323</v>
      </c>
      <c r="H1479" s="11">
        <v>10</v>
      </c>
      <c r="I1479" s="20" t="s">
        <v>259</v>
      </c>
      <c r="J1479" s="11" t="s">
        <v>261</v>
      </c>
      <c r="K1479" s="11" t="s">
        <v>8715</v>
      </c>
      <c r="L1479" s="11">
        <v>2</v>
      </c>
    </row>
    <row r="1480" spans="1:12">
      <c r="A1480" s="11" t="s">
        <v>2730</v>
      </c>
      <c r="D1480" s="11" t="s">
        <v>260</v>
      </c>
      <c r="E1480" s="19" t="s">
        <v>2980</v>
      </c>
      <c r="F1480" s="10">
        <v>42036</v>
      </c>
      <c r="G1480" s="10">
        <v>45323</v>
      </c>
      <c r="H1480" s="11">
        <v>10</v>
      </c>
      <c r="I1480" s="20" t="s">
        <v>259</v>
      </c>
      <c r="J1480" s="11" t="s">
        <v>261</v>
      </c>
      <c r="K1480" s="11" t="s">
        <v>8715</v>
      </c>
      <c r="L1480" s="11">
        <v>2</v>
      </c>
    </row>
    <row r="1481" spans="1:12">
      <c r="A1481" s="11" t="s">
        <v>2731</v>
      </c>
      <c r="D1481" s="11" t="s">
        <v>260</v>
      </c>
      <c r="E1481" s="19" t="s">
        <v>2981</v>
      </c>
      <c r="F1481" s="10">
        <v>42036</v>
      </c>
      <c r="G1481" s="10">
        <v>45323</v>
      </c>
      <c r="H1481" s="11">
        <v>10</v>
      </c>
      <c r="I1481" s="20" t="s">
        <v>259</v>
      </c>
      <c r="J1481" s="11" t="s">
        <v>261</v>
      </c>
      <c r="K1481" s="11" t="s">
        <v>8715</v>
      </c>
      <c r="L1481" s="11">
        <v>2</v>
      </c>
    </row>
    <row r="1482" spans="1:12">
      <c r="A1482" s="11" t="s">
        <v>2732</v>
      </c>
      <c r="D1482" s="11" t="s">
        <v>260</v>
      </c>
      <c r="E1482" s="19" t="s">
        <v>2982</v>
      </c>
      <c r="F1482" s="10">
        <v>42036</v>
      </c>
      <c r="G1482" s="10">
        <v>45323</v>
      </c>
      <c r="H1482" s="11">
        <v>10</v>
      </c>
      <c r="I1482" s="20" t="s">
        <v>259</v>
      </c>
      <c r="J1482" s="11" t="s">
        <v>261</v>
      </c>
      <c r="K1482" s="11" t="s">
        <v>8715</v>
      </c>
      <c r="L1482" s="11">
        <v>2</v>
      </c>
    </row>
    <row r="1483" spans="1:12">
      <c r="A1483" s="11" t="s">
        <v>2733</v>
      </c>
      <c r="D1483" s="11" t="s">
        <v>260</v>
      </c>
      <c r="E1483" s="19" t="s">
        <v>2983</v>
      </c>
      <c r="F1483" s="10">
        <v>42036</v>
      </c>
      <c r="G1483" s="10">
        <v>45323</v>
      </c>
      <c r="H1483" s="11">
        <v>10</v>
      </c>
      <c r="I1483" s="20" t="s">
        <v>259</v>
      </c>
      <c r="J1483" s="11" t="s">
        <v>261</v>
      </c>
      <c r="K1483" s="11" t="s">
        <v>8715</v>
      </c>
      <c r="L1483" s="11">
        <v>2</v>
      </c>
    </row>
    <row r="1484" spans="1:12">
      <c r="A1484" s="11" t="s">
        <v>2734</v>
      </c>
      <c r="D1484" s="11" t="s">
        <v>260</v>
      </c>
      <c r="E1484" s="19" t="s">
        <v>2984</v>
      </c>
      <c r="F1484" s="10">
        <v>42036</v>
      </c>
      <c r="G1484" s="10">
        <v>45323</v>
      </c>
      <c r="H1484" s="11">
        <v>10</v>
      </c>
      <c r="I1484" s="20" t="s">
        <v>259</v>
      </c>
      <c r="J1484" s="11" t="s">
        <v>261</v>
      </c>
      <c r="K1484" s="11" t="s">
        <v>8715</v>
      </c>
      <c r="L1484" s="11">
        <v>2</v>
      </c>
    </row>
    <row r="1485" spans="1:12">
      <c r="A1485" s="11" t="s">
        <v>2735</v>
      </c>
      <c r="D1485" s="11" t="s">
        <v>260</v>
      </c>
      <c r="E1485" s="19" t="s">
        <v>2985</v>
      </c>
      <c r="F1485" s="10">
        <v>42036</v>
      </c>
      <c r="G1485" s="10">
        <v>45323</v>
      </c>
      <c r="H1485" s="11">
        <v>10</v>
      </c>
      <c r="I1485" s="20" t="s">
        <v>259</v>
      </c>
      <c r="J1485" s="11" t="s">
        <v>261</v>
      </c>
      <c r="K1485" s="11" t="s">
        <v>8715</v>
      </c>
      <c r="L1485" s="11">
        <v>2</v>
      </c>
    </row>
    <row r="1486" spans="1:12">
      <c r="A1486" s="11" t="s">
        <v>2736</v>
      </c>
      <c r="D1486" s="11" t="s">
        <v>260</v>
      </c>
      <c r="E1486" s="19" t="s">
        <v>2986</v>
      </c>
      <c r="F1486" s="10">
        <v>42036</v>
      </c>
      <c r="G1486" s="10">
        <v>45323</v>
      </c>
      <c r="H1486" s="11">
        <v>10</v>
      </c>
      <c r="I1486" s="20" t="s">
        <v>259</v>
      </c>
      <c r="J1486" s="11" t="s">
        <v>261</v>
      </c>
      <c r="K1486" s="11" t="s">
        <v>8715</v>
      </c>
      <c r="L1486" s="11">
        <v>2</v>
      </c>
    </row>
    <row r="1487" spans="1:12">
      <c r="A1487" s="11" t="s">
        <v>2737</v>
      </c>
      <c r="D1487" s="11" t="s">
        <v>260</v>
      </c>
      <c r="E1487" s="19" t="s">
        <v>2987</v>
      </c>
      <c r="F1487" s="10">
        <v>42036</v>
      </c>
      <c r="G1487" s="10">
        <v>45323</v>
      </c>
      <c r="H1487" s="11">
        <v>10</v>
      </c>
      <c r="I1487" s="20" t="s">
        <v>259</v>
      </c>
      <c r="J1487" s="11" t="s">
        <v>261</v>
      </c>
      <c r="K1487" s="11" t="s">
        <v>8715</v>
      </c>
      <c r="L1487" s="11">
        <v>2</v>
      </c>
    </row>
    <row r="1488" spans="1:12">
      <c r="A1488" s="11" t="s">
        <v>2738</v>
      </c>
      <c r="D1488" s="11" t="s">
        <v>260</v>
      </c>
      <c r="E1488" s="19" t="s">
        <v>2988</v>
      </c>
      <c r="F1488" s="10">
        <v>42036</v>
      </c>
      <c r="G1488" s="10">
        <v>45323</v>
      </c>
      <c r="H1488" s="11">
        <v>10</v>
      </c>
      <c r="I1488" s="20" t="s">
        <v>259</v>
      </c>
      <c r="J1488" s="11" t="s">
        <v>261</v>
      </c>
      <c r="K1488" s="11" t="s">
        <v>8715</v>
      </c>
      <c r="L1488" s="11">
        <v>2</v>
      </c>
    </row>
    <row r="1489" spans="1:12">
      <c r="A1489" s="11" t="s">
        <v>2739</v>
      </c>
      <c r="D1489" s="11" t="s">
        <v>260</v>
      </c>
      <c r="E1489" s="19" t="s">
        <v>2989</v>
      </c>
      <c r="F1489" s="10">
        <v>42036</v>
      </c>
      <c r="G1489" s="10">
        <v>45323</v>
      </c>
      <c r="H1489" s="11">
        <v>10</v>
      </c>
      <c r="I1489" s="20" t="s">
        <v>259</v>
      </c>
      <c r="J1489" s="11" t="s">
        <v>261</v>
      </c>
      <c r="K1489" s="11" t="s">
        <v>8715</v>
      </c>
      <c r="L1489" s="11">
        <v>2</v>
      </c>
    </row>
    <row r="1490" spans="1:12">
      <c r="A1490" s="11" t="s">
        <v>2740</v>
      </c>
      <c r="D1490" s="11" t="s">
        <v>260</v>
      </c>
      <c r="E1490" s="19" t="s">
        <v>2990</v>
      </c>
      <c r="F1490" s="10">
        <v>42036</v>
      </c>
      <c r="G1490" s="10">
        <v>45323</v>
      </c>
      <c r="H1490" s="11">
        <v>10</v>
      </c>
      <c r="I1490" s="20" t="s">
        <v>259</v>
      </c>
      <c r="J1490" s="11" t="s">
        <v>261</v>
      </c>
      <c r="K1490" s="11" t="s">
        <v>8715</v>
      </c>
      <c r="L1490" s="11">
        <v>2</v>
      </c>
    </row>
    <row r="1491" spans="1:12">
      <c r="A1491" s="11" t="s">
        <v>2741</v>
      </c>
      <c r="D1491" s="11" t="s">
        <v>260</v>
      </c>
      <c r="E1491" s="19" t="s">
        <v>2991</v>
      </c>
      <c r="F1491" s="10">
        <v>42036</v>
      </c>
      <c r="G1491" s="10">
        <v>45323</v>
      </c>
      <c r="H1491" s="11">
        <v>10</v>
      </c>
      <c r="I1491" s="20" t="s">
        <v>259</v>
      </c>
      <c r="J1491" s="11" t="s">
        <v>261</v>
      </c>
      <c r="K1491" s="11" t="s">
        <v>8715</v>
      </c>
      <c r="L1491" s="11">
        <v>2</v>
      </c>
    </row>
    <row r="1492" spans="1:12">
      <c r="A1492" s="11" t="s">
        <v>2742</v>
      </c>
      <c r="D1492" s="11" t="s">
        <v>260</v>
      </c>
      <c r="E1492" s="19" t="s">
        <v>2992</v>
      </c>
      <c r="F1492" s="10">
        <v>42036</v>
      </c>
      <c r="G1492" s="10">
        <v>45323</v>
      </c>
      <c r="H1492" s="11">
        <v>10</v>
      </c>
      <c r="I1492" s="20" t="s">
        <v>259</v>
      </c>
      <c r="J1492" s="11" t="s">
        <v>261</v>
      </c>
      <c r="K1492" s="11" t="s">
        <v>8715</v>
      </c>
      <c r="L1492" s="11">
        <v>2</v>
      </c>
    </row>
    <row r="1493" spans="1:12">
      <c r="A1493" s="11" t="s">
        <v>2743</v>
      </c>
      <c r="D1493" s="11" t="s">
        <v>260</v>
      </c>
      <c r="E1493" s="19" t="s">
        <v>2993</v>
      </c>
      <c r="F1493" s="10">
        <v>42036</v>
      </c>
      <c r="G1493" s="10">
        <v>45323</v>
      </c>
      <c r="H1493" s="11">
        <v>10</v>
      </c>
      <c r="I1493" s="20" t="s">
        <v>259</v>
      </c>
      <c r="J1493" s="11" t="s">
        <v>261</v>
      </c>
      <c r="K1493" s="11" t="s">
        <v>8715</v>
      </c>
      <c r="L1493" s="11">
        <v>2</v>
      </c>
    </row>
    <row r="1494" spans="1:12">
      <c r="A1494" s="11" t="s">
        <v>2744</v>
      </c>
      <c r="D1494" s="11" t="s">
        <v>260</v>
      </c>
      <c r="E1494" s="19" t="s">
        <v>2994</v>
      </c>
      <c r="F1494" s="10">
        <v>42036</v>
      </c>
      <c r="G1494" s="10">
        <v>45323</v>
      </c>
      <c r="H1494" s="11">
        <v>10</v>
      </c>
      <c r="I1494" s="20" t="s">
        <v>259</v>
      </c>
      <c r="J1494" s="11" t="s">
        <v>261</v>
      </c>
      <c r="K1494" s="11" t="s">
        <v>8715</v>
      </c>
      <c r="L1494" s="11">
        <v>2</v>
      </c>
    </row>
    <row r="1495" spans="1:12">
      <c r="A1495" s="11" t="s">
        <v>2745</v>
      </c>
      <c r="D1495" s="11" t="s">
        <v>260</v>
      </c>
      <c r="E1495" s="19" t="s">
        <v>2995</v>
      </c>
      <c r="F1495" s="10">
        <v>42036</v>
      </c>
      <c r="G1495" s="10">
        <v>45323</v>
      </c>
      <c r="H1495" s="11">
        <v>10</v>
      </c>
      <c r="I1495" s="20" t="s">
        <v>259</v>
      </c>
      <c r="J1495" s="11" t="s">
        <v>261</v>
      </c>
      <c r="K1495" s="11" t="s">
        <v>8715</v>
      </c>
      <c r="L1495" s="11">
        <v>2</v>
      </c>
    </row>
    <row r="1496" spans="1:12">
      <c r="A1496" s="11" t="s">
        <v>2746</v>
      </c>
      <c r="D1496" s="11" t="s">
        <v>260</v>
      </c>
      <c r="E1496" s="19" t="s">
        <v>2996</v>
      </c>
      <c r="F1496" s="10">
        <v>42036</v>
      </c>
      <c r="G1496" s="10">
        <v>45323</v>
      </c>
      <c r="H1496" s="11">
        <v>10</v>
      </c>
      <c r="I1496" s="20" t="s">
        <v>259</v>
      </c>
      <c r="J1496" s="11" t="s">
        <v>261</v>
      </c>
      <c r="K1496" s="11" t="s">
        <v>8715</v>
      </c>
      <c r="L1496" s="11">
        <v>2</v>
      </c>
    </row>
    <row r="1497" spans="1:12">
      <c r="A1497" s="11" t="s">
        <v>2747</v>
      </c>
      <c r="D1497" s="11" t="s">
        <v>260</v>
      </c>
      <c r="E1497" s="19" t="s">
        <v>2997</v>
      </c>
      <c r="F1497" s="10">
        <v>42036</v>
      </c>
      <c r="G1497" s="10">
        <v>45323</v>
      </c>
      <c r="H1497" s="11">
        <v>10</v>
      </c>
      <c r="I1497" s="20" t="s">
        <v>259</v>
      </c>
      <c r="J1497" s="11" t="s">
        <v>261</v>
      </c>
      <c r="K1497" s="11" t="s">
        <v>8715</v>
      </c>
      <c r="L1497" s="11">
        <v>2</v>
      </c>
    </row>
    <row r="1498" spans="1:12">
      <c r="A1498" s="11" t="s">
        <v>2748</v>
      </c>
      <c r="D1498" s="11" t="s">
        <v>260</v>
      </c>
      <c r="E1498" s="19" t="s">
        <v>2998</v>
      </c>
      <c r="F1498" s="10">
        <v>42036</v>
      </c>
      <c r="G1498" s="10">
        <v>45323</v>
      </c>
      <c r="H1498" s="11">
        <v>10</v>
      </c>
      <c r="I1498" s="20" t="s">
        <v>259</v>
      </c>
      <c r="J1498" s="11" t="s">
        <v>261</v>
      </c>
      <c r="K1498" s="11" t="s">
        <v>8715</v>
      </c>
      <c r="L1498" s="11">
        <v>2</v>
      </c>
    </row>
    <row r="1499" spans="1:12">
      <c r="A1499" s="11" t="s">
        <v>2749</v>
      </c>
      <c r="D1499" s="11" t="s">
        <v>260</v>
      </c>
      <c r="E1499" s="19" t="s">
        <v>2999</v>
      </c>
      <c r="F1499" s="10">
        <v>42036</v>
      </c>
      <c r="G1499" s="10">
        <v>45323</v>
      </c>
      <c r="H1499" s="11">
        <v>10</v>
      </c>
      <c r="I1499" s="20" t="s">
        <v>259</v>
      </c>
      <c r="J1499" s="11" t="s">
        <v>261</v>
      </c>
      <c r="K1499" s="11" t="s">
        <v>8715</v>
      </c>
      <c r="L1499" s="11">
        <v>2</v>
      </c>
    </row>
    <row r="1500" spans="1:12">
      <c r="A1500" s="11" t="s">
        <v>2750</v>
      </c>
      <c r="D1500" s="11" t="s">
        <v>260</v>
      </c>
      <c r="E1500" s="19" t="s">
        <v>3000</v>
      </c>
      <c r="F1500" s="10">
        <v>42036</v>
      </c>
      <c r="G1500" s="10">
        <v>45323</v>
      </c>
      <c r="H1500" s="11">
        <v>10</v>
      </c>
      <c r="I1500" s="20" t="s">
        <v>259</v>
      </c>
      <c r="J1500" s="11" t="s">
        <v>261</v>
      </c>
      <c r="K1500" s="11" t="s">
        <v>8715</v>
      </c>
      <c r="L1500" s="11">
        <v>2</v>
      </c>
    </row>
    <row r="1501" spans="1:12">
      <c r="A1501" s="11" t="s">
        <v>2751</v>
      </c>
      <c r="D1501" s="11" t="s">
        <v>260</v>
      </c>
      <c r="E1501" s="19" t="s">
        <v>3001</v>
      </c>
      <c r="F1501" s="10">
        <v>42036</v>
      </c>
      <c r="G1501" s="10">
        <v>45323</v>
      </c>
      <c r="H1501" s="11">
        <v>10</v>
      </c>
      <c r="I1501" s="20" t="s">
        <v>259</v>
      </c>
      <c r="J1501" s="11" t="s">
        <v>261</v>
      </c>
      <c r="K1501" s="11" t="s">
        <v>8715</v>
      </c>
      <c r="L1501" s="11">
        <v>2</v>
      </c>
    </row>
    <row r="1502" spans="1:12">
      <c r="A1502" s="11" t="s">
        <v>2752</v>
      </c>
      <c r="D1502" s="11" t="s">
        <v>260</v>
      </c>
      <c r="E1502" s="19" t="s">
        <v>3002</v>
      </c>
      <c r="F1502" s="10">
        <v>42036</v>
      </c>
      <c r="G1502" s="10">
        <v>45323</v>
      </c>
      <c r="H1502" s="11">
        <v>10</v>
      </c>
      <c r="I1502" s="20" t="s">
        <v>259</v>
      </c>
      <c r="J1502" s="11" t="s">
        <v>261</v>
      </c>
      <c r="K1502" s="11" t="s">
        <v>8715</v>
      </c>
      <c r="L1502" s="11">
        <v>2</v>
      </c>
    </row>
    <row r="1503" spans="1:12">
      <c r="A1503" s="11" t="s">
        <v>2753</v>
      </c>
      <c r="D1503" s="11" t="s">
        <v>260</v>
      </c>
      <c r="E1503" s="19" t="s">
        <v>3003</v>
      </c>
      <c r="F1503" s="10">
        <v>42036</v>
      </c>
      <c r="G1503" s="10">
        <v>45323</v>
      </c>
      <c r="H1503" s="11">
        <v>10</v>
      </c>
      <c r="I1503" s="20" t="s">
        <v>259</v>
      </c>
      <c r="J1503" s="11" t="s">
        <v>261</v>
      </c>
      <c r="K1503" s="11" t="s">
        <v>8715</v>
      </c>
      <c r="L1503" s="11">
        <v>2</v>
      </c>
    </row>
    <row r="1504" spans="1:12">
      <c r="A1504" s="11" t="s">
        <v>2754</v>
      </c>
      <c r="D1504" s="11" t="s">
        <v>260</v>
      </c>
      <c r="E1504" s="19" t="s">
        <v>3004</v>
      </c>
      <c r="F1504" s="10">
        <v>42036</v>
      </c>
      <c r="G1504" s="10">
        <v>45323</v>
      </c>
      <c r="H1504" s="11">
        <v>10</v>
      </c>
      <c r="I1504" s="20" t="s">
        <v>259</v>
      </c>
      <c r="J1504" s="11" t="s">
        <v>261</v>
      </c>
      <c r="K1504" s="11" t="s">
        <v>8715</v>
      </c>
      <c r="L1504" s="11">
        <v>2</v>
      </c>
    </row>
    <row r="1505" spans="1:12">
      <c r="A1505" s="11" t="s">
        <v>2755</v>
      </c>
      <c r="D1505" s="11" t="s">
        <v>260</v>
      </c>
      <c r="E1505" s="19" t="s">
        <v>3005</v>
      </c>
      <c r="F1505" s="10">
        <v>42036</v>
      </c>
      <c r="G1505" s="10">
        <v>45323</v>
      </c>
      <c r="H1505" s="11">
        <v>10</v>
      </c>
      <c r="I1505" s="20" t="s">
        <v>259</v>
      </c>
      <c r="J1505" s="11" t="s">
        <v>261</v>
      </c>
      <c r="K1505" s="11" t="s">
        <v>8715</v>
      </c>
      <c r="L1505" s="11">
        <v>2</v>
      </c>
    </row>
    <row r="1506" spans="1:12">
      <c r="A1506" s="11" t="s">
        <v>2756</v>
      </c>
      <c r="D1506" s="11" t="s">
        <v>260</v>
      </c>
      <c r="E1506" s="19" t="s">
        <v>3006</v>
      </c>
      <c r="F1506" s="10">
        <v>42036</v>
      </c>
      <c r="G1506" s="10">
        <v>45323</v>
      </c>
      <c r="H1506" s="11">
        <v>10</v>
      </c>
      <c r="I1506" s="20" t="s">
        <v>259</v>
      </c>
      <c r="J1506" s="11" t="s">
        <v>261</v>
      </c>
      <c r="K1506" s="11" t="s">
        <v>8715</v>
      </c>
      <c r="L1506" s="11">
        <v>2</v>
      </c>
    </row>
    <row r="1507" spans="1:12">
      <c r="A1507" s="11" t="s">
        <v>2757</v>
      </c>
      <c r="D1507" s="11" t="s">
        <v>260</v>
      </c>
      <c r="E1507" s="19" t="s">
        <v>3007</v>
      </c>
      <c r="F1507" s="10">
        <v>42036</v>
      </c>
      <c r="G1507" s="10">
        <v>45323</v>
      </c>
      <c r="H1507" s="11">
        <v>10</v>
      </c>
      <c r="I1507" s="20" t="s">
        <v>259</v>
      </c>
      <c r="J1507" s="11" t="s">
        <v>261</v>
      </c>
      <c r="K1507" s="11" t="s">
        <v>8715</v>
      </c>
      <c r="L1507" s="11">
        <v>2</v>
      </c>
    </row>
    <row r="1508" spans="1:12">
      <c r="A1508" s="11" t="s">
        <v>2758</v>
      </c>
      <c r="D1508" s="11" t="s">
        <v>260</v>
      </c>
      <c r="E1508" s="19" t="s">
        <v>3008</v>
      </c>
      <c r="F1508" s="10">
        <v>42036</v>
      </c>
      <c r="G1508" s="10">
        <v>45323</v>
      </c>
      <c r="H1508" s="11">
        <v>10</v>
      </c>
      <c r="I1508" s="20" t="s">
        <v>259</v>
      </c>
      <c r="J1508" s="11" t="s">
        <v>261</v>
      </c>
      <c r="K1508" s="11" t="s">
        <v>8715</v>
      </c>
      <c r="L1508" s="11">
        <v>2</v>
      </c>
    </row>
    <row r="1509" spans="1:12">
      <c r="A1509" s="11" t="s">
        <v>2759</v>
      </c>
      <c r="D1509" s="11" t="s">
        <v>260</v>
      </c>
      <c r="E1509" s="19" t="s">
        <v>3009</v>
      </c>
      <c r="F1509" s="10">
        <v>42036</v>
      </c>
      <c r="G1509" s="10">
        <v>45323</v>
      </c>
      <c r="H1509" s="11">
        <v>10</v>
      </c>
      <c r="I1509" s="20" t="s">
        <v>259</v>
      </c>
      <c r="J1509" s="11" t="s">
        <v>261</v>
      </c>
      <c r="K1509" s="11" t="s">
        <v>8715</v>
      </c>
      <c r="L1509" s="11">
        <v>2</v>
      </c>
    </row>
    <row r="1510" spans="1:12">
      <c r="A1510" s="11" t="s">
        <v>2760</v>
      </c>
      <c r="D1510" s="11" t="s">
        <v>260</v>
      </c>
      <c r="E1510" s="19" t="s">
        <v>3010</v>
      </c>
      <c r="F1510" s="10">
        <v>42036</v>
      </c>
      <c r="G1510" s="10">
        <v>45323</v>
      </c>
      <c r="H1510" s="11">
        <v>10</v>
      </c>
      <c r="I1510" s="20" t="s">
        <v>259</v>
      </c>
      <c r="J1510" s="11" t="s">
        <v>261</v>
      </c>
      <c r="K1510" s="11" t="s">
        <v>8715</v>
      </c>
      <c r="L1510" s="11">
        <v>2</v>
      </c>
    </row>
    <row r="1511" spans="1:12">
      <c r="A1511" s="11" t="s">
        <v>2761</v>
      </c>
      <c r="D1511" s="11" t="s">
        <v>260</v>
      </c>
      <c r="E1511" s="19" t="s">
        <v>3011</v>
      </c>
      <c r="F1511" s="10">
        <v>42036</v>
      </c>
      <c r="G1511" s="10">
        <v>45323</v>
      </c>
      <c r="H1511" s="11">
        <v>10</v>
      </c>
      <c r="I1511" s="20" t="s">
        <v>259</v>
      </c>
      <c r="J1511" s="11" t="s">
        <v>261</v>
      </c>
      <c r="K1511" s="11" t="s">
        <v>8715</v>
      </c>
      <c r="L1511" s="11">
        <v>2</v>
      </c>
    </row>
    <row r="1512" spans="1:12">
      <c r="A1512" s="11" t="s">
        <v>3012</v>
      </c>
      <c r="D1512" s="11" t="s">
        <v>260</v>
      </c>
      <c r="E1512" s="19" t="s">
        <v>3262</v>
      </c>
      <c r="F1512" s="10">
        <v>42036</v>
      </c>
      <c r="G1512" s="10">
        <v>45323</v>
      </c>
      <c r="H1512" s="11">
        <v>10</v>
      </c>
      <c r="I1512" s="20" t="s">
        <v>259</v>
      </c>
      <c r="J1512" s="11" t="s">
        <v>261</v>
      </c>
      <c r="K1512" s="11" t="s">
        <v>8715</v>
      </c>
      <c r="L1512" s="11">
        <v>2</v>
      </c>
    </row>
    <row r="1513" spans="1:12">
      <c r="A1513" s="11" t="s">
        <v>3013</v>
      </c>
      <c r="D1513" s="11" t="s">
        <v>260</v>
      </c>
      <c r="E1513" s="19" t="s">
        <v>3263</v>
      </c>
      <c r="F1513" s="10">
        <v>42036</v>
      </c>
      <c r="G1513" s="10">
        <v>45323</v>
      </c>
      <c r="H1513" s="11">
        <v>10</v>
      </c>
      <c r="I1513" s="20" t="s">
        <v>259</v>
      </c>
      <c r="J1513" s="11" t="s">
        <v>261</v>
      </c>
      <c r="K1513" s="11" t="s">
        <v>8715</v>
      </c>
      <c r="L1513" s="11">
        <v>2</v>
      </c>
    </row>
    <row r="1514" spans="1:12">
      <c r="A1514" s="11" t="s">
        <v>3014</v>
      </c>
      <c r="D1514" s="11" t="s">
        <v>260</v>
      </c>
      <c r="E1514" s="19" t="s">
        <v>3264</v>
      </c>
      <c r="F1514" s="10">
        <v>42036</v>
      </c>
      <c r="G1514" s="10">
        <v>45323</v>
      </c>
      <c r="H1514" s="11">
        <v>10</v>
      </c>
      <c r="I1514" s="20" t="s">
        <v>259</v>
      </c>
      <c r="J1514" s="11" t="s">
        <v>261</v>
      </c>
      <c r="K1514" s="11" t="s">
        <v>8715</v>
      </c>
      <c r="L1514" s="11">
        <v>2</v>
      </c>
    </row>
    <row r="1515" spans="1:12">
      <c r="A1515" s="11" t="s">
        <v>3015</v>
      </c>
      <c r="D1515" s="11" t="s">
        <v>260</v>
      </c>
      <c r="E1515" s="19" t="s">
        <v>3265</v>
      </c>
      <c r="F1515" s="10">
        <v>42036</v>
      </c>
      <c r="G1515" s="10">
        <v>45323</v>
      </c>
      <c r="H1515" s="11">
        <v>10</v>
      </c>
      <c r="I1515" s="20" t="s">
        <v>259</v>
      </c>
      <c r="J1515" s="11" t="s">
        <v>261</v>
      </c>
      <c r="K1515" s="11" t="s">
        <v>8715</v>
      </c>
      <c r="L1515" s="11">
        <v>2</v>
      </c>
    </row>
    <row r="1516" spans="1:12">
      <c r="A1516" s="11" t="s">
        <v>3016</v>
      </c>
      <c r="D1516" s="11" t="s">
        <v>260</v>
      </c>
      <c r="E1516" s="19" t="s">
        <v>3266</v>
      </c>
      <c r="F1516" s="10">
        <v>42036</v>
      </c>
      <c r="G1516" s="10">
        <v>45323</v>
      </c>
      <c r="H1516" s="11">
        <v>10</v>
      </c>
      <c r="I1516" s="20" t="s">
        <v>259</v>
      </c>
      <c r="J1516" s="11" t="s">
        <v>261</v>
      </c>
      <c r="K1516" s="11" t="s">
        <v>8715</v>
      </c>
      <c r="L1516" s="11">
        <v>2</v>
      </c>
    </row>
    <row r="1517" spans="1:12">
      <c r="A1517" s="11" t="s">
        <v>3017</v>
      </c>
      <c r="D1517" s="11" t="s">
        <v>260</v>
      </c>
      <c r="E1517" s="19" t="s">
        <v>3267</v>
      </c>
      <c r="F1517" s="10">
        <v>42036</v>
      </c>
      <c r="G1517" s="10">
        <v>45323</v>
      </c>
      <c r="H1517" s="11">
        <v>10</v>
      </c>
      <c r="I1517" s="20" t="s">
        <v>259</v>
      </c>
      <c r="J1517" s="11" t="s">
        <v>261</v>
      </c>
      <c r="K1517" s="11" t="s">
        <v>8715</v>
      </c>
      <c r="L1517" s="11">
        <v>2</v>
      </c>
    </row>
    <row r="1518" spans="1:12">
      <c r="A1518" s="11" t="s">
        <v>3018</v>
      </c>
      <c r="D1518" s="11" t="s">
        <v>260</v>
      </c>
      <c r="E1518" s="19" t="s">
        <v>3268</v>
      </c>
      <c r="F1518" s="10">
        <v>42036</v>
      </c>
      <c r="G1518" s="10">
        <v>45323</v>
      </c>
      <c r="H1518" s="11">
        <v>10</v>
      </c>
      <c r="I1518" s="20" t="s">
        <v>259</v>
      </c>
      <c r="J1518" s="11" t="s">
        <v>261</v>
      </c>
      <c r="K1518" s="11" t="s">
        <v>8715</v>
      </c>
      <c r="L1518" s="11">
        <v>2</v>
      </c>
    </row>
    <row r="1519" spans="1:12">
      <c r="A1519" s="11" t="s">
        <v>3019</v>
      </c>
      <c r="D1519" s="11" t="s">
        <v>260</v>
      </c>
      <c r="E1519" s="19" t="s">
        <v>3269</v>
      </c>
      <c r="F1519" s="10">
        <v>42036</v>
      </c>
      <c r="G1519" s="10">
        <v>45323</v>
      </c>
      <c r="H1519" s="11">
        <v>10</v>
      </c>
      <c r="I1519" s="20" t="s">
        <v>259</v>
      </c>
      <c r="J1519" s="11" t="s">
        <v>261</v>
      </c>
      <c r="K1519" s="11" t="s">
        <v>8715</v>
      </c>
      <c r="L1519" s="11">
        <v>2</v>
      </c>
    </row>
    <row r="1520" spans="1:12">
      <c r="A1520" s="11" t="s">
        <v>3020</v>
      </c>
      <c r="D1520" s="11" t="s">
        <v>260</v>
      </c>
      <c r="E1520" s="19" t="s">
        <v>3270</v>
      </c>
      <c r="F1520" s="10">
        <v>42036</v>
      </c>
      <c r="G1520" s="10">
        <v>45323</v>
      </c>
      <c r="H1520" s="11">
        <v>10</v>
      </c>
      <c r="I1520" s="20" t="s">
        <v>259</v>
      </c>
      <c r="J1520" s="11" t="s">
        <v>261</v>
      </c>
      <c r="K1520" s="11" t="s">
        <v>8715</v>
      </c>
      <c r="L1520" s="11">
        <v>2</v>
      </c>
    </row>
    <row r="1521" spans="1:12">
      <c r="A1521" s="11" t="s">
        <v>3021</v>
      </c>
      <c r="D1521" s="11" t="s">
        <v>260</v>
      </c>
      <c r="E1521" s="19" t="s">
        <v>3271</v>
      </c>
      <c r="F1521" s="10">
        <v>42036</v>
      </c>
      <c r="G1521" s="10">
        <v>45323</v>
      </c>
      <c r="H1521" s="11">
        <v>10</v>
      </c>
      <c r="I1521" s="20" t="s">
        <v>259</v>
      </c>
      <c r="J1521" s="11" t="s">
        <v>261</v>
      </c>
      <c r="K1521" s="11" t="s">
        <v>8715</v>
      </c>
      <c r="L1521" s="11">
        <v>2</v>
      </c>
    </row>
    <row r="1522" spans="1:12">
      <c r="A1522" s="11" t="s">
        <v>3022</v>
      </c>
      <c r="D1522" s="11" t="s">
        <v>260</v>
      </c>
      <c r="E1522" s="19" t="s">
        <v>3272</v>
      </c>
      <c r="F1522" s="10">
        <v>42036</v>
      </c>
      <c r="G1522" s="10">
        <v>45323</v>
      </c>
      <c r="H1522" s="11">
        <v>10</v>
      </c>
      <c r="I1522" s="20" t="s">
        <v>259</v>
      </c>
      <c r="J1522" s="11" t="s">
        <v>261</v>
      </c>
      <c r="K1522" s="11" t="s">
        <v>8715</v>
      </c>
      <c r="L1522" s="11">
        <v>2</v>
      </c>
    </row>
    <row r="1523" spans="1:12">
      <c r="A1523" s="11" t="s">
        <v>3023</v>
      </c>
      <c r="D1523" s="11" t="s">
        <v>260</v>
      </c>
      <c r="E1523" s="19" t="s">
        <v>3273</v>
      </c>
      <c r="F1523" s="10">
        <v>42036</v>
      </c>
      <c r="G1523" s="10">
        <v>45323</v>
      </c>
      <c r="H1523" s="11">
        <v>10</v>
      </c>
      <c r="I1523" s="20" t="s">
        <v>259</v>
      </c>
      <c r="J1523" s="11" t="s">
        <v>261</v>
      </c>
      <c r="K1523" s="11" t="s">
        <v>8715</v>
      </c>
      <c r="L1523" s="11">
        <v>2</v>
      </c>
    </row>
    <row r="1524" spans="1:12">
      <c r="A1524" s="11" t="s">
        <v>3024</v>
      </c>
      <c r="D1524" s="11" t="s">
        <v>260</v>
      </c>
      <c r="E1524" s="19" t="s">
        <v>3274</v>
      </c>
      <c r="F1524" s="10">
        <v>42036</v>
      </c>
      <c r="G1524" s="10">
        <v>45323</v>
      </c>
      <c r="H1524" s="11">
        <v>10</v>
      </c>
      <c r="I1524" s="20" t="s">
        <v>259</v>
      </c>
      <c r="J1524" s="11" t="s">
        <v>261</v>
      </c>
      <c r="K1524" s="11" t="s">
        <v>8715</v>
      </c>
      <c r="L1524" s="11">
        <v>2</v>
      </c>
    </row>
    <row r="1525" spans="1:12">
      <c r="A1525" s="11" t="s">
        <v>3025</v>
      </c>
      <c r="D1525" s="11" t="s">
        <v>260</v>
      </c>
      <c r="E1525" s="19" t="s">
        <v>3275</v>
      </c>
      <c r="F1525" s="10">
        <v>42036</v>
      </c>
      <c r="G1525" s="10">
        <v>45323</v>
      </c>
      <c r="H1525" s="11">
        <v>10</v>
      </c>
      <c r="I1525" s="20" t="s">
        <v>259</v>
      </c>
      <c r="J1525" s="11" t="s">
        <v>261</v>
      </c>
      <c r="K1525" s="11" t="s">
        <v>8715</v>
      </c>
      <c r="L1525" s="11">
        <v>2</v>
      </c>
    </row>
    <row r="1526" spans="1:12">
      <c r="A1526" s="11" t="s">
        <v>3026</v>
      </c>
      <c r="D1526" s="11" t="s">
        <v>260</v>
      </c>
      <c r="E1526" s="19" t="s">
        <v>3276</v>
      </c>
      <c r="F1526" s="10">
        <v>42036</v>
      </c>
      <c r="G1526" s="10">
        <v>45323</v>
      </c>
      <c r="H1526" s="11">
        <v>10</v>
      </c>
      <c r="I1526" s="20" t="s">
        <v>259</v>
      </c>
      <c r="J1526" s="11" t="s">
        <v>261</v>
      </c>
      <c r="K1526" s="11" t="s">
        <v>8715</v>
      </c>
      <c r="L1526" s="11">
        <v>2</v>
      </c>
    </row>
    <row r="1527" spans="1:12">
      <c r="A1527" s="11" t="s">
        <v>3027</v>
      </c>
      <c r="D1527" s="11" t="s">
        <v>260</v>
      </c>
      <c r="E1527" s="19" t="s">
        <v>3277</v>
      </c>
      <c r="F1527" s="10">
        <v>42036</v>
      </c>
      <c r="G1527" s="10">
        <v>45323</v>
      </c>
      <c r="H1527" s="11">
        <v>10</v>
      </c>
      <c r="I1527" s="20" t="s">
        <v>259</v>
      </c>
      <c r="J1527" s="11" t="s">
        <v>261</v>
      </c>
      <c r="K1527" s="11" t="s">
        <v>8715</v>
      </c>
      <c r="L1527" s="11">
        <v>2</v>
      </c>
    </row>
    <row r="1528" spans="1:12">
      <c r="A1528" s="11" t="s">
        <v>3028</v>
      </c>
      <c r="D1528" s="11" t="s">
        <v>260</v>
      </c>
      <c r="E1528" s="19" t="s">
        <v>3278</v>
      </c>
      <c r="F1528" s="10">
        <v>42036</v>
      </c>
      <c r="G1528" s="10">
        <v>45323</v>
      </c>
      <c r="H1528" s="11">
        <v>10</v>
      </c>
      <c r="I1528" s="20" t="s">
        <v>259</v>
      </c>
      <c r="J1528" s="11" t="s">
        <v>261</v>
      </c>
      <c r="K1528" s="11" t="s">
        <v>8715</v>
      </c>
      <c r="L1528" s="11">
        <v>2</v>
      </c>
    </row>
    <row r="1529" spans="1:12">
      <c r="A1529" s="11" t="s">
        <v>3029</v>
      </c>
      <c r="D1529" s="11" t="s">
        <v>260</v>
      </c>
      <c r="E1529" s="19" t="s">
        <v>3279</v>
      </c>
      <c r="F1529" s="10">
        <v>42036</v>
      </c>
      <c r="G1529" s="10">
        <v>45323</v>
      </c>
      <c r="H1529" s="11">
        <v>10</v>
      </c>
      <c r="I1529" s="20" t="s">
        <v>259</v>
      </c>
      <c r="J1529" s="11" t="s">
        <v>261</v>
      </c>
      <c r="K1529" s="11" t="s">
        <v>8715</v>
      </c>
      <c r="L1529" s="11">
        <v>2</v>
      </c>
    </row>
    <row r="1530" spans="1:12">
      <c r="A1530" s="11" t="s">
        <v>3030</v>
      </c>
      <c r="D1530" s="11" t="s">
        <v>260</v>
      </c>
      <c r="E1530" s="19" t="s">
        <v>3280</v>
      </c>
      <c r="F1530" s="10">
        <v>42036</v>
      </c>
      <c r="G1530" s="10">
        <v>45323</v>
      </c>
      <c r="H1530" s="11">
        <v>10</v>
      </c>
      <c r="I1530" s="20" t="s">
        <v>259</v>
      </c>
      <c r="J1530" s="11" t="s">
        <v>261</v>
      </c>
      <c r="K1530" s="11" t="s">
        <v>8715</v>
      </c>
      <c r="L1530" s="11">
        <v>2</v>
      </c>
    </row>
    <row r="1531" spans="1:12">
      <c r="A1531" s="11" t="s">
        <v>3031</v>
      </c>
      <c r="D1531" s="11" t="s">
        <v>260</v>
      </c>
      <c r="E1531" s="19" t="s">
        <v>3281</v>
      </c>
      <c r="F1531" s="10">
        <v>42036</v>
      </c>
      <c r="G1531" s="10">
        <v>45323</v>
      </c>
      <c r="H1531" s="11">
        <v>10</v>
      </c>
      <c r="I1531" s="20" t="s">
        <v>259</v>
      </c>
      <c r="J1531" s="11" t="s">
        <v>261</v>
      </c>
      <c r="K1531" s="11" t="s">
        <v>8715</v>
      </c>
      <c r="L1531" s="11">
        <v>2</v>
      </c>
    </row>
    <row r="1532" spans="1:12">
      <c r="A1532" s="11" t="s">
        <v>3032</v>
      </c>
      <c r="D1532" s="11" t="s">
        <v>260</v>
      </c>
      <c r="E1532" s="19" t="s">
        <v>3282</v>
      </c>
      <c r="F1532" s="10">
        <v>42036</v>
      </c>
      <c r="G1532" s="10">
        <v>45323</v>
      </c>
      <c r="H1532" s="11">
        <v>10</v>
      </c>
      <c r="I1532" s="20" t="s">
        <v>259</v>
      </c>
      <c r="J1532" s="11" t="s">
        <v>261</v>
      </c>
      <c r="K1532" s="11" t="s">
        <v>8715</v>
      </c>
      <c r="L1532" s="11">
        <v>2</v>
      </c>
    </row>
    <row r="1533" spans="1:12">
      <c r="A1533" s="11" t="s">
        <v>3033</v>
      </c>
      <c r="D1533" s="11" t="s">
        <v>260</v>
      </c>
      <c r="E1533" s="19" t="s">
        <v>3283</v>
      </c>
      <c r="F1533" s="10">
        <v>42036</v>
      </c>
      <c r="G1533" s="10">
        <v>45323</v>
      </c>
      <c r="H1533" s="11">
        <v>10</v>
      </c>
      <c r="I1533" s="20" t="s">
        <v>259</v>
      </c>
      <c r="J1533" s="11" t="s">
        <v>261</v>
      </c>
      <c r="K1533" s="11" t="s">
        <v>8715</v>
      </c>
      <c r="L1533" s="11">
        <v>2</v>
      </c>
    </row>
    <row r="1534" spans="1:12">
      <c r="A1534" s="11" t="s">
        <v>3034</v>
      </c>
      <c r="D1534" s="11" t="s">
        <v>260</v>
      </c>
      <c r="E1534" s="19" t="s">
        <v>3284</v>
      </c>
      <c r="F1534" s="10">
        <v>42036</v>
      </c>
      <c r="G1534" s="10">
        <v>45323</v>
      </c>
      <c r="H1534" s="11">
        <v>10</v>
      </c>
      <c r="I1534" s="20" t="s">
        <v>259</v>
      </c>
      <c r="J1534" s="11" t="s">
        <v>261</v>
      </c>
      <c r="K1534" s="11" t="s">
        <v>8715</v>
      </c>
      <c r="L1534" s="11">
        <v>2</v>
      </c>
    </row>
    <row r="1535" spans="1:12">
      <c r="A1535" s="11" t="s">
        <v>3035</v>
      </c>
      <c r="D1535" s="11" t="s">
        <v>260</v>
      </c>
      <c r="E1535" s="19" t="s">
        <v>3285</v>
      </c>
      <c r="F1535" s="10">
        <v>42036</v>
      </c>
      <c r="G1535" s="10">
        <v>45323</v>
      </c>
      <c r="H1535" s="11">
        <v>10</v>
      </c>
      <c r="I1535" s="20" t="s">
        <v>259</v>
      </c>
      <c r="J1535" s="11" t="s">
        <v>261</v>
      </c>
      <c r="K1535" s="11" t="s">
        <v>8715</v>
      </c>
      <c r="L1535" s="11">
        <v>2</v>
      </c>
    </row>
    <row r="1536" spans="1:12">
      <c r="A1536" s="11" t="s">
        <v>3036</v>
      </c>
      <c r="D1536" s="11" t="s">
        <v>260</v>
      </c>
      <c r="E1536" s="19" t="s">
        <v>3286</v>
      </c>
      <c r="F1536" s="10">
        <v>42036</v>
      </c>
      <c r="G1536" s="10">
        <v>45323</v>
      </c>
      <c r="H1536" s="11">
        <v>10</v>
      </c>
      <c r="I1536" s="20" t="s">
        <v>259</v>
      </c>
      <c r="J1536" s="11" t="s">
        <v>261</v>
      </c>
      <c r="K1536" s="11" t="s">
        <v>8715</v>
      </c>
      <c r="L1536" s="11">
        <v>2</v>
      </c>
    </row>
    <row r="1537" spans="1:12">
      <c r="A1537" s="11" t="s">
        <v>3037</v>
      </c>
      <c r="D1537" s="11" t="s">
        <v>260</v>
      </c>
      <c r="E1537" s="19" t="s">
        <v>3287</v>
      </c>
      <c r="F1537" s="10">
        <v>42036</v>
      </c>
      <c r="G1537" s="10">
        <v>45323</v>
      </c>
      <c r="H1537" s="11">
        <v>10</v>
      </c>
      <c r="I1537" s="20" t="s">
        <v>259</v>
      </c>
      <c r="J1537" s="11" t="s">
        <v>261</v>
      </c>
      <c r="K1537" s="11" t="s">
        <v>8715</v>
      </c>
      <c r="L1537" s="11">
        <v>2</v>
      </c>
    </row>
    <row r="1538" spans="1:12">
      <c r="A1538" s="11" t="s">
        <v>3038</v>
      </c>
      <c r="D1538" s="11" t="s">
        <v>260</v>
      </c>
      <c r="E1538" s="19" t="s">
        <v>3288</v>
      </c>
      <c r="F1538" s="10">
        <v>42036</v>
      </c>
      <c r="G1538" s="10">
        <v>45323</v>
      </c>
      <c r="H1538" s="11">
        <v>10</v>
      </c>
      <c r="I1538" s="20" t="s">
        <v>259</v>
      </c>
      <c r="J1538" s="11" t="s">
        <v>261</v>
      </c>
      <c r="K1538" s="11" t="s">
        <v>8715</v>
      </c>
      <c r="L1538" s="11">
        <v>2</v>
      </c>
    </row>
    <row r="1539" spans="1:12">
      <c r="A1539" s="11" t="s">
        <v>3039</v>
      </c>
      <c r="D1539" s="11" t="s">
        <v>260</v>
      </c>
      <c r="E1539" s="19" t="s">
        <v>3289</v>
      </c>
      <c r="F1539" s="10">
        <v>42036</v>
      </c>
      <c r="G1539" s="10">
        <v>45323</v>
      </c>
      <c r="H1539" s="11">
        <v>10</v>
      </c>
      <c r="I1539" s="20" t="s">
        <v>259</v>
      </c>
      <c r="J1539" s="11" t="s">
        <v>261</v>
      </c>
      <c r="K1539" s="11" t="s">
        <v>8715</v>
      </c>
      <c r="L1539" s="11">
        <v>2</v>
      </c>
    </row>
    <row r="1540" spans="1:12">
      <c r="A1540" s="11" t="s">
        <v>3040</v>
      </c>
      <c r="D1540" s="11" t="s">
        <v>260</v>
      </c>
      <c r="E1540" s="19" t="s">
        <v>3290</v>
      </c>
      <c r="F1540" s="10">
        <v>42036</v>
      </c>
      <c r="G1540" s="10">
        <v>45323</v>
      </c>
      <c r="H1540" s="11">
        <v>10</v>
      </c>
      <c r="I1540" s="20" t="s">
        <v>259</v>
      </c>
      <c r="J1540" s="11" t="s">
        <v>261</v>
      </c>
      <c r="K1540" s="11" t="s">
        <v>8715</v>
      </c>
      <c r="L1540" s="11">
        <v>2</v>
      </c>
    </row>
    <row r="1541" spans="1:12">
      <c r="A1541" s="11" t="s">
        <v>3041</v>
      </c>
      <c r="D1541" s="11" t="s">
        <v>260</v>
      </c>
      <c r="E1541" s="19" t="s">
        <v>3291</v>
      </c>
      <c r="F1541" s="10">
        <v>42036</v>
      </c>
      <c r="G1541" s="10">
        <v>45323</v>
      </c>
      <c r="H1541" s="11">
        <v>10</v>
      </c>
      <c r="I1541" s="20" t="s">
        <v>259</v>
      </c>
      <c r="J1541" s="11" t="s">
        <v>261</v>
      </c>
      <c r="K1541" s="11" t="s">
        <v>8715</v>
      </c>
      <c r="L1541" s="11">
        <v>2</v>
      </c>
    </row>
    <row r="1542" spans="1:12">
      <c r="A1542" s="11" t="s">
        <v>3042</v>
      </c>
      <c r="D1542" s="11" t="s">
        <v>260</v>
      </c>
      <c r="E1542" s="19" t="s">
        <v>3292</v>
      </c>
      <c r="F1542" s="10">
        <v>42036</v>
      </c>
      <c r="G1542" s="10">
        <v>45323</v>
      </c>
      <c r="H1542" s="11">
        <v>10</v>
      </c>
      <c r="I1542" s="20" t="s">
        <v>259</v>
      </c>
      <c r="J1542" s="11" t="s">
        <v>261</v>
      </c>
      <c r="K1542" s="11" t="s">
        <v>8715</v>
      </c>
      <c r="L1542" s="11">
        <v>2</v>
      </c>
    </row>
    <row r="1543" spans="1:12">
      <c r="A1543" s="11" t="s">
        <v>3043</v>
      </c>
      <c r="D1543" s="11" t="s">
        <v>260</v>
      </c>
      <c r="E1543" s="19" t="s">
        <v>3293</v>
      </c>
      <c r="F1543" s="10">
        <v>42036</v>
      </c>
      <c r="G1543" s="10">
        <v>45323</v>
      </c>
      <c r="H1543" s="11">
        <v>10</v>
      </c>
      <c r="I1543" s="20" t="s">
        <v>259</v>
      </c>
      <c r="J1543" s="11" t="s">
        <v>261</v>
      </c>
      <c r="K1543" s="11" t="s">
        <v>8715</v>
      </c>
      <c r="L1543" s="11">
        <v>2</v>
      </c>
    </row>
    <row r="1544" spans="1:12">
      <c r="A1544" s="11" t="s">
        <v>3044</v>
      </c>
      <c r="D1544" s="11" t="s">
        <v>260</v>
      </c>
      <c r="E1544" s="19" t="s">
        <v>3294</v>
      </c>
      <c r="F1544" s="10">
        <v>42036</v>
      </c>
      <c r="G1544" s="10">
        <v>45323</v>
      </c>
      <c r="H1544" s="11">
        <v>10</v>
      </c>
      <c r="I1544" s="20" t="s">
        <v>259</v>
      </c>
      <c r="J1544" s="11" t="s">
        <v>261</v>
      </c>
      <c r="K1544" s="11" t="s">
        <v>8715</v>
      </c>
      <c r="L1544" s="11">
        <v>2</v>
      </c>
    </row>
    <row r="1545" spans="1:12">
      <c r="A1545" s="11" t="s">
        <v>3045</v>
      </c>
      <c r="D1545" s="11" t="s">
        <v>260</v>
      </c>
      <c r="E1545" s="19" t="s">
        <v>3295</v>
      </c>
      <c r="F1545" s="10">
        <v>42036</v>
      </c>
      <c r="G1545" s="10">
        <v>45323</v>
      </c>
      <c r="H1545" s="11">
        <v>10</v>
      </c>
      <c r="I1545" s="20" t="s">
        <v>259</v>
      </c>
      <c r="J1545" s="11" t="s">
        <v>261</v>
      </c>
      <c r="K1545" s="11" t="s">
        <v>8715</v>
      </c>
      <c r="L1545" s="11">
        <v>2</v>
      </c>
    </row>
    <row r="1546" spans="1:12">
      <c r="A1546" s="11" t="s">
        <v>3046</v>
      </c>
      <c r="D1546" s="11" t="s">
        <v>260</v>
      </c>
      <c r="E1546" s="19" t="s">
        <v>3296</v>
      </c>
      <c r="F1546" s="10">
        <v>42036</v>
      </c>
      <c r="G1546" s="10">
        <v>45323</v>
      </c>
      <c r="H1546" s="11">
        <v>10</v>
      </c>
      <c r="I1546" s="20" t="s">
        <v>259</v>
      </c>
      <c r="J1546" s="11" t="s">
        <v>261</v>
      </c>
      <c r="K1546" s="11" t="s">
        <v>8715</v>
      </c>
      <c r="L1546" s="11">
        <v>2</v>
      </c>
    </row>
    <row r="1547" spans="1:12">
      <c r="A1547" s="11" t="s">
        <v>3047</v>
      </c>
      <c r="D1547" s="11" t="s">
        <v>260</v>
      </c>
      <c r="E1547" s="19" t="s">
        <v>3297</v>
      </c>
      <c r="F1547" s="10">
        <v>42036</v>
      </c>
      <c r="G1547" s="10">
        <v>45323</v>
      </c>
      <c r="H1547" s="11">
        <v>10</v>
      </c>
      <c r="I1547" s="20" t="s">
        <v>259</v>
      </c>
      <c r="J1547" s="11" t="s">
        <v>261</v>
      </c>
      <c r="K1547" s="11" t="s">
        <v>8715</v>
      </c>
      <c r="L1547" s="11">
        <v>2</v>
      </c>
    </row>
    <row r="1548" spans="1:12">
      <c r="A1548" s="11" t="s">
        <v>3048</v>
      </c>
      <c r="D1548" s="11" t="s">
        <v>260</v>
      </c>
      <c r="E1548" s="19" t="s">
        <v>3298</v>
      </c>
      <c r="F1548" s="10">
        <v>42036</v>
      </c>
      <c r="G1548" s="10">
        <v>45323</v>
      </c>
      <c r="H1548" s="11">
        <v>10</v>
      </c>
      <c r="I1548" s="20" t="s">
        <v>259</v>
      </c>
      <c r="J1548" s="11" t="s">
        <v>261</v>
      </c>
      <c r="K1548" s="11" t="s">
        <v>8715</v>
      </c>
      <c r="L1548" s="11">
        <v>2</v>
      </c>
    </row>
    <row r="1549" spans="1:12">
      <c r="A1549" s="11" t="s">
        <v>3049</v>
      </c>
      <c r="D1549" s="11" t="s">
        <v>260</v>
      </c>
      <c r="E1549" s="19" t="s">
        <v>3299</v>
      </c>
      <c r="F1549" s="10">
        <v>42036</v>
      </c>
      <c r="G1549" s="10">
        <v>45323</v>
      </c>
      <c r="H1549" s="11">
        <v>10</v>
      </c>
      <c r="I1549" s="20" t="s">
        <v>259</v>
      </c>
      <c r="J1549" s="11" t="s">
        <v>261</v>
      </c>
      <c r="K1549" s="11" t="s">
        <v>8715</v>
      </c>
      <c r="L1549" s="11">
        <v>2</v>
      </c>
    </row>
    <row r="1550" spans="1:12">
      <c r="A1550" s="11" t="s">
        <v>3050</v>
      </c>
      <c r="D1550" s="11" t="s">
        <v>260</v>
      </c>
      <c r="E1550" s="19" t="s">
        <v>3300</v>
      </c>
      <c r="F1550" s="10">
        <v>42036</v>
      </c>
      <c r="G1550" s="10">
        <v>45323</v>
      </c>
      <c r="H1550" s="11">
        <v>10</v>
      </c>
      <c r="I1550" s="20" t="s">
        <v>259</v>
      </c>
      <c r="J1550" s="11" t="s">
        <v>261</v>
      </c>
      <c r="K1550" s="11" t="s">
        <v>8715</v>
      </c>
      <c r="L1550" s="11">
        <v>2</v>
      </c>
    </row>
    <row r="1551" spans="1:12">
      <c r="A1551" s="11" t="s">
        <v>3051</v>
      </c>
      <c r="D1551" s="11" t="s">
        <v>260</v>
      </c>
      <c r="E1551" s="19" t="s">
        <v>3301</v>
      </c>
      <c r="F1551" s="10">
        <v>42036</v>
      </c>
      <c r="G1551" s="10">
        <v>45323</v>
      </c>
      <c r="H1551" s="11">
        <v>10</v>
      </c>
      <c r="I1551" s="20" t="s">
        <v>259</v>
      </c>
      <c r="J1551" s="11" t="s">
        <v>261</v>
      </c>
      <c r="K1551" s="11" t="s">
        <v>8715</v>
      </c>
      <c r="L1551" s="11">
        <v>2</v>
      </c>
    </row>
    <row r="1552" spans="1:12">
      <c r="A1552" s="11" t="s">
        <v>3052</v>
      </c>
      <c r="D1552" s="11" t="s">
        <v>260</v>
      </c>
      <c r="E1552" s="19" t="s">
        <v>3302</v>
      </c>
      <c r="F1552" s="10">
        <v>42036</v>
      </c>
      <c r="G1552" s="10">
        <v>45323</v>
      </c>
      <c r="H1552" s="11">
        <v>10</v>
      </c>
      <c r="I1552" s="20" t="s">
        <v>259</v>
      </c>
      <c r="J1552" s="11" t="s">
        <v>261</v>
      </c>
      <c r="K1552" s="11" t="s">
        <v>8715</v>
      </c>
      <c r="L1552" s="11">
        <v>2</v>
      </c>
    </row>
    <row r="1553" spans="1:12">
      <c r="A1553" s="11" t="s">
        <v>3053</v>
      </c>
      <c r="D1553" s="11" t="s">
        <v>260</v>
      </c>
      <c r="E1553" s="19" t="s">
        <v>3303</v>
      </c>
      <c r="F1553" s="10">
        <v>42036</v>
      </c>
      <c r="G1553" s="10">
        <v>45323</v>
      </c>
      <c r="H1553" s="11">
        <v>10</v>
      </c>
      <c r="I1553" s="20" t="s">
        <v>259</v>
      </c>
      <c r="J1553" s="11" t="s">
        <v>261</v>
      </c>
      <c r="K1553" s="11" t="s">
        <v>8715</v>
      </c>
      <c r="L1553" s="11">
        <v>2</v>
      </c>
    </row>
    <row r="1554" spans="1:12">
      <c r="A1554" s="11" t="s">
        <v>3054</v>
      </c>
      <c r="D1554" s="11" t="s">
        <v>260</v>
      </c>
      <c r="E1554" s="19" t="s">
        <v>3304</v>
      </c>
      <c r="F1554" s="10">
        <v>42036</v>
      </c>
      <c r="G1554" s="10">
        <v>45323</v>
      </c>
      <c r="H1554" s="11">
        <v>10</v>
      </c>
      <c r="I1554" s="20" t="s">
        <v>259</v>
      </c>
      <c r="J1554" s="11" t="s">
        <v>261</v>
      </c>
      <c r="K1554" s="11" t="s">
        <v>8715</v>
      </c>
      <c r="L1554" s="11">
        <v>2</v>
      </c>
    </row>
    <row r="1555" spans="1:12">
      <c r="A1555" s="11" t="s">
        <v>3055</v>
      </c>
      <c r="D1555" s="11" t="s">
        <v>260</v>
      </c>
      <c r="E1555" s="19" t="s">
        <v>3305</v>
      </c>
      <c r="F1555" s="10">
        <v>42036</v>
      </c>
      <c r="G1555" s="10">
        <v>45323</v>
      </c>
      <c r="H1555" s="11">
        <v>10</v>
      </c>
      <c r="I1555" s="20" t="s">
        <v>259</v>
      </c>
      <c r="J1555" s="11" t="s">
        <v>261</v>
      </c>
      <c r="K1555" s="11" t="s">
        <v>8715</v>
      </c>
      <c r="L1555" s="11">
        <v>2</v>
      </c>
    </row>
    <row r="1556" spans="1:12">
      <c r="A1556" s="11" t="s">
        <v>3056</v>
      </c>
      <c r="D1556" s="11" t="s">
        <v>260</v>
      </c>
      <c r="E1556" s="19" t="s">
        <v>3306</v>
      </c>
      <c r="F1556" s="10">
        <v>42036</v>
      </c>
      <c r="G1556" s="10">
        <v>45323</v>
      </c>
      <c r="H1556" s="11">
        <v>10</v>
      </c>
      <c r="I1556" s="20" t="s">
        <v>259</v>
      </c>
      <c r="J1556" s="11" t="s">
        <v>261</v>
      </c>
      <c r="K1556" s="11" t="s">
        <v>8715</v>
      </c>
      <c r="L1556" s="11">
        <v>2</v>
      </c>
    </row>
    <row r="1557" spans="1:12">
      <c r="A1557" s="11" t="s">
        <v>3057</v>
      </c>
      <c r="D1557" s="11" t="s">
        <v>260</v>
      </c>
      <c r="E1557" s="19" t="s">
        <v>3307</v>
      </c>
      <c r="F1557" s="10">
        <v>42036</v>
      </c>
      <c r="G1557" s="10">
        <v>45323</v>
      </c>
      <c r="H1557" s="11">
        <v>10</v>
      </c>
      <c r="I1557" s="20" t="s">
        <v>259</v>
      </c>
      <c r="J1557" s="11" t="s">
        <v>261</v>
      </c>
      <c r="K1557" s="11" t="s">
        <v>8715</v>
      </c>
      <c r="L1557" s="11">
        <v>2</v>
      </c>
    </row>
    <row r="1558" spans="1:12">
      <c r="A1558" s="11" t="s">
        <v>3058</v>
      </c>
      <c r="D1558" s="11" t="s">
        <v>260</v>
      </c>
      <c r="E1558" s="19" t="s">
        <v>3308</v>
      </c>
      <c r="F1558" s="10">
        <v>42036</v>
      </c>
      <c r="G1558" s="10">
        <v>45323</v>
      </c>
      <c r="H1558" s="11">
        <v>10</v>
      </c>
      <c r="I1558" s="20" t="s">
        <v>259</v>
      </c>
      <c r="J1558" s="11" t="s">
        <v>261</v>
      </c>
      <c r="K1558" s="11" t="s">
        <v>8715</v>
      </c>
      <c r="L1558" s="11">
        <v>2</v>
      </c>
    </row>
    <row r="1559" spans="1:12">
      <c r="A1559" s="11" t="s">
        <v>3059</v>
      </c>
      <c r="D1559" s="11" t="s">
        <v>260</v>
      </c>
      <c r="E1559" s="19" t="s">
        <v>3309</v>
      </c>
      <c r="F1559" s="10">
        <v>42036</v>
      </c>
      <c r="G1559" s="10">
        <v>45323</v>
      </c>
      <c r="H1559" s="11">
        <v>10</v>
      </c>
      <c r="I1559" s="20" t="s">
        <v>259</v>
      </c>
      <c r="J1559" s="11" t="s">
        <v>261</v>
      </c>
      <c r="K1559" s="11" t="s">
        <v>8715</v>
      </c>
      <c r="L1559" s="11">
        <v>2</v>
      </c>
    </row>
    <row r="1560" spans="1:12">
      <c r="A1560" s="11" t="s">
        <v>3060</v>
      </c>
      <c r="D1560" s="11" t="s">
        <v>260</v>
      </c>
      <c r="E1560" s="19" t="s">
        <v>3310</v>
      </c>
      <c r="F1560" s="10">
        <v>42036</v>
      </c>
      <c r="G1560" s="10">
        <v>45323</v>
      </c>
      <c r="H1560" s="11">
        <v>10</v>
      </c>
      <c r="I1560" s="20" t="s">
        <v>259</v>
      </c>
      <c r="J1560" s="11" t="s">
        <v>261</v>
      </c>
      <c r="K1560" s="11" t="s">
        <v>8715</v>
      </c>
      <c r="L1560" s="11">
        <v>2</v>
      </c>
    </row>
    <row r="1561" spans="1:12">
      <c r="A1561" s="11" t="s">
        <v>3061</v>
      </c>
      <c r="D1561" s="11" t="s">
        <v>260</v>
      </c>
      <c r="E1561" s="19" t="s">
        <v>3311</v>
      </c>
      <c r="F1561" s="10">
        <v>42036</v>
      </c>
      <c r="G1561" s="10">
        <v>45323</v>
      </c>
      <c r="H1561" s="11">
        <v>10</v>
      </c>
      <c r="I1561" s="20" t="s">
        <v>259</v>
      </c>
      <c r="J1561" s="11" t="s">
        <v>261</v>
      </c>
      <c r="K1561" s="11" t="s">
        <v>8715</v>
      </c>
      <c r="L1561" s="11">
        <v>2</v>
      </c>
    </row>
    <row r="1562" spans="1:12">
      <c r="A1562" s="11" t="s">
        <v>3062</v>
      </c>
      <c r="D1562" s="11" t="s">
        <v>260</v>
      </c>
      <c r="E1562" s="19" t="s">
        <v>3312</v>
      </c>
      <c r="F1562" s="10">
        <v>42036</v>
      </c>
      <c r="G1562" s="10">
        <v>45323</v>
      </c>
      <c r="H1562" s="11">
        <v>10</v>
      </c>
      <c r="I1562" s="20" t="s">
        <v>259</v>
      </c>
      <c r="J1562" s="11" t="s">
        <v>261</v>
      </c>
      <c r="K1562" s="11" t="s">
        <v>8715</v>
      </c>
      <c r="L1562" s="11">
        <v>2</v>
      </c>
    </row>
    <row r="1563" spans="1:12">
      <c r="A1563" s="11" t="s">
        <v>3063</v>
      </c>
      <c r="D1563" s="11" t="s">
        <v>260</v>
      </c>
      <c r="E1563" s="19" t="s">
        <v>3313</v>
      </c>
      <c r="F1563" s="10">
        <v>42036</v>
      </c>
      <c r="G1563" s="10">
        <v>45323</v>
      </c>
      <c r="H1563" s="11">
        <v>10</v>
      </c>
      <c r="I1563" s="20" t="s">
        <v>259</v>
      </c>
      <c r="J1563" s="11" t="s">
        <v>261</v>
      </c>
      <c r="K1563" s="11" t="s">
        <v>8715</v>
      </c>
      <c r="L1563" s="11">
        <v>2</v>
      </c>
    </row>
    <row r="1564" spans="1:12">
      <c r="A1564" s="11" t="s">
        <v>3064</v>
      </c>
      <c r="D1564" s="11" t="s">
        <v>260</v>
      </c>
      <c r="E1564" s="19" t="s">
        <v>3314</v>
      </c>
      <c r="F1564" s="10">
        <v>42036</v>
      </c>
      <c r="G1564" s="10">
        <v>45323</v>
      </c>
      <c r="H1564" s="11">
        <v>10</v>
      </c>
      <c r="I1564" s="20" t="s">
        <v>259</v>
      </c>
      <c r="J1564" s="11" t="s">
        <v>261</v>
      </c>
      <c r="K1564" s="11" t="s">
        <v>8715</v>
      </c>
      <c r="L1564" s="11">
        <v>2</v>
      </c>
    </row>
    <row r="1565" spans="1:12">
      <c r="A1565" s="11" t="s">
        <v>3065</v>
      </c>
      <c r="D1565" s="11" t="s">
        <v>260</v>
      </c>
      <c r="E1565" s="19" t="s">
        <v>3315</v>
      </c>
      <c r="F1565" s="10">
        <v>42036</v>
      </c>
      <c r="G1565" s="10">
        <v>45323</v>
      </c>
      <c r="H1565" s="11">
        <v>10</v>
      </c>
      <c r="I1565" s="20" t="s">
        <v>259</v>
      </c>
      <c r="J1565" s="11" t="s">
        <v>261</v>
      </c>
      <c r="K1565" s="11" t="s">
        <v>8715</v>
      </c>
      <c r="L1565" s="11">
        <v>2</v>
      </c>
    </row>
    <row r="1566" spans="1:12">
      <c r="A1566" s="11" t="s">
        <v>3066</v>
      </c>
      <c r="D1566" s="11" t="s">
        <v>260</v>
      </c>
      <c r="E1566" s="19" t="s">
        <v>3316</v>
      </c>
      <c r="F1566" s="10">
        <v>42036</v>
      </c>
      <c r="G1566" s="10">
        <v>45323</v>
      </c>
      <c r="H1566" s="11">
        <v>10</v>
      </c>
      <c r="I1566" s="20" t="s">
        <v>259</v>
      </c>
      <c r="J1566" s="11" t="s">
        <v>261</v>
      </c>
      <c r="K1566" s="11" t="s">
        <v>8715</v>
      </c>
      <c r="L1566" s="11">
        <v>2</v>
      </c>
    </row>
    <row r="1567" spans="1:12">
      <c r="A1567" s="11" t="s">
        <v>3067</v>
      </c>
      <c r="D1567" s="11" t="s">
        <v>260</v>
      </c>
      <c r="E1567" s="19" t="s">
        <v>3317</v>
      </c>
      <c r="F1567" s="10">
        <v>42036</v>
      </c>
      <c r="G1567" s="10">
        <v>45323</v>
      </c>
      <c r="H1567" s="11">
        <v>10</v>
      </c>
      <c r="I1567" s="20" t="s">
        <v>259</v>
      </c>
      <c r="J1567" s="11" t="s">
        <v>261</v>
      </c>
      <c r="K1567" s="11" t="s">
        <v>8715</v>
      </c>
      <c r="L1567" s="11">
        <v>2</v>
      </c>
    </row>
    <row r="1568" spans="1:12">
      <c r="A1568" s="11" t="s">
        <v>3068</v>
      </c>
      <c r="D1568" s="11" t="s">
        <v>260</v>
      </c>
      <c r="E1568" s="19" t="s">
        <v>3318</v>
      </c>
      <c r="F1568" s="10">
        <v>42036</v>
      </c>
      <c r="G1568" s="10">
        <v>45323</v>
      </c>
      <c r="H1568" s="11">
        <v>10</v>
      </c>
      <c r="I1568" s="20" t="s">
        <v>259</v>
      </c>
      <c r="J1568" s="11" t="s">
        <v>261</v>
      </c>
      <c r="K1568" s="11" t="s">
        <v>8715</v>
      </c>
      <c r="L1568" s="11">
        <v>2</v>
      </c>
    </row>
    <row r="1569" spans="1:12">
      <c r="A1569" s="11" t="s">
        <v>3069</v>
      </c>
      <c r="D1569" s="11" t="s">
        <v>260</v>
      </c>
      <c r="E1569" s="19" t="s">
        <v>3319</v>
      </c>
      <c r="F1569" s="10">
        <v>42036</v>
      </c>
      <c r="G1569" s="10">
        <v>45323</v>
      </c>
      <c r="H1569" s="11">
        <v>10</v>
      </c>
      <c r="I1569" s="20" t="s">
        <v>259</v>
      </c>
      <c r="J1569" s="11" t="s">
        <v>261</v>
      </c>
      <c r="K1569" s="11" t="s">
        <v>8715</v>
      </c>
      <c r="L1569" s="11">
        <v>2</v>
      </c>
    </row>
    <row r="1570" spans="1:12">
      <c r="A1570" s="11" t="s">
        <v>3070</v>
      </c>
      <c r="D1570" s="11" t="s">
        <v>260</v>
      </c>
      <c r="E1570" s="19" t="s">
        <v>3320</v>
      </c>
      <c r="F1570" s="10">
        <v>42036</v>
      </c>
      <c r="G1570" s="10">
        <v>45323</v>
      </c>
      <c r="H1570" s="11">
        <v>10</v>
      </c>
      <c r="I1570" s="20" t="s">
        <v>259</v>
      </c>
      <c r="J1570" s="11" t="s">
        <v>261</v>
      </c>
      <c r="K1570" s="11" t="s">
        <v>8715</v>
      </c>
      <c r="L1570" s="11">
        <v>2</v>
      </c>
    </row>
    <row r="1571" spans="1:12">
      <c r="A1571" s="11" t="s">
        <v>3071</v>
      </c>
      <c r="D1571" s="11" t="s">
        <v>260</v>
      </c>
      <c r="E1571" s="19" t="s">
        <v>3321</v>
      </c>
      <c r="F1571" s="10">
        <v>42036</v>
      </c>
      <c r="G1571" s="10">
        <v>45323</v>
      </c>
      <c r="H1571" s="11">
        <v>10</v>
      </c>
      <c r="I1571" s="20" t="s">
        <v>259</v>
      </c>
      <c r="J1571" s="11" t="s">
        <v>261</v>
      </c>
      <c r="K1571" s="11" t="s">
        <v>8715</v>
      </c>
      <c r="L1571" s="11">
        <v>2</v>
      </c>
    </row>
    <row r="1572" spans="1:12">
      <c r="A1572" s="11" t="s">
        <v>3072</v>
      </c>
      <c r="D1572" s="11" t="s">
        <v>260</v>
      </c>
      <c r="E1572" s="19" t="s">
        <v>3322</v>
      </c>
      <c r="F1572" s="10">
        <v>42036</v>
      </c>
      <c r="G1572" s="10">
        <v>45323</v>
      </c>
      <c r="H1572" s="11">
        <v>10</v>
      </c>
      <c r="I1572" s="20" t="s">
        <v>259</v>
      </c>
      <c r="J1572" s="11" t="s">
        <v>261</v>
      </c>
      <c r="K1572" s="11" t="s">
        <v>8715</v>
      </c>
      <c r="L1572" s="11">
        <v>2</v>
      </c>
    </row>
    <row r="1573" spans="1:12">
      <c r="A1573" s="11" t="s">
        <v>3073</v>
      </c>
      <c r="D1573" s="11" t="s">
        <v>260</v>
      </c>
      <c r="E1573" s="19" t="s">
        <v>3323</v>
      </c>
      <c r="F1573" s="10">
        <v>42036</v>
      </c>
      <c r="G1573" s="10">
        <v>45323</v>
      </c>
      <c r="H1573" s="11">
        <v>10</v>
      </c>
      <c r="I1573" s="20" t="s">
        <v>259</v>
      </c>
      <c r="J1573" s="11" t="s">
        <v>261</v>
      </c>
      <c r="K1573" s="11" t="s">
        <v>8715</v>
      </c>
      <c r="L1573" s="11">
        <v>2</v>
      </c>
    </row>
    <row r="1574" spans="1:12">
      <c r="A1574" s="11" t="s">
        <v>3074</v>
      </c>
      <c r="D1574" s="11" t="s">
        <v>260</v>
      </c>
      <c r="E1574" s="19" t="s">
        <v>3324</v>
      </c>
      <c r="F1574" s="10">
        <v>42036</v>
      </c>
      <c r="G1574" s="10">
        <v>45323</v>
      </c>
      <c r="H1574" s="11">
        <v>10</v>
      </c>
      <c r="I1574" s="20" t="s">
        <v>259</v>
      </c>
      <c r="J1574" s="11" t="s">
        <v>261</v>
      </c>
      <c r="K1574" s="11" t="s">
        <v>8715</v>
      </c>
      <c r="L1574" s="11">
        <v>2</v>
      </c>
    </row>
    <row r="1575" spans="1:12">
      <c r="A1575" s="11" t="s">
        <v>3075</v>
      </c>
      <c r="D1575" s="11" t="s">
        <v>260</v>
      </c>
      <c r="E1575" s="19" t="s">
        <v>3325</v>
      </c>
      <c r="F1575" s="10">
        <v>42036</v>
      </c>
      <c r="G1575" s="10">
        <v>45323</v>
      </c>
      <c r="H1575" s="11">
        <v>10</v>
      </c>
      <c r="I1575" s="20" t="s">
        <v>259</v>
      </c>
      <c r="J1575" s="11" t="s">
        <v>261</v>
      </c>
      <c r="K1575" s="11" t="s">
        <v>8715</v>
      </c>
      <c r="L1575" s="11">
        <v>2</v>
      </c>
    </row>
    <row r="1576" spans="1:12">
      <c r="A1576" s="11" t="s">
        <v>3076</v>
      </c>
      <c r="D1576" s="11" t="s">
        <v>260</v>
      </c>
      <c r="E1576" s="19" t="s">
        <v>3326</v>
      </c>
      <c r="F1576" s="10">
        <v>42036</v>
      </c>
      <c r="G1576" s="10">
        <v>45323</v>
      </c>
      <c r="H1576" s="11">
        <v>10</v>
      </c>
      <c r="I1576" s="20" t="s">
        <v>259</v>
      </c>
      <c r="J1576" s="11" t="s">
        <v>261</v>
      </c>
      <c r="K1576" s="11" t="s">
        <v>8715</v>
      </c>
      <c r="L1576" s="11">
        <v>2</v>
      </c>
    </row>
    <row r="1577" spans="1:12">
      <c r="A1577" s="11" t="s">
        <v>3077</v>
      </c>
      <c r="D1577" s="11" t="s">
        <v>260</v>
      </c>
      <c r="E1577" s="19" t="s">
        <v>3327</v>
      </c>
      <c r="F1577" s="10">
        <v>42036</v>
      </c>
      <c r="G1577" s="10">
        <v>45323</v>
      </c>
      <c r="H1577" s="11">
        <v>10</v>
      </c>
      <c r="I1577" s="20" t="s">
        <v>259</v>
      </c>
      <c r="J1577" s="11" t="s">
        <v>261</v>
      </c>
      <c r="K1577" s="11" t="s">
        <v>8715</v>
      </c>
      <c r="L1577" s="11">
        <v>2</v>
      </c>
    </row>
    <row r="1578" spans="1:12">
      <c r="A1578" s="11" t="s">
        <v>3078</v>
      </c>
      <c r="D1578" s="11" t="s">
        <v>260</v>
      </c>
      <c r="E1578" s="19" t="s">
        <v>3328</v>
      </c>
      <c r="F1578" s="10">
        <v>42036</v>
      </c>
      <c r="G1578" s="10">
        <v>45323</v>
      </c>
      <c r="H1578" s="11">
        <v>10</v>
      </c>
      <c r="I1578" s="20" t="s">
        <v>259</v>
      </c>
      <c r="J1578" s="11" t="s">
        <v>261</v>
      </c>
      <c r="K1578" s="11" t="s">
        <v>8715</v>
      </c>
      <c r="L1578" s="11">
        <v>2</v>
      </c>
    </row>
    <row r="1579" spans="1:12">
      <c r="A1579" s="11" t="s">
        <v>3079</v>
      </c>
      <c r="D1579" s="11" t="s">
        <v>260</v>
      </c>
      <c r="E1579" s="19" t="s">
        <v>3329</v>
      </c>
      <c r="F1579" s="10">
        <v>42036</v>
      </c>
      <c r="G1579" s="10">
        <v>45323</v>
      </c>
      <c r="H1579" s="11">
        <v>10</v>
      </c>
      <c r="I1579" s="20" t="s">
        <v>259</v>
      </c>
      <c r="J1579" s="11" t="s">
        <v>261</v>
      </c>
      <c r="K1579" s="11" t="s">
        <v>8715</v>
      </c>
      <c r="L1579" s="11">
        <v>2</v>
      </c>
    </row>
    <row r="1580" spans="1:12">
      <c r="A1580" s="11" t="s">
        <v>3080</v>
      </c>
      <c r="D1580" s="11" t="s">
        <v>260</v>
      </c>
      <c r="E1580" s="19" t="s">
        <v>3330</v>
      </c>
      <c r="F1580" s="10">
        <v>42036</v>
      </c>
      <c r="G1580" s="10">
        <v>45323</v>
      </c>
      <c r="H1580" s="11">
        <v>10</v>
      </c>
      <c r="I1580" s="20" t="s">
        <v>259</v>
      </c>
      <c r="J1580" s="11" t="s">
        <v>261</v>
      </c>
      <c r="K1580" s="11" t="s">
        <v>8715</v>
      </c>
      <c r="L1580" s="11">
        <v>2</v>
      </c>
    </row>
    <row r="1581" spans="1:12">
      <c r="A1581" s="11" t="s">
        <v>3081</v>
      </c>
      <c r="D1581" s="11" t="s">
        <v>260</v>
      </c>
      <c r="E1581" s="19" t="s">
        <v>3331</v>
      </c>
      <c r="F1581" s="10">
        <v>42036</v>
      </c>
      <c r="G1581" s="10">
        <v>45323</v>
      </c>
      <c r="H1581" s="11">
        <v>10</v>
      </c>
      <c r="I1581" s="20" t="s">
        <v>259</v>
      </c>
      <c r="J1581" s="11" t="s">
        <v>261</v>
      </c>
      <c r="K1581" s="11" t="s">
        <v>8715</v>
      </c>
      <c r="L1581" s="11">
        <v>2</v>
      </c>
    </row>
    <row r="1582" spans="1:12">
      <c r="A1582" s="11" t="s">
        <v>3082</v>
      </c>
      <c r="D1582" s="11" t="s">
        <v>260</v>
      </c>
      <c r="E1582" s="19" t="s">
        <v>3332</v>
      </c>
      <c r="F1582" s="10">
        <v>42036</v>
      </c>
      <c r="G1582" s="10">
        <v>45323</v>
      </c>
      <c r="H1582" s="11">
        <v>10</v>
      </c>
      <c r="I1582" s="20" t="s">
        <v>259</v>
      </c>
      <c r="J1582" s="11" t="s">
        <v>261</v>
      </c>
      <c r="K1582" s="11" t="s">
        <v>8715</v>
      </c>
      <c r="L1582" s="11">
        <v>2</v>
      </c>
    </row>
    <row r="1583" spans="1:12">
      <c r="A1583" s="11" t="s">
        <v>3083</v>
      </c>
      <c r="D1583" s="11" t="s">
        <v>260</v>
      </c>
      <c r="E1583" s="19" t="s">
        <v>3333</v>
      </c>
      <c r="F1583" s="10">
        <v>42036</v>
      </c>
      <c r="G1583" s="10">
        <v>45323</v>
      </c>
      <c r="H1583" s="11">
        <v>10</v>
      </c>
      <c r="I1583" s="20" t="s">
        <v>259</v>
      </c>
      <c r="J1583" s="11" t="s">
        <v>261</v>
      </c>
      <c r="K1583" s="11" t="s">
        <v>8715</v>
      </c>
      <c r="L1583" s="11">
        <v>2</v>
      </c>
    </row>
    <row r="1584" spans="1:12">
      <c r="A1584" s="11" t="s">
        <v>3084</v>
      </c>
      <c r="D1584" s="11" t="s">
        <v>260</v>
      </c>
      <c r="E1584" s="19" t="s">
        <v>3334</v>
      </c>
      <c r="F1584" s="10">
        <v>42036</v>
      </c>
      <c r="G1584" s="10">
        <v>45323</v>
      </c>
      <c r="H1584" s="11">
        <v>10</v>
      </c>
      <c r="I1584" s="20" t="s">
        <v>259</v>
      </c>
      <c r="J1584" s="11" t="s">
        <v>261</v>
      </c>
      <c r="K1584" s="11" t="s">
        <v>8715</v>
      </c>
      <c r="L1584" s="11">
        <v>2</v>
      </c>
    </row>
    <row r="1585" spans="1:12">
      <c r="A1585" s="11" t="s">
        <v>3085</v>
      </c>
      <c r="D1585" s="11" t="s">
        <v>260</v>
      </c>
      <c r="E1585" s="19" t="s">
        <v>3335</v>
      </c>
      <c r="F1585" s="10">
        <v>42036</v>
      </c>
      <c r="G1585" s="10">
        <v>45323</v>
      </c>
      <c r="H1585" s="11">
        <v>10</v>
      </c>
      <c r="I1585" s="20" t="s">
        <v>259</v>
      </c>
      <c r="J1585" s="11" t="s">
        <v>261</v>
      </c>
      <c r="K1585" s="11" t="s">
        <v>8715</v>
      </c>
      <c r="L1585" s="11">
        <v>2</v>
      </c>
    </row>
    <row r="1586" spans="1:12">
      <c r="A1586" s="11" t="s">
        <v>3086</v>
      </c>
      <c r="D1586" s="11" t="s">
        <v>260</v>
      </c>
      <c r="E1586" s="19" t="s">
        <v>3336</v>
      </c>
      <c r="F1586" s="10">
        <v>42036</v>
      </c>
      <c r="G1586" s="10">
        <v>45323</v>
      </c>
      <c r="H1586" s="11">
        <v>10</v>
      </c>
      <c r="I1586" s="20" t="s">
        <v>259</v>
      </c>
      <c r="J1586" s="11" t="s">
        <v>261</v>
      </c>
      <c r="K1586" s="11" t="s">
        <v>8715</v>
      </c>
      <c r="L1586" s="11">
        <v>2</v>
      </c>
    </row>
    <row r="1587" spans="1:12">
      <c r="A1587" s="11" t="s">
        <v>3087</v>
      </c>
      <c r="D1587" s="11" t="s">
        <v>260</v>
      </c>
      <c r="E1587" s="19" t="s">
        <v>3337</v>
      </c>
      <c r="F1587" s="10">
        <v>42036</v>
      </c>
      <c r="G1587" s="10">
        <v>45323</v>
      </c>
      <c r="H1587" s="11">
        <v>10</v>
      </c>
      <c r="I1587" s="20" t="s">
        <v>259</v>
      </c>
      <c r="J1587" s="11" t="s">
        <v>261</v>
      </c>
      <c r="K1587" s="11" t="s">
        <v>8715</v>
      </c>
      <c r="L1587" s="11">
        <v>2</v>
      </c>
    </row>
    <row r="1588" spans="1:12">
      <c r="A1588" s="11" t="s">
        <v>3088</v>
      </c>
      <c r="D1588" s="11" t="s">
        <v>260</v>
      </c>
      <c r="E1588" s="19" t="s">
        <v>3338</v>
      </c>
      <c r="F1588" s="10">
        <v>42036</v>
      </c>
      <c r="G1588" s="10">
        <v>45323</v>
      </c>
      <c r="H1588" s="11">
        <v>10</v>
      </c>
      <c r="I1588" s="20" t="s">
        <v>259</v>
      </c>
      <c r="J1588" s="11" t="s">
        <v>261</v>
      </c>
      <c r="K1588" s="11" t="s">
        <v>8715</v>
      </c>
      <c r="L1588" s="11">
        <v>2</v>
      </c>
    </row>
    <row r="1589" spans="1:12">
      <c r="A1589" s="11" t="s">
        <v>3089</v>
      </c>
      <c r="D1589" s="11" t="s">
        <v>260</v>
      </c>
      <c r="E1589" s="19" t="s">
        <v>3339</v>
      </c>
      <c r="F1589" s="10">
        <v>42036</v>
      </c>
      <c r="G1589" s="10">
        <v>45323</v>
      </c>
      <c r="H1589" s="11">
        <v>10</v>
      </c>
      <c r="I1589" s="20" t="s">
        <v>259</v>
      </c>
      <c r="J1589" s="11" t="s">
        <v>261</v>
      </c>
      <c r="K1589" s="11" t="s">
        <v>8715</v>
      </c>
      <c r="L1589" s="11">
        <v>2</v>
      </c>
    </row>
    <row r="1590" spans="1:12">
      <c r="A1590" s="11" t="s">
        <v>3090</v>
      </c>
      <c r="D1590" s="11" t="s">
        <v>260</v>
      </c>
      <c r="E1590" s="19" t="s">
        <v>3340</v>
      </c>
      <c r="F1590" s="10">
        <v>42036</v>
      </c>
      <c r="G1590" s="10">
        <v>45323</v>
      </c>
      <c r="H1590" s="11">
        <v>10</v>
      </c>
      <c r="I1590" s="20" t="s">
        <v>259</v>
      </c>
      <c r="J1590" s="11" t="s">
        <v>261</v>
      </c>
      <c r="K1590" s="11" t="s">
        <v>8715</v>
      </c>
      <c r="L1590" s="11">
        <v>2</v>
      </c>
    </row>
    <row r="1591" spans="1:12">
      <c r="A1591" s="11" t="s">
        <v>3091</v>
      </c>
      <c r="D1591" s="11" t="s">
        <v>260</v>
      </c>
      <c r="E1591" s="19" t="s">
        <v>3341</v>
      </c>
      <c r="F1591" s="10">
        <v>42036</v>
      </c>
      <c r="G1591" s="10">
        <v>45323</v>
      </c>
      <c r="H1591" s="11">
        <v>10</v>
      </c>
      <c r="I1591" s="20" t="s">
        <v>259</v>
      </c>
      <c r="J1591" s="11" t="s">
        <v>261</v>
      </c>
      <c r="K1591" s="11" t="s">
        <v>8715</v>
      </c>
      <c r="L1591" s="11">
        <v>2</v>
      </c>
    </row>
    <row r="1592" spans="1:12">
      <c r="A1592" s="11" t="s">
        <v>3092</v>
      </c>
      <c r="D1592" s="11" t="s">
        <v>260</v>
      </c>
      <c r="E1592" s="19" t="s">
        <v>3342</v>
      </c>
      <c r="F1592" s="10">
        <v>42036</v>
      </c>
      <c r="G1592" s="10">
        <v>45323</v>
      </c>
      <c r="H1592" s="11">
        <v>10</v>
      </c>
      <c r="I1592" s="20" t="s">
        <v>259</v>
      </c>
      <c r="J1592" s="11" t="s">
        <v>261</v>
      </c>
      <c r="K1592" s="11" t="s">
        <v>8715</v>
      </c>
      <c r="L1592" s="11">
        <v>2</v>
      </c>
    </row>
    <row r="1593" spans="1:12">
      <c r="A1593" s="11" t="s">
        <v>3093</v>
      </c>
      <c r="D1593" s="11" t="s">
        <v>260</v>
      </c>
      <c r="E1593" s="19" t="s">
        <v>3343</v>
      </c>
      <c r="F1593" s="10">
        <v>42036</v>
      </c>
      <c r="G1593" s="10">
        <v>45323</v>
      </c>
      <c r="H1593" s="11">
        <v>10</v>
      </c>
      <c r="I1593" s="20" t="s">
        <v>259</v>
      </c>
      <c r="J1593" s="11" t="s">
        <v>261</v>
      </c>
      <c r="K1593" s="11" t="s">
        <v>8715</v>
      </c>
      <c r="L1593" s="11">
        <v>2</v>
      </c>
    </row>
    <row r="1594" spans="1:12">
      <c r="A1594" s="11" t="s">
        <v>3094</v>
      </c>
      <c r="D1594" s="11" t="s">
        <v>260</v>
      </c>
      <c r="E1594" s="19" t="s">
        <v>3344</v>
      </c>
      <c r="F1594" s="10">
        <v>42036</v>
      </c>
      <c r="G1594" s="10">
        <v>45323</v>
      </c>
      <c r="H1594" s="11">
        <v>10</v>
      </c>
      <c r="I1594" s="20" t="s">
        <v>259</v>
      </c>
      <c r="J1594" s="11" t="s">
        <v>261</v>
      </c>
      <c r="K1594" s="11" t="s">
        <v>8715</v>
      </c>
      <c r="L1594" s="11">
        <v>2</v>
      </c>
    </row>
    <row r="1595" spans="1:12">
      <c r="A1595" s="11" t="s">
        <v>3095</v>
      </c>
      <c r="D1595" s="11" t="s">
        <v>260</v>
      </c>
      <c r="E1595" s="19" t="s">
        <v>3345</v>
      </c>
      <c r="F1595" s="10">
        <v>42036</v>
      </c>
      <c r="G1595" s="10">
        <v>45323</v>
      </c>
      <c r="H1595" s="11">
        <v>10</v>
      </c>
      <c r="I1595" s="20" t="s">
        <v>259</v>
      </c>
      <c r="J1595" s="11" t="s">
        <v>261</v>
      </c>
      <c r="K1595" s="11" t="s">
        <v>8715</v>
      </c>
      <c r="L1595" s="11">
        <v>2</v>
      </c>
    </row>
    <row r="1596" spans="1:12">
      <c r="A1596" s="11" t="s">
        <v>3096</v>
      </c>
      <c r="D1596" s="11" t="s">
        <v>260</v>
      </c>
      <c r="E1596" s="19" t="s">
        <v>3346</v>
      </c>
      <c r="F1596" s="10">
        <v>42036</v>
      </c>
      <c r="G1596" s="10">
        <v>45323</v>
      </c>
      <c r="H1596" s="11">
        <v>10</v>
      </c>
      <c r="I1596" s="20" t="s">
        <v>259</v>
      </c>
      <c r="J1596" s="11" t="s">
        <v>261</v>
      </c>
      <c r="K1596" s="11" t="s">
        <v>8715</v>
      </c>
      <c r="L1596" s="11">
        <v>2</v>
      </c>
    </row>
    <row r="1597" spans="1:12">
      <c r="A1597" s="11" t="s">
        <v>3097</v>
      </c>
      <c r="D1597" s="11" t="s">
        <v>260</v>
      </c>
      <c r="E1597" s="19" t="s">
        <v>3347</v>
      </c>
      <c r="F1597" s="10">
        <v>42036</v>
      </c>
      <c r="G1597" s="10">
        <v>45323</v>
      </c>
      <c r="H1597" s="11">
        <v>10</v>
      </c>
      <c r="I1597" s="20" t="s">
        <v>259</v>
      </c>
      <c r="J1597" s="11" t="s">
        <v>261</v>
      </c>
      <c r="K1597" s="11" t="s">
        <v>8715</v>
      </c>
      <c r="L1597" s="11">
        <v>2</v>
      </c>
    </row>
    <row r="1598" spans="1:12">
      <c r="A1598" s="11" t="s">
        <v>3098</v>
      </c>
      <c r="D1598" s="11" t="s">
        <v>260</v>
      </c>
      <c r="E1598" s="19" t="s">
        <v>3348</v>
      </c>
      <c r="F1598" s="10">
        <v>42036</v>
      </c>
      <c r="G1598" s="10">
        <v>45323</v>
      </c>
      <c r="H1598" s="11">
        <v>10</v>
      </c>
      <c r="I1598" s="20" t="s">
        <v>259</v>
      </c>
      <c r="J1598" s="11" t="s">
        <v>261</v>
      </c>
      <c r="K1598" s="11" t="s">
        <v>8715</v>
      </c>
      <c r="L1598" s="11">
        <v>2</v>
      </c>
    </row>
    <row r="1599" spans="1:12">
      <c r="A1599" s="11" t="s">
        <v>3099</v>
      </c>
      <c r="D1599" s="11" t="s">
        <v>260</v>
      </c>
      <c r="E1599" s="19" t="s">
        <v>3349</v>
      </c>
      <c r="F1599" s="10">
        <v>42036</v>
      </c>
      <c r="G1599" s="10">
        <v>45323</v>
      </c>
      <c r="H1599" s="11">
        <v>10</v>
      </c>
      <c r="I1599" s="20" t="s">
        <v>259</v>
      </c>
      <c r="J1599" s="11" t="s">
        <v>261</v>
      </c>
      <c r="K1599" s="11" t="s">
        <v>8715</v>
      </c>
      <c r="L1599" s="11">
        <v>2</v>
      </c>
    </row>
    <row r="1600" spans="1:12">
      <c r="A1600" s="11" t="s">
        <v>3100</v>
      </c>
      <c r="D1600" s="11" t="s">
        <v>260</v>
      </c>
      <c r="E1600" s="19" t="s">
        <v>3350</v>
      </c>
      <c r="F1600" s="10">
        <v>42036</v>
      </c>
      <c r="G1600" s="10">
        <v>45323</v>
      </c>
      <c r="H1600" s="11">
        <v>10</v>
      </c>
      <c r="I1600" s="20" t="s">
        <v>259</v>
      </c>
      <c r="J1600" s="11" t="s">
        <v>261</v>
      </c>
      <c r="K1600" s="11" t="s">
        <v>8715</v>
      </c>
      <c r="L1600" s="11">
        <v>2</v>
      </c>
    </row>
    <row r="1601" spans="1:12">
      <c r="A1601" s="11" t="s">
        <v>3101</v>
      </c>
      <c r="D1601" s="11" t="s">
        <v>260</v>
      </c>
      <c r="E1601" s="19" t="s">
        <v>3351</v>
      </c>
      <c r="F1601" s="10">
        <v>42036</v>
      </c>
      <c r="G1601" s="10">
        <v>45323</v>
      </c>
      <c r="H1601" s="11">
        <v>10</v>
      </c>
      <c r="I1601" s="20" t="s">
        <v>259</v>
      </c>
      <c r="J1601" s="11" t="s">
        <v>261</v>
      </c>
      <c r="K1601" s="11" t="s">
        <v>8715</v>
      </c>
      <c r="L1601" s="11">
        <v>2</v>
      </c>
    </row>
    <row r="1602" spans="1:12">
      <c r="A1602" s="11" t="s">
        <v>3102</v>
      </c>
      <c r="D1602" s="11" t="s">
        <v>260</v>
      </c>
      <c r="E1602" s="19" t="s">
        <v>3352</v>
      </c>
      <c r="F1602" s="10">
        <v>42036</v>
      </c>
      <c r="G1602" s="10">
        <v>45323</v>
      </c>
      <c r="H1602" s="11">
        <v>10</v>
      </c>
      <c r="I1602" s="20" t="s">
        <v>259</v>
      </c>
      <c r="J1602" s="11" t="s">
        <v>261</v>
      </c>
      <c r="K1602" s="11" t="s">
        <v>8715</v>
      </c>
      <c r="L1602" s="11">
        <v>2</v>
      </c>
    </row>
    <row r="1603" spans="1:12">
      <c r="A1603" s="11" t="s">
        <v>3103</v>
      </c>
      <c r="D1603" s="11" t="s">
        <v>260</v>
      </c>
      <c r="E1603" s="19" t="s">
        <v>3353</v>
      </c>
      <c r="F1603" s="10">
        <v>42036</v>
      </c>
      <c r="G1603" s="10">
        <v>45323</v>
      </c>
      <c r="H1603" s="11">
        <v>10</v>
      </c>
      <c r="I1603" s="20" t="s">
        <v>259</v>
      </c>
      <c r="J1603" s="11" t="s">
        <v>261</v>
      </c>
      <c r="K1603" s="11" t="s">
        <v>8715</v>
      </c>
      <c r="L1603" s="11">
        <v>2</v>
      </c>
    </row>
    <row r="1604" spans="1:12">
      <c r="A1604" s="11" t="s">
        <v>3104</v>
      </c>
      <c r="D1604" s="11" t="s">
        <v>260</v>
      </c>
      <c r="E1604" s="19" t="s">
        <v>3354</v>
      </c>
      <c r="F1604" s="10">
        <v>42036</v>
      </c>
      <c r="G1604" s="10">
        <v>45323</v>
      </c>
      <c r="H1604" s="11">
        <v>10</v>
      </c>
      <c r="I1604" s="20" t="s">
        <v>259</v>
      </c>
      <c r="J1604" s="11" t="s">
        <v>261</v>
      </c>
      <c r="K1604" s="11" t="s">
        <v>8715</v>
      </c>
      <c r="L1604" s="11">
        <v>2</v>
      </c>
    </row>
    <row r="1605" spans="1:12">
      <c r="A1605" s="11" t="s">
        <v>3105</v>
      </c>
      <c r="D1605" s="11" t="s">
        <v>260</v>
      </c>
      <c r="E1605" s="19" t="s">
        <v>3355</v>
      </c>
      <c r="F1605" s="10">
        <v>42036</v>
      </c>
      <c r="G1605" s="10">
        <v>45323</v>
      </c>
      <c r="H1605" s="11">
        <v>10</v>
      </c>
      <c r="I1605" s="20" t="s">
        <v>259</v>
      </c>
      <c r="J1605" s="11" t="s">
        <v>261</v>
      </c>
      <c r="K1605" s="11" t="s">
        <v>8715</v>
      </c>
      <c r="L1605" s="11">
        <v>2</v>
      </c>
    </row>
    <row r="1606" spans="1:12">
      <c r="A1606" s="11" t="s">
        <v>3106</v>
      </c>
      <c r="D1606" s="11" t="s">
        <v>260</v>
      </c>
      <c r="E1606" s="19" t="s">
        <v>3356</v>
      </c>
      <c r="F1606" s="10">
        <v>42036</v>
      </c>
      <c r="G1606" s="10">
        <v>45323</v>
      </c>
      <c r="H1606" s="11">
        <v>10</v>
      </c>
      <c r="I1606" s="20" t="s">
        <v>259</v>
      </c>
      <c r="J1606" s="11" t="s">
        <v>261</v>
      </c>
      <c r="K1606" s="11" t="s">
        <v>8715</v>
      </c>
      <c r="L1606" s="11">
        <v>2</v>
      </c>
    </row>
    <row r="1607" spans="1:12">
      <c r="A1607" s="11" t="s">
        <v>3107</v>
      </c>
      <c r="D1607" s="11" t="s">
        <v>260</v>
      </c>
      <c r="E1607" s="19" t="s">
        <v>3357</v>
      </c>
      <c r="F1607" s="10">
        <v>42036</v>
      </c>
      <c r="G1607" s="10">
        <v>45323</v>
      </c>
      <c r="H1607" s="11">
        <v>10</v>
      </c>
      <c r="I1607" s="20" t="s">
        <v>259</v>
      </c>
      <c r="J1607" s="11" t="s">
        <v>261</v>
      </c>
      <c r="K1607" s="11" t="s">
        <v>8715</v>
      </c>
      <c r="L1607" s="11">
        <v>2</v>
      </c>
    </row>
    <row r="1608" spans="1:12">
      <c r="A1608" s="11" t="s">
        <v>3108</v>
      </c>
      <c r="D1608" s="11" t="s">
        <v>260</v>
      </c>
      <c r="E1608" s="19" t="s">
        <v>3358</v>
      </c>
      <c r="F1608" s="10">
        <v>42036</v>
      </c>
      <c r="G1608" s="10">
        <v>45323</v>
      </c>
      <c r="H1608" s="11">
        <v>10</v>
      </c>
      <c r="I1608" s="20" t="s">
        <v>259</v>
      </c>
      <c r="J1608" s="11" t="s">
        <v>261</v>
      </c>
      <c r="K1608" s="11" t="s">
        <v>8715</v>
      </c>
      <c r="L1608" s="11">
        <v>2</v>
      </c>
    </row>
    <row r="1609" spans="1:12">
      <c r="A1609" s="11" t="s">
        <v>3109</v>
      </c>
      <c r="D1609" s="11" t="s">
        <v>260</v>
      </c>
      <c r="E1609" s="19" t="s">
        <v>3359</v>
      </c>
      <c r="F1609" s="10">
        <v>42036</v>
      </c>
      <c r="G1609" s="10">
        <v>45323</v>
      </c>
      <c r="H1609" s="11">
        <v>10</v>
      </c>
      <c r="I1609" s="20" t="s">
        <v>259</v>
      </c>
      <c r="J1609" s="11" t="s">
        <v>261</v>
      </c>
      <c r="K1609" s="11" t="s">
        <v>8715</v>
      </c>
      <c r="L1609" s="11">
        <v>2</v>
      </c>
    </row>
    <row r="1610" spans="1:12">
      <c r="A1610" s="11" t="s">
        <v>3110</v>
      </c>
      <c r="D1610" s="11" t="s">
        <v>260</v>
      </c>
      <c r="E1610" s="19" t="s">
        <v>3360</v>
      </c>
      <c r="F1610" s="10">
        <v>42036</v>
      </c>
      <c r="G1610" s="10">
        <v>45323</v>
      </c>
      <c r="H1610" s="11">
        <v>10</v>
      </c>
      <c r="I1610" s="20" t="s">
        <v>259</v>
      </c>
      <c r="J1610" s="11" t="s">
        <v>261</v>
      </c>
      <c r="K1610" s="11" t="s">
        <v>8715</v>
      </c>
      <c r="L1610" s="11">
        <v>2</v>
      </c>
    </row>
    <row r="1611" spans="1:12">
      <c r="A1611" s="11" t="s">
        <v>3111</v>
      </c>
      <c r="D1611" s="11" t="s">
        <v>260</v>
      </c>
      <c r="E1611" s="19" t="s">
        <v>3361</v>
      </c>
      <c r="F1611" s="10">
        <v>42036</v>
      </c>
      <c r="G1611" s="10">
        <v>45323</v>
      </c>
      <c r="H1611" s="11">
        <v>10</v>
      </c>
      <c r="I1611" s="20" t="s">
        <v>259</v>
      </c>
      <c r="J1611" s="11" t="s">
        <v>261</v>
      </c>
      <c r="K1611" s="11" t="s">
        <v>8715</v>
      </c>
      <c r="L1611" s="11">
        <v>2</v>
      </c>
    </row>
    <row r="1612" spans="1:12">
      <c r="A1612" s="11" t="s">
        <v>3112</v>
      </c>
      <c r="D1612" s="11" t="s">
        <v>260</v>
      </c>
      <c r="E1612" s="19" t="s">
        <v>3362</v>
      </c>
      <c r="F1612" s="10">
        <v>42036</v>
      </c>
      <c r="G1612" s="10">
        <v>45323</v>
      </c>
      <c r="H1612" s="11">
        <v>10</v>
      </c>
      <c r="I1612" s="20" t="s">
        <v>259</v>
      </c>
      <c r="J1612" s="11" t="s">
        <v>261</v>
      </c>
      <c r="K1612" s="11" t="s">
        <v>8715</v>
      </c>
      <c r="L1612" s="11">
        <v>2</v>
      </c>
    </row>
    <row r="1613" spans="1:12">
      <c r="A1613" s="11" t="s">
        <v>3113</v>
      </c>
      <c r="D1613" s="11" t="s">
        <v>260</v>
      </c>
      <c r="E1613" s="19" t="s">
        <v>3363</v>
      </c>
      <c r="F1613" s="10">
        <v>42036</v>
      </c>
      <c r="G1613" s="10">
        <v>45323</v>
      </c>
      <c r="H1613" s="11">
        <v>10</v>
      </c>
      <c r="I1613" s="20" t="s">
        <v>259</v>
      </c>
      <c r="J1613" s="11" t="s">
        <v>261</v>
      </c>
      <c r="K1613" s="11" t="s">
        <v>8715</v>
      </c>
      <c r="L1613" s="11">
        <v>2</v>
      </c>
    </row>
    <row r="1614" spans="1:12">
      <c r="A1614" s="11" t="s">
        <v>3114</v>
      </c>
      <c r="D1614" s="11" t="s">
        <v>260</v>
      </c>
      <c r="E1614" s="19" t="s">
        <v>3364</v>
      </c>
      <c r="F1614" s="10">
        <v>42036</v>
      </c>
      <c r="G1614" s="10">
        <v>45323</v>
      </c>
      <c r="H1614" s="11">
        <v>10</v>
      </c>
      <c r="I1614" s="20" t="s">
        <v>259</v>
      </c>
      <c r="J1614" s="11" t="s">
        <v>261</v>
      </c>
      <c r="K1614" s="11" t="s">
        <v>8715</v>
      </c>
      <c r="L1614" s="11">
        <v>2</v>
      </c>
    </row>
    <row r="1615" spans="1:12">
      <c r="A1615" s="11" t="s">
        <v>3115</v>
      </c>
      <c r="D1615" s="11" t="s">
        <v>260</v>
      </c>
      <c r="E1615" s="19" t="s">
        <v>3365</v>
      </c>
      <c r="F1615" s="10">
        <v>42036</v>
      </c>
      <c r="G1615" s="10">
        <v>45323</v>
      </c>
      <c r="H1615" s="11">
        <v>10</v>
      </c>
      <c r="I1615" s="20" t="s">
        <v>259</v>
      </c>
      <c r="J1615" s="11" t="s">
        <v>261</v>
      </c>
      <c r="K1615" s="11" t="s">
        <v>8715</v>
      </c>
      <c r="L1615" s="11">
        <v>2</v>
      </c>
    </row>
    <row r="1616" spans="1:12">
      <c r="A1616" s="11" t="s">
        <v>3116</v>
      </c>
      <c r="D1616" s="11" t="s">
        <v>260</v>
      </c>
      <c r="E1616" s="19" t="s">
        <v>3366</v>
      </c>
      <c r="F1616" s="10">
        <v>42036</v>
      </c>
      <c r="G1616" s="10">
        <v>45323</v>
      </c>
      <c r="H1616" s="11">
        <v>10</v>
      </c>
      <c r="I1616" s="20" t="s">
        <v>259</v>
      </c>
      <c r="J1616" s="11" t="s">
        <v>261</v>
      </c>
      <c r="K1616" s="11" t="s">
        <v>8715</v>
      </c>
      <c r="L1616" s="11">
        <v>2</v>
      </c>
    </row>
    <row r="1617" spans="1:12">
      <c r="A1617" s="11" t="s">
        <v>3117</v>
      </c>
      <c r="D1617" s="11" t="s">
        <v>260</v>
      </c>
      <c r="E1617" s="19" t="s">
        <v>3367</v>
      </c>
      <c r="F1617" s="10">
        <v>42036</v>
      </c>
      <c r="G1617" s="10">
        <v>45323</v>
      </c>
      <c r="H1617" s="11">
        <v>10</v>
      </c>
      <c r="I1617" s="20" t="s">
        <v>259</v>
      </c>
      <c r="J1617" s="11" t="s">
        <v>261</v>
      </c>
      <c r="K1617" s="11" t="s">
        <v>8715</v>
      </c>
      <c r="L1617" s="11">
        <v>2</v>
      </c>
    </row>
    <row r="1618" spans="1:12">
      <c r="A1618" s="11" t="s">
        <v>3118</v>
      </c>
      <c r="D1618" s="11" t="s">
        <v>260</v>
      </c>
      <c r="E1618" s="19" t="s">
        <v>3368</v>
      </c>
      <c r="F1618" s="10">
        <v>42036</v>
      </c>
      <c r="G1618" s="10">
        <v>45323</v>
      </c>
      <c r="H1618" s="11">
        <v>10</v>
      </c>
      <c r="I1618" s="20" t="s">
        <v>259</v>
      </c>
      <c r="J1618" s="11" t="s">
        <v>261</v>
      </c>
      <c r="K1618" s="11" t="s">
        <v>8715</v>
      </c>
      <c r="L1618" s="11">
        <v>2</v>
      </c>
    </row>
    <row r="1619" spans="1:12">
      <c r="A1619" s="11" t="s">
        <v>3119</v>
      </c>
      <c r="D1619" s="11" t="s">
        <v>260</v>
      </c>
      <c r="E1619" s="19" t="s">
        <v>3369</v>
      </c>
      <c r="F1619" s="10">
        <v>42036</v>
      </c>
      <c r="G1619" s="10">
        <v>45323</v>
      </c>
      <c r="H1619" s="11">
        <v>10</v>
      </c>
      <c r="I1619" s="20" t="s">
        <v>259</v>
      </c>
      <c r="J1619" s="11" t="s">
        <v>261</v>
      </c>
      <c r="K1619" s="11" t="s">
        <v>8715</v>
      </c>
      <c r="L1619" s="11">
        <v>2</v>
      </c>
    </row>
    <row r="1620" spans="1:12">
      <c r="A1620" s="11" t="s">
        <v>3120</v>
      </c>
      <c r="D1620" s="11" t="s">
        <v>260</v>
      </c>
      <c r="E1620" s="19" t="s">
        <v>3370</v>
      </c>
      <c r="F1620" s="10">
        <v>42036</v>
      </c>
      <c r="G1620" s="10">
        <v>45323</v>
      </c>
      <c r="H1620" s="11">
        <v>10</v>
      </c>
      <c r="I1620" s="20" t="s">
        <v>259</v>
      </c>
      <c r="J1620" s="11" t="s">
        <v>261</v>
      </c>
      <c r="K1620" s="11" t="s">
        <v>8715</v>
      </c>
      <c r="L1620" s="11">
        <v>2</v>
      </c>
    </row>
    <row r="1621" spans="1:12">
      <c r="A1621" s="11" t="s">
        <v>3121</v>
      </c>
      <c r="D1621" s="11" t="s">
        <v>260</v>
      </c>
      <c r="E1621" s="19" t="s">
        <v>3371</v>
      </c>
      <c r="F1621" s="10">
        <v>42036</v>
      </c>
      <c r="G1621" s="10">
        <v>45323</v>
      </c>
      <c r="H1621" s="11">
        <v>10</v>
      </c>
      <c r="I1621" s="20" t="s">
        <v>259</v>
      </c>
      <c r="J1621" s="11" t="s">
        <v>261</v>
      </c>
      <c r="K1621" s="11" t="s">
        <v>8715</v>
      </c>
      <c r="L1621" s="11">
        <v>2</v>
      </c>
    </row>
    <row r="1622" spans="1:12">
      <c r="A1622" s="11" t="s">
        <v>3122</v>
      </c>
      <c r="D1622" s="11" t="s">
        <v>260</v>
      </c>
      <c r="E1622" s="19" t="s">
        <v>3372</v>
      </c>
      <c r="F1622" s="10">
        <v>42036</v>
      </c>
      <c r="G1622" s="10">
        <v>45323</v>
      </c>
      <c r="H1622" s="11">
        <v>10</v>
      </c>
      <c r="I1622" s="20" t="s">
        <v>259</v>
      </c>
      <c r="J1622" s="11" t="s">
        <v>261</v>
      </c>
      <c r="K1622" s="11" t="s">
        <v>8715</v>
      </c>
      <c r="L1622" s="11">
        <v>2</v>
      </c>
    </row>
    <row r="1623" spans="1:12">
      <c r="A1623" s="11" t="s">
        <v>3123</v>
      </c>
      <c r="D1623" s="11" t="s">
        <v>260</v>
      </c>
      <c r="E1623" s="19" t="s">
        <v>3373</v>
      </c>
      <c r="F1623" s="10">
        <v>42036</v>
      </c>
      <c r="G1623" s="10">
        <v>45323</v>
      </c>
      <c r="H1623" s="11">
        <v>10</v>
      </c>
      <c r="I1623" s="20" t="s">
        <v>259</v>
      </c>
      <c r="J1623" s="11" t="s">
        <v>261</v>
      </c>
      <c r="K1623" s="11" t="s">
        <v>8715</v>
      </c>
      <c r="L1623" s="11">
        <v>2</v>
      </c>
    </row>
    <row r="1624" spans="1:12">
      <c r="A1624" s="11" t="s">
        <v>3124</v>
      </c>
      <c r="D1624" s="11" t="s">
        <v>260</v>
      </c>
      <c r="E1624" s="19" t="s">
        <v>3374</v>
      </c>
      <c r="F1624" s="10">
        <v>42036</v>
      </c>
      <c r="G1624" s="10">
        <v>45323</v>
      </c>
      <c r="H1624" s="11">
        <v>10</v>
      </c>
      <c r="I1624" s="20" t="s">
        <v>259</v>
      </c>
      <c r="J1624" s="11" t="s">
        <v>261</v>
      </c>
      <c r="K1624" s="11" t="s">
        <v>8715</v>
      </c>
      <c r="L1624" s="11">
        <v>2</v>
      </c>
    </row>
    <row r="1625" spans="1:12">
      <c r="A1625" s="11" t="s">
        <v>3125</v>
      </c>
      <c r="D1625" s="11" t="s">
        <v>260</v>
      </c>
      <c r="E1625" s="19" t="s">
        <v>3375</v>
      </c>
      <c r="F1625" s="10">
        <v>42036</v>
      </c>
      <c r="G1625" s="10">
        <v>45323</v>
      </c>
      <c r="H1625" s="11">
        <v>10</v>
      </c>
      <c r="I1625" s="20" t="s">
        <v>259</v>
      </c>
      <c r="J1625" s="11" t="s">
        <v>261</v>
      </c>
      <c r="K1625" s="11" t="s">
        <v>8715</v>
      </c>
      <c r="L1625" s="11">
        <v>2</v>
      </c>
    </row>
    <row r="1626" spans="1:12">
      <c r="A1626" s="11" t="s">
        <v>3126</v>
      </c>
      <c r="D1626" s="11" t="s">
        <v>260</v>
      </c>
      <c r="E1626" s="19" t="s">
        <v>3376</v>
      </c>
      <c r="F1626" s="10">
        <v>42036</v>
      </c>
      <c r="G1626" s="10">
        <v>45323</v>
      </c>
      <c r="H1626" s="11">
        <v>10</v>
      </c>
      <c r="I1626" s="20" t="s">
        <v>259</v>
      </c>
      <c r="J1626" s="11" t="s">
        <v>261</v>
      </c>
      <c r="K1626" s="11" t="s">
        <v>8715</v>
      </c>
      <c r="L1626" s="11">
        <v>2</v>
      </c>
    </row>
    <row r="1627" spans="1:12">
      <c r="A1627" s="11" t="s">
        <v>3127</v>
      </c>
      <c r="D1627" s="11" t="s">
        <v>260</v>
      </c>
      <c r="E1627" s="19" t="s">
        <v>3377</v>
      </c>
      <c r="F1627" s="10">
        <v>42036</v>
      </c>
      <c r="G1627" s="10">
        <v>45323</v>
      </c>
      <c r="H1627" s="11">
        <v>10</v>
      </c>
      <c r="I1627" s="20" t="s">
        <v>259</v>
      </c>
      <c r="J1627" s="11" t="s">
        <v>261</v>
      </c>
      <c r="K1627" s="11" t="s">
        <v>8715</v>
      </c>
      <c r="L1627" s="11">
        <v>2</v>
      </c>
    </row>
    <row r="1628" spans="1:12">
      <c r="A1628" s="11" t="s">
        <v>3128</v>
      </c>
      <c r="D1628" s="11" t="s">
        <v>260</v>
      </c>
      <c r="E1628" s="19" t="s">
        <v>3378</v>
      </c>
      <c r="F1628" s="10">
        <v>42036</v>
      </c>
      <c r="G1628" s="10">
        <v>45323</v>
      </c>
      <c r="H1628" s="11">
        <v>10</v>
      </c>
      <c r="I1628" s="20" t="s">
        <v>259</v>
      </c>
      <c r="J1628" s="11" t="s">
        <v>261</v>
      </c>
      <c r="K1628" s="11" t="s">
        <v>8715</v>
      </c>
      <c r="L1628" s="11">
        <v>2</v>
      </c>
    </row>
    <row r="1629" spans="1:12">
      <c r="A1629" s="11" t="s">
        <v>3129</v>
      </c>
      <c r="D1629" s="11" t="s">
        <v>260</v>
      </c>
      <c r="E1629" s="19" t="s">
        <v>3379</v>
      </c>
      <c r="F1629" s="10">
        <v>42036</v>
      </c>
      <c r="G1629" s="10">
        <v>45323</v>
      </c>
      <c r="H1629" s="11">
        <v>10</v>
      </c>
      <c r="I1629" s="20" t="s">
        <v>259</v>
      </c>
      <c r="J1629" s="11" t="s">
        <v>261</v>
      </c>
      <c r="K1629" s="11" t="s">
        <v>8715</v>
      </c>
      <c r="L1629" s="11">
        <v>2</v>
      </c>
    </row>
    <row r="1630" spans="1:12">
      <c r="A1630" s="11" t="s">
        <v>3130</v>
      </c>
      <c r="D1630" s="11" t="s">
        <v>260</v>
      </c>
      <c r="E1630" s="19" t="s">
        <v>3380</v>
      </c>
      <c r="F1630" s="10">
        <v>42036</v>
      </c>
      <c r="G1630" s="10">
        <v>45323</v>
      </c>
      <c r="H1630" s="11">
        <v>10</v>
      </c>
      <c r="I1630" s="20" t="s">
        <v>259</v>
      </c>
      <c r="J1630" s="11" t="s">
        <v>261</v>
      </c>
      <c r="K1630" s="11" t="s">
        <v>8715</v>
      </c>
      <c r="L1630" s="11">
        <v>2</v>
      </c>
    </row>
    <row r="1631" spans="1:12">
      <c r="A1631" s="11" t="s">
        <v>3131</v>
      </c>
      <c r="D1631" s="11" t="s">
        <v>260</v>
      </c>
      <c r="E1631" s="19" t="s">
        <v>3381</v>
      </c>
      <c r="F1631" s="10">
        <v>42036</v>
      </c>
      <c r="G1631" s="10">
        <v>45323</v>
      </c>
      <c r="H1631" s="11">
        <v>10</v>
      </c>
      <c r="I1631" s="20" t="s">
        <v>259</v>
      </c>
      <c r="J1631" s="11" t="s">
        <v>261</v>
      </c>
      <c r="K1631" s="11" t="s">
        <v>8715</v>
      </c>
      <c r="L1631" s="11">
        <v>2</v>
      </c>
    </row>
    <row r="1632" spans="1:12">
      <c r="A1632" s="11" t="s">
        <v>3132</v>
      </c>
      <c r="D1632" s="11" t="s">
        <v>260</v>
      </c>
      <c r="E1632" s="19" t="s">
        <v>3382</v>
      </c>
      <c r="F1632" s="10">
        <v>42036</v>
      </c>
      <c r="G1632" s="10">
        <v>45323</v>
      </c>
      <c r="H1632" s="11">
        <v>10</v>
      </c>
      <c r="I1632" s="20" t="s">
        <v>259</v>
      </c>
      <c r="J1632" s="11" t="s">
        <v>261</v>
      </c>
      <c r="K1632" s="11" t="s">
        <v>8715</v>
      </c>
      <c r="L1632" s="11">
        <v>2</v>
      </c>
    </row>
    <row r="1633" spans="1:12">
      <c r="A1633" s="11" t="s">
        <v>3133</v>
      </c>
      <c r="D1633" s="11" t="s">
        <v>260</v>
      </c>
      <c r="E1633" s="19" t="s">
        <v>3383</v>
      </c>
      <c r="F1633" s="10">
        <v>42036</v>
      </c>
      <c r="G1633" s="10">
        <v>45323</v>
      </c>
      <c r="H1633" s="11">
        <v>10</v>
      </c>
      <c r="I1633" s="20" t="s">
        <v>259</v>
      </c>
      <c r="J1633" s="11" t="s">
        <v>261</v>
      </c>
      <c r="K1633" s="11" t="s">
        <v>8715</v>
      </c>
      <c r="L1633" s="11">
        <v>2</v>
      </c>
    </row>
    <row r="1634" spans="1:12">
      <c r="A1634" s="11" t="s">
        <v>3134</v>
      </c>
      <c r="D1634" s="11" t="s">
        <v>260</v>
      </c>
      <c r="E1634" s="19" t="s">
        <v>3384</v>
      </c>
      <c r="F1634" s="10">
        <v>42036</v>
      </c>
      <c r="G1634" s="10">
        <v>45323</v>
      </c>
      <c r="H1634" s="11">
        <v>10</v>
      </c>
      <c r="I1634" s="20" t="s">
        <v>259</v>
      </c>
      <c r="J1634" s="11" t="s">
        <v>261</v>
      </c>
      <c r="K1634" s="11" t="s">
        <v>8715</v>
      </c>
      <c r="L1634" s="11">
        <v>2</v>
      </c>
    </row>
    <row r="1635" spans="1:12">
      <c r="A1635" s="11" t="s">
        <v>3135</v>
      </c>
      <c r="D1635" s="11" t="s">
        <v>260</v>
      </c>
      <c r="E1635" s="19" t="s">
        <v>3385</v>
      </c>
      <c r="F1635" s="10">
        <v>42036</v>
      </c>
      <c r="G1635" s="10">
        <v>45323</v>
      </c>
      <c r="H1635" s="11">
        <v>10</v>
      </c>
      <c r="I1635" s="20" t="s">
        <v>259</v>
      </c>
      <c r="J1635" s="11" t="s">
        <v>261</v>
      </c>
      <c r="K1635" s="11" t="s">
        <v>8715</v>
      </c>
      <c r="L1635" s="11">
        <v>2</v>
      </c>
    </row>
    <row r="1636" spans="1:12">
      <c r="A1636" s="11" t="s">
        <v>3136</v>
      </c>
      <c r="D1636" s="11" t="s">
        <v>260</v>
      </c>
      <c r="E1636" s="19" t="s">
        <v>3386</v>
      </c>
      <c r="F1636" s="10">
        <v>42036</v>
      </c>
      <c r="G1636" s="10">
        <v>45323</v>
      </c>
      <c r="H1636" s="11">
        <v>10</v>
      </c>
      <c r="I1636" s="20" t="s">
        <v>259</v>
      </c>
      <c r="J1636" s="11" t="s">
        <v>261</v>
      </c>
      <c r="K1636" s="11" t="s">
        <v>8715</v>
      </c>
      <c r="L1636" s="11">
        <v>2</v>
      </c>
    </row>
    <row r="1637" spans="1:12">
      <c r="A1637" s="11" t="s">
        <v>3137</v>
      </c>
      <c r="D1637" s="11" t="s">
        <v>260</v>
      </c>
      <c r="E1637" s="19" t="s">
        <v>3387</v>
      </c>
      <c r="F1637" s="10">
        <v>42036</v>
      </c>
      <c r="G1637" s="10">
        <v>45323</v>
      </c>
      <c r="H1637" s="11">
        <v>10</v>
      </c>
      <c r="I1637" s="20" t="s">
        <v>259</v>
      </c>
      <c r="J1637" s="11" t="s">
        <v>261</v>
      </c>
      <c r="K1637" s="11" t="s">
        <v>8715</v>
      </c>
      <c r="L1637" s="11">
        <v>2</v>
      </c>
    </row>
    <row r="1638" spans="1:12">
      <c r="A1638" s="11" t="s">
        <v>3138</v>
      </c>
      <c r="D1638" s="11" t="s">
        <v>260</v>
      </c>
      <c r="E1638" s="19" t="s">
        <v>3388</v>
      </c>
      <c r="F1638" s="10">
        <v>42036</v>
      </c>
      <c r="G1638" s="10">
        <v>45323</v>
      </c>
      <c r="H1638" s="11">
        <v>10</v>
      </c>
      <c r="I1638" s="20" t="s">
        <v>259</v>
      </c>
      <c r="J1638" s="11" t="s">
        <v>261</v>
      </c>
      <c r="K1638" s="11" t="s">
        <v>8715</v>
      </c>
      <c r="L1638" s="11">
        <v>2</v>
      </c>
    </row>
    <row r="1639" spans="1:12">
      <c r="A1639" s="11" t="s">
        <v>3139</v>
      </c>
      <c r="D1639" s="11" t="s">
        <v>260</v>
      </c>
      <c r="E1639" s="19" t="s">
        <v>3389</v>
      </c>
      <c r="F1639" s="10">
        <v>42036</v>
      </c>
      <c r="G1639" s="10">
        <v>45323</v>
      </c>
      <c r="H1639" s="11">
        <v>10</v>
      </c>
      <c r="I1639" s="20" t="s">
        <v>259</v>
      </c>
      <c r="J1639" s="11" t="s">
        <v>261</v>
      </c>
      <c r="K1639" s="11" t="s">
        <v>8715</v>
      </c>
      <c r="L1639" s="11">
        <v>2</v>
      </c>
    </row>
    <row r="1640" spans="1:12">
      <c r="A1640" s="11" t="s">
        <v>3140</v>
      </c>
      <c r="D1640" s="11" t="s">
        <v>260</v>
      </c>
      <c r="E1640" s="19" t="s">
        <v>3390</v>
      </c>
      <c r="F1640" s="10">
        <v>42036</v>
      </c>
      <c r="G1640" s="10">
        <v>45323</v>
      </c>
      <c r="H1640" s="11">
        <v>10</v>
      </c>
      <c r="I1640" s="20" t="s">
        <v>259</v>
      </c>
      <c r="J1640" s="11" t="s">
        <v>261</v>
      </c>
      <c r="K1640" s="11" t="s">
        <v>8715</v>
      </c>
      <c r="L1640" s="11">
        <v>2</v>
      </c>
    </row>
    <row r="1641" spans="1:12">
      <c r="A1641" s="11" t="s">
        <v>3141</v>
      </c>
      <c r="D1641" s="11" t="s">
        <v>260</v>
      </c>
      <c r="E1641" s="19" t="s">
        <v>3391</v>
      </c>
      <c r="F1641" s="10">
        <v>42036</v>
      </c>
      <c r="G1641" s="10">
        <v>45323</v>
      </c>
      <c r="H1641" s="11">
        <v>10</v>
      </c>
      <c r="I1641" s="20" t="s">
        <v>259</v>
      </c>
      <c r="J1641" s="11" t="s">
        <v>261</v>
      </c>
      <c r="K1641" s="11" t="s">
        <v>8715</v>
      </c>
      <c r="L1641" s="11">
        <v>2</v>
      </c>
    </row>
    <row r="1642" spans="1:12">
      <c r="A1642" s="11" t="s">
        <v>3142</v>
      </c>
      <c r="D1642" s="11" t="s">
        <v>260</v>
      </c>
      <c r="E1642" s="19" t="s">
        <v>3392</v>
      </c>
      <c r="F1642" s="10">
        <v>42036</v>
      </c>
      <c r="G1642" s="10">
        <v>45323</v>
      </c>
      <c r="H1642" s="11">
        <v>10</v>
      </c>
      <c r="I1642" s="20" t="s">
        <v>259</v>
      </c>
      <c r="J1642" s="11" t="s">
        <v>261</v>
      </c>
      <c r="K1642" s="11" t="s">
        <v>8715</v>
      </c>
      <c r="L1642" s="11">
        <v>2</v>
      </c>
    </row>
    <row r="1643" spans="1:12">
      <c r="A1643" s="11" t="s">
        <v>3143</v>
      </c>
      <c r="D1643" s="11" t="s">
        <v>260</v>
      </c>
      <c r="E1643" s="19" t="s">
        <v>3393</v>
      </c>
      <c r="F1643" s="10">
        <v>42036</v>
      </c>
      <c r="G1643" s="10">
        <v>45323</v>
      </c>
      <c r="H1643" s="11">
        <v>10</v>
      </c>
      <c r="I1643" s="20" t="s">
        <v>259</v>
      </c>
      <c r="J1643" s="11" t="s">
        <v>261</v>
      </c>
      <c r="K1643" s="11" t="s">
        <v>8715</v>
      </c>
      <c r="L1643" s="11">
        <v>2</v>
      </c>
    </row>
    <row r="1644" spans="1:12">
      <c r="A1644" s="11" t="s">
        <v>3144</v>
      </c>
      <c r="D1644" s="11" t="s">
        <v>260</v>
      </c>
      <c r="E1644" s="19" t="s">
        <v>3394</v>
      </c>
      <c r="F1644" s="10">
        <v>42036</v>
      </c>
      <c r="G1644" s="10">
        <v>45323</v>
      </c>
      <c r="H1644" s="11">
        <v>10</v>
      </c>
      <c r="I1644" s="20" t="s">
        <v>259</v>
      </c>
      <c r="J1644" s="11" t="s">
        <v>261</v>
      </c>
      <c r="K1644" s="11" t="s">
        <v>8715</v>
      </c>
      <c r="L1644" s="11">
        <v>2</v>
      </c>
    </row>
    <row r="1645" spans="1:12">
      <c r="A1645" s="11" t="s">
        <v>3145</v>
      </c>
      <c r="D1645" s="11" t="s">
        <v>260</v>
      </c>
      <c r="E1645" s="19" t="s">
        <v>3395</v>
      </c>
      <c r="F1645" s="10">
        <v>42036</v>
      </c>
      <c r="G1645" s="10">
        <v>45323</v>
      </c>
      <c r="H1645" s="11">
        <v>10</v>
      </c>
      <c r="I1645" s="20" t="s">
        <v>259</v>
      </c>
      <c r="J1645" s="11" t="s">
        <v>261</v>
      </c>
      <c r="K1645" s="11" t="s">
        <v>8715</v>
      </c>
      <c r="L1645" s="11">
        <v>2</v>
      </c>
    </row>
    <row r="1646" spans="1:12">
      <c r="A1646" s="11" t="s">
        <v>3146</v>
      </c>
      <c r="D1646" s="11" t="s">
        <v>260</v>
      </c>
      <c r="E1646" s="19" t="s">
        <v>3396</v>
      </c>
      <c r="F1646" s="10">
        <v>42036</v>
      </c>
      <c r="G1646" s="10">
        <v>45323</v>
      </c>
      <c r="H1646" s="11">
        <v>10</v>
      </c>
      <c r="I1646" s="20" t="s">
        <v>259</v>
      </c>
      <c r="J1646" s="11" t="s">
        <v>261</v>
      </c>
      <c r="K1646" s="11" t="s">
        <v>8715</v>
      </c>
      <c r="L1646" s="11">
        <v>2</v>
      </c>
    </row>
    <row r="1647" spans="1:12">
      <c r="A1647" s="11" t="s">
        <v>3147</v>
      </c>
      <c r="D1647" s="11" t="s">
        <v>260</v>
      </c>
      <c r="E1647" s="19" t="s">
        <v>3397</v>
      </c>
      <c r="F1647" s="10">
        <v>42036</v>
      </c>
      <c r="G1647" s="10">
        <v>45323</v>
      </c>
      <c r="H1647" s="11">
        <v>10</v>
      </c>
      <c r="I1647" s="20" t="s">
        <v>259</v>
      </c>
      <c r="J1647" s="11" t="s">
        <v>261</v>
      </c>
      <c r="K1647" s="11" t="s">
        <v>8715</v>
      </c>
      <c r="L1647" s="11">
        <v>2</v>
      </c>
    </row>
    <row r="1648" spans="1:12">
      <c r="A1648" s="11" t="s">
        <v>3148</v>
      </c>
      <c r="D1648" s="11" t="s">
        <v>260</v>
      </c>
      <c r="E1648" s="19" t="s">
        <v>3398</v>
      </c>
      <c r="F1648" s="10">
        <v>42036</v>
      </c>
      <c r="G1648" s="10">
        <v>45323</v>
      </c>
      <c r="H1648" s="11">
        <v>10</v>
      </c>
      <c r="I1648" s="20" t="s">
        <v>259</v>
      </c>
      <c r="J1648" s="11" t="s">
        <v>261</v>
      </c>
      <c r="K1648" s="11" t="s">
        <v>8715</v>
      </c>
      <c r="L1648" s="11">
        <v>2</v>
      </c>
    </row>
    <row r="1649" spans="1:12">
      <c r="A1649" s="11" t="s">
        <v>3149</v>
      </c>
      <c r="D1649" s="11" t="s">
        <v>260</v>
      </c>
      <c r="E1649" s="19" t="s">
        <v>3399</v>
      </c>
      <c r="F1649" s="10">
        <v>42036</v>
      </c>
      <c r="G1649" s="10">
        <v>45323</v>
      </c>
      <c r="H1649" s="11">
        <v>10</v>
      </c>
      <c r="I1649" s="20" t="s">
        <v>259</v>
      </c>
      <c r="J1649" s="11" t="s">
        <v>261</v>
      </c>
      <c r="K1649" s="11" t="s">
        <v>8715</v>
      </c>
      <c r="L1649" s="11">
        <v>2</v>
      </c>
    </row>
    <row r="1650" spans="1:12">
      <c r="A1650" s="11" t="s">
        <v>3150</v>
      </c>
      <c r="D1650" s="11" t="s">
        <v>260</v>
      </c>
      <c r="E1650" s="19" t="s">
        <v>3400</v>
      </c>
      <c r="F1650" s="10">
        <v>42036</v>
      </c>
      <c r="G1650" s="10">
        <v>45323</v>
      </c>
      <c r="H1650" s="11">
        <v>10</v>
      </c>
      <c r="I1650" s="20" t="s">
        <v>259</v>
      </c>
      <c r="J1650" s="11" t="s">
        <v>261</v>
      </c>
      <c r="K1650" s="11" t="s">
        <v>8715</v>
      </c>
      <c r="L1650" s="11">
        <v>2</v>
      </c>
    </row>
    <row r="1651" spans="1:12">
      <c r="A1651" s="11" t="s">
        <v>3151</v>
      </c>
      <c r="D1651" s="11" t="s">
        <v>260</v>
      </c>
      <c r="E1651" s="19" t="s">
        <v>3401</v>
      </c>
      <c r="F1651" s="10">
        <v>42036</v>
      </c>
      <c r="G1651" s="10">
        <v>45323</v>
      </c>
      <c r="H1651" s="11">
        <v>10</v>
      </c>
      <c r="I1651" s="20" t="s">
        <v>259</v>
      </c>
      <c r="J1651" s="11" t="s">
        <v>261</v>
      </c>
      <c r="K1651" s="11" t="s">
        <v>8715</v>
      </c>
      <c r="L1651" s="11">
        <v>2</v>
      </c>
    </row>
    <row r="1652" spans="1:12">
      <c r="A1652" s="11" t="s">
        <v>3152</v>
      </c>
      <c r="D1652" s="11" t="s">
        <v>260</v>
      </c>
      <c r="E1652" s="19" t="s">
        <v>3402</v>
      </c>
      <c r="F1652" s="10">
        <v>42036</v>
      </c>
      <c r="G1652" s="10">
        <v>45323</v>
      </c>
      <c r="H1652" s="11">
        <v>10</v>
      </c>
      <c r="I1652" s="20" t="s">
        <v>259</v>
      </c>
      <c r="J1652" s="11" t="s">
        <v>261</v>
      </c>
      <c r="K1652" s="11" t="s">
        <v>8715</v>
      </c>
      <c r="L1652" s="11">
        <v>2</v>
      </c>
    </row>
    <row r="1653" spans="1:12">
      <c r="A1653" s="11" t="s">
        <v>3153</v>
      </c>
      <c r="D1653" s="11" t="s">
        <v>260</v>
      </c>
      <c r="E1653" s="19" t="s">
        <v>3403</v>
      </c>
      <c r="F1653" s="10">
        <v>42036</v>
      </c>
      <c r="G1653" s="10">
        <v>45323</v>
      </c>
      <c r="H1653" s="11">
        <v>10</v>
      </c>
      <c r="I1653" s="20" t="s">
        <v>259</v>
      </c>
      <c r="J1653" s="11" t="s">
        <v>261</v>
      </c>
      <c r="K1653" s="11" t="s">
        <v>8715</v>
      </c>
      <c r="L1653" s="11">
        <v>2</v>
      </c>
    </row>
    <row r="1654" spans="1:12">
      <c r="A1654" s="11" t="s">
        <v>3154</v>
      </c>
      <c r="D1654" s="11" t="s">
        <v>260</v>
      </c>
      <c r="E1654" s="19" t="s">
        <v>3404</v>
      </c>
      <c r="F1654" s="10">
        <v>42036</v>
      </c>
      <c r="G1654" s="10">
        <v>45323</v>
      </c>
      <c r="H1654" s="11">
        <v>10</v>
      </c>
      <c r="I1654" s="20" t="s">
        <v>259</v>
      </c>
      <c r="J1654" s="11" t="s">
        <v>261</v>
      </c>
      <c r="K1654" s="11" t="s">
        <v>8715</v>
      </c>
      <c r="L1654" s="11">
        <v>2</v>
      </c>
    </row>
    <row r="1655" spans="1:12">
      <c r="A1655" s="11" t="s">
        <v>3155</v>
      </c>
      <c r="D1655" s="11" t="s">
        <v>260</v>
      </c>
      <c r="E1655" s="19" t="s">
        <v>3405</v>
      </c>
      <c r="F1655" s="10">
        <v>42036</v>
      </c>
      <c r="G1655" s="10">
        <v>45323</v>
      </c>
      <c r="H1655" s="11">
        <v>10</v>
      </c>
      <c r="I1655" s="20" t="s">
        <v>259</v>
      </c>
      <c r="J1655" s="11" t="s">
        <v>261</v>
      </c>
      <c r="K1655" s="11" t="s">
        <v>8715</v>
      </c>
      <c r="L1655" s="11">
        <v>2</v>
      </c>
    </row>
    <row r="1656" spans="1:12">
      <c r="A1656" s="11" t="s">
        <v>3156</v>
      </c>
      <c r="D1656" s="11" t="s">
        <v>260</v>
      </c>
      <c r="E1656" s="19" t="s">
        <v>3406</v>
      </c>
      <c r="F1656" s="10">
        <v>42036</v>
      </c>
      <c r="G1656" s="10">
        <v>45323</v>
      </c>
      <c r="H1656" s="11">
        <v>10</v>
      </c>
      <c r="I1656" s="20" t="s">
        <v>259</v>
      </c>
      <c r="J1656" s="11" t="s">
        <v>261</v>
      </c>
      <c r="K1656" s="11" t="s">
        <v>8715</v>
      </c>
      <c r="L1656" s="11">
        <v>2</v>
      </c>
    </row>
    <row r="1657" spans="1:12">
      <c r="A1657" s="11" t="s">
        <v>3157</v>
      </c>
      <c r="D1657" s="11" t="s">
        <v>260</v>
      </c>
      <c r="E1657" s="19" t="s">
        <v>3407</v>
      </c>
      <c r="F1657" s="10">
        <v>42036</v>
      </c>
      <c r="G1657" s="10">
        <v>45323</v>
      </c>
      <c r="H1657" s="11">
        <v>10</v>
      </c>
      <c r="I1657" s="20" t="s">
        <v>259</v>
      </c>
      <c r="J1657" s="11" t="s">
        <v>261</v>
      </c>
      <c r="K1657" s="11" t="s">
        <v>8715</v>
      </c>
      <c r="L1657" s="11">
        <v>2</v>
      </c>
    </row>
    <row r="1658" spans="1:12">
      <c r="A1658" s="11" t="s">
        <v>3158</v>
      </c>
      <c r="D1658" s="11" t="s">
        <v>260</v>
      </c>
      <c r="E1658" s="19" t="s">
        <v>3408</v>
      </c>
      <c r="F1658" s="10">
        <v>42036</v>
      </c>
      <c r="G1658" s="10">
        <v>45323</v>
      </c>
      <c r="H1658" s="11">
        <v>10</v>
      </c>
      <c r="I1658" s="20" t="s">
        <v>259</v>
      </c>
      <c r="J1658" s="11" t="s">
        <v>261</v>
      </c>
      <c r="K1658" s="11" t="s">
        <v>8715</v>
      </c>
      <c r="L1658" s="11">
        <v>2</v>
      </c>
    </row>
    <row r="1659" spans="1:12">
      <c r="A1659" s="11" t="s">
        <v>3159</v>
      </c>
      <c r="D1659" s="11" t="s">
        <v>260</v>
      </c>
      <c r="E1659" s="19" t="s">
        <v>3409</v>
      </c>
      <c r="F1659" s="10">
        <v>42036</v>
      </c>
      <c r="G1659" s="10">
        <v>45323</v>
      </c>
      <c r="H1659" s="11">
        <v>10</v>
      </c>
      <c r="I1659" s="20" t="s">
        <v>259</v>
      </c>
      <c r="J1659" s="11" t="s">
        <v>261</v>
      </c>
      <c r="K1659" s="11" t="s">
        <v>8715</v>
      </c>
      <c r="L1659" s="11">
        <v>2</v>
      </c>
    </row>
    <row r="1660" spans="1:12">
      <c r="A1660" s="11" t="s">
        <v>3160</v>
      </c>
      <c r="D1660" s="11" t="s">
        <v>260</v>
      </c>
      <c r="E1660" s="19" t="s">
        <v>3410</v>
      </c>
      <c r="F1660" s="10">
        <v>42036</v>
      </c>
      <c r="G1660" s="10">
        <v>45323</v>
      </c>
      <c r="H1660" s="11">
        <v>10</v>
      </c>
      <c r="I1660" s="20" t="s">
        <v>259</v>
      </c>
      <c r="J1660" s="11" t="s">
        <v>261</v>
      </c>
      <c r="K1660" s="11" t="s">
        <v>8715</v>
      </c>
      <c r="L1660" s="11">
        <v>2</v>
      </c>
    </row>
    <row r="1661" spans="1:12">
      <c r="A1661" s="11" t="s">
        <v>3161</v>
      </c>
      <c r="D1661" s="11" t="s">
        <v>260</v>
      </c>
      <c r="E1661" s="19" t="s">
        <v>3411</v>
      </c>
      <c r="F1661" s="10">
        <v>42036</v>
      </c>
      <c r="G1661" s="10">
        <v>45323</v>
      </c>
      <c r="H1661" s="11">
        <v>10</v>
      </c>
      <c r="I1661" s="20" t="s">
        <v>259</v>
      </c>
      <c r="J1661" s="11" t="s">
        <v>261</v>
      </c>
      <c r="K1661" s="11" t="s">
        <v>8715</v>
      </c>
      <c r="L1661" s="11">
        <v>2</v>
      </c>
    </row>
    <row r="1662" spans="1:12">
      <c r="A1662" s="11" t="s">
        <v>3162</v>
      </c>
      <c r="D1662" s="11" t="s">
        <v>260</v>
      </c>
      <c r="E1662" s="19" t="s">
        <v>3412</v>
      </c>
      <c r="F1662" s="10">
        <v>42036</v>
      </c>
      <c r="G1662" s="10">
        <v>45323</v>
      </c>
      <c r="H1662" s="11">
        <v>10</v>
      </c>
      <c r="I1662" s="20" t="s">
        <v>259</v>
      </c>
      <c r="J1662" s="11" t="s">
        <v>261</v>
      </c>
      <c r="K1662" s="11" t="s">
        <v>8715</v>
      </c>
      <c r="L1662" s="11">
        <v>2</v>
      </c>
    </row>
    <row r="1663" spans="1:12">
      <c r="A1663" s="11" t="s">
        <v>3163</v>
      </c>
      <c r="D1663" s="11" t="s">
        <v>260</v>
      </c>
      <c r="E1663" s="19" t="s">
        <v>3413</v>
      </c>
      <c r="F1663" s="10">
        <v>42036</v>
      </c>
      <c r="G1663" s="10">
        <v>45323</v>
      </c>
      <c r="H1663" s="11">
        <v>10</v>
      </c>
      <c r="I1663" s="20" t="s">
        <v>259</v>
      </c>
      <c r="J1663" s="11" t="s">
        <v>261</v>
      </c>
      <c r="K1663" s="11" t="s">
        <v>8715</v>
      </c>
      <c r="L1663" s="11">
        <v>2</v>
      </c>
    </row>
    <row r="1664" spans="1:12">
      <c r="A1664" s="11" t="s">
        <v>3164</v>
      </c>
      <c r="D1664" s="11" t="s">
        <v>260</v>
      </c>
      <c r="E1664" s="19" t="s">
        <v>3414</v>
      </c>
      <c r="F1664" s="10">
        <v>42036</v>
      </c>
      <c r="G1664" s="10">
        <v>45323</v>
      </c>
      <c r="H1664" s="11">
        <v>10</v>
      </c>
      <c r="I1664" s="20" t="s">
        <v>259</v>
      </c>
      <c r="J1664" s="11" t="s">
        <v>261</v>
      </c>
      <c r="K1664" s="11" t="s">
        <v>8715</v>
      </c>
      <c r="L1664" s="11">
        <v>2</v>
      </c>
    </row>
    <row r="1665" spans="1:12">
      <c r="A1665" s="11" t="s">
        <v>3165</v>
      </c>
      <c r="D1665" s="11" t="s">
        <v>260</v>
      </c>
      <c r="E1665" s="19" t="s">
        <v>3415</v>
      </c>
      <c r="F1665" s="10">
        <v>42036</v>
      </c>
      <c r="G1665" s="10">
        <v>45323</v>
      </c>
      <c r="H1665" s="11">
        <v>10</v>
      </c>
      <c r="I1665" s="20" t="s">
        <v>259</v>
      </c>
      <c r="J1665" s="11" t="s">
        <v>261</v>
      </c>
      <c r="K1665" s="11" t="s">
        <v>8715</v>
      </c>
      <c r="L1665" s="11">
        <v>2</v>
      </c>
    </row>
    <row r="1666" spans="1:12">
      <c r="A1666" s="11" t="s">
        <v>3166</v>
      </c>
      <c r="D1666" s="11" t="s">
        <v>260</v>
      </c>
      <c r="E1666" s="19" t="s">
        <v>3416</v>
      </c>
      <c r="F1666" s="10">
        <v>42036</v>
      </c>
      <c r="G1666" s="10">
        <v>45323</v>
      </c>
      <c r="H1666" s="11">
        <v>10</v>
      </c>
      <c r="I1666" s="20" t="s">
        <v>259</v>
      </c>
      <c r="J1666" s="11" t="s">
        <v>261</v>
      </c>
      <c r="K1666" s="11" t="s">
        <v>8715</v>
      </c>
      <c r="L1666" s="11">
        <v>2</v>
      </c>
    </row>
    <row r="1667" spans="1:12">
      <c r="A1667" s="11" t="s">
        <v>3167</v>
      </c>
      <c r="D1667" s="11" t="s">
        <v>260</v>
      </c>
      <c r="E1667" s="19" t="s">
        <v>3417</v>
      </c>
      <c r="F1667" s="10">
        <v>42036</v>
      </c>
      <c r="G1667" s="10">
        <v>45323</v>
      </c>
      <c r="H1667" s="11">
        <v>10</v>
      </c>
      <c r="I1667" s="20" t="s">
        <v>259</v>
      </c>
      <c r="J1667" s="11" t="s">
        <v>261</v>
      </c>
      <c r="K1667" s="11" t="s">
        <v>8715</v>
      </c>
      <c r="L1667" s="11">
        <v>2</v>
      </c>
    </row>
    <row r="1668" spans="1:12">
      <c r="A1668" s="11" t="s">
        <v>3168</v>
      </c>
      <c r="D1668" s="11" t="s">
        <v>260</v>
      </c>
      <c r="E1668" s="19" t="s">
        <v>3418</v>
      </c>
      <c r="F1668" s="10">
        <v>42036</v>
      </c>
      <c r="G1668" s="10">
        <v>45323</v>
      </c>
      <c r="H1668" s="11">
        <v>10</v>
      </c>
      <c r="I1668" s="20" t="s">
        <v>259</v>
      </c>
      <c r="J1668" s="11" t="s">
        <v>261</v>
      </c>
      <c r="K1668" s="11" t="s">
        <v>8715</v>
      </c>
      <c r="L1668" s="11">
        <v>2</v>
      </c>
    </row>
    <row r="1669" spans="1:12">
      <c r="A1669" s="11" t="s">
        <v>3169</v>
      </c>
      <c r="D1669" s="11" t="s">
        <v>260</v>
      </c>
      <c r="E1669" s="19" t="s">
        <v>3419</v>
      </c>
      <c r="F1669" s="10">
        <v>42036</v>
      </c>
      <c r="G1669" s="10">
        <v>45323</v>
      </c>
      <c r="H1669" s="11">
        <v>10</v>
      </c>
      <c r="I1669" s="20" t="s">
        <v>259</v>
      </c>
      <c r="J1669" s="11" t="s">
        <v>261</v>
      </c>
      <c r="K1669" s="11" t="s">
        <v>8715</v>
      </c>
      <c r="L1669" s="11">
        <v>2</v>
      </c>
    </row>
    <row r="1670" spans="1:12">
      <c r="A1670" s="11" t="s">
        <v>3170</v>
      </c>
      <c r="D1670" s="11" t="s">
        <v>260</v>
      </c>
      <c r="E1670" s="19" t="s">
        <v>3420</v>
      </c>
      <c r="F1670" s="10">
        <v>42036</v>
      </c>
      <c r="G1670" s="10">
        <v>45323</v>
      </c>
      <c r="H1670" s="11">
        <v>10</v>
      </c>
      <c r="I1670" s="20" t="s">
        <v>259</v>
      </c>
      <c r="J1670" s="11" t="s">
        <v>261</v>
      </c>
      <c r="K1670" s="11" t="s">
        <v>8715</v>
      </c>
      <c r="L1670" s="11">
        <v>2</v>
      </c>
    </row>
    <row r="1671" spans="1:12">
      <c r="A1671" s="11" t="s">
        <v>3171</v>
      </c>
      <c r="D1671" s="11" t="s">
        <v>260</v>
      </c>
      <c r="E1671" s="19" t="s">
        <v>3421</v>
      </c>
      <c r="F1671" s="10">
        <v>42036</v>
      </c>
      <c r="G1671" s="10">
        <v>45323</v>
      </c>
      <c r="H1671" s="11">
        <v>10</v>
      </c>
      <c r="I1671" s="20" t="s">
        <v>259</v>
      </c>
      <c r="J1671" s="11" t="s">
        <v>261</v>
      </c>
      <c r="K1671" s="11" t="s">
        <v>8715</v>
      </c>
      <c r="L1671" s="11">
        <v>2</v>
      </c>
    </row>
    <row r="1672" spans="1:12">
      <c r="A1672" s="11" t="s">
        <v>3172</v>
      </c>
      <c r="D1672" s="11" t="s">
        <v>260</v>
      </c>
      <c r="E1672" s="19" t="s">
        <v>3422</v>
      </c>
      <c r="F1672" s="10">
        <v>42036</v>
      </c>
      <c r="G1672" s="10">
        <v>45323</v>
      </c>
      <c r="H1672" s="11">
        <v>10</v>
      </c>
      <c r="I1672" s="20" t="s">
        <v>259</v>
      </c>
      <c r="J1672" s="11" t="s">
        <v>261</v>
      </c>
      <c r="K1672" s="11" t="s">
        <v>8715</v>
      </c>
      <c r="L1672" s="11">
        <v>2</v>
      </c>
    </row>
    <row r="1673" spans="1:12">
      <c r="A1673" s="11" t="s">
        <v>3173</v>
      </c>
      <c r="D1673" s="11" t="s">
        <v>260</v>
      </c>
      <c r="E1673" s="19" t="s">
        <v>3423</v>
      </c>
      <c r="F1673" s="10">
        <v>42036</v>
      </c>
      <c r="G1673" s="10">
        <v>45323</v>
      </c>
      <c r="H1673" s="11">
        <v>10</v>
      </c>
      <c r="I1673" s="20" t="s">
        <v>259</v>
      </c>
      <c r="J1673" s="11" t="s">
        <v>261</v>
      </c>
      <c r="K1673" s="11" t="s">
        <v>8715</v>
      </c>
      <c r="L1673" s="11">
        <v>2</v>
      </c>
    </row>
    <row r="1674" spans="1:12">
      <c r="A1674" s="11" t="s">
        <v>3174</v>
      </c>
      <c r="D1674" s="11" t="s">
        <v>260</v>
      </c>
      <c r="E1674" s="19" t="s">
        <v>3424</v>
      </c>
      <c r="F1674" s="10">
        <v>42036</v>
      </c>
      <c r="G1674" s="10">
        <v>45323</v>
      </c>
      <c r="H1674" s="11">
        <v>10</v>
      </c>
      <c r="I1674" s="20" t="s">
        <v>259</v>
      </c>
      <c r="J1674" s="11" t="s">
        <v>261</v>
      </c>
      <c r="K1674" s="11" t="s">
        <v>8715</v>
      </c>
      <c r="L1674" s="11">
        <v>2</v>
      </c>
    </row>
    <row r="1675" spans="1:12">
      <c r="A1675" s="11" t="s">
        <v>3175</v>
      </c>
      <c r="D1675" s="11" t="s">
        <v>260</v>
      </c>
      <c r="E1675" s="19" t="s">
        <v>3425</v>
      </c>
      <c r="F1675" s="10">
        <v>42036</v>
      </c>
      <c r="G1675" s="10">
        <v>45323</v>
      </c>
      <c r="H1675" s="11">
        <v>10</v>
      </c>
      <c r="I1675" s="20" t="s">
        <v>259</v>
      </c>
      <c r="J1675" s="11" t="s">
        <v>261</v>
      </c>
      <c r="K1675" s="11" t="s">
        <v>8715</v>
      </c>
      <c r="L1675" s="11">
        <v>2</v>
      </c>
    </row>
    <row r="1676" spans="1:12">
      <c r="A1676" s="11" t="s">
        <v>3176</v>
      </c>
      <c r="D1676" s="11" t="s">
        <v>260</v>
      </c>
      <c r="E1676" s="19" t="s">
        <v>3426</v>
      </c>
      <c r="F1676" s="10">
        <v>42036</v>
      </c>
      <c r="G1676" s="10">
        <v>45323</v>
      </c>
      <c r="H1676" s="11">
        <v>10</v>
      </c>
      <c r="I1676" s="20" t="s">
        <v>259</v>
      </c>
      <c r="J1676" s="11" t="s">
        <v>261</v>
      </c>
      <c r="K1676" s="11" t="s">
        <v>8715</v>
      </c>
      <c r="L1676" s="11">
        <v>2</v>
      </c>
    </row>
    <row r="1677" spans="1:12">
      <c r="A1677" s="11" t="s">
        <v>3177</v>
      </c>
      <c r="D1677" s="11" t="s">
        <v>260</v>
      </c>
      <c r="E1677" s="19" t="s">
        <v>3427</v>
      </c>
      <c r="F1677" s="10">
        <v>42036</v>
      </c>
      <c r="G1677" s="10">
        <v>45323</v>
      </c>
      <c r="H1677" s="11">
        <v>10</v>
      </c>
      <c r="I1677" s="20" t="s">
        <v>259</v>
      </c>
      <c r="J1677" s="11" t="s">
        <v>261</v>
      </c>
      <c r="K1677" s="11" t="s">
        <v>8715</v>
      </c>
      <c r="L1677" s="11">
        <v>2</v>
      </c>
    </row>
    <row r="1678" spans="1:12">
      <c r="A1678" s="11" t="s">
        <v>3178</v>
      </c>
      <c r="D1678" s="11" t="s">
        <v>260</v>
      </c>
      <c r="E1678" s="19" t="s">
        <v>3428</v>
      </c>
      <c r="F1678" s="10">
        <v>42036</v>
      </c>
      <c r="G1678" s="10">
        <v>45323</v>
      </c>
      <c r="H1678" s="11">
        <v>10</v>
      </c>
      <c r="I1678" s="20" t="s">
        <v>259</v>
      </c>
      <c r="J1678" s="11" t="s">
        <v>261</v>
      </c>
      <c r="K1678" s="11" t="s">
        <v>8715</v>
      </c>
      <c r="L1678" s="11">
        <v>2</v>
      </c>
    </row>
    <row r="1679" spans="1:12">
      <c r="A1679" s="11" t="s">
        <v>3179</v>
      </c>
      <c r="D1679" s="11" t="s">
        <v>260</v>
      </c>
      <c r="E1679" s="19" t="s">
        <v>3429</v>
      </c>
      <c r="F1679" s="10">
        <v>42036</v>
      </c>
      <c r="G1679" s="10">
        <v>45323</v>
      </c>
      <c r="H1679" s="11">
        <v>10</v>
      </c>
      <c r="I1679" s="20" t="s">
        <v>259</v>
      </c>
      <c r="J1679" s="11" t="s">
        <v>261</v>
      </c>
      <c r="K1679" s="11" t="s">
        <v>8715</v>
      </c>
      <c r="L1679" s="11">
        <v>2</v>
      </c>
    </row>
    <row r="1680" spans="1:12">
      <c r="A1680" s="11" t="s">
        <v>3180</v>
      </c>
      <c r="D1680" s="11" t="s">
        <v>260</v>
      </c>
      <c r="E1680" s="19" t="s">
        <v>3430</v>
      </c>
      <c r="F1680" s="10">
        <v>42036</v>
      </c>
      <c r="G1680" s="10">
        <v>45323</v>
      </c>
      <c r="H1680" s="11">
        <v>10</v>
      </c>
      <c r="I1680" s="20" t="s">
        <v>259</v>
      </c>
      <c r="J1680" s="11" t="s">
        <v>261</v>
      </c>
      <c r="K1680" s="11" t="s">
        <v>8715</v>
      </c>
      <c r="L1680" s="11">
        <v>2</v>
      </c>
    </row>
    <row r="1681" spans="1:12">
      <c r="A1681" s="11" t="s">
        <v>3181</v>
      </c>
      <c r="D1681" s="11" t="s">
        <v>260</v>
      </c>
      <c r="E1681" s="19" t="s">
        <v>3431</v>
      </c>
      <c r="F1681" s="10">
        <v>42036</v>
      </c>
      <c r="G1681" s="10">
        <v>45323</v>
      </c>
      <c r="H1681" s="11">
        <v>10</v>
      </c>
      <c r="I1681" s="20" t="s">
        <v>259</v>
      </c>
      <c r="J1681" s="11" t="s">
        <v>261</v>
      </c>
      <c r="K1681" s="11" t="s">
        <v>8715</v>
      </c>
      <c r="L1681" s="11">
        <v>2</v>
      </c>
    </row>
    <row r="1682" spans="1:12">
      <c r="A1682" s="11" t="s">
        <v>3182</v>
      </c>
      <c r="D1682" s="11" t="s">
        <v>260</v>
      </c>
      <c r="E1682" s="19" t="s">
        <v>3432</v>
      </c>
      <c r="F1682" s="10">
        <v>42036</v>
      </c>
      <c r="G1682" s="10">
        <v>45323</v>
      </c>
      <c r="H1682" s="11">
        <v>10</v>
      </c>
      <c r="I1682" s="20" t="s">
        <v>259</v>
      </c>
      <c r="J1682" s="11" t="s">
        <v>261</v>
      </c>
      <c r="K1682" s="11" t="s">
        <v>8715</v>
      </c>
      <c r="L1682" s="11">
        <v>2</v>
      </c>
    </row>
    <row r="1683" spans="1:12">
      <c r="A1683" s="11" t="s">
        <v>3183</v>
      </c>
      <c r="D1683" s="11" t="s">
        <v>260</v>
      </c>
      <c r="E1683" s="19" t="s">
        <v>3433</v>
      </c>
      <c r="F1683" s="10">
        <v>42036</v>
      </c>
      <c r="G1683" s="10">
        <v>45323</v>
      </c>
      <c r="H1683" s="11">
        <v>10</v>
      </c>
      <c r="I1683" s="20" t="s">
        <v>259</v>
      </c>
      <c r="J1683" s="11" t="s">
        <v>261</v>
      </c>
      <c r="K1683" s="11" t="s">
        <v>8715</v>
      </c>
      <c r="L1683" s="11">
        <v>2</v>
      </c>
    </row>
    <row r="1684" spans="1:12">
      <c r="A1684" s="11" t="s">
        <v>3184</v>
      </c>
      <c r="D1684" s="11" t="s">
        <v>260</v>
      </c>
      <c r="E1684" s="19" t="s">
        <v>3434</v>
      </c>
      <c r="F1684" s="10">
        <v>42036</v>
      </c>
      <c r="G1684" s="10">
        <v>45323</v>
      </c>
      <c r="H1684" s="11">
        <v>10</v>
      </c>
      <c r="I1684" s="20" t="s">
        <v>259</v>
      </c>
      <c r="J1684" s="11" t="s">
        <v>261</v>
      </c>
      <c r="K1684" s="11" t="s">
        <v>8715</v>
      </c>
      <c r="L1684" s="11">
        <v>2</v>
      </c>
    </row>
    <row r="1685" spans="1:12">
      <c r="A1685" s="11" t="s">
        <v>3185</v>
      </c>
      <c r="D1685" s="11" t="s">
        <v>260</v>
      </c>
      <c r="E1685" s="19" t="s">
        <v>3435</v>
      </c>
      <c r="F1685" s="10">
        <v>42036</v>
      </c>
      <c r="G1685" s="10">
        <v>45323</v>
      </c>
      <c r="H1685" s="11">
        <v>10</v>
      </c>
      <c r="I1685" s="20" t="s">
        <v>259</v>
      </c>
      <c r="J1685" s="11" t="s">
        <v>261</v>
      </c>
      <c r="K1685" s="11" t="s">
        <v>8715</v>
      </c>
      <c r="L1685" s="11">
        <v>2</v>
      </c>
    </row>
    <row r="1686" spans="1:12">
      <c r="A1686" s="11" t="s">
        <v>3186</v>
      </c>
      <c r="D1686" s="11" t="s">
        <v>260</v>
      </c>
      <c r="E1686" s="19" t="s">
        <v>3436</v>
      </c>
      <c r="F1686" s="10">
        <v>42036</v>
      </c>
      <c r="G1686" s="10">
        <v>45323</v>
      </c>
      <c r="H1686" s="11">
        <v>10</v>
      </c>
      <c r="I1686" s="20" t="s">
        <v>259</v>
      </c>
      <c r="J1686" s="11" t="s">
        <v>261</v>
      </c>
      <c r="K1686" s="11" t="s">
        <v>8715</v>
      </c>
      <c r="L1686" s="11">
        <v>2</v>
      </c>
    </row>
    <row r="1687" spans="1:12">
      <c r="A1687" s="11" t="s">
        <v>3187</v>
      </c>
      <c r="D1687" s="11" t="s">
        <v>260</v>
      </c>
      <c r="E1687" s="19" t="s">
        <v>3437</v>
      </c>
      <c r="F1687" s="10">
        <v>42036</v>
      </c>
      <c r="G1687" s="10">
        <v>45323</v>
      </c>
      <c r="H1687" s="11">
        <v>10</v>
      </c>
      <c r="I1687" s="20" t="s">
        <v>259</v>
      </c>
      <c r="J1687" s="11" t="s">
        <v>261</v>
      </c>
      <c r="K1687" s="11" t="s">
        <v>8715</v>
      </c>
      <c r="L1687" s="11">
        <v>2</v>
      </c>
    </row>
    <row r="1688" spans="1:12">
      <c r="A1688" s="11" t="s">
        <v>3188</v>
      </c>
      <c r="D1688" s="11" t="s">
        <v>260</v>
      </c>
      <c r="E1688" s="19" t="s">
        <v>3438</v>
      </c>
      <c r="F1688" s="10">
        <v>42036</v>
      </c>
      <c r="G1688" s="10">
        <v>45323</v>
      </c>
      <c r="H1688" s="11">
        <v>10</v>
      </c>
      <c r="I1688" s="20" t="s">
        <v>259</v>
      </c>
      <c r="J1688" s="11" t="s">
        <v>261</v>
      </c>
      <c r="K1688" s="11" t="s">
        <v>8715</v>
      </c>
      <c r="L1688" s="11">
        <v>2</v>
      </c>
    </row>
    <row r="1689" spans="1:12">
      <c r="A1689" s="11" t="s">
        <v>3189</v>
      </c>
      <c r="D1689" s="11" t="s">
        <v>260</v>
      </c>
      <c r="E1689" s="19" t="s">
        <v>3439</v>
      </c>
      <c r="F1689" s="10">
        <v>42036</v>
      </c>
      <c r="G1689" s="10">
        <v>45323</v>
      </c>
      <c r="H1689" s="11">
        <v>10</v>
      </c>
      <c r="I1689" s="20" t="s">
        <v>259</v>
      </c>
      <c r="J1689" s="11" t="s">
        <v>261</v>
      </c>
      <c r="K1689" s="11" t="s">
        <v>8715</v>
      </c>
      <c r="L1689" s="11">
        <v>2</v>
      </c>
    </row>
    <row r="1690" spans="1:12">
      <c r="A1690" s="11" t="s">
        <v>3190</v>
      </c>
      <c r="D1690" s="11" t="s">
        <v>260</v>
      </c>
      <c r="E1690" s="19" t="s">
        <v>3440</v>
      </c>
      <c r="F1690" s="10">
        <v>42036</v>
      </c>
      <c r="G1690" s="10">
        <v>45323</v>
      </c>
      <c r="H1690" s="11">
        <v>10</v>
      </c>
      <c r="I1690" s="20" t="s">
        <v>259</v>
      </c>
      <c r="J1690" s="11" t="s">
        <v>261</v>
      </c>
      <c r="K1690" s="11" t="s">
        <v>8715</v>
      </c>
      <c r="L1690" s="11">
        <v>2</v>
      </c>
    </row>
    <row r="1691" spans="1:12">
      <c r="A1691" s="11" t="s">
        <v>3191</v>
      </c>
      <c r="D1691" s="11" t="s">
        <v>260</v>
      </c>
      <c r="E1691" s="19" t="s">
        <v>3441</v>
      </c>
      <c r="F1691" s="10">
        <v>42036</v>
      </c>
      <c r="G1691" s="10">
        <v>45323</v>
      </c>
      <c r="H1691" s="11">
        <v>10</v>
      </c>
      <c r="I1691" s="20" t="s">
        <v>259</v>
      </c>
      <c r="J1691" s="11" t="s">
        <v>261</v>
      </c>
      <c r="K1691" s="11" t="s">
        <v>8715</v>
      </c>
      <c r="L1691" s="11">
        <v>2</v>
      </c>
    </row>
    <row r="1692" spans="1:12">
      <c r="A1692" s="11" t="s">
        <v>3192</v>
      </c>
      <c r="D1692" s="11" t="s">
        <v>260</v>
      </c>
      <c r="E1692" s="19" t="s">
        <v>3442</v>
      </c>
      <c r="F1692" s="10">
        <v>42036</v>
      </c>
      <c r="G1692" s="10">
        <v>45323</v>
      </c>
      <c r="H1692" s="11">
        <v>10</v>
      </c>
      <c r="I1692" s="20" t="s">
        <v>259</v>
      </c>
      <c r="J1692" s="11" t="s">
        <v>261</v>
      </c>
      <c r="K1692" s="11" t="s">
        <v>8715</v>
      </c>
      <c r="L1692" s="11">
        <v>2</v>
      </c>
    </row>
    <row r="1693" spans="1:12">
      <c r="A1693" s="11" t="s">
        <v>3193</v>
      </c>
      <c r="D1693" s="11" t="s">
        <v>260</v>
      </c>
      <c r="E1693" s="19" t="s">
        <v>3443</v>
      </c>
      <c r="F1693" s="10">
        <v>42036</v>
      </c>
      <c r="G1693" s="10">
        <v>45323</v>
      </c>
      <c r="H1693" s="11">
        <v>10</v>
      </c>
      <c r="I1693" s="20" t="s">
        <v>259</v>
      </c>
      <c r="J1693" s="11" t="s">
        <v>261</v>
      </c>
      <c r="K1693" s="11" t="s">
        <v>8715</v>
      </c>
      <c r="L1693" s="11">
        <v>2</v>
      </c>
    </row>
    <row r="1694" spans="1:12">
      <c r="A1694" s="11" t="s">
        <v>3194</v>
      </c>
      <c r="D1694" s="11" t="s">
        <v>260</v>
      </c>
      <c r="E1694" s="19" t="s">
        <v>3444</v>
      </c>
      <c r="F1694" s="10">
        <v>42036</v>
      </c>
      <c r="G1694" s="10">
        <v>45323</v>
      </c>
      <c r="H1694" s="11">
        <v>10</v>
      </c>
      <c r="I1694" s="20" t="s">
        <v>259</v>
      </c>
      <c r="J1694" s="11" t="s">
        <v>261</v>
      </c>
      <c r="K1694" s="11" t="s">
        <v>8715</v>
      </c>
      <c r="L1694" s="11">
        <v>2</v>
      </c>
    </row>
    <row r="1695" spans="1:12">
      <c r="A1695" s="11" t="s">
        <v>3195</v>
      </c>
      <c r="D1695" s="11" t="s">
        <v>260</v>
      </c>
      <c r="E1695" s="19" t="s">
        <v>3445</v>
      </c>
      <c r="F1695" s="10">
        <v>42036</v>
      </c>
      <c r="G1695" s="10">
        <v>45323</v>
      </c>
      <c r="H1695" s="11">
        <v>10</v>
      </c>
      <c r="I1695" s="20" t="s">
        <v>259</v>
      </c>
      <c r="J1695" s="11" t="s">
        <v>261</v>
      </c>
      <c r="K1695" s="11" t="s">
        <v>8715</v>
      </c>
      <c r="L1695" s="11">
        <v>2</v>
      </c>
    </row>
    <row r="1696" spans="1:12">
      <c r="A1696" s="11" t="s">
        <v>3196</v>
      </c>
      <c r="D1696" s="11" t="s">
        <v>260</v>
      </c>
      <c r="E1696" s="19" t="s">
        <v>3446</v>
      </c>
      <c r="F1696" s="10">
        <v>42036</v>
      </c>
      <c r="G1696" s="10">
        <v>45323</v>
      </c>
      <c r="H1696" s="11">
        <v>10</v>
      </c>
      <c r="I1696" s="20" t="s">
        <v>259</v>
      </c>
      <c r="J1696" s="11" t="s">
        <v>261</v>
      </c>
      <c r="K1696" s="11" t="s">
        <v>8715</v>
      </c>
      <c r="L1696" s="11">
        <v>2</v>
      </c>
    </row>
    <row r="1697" spans="1:12">
      <c r="A1697" s="11" t="s">
        <v>3197</v>
      </c>
      <c r="D1697" s="11" t="s">
        <v>260</v>
      </c>
      <c r="E1697" s="19" t="s">
        <v>3447</v>
      </c>
      <c r="F1697" s="10">
        <v>42036</v>
      </c>
      <c r="G1697" s="10">
        <v>45323</v>
      </c>
      <c r="H1697" s="11">
        <v>10</v>
      </c>
      <c r="I1697" s="20" t="s">
        <v>259</v>
      </c>
      <c r="J1697" s="11" t="s">
        <v>261</v>
      </c>
      <c r="K1697" s="11" t="s">
        <v>8715</v>
      </c>
      <c r="L1697" s="11">
        <v>2</v>
      </c>
    </row>
    <row r="1698" spans="1:12">
      <c r="A1698" s="11" t="s">
        <v>3198</v>
      </c>
      <c r="D1698" s="11" t="s">
        <v>260</v>
      </c>
      <c r="E1698" s="19" t="s">
        <v>3448</v>
      </c>
      <c r="F1698" s="10">
        <v>42036</v>
      </c>
      <c r="G1698" s="10">
        <v>45323</v>
      </c>
      <c r="H1698" s="11">
        <v>10</v>
      </c>
      <c r="I1698" s="20" t="s">
        <v>259</v>
      </c>
      <c r="J1698" s="11" t="s">
        <v>261</v>
      </c>
      <c r="K1698" s="11" t="s">
        <v>8715</v>
      </c>
      <c r="L1698" s="11">
        <v>2</v>
      </c>
    </row>
    <row r="1699" spans="1:12">
      <c r="A1699" s="11" t="s">
        <v>3199</v>
      </c>
      <c r="D1699" s="11" t="s">
        <v>260</v>
      </c>
      <c r="E1699" s="19" t="s">
        <v>3449</v>
      </c>
      <c r="F1699" s="10">
        <v>42036</v>
      </c>
      <c r="G1699" s="10">
        <v>45323</v>
      </c>
      <c r="H1699" s="11">
        <v>10</v>
      </c>
      <c r="I1699" s="20" t="s">
        <v>259</v>
      </c>
      <c r="J1699" s="11" t="s">
        <v>261</v>
      </c>
      <c r="K1699" s="11" t="s">
        <v>8715</v>
      </c>
      <c r="L1699" s="11">
        <v>2</v>
      </c>
    </row>
    <row r="1700" spans="1:12">
      <c r="A1700" s="11" t="s">
        <v>3200</v>
      </c>
      <c r="D1700" s="11" t="s">
        <v>260</v>
      </c>
      <c r="E1700" s="19" t="s">
        <v>3450</v>
      </c>
      <c r="F1700" s="10">
        <v>42036</v>
      </c>
      <c r="G1700" s="10">
        <v>45323</v>
      </c>
      <c r="H1700" s="11">
        <v>10</v>
      </c>
      <c r="I1700" s="20" t="s">
        <v>259</v>
      </c>
      <c r="J1700" s="11" t="s">
        <v>261</v>
      </c>
      <c r="K1700" s="11" t="s">
        <v>8715</v>
      </c>
      <c r="L1700" s="11">
        <v>2</v>
      </c>
    </row>
    <row r="1701" spans="1:12">
      <c r="A1701" s="11" t="s">
        <v>3201</v>
      </c>
      <c r="D1701" s="11" t="s">
        <v>260</v>
      </c>
      <c r="E1701" s="19" t="s">
        <v>3451</v>
      </c>
      <c r="F1701" s="10">
        <v>42036</v>
      </c>
      <c r="G1701" s="10">
        <v>45323</v>
      </c>
      <c r="H1701" s="11">
        <v>10</v>
      </c>
      <c r="I1701" s="20" t="s">
        <v>259</v>
      </c>
      <c r="J1701" s="11" t="s">
        <v>261</v>
      </c>
      <c r="K1701" s="11" t="s">
        <v>8715</v>
      </c>
      <c r="L1701" s="11">
        <v>2</v>
      </c>
    </row>
    <row r="1702" spans="1:12">
      <c r="A1702" s="11" t="s">
        <v>3202</v>
      </c>
      <c r="D1702" s="11" t="s">
        <v>260</v>
      </c>
      <c r="E1702" s="19" t="s">
        <v>3452</v>
      </c>
      <c r="F1702" s="10">
        <v>42036</v>
      </c>
      <c r="G1702" s="10">
        <v>45323</v>
      </c>
      <c r="H1702" s="11">
        <v>10</v>
      </c>
      <c r="I1702" s="20" t="s">
        <v>259</v>
      </c>
      <c r="J1702" s="11" t="s">
        <v>261</v>
      </c>
      <c r="K1702" s="11" t="s">
        <v>8715</v>
      </c>
      <c r="L1702" s="11">
        <v>2</v>
      </c>
    </row>
    <row r="1703" spans="1:12">
      <c r="A1703" s="11" t="s">
        <v>3203</v>
      </c>
      <c r="D1703" s="11" t="s">
        <v>260</v>
      </c>
      <c r="E1703" s="19" t="s">
        <v>3453</v>
      </c>
      <c r="F1703" s="10">
        <v>42036</v>
      </c>
      <c r="G1703" s="10">
        <v>45323</v>
      </c>
      <c r="H1703" s="11">
        <v>10</v>
      </c>
      <c r="I1703" s="20" t="s">
        <v>259</v>
      </c>
      <c r="J1703" s="11" t="s">
        <v>261</v>
      </c>
      <c r="K1703" s="11" t="s">
        <v>8715</v>
      </c>
      <c r="L1703" s="11">
        <v>2</v>
      </c>
    </row>
    <row r="1704" spans="1:12">
      <c r="A1704" s="11" t="s">
        <v>3204</v>
      </c>
      <c r="D1704" s="11" t="s">
        <v>260</v>
      </c>
      <c r="E1704" s="19" t="s">
        <v>3454</v>
      </c>
      <c r="F1704" s="10">
        <v>42036</v>
      </c>
      <c r="G1704" s="10">
        <v>45323</v>
      </c>
      <c r="H1704" s="11">
        <v>10</v>
      </c>
      <c r="I1704" s="20" t="s">
        <v>259</v>
      </c>
      <c r="J1704" s="11" t="s">
        <v>261</v>
      </c>
      <c r="K1704" s="11" t="s">
        <v>8715</v>
      </c>
      <c r="L1704" s="11">
        <v>2</v>
      </c>
    </row>
    <row r="1705" spans="1:12">
      <c r="A1705" s="11" t="s">
        <v>3205</v>
      </c>
      <c r="D1705" s="11" t="s">
        <v>260</v>
      </c>
      <c r="E1705" s="19" t="s">
        <v>3455</v>
      </c>
      <c r="F1705" s="10">
        <v>42036</v>
      </c>
      <c r="G1705" s="10">
        <v>45323</v>
      </c>
      <c r="H1705" s="11">
        <v>10</v>
      </c>
      <c r="I1705" s="20" t="s">
        <v>259</v>
      </c>
      <c r="J1705" s="11" t="s">
        <v>261</v>
      </c>
      <c r="K1705" s="11" t="s">
        <v>8715</v>
      </c>
      <c r="L1705" s="11">
        <v>2</v>
      </c>
    </row>
    <row r="1706" spans="1:12">
      <c r="A1706" s="11" t="s">
        <v>3206</v>
      </c>
      <c r="D1706" s="11" t="s">
        <v>260</v>
      </c>
      <c r="E1706" s="19" t="s">
        <v>3456</v>
      </c>
      <c r="F1706" s="10">
        <v>42036</v>
      </c>
      <c r="G1706" s="10">
        <v>45323</v>
      </c>
      <c r="H1706" s="11">
        <v>10</v>
      </c>
      <c r="I1706" s="20" t="s">
        <v>259</v>
      </c>
      <c r="J1706" s="11" t="s">
        <v>261</v>
      </c>
      <c r="K1706" s="11" t="s">
        <v>8715</v>
      </c>
      <c r="L1706" s="11">
        <v>2</v>
      </c>
    </row>
    <row r="1707" spans="1:12">
      <c r="A1707" s="11" t="s">
        <v>3207</v>
      </c>
      <c r="D1707" s="11" t="s">
        <v>260</v>
      </c>
      <c r="E1707" s="19" t="s">
        <v>3457</v>
      </c>
      <c r="F1707" s="10">
        <v>42036</v>
      </c>
      <c r="G1707" s="10">
        <v>45323</v>
      </c>
      <c r="H1707" s="11">
        <v>10</v>
      </c>
      <c r="I1707" s="20" t="s">
        <v>259</v>
      </c>
      <c r="J1707" s="11" t="s">
        <v>261</v>
      </c>
      <c r="K1707" s="11" t="s">
        <v>8715</v>
      </c>
      <c r="L1707" s="11">
        <v>2</v>
      </c>
    </row>
    <row r="1708" spans="1:12">
      <c r="A1708" s="11" t="s">
        <v>3208</v>
      </c>
      <c r="D1708" s="11" t="s">
        <v>260</v>
      </c>
      <c r="E1708" s="19" t="s">
        <v>3458</v>
      </c>
      <c r="F1708" s="10">
        <v>42036</v>
      </c>
      <c r="G1708" s="10">
        <v>45323</v>
      </c>
      <c r="H1708" s="11">
        <v>10</v>
      </c>
      <c r="I1708" s="20" t="s">
        <v>259</v>
      </c>
      <c r="J1708" s="11" t="s">
        <v>261</v>
      </c>
      <c r="K1708" s="11" t="s">
        <v>8715</v>
      </c>
      <c r="L1708" s="11">
        <v>2</v>
      </c>
    </row>
    <row r="1709" spans="1:12">
      <c r="A1709" s="11" t="s">
        <v>3209</v>
      </c>
      <c r="D1709" s="11" t="s">
        <v>260</v>
      </c>
      <c r="E1709" s="19" t="s">
        <v>3459</v>
      </c>
      <c r="F1709" s="10">
        <v>42036</v>
      </c>
      <c r="G1709" s="10">
        <v>45323</v>
      </c>
      <c r="H1709" s="11">
        <v>10</v>
      </c>
      <c r="I1709" s="20" t="s">
        <v>259</v>
      </c>
      <c r="J1709" s="11" t="s">
        <v>261</v>
      </c>
      <c r="K1709" s="11" t="s">
        <v>8715</v>
      </c>
      <c r="L1709" s="11">
        <v>2</v>
      </c>
    </row>
    <row r="1710" spans="1:12">
      <c r="A1710" s="11" t="s">
        <v>3210</v>
      </c>
      <c r="D1710" s="11" t="s">
        <v>260</v>
      </c>
      <c r="E1710" s="19" t="s">
        <v>3460</v>
      </c>
      <c r="F1710" s="10">
        <v>42036</v>
      </c>
      <c r="G1710" s="10">
        <v>45323</v>
      </c>
      <c r="H1710" s="11">
        <v>10</v>
      </c>
      <c r="I1710" s="20" t="s">
        <v>259</v>
      </c>
      <c r="J1710" s="11" t="s">
        <v>261</v>
      </c>
      <c r="K1710" s="11" t="s">
        <v>8715</v>
      </c>
      <c r="L1710" s="11">
        <v>2</v>
      </c>
    </row>
    <row r="1711" spans="1:12">
      <c r="A1711" s="11" t="s">
        <v>3211</v>
      </c>
      <c r="D1711" s="11" t="s">
        <v>260</v>
      </c>
      <c r="E1711" s="19" t="s">
        <v>3461</v>
      </c>
      <c r="F1711" s="10">
        <v>42036</v>
      </c>
      <c r="G1711" s="10">
        <v>45323</v>
      </c>
      <c r="H1711" s="11">
        <v>10</v>
      </c>
      <c r="I1711" s="20" t="s">
        <v>259</v>
      </c>
      <c r="J1711" s="11" t="s">
        <v>261</v>
      </c>
      <c r="K1711" s="11" t="s">
        <v>8715</v>
      </c>
      <c r="L1711" s="11">
        <v>2</v>
      </c>
    </row>
    <row r="1712" spans="1:12">
      <c r="A1712" s="11" t="s">
        <v>3212</v>
      </c>
      <c r="D1712" s="11" t="s">
        <v>260</v>
      </c>
      <c r="E1712" s="19" t="s">
        <v>3462</v>
      </c>
      <c r="F1712" s="10">
        <v>42036</v>
      </c>
      <c r="G1712" s="10">
        <v>45323</v>
      </c>
      <c r="H1712" s="11">
        <v>10</v>
      </c>
      <c r="I1712" s="20" t="s">
        <v>259</v>
      </c>
      <c r="J1712" s="11" t="s">
        <v>261</v>
      </c>
      <c r="K1712" s="11" t="s">
        <v>8715</v>
      </c>
      <c r="L1712" s="11">
        <v>2</v>
      </c>
    </row>
    <row r="1713" spans="1:12">
      <c r="A1713" s="11" t="s">
        <v>3213</v>
      </c>
      <c r="D1713" s="11" t="s">
        <v>260</v>
      </c>
      <c r="E1713" s="19" t="s">
        <v>3463</v>
      </c>
      <c r="F1713" s="10">
        <v>42036</v>
      </c>
      <c r="G1713" s="10">
        <v>45323</v>
      </c>
      <c r="H1713" s="11">
        <v>10</v>
      </c>
      <c r="I1713" s="20" t="s">
        <v>259</v>
      </c>
      <c r="J1713" s="11" t="s">
        <v>261</v>
      </c>
      <c r="K1713" s="11" t="s">
        <v>8715</v>
      </c>
      <c r="L1713" s="11">
        <v>2</v>
      </c>
    </row>
    <row r="1714" spans="1:12">
      <c r="A1714" s="11" t="s">
        <v>3214</v>
      </c>
      <c r="D1714" s="11" t="s">
        <v>260</v>
      </c>
      <c r="E1714" s="19" t="s">
        <v>3464</v>
      </c>
      <c r="F1714" s="10">
        <v>42036</v>
      </c>
      <c r="G1714" s="10">
        <v>45323</v>
      </c>
      <c r="H1714" s="11">
        <v>10</v>
      </c>
      <c r="I1714" s="20" t="s">
        <v>259</v>
      </c>
      <c r="J1714" s="11" t="s">
        <v>261</v>
      </c>
      <c r="K1714" s="11" t="s">
        <v>8715</v>
      </c>
      <c r="L1714" s="11">
        <v>2</v>
      </c>
    </row>
    <row r="1715" spans="1:12">
      <c r="A1715" s="11" t="s">
        <v>3215</v>
      </c>
      <c r="D1715" s="11" t="s">
        <v>260</v>
      </c>
      <c r="E1715" s="19" t="s">
        <v>3465</v>
      </c>
      <c r="F1715" s="10">
        <v>42036</v>
      </c>
      <c r="G1715" s="10">
        <v>45323</v>
      </c>
      <c r="H1715" s="11">
        <v>10</v>
      </c>
      <c r="I1715" s="20" t="s">
        <v>259</v>
      </c>
      <c r="J1715" s="11" t="s">
        <v>261</v>
      </c>
      <c r="K1715" s="11" t="s">
        <v>8715</v>
      </c>
      <c r="L1715" s="11">
        <v>2</v>
      </c>
    </row>
    <row r="1716" spans="1:12">
      <c r="A1716" s="11" t="s">
        <v>3216</v>
      </c>
      <c r="D1716" s="11" t="s">
        <v>260</v>
      </c>
      <c r="E1716" s="19" t="s">
        <v>3466</v>
      </c>
      <c r="F1716" s="10">
        <v>42036</v>
      </c>
      <c r="G1716" s="10">
        <v>45323</v>
      </c>
      <c r="H1716" s="11">
        <v>10</v>
      </c>
      <c r="I1716" s="20" t="s">
        <v>259</v>
      </c>
      <c r="J1716" s="11" t="s">
        <v>261</v>
      </c>
      <c r="K1716" s="11" t="s">
        <v>8715</v>
      </c>
      <c r="L1716" s="11">
        <v>2</v>
      </c>
    </row>
    <row r="1717" spans="1:12">
      <c r="A1717" s="11" t="s">
        <v>3217</v>
      </c>
      <c r="D1717" s="11" t="s">
        <v>260</v>
      </c>
      <c r="E1717" s="19" t="s">
        <v>3467</v>
      </c>
      <c r="F1717" s="10">
        <v>42036</v>
      </c>
      <c r="G1717" s="10">
        <v>45323</v>
      </c>
      <c r="H1717" s="11">
        <v>10</v>
      </c>
      <c r="I1717" s="20" t="s">
        <v>259</v>
      </c>
      <c r="J1717" s="11" t="s">
        <v>261</v>
      </c>
      <c r="K1717" s="11" t="s">
        <v>8715</v>
      </c>
      <c r="L1717" s="11">
        <v>2</v>
      </c>
    </row>
    <row r="1718" spans="1:12">
      <c r="A1718" s="11" t="s">
        <v>3218</v>
      </c>
      <c r="D1718" s="11" t="s">
        <v>260</v>
      </c>
      <c r="E1718" s="19" t="s">
        <v>3468</v>
      </c>
      <c r="F1718" s="10">
        <v>42036</v>
      </c>
      <c r="G1718" s="10">
        <v>45323</v>
      </c>
      <c r="H1718" s="11">
        <v>10</v>
      </c>
      <c r="I1718" s="20" t="s">
        <v>259</v>
      </c>
      <c r="J1718" s="11" t="s">
        <v>261</v>
      </c>
      <c r="K1718" s="11" t="s">
        <v>8715</v>
      </c>
      <c r="L1718" s="11">
        <v>2</v>
      </c>
    </row>
    <row r="1719" spans="1:12">
      <c r="A1719" s="11" t="s">
        <v>3219</v>
      </c>
      <c r="D1719" s="11" t="s">
        <v>260</v>
      </c>
      <c r="E1719" s="19" t="s">
        <v>3469</v>
      </c>
      <c r="F1719" s="10">
        <v>42036</v>
      </c>
      <c r="G1719" s="10">
        <v>45323</v>
      </c>
      <c r="H1719" s="11">
        <v>10</v>
      </c>
      <c r="I1719" s="20" t="s">
        <v>259</v>
      </c>
      <c r="J1719" s="11" t="s">
        <v>261</v>
      </c>
      <c r="K1719" s="11" t="s">
        <v>8715</v>
      </c>
      <c r="L1719" s="11">
        <v>2</v>
      </c>
    </row>
    <row r="1720" spans="1:12">
      <c r="A1720" s="11" t="s">
        <v>3220</v>
      </c>
      <c r="D1720" s="11" t="s">
        <v>260</v>
      </c>
      <c r="E1720" s="19" t="s">
        <v>3470</v>
      </c>
      <c r="F1720" s="10">
        <v>42036</v>
      </c>
      <c r="G1720" s="10">
        <v>45323</v>
      </c>
      <c r="H1720" s="11">
        <v>10</v>
      </c>
      <c r="I1720" s="20" t="s">
        <v>259</v>
      </c>
      <c r="J1720" s="11" t="s">
        <v>261</v>
      </c>
      <c r="K1720" s="11" t="s">
        <v>8715</v>
      </c>
      <c r="L1720" s="11">
        <v>2</v>
      </c>
    </row>
    <row r="1721" spans="1:12">
      <c r="A1721" s="11" t="s">
        <v>3221</v>
      </c>
      <c r="D1721" s="11" t="s">
        <v>260</v>
      </c>
      <c r="E1721" s="19" t="s">
        <v>3471</v>
      </c>
      <c r="F1721" s="10">
        <v>42036</v>
      </c>
      <c r="G1721" s="10">
        <v>45323</v>
      </c>
      <c r="H1721" s="11">
        <v>10</v>
      </c>
      <c r="I1721" s="20" t="s">
        <v>259</v>
      </c>
      <c r="J1721" s="11" t="s">
        <v>261</v>
      </c>
      <c r="K1721" s="11" t="s">
        <v>8715</v>
      </c>
      <c r="L1721" s="11">
        <v>2</v>
      </c>
    </row>
    <row r="1722" spans="1:12">
      <c r="A1722" s="11" t="s">
        <v>3222</v>
      </c>
      <c r="D1722" s="11" t="s">
        <v>260</v>
      </c>
      <c r="E1722" s="19" t="s">
        <v>3472</v>
      </c>
      <c r="F1722" s="10">
        <v>42036</v>
      </c>
      <c r="G1722" s="10">
        <v>45323</v>
      </c>
      <c r="H1722" s="11">
        <v>10</v>
      </c>
      <c r="I1722" s="20" t="s">
        <v>259</v>
      </c>
      <c r="J1722" s="11" t="s">
        <v>261</v>
      </c>
      <c r="K1722" s="11" t="s">
        <v>8715</v>
      </c>
      <c r="L1722" s="11">
        <v>2</v>
      </c>
    </row>
    <row r="1723" spans="1:12">
      <c r="A1723" s="11" t="s">
        <v>3223</v>
      </c>
      <c r="D1723" s="11" t="s">
        <v>260</v>
      </c>
      <c r="E1723" s="19" t="s">
        <v>3473</v>
      </c>
      <c r="F1723" s="10">
        <v>42036</v>
      </c>
      <c r="G1723" s="10">
        <v>45323</v>
      </c>
      <c r="H1723" s="11">
        <v>10</v>
      </c>
      <c r="I1723" s="20" t="s">
        <v>259</v>
      </c>
      <c r="J1723" s="11" t="s">
        <v>261</v>
      </c>
      <c r="K1723" s="11" t="s">
        <v>8715</v>
      </c>
      <c r="L1723" s="11">
        <v>2</v>
      </c>
    </row>
    <row r="1724" spans="1:12">
      <c r="A1724" s="11" t="s">
        <v>3224</v>
      </c>
      <c r="D1724" s="11" t="s">
        <v>260</v>
      </c>
      <c r="E1724" s="19" t="s">
        <v>3474</v>
      </c>
      <c r="F1724" s="10">
        <v>42036</v>
      </c>
      <c r="G1724" s="10">
        <v>45323</v>
      </c>
      <c r="H1724" s="11">
        <v>10</v>
      </c>
      <c r="I1724" s="20" t="s">
        <v>259</v>
      </c>
      <c r="J1724" s="11" t="s">
        <v>261</v>
      </c>
      <c r="K1724" s="11" t="s">
        <v>8715</v>
      </c>
      <c r="L1724" s="11">
        <v>2</v>
      </c>
    </row>
    <row r="1725" spans="1:12">
      <c r="A1725" s="11" t="s">
        <v>3225</v>
      </c>
      <c r="D1725" s="11" t="s">
        <v>260</v>
      </c>
      <c r="E1725" s="19" t="s">
        <v>3475</v>
      </c>
      <c r="F1725" s="10">
        <v>42036</v>
      </c>
      <c r="G1725" s="10">
        <v>45323</v>
      </c>
      <c r="H1725" s="11">
        <v>10</v>
      </c>
      <c r="I1725" s="20" t="s">
        <v>259</v>
      </c>
      <c r="J1725" s="11" t="s">
        <v>261</v>
      </c>
      <c r="K1725" s="11" t="s">
        <v>8715</v>
      </c>
      <c r="L1725" s="11">
        <v>2</v>
      </c>
    </row>
    <row r="1726" spans="1:12">
      <c r="A1726" s="11" t="s">
        <v>3226</v>
      </c>
      <c r="D1726" s="11" t="s">
        <v>260</v>
      </c>
      <c r="E1726" s="19" t="s">
        <v>3476</v>
      </c>
      <c r="F1726" s="10">
        <v>42036</v>
      </c>
      <c r="G1726" s="10">
        <v>45323</v>
      </c>
      <c r="H1726" s="11">
        <v>10</v>
      </c>
      <c r="I1726" s="20" t="s">
        <v>259</v>
      </c>
      <c r="J1726" s="11" t="s">
        <v>261</v>
      </c>
      <c r="K1726" s="11" t="s">
        <v>8715</v>
      </c>
      <c r="L1726" s="11">
        <v>2</v>
      </c>
    </row>
    <row r="1727" spans="1:12">
      <c r="A1727" s="11" t="s">
        <v>3227</v>
      </c>
      <c r="D1727" s="11" t="s">
        <v>260</v>
      </c>
      <c r="E1727" s="19" t="s">
        <v>3477</v>
      </c>
      <c r="F1727" s="10">
        <v>42036</v>
      </c>
      <c r="G1727" s="10">
        <v>45323</v>
      </c>
      <c r="H1727" s="11">
        <v>10</v>
      </c>
      <c r="I1727" s="20" t="s">
        <v>259</v>
      </c>
      <c r="J1727" s="11" t="s">
        <v>261</v>
      </c>
      <c r="K1727" s="11" t="s">
        <v>8715</v>
      </c>
      <c r="L1727" s="11">
        <v>2</v>
      </c>
    </row>
    <row r="1728" spans="1:12">
      <c r="A1728" s="11" t="s">
        <v>3228</v>
      </c>
      <c r="D1728" s="11" t="s">
        <v>260</v>
      </c>
      <c r="E1728" s="19" t="s">
        <v>3478</v>
      </c>
      <c r="F1728" s="10">
        <v>42036</v>
      </c>
      <c r="G1728" s="10">
        <v>45323</v>
      </c>
      <c r="H1728" s="11">
        <v>10</v>
      </c>
      <c r="I1728" s="20" t="s">
        <v>259</v>
      </c>
      <c r="J1728" s="11" t="s">
        <v>261</v>
      </c>
      <c r="K1728" s="11" t="s">
        <v>8715</v>
      </c>
      <c r="L1728" s="11">
        <v>2</v>
      </c>
    </row>
    <row r="1729" spans="1:12">
      <c r="A1729" s="11" t="s">
        <v>3229</v>
      </c>
      <c r="D1729" s="11" t="s">
        <v>260</v>
      </c>
      <c r="E1729" s="19" t="s">
        <v>3479</v>
      </c>
      <c r="F1729" s="10">
        <v>42036</v>
      </c>
      <c r="G1729" s="10">
        <v>45323</v>
      </c>
      <c r="H1729" s="11">
        <v>10</v>
      </c>
      <c r="I1729" s="20" t="s">
        <v>259</v>
      </c>
      <c r="J1729" s="11" t="s">
        <v>261</v>
      </c>
      <c r="K1729" s="11" t="s">
        <v>8715</v>
      </c>
      <c r="L1729" s="11">
        <v>2</v>
      </c>
    </row>
    <row r="1730" spans="1:12">
      <c r="A1730" s="11" t="s">
        <v>3230</v>
      </c>
      <c r="D1730" s="11" t="s">
        <v>260</v>
      </c>
      <c r="E1730" s="19" t="s">
        <v>3480</v>
      </c>
      <c r="F1730" s="10">
        <v>42036</v>
      </c>
      <c r="G1730" s="10">
        <v>45323</v>
      </c>
      <c r="H1730" s="11">
        <v>10</v>
      </c>
      <c r="I1730" s="20" t="s">
        <v>259</v>
      </c>
      <c r="J1730" s="11" t="s">
        <v>261</v>
      </c>
      <c r="K1730" s="11" t="s">
        <v>8715</v>
      </c>
      <c r="L1730" s="11">
        <v>2</v>
      </c>
    </row>
    <row r="1731" spans="1:12">
      <c r="A1731" s="11" t="s">
        <v>3231</v>
      </c>
      <c r="D1731" s="11" t="s">
        <v>260</v>
      </c>
      <c r="E1731" s="19" t="s">
        <v>3481</v>
      </c>
      <c r="F1731" s="10">
        <v>42036</v>
      </c>
      <c r="G1731" s="10">
        <v>45323</v>
      </c>
      <c r="H1731" s="11">
        <v>10</v>
      </c>
      <c r="I1731" s="20" t="s">
        <v>259</v>
      </c>
      <c r="J1731" s="11" t="s">
        <v>261</v>
      </c>
      <c r="K1731" s="11" t="s">
        <v>8715</v>
      </c>
      <c r="L1731" s="11">
        <v>2</v>
      </c>
    </row>
    <row r="1732" spans="1:12">
      <c r="A1732" s="11" t="s">
        <v>3232</v>
      </c>
      <c r="D1732" s="11" t="s">
        <v>260</v>
      </c>
      <c r="E1732" s="19" t="s">
        <v>3482</v>
      </c>
      <c r="F1732" s="10">
        <v>42036</v>
      </c>
      <c r="G1732" s="10">
        <v>45323</v>
      </c>
      <c r="H1732" s="11">
        <v>10</v>
      </c>
      <c r="I1732" s="20" t="s">
        <v>259</v>
      </c>
      <c r="J1732" s="11" t="s">
        <v>261</v>
      </c>
      <c r="K1732" s="11" t="s">
        <v>8715</v>
      </c>
      <c r="L1732" s="11">
        <v>2</v>
      </c>
    </row>
    <row r="1733" spans="1:12">
      <c r="A1733" s="11" t="s">
        <v>3233</v>
      </c>
      <c r="D1733" s="11" t="s">
        <v>260</v>
      </c>
      <c r="E1733" s="19" t="s">
        <v>3483</v>
      </c>
      <c r="F1733" s="10">
        <v>42036</v>
      </c>
      <c r="G1733" s="10">
        <v>45323</v>
      </c>
      <c r="H1733" s="11">
        <v>10</v>
      </c>
      <c r="I1733" s="20" t="s">
        <v>259</v>
      </c>
      <c r="J1733" s="11" t="s">
        <v>261</v>
      </c>
      <c r="K1733" s="11" t="s">
        <v>8715</v>
      </c>
      <c r="L1733" s="11">
        <v>2</v>
      </c>
    </row>
    <row r="1734" spans="1:12">
      <c r="A1734" s="11" t="s">
        <v>3234</v>
      </c>
      <c r="D1734" s="11" t="s">
        <v>260</v>
      </c>
      <c r="E1734" s="19" t="s">
        <v>3484</v>
      </c>
      <c r="F1734" s="10">
        <v>42036</v>
      </c>
      <c r="G1734" s="10">
        <v>45323</v>
      </c>
      <c r="H1734" s="11">
        <v>10</v>
      </c>
      <c r="I1734" s="20" t="s">
        <v>259</v>
      </c>
      <c r="J1734" s="11" t="s">
        <v>261</v>
      </c>
      <c r="K1734" s="11" t="s">
        <v>8715</v>
      </c>
      <c r="L1734" s="11">
        <v>2</v>
      </c>
    </row>
    <row r="1735" spans="1:12">
      <c r="A1735" s="11" t="s">
        <v>3235</v>
      </c>
      <c r="D1735" s="11" t="s">
        <v>260</v>
      </c>
      <c r="E1735" s="19" t="s">
        <v>3485</v>
      </c>
      <c r="F1735" s="10">
        <v>42036</v>
      </c>
      <c r="G1735" s="10">
        <v>45323</v>
      </c>
      <c r="H1735" s="11">
        <v>10</v>
      </c>
      <c r="I1735" s="20" t="s">
        <v>259</v>
      </c>
      <c r="J1735" s="11" t="s">
        <v>261</v>
      </c>
      <c r="K1735" s="11" t="s">
        <v>8715</v>
      </c>
      <c r="L1735" s="11">
        <v>2</v>
      </c>
    </row>
    <row r="1736" spans="1:12">
      <c r="A1736" s="11" t="s">
        <v>3236</v>
      </c>
      <c r="D1736" s="11" t="s">
        <v>260</v>
      </c>
      <c r="E1736" s="19" t="s">
        <v>3486</v>
      </c>
      <c r="F1736" s="10">
        <v>42036</v>
      </c>
      <c r="G1736" s="10">
        <v>45323</v>
      </c>
      <c r="H1736" s="11">
        <v>10</v>
      </c>
      <c r="I1736" s="20" t="s">
        <v>259</v>
      </c>
      <c r="J1736" s="11" t="s">
        <v>261</v>
      </c>
      <c r="K1736" s="11" t="s">
        <v>8715</v>
      </c>
      <c r="L1736" s="11">
        <v>2</v>
      </c>
    </row>
    <row r="1737" spans="1:12">
      <c r="A1737" s="11" t="s">
        <v>3237</v>
      </c>
      <c r="D1737" s="11" t="s">
        <v>260</v>
      </c>
      <c r="E1737" s="19" t="s">
        <v>3487</v>
      </c>
      <c r="F1737" s="10">
        <v>42036</v>
      </c>
      <c r="G1737" s="10">
        <v>45323</v>
      </c>
      <c r="H1737" s="11">
        <v>10</v>
      </c>
      <c r="I1737" s="20" t="s">
        <v>259</v>
      </c>
      <c r="J1737" s="11" t="s">
        <v>261</v>
      </c>
      <c r="K1737" s="11" t="s">
        <v>8715</v>
      </c>
      <c r="L1737" s="11">
        <v>2</v>
      </c>
    </row>
    <row r="1738" spans="1:12">
      <c r="A1738" s="11" t="s">
        <v>3238</v>
      </c>
      <c r="D1738" s="11" t="s">
        <v>260</v>
      </c>
      <c r="E1738" s="19" t="s">
        <v>3488</v>
      </c>
      <c r="F1738" s="10">
        <v>42036</v>
      </c>
      <c r="G1738" s="10">
        <v>45323</v>
      </c>
      <c r="H1738" s="11">
        <v>10</v>
      </c>
      <c r="I1738" s="20" t="s">
        <v>259</v>
      </c>
      <c r="J1738" s="11" t="s">
        <v>261</v>
      </c>
      <c r="K1738" s="11" t="s">
        <v>8715</v>
      </c>
      <c r="L1738" s="11">
        <v>2</v>
      </c>
    </row>
    <row r="1739" spans="1:12">
      <c r="A1739" s="11" t="s">
        <v>3239</v>
      </c>
      <c r="D1739" s="11" t="s">
        <v>260</v>
      </c>
      <c r="E1739" s="19" t="s">
        <v>3489</v>
      </c>
      <c r="F1739" s="10">
        <v>42036</v>
      </c>
      <c r="G1739" s="10">
        <v>45323</v>
      </c>
      <c r="H1739" s="11">
        <v>10</v>
      </c>
      <c r="I1739" s="20" t="s">
        <v>259</v>
      </c>
      <c r="J1739" s="11" t="s">
        <v>261</v>
      </c>
      <c r="K1739" s="11" t="s">
        <v>8715</v>
      </c>
      <c r="L1739" s="11">
        <v>2</v>
      </c>
    </row>
    <row r="1740" spans="1:12">
      <c r="A1740" s="11" t="s">
        <v>3240</v>
      </c>
      <c r="D1740" s="11" t="s">
        <v>260</v>
      </c>
      <c r="E1740" s="19" t="s">
        <v>3490</v>
      </c>
      <c r="F1740" s="10">
        <v>42036</v>
      </c>
      <c r="G1740" s="10">
        <v>45323</v>
      </c>
      <c r="H1740" s="11">
        <v>10</v>
      </c>
      <c r="I1740" s="20" t="s">
        <v>259</v>
      </c>
      <c r="J1740" s="11" t="s">
        <v>261</v>
      </c>
      <c r="K1740" s="11" t="s">
        <v>8715</v>
      </c>
      <c r="L1740" s="11">
        <v>2</v>
      </c>
    </row>
    <row r="1741" spans="1:12">
      <c r="A1741" s="11" t="s">
        <v>3241</v>
      </c>
      <c r="D1741" s="11" t="s">
        <v>260</v>
      </c>
      <c r="E1741" s="19" t="s">
        <v>3491</v>
      </c>
      <c r="F1741" s="10">
        <v>42036</v>
      </c>
      <c r="G1741" s="10">
        <v>45323</v>
      </c>
      <c r="H1741" s="11">
        <v>10</v>
      </c>
      <c r="I1741" s="20" t="s">
        <v>259</v>
      </c>
      <c r="J1741" s="11" t="s">
        <v>261</v>
      </c>
      <c r="K1741" s="11" t="s">
        <v>8715</v>
      </c>
      <c r="L1741" s="11">
        <v>2</v>
      </c>
    </row>
    <row r="1742" spans="1:12">
      <c r="A1742" s="11" t="s">
        <v>3242</v>
      </c>
      <c r="D1742" s="11" t="s">
        <v>260</v>
      </c>
      <c r="E1742" s="19" t="s">
        <v>3492</v>
      </c>
      <c r="F1742" s="10">
        <v>42036</v>
      </c>
      <c r="G1742" s="10">
        <v>45323</v>
      </c>
      <c r="H1742" s="11">
        <v>10</v>
      </c>
      <c r="I1742" s="20" t="s">
        <v>259</v>
      </c>
      <c r="J1742" s="11" t="s">
        <v>261</v>
      </c>
      <c r="K1742" s="11" t="s">
        <v>8715</v>
      </c>
      <c r="L1742" s="11">
        <v>2</v>
      </c>
    </row>
    <row r="1743" spans="1:12">
      <c r="A1743" s="11" t="s">
        <v>3243</v>
      </c>
      <c r="D1743" s="11" t="s">
        <v>260</v>
      </c>
      <c r="E1743" s="19" t="s">
        <v>3493</v>
      </c>
      <c r="F1743" s="10">
        <v>42036</v>
      </c>
      <c r="G1743" s="10">
        <v>45323</v>
      </c>
      <c r="H1743" s="11">
        <v>10</v>
      </c>
      <c r="I1743" s="20" t="s">
        <v>259</v>
      </c>
      <c r="J1743" s="11" t="s">
        <v>261</v>
      </c>
      <c r="K1743" s="11" t="s">
        <v>8715</v>
      </c>
      <c r="L1743" s="11">
        <v>2</v>
      </c>
    </row>
    <row r="1744" spans="1:12">
      <c r="A1744" s="11" t="s">
        <v>3244</v>
      </c>
      <c r="D1744" s="11" t="s">
        <v>260</v>
      </c>
      <c r="E1744" s="19" t="s">
        <v>3494</v>
      </c>
      <c r="F1744" s="10">
        <v>42036</v>
      </c>
      <c r="G1744" s="10">
        <v>45323</v>
      </c>
      <c r="H1744" s="11">
        <v>10</v>
      </c>
      <c r="I1744" s="20" t="s">
        <v>259</v>
      </c>
      <c r="J1744" s="11" t="s">
        <v>261</v>
      </c>
      <c r="K1744" s="11" t="s">
        <v>8715</v>
      </c>
      <c r="L1744" s="11">
        <v>2</v>
      </c>
    </row>
    <row r="1745" spans="1:12">
      <c r="A1745" s="11" t="s">
        <v>3245</v>
      </c>
      <c r="D1745" s="11" t="s">
        <v>260</v>
      </c>
      <c r="E1745" s="19" t="s">
        <v>3495</v>
      </c>
      <c r="F1745" s="10">
        <v>42036</v>
      </c>
      <c r="G1745" s="10">
        <v>45323</v>
      </c>
      <c r="H1745" s="11">
        <v>10</v>
      </c>
      <c r="I1745" s="20" t="s">
        <v>259</v>
      </c>
      <c r="J1745" s="11" t="s">
        <v>261</v>
      </c>
      <c r="K1745" s="11" t="s">
        <v>8715</v>
      </c>
      <c r="L1745" s="11">
        <v>2</v>
      </c>
    </row>
    <row r="1746" spans="1:12">
      <c r="A1746" s="11" t="s">
        <v>3246</v>
      </c>
      <c r="D1746" s="11" t="s">
        <v>260</v>
      </c>
      <c r="E1746" s="19" t="s">
        <v>3496</v>
      </c>
      <c r="F1746" s="10">
        <v>42036</v>
      </c>
      <c r="G1746" s="10">
        <v>45323</v>
      </c>
      <c r="H1746" s="11">
        <v>10</v>
      </c>
      <c r="I1746" s="20" t="s">
        <v>259</v>
      </c>
      <c r="J1746" s="11" t="s">
        <v>261</v>
      </c>
      <c r="K1746" s="11" t="s">
        <v>8715</v>
      </c>
      <c r="L1746" s="11">
        <v>2</v>
      </c>
    </row>
    <row r="1747" spans="1:12">
      <c r="A1747" s="11" t="s">
        <v>3247</v>
      </c>
      <c r="D1747" s="11" t="s">
        <v>260</v>
      </c>
      <c r="E1747" s="19" t="s">
        <v>3497</v>
      </c>
      <c r="F1747" s="10">
        <v>42036</v>
      </c>
      <c r="G1747" s="10">
        <v>45323</v>
      </c>
      <c r="H1747" s="11">
        <v>10</v>
      </c>
      <c r="I1747" s="20" t="s">
        <v>259</v>
      </c>
      <c r="J1747" s="11" t="s">
        <v>261</v>
      </c>
      <c r="K1747" s="11" t="s">
        <v>8715</v>
      </c>
      <c r="L1747" s="11">
        <v>2</v>
      </c>
    </row>
    <row r="1748" spans="1:12">
      <c r="A1748" s="11" t="s">
        <v>3248</v>
      </c>
      <c r="D1748" s="11" t="s">
        <v>260</v>
      </c>
      <c r="E1748" s="19" t="s">
        <v>3498</v>
      </c>
      <c r="F1748" s="10">
        <v>42036</v>
      </c>
      <c r="G1748" s="10">
        <v>45323</v>
      </c>
      <c r="H1748" s="11">
        <v>10</v>
      </c>
      <c r="I1748" s="20" t="s">
        <v>259</v>
      </c>
      <c r="J1748" s="11" t="s">
        <v>261</v>
      </c>
      <c r="K1748" s="11" t="s">
        <v>8715</v>
      </c>
      <c r="L1748" s="11">
        <v>2</v>
      </c>
    </row>
    <row r="1749" spans="1:12">
      <c r="A1749" s="11" t="s">
        <v>3249</v>
      </c>
      <c r="D1749" s="11" t="s">
        <v>260</v>
      </c>
      <c r="E1749" s="19" t="s">
        <v>3499</v>
      </c>
      <c r="F1749" s="10">
        <v>42036</v>
      </c>
      <c r="G1749" s="10">
        <v>45323</v>
      </c>
      <c r="H1749" s="11">
        <v>10</v>
      </c>
      <c r="I1749" s="20" t="s">
        <v>259</v>
      </c>
      <c r="J1749" s="11" t="s">
        <v>261</v>
      </c>
      <c r="K1749" s="11" t="s">
        <v>8715</v>
      </c>
      <c r="L1749" s="11">
        <v>2</v>
      </c>
    </row>
    <row r="1750" spans="1:12">
      <c r="A1750" s="11" t="s">
        <v>3250</v>
      </c>
      <c r="D1750" s="11" t="s">
        <v>260</v>
      </c>
      <c r="E1750" s="19" t="s">
        <v>3500</v>
      </c>
      <c r="F1750" s="10">
        <v>42036</v>
      </c>
      <c r="G1750" s="10">
        <v>45323</v>
      </c>
      <c r="H1750" s="11">
        <v>10</v>
      </c>
      <c r="I1750" s="20" t="s">
        <v>259</v>
      </c>
      <c r="J1750" s="11" t="s">
        <v>261</v>
      </c>
      <c r="K1750" s="11" t="s">
        <v>8715</v>
      </c>
      <c r="L1750" s="11">
        <v>2</v>
      </c>
    </row>
    <row r="1751" spans="1:12">
      <c r="A1751" s="11" t="s">
        <v>3251</v>
      </c>
      <c r="D1751" s="11" t="s">
        <v>260</v>
      </c>
      <c r="E1751" s="19" t="s">
        <v>3501</v>
      </c>
      <c r="F1751" s="10">
        <v>42036</v>
      </c>
      <c r="G1751" s="10">
        <v>45323</v>
      </c>
      <c r="H1751" s="11">
        <v>10</v>
      </c>
      <c r="I1751" s="20" t="s">
        <v>259</v>
      </c>
      <c r="J1751" s="11" t="s">
        <v>261</v>
      </c>
      <c r="K1751" s="11" t="s">
        <v>8715</v>
      </c>
      <c r="L1751" s="11">
        <v>2</v>
      </c>
    </row>
    <row r="1752" spans="1:12">
      <c r="A1752" s="11" t="s">
        <v>3252</v>
      </c>
      <c r="D1752" s="11" t="s">
        <v>260</v>
      </c>
      <c r="E1752" s="19" t="s">
        <v>3502</v>
      </c>
      <c r="F1752" s="10">
        <v>42036</v>
      </c>
      <c r="G1752" s="10">
        <v>45323</v>
      </c>
      <c r="H1752" s="11">
        <v>10</v>
      </c>
      <c r="I1752" s="20" t="s">
        <v>259</v>
      </c>
      <c r="J1752" s="11" t="s">
        <v>261</v>
      </c>
      <c r="K1752" s="11" t="s">
        <v>8715</v>
      </c>
      <c r="L1752" s="11">
        <v>2</v>
      </c>
    </row>
    <row r="1753" spans="1:12">
      <c r="A1753" s="11" t="s">
        <v>3253</v>
      </c>
      <c r="D1753" s="11" t="s">
        <v>260</v>
      </c>
      <c r="E1753" s="19" t="s">
        <v>3503</v>
      </c>
      <c r="F1753" s="10">
        <v>42036</v>
      </c>
      <c r="G1753" s="10">
        <v>45323</v>
      </c>
      <c r="H1753" s="11">
        <v>10</v>
      </c>
      <c r="I1753" s="20" t="s">
        <v>259</v>
      </c>
      <c r="J1753" s="11" t="s">
        <v>261</v>
      </c>
      <c r="K1753" s="11" t="s">
        <v>8715</v>
      </c>
      <c r="L1753" s="11">
        <v>2</v>
      </c>
    </row>
    <row r="1754" spans="1:12">
      <c r="A1754" s="11" t="s">
        <v>3254</v>
      </c>
      <c r="D1754" s="11" t="s">
        <v>260</v>
      </c>
      <c r="E1754" s="19" t="s">
        <v>3504</v>
      </c>
      <c r="F1754" s="10">
        <v>42036</v>
      </c>
      <c r="G1754" s="10">
        <v>45323</v>
      </c>
      <c r="H1754" s="11">
        <v>10</v>
      </c>
      <c r="I1754" s="20" t="s">
        <v>259</v>
      </c>
      <c r="J1754" s="11" t="s">
        <v>261</v>
      </c>
      <c r="K1754" s="11" t="s">
        <v>8715</v>
      </c>
      <c r="L1754" s="11">
        <v>2</v>
      </c>
    </row>
    <row r="1755" spans="1:12">
      <c r="A1755" s="11" t="s">
        <v>3255</v>
      </c>
      <c r="D1755" s="11" t="s">
        <v>260</v>
      </c>
      <c r="E1755" s="19" t="s">
        <v>3505</v>
      </c>
      <c r="F1755" s="10">
        <v>42036</v>
      </c>
      <c r="G1755" s="10">
        <v>45323</v>
      </c>
      <c r="H1755" s="11">
        <v>10</v>
      </c>
      <c r="I1755" s="20" t="s">
        <v>259</v>
      </c>
      <c r="J1755" s="11" t="s">
        <v>261</v>
      </c>
      <c r="K1755" s="11" t="s">
        <v>8715</v>
      </c>
      <c r="L1755" s="11">
        <v>2</v>
      </c>
    </row>
    <row r="1756" spans="1:12">
      <c r="A1756" s="11" t="s">
        <v>3256</v>
      </c>
      <c r="D1756" s="11" t="s">
        <v>260</v>
      </c>
      <c r="E1756" s="19" t="s">
        <v>3506</v>
      </c>
      <c r="F1756" s="10">
        <v>42036</v>
      </c>
      <c r="G1756" s="10">
        <v>45323</v>
      </c>
      <c r="H1756" s="11">
        <v>10</v>
      </c>
      <c r="I1756" s="20" t="s">
        <v>259</v>
      </c>
      <c r="J1756" s="11" t="s">
        <v>261</v>
      </c>
      <c r="K1756" s="11" t="s">
        <v>8715</v>
      </c>
      <c r="L1756" s="11">
        <v>2</v>
      </c>
    </row>
    <row r="1757" spans="1:12">
      <c r="A1757" s="11" t="s">
        <v>3257</v>
      </c>
      <c r="D1757" s="11" t="s">
        <v>260</v>
      </c>
      <c r="E1757" s="19" t="s">
        <v>3507</v>
      </c>
      <c r="F1757" s="10">
        <v>42036</v>
      </c>
      <c r="G1757" s="10">
        <v>45323</v>
      </c>
      <c r="H1757" s="11">
        <v>10</v>
      </c>
      <c r="I1757" s="20" t="s">
        <v>259</v>
      </c>
      <c r="J1757" s="11" t="s">
        <v>261</v>
      </c>
      <c r="K1757" s="11" t="s">
        <v>8715</v>
      </c>
      <c r="L1757" s="11">
        <v>2</v>
      </c>
    </row>
    <row r="1758" spans="1:12">
      <c r="A1758" s="11" t="s">
        <v>3258</v>
      </c>
      <c r="D1758" s="11" t="s">
        <v>260</v>
      </c>
      <c r="E1758" s="19" t="s">
        <v>3508</v>
      </c>
      <c r="F1758" s="10">
        <v>42036</v>
      </c>
      <c r="G1758" s="10">
        <v>45323</v>
      </c>
      <c r="H1758" s="11">
        <v>10</v>
      </c>
      <c r="I1758" s="20" t="s">
        <v>259</v>
      </c>
      <c r="J1758" s="11" t="s">
        <v>261</v>
      </c>
      <c r="K1758" s="11" t="s">
        <v>8715</v>
      </c>
      <c r="L1758" s="11">
        <v>2</v>
      </c>
    </row>
    <row r="1759" spans="1:12">
      <c r="A1759" s="11" t="s">
        <v>3259</v>
      </c>
      <c r="D1759" s="11" t="s">
        <v>260</v>
      </c>
      <c r="E1759" s="19" t="s">
        <v>3509</v>
      </c>
      <c r="F1759" s="10">
        <v>42036</v>
      </c>
      <c r="G1759" s="10">
        <v>45323</v>
      </c>
      <c r="H1759" s="11">
        <v>10</v>
      </c>
      <c r="I1759" s="20" t="s">
        <v>259</v>
      </c>
      <c r="J1759" s="11" t="s">
        <v>261</v>
      </c>
      <c r="K1759" s="11" t="s">
        <v>8715</v>
      </c>
      <c r="L1759" s="11">
        <v>2</v>
      </c>
    </row>
    <row r="1760" spans="1:12">
      <c r="A1760" s="11" t="s">
        <v>3260</v>
      </c>
      <c r="D1760" s="11" t="s">
        <v>260</v>
      </c>
      <c r="E1760" s="19" t="s">
        <v>3510</v>
      </c>
      <c r="F1760" s="10">
        <v>42036</v>
      </c>
      <c r="G1760" s="10">
        <v>45323</v>
      </c>
      <c r="H1760" s="11">
        <v>10</v>
      </c>
      <c r="I1760" s="20" t="s">
        <v>259</v>
      </c>
      <c r="J1760" s="11" t="s">
        <v>261</v>
      </c>
      <c r="K1760" s="11" t="s">
        <v>8715</v>
      </c>
      <c r="L1760" s="11">
        <v>2</v>
      </c>
    </row>
    <row r="1761" spans="1:12">
      <c r="A1761" s="11" t="s">
        <v>3261</v>
      </c>
      <c r="D1761" s="11" t="s">
        <v>260</v>
      </c>
      <c r="E1761" s="19" t="s">
        <v>3511</v>
      </c>
      <c r="F1761" s="10">
        <v>42036</v>
      </c>
      <c r="G1761" s="10">
        <v>45323</v>
      </c>
      <c r="H1761" s="11">
        <v>10</v>
      </c>
      <c r="I1761" s="20" t="s">
        <v>259</v>
      </c>
      <c r="J1761" s="11" t="s">
        <v>261</v>
      </c>
      <c r="K1761" s="11" t="s">
        <v>8715</v>
      </c>
      <c r="L1761" s="11">
        <v>2</v>
      </c>
    </row>
    <row r="1762" spans="1:12">
      <c r="A1762" s="11" t="s">
        <v>3512</v>
      </c>
      <c r="D1762" s="11" t="s">
        <v>260</v>
      </c>
      <c r="E1762" s="19" t="s">
        <v>3762</v>
      </c>
      <c r="F1762" s="10">
        <v>42036</v>
      </c>
      <c r="G1762" s="10">
        <v>45323</v>
      </c>
      <c r="H1762" s="11">
        <v>10</v>
      </c>
      <c r="I1762" s="20" t="s">
        <v>259</v>
      </c>
      <c r="J1762" s="11" t="s">
        <v>261</v>
      </c>
      <c r="K1762" s="11" t="s">
        <v>8715</v>
      </c>
      <c r="L1762" s="11">
        <v>2</v>
      </c>
    </row>
    <row r="1763" spans="1:12">
      <c r="A1763" s="11" t="s">
        <v>3513</v>
      </c>
      <c r="D1763" s="11" t="s">
        <v>260</v>
      </c>
      <c r="E1763" s="19" t="s">
        <v>3763</v>
      </c>
      <c r="F1763" s="10">
        <v>42036</v>
      </c>
      <c r="G1763" s="10">
        <v>45323</v>
      </c>
      <c r="H1763" s="11">
        <v>10</v>
      </c>
      <c r="I1763" s="20" t="s">
        <v>259</v>
      </c>
      <c r="J1763" s="11" t="s">
        <v>261</v>
      </c>
      <c r="K1763" s="11" t="s">
        <v>8715</v>
      </c>
      <c r="L1763" s="11">
        <v>2</v>
      </c>
    </row>
    <row r="1764" spans="1:12">
      <c r="A1764" s="11" t="s">
        <v>3514</v>
      </c>
      <c r="D1764" s="11" t="s">
        <v>260</v>
      </c>
      <c r="E1764" s="19" t="s">
        <v>3764</v>
      </c>
      <c r="F1764" s="10">
        <v>42036</v>
      </c>
      <c r="G1764" s="10">
        <v>45323</v>
      </c>
      <c r="H1764" s="11">
        <v>10</v>
      </c>
      <c r="I1764" s="20" t="s">
        <v>259</v>
      </c>
      <c r="J1764" s="11" t="s">
        <v>261</v>
      </c>
      <c r="K1764" s="11" t="s">
        <v>8715</v>
      </c>
      <c r="L1764" s="11">
        <v>2</v>
      </c>
    </row>
    <row r="1765" spans="1:12">
      <c r="A1765" s="11" t="s">
        <v>3515</v>
      </c>
      <c r="D1765" s="11" t="s">
        <v>260</v>
      </c>
      <c r="E1765" s="19" t="s">
        <v>3765</v>
      </c>
      <c r="F1765" s="10">
        <v>42036</v>
      </c>
      <c r="G1765" s="10">
        <v>45323</v>
      </c>
      <c r="H1765" s="11">
        <v>10</v>
      </c>
      <c r="I1765" s="20" t="s">
        <v>259</v>
      </c>
      <c r="J1765" s="11" t="s">
        <v>261</v>
      </c>
      <c r="K1765" s="11" t="s">
        <v>8715</v>
      </c>
      <c r="L1765" s="11">
        <v>2</v>
      </c>
    </row>
    <row r="1766" spans="1:12">
      <c r="A1766" s="11" t="s">
        <v>3516</v>
      </c>
      <c r="D1766" s="11" t="s">
        <v>260</v>
      </c>
      <c r="E1766" s="19" t="s">
        <v>3766</v>
      </c>
      <c r="F1766" s="10">
        <v>42036</v>
      </c>
      <c r="G1766" s="10">
        <v>45323</v>
      </c>
      <c r="H1766" s="11">
        <v>10</v>
      </c>
      <c r="I1766" s="20" t="s">
        <v>259</v>
      </c>
      <c r="J1766" s="11" t="s">
        <v>261</v>
      </c>
      <c r="K1766" s="11" t="s">
        <v>8715</v>
      </c>
      <c r="L1766" s="11">
        <v>2</v>
      </c>
    </row>
    <row r="1767" spans="1:12">
      <c r="A1767" s="11" t="s">
        <v>3517</v>
      </c>
      <c r="D1767" s="11" t="s">
        <v>260</v>
      </c>
      <c r="E1767" s="19" t="s">
        <v>3767</v>
      </c>
      <c r="F1767" s="10">
        <v>42036</v>
      </c>
      <c r="G1767" s="10">
        <v>45323</v>
      </c>
      <c r="H1767" s="11">
        <v>10</v>
      </c>
      <c r="I1767" s="20" t="s">
        <v>259</v>
      </c>
      <c r="J1767" s="11" t="s">
        <v>261</v>
      </c>
      <c r="K1767" s="11" t="s">
        <v>8715</v>
      </c>
      <c r="L1767" s="11">
        <v>2</v>
      </c>
    </row>
    <row r="1768" spans="1:12">
      <c r="A1768" s="11" t="s">
        <v>3518</v>
      </c>
      <c r="D1768" s="11" t="s">
        <v>260</v>
      </c>
      <c r="E1768" s="19" t="s">
        <v>3768</v>
      </c>
      <c r="F1768" s="10">
        <v>42036</v>
      </c>
      <c r="G1768" s="10">
        <v>45323</v>
      </c>
      <c r="H1768" s="11">
        <v>10</v>
      </c>
      <c r="I1768" s="20" t="s">
        <v>259</v>
      </c>
      <c r="J1768" s="11" t="s">
        <v>261</v>
      </c>
      <c r="K1768" s="11" t="s">
        <v>8715</v>
      </c>
      <c r="L1768" s="11">
        <v>2</v>
      </c>
    </row>
    <row r="1769" spans="1:12">
      <c r="A1769" s="11" t="s">
        <v>3519</v>
      </c>
      <c r="D1769" s="11" t="s">
        <v>260</v>
      </c>
      <c r="E1769" s="19" t="s">
        <v>3769</v>
      </c>
      <c r="F1769" s="10">
        <v>42036</v>
      </c>
      <c r="G1769" s="10">
        <v>45323</v>
      </c>
      <c r="H1769" s="11">
        <v>10</v>
      </c>
      <c r="I1769" s="20" t="s">
        <v>259</v>
      </c>
      <c r="J1769" s="11" t="s">
        <v>261</v>
      </c>
      <c r="K1769" s="11" t="s">
        <v>8715</v>
      </c>
      <c r="L1769" s="11">
        <v>2</v>
      </c>
    </row>
    <row r="1770" spans="1:12">
      <c r="A1770" s="11" t="s">
        <v>3520</v>
      </c>
      <c r="D1770" s="11" t="s">
        <v>260</v>
      </c>
      <c r="E1770" s="19" t="s">
        <v>3770</v>
      </c>
      <c r="F1770" s="10">
        <v>42036</v>
      </c>
      <c r="G1770" s="10">
        <v>45323</v>
      </c>
      <c r="H1770" s="11">
        <v>10</v>
      </c>
      <c r="I1770" s="20" t="s">
        <v>259</v>
      </c>
      <c r="J1770" s="11" t="s">
        <v>261</v>
      </c>
      <c r="K1770" s="11" t="s">
        <v>8715</v>
      </c>
      <c r="L1770" s="11">
        <v>2</v>
      </c>
    </row>
    <row r="1771" spans="1:12">
      <c r="A1771" s="11" t="s">
        <v>3521</v>
      </c>
      <c r="D1771" s="11" t="s">
        <v>260</v>
      </c>
      <c r="E1771" s="19" t="s">
        <v>3771</v>
      </c>
      <c r="F1771" s="10">
        <v>42036</v>
      </c>
      <c r="G1771" s="10">
        <v>45323</v>
      </c>
      <c r="H1771" s="11">
        <v>10</v>
      </c>
      <c r="I1771" s="20" t="s">
        <v>259</v>
      </c>
      <c r="J1771" s="11" t="s">
        <v>261</v>
      </c>
      <c r="K1771" s="11" t="s">
        <v>8715</v>
      </c>
      <c r="L1771" s="11">
        <v>2</v>
      </c>
    </row>
    <row r="1772" spans="1:12">
      <c r="A1772" s="11" t="s">
        <v>3522</v>
      </c>
      <c r="D1772" s="11" t="s">
        <v>260</v>
      </c>
      <c r="E1772" s="19" t="s">
        <v>3772</v>
      </c>
      <c r="F1772" s="10">
        <v>42036</v>
      </c>
      <c r="G1772" s="10">
        <v>45323</v>
      </c>
      <c r="H1772" s="11">
        <v>10</v>
      </c>
      <c r="I1772" s="20" t="s">
        <v>259</v>
      </c>
      <c r="J1772" s="11" t="s">
        <v>261</v>
      </c>
      <c r="K1772" s="11" t="s">
        <v>8715</v>
      </c>
      <c r="L1772" s="11">
        <v>2</v>
      </c>
    </row>
    <row r="1773" spans="1:12">
      <c r="A1773" s="11" t="s">
        <v>3523</v>
      </c>
      <c r="D1773" s="11" t="s">
        <v>260</v>
      </c>
      <c r="E1773" s="19" t="s">
        <v>3773</v>
      </c>
      <c r="F1773" s="10">
        <v>42036</v>
      </c>
      <c r="G1773" s="10">
        <v>45323</v>
      </c>
      <c r="H1773" s="11">
        <v>10</v>
      </c>
      <c r="I1773" s="20" t="s">
        <v>259</v>
      </c>
      <c r="J1773" s="11" t="s">
        <v>261</v>
      </c>
      <c r="K1773" s="11" t="s">
        <v>8715</v>
      </c>
      <c r="L1773" s="11">
        <v>2</v>
      </c>
    </row>
    <row r="1774" spans="1:12">
      <c r="A1774" s="11" t="s">
        <v>3524</v>
      </c>
      <c r="D1774" s="11" t="s">
        <v>260</v>
      </c>
      <c r="E1774" s="19" t="s">
        <v>3774</v>
      </c>
      <c r="F1774" s="10">
        <v>42036</v>
      </c>
      <c r="G1774" s="10">
        <v>45323</v>
      </c>
      <c r="H1774" s="11">
        <v>10</v>
      </c>
      <c r="I1774" s="20" t="s">
        <v>259</v>
      </c>
      <c r="J1774" s="11" t="s">
        <v>261</v>
      </c>
      <c r="K1774" s="11" t="s">
        <v>8715</v>
      </c>
      <c r="L1774" s="11">
        <v>2</v>
      </c>
    </row>
    <row r="1775" spans="1:12">
      <c r="A1775" s="11" t="s">
        <v>3525</v>
      </c>
      <c r="D1775" s="11" t="s">
        <v>260</v>
      </c>
      <c r="E1775" s="19" t="s">
        <v>3775</v>
      </c>
      <c r="F1775" s="10">
        <v>42036</v>
      </c>
      <c r="G1775" s="10">
        <v>45323</v>
      </c>
      <c r="H1775" s="11">
        <v>10</v>
      </c>
      <c r="I1775" s="20" t="s">
        <v>259</v>
      </c>
      <c r="J1775" s="11" t="s">
        <v>261</v>
      </c>
      <c r="K1775" s="11" t="s">
        <v>8715</v>
      </c>
      <c r="L1775" s="11">
        <v>2</v>
      </c>
    </row>
    <row r="1776" spans="1:12">
      <c r="A1776" s="11" t="s">
        <v>3526</v>
      </c>
      <c r="D1776" s="11" t="s">
        <v>260</v>
      </c>
      <c r="E1776" s="19" t="s">
        <v>3776</v>
      </c>
      <c r="F1776" s="10">
        <v>42036</v>
      </c>
      <c r="G1776" s="10">
        <v>45323</v>
      </c>
      <c r="H1776" s="11">
        <v>10</v>
      </c>
      <c r="I1776" s="20" t="s">
        <v>259</v>
      </c>
      <c r="J1776" s="11" t="s">
        <v>261</v>
      </c>
      <c r="K1776" s="11" t="s">
        <v>8715</v>
      </c>
      <c r="L1776" s="11">
        <v>2</v>
      </c>
    </row>
    <row r="1777" spans="1:12">
      <c r="A1777" s="11" t="s">
        <v>3527</v>
      </c>
      <c r="D1777" s="11" t="s">
        <v>260</v>
      </c>
      <c r="E1777" s="19" t="s">
        <v>3777</v>
      </c>
      <c r="F1777" s="10">
        <v>42036</v>
      </c>
      <c r="G1777" s="10">
        <v>45323</v>
      </c>
      <c r="H1777" s="11">
        <v>10</v>
      </c>
      <c r="I1777" s="20" t="s">
        <v>259</v>
      </c>
      <c r="J1777" s="11" t="s">
        <v>261</v>
      </c>
      <c r="K1777" s="11" t="s">
        <v>8715</v>
      </c>
      <c r="L1777" s="11">
        <v>2</v>
      </c>
    </row>
    <row r="1778" spans="1:12">
      <c r="A1778" s="11" t="s">
        <v>3528</v>
      </c>
      <c r="D1778" s="11" t="s">
        <v>260</v>
      </c>
      <c r="E1778" s="19" t="s">
        <v>3778</v>
      </c>
      <c r="F1778" s="10">
        <v>42036</v>
      </c>
      <c r="G1778" s="10">
        <v>45323</v>
      </c>
      <c r="H1778" s="11">
        <v>10</v>
      </c>
      <c r="I1778" s="20" t="s">
        <v>259</v>
      </c>
      <c r="J1778" s="11" t="s">
        <v>261</v>
      </c>
      <c r="K1778" s="11" t="s">
        <v>8715</v>
      </c>
      <c r="L1778" s="11">
        <v>2</v>
      </c>
    </row>
    <row r="1779" spans="1:12">
      <c r="A1779" s="11" t="s">
        <v>3529</v>
      </c>
      <c r="D1779" s="11" t="s">
        <v>260</v>
      </c>
      <c r="E1779" s="19" t="s">
        <v>3779</v>
      </c>
      <c r="F1779" s="10">
        <v>42036</v>
      </c>
      <c r="G1779" s="10">
        <v>45323</v>
      </c>
      <c r="H1779" s="11">
        <v>10</v>
      </c>
      <c r="I1779" s="20" t="s">
        <v>259</v>
      </c>
      <c r="J1779" s="11" t="s">
        <v>261</v>
      </c>
      <c r="K1779" s="11" t="s">
        <v>8715</v>
      </c>
      <c r="L1779" s="11">
        <v>2</v>
      </c>
    </row>
    <row r="1780" spans="1:12">
      <c r="A1780" s="11" t="s">
        <v>3530</v>
      </c>
      <c r="D1780" s="11" t="s">
        <v>260</v>
      </c>
      <c r="E1780" s="19" t="s">
        <v>3780</v>
      </c>
      <c r="F1780" s="10">
        <v>42036</v>
      </c>
      <c r="G1780" s="10">
        <v>45323</v>
      </c>
      <c r="H1780" s="11">
        <v>10</v>
      </c>
      <c r="I1780" s="20" t="s">
        <v>259</v>
      </c>
      <c r="J1780" s="11" t="s">
        <v>261</v>
      </c>
      <c r="K1780" s="11" t="s">
        <v>8715</v>
      </c>
      <c r="L1780" s="11">
        <v>2</v>
      </c>
    </row>
    <row r="1781" spans="1:12">
      <c r="A1781" s="11" t="s">
        <v>3531</v>
      </c>
      <c r="D1781" s="11" t="s">
        <v>260</v>
      </c>
      <c r="E1781" s="19" t="s">
        <v>3781</v>
      </c>
      <c r="F1781" s="10">
        <v>42036</v>
      </c>
      <c r="G1781" s="10">
        <v>45323</v>
      </c>
      <c r="H1781" s="11">
        <v>10</v>
      </c>
      <c r="I1781" s="20" t="s">
        <v>259</v>
      </c>
      <c r="J1781" s="11" t="s">
        <v>261</v>
      </c>
      <c r="K1781" s="11" t="s">
        <v>8715</v>
      </c>
      <c r="L1781" s="11">
        <v>2</v>
      </c>
    </row>
    <row r="1782" spans="1:12">
      <c r="A1782" s="11" t="s">
        <v>3532</v>
      </c>
      <c r="D1782" s="11" t="s">
        <v>260</v>
      </c>
      <c r="E1782" s="19" t="s">
        <v>3782</v>
      </c>
      <c r="F1782" s="10">
        <v>42036</v>
      </c>
      <c r="G1782" s="10">
        <v>45323</v>
      </c>
      <c r="H1782" s="11">
        <v>10</v>
      </c>
      <c r="I1782" s="20" t="s">
        <v>259</v>
      </c>
      <c r="J1782" s="11" t="s">
        <v>261</v>
      </c>
      <c r="K1782" s="11" t="s">
        <v>8715</v>
      </c>
      <c r="L1782" s="11">
        <v>2</v>
      </c>
    </row>
    <row r="1783" spans="1:12">
      <c r="A1783" s="11" t="s">
        <v>3533</v>
      </c>
      <c r="D1783" s="11" t="s">
        <v>260</v>
      </c>
      <c r="E1783" s="19" t="s">
        <v>3783</v>
      </c>
      <c r="F1783" s="10">
        <v>42036</v>
      </c>
      <c r="G1783" s="10">
        <v>45323</v>
      </c>
      <c r="H1783" s="11">
        <v>10</v>
      </c>
      <c r="I1783" s="20" t="s">
        <v>259</v>
      </c>
      <c r="J1783" s="11" t="s">
        <v>261</v>
      </c>
      <c r="K1783" s="11" t="s">
        <v>8715</v>
      </c>
      <c r="L1783" s="11">
        <v>2</v>
      </c>
    </row>
    <row r="1784" spans="1:12">
      <c r="A1784" s="11" t="s">
        <v>3534</v>
      </c>
      <c r="D1784" s="11" t="s">
        <v>260</v>
      </c>
      <c r="E1784" s="19" t="s">
        <v>3784</v>
      </c>
      <c r="F1784" s="10">
        <v>42036</v>
      </c>
      <c r="G1784" s="10">
        <v>45323</v>
      </c>
      <c r="H1784" s="11">
        <v>10</v>
      </c>
      <c r="I1784" s="20" t="s">
        <v>259</v>
      </c>
      <c r="J1784" s="11" t="s">
        <v>261</v>
      </c>
      <c r="K1784" s="11" t="s">
        <v>8715</v>
      </c>
      <c r="L1784" s="11">
        <v>2</v>
      </c>
    </row>
    <row r="1785" spans="1:12">
      <c r="A1785" s="11" t="s">
        <v>3535</v>
      </c>
      <c r="D1785" s="11" t="s">
        <v>260</v>
      </c>
      <c r="E1785" s="19" t="s">
        <v>3785</v>
      </c>
      <c r="F1785" s="10">
        <v>42036</v>
      </c>
      <c r="G1785" s="10">
        <v>45323</v>
      </c>
      <c r="H1785" s="11">
        <v>10</v>
      </c>
      <c r="I1785" s="20" t="s">
        <v>259</v>
      </c>
      <c r="J1785" s="11" t="s">
        <v>261</v>
      </c>
      <c r="K1785" s="11" t="s">
        <v>8715</v>
      </c>
      <c r="L1785" s="11">
        <v>2</v>
      </c>
    </row>
    <row r="1786" spans="1:12">
      <c r="A1786" s="11" t="s">
        <v>3536</v>
      </c>
      <c r="D1786" s="11" t="s">
        <v>260</v>
      </c>
      <c r="E1786" s="19" t="s">
        <v>3786</v>
      </c>
      <c r="F1786" s="10">
        <v>42036</v>
      </c>
      <c r="G1786" s="10">
        <v>45323</v>
      </c>
      <c r="H1786" s="11">
        <v>10</v>
      </c>
      <c r="I1786" s="20" t="s">
        <v>259</v>
      </c>
      <c r="J1786" s="11" t="s">
        <v>261</v>
      </c>
      <c r="K1786" s="11" t="s">
        <v>8715</v>
      </c>
      <c r="L1786" s="11">
        <v>2</v>
      </c>
    </row>
    <row r="1787" spans="1:12">
      <c r="A1787" s="11" t="s">
        <v>3537</v>
      </c>
      <c r="D1787" s="11" t="s">
        <v>260</v>
      </c>
      <c r="E1787" s="19" t="s">
        <v>3787</v>
      </c>
      <c r="F1787" s="10">
        <v>42036</v>
      </c>
      <c r="G1787" s="10">
        <v>45323</v>
      </c>
      <c r="H1787" s="11">
        <v>10</v>
      </c>
      <c r="I1787" s="20" t="s">
        <v>259</v>
      </c>
      <c r="J1787" s="11" t="s">
        <v>261</v>
      </c>
      <c r="K1787" s="11" t="s">
        <v>8715</v>
      </c>
      <c r="L1787" s="11">
        <v>2</v>
      </c>
    </row>
    <row r="1788" spans="1:12">
      <c r="A1788" s="11" t="s">
        <v>3538</v>
      </c>
      <c r="D1788" s="11" t="s">
        <v>260</v>
      </c>
      <c r="E1788" s="19" t="s">
        <v>3788</v>
      </c>
      <c r="F1788" s="10">
        <v>42036</v>
      </c>
      <c r="G1788" s="10">
        <v>45323</v>
      </c>
      <c r="H1788" s="11">
        <v>10</v>
      </c>
      <c r="I1788" s="20" t="s">
        <v>259</v>
      </c>
      <c r="J1788" s="11" t="s">
        <v>261</v>
      </c>
      <c r="K1788" s="11" t="s">
        <v>8715</v>
      </c>
      <c r="L1788" s="11">
        <v>2</v>
      </c>
    </row>
    <row r="1789" spans="1:12">
      <c r="A1789" s="11" t="s">
        <v>3539</v>
      </c>
      <c r="D1789" s="11" t="s">
        <v>260</v>
      </c>
      <c r="E1789" s="19" t="s">
        <v>3789</v>
      </c>
      <c r="F1789" s="10">
        <v>42036</v>
      </c>
      <c r="G1789" s="10">
        <v>45323</v>
      </c>
      <c r="H1789" s="11">
        <v>10</v>
      </c>
      <c r="I1789" s="20" t="s">
        <v>259</v>
      </c>
      <c r="J1789" s="11" t="s">
        <v>261</v>
      </c>
      <c r="K1789" s="11" t="s">
        <v>8715</v>
      </c>
      <c r="L1789" s="11">
        <v>2</v>
      </c>
    </row>
    <row r="1790" spans="1:12">
      <c r="A1790" s="11" t="s">
        <v>3540</v>
      </c>
      <c r="D1790" s="11" t="s">
        <v>260</v>
      </c>
      <c r="E1790" s="19" t="s">
        <v>3790</v>
      </c>
      <c r="F1790" s="10">
        <v>42036</v>
      </c>
      <c r="G1790" s="10">
        <v>45323</v>
      </c>
      <c r="H1790" s="11">
        <v>10</v>
      </c>
      <c r="I1790" s="20" t="s">
        <v>259</v>
      </c>
      <c r="J1790" s="11" t="s">
        <v>261</v>
      </c>
      <c r="K1790" s="11" t="s">
        <v>8715</v>
      </c>
      <c r="L1790" s="11">
        <v>2</v>
      </c>
    </row>
    <row r="1791" spans="1:12">
      <c r="A1791" s="11" t="s">
        <v>3541</v>
      </c>
      <c r="D1791" s="11" t="s">
        <v>260</v>
      </c>
      <c r="E1791" s="19" t="s">
        <v>3791</v>
      </c>
      <c r="F1791" s="10">
        <v>42036</v>
      </c>
      <c r="G1791" s="10">
        <v>45323</v>
      </c>
      <c r="H1791" s="11">
        <v>10</v>
      </c>
      <c r="I1791" s="20" t="s">
        <v>259</v>
      </c>
      <c r="J1791" s="11" t="s">
        <v>261</v>
      </c>
      <c r="K1791" s="11" t="s">
        <v>8715</v>
      </c>
      <c r="L1791" s="11">
        <v>2</v>
      </c>
    </row>
    <row r="1792" spans="1:12">
      <c r="A1792" s="11" t="s">
        <v>3542</v>
      </c>
      <c r="D1792" s="11" t="s">
        <v>260</v>
      </c>
      <c r="E1792" s="19" t="s">
        <v>3792</v>
      </c>
      <c r="F1792" s="10">
        <v>42036</v>
      </c>
      <c r="G1792" s="10">
        <v>45323</v>
      </c>
      <c r="H1792" s="11">
        <v>10</v>
      </c>
      <c r="I1792" s="20" t="s">
        <v>259</v>
      </c>
      <c r="J1792" s="11" t="s">
        <v>261</v>
      </c>
      <c r="K1792" s="11" t="s">
        <v>8715</v>
      </c>
      <c r="L1792" s="11">
        <v>2</v>
      </c>
    </row>
    <row r="1793" spans="1:12">
      <c r="A1793" s="11" t="s">
        <v>3543</v>
      </c>
      <c r="D1793" s="11" t="s">
        <v>260</v>
      </c>
      <c r="E1793" s="19" t="s">
        <v>3793</v>
      </c>
      <c r="F1793" s="10">
        <v>42036</v>
      </c>
      <c r="G1793" s="10">
        <v>45323</v>
      </c>
      <c r="H1793" s="11">
        <v>10</v>
      </c>
      <c r="I1793" s="20" t="s">
        <v>259</v>
      </c>
      <c r="J1793" s="11" t="s">
        <v>261</v>
      </c>
      <c r="K1793" s="11" t="s">
        <v>8715</v>
      </c>
      <c r="L1793" s="11">
        <v>2</v>
      </c>
    </row>
    <row r="1794" spans="1:12">
      <c r="A1794" s="11" t="s">
        <v>3544</v>
      </c>
      <c r="D1794" s="11" t="s">
        <v>260</v>
      </c>
      <c r="E1794" s="19" t="s">
        <v>3794</v>
      </c>
      <c r="F1794" s="10">
        <v>42036</v>
      </c>
      <c r="G1794" s="10">
        <v>45323</v>
      </c>
      <c r="H1794" s="11">
        <v>10</v>
      </c>
      <c r="I1794" s="20" t="s">
        <v>259</v>
      </c>
      <c r="J1794" s="11" t="s">
        <v>261</v>
      </c>
      <c r="K1794" s="11" t="s">
        <v>8715</v>
      </c>
      <c r="L1794" s="11">
        <v>2</v>
      </c>
    </row>
    <row r="1795" spans="1:12">
      <c r="A1795" s="11" t="s">
        <v>3545</v>
      </c>
      <c r="D1795" s="11" t="s">
        <v>260</v>
      </c>
      <c r="E1795" s="19" t="s">
        <v>3795</v>
      </c>
      <c r="F1795" s="10">
        <v>42036</v>
      </c>
      <c r="G1795" s="10">
        <v>45323</v>
      </c>
      <c r="H1795" s="11">
        <v>10</v>
      </c>
      <c r="I1795" s="20" t="s">
        <v>259</v>
      </c>
      <c r="J1795" s="11" t="s">
        <v>261</v>
      </c>
      <c r="K1795" s="11" t="s">
        <v>8715</v>
      </c>
      <c r="L1795" s="11">
        <v>2</v>
      </c>
    </row>
    <row r="1796" spans="1:12">
      <c r="A1796" s="11" t="s">
        <v>3546</v>
      </c>
      <c r="D1796" s="11" t="s">
        <v>260</v>
      </c>
      <c r="E1796" s="19" t="s">
        <v>3796</v>
      </c>
      <c r="F1796" s="10">
        <v>42036</v>
      </c>
      <c r="G1796" s="10">
        <v>45323</v>
      </c>
      <c r="H1796" s="11">
        <v>10</v>
      </c>
      <c r="I1796" s="20" t="s">
        <v>259</v>
      </c>
      <c r="J1796" s="11" t="s">
        <v>261</v>
      </c>
      <c r="K1796" s="11" t="s">
        <v>8715</v>
      </c>
      <c r="L1796" s="11">
        <v>2</v>
      </c>
    </row>
    <row r="1797" spans="1:12">
      <c r="A1797" s="11" t="s">
        <v>3547</v>
      </c>
      <c r="D1797" s="11" t="s">
        <v>260</v>
      </c>
      <c r="E1797" s="19" t="s">
        <v>3797</v>
      </c>
      <c r="F1797" s="10">
        <v>42036</v>
      </c>
      <c r="G1797" s="10">
        <v>45323</v>
      </c>
      <c r="H1797" s="11">
        <v>10</v>
      </c>
      <c r="I1797" s="20" t="s">
        <v>259</v>
      </c>
      <c r="J1797" s="11" t="s">
        <v>261</v>
      </c>
      <c r="K1797" s="11" t="s">
        <v>8715</v>
      </c>
      <c r="L1797" s="11">
        <v>2</v>
      </c>
    </row>
    <row r="1798" spans="1:12">
      <c r="A1798" s="11" t="s">
        <v>3548</v>
      </c>
      <c r="D1798" s="11" t="s">
        <v>260</v>
      </c>
      <c r="E1798" s="19" t="s">
        <v>3798</v>
      </c>
      <c r="F1798" s="10">
        <v>42036</v>
      </c>
      <c r="G1798" s="10">
        <v>45323</v>
      </c>
      <c r="H1798" s="11">
        <v>10</v>
      </c>
      <c r="I1798" s="20" t="s">
        <v>259</v>
      </c>
      <c r="J1798" s="11" t="s">
        <v>261</v>
      </c>
      <c r="K1798" s="11" t="s">
        <v>8715</v>
      </c>
      <c r="L1798" s="11">
        <v>2</v>
      </c>
    </row>
    <row r="1799" spans="1:12">
      <c r="A1799" s="11" t="s">
        <v>3549</v>
      </c>
      <c r="D1799" s="11" t="s">
        <v>260</v>
      </c>
      <c r="E1799" s="19" t="s">
        <v>3799</v>
      </c>
      <c r="F1799" s="10">
        <v>42036</v>
      </c>
      <c r="G1799" s="10">
        <v>45323</v>
      </c>
      <c r="H1799" s="11">
        <v>10</v>
      </c>
      <c r="I1799" s="20" t="s">
        <v>259</v>
      </c>
      <c r="J1799" s="11" t="s">
        <v>261</v>
      </c>
      <c r="K1799" s="11" t="s">
        <v>8715</v>
      </c>
      <c r="L1799" s="11">
        <v>2</v>
      </c>
    </row>
    <row r="1800" spans="1:12">
      <c r="A1800" s="11" t="s">
        <v>3550</v>
      </c>
      <c r="D1800" s="11" t="s">
        <v>260</v>
      </c>
      <c r="E1800" s="19" t="s">
        <v>3800</v>
      </c>
      <c r="F1800" s="10">
        <v>42036</v>
      </c>
      <c r="G1800" s="10">
        <v>45323</v>
      </c>
      <c r="H1800" s="11">
        <v>10</v>
      </c>
      <c r="I1800" s="20" t="s">
        <v>259</v>
      </c>
      <c r="J1800" s="11" t="s">
        <v>261</v>
      </c>
      <c r="K1800" s="11" t="s">
        <v>8715</v>
      </c>
      <c r="L1800" s="11">
        <v>2</v>
      </c>
    </row>
    <row r="1801" spans="1:12">
      <c r="A1801" s="11" t="s">
        <v>3551</v>
      </c>
      <c r="D1801" s="11" t="s">
        <v>260</v>
      </c>
      <c r="E1801" s="19" t="s">
        <v>3801</v>
      </c>
      <c r="F1801" s="10">
        <v>42036</v>
      </c>
      <c r="G1801" s="10">
        <v>45323</v>
      </c>
      <c r="H1801" s="11">
        <v>10</v>
      </c>
      <c r="I1801" s="20" t="s">
        <v>259</v>
      </c>
      <c r="J1801" s="11" t="s">
        <v>261</v>
      </c>
      <c r="K1801" s="11" t="s">
        <v>8715</v>
      </c>
      <c r="L1801" s="11">
        <v>2</v>
      </c>
    </row>
    <row r="1802" spans="1:12">
      <c r="A1802" s="11" t="s">
        <v>3552</v>
      </c>
      <c r="D1802" s="11" t="s">
        <v>260</v>
      </c>
      <c r="E1802" s="19" t="s">
        <v>3802</v>
      </c>
      <c r="F1802" s="10">
        <v>42036</v>
      </c>
      <c r="G1802" s="10">
        <v>45323</v>
      </c>
      <c r="H1802" s="11">
        <v>10</v>
      </c>
      <c r="I1802" s="20" t="s">
        <v>259</v>
      </c>
      <c r="J1802" s="11" t="s">
        <v>261</v>
      </c>
      <c r="K1802" s="11" t="s">
        <v>8715</v>
      </c>
      <c r="L1802" s="11">
        <v>2</v>
      </c>
    </row>
    <row r="1803" spans="1:12">
      <c r="A1803" s="11" t="s">
        <v>3553</v>
      </c>
      <c r="D1803" s="11" t="s">
        <v>260</v>
      </c>
      <c r="E1803" s="19" t="s">
        <v>3803</v>
      </c>
      <c r="F1803" s="10">
        <v>42036</v>
      </c>
      <c r="G1803" s="10">
        <v>45323</v>
      </c>
      <c r="H1803" s="11">
        <v>10</v>
      </c>
      <c r="I1803" s="20" t="s">
        <v>259</v>
      </c>
      <c r="J1803" s="11" t="s">
        <v>261</v>
      </c>
      <c r="K1803" s="11" t="s">
        <v>8715</v>
      </c>
      <c r="L1803" s="11">
        <v>2</v>
      </c>
    </row>
    <row r="1804" spans="1:12">
      <c r="A1804" s="11" t="s">
        <v>3554</v>
      </c>
      <c r="D1804" s="11" t="s">
        <v>260</v>
      </c>
      <c r="E1804" s="19" t="s">
        <v>3804</v>
      </c>
      <c r="F1804" s="10">
        <v>42036</v>
      </c>
      <c r="G1804" s="10">
        <v>45323</v>
      </c>
      <c r="H1804" s="11">
        <v>10</v>
      </c>
      <c r="I1804" s="20" t="s">
        <v>259</v>
      </c>
      <c r="J1804" s="11" t="s">
        <v>261</v>
      </c>
      <c r="K1804" s="11" t="s">
        <v>8715</v>
      </c>
      <c r="L1804" s="11">
        <v>2</v>
      </c>
    </row>
    <row r="1805" spans="1:12">
      <c r="A1805" s="11" t="s">
        <v>3555</v>
      </c>
      <c r="D1805" s="11" t="s">
        <v>260</v>
      </c>
      <c r="E1805" s="19" t="s">
        <v>3805</v>
      </c>
      <c r="F1805" s="10">
        <v>42036</v>
      </c>
      <c r="G1805" s="10">
        <v>45323</v>
      </c>
      <c r="H1805" s="11">
        <v>10</v>
      </c>
      <c r="I1805" s="20" t="s">
        <v>259</v>
      </c>
      <c r="J1805" s="11" t="s">
        <v>261</v>
      </c>
      <c r="K1805" s="11" t="s">
        <v>8715</v>
      </c>
      <c r="L1805" s="11">
        <v>2</v>
      </c>
    </row>
    <row r="1806" spans="1:12">
      <c r="A1806" s="11" t="s">
        <v>3556</v>
      </c>
      <c r="D1806" s="11" t="s">
        <v>260</v>
      </c>
      <c r="E1806" s="19" t="s">
        <v>3806</v>
      </c>
      <c r="F1806" s="10">
        <v>42036</v>
      </c>
      <c r="G1806" s="10">
        <v>45323</v>
      </c>
      <c r="H1806" s="11">
        <v>10</v>
      </c>
      <c r="I1806" s="20" t="s">
        <v>259</v>
      </c>
      <c r="J1806" s="11" t="s">
        <v>261</v>
      </c>
      <c r="K1806" s="11" t="s">
        <v>8715</v>
      </c>
      <c r="L1806" s="11">
        <v>2</v>
      </c>
    </row>
    <row r="1807" spans="1:12">
      <c r="A1807" s="11" t="s">
        <v>3557</v>
      </c>
      <c r="D1807" s="11" t="s">
        <v>260</v>
      </c>
      <c r="E1807" s="19" t="s">
        <v>3807</v>
      </c>
      <c r="F1807" s="10">
        <v>42036</v>
      </c>
      <c r="G1807" s="10">
        <v>45323</v>
      </c>
      <c r="H1807" s="11">
        <v>10</v>
      </c>
      <c r="I1807" s="20" t="s">
        <v>259</v>
      </c>
      <c r="J1807" s="11" t="s">
        <v>261</v>
      </c>
      <c r="K1807" s="11" t="s">
        <v>8715</v>
      </c>
      <c r="L1807" s="11">
        <v>2</v>
      </c>
    </row>
    <row r="1808" spans="1:12">
      <c r="A1808" s="11" t="s">
        <v>3558</v>
      </c>
      <c r="D1808" s="11" t="s">
        <v>260</v>
      </c>
      <c r="E1808" s="19" t="s">
        <v>3808</v>
      </c>
      <c r="F1808" s="10">
        <v>42036</v>
      </c>
      <c r="G1808" s="10">
        <v>45323</v>
      </c>
      <c r="H1808" s="11">
        <v>10</v>
      </c>
      <c r="I1808" s="20" t="s">
        <v>259</v>
      </c>
      <c r="J1808" s="11" t="s">
        <v>261</v>
      </c>
      <c r="K1808" s="11" t="s">
        <v>8715</v>
      </c>
      <c r="L1808" s="11">
        <v>2</v>
      </c>
    </row>
    <row r="1809" spans="1:12">
      <c r="A1809" s="11" t="s">
        <v>3559</v>
      </c>
      <c r="D1809" s="11" t="s">
        <v>260</v>
      </c>
      <c r="E1809" s="19" t="s">
        <v>3809</v>
      </c>
      <c r="F1809" s="10">
        <v>42036</v>
      </c>
      <c r="G1809" s="10">
        <v>45323</v>
      </c>
      <c r="H1809" s="11">
        <v>10</v>
      </c>
      <c r="I1809" s="20" t="s">
        <v>259</v>
      </c>
      <c r="J1809" s="11" t="s">
        <v>261</v>
      </c>
      <c r="K1809" s="11" t="s">
        <v>8715</v>
      </c>
      <c r="L1809" s="11">
        <v>2</v>
      </c>
    </row>
    <row r="1810" spans="1:12">
      <c r="A1810" s="11" t="s">
        <v>3560</v>
      </c>
      <c r="D1810" s="11" t="s">
        <v>260</v>
      </c>
      <c r="E1810" s="19" t="s">
        <v>3810</v>
      </c>
      <c r="F1810" s="10">
        <v>42036</v>
      </c>
      <c r="G1810" s="10">
        <v>45323</v>
      </c>
      <c r="H1810" s="11">
        <v>10</v>
      </c>
      <c r="I1810" s="20" t="s">
        <v>259</v>
      </c>
      <c r="J1810" s="11" t="s">
        <v>261</v>
      </c>
      <c r="K1810" s="11" t="s">
        <v>8715</v>
      </c>
      <c r="L1810" s="11">
        <v>2</v>
      </c>
    </row>
    <row r="1811" spans="1:12">
      <c r="A1811" s="11" t="s">
        <v>3561</v>
      </c>
      <c r="D1811" s="11" t="s">
        <v>260</v>
      </c>
      <c r="E1811" s="19" t="s">
        <v>3811</v>
      </c>
      <c r="F1811" s="10">
        <v>42036</v>
      </c>
      <c r="G1811" s="10">
        <v>45323</v>
      </c>
      <c r="H1811" s="11">
        <v>10</v>
      </c>
      <c r="I1811" s="20" t="s">
        <v>259</v>
      </c>
      <c r="J1811" s="11" t="s">
        <v>261</v>
      </c>
      <c r="K1811" s="11" t="s">
        <v>8715</v>
      </c>
      <c r="L1811" s="11">
        <v>2</v>
      </c>
    </row>
    <row r="1812" spans="1:12">
      <c r="A1812" s="11" t="s">
        <v>3562</v>
      </c>
      <c r="D1812" s="11" t="s">
        <v>260</v>
      </c>
      <c r="E1812" s="19" t="s">
        <v>3812</v>
      </c>
      <c r="F1812" s="10">
        <v>42036</v>
      </c>
      <c r="G1812" s="10">
        <v>45323</v>
      </c>
      <c r="H1812" s="11">
        <v>10</v>
      </c>
      <c r="I1812" s="20" t="s">
        <v>259</v>
      </c>
      <c r="J1812" s="11" t="s">
        <v>261</v>
      </c>
      <c r="K1812" s="11" t="s">
        <v>8715</v>
      </c>
      <c r="L1812" s="11">
        <v>2</v>
      </c>
    </row>
    <row r="1813" spans="1:12">
      <c r="A1813" s="11" t="s">
        <v>3563</v>
      </c>
      <c r="D1813" s="11" t="s">
        <v>260</v>
      </c>
      <c r="E1813" s="19" t="s">
        <v>3813</v>
      </c>
      <c r="F1813" s="10">
        <v>42036</v>
      </c>
      <c r="G1813" s="10">
        <v>45323</v>
      </c>
      <c r="H1813" s="11">
        <v>10</v>
      </c>
      <c r="I1813" s="20" t="s">
        <v>259</v>
      </c>
      <c r="J1813" s="11" t="s">
        <v>261</v>
      </c>
      <c r="K1813" s="11" t="s">
        <v>8715</v>
      </c>
      <c r="L1813" s="11">
        <v>2</v>
      </c>
    </row>
    <row r="1814" spans="1:12">
      <c r="A1814" s="11" t="s">
        <v>3564</v>
      </c>
      <c r="D1814" s="11" t="s">
        <v>260</v>
      </c>
      <c r="E1814" s="19" t="s">
        <v>3814</v>
      </c>
      <c r="F1814" s="10">
        <v>42036</v>
      </c>
      <c r="G1814" s="10">
        <v>45323</v>
      </c>
      <c r="H1814" s="11">
        <v>10</v>
      </c>
      <c r="I1814" s="20" t="s">
        <v>259</v>
      </c>
      <c r="J1814" s="11" t="s">
        <v>261</v>
      </c>
      <c r="K1814" s="11" t="s">
        <v>8715</v>
      </c>
      <c r="L1814" s="11">
        <v>2</v>
      </c>
    </row>
    <row r="1815" spans="1:12">
      <c r="A1815" s="11" t="s">
        <v>3565</v>
      </c>
      <c r="D1815" s="11" t="s">
        <v>260</v>
      </c>
      <c r="E1815" s="19" t="s">
        <v>3815</v>
      </c>
      <c r="F1815" s="10">
        <v>42036</v>
      </c>
      <c r="G1815" s="10">
        <v>45323</v>
      </c>
      <c r="H1815" s="11">
        <v>10</v>
      </c>
      <c r="I1815" s="20" t="s">
        <v>259</v>
      </c>
      <c r="J1815" s="11" t="s">
        <v>261</v>
      </c>
      <c r="K1815" s="11" t="s">
        <v>8715</v>
      </c>
      <c r="L1815" s="11">
        <v>2</v>
      </c>
    </row>
    <row r="1816" spans="1:12">
      <c r="A1816" s="11" t="s">
        <v>3566</v>
      </c>
      <c r="D1816" s="11" t="s">
        <v>260</v>
      </c>
      <c r="E1816" s="19" t="s">
        <v>3816</v>
      </c>
      <c r="F1816" s="10">
        <v>42036</v>
      </c>
      <c r="G1816" s="10">
        <v>45323</v>
      </c>
      <c r="H1816" s="11">
        <v>10</v>
      </c>
      <c r="I1816" s="20" t="s">
        <v>259</v>
      </c>
      <c r="J1816" s="11" t="s">
        <v>261</v>
      </c>
      <c r="K1816" s="11" t="s">
        <v>8715</v>
      </c>
      <c r="L1816" s="11">
        <v>2</v>
      </c>
    </row>
    <row r="1817" spans="1:12">
      <c r="A1817" s="11" t="s">
        <v>3567</v>
      </c>
      <c r="D1817" s="11" t="s">
        <v>260</v>
      </c>
      <c r="E1817" s="19" t="s">
        <v>3817</v>
      </c>
      <c r="F1817" s="10">
        <v>42036</v>
      </c>
      <c r="G1817" s="10">
        <v>45323</v>
      </c>
      <c r="H1817" s="11">
        <v>10</v>
      </c>
      <c r="I1817" s="20" t="s">
        <v>259</v>
      </c>
      <c r="J1817" s="11" t="s">
        <v>261</v>
      </c>
      <c r="K1817" s="11" t="s">
        <v>8715</v>
      </c>
      <c r="L1817" s="11">
        <v>2</v>
      </c>
    </row>
    <row r="1818" spans="1:12">
      <c r="A1818" s="11" t="s">
        <v>3568</v>
      </c>
      <c r="D1818" s="11" t="s">
        <v>260</v>
      </c>
      <c r="E1818" s="19" t="s">
        <v>3818</v>
      </c>
      <c r="F1818" s="10">
        <v>42036</v>
      </c>
      <c r="G1818" s="10">
        <v>45323</v>
      </c>
      <c r="H1818" s="11">
        <v>10</v>
      </c>
      <c r="I1818" s="20" t="s">
        <v>259</v>
      </c>
      <c r="J1818" s="11" t="s">
        <v>261</v>
      </c>
      <c r="K1818" s="11" t="s">
        <v>8715</v>
      </c>
      <c r="L1818" s="11">
        <v>2</v>
      </c>
    </row>
    <row r="1819" spans="1:12">
      <c r="A1819" s="11" t="s">
        <v>3569</v>
      </c>
      <c r="D1819" s="11" t="s">
        <v>260</v>
      </c>
      <c r="E1819" s="19" t="s">
        <v>3819</v>
      </c>
      <c r="F1819" s="10">
        <v>42036</v>
      </c>
      <c r="G1819" s="10">
        <v>45323</v>
      </c>
      <c r="H1819" s="11">
        <v>10</v>
      </c>
      <c r="I1819" s="20" t="s">
        <v>259</v>
      </c>
      <c r="J1819" s="11" t="s">
        <v>261</v>
      </c>
      <c r="K1819" s="11" t="s">
        <v>8715</v>
      </c>
      <c r="L1819" s="11">
        <v>2</v>
      </c>
    </row>
    <row r="1820" spans="1:12">
      <c r="A1820" s="11" t="s">
        <v>3570</v>
      </c>
      <c r="D1820" s="11" t="s">
        <v>260</v>
      </c>
      <c r="E1820" s="19" t="s">
        <v>3820</v>
      </c>
      <c r="F1820" s="10">
        <v>42036</v>
      </c>
      <c r="G1820" s="10">
        <v>45323</v>
      </c>
      <c r="H1820" s="11">
        <v>10</v>
      </c>
      <c r="I1820" s="20" t="s">
        <v>259</v>
      </c>
      <c r="J1820" s="11" t="s">
        <v>261</v>
      </c>
      <c r="K1820" s="11" t="s">
        <v>8715</v>
      </c>
      <c r="L1820" s="11">
        <v>2</v>
      </c>
    </row>
    <row r="1821" spans="1:12">
      <c r="A1821" s="11" t="s">
        <v>3571</v>
      </c>
      <c r="D1821" s="11" t="s">
        <v>260</v>
      </c>
      <c r="E1821" s="19" t="s">
        <v>3821</v>
      </c>
      <c r="F1821" s="10">
        <v>42036</v>
      </c>
      <c r="G1821" s="10">
        <v>45323</v>
      </c>
      <c r="H1821" s="11">
        <v>10</v>
      </c>
      <c r="I1821" s="20" t="s">
        <v>259</v>
      </c>
      <c r="J1821" s="11" t="s">
        <v>261</v>
      </c>
      <c r="K1821" s="11" t="s">
        <v>8715</v>
      </c>
      <c r="L1821" s="11">
        <v>2</v>
      </c>
    </row>
    <row r="1822" spans="1:12">
      <c r="A1822" s="11" t="s">
        <v>3572</v>
      </c>
      <c r="D1822" s="11" t="s">
        <v>260</v>
      </c>
      <c r="E1822" s="19" t="s">
        <v>3822</v>
      </c>
      <c r="F1822" s="10">
        <v>42036</v>
      </c>
      <c r="G1822" s="10">
        <v>45323</v>
      </c>
      <c r="H1822" s="11">
        <v>10</v>
      </c>
      <c r="I1822" s="20" t="s">
        <v>259</v>
      </c>
      <c r="J1822" s="11" t="s">
        <v>261</v>
      </c>
      <c r="K1822" s="11" t="s">
        <v>8715</v>
      </c>
      <c r="L1822" s="11">
        <v>2</v>
      </c>
    </row>
    <row r="1823" spans="1:12">
      <c r="A1823" s="11" t="s">
        <v>3573</v>
      </c>
      <c r="D1823" s="11" t="s">
        <v>260</v>
      </c>
      <c r="E1823" s="19" t="s">
        <v>3823</v>
      </c>
      <c r="F1823" s="10">
        <v>42036</v>
      </c>
      <c r="G1823" s="10">
        <v>45323</v>
      </c>
      <c r="H1823" s="11">
        <v>10</v>
      </c>
      <c r="I1823" s="20" t="s">
        <v>259</v>
      </c>
      <c r="J1823" s="11" t="s">
        <v>261</v>
      </c>
      <c r="K1823" s="11" t="s">
        <v>8715</v>
      </c>
      <c r="L1823" s="11">
        <v>2</v>
      </c>
    </row>
    <row r="1824" spans="1:12">
      <c r="A1824" s="11" t="s">
        <v>3574</v>
      </c>
      <c r="D1824" s="11" t="s">
        <v>260</v>
      </c>
      <c r="E1824" s="19" t="s">
        <v>3824</v>
      </c>
      <c r="F1824" s="10">
        <v>42036</v>
      </c>
      <c r="G1824" s="10">
        <v>45323</v>
      </c>
      <c r="H1824" s="11">
        <v>10</v>
      </c>
      <c r="I1824" s="20" t="s">
        <v>259</v>
      </c>
      <c r="J1824" s="11" t="s">
        <v>261</v>
      </c>
      <c r="K1824" s="11" t="s">
        <v>8715</v>
      </c>
      <c r="L1824" s="11">
        <v>2</v>
      </c>
    </row>
    <row r="1825" spans="1:12">
      <c r="A1825" s="11" t="s">
        <v>3575</v>
      </c>
      <c r="D1825" s="11" t="s">
        <v>260</v>
      </c>
      <c r="E1825" s="19" t="s">
        <v>3825</v>
      </c>
      <c r="F1825" s="10">
        <v>42036</v>
      </c>
      <c r="G1825" s="10">
        <v>45323</v>
      </c>
      <c r="H1825" s="11">
        <v>10</v>
      </c>
      <c r="I1825" s="20" t="s">
        <v>259</v>
      </c>
      <c r="J1825" s="11" t="s">
        <v>261</v>
      </c>
      <c r="K1825" s="11" t="s">
        <v>8715</v>
      </c>
      <c r="L1825" s="11">
        <v>2</v>
      </c>
    </row>
    <row r="1826" spans="1:12">
      <c r="A1826" s="11" t="s">
        <v>3576</v>
      </c>
      <c r="D1826" s="11" t="s">
        <v>260</v>
      </c>
      <c r="E1826" s="19" t="s">
        <v>3826</v>
      </c>
      <c r="F1826" s="10">
        <v>42036</v>
      </c>
      <c r="G1826" s="10">
        <v>45323</v>
      </c>
      <c r="H1826" s="11">
        <v>10</v>
      </c>
      <c r="I1826" s="20" t="s">
        <v>259</v>
      </c>
      <c r="J1826" s="11" t="s">
        <v>261</v>
      </c>
      <c r="K1826" s="11" t="s">
        <v>8715</v>
      </c>
      <c r="L1826" s="11">
        <v>2</v>
      </c>
    </row>
    <row r="1827" spans="1:12">
      <c r="A1827" s="11" t="s">
        <v>3577</v>
      </c>
      <c r="D1827" s="11" t="s">
        <v>260</v>
      </c>
      <c r="E1827" s="19" t="s">
        <v>3827</v>
      </c>
      <c r="F1827" s="10">
        <v>42036</v>
      </c>
      <c r="G1827" s="10">
        <v>45323</v>
      </c>
      <c r="H1827" s="11">
        <v>10</v>
      </c>
      <c r="I1827" s="20" t="s">
        <v>259</v>
      </c>
      <c r="J1827" s="11" t="s">
        <v>261</v>
      </c>
      <c r="K1827" s="11" t="s">
        <v>8715</v>
      </c>
      <c r="L1827" s="11">
        <v>2</v>
      </c>
    </row>
    <row r="1828" spans="1:12">
      <c r="A1828" s="11" t="s">
        <v>3578</v>
      </c>
      <c r="D1828" s="11" t="s">
        <v>260</v>
      </c>
      <c r="E1828" s="19" t="s">
        <v>3828</v>
      </c>
      <c r="F1828" s="10">
        <v>42036</v>
      </c>
      <c r="G1828" s="10">
        <v>45323</v>
      </c>
      <c r="H1828" s="11">
        <v>10</v>
      </c>
      <c r="I1828" s="20" t="s">
        <v>259</v>
      </c>
      <c r="J1828" s="11" t="s">
        <v>261</v>
      </c>
      <c r="K1828" s="11" t="s">
        <v>8715</v>
      </c>
      <c r="L1828" s="11">
        <v>2</v>
      </c>
    </row>
    <row r="1829" spans="1:12">
      <c r="A1829" s="11" t="s">
        <v>3579</v>
      </c>
      <c r="D1829" s="11" t="s">
        <v>260</v>
      </c>
      <c r="E1829" s="19" t="s">
        <v>3829</v>
      </c>
      <c r="F1829" s="10">
        <v>42036</v>
      </c>
      <c r="G1829" s="10">
        <v>45323</v>
      </c>
      <c r="H1829" s="11">
        <v>10</v>
      </c>
      <c r="I1829" s="20" t="s">
        <v>259</v>
      </c>
      <c r="J1829" s="11" t="s">
        <v>261</v>
      </c>
      <c r="K1829" s="11" t="s">
        <v>8715</v>
      </c>
      <c r="L1829" s="11">
        <v>2</v>
      </c>
    </row>
    <row r="1830" spans="1:12">
      <c r="A1830" s="11" t="s">
        <v>3580</v>
      </c>
      <c r="D1830" s="11" t="s">
        <v>260</v>
      </c>
      <c r="E1830" s="19" t="s">
        <v>3830</v>
      </c>
      <c r="F1830" s="10">
        <v>42036</v>
      </c>
      <c r="G1830" s="10">
        <v>45323</v>
      </c>
      <c r="H1830" s="11">
        <v>10</v>
      </c>
      <c r="I1830" s="20" t="s">
        <v>259</v>
      </c>
      <c r="J1830" s="11" t="s">
        <v>261</v>
      </c>
      <c r="K1830" s="11" t="s">
        <v>8715</v>
      </c>
      <c r="L1830" s="11">
        <v>2</v>
      </c>
    </row>
    <row r="1831" spans="1:12">
      <c r="A1831" s="11" t="s">
        <v>3581</v>
      </c>
      <c r="D1831" s="11" t="s">
        <v>260</v>
      </c>
      <c r="E1831" s="19" t="s">
        <v>3831</v>
      </c>
      <c r="F1831" s="10">
        <v>42036</v>
      </c>
      <c r="G1831" s="10">
        <v>45323</v>
      </c>
      <c r="H1831" s="11">
        <v>10</v>
      </c>
      <c r="I1831" s="20" t="s">
        <v>259</v>
      </c>
      <c r="J1831" s="11" t="s">
        <v>261</v>
      </c>
      <c r="K1831" s="11" t="s">
        <v>8715</v>
      </c>
      <c r="L1831" s="11">
        <v>2</v>
      </c>
    </row>
    <row r="1832" spans="1:12">
      <c r="A1832" s="11" t="s">
        <v>3582</v>
      </c>
      <c r="D1832" s="11" t="s">
        <v>260</v>
      </c>
      <c r="E1832" s="19" t="s">
        <v>3832</v>
      </c>
      <c r="F1832" s="10">
        <v>42036</v>
      </c>
      <c r="G1832" s="10">
        <v>45323</v>
      </c>
      <c r="H1832" s="11">
        <v>10</v>
      </c>
      <c r="I1832" s="20" t="s">
        <v>259</v>
      </c>
      <c r="J1832" s="11" t="s">
        <v>261</v>
      </c>
      <c r="K1832" s="11" t="s">
        <v>8715</v>
      </c>
      <c r="L1832" s="11">
        <v>2</v>
      </c>
    </row>
    <row r="1833" spans="1:12">
      <c r="A1833" s="11" t="s">
        <v>3583</v>
      </c>
      <c r="D1833" s="11" t="s">
        <v>260</v>
      </c>
      <c r="E1833" s="19" t="s">
        <v>3833</v>
      </c>
      <c r="F1833" s="10">
        <v>42036</v>
      </c>
      <c r="G1833" s="10">
        <v>45323</v>
      </c>
      <c r="H1833" s="11">
        <v>10</v>
      </c>
      <c r="I1833" s="20" t="s">
        <v>259</v>
      </c>
      <c r="J1833" s="11" t="s">
        <v>261</v>
      </c>
      <c r="K1833" s="11" t="s">
        <v>8715</v>
      </c>
      <c r="L1833" s="11">
        <v>2</v>
      </c>
    </row>
    <row r="1834" spans="1:12">
      <c r="A1834" s="11" t="s">
        <v>3584</v>
      </c>
      <c r="D1834" s="11" t="s">
        <v>260</v>
      </c>
      <c r="E1834" s="19" t="s">
        <v>3834</v>
      </c>
      <c r="F1834" s="10">
        <v>42036</v>
      </c>
      <c r="G1834" s="10">
        <v>45323</v>
      </c>
      <c r="H1834" s="11">
        <v>10</v>
      </c>
      <c r="I1834" s="20" t="s">
        <v>259</v>
      </c>
      <c r="J1834" s="11" t="s">
        <v>261</v>
      </c>
      <c r="K1834" s="11" t="s">
        <v>8715</v>
      </c>
      <c r="L1834" s="11">
        <v>2</v>
      </c>
    </row>
    <row r="1835" spans="1:12">
      <c r="A1835" s="11" t="s">
        <v>3585</v>
      </c>
      <c r="D1835" s="11" t="s">
        <v>260</v>
      </c>
      <c r="E1835" s="19" t="s">
        <v>3835</v>
      </c>
      <c r="F1835" s="10">
        <v>42036</v>
      </c>
      <c r="G1835" s="10">
        <v>45323</v>
      </c>
      <c r="H1835" s="11">
        <v>10</v>
      </c>
      <c r="I1835" s="20" t="s">
        <v>259</v>
      </c>
      <c r="J1835" s="11" t="s">
        <v>261</v>
      </c>
      <c r="K1835" s="11" t="s">
        <v>8715</v>
      </c>
      <c r="L1835" s="11">
        <v>2</v>
      </c>
    </row>
    <row r="1836" spans="1:12">
      <c r="A1836" s="11" t="s">
        <v>3586</v>
      </c>
      <c r="D1836" s="11" t="s">
        <v>260</v>
      </c>
      <c r="E1836" s="19" t="s">
        <v>3836</v>
      </c>
      <c r="F1836" s="10">
        <v>42036</v>
      </c>
      <c r="G1836" s="10">
        <v>45323</v>
      </c>
      <c r="H1836" s="11">
        <v>10</v>
      </c>
      <c r="I1836" s="20" t="s">
        <v>259</v>
      </c>
      <c r="J1836" s="11" t="s">
        <v>261</v>
      </c>
      <c r="K1836" s="11" t="s">
        <v>8715</v>
      </c>
      <c r="L1836" s="11">
        <v>2</v>
      </c>
    </row>
    <row r="1837" spans="1:12">
      <c r="A1837" s="11" t="s">
        <v>3587</v>
      </c>
      <c r="D1837" s="11" t="s">
        <v>260</v>
      </c>
      <c r="E1837" s="19" t="s">
        <v>3837</v>
      </c>
      <c r="F1837" s="10">
        <v>42036</v>
      </c>
      <c r="G1837" s="10">
        <v>45323</v>
      </c>
      <c r="H1837" s="11">
        <v>10</v>
      </c>
      <c r="I1837" s="20" t="s">
        <v>259</v>
      </c>
      <c r="J1837" s="11" t="s">
        <v>261</v>
      </c>
      <c r="K1837" s="11" t="s">
        <v>8715</v>
      </c>
      <c r="L1837" s="11">
        <v>2</v>
      </c>
    </row>
    <row r="1838" spans="1:12">
      <c r="A1838" s="11" t="s">
        <v>3588</v>
      </c>
      <c r="D1838" s="11" t="s">
        <v>260</v>
      </c>
      <c r="E1838" s="19" t="s">
        <v>3838</v>
      </c>
      <c r="F1838" s="10">
        <v>42036</v>
      </c>
      <c r="G1838" s="10">
        <v>45323</v>
      </c>
      <c r="H1838" s="11">
        <v>10</v>
      </c>
      <c r="I1838" s="20" t="s">
        <v>259</v>
      </c>
      <c r="J1838" s="11" t="s">
        <v>261</v>
      </c>
      <c r="K1838" s="11" t="s">
        <v>8715</v>
      </c>
      <c r="L1838" s="11">
        <v>2</v>
      </c>
    </row>
    <row r="1839" spans="1:12">
      <c r="A1839" s="11" t="s">
        <v>3589</v>
      </c>
      <c r="D1839" s="11" t="s">
        <v>260</v>
      </c>
      <c r="E1839" s="19" t="s">
        <v>3839</v>
      </c>
      <c r="F1839" s="10">
        <v>42036</v>
      </c>
      <c r="G1839" s="10">
        <v>45323</v>
      </c>
      <c r="H1839" s="11">
        <v>10</v>
      </c>
      <c r="I1839" s="20" t="s">
        <v>259</v>
      </c>
      <c r="J1839" s="11" t="s">
        <v>261</v>
      </c>
      <c r="K1839" s="11" t="s">
        <v>8715</v>
      </c>
      <c r="L1839" s="11">
        <v>2</v>
      </c>
    </row>
    <row r="1840" spans="1:12">
      <c r="A1840" s="11" t="s">
        <v>3590</v>
      </c>
      <c r="D1840" s="11" t="s">
        <v>260</v>
      </c>
      <c r="E1840" s="19" t="s">
        <v>3840</v>
      </c>
      <c r="F1840" s="10">
        <v>42036</v>
      </c>
      <c r="G1840" s="10">
        <v>45323</v>
      </c>
      <c r="H1840" s="11">
        <v>10</v>
      </c>
      <c r="I1840" s="20" t="s">
        <v>259</v>
      </c>
      <c r="J1840" s="11" t="s">
        <v>261</v>
      </c>
      <c r="K1840" s="11" t="s">
        <v>8715</v>
      </c>
      <c r="L1840" s="11">
        <v>2</v>
      </c>
    </row>
    <row r="1841" spans="1:12">
      <c r="A1841" s="11" t="s">
        <v>3591</v>
      </c>
      <c r="D1841" s="11" t="s">
        <v>260</v>
      </c>
      <c r="E1841" s="19" t="s">
        <v>3841</v>
      </c>
      <c r="F1841" s="10">
        <v>42036</v>
      </c>
      <c r="G1841" s="10">
        <v>45323</v>
      </c>
      <c r="H1841" s="11">
        <v>10</v>
      </c>
      <c r="I1841" s="20" t="s">
        <v>259</v>
      </c>
      <c r="J1841" s="11" t="s">
        <v>261</v>
      </c>
      <c r="K1841" s="11" t="s">
        <v>8715</v>
      </c>
      <c r="L1841" s="11">
        <v>2</v>
      </c>
    </row>
    <row r="1842" spans="1:12">
      <c r="A1842" s="11" t="s">
        <v>3592</v>
      </c>
      <c r="D1842" s="11" t="s">
        <v>260</v>
      </c>
      <c r="E1842" s="19" t="s">
        <v>3842</v>
      </c>
      <c r="F1842" s="10">
        <v>42036</v>
      </c>
      <c r="G1842" s="10">
        <v>45323</v>
      </c>
      <c r="H1842" s="11">
        <v>10</v>
      </c>
      <c r="I1842" s="20" t="s">
        <v>259</v>
      </c>
      <c r="J1842" s="11" t="s">
        <v>261</v>
      </c>
      <c r="K1842" s="11" t="s">
        <v>8715</v>
      </c>
      <c r="L1842" s="11">
        <v>2</v>
      </c>
    </row>
    <row r="1843" spans="1:12">
      <c r="A1843" s="11" t="s">
        <v>3593</v>
      </c>
      <c r="D1843" s="11" t="s">
        <v>260</v>
      </c>
      <c r="E1843" s="19" t="s">
        <v>3843</v>
      </c>
      <c r="F1843" s="10">
        <v>42036</v>
      </c>
      <c r="G1843" s="10">
        <v>45323</v>
      </c>
      <c r="H1843" s="11">
        <v>10</v>
      </c>
      <c r="I1843" s="20" t="s">
        <v>259</v>
      </c>
      <c r="J1843" s="11" t="s">
        <v>261</v>
      </c>
      <c r="K1843" s="11" t="s">
        <v>8715</v>
      </c>
      <c r="L1843" s="11">
        <v>2</v>
      </c>
    </row>
    <row r="1844" spans="1:12">
      <c r="A1844" s="11" t="s">
        <v>3594</v>
      </c>
      <c r="D1844" s="11" t="s">
        <v>260</v>
      </c>
      <c r="E1844" s="19" t="s">
        <v>3844</v>
      </c>
      <c r="F1844" s="10">
        <v>42036</v>
      </c>
      <c r="G1844" s="10">
        <v>45323</v>
      </c>
      <c r="H1844" s="11">
        <v>10</v>
      </c>
      <c r="I1844" s="20" t="s">
        <v>259</v>
      </c>
      <c r="J1844" s="11" t="s">
        <v>261</v>
      </c>
      <c r="K1844" s="11" t="s">
        <v>8715</v>
      </c>
      <c r="L1844" s="11">
        <v>2</v>
      </c>
    </row>
    <row r="1845" spans="1:12">
      <c r="A1845" s="11" t="s">
        <v>3595</v>
      </c>
      <c r="D1845" s="11" t="s">
        <v>260</v>
      </c>
      <c r="E1845" s="19" t="s">
        <v>3845</v>
      </c>
      <c r="F1845" s="10">
        <v>42036</v>
      </c>
      <c r="G1845" s="10">
        <v>45323</v>
      </c>
      <c r="H1845" s="11">
        <v>10</v>
      </c>
      <c r="I1845" s="20" t="s">
        <v>259</v>
      </c>
      <c r="J1845" s="11" t="s">
        <v>261</v>
      </c>
      <c r="K1845" s="11" t="s">
        <v>8715</v>
      </c>
      <c r="L1845" s="11">
        <v>2</v>
      </c>
    </row>
    <row r="1846" spans="1:12">
      <c r="A1846" s="11" t="s">
        <v>3596</v>
      </c>
      <c r="D1846" s="11" t="s">
        <v>260</v>
      </c>
      <c r="E1846" s="19" t="s">
        <v>3846</v>
      </c>
      <c r="F1846" s="10">
        <v>42036</v>
      </c>
      <c r="G1846" s="10">
        <v>45323</v>
      </c>
      <c r="H1846" s="11">
        <v>10</v>
      </c>
      <c r="I1846" s="20" t="s">
        <v>259</v>
      </c>
      <c r="J1846" s="11" t="s">
        <v>261</v>
      </c>
      <c r="K1846" s="11" t="s">
        <v>8715</v>
      </c>
      <c r="L1846" s="11">
        <v>2</v>
      </c>
    </row>
    <row r="1847" spans="1:12">
      <c r="A1847" s="11" t="s">
        <v>3597</v>
      </c>
      <c r="D1847" s="11" t="s">
        <v>260</v>
      </c>
      <c r="E1847" s="19" t="s">
        <v>3847</v>
      </c>
      <c r="F1847" s="10">
        <v>42036</v>
      </c>
      <c r="G1847" s="10">
        <v>45323</v>
      </c>
      <c r="H1847" s="11">
        <v>10</v>
      </c>
      <c r="I1847" s="20" t="s">
        <v>259</v>
      </c>
      <c r="J1847" s="11" t="s">
        <v>261</v>
      </c>
      <c r="K1847" s="11" t="s">
        <v>8715</v>
      </c>
      <c r="L1847" s="11">
        <v>2</v>
      </c>
    </row>
    <row r="1848" spans="1:12">
      <c r="A1848" s="11" t="s">
        <v>3598</v>
      </c>
      <c r="D1848" s="11" t="s">
        <v>260</v>
      </c>
      <c r="E1848" s="19" t="s">
        <v>3848</v>
      </c>
      <c r="F1848" s="10">
        <v>42036</v>
      </c>
      <c r="G1848" s="10">
        <v>45323</v>
      </c>
      <c r="H1848" s="11">
        <v>10</v>
      </c>
      <c r="I1848" s="20" t="s">
        <v>259</v>
      </c>
      <c r="J1848" s="11" t="s">
        <v>261</v>
      </c>
      <c r="K1848" s="11" t="s">
        <v>8715</v>
      </c>
      <c r="L1848" s="11">
        <v>2</v>
      </c>
    </row>
    <row r="1849" spans="1:12">
      <c r="A1849" s="11" t="s">
        <v>3599</v>
      </c>
      <c r="D1849" s="11" t="s">
        <v>260</v>
      </c>
      <c r="E1849" s="19" t="s">
        <v>3849</v>
      </c>
      <c r="F1849" s="10">
        <v>42036</v>
      </c>
      <c r="G1849" s="10">
        <v>45323</v>
      </c>
      <c r="H1849" s="11">
        <v>10</v>
      </c>
      <c r="I1849" s="20" t="s">
        <v>259</v>
      </c>
      <c r="J1849" s="11" t="s">
        <v>261</v>
      </c>
      <c r="K1849" s="11" t="s">
        <v>8715</v>
      </c>
      <c r="L1849" s="11">
        <v>2</v>
      </c>
    </row>
    <row r="1850" spans="1:12">
      <c r="A1850" s="11" t="s">
        <v>3600</v>
      </c>
      <c r="D1850" s="11" t="s">
        <v>260</v>
      </c>
      <c r="E1850" s="19" t="s">
        <v>3850</v>
      </c>
      <c r="F1850" s="10">
        <v>42036</v>
      </c>
      <c r="G1850" s="10">
        <v>45323</v>
      </c>
      <c r="H1850" s="11">
        <v>10</v>
      </c>
      <c r="I1850" s="20" t="s">
        <v>259</v>
      </c>
      <c r="J1850" s="11" t="s">
        <v>261</v>
      </c>
      <c r="K1850" s="11" t="s">
        <v>8715</v>
      </c>
      <c r="L1850" s="11">
        <v>2</v>
      </c>
    </row>
    <row r="1851" spans="1:12">
      <c r="A1851" s="11" t="s">
        <v>3601</v>
      </c>
      <c r="D1851" s="11" t="s">
        <v>260</v>
      </c>
      <c r="E1851" s="19" t="s">
        <v>3851</v>
      </c>
      <c r="F1851" s="10">
        <v>42036</v>
      </c>
      <c r="G1851" s="10">
        <v>45323</v>
      </c>
      <c r="H1851" s="11">
        <v>10</v>
      </c>
      <c r="I1851" s="20" t="s">
        <v>259</v>
      </c>
      <c r="J1851" s="11" t="s">
        <v>261</v>
      </c>
      <c r="K1851" s="11" t="s">
        <v>8715</v>
      </c>
      <c r="L1851" s="11">
        <v>2</v>
      </c>
    </row>
    <row r="1852" spans="1:12">
      <c r="A1852" s="11" t="s">
        <v>3602</v>
      </c>
      <c r="D1852" s="11" t="s">
        <v>260</v>
      </c>
      <c r="E1852" s="19" t="s">
        <v>3852</v>
      </c>
      <c r="F1852" s="10">
        <v>42036</v>
      </c>
      <c r="G1852" s="10">
        <v>45323</v>
      </c>
      <c r="H1852" s="11">
        <v>10</v>
      </c>
      <c r="I1852" s="20" t="s">
        <v>259</v>
      </c>
      <c r="J1852" s="11" t="s">
        <v>261</v>
      </c>
      <c r="K1852" s="11" t="s">
        <v>8715</v>
      </c>
      <c r="L1852" s="11">
        <v>2</v>
      </c>
    </row>
    <row r="1853" spans="1:12">
      <c r="A1853" s="11" t="s">
        <v>3603</v>
      </c>
      <c r="D1853" s="11" t="s">
        <v>260</v>
      </c>
      <c r="E1853" s="19" t="s">
        <v>3853</v>
      </c>
      <c r="F1853" s="10">
        <v>42036</v>
      </c>
      <c r="G1853" s="10">
        <v>45323</v>
      </c>
      <c r="H1853" s="11">
        <v>10</v>
      </c>
      <c r="I1853" s="20" t="s">
        <v>259</v>
      </c>
      <c r="J1853" s="11" t="s">
        <v>261</v>
      </c>
      <c r="K1853" s="11" t="s">
        <v>8715</v>
      </c>
      <c r="L1853" s="11">
        <v>2</v>
      </c>
    </row>
    <row r="1854" spans="1:12">
      <c r="A1854" s="11" t="s">
        <v>3604</v>
      </c>
      <c r="D1854" s="11" t="s">
        <v>260</v>
      </c>
      <c r="E1854" s="19" t="s">
        <v>3854</v>
      </c>
      <c r="F1854" s="10">
        <v>42036</v>
      </c>
      <c r="G1854" s="10">
        <v>45323</v>
      </c>
      <c r="H1854" s="11">
        <v>10</v>
      </c>
      <c r="I1854" s="20" t="s">
        <v>259</v>
      </c>
      <c r="J1854" s="11" t="s">
        <v>261</v>
      </c>
      <c r="K1854" s="11" t="s">
        <v>8715</v>
      </c>
      <c r="L1854" s="11">
        <v>2</v>
      </c>
    </row>
    <row r="1855" spans="1:12">
      <c r="A1855" s="11" t="s">
        <v>3605</v>
      </c>
      <c r="D1855" s="11" t="s">
        <v>260</v>
      </c>
      <c r="E1855" s="19" t="s">
        <v>3855</v>
      </c>
      <c r="F1855" s="10">
        <v>42036</v>
      </c>
      <c r="G1855" s="10">
        <v>45323</v>
      </c>
      <c r="H1855" s="11">
        <v>10</v>
      </c>
      <c r="I1855" s="20" t="s">
        <v>259</v>
      </c>
      <c r="J1855" s="11" t="s">
        <v>261</v>
      </c>
      <c r="K1855" s="11" t="s">
        <v>8715</v>
      </c>
      <c r="L1855" s="11">
        <v>2</v>
      </c>
    </row>
    <row r="1856" spans="1:12">
      <c r="A1856" s="11" t="s">
        <v>3606</v>
      </c>
      <c r="D1856" s="11" t="s">
        <v>260</v>
      </c>
      <c r="E1856" s="19" t="s">
        <v>3856</v>
      </c>
      <c r="F1856" s="10">
        <v>42036</v>
      </c>
      <c r="G1856" s="10">
        <v>45323</v>
      </c>
      <c r="H1856" s="11">
        <v>10</v>
      </c>
      <c r="I1856" s="20" t="s">
        <v>259</v>
      </c>
      <c r="J1856" s="11" t="s">
        <v>261</v>
      </c>
      <c r="K1856" s="11" t="s">
        <v>8715</v>
      </c>
      <c r="L1856" s="11">
        <v>2</v>
      </c>
    </row>
    <row r="1857" spans="1:12">
      <c r="A1857" s="11" t="s">
        <v>3607</v>
      </c>
      <c r="D1857" s="11" t="s">
        <v>260</v>
      </c>
      <c r="E1857" s="19" t="s">
        <v>3857</v>
      </c>
      <c r="F1857" s="10">
        <v>42036</v>
      </c>
      <c r="G1857" s="10">
        <v>45323</v>
      </c>
      <c r="H1857" s="11">
        <v>10</v>
      </c>
      <c r="I1857" s="20" t="s">
        <v>259</v>
      </c>
      <c r="J1857" s="11" t="s">
        <v>261</v>
      </c>
      <c r="K1857" s="11" t="s">
        <v>8715</v>
      </c>
      <c r="L1857" s="11">
        <v>2</v>
      </c>
    </row>
    <row r="1858" spans="1:12">
      <c r="A1858" s="11" t="s">
        <v>3608</v>
      </c>
      <c r="D1858" s="11" t="s">
        <v>260</v>
      </c>
      <c r="E1858" s="19" t="s">
        <v>3858</v>
      </c>
      <c r="F1858" s="10">
        <v>42036</v>
      </c>
      <c r="G1858" s="10">
        <v>45323</v>
      </c>
      <c r="H1858" s="11">
        <v>10</v>
      </c>
      <c r="I1858" s="20" t="s">
        <v>259</v>
      </c>
      <c r="J1858" s="11" t="s">
        <v>261</v>
      </c>
      <c r="K1858" s="11" t="s">
        <v>8715</v>
      </c>
      <c r="L1858" s="11">
        <v>2</v>
      </c>
    </row>
    <row r="1859" spans="1:12">
      <c r="A1859" s="11" t="s">
        <v>3609</v>
      </c>
      <c r="D1859" s="11" t="s">
        <v>260</v>
      </c>
      <c r="E1859" s="19" t="s">
        <v>3859</v>
      </c>
      <c r="F1859" s="10">
        <v>42036</v>
      </c>
      <c r="G1859" s="10">
        <v>45323</v>
      </c>
      <c r="H1859" s="11">
        <v>10</v>
      </c>
      <c r="I1859" s="20" t="s">
        <v>259</v>
      </c>
      <c r="J1859" s="11" t="s">
        <v>261</v>
      </c>
      <c r="K1859" s="11" t="s">
        <v>8715</v>
      </c>
      <c r="L1859" s="11">
        <v>2</v>
      </c>
    </row>
    <row r="1860" spans="1:12">
      <c r="A1860" s="11" t="s">
        <v>3610</v>
      </c>
      <c r="D1860" s="11" t="s">
        <v>260</v>
      </c>
      <c r="E1860" s="19" t="s">
        <v>3860</v>
      </c>
      <c r="F1860" s="10">
        <v>42036</v>
      </c>
      <c r="G1860" s="10">
        <v>45323</v>
      </c>
      <c r="H1860" s="11">
        <v>10</v>
      </c>
      <c r="I1860" s="20" t="s">
        <v>259</v>
      </c>
      <c r="J1860" s="11" t="s">
        <v>261</v>
      </c>
      <c r="K1860" s="11" t="s">
        <v>8715</v>
      </c>
      <c r="L1860" s="11">
        <v>2</v>
      </c>
    </row>
    <row r="1861" spans="1:12">
      <c r="A1861" s="11" t="s">
        <v>3611</v>
      </c>
      <c r="D1861" s="11" t="s">
        <v>260</v>
      </c>
      <c r="E1861" s="19" t="s">
        <v>3861</v>
      </c>
      <c r="F1861" s="10">
        <v>42036</v>
      </c>
      <c r="G1861" s="10">
        <v>45323</v>
      </c>
      <c r="H1861" s="11">
        <v>10</v>
      </c>
      <c r="I1861" s="20" t="s">
        <v>259</v>
      </c>
      <c r="J1861" s="11" t="s">
        <v>261</v>
      </c>
      <c r="K1861" s="11" t="s">
        <v>8715</v>
      </c>
      <c r="L1861" s="11">
        <v>2</v>
      </c>
    </row>
    <row r="1862" spans="1:12">
      <c r="A1862" s="11" t="s">
        <v>3612</v>
      </c>
      <c r="D1862" s="11" t="s">
        <v>260</v>
      </c>
      <c r="E1862" s="19" t="s">
        <v>3862</v>
      </c>
      <c r="F1862" s="10">
        <v>42036</v>
      </c>
      <c r="G1862" s="10">
        <v>45323</v>
      </c>
      <c r="H1862" s="11">
        <v>10</v>
      </c>
      <c r="I1862" s="20" t="s">
        <v>259</v>
      </c>
      <c r="J1862" s="11" t="s">
        <v>261</v>
      </c>
      <c r="K1862" s="11" t="s">
        <v>8715</v>
      </c>
      <c r="L1862" s="11">
        <v>2</v>
      </c>
    </row>
    <row r="1863" spans="1:12">
      <c r="A1863" s="11" t="s">
        <v>3613</v>
      </c>
      <c r="D1863" s="11" t="s">
        <v>260</v>
      </c>
      <c r="E1863" s="19" t="s">
        <v>3863</v>
      </c>
      <c r="F1863" s="10">
        <v>42036</v>
      </c>
      <c r="G1863" s="10">
        <v>45323</v>
      </c>
      <c r="H1863" s="11">
        <v>10</v>
      </c>
      <c r="I1863" s="20" t="s">
        <v>259</v>
      </c>
      <c r="J1863" s="11" t="s">
        <v>261</v>
      </c>
      <c r="K1863" s="11" t="s">
        <v>8715</v>
      </c>
      <c r="L1863" s="11">
        <v>2</v>
      </c>
    </row>
    <row r="1864" spans="1:12">
      <c r="A1864" s="11" t="s">
        <v>3614</v>
      </c>
      <c r="D1864" s="11" t="s">
        <v>260</v>
      </c>
      <c r="E1864" s="19" t="s">
        <v>3864</v>
      </c>
      <c r="F1864" s="10">
        <v>42036</v>
      </c>
      <c r="G1864" s="10">
        <v>45323</v>
      </c>
      <c r="H1864" s="11">
        <v>10</v>
      </c>
      <c r="I1864" s="20" t="s">
        <v>259</v>
      </c>
      <c r="J1864" s="11" t="s">
        <v>261</v>
      </c>
      <c r="K1864" s="11" t="s">
        <v>8715</v>
      </c>
      <c r="L1864" s="11">
        <v>2</v>
      </c>
    </row>
    <row r="1865" spans="1:12">
      <c r="A1865" s="11" t="s">
        <v>3615</v>
      </c>
      <c r="D1865" s="11" t="s">
        <v>260</v>
      </c>
      <c r="E1865" s="19" t="s">
        <v>3865</v>
      </c>
      <c r="F1865" s="10">
        <v>42036</v>
      </c>
      <c r="G1865" s="10">
        <v>45323</v>
      </c>
      <c r="H1865" s="11">
        <v>10</v>
      </c>
      <c r="I1865" s="20" t="s">
        <v>259</v>
      </c>
      <c r="J1865" s="11" t="s">
        <v>261</v>
      </c>
      <c r="K1865" s="11" t="s">
        <v>8715</v>
      </c>
      <c r="L1865" s="11">
        <v>2</v>
      </c>
    </row>
    <row r="1866" spans="1:12">
      <c r="A1866" s="11" t="s">
        <v>3616</v>
      </c>
      <c r="D1866" s="11" t="s">
        <v>260</v>
      </c>
      <c r="E1866" s="19" t="s">
        <v>3866</v>
      </c>
      <c r="F1866" s="10">
        <v>42036</v>
      </c>
      <c r="G1866" s="10">
        <v>45323</v>
      </c>
      <c r="H1866" s="11">
        <v>10</v>
      </c>
      <c r="I1866" s="20" t="s">
        <v>259</v>
      </c>
      <c r="J1866" s="11" t="s">
        <v>261</v>
      </c>
      <c r="K1866" s="11" t="s">
        <v>8715</v>
      </c>
      <c r="L1866" s="11">
        <v>2</v>
      </c>
    </row>
    <row r="1867" spans="1:12">
      <c r="A1867" s="11" t="s">
        <v>3617</v>
      </c>
      <c r="D1867" s="11" t="s">
        <v>260</v>
      </c>
      <c r="E1867" s="19" t="s">
        <v>3867</v>
      </c>
      <c r="F1867" s="10">
        <v>42036</v>
      </c>
      <c r="G1867" s="10">
        <v>45323</v>
      </c>
      <c r="H1867" s="11">
        <v>10</v>
      </c>
      <c r="I1867" s="20" t="s">
        <v>259</v>
      </c>
      <c r="J1867" s="11" t="s">
        <v>261</v>
      </c>
      <c r="K1867" s="11" t="s">
        <v>8715</v>
      </c>
      <c r="L1867" s="11">
        <v>2</v>
      </c>
    </row>
    <row r="1868" spans="1:12">
      <c r="A1868" s="11" t="s">
        <v>3618</v>
      </c>
      <c r="D1868" s="11" t="s">
        <v>260</v>
      </c>
      <c r="E1868" s="19" t="s">
        <v>3868</v>
      </c>
      <c r="F1868" s="10">
        <v>42036</v>
      </c>
      <c r="G1868" s="10">
        <v>45323</v>
      </c>
      <c r="H1868" s="11">
        <v>10</v>
      </c>
      <c r="I1868" s="20" t="s">
        <v>259</v>
      </c>
      <c r="J1868" s="11" t="s">
        <v>261</v>
      </c>
      <c r="K1868" s="11" t="s">
        <v>8715</v>
      </c>
      <c r="L1868" s="11">
        <v>2</v>
      </c>
    </row>
    <row r="1869" spans="1:12">
      <c r="A1869" s="11" t="s">
        <v>3619</v>
      </c>
      <c r="D1869" s="11" t="s">
        <v>260</v>
      </c>
      <c r="E1869" s="19" t="s">
        <v>3869</v>
      </c>
      <c r="F1869" s="10">
        <v>42036</v>
      </c>
      <c r="G1869" s="10">
        <v>45323</v>
      </c>
      <c r="H1869" s="11">
        <v>10</v>
      </c>
      <c r="I1869" s="20" t="s">
        <v>259</v>
      </c>
      <c r="J1869" s="11" t="s">
        <v>261</v>
      </c>
      <c r="K1869" s="11" t="s">
        <v>8715</v>
      </c>
      <c r="L1869" s="11">
        <v>2</v>
      </c>
    </row>
    <row r="1870" spans="1:12">
      <c r="A1870" s="11" t="s">
        <v>3620</v>
      </c>
      <c r="D1870" s="11" t="s">
        <v>260</v>
      </c>
      <c r="E1870" s="19" t="s">
        <v>3870</v>
      </c>
      <c r="F1870" s="10">
        <v>42036</v>
      </c>
      <c r="G1870" s="10">
        <v>45323</v>
      </c>
      <c r="H1870" s="11">
        <v>10</v>
      </c>
      <c r="I1870" s="20" t="s">
        <v>259</v>
      </c>
      <c r="J1870" s="11" t="s">
        <v>261</v>
      </c>
      <c r="K1870" s="11" t="s">
        <v>8715</v>
      </c>
      <c r="L1870" s="11">
        <v>2</v>
      </c>
    </row>
    <row r="1871" spans="1:12">
      <c r="A1871" s="11" t="s">
        <v>3621</v>
      </c>
      <c r="D1871" s="11" t="s">
        <v>260</v>
      </c>
      <c r="E1871" s="19" t="s">
        <v>3871</v>
      </c>
      <c r="F1871" s="10">
        <v>42036</v>
      </c>
      <c r="G1871" s="10">
        <v>45323</v>
      </c>
      <c r="H1871" s="11">
        <v>10</v>
      </c>
      <c r="I1871" s="20" t="s">
        <v>259</v>
      </c>
      <c r="J1871" s="11" t="s">
        <v>261</v>
      </c>
      <c r="K1871" s="11" t="s">
        <v>8715</v>
      </c>
      <c r="L1871" s="11">
        <v>2</v>
      </c>
    </row>
    <row r="1872" spans="1:12">
      <c r="A1872" s="11" t="s">
        <v>3622</v>
      </c>
      <c r="D1872" s="11" t="s">
        <v>260</v>
      </c>
      <c r="E1872" s="19" t="s">
        <v>3872</v>
      </c>
      <c r="F1872" s="10">
        <v>42036</v>
      </c>
      <c r="G1872" s="10">
        <v>45323</v>
      </c>
      <c r="H1872" s="11">
        <v>10</v>
      </c>
      <c r="I1872" s="20" t="s">
        <v>259</v>
      </c>
      <c r="J1872" s="11" t="s">
        <v>261</v>
      </c>
      <c r="K1872" s="11" t="s">
        <v>8715</v>
      </c>
      <c r="L1872" s="11">
        <v>2</v>
      </c>
    </row>
    <row r="1873" spans="1:12">
      <c r="A1873" s="11" t="s">
        <v>3623</v>
      </c>
      <c r="D1873" s="11" t="s">
        <v>260</v>
      </c>
      <c r="E1873" s="19" t="s">
        <v>3873</v>
      </c>
      <c r="F1873" s="10">
        <v>42036</v>
      </c>
      <c r="G1873" s="10">
        <v>45323</v>
      </c>
      <c r="H1873" s="11">
        <v>10</v>
      </c>
      <c r="I1873" s="20" t="s">
        <v>259</v>
      </c>
      <c r="J1873" s="11" t="s">
        <v>261</v>
      </c>
      <c r="K1873" s="11" t="s">
        <v>8715</v>
      </c>
      <c r="L1873" s="11">
        <v>2</v>
      </c>
    </row>
    <row r="1874" spans="1:12">
      <c r="A1874" s="11" t="s">
        <v>3624</v>
      </c>
      <c r="D1874" s="11" t="s">
        <v>260</v>
      </c>
      <c r="E1874" s="19" t="s">
        <v>3874</v>
      </c>
      <c r="F1874" s="10">
        <v>42036</v>
      </c>
      <c r="G1874" s="10">
        <v>45323</v>
      </c>
      <c r="H1874" s="11">
        <v>10</v>
      </c>
      <c r="I1874" s="20" t="s">
        <v>259</v>
      </c>
      <c r="J1874" s="11" t="s">
        <v>261</v>
      </c>
      <c r="K1874" s="11" t="s">
        <v>8715</v>
      </c>
      <c r="L1874" s="11">
        <v>2</v>
      </c>
    </row>
    <row r="1875" spans="1:12">
      <c r="A1875" s="11" t="s">
        <v>3625</v>
      </c>
      <c r="D1875" s="11" t="s">
        <v>260</v>
      </c>
      <c r="E1875" s="19" t="s">
        <v>3875</v>
      </c>
      <c r="F1875" s="10">
        <v>42036</v>
      </c>
      <c r="G1875" s="10">
        <v>45323</v>
      </c>
      <c r="H1875" s="11">
        <v>10</v>
      </c>
      <c r="I1875" s="20" t="s">
        <v>259</v>
      </c>
      <c r="J1875" s="11" t="s">
        <v>261</v>
      </c>
      <c r="K1875" s="11" t="s">
        <v>8715</v>
      </c>
      <c r="L1875" s="11">
        <v>2</v>
      </c>
    </row>
    <row r="1876" spans="1:12">
      <c r="A1876" s="11" t="s">
        <v>3626</v>
      </c>
      <c r="D1876" s="11" t="s">
        <v>260</v>
      </c>
      <c r="E1876" s="19" t="s">
        <v>3876</v>
      </c>
      <c r="F1876" s="10">
        <v>42036</v>
      </c>
      <c r="G1876" s="10">
        <v>45323</v>
      </c>
      <c r="H1876" s="11">
        <v>10</v>
      </c>
      <c r="I1876" s="20" t="s">
        <v>259</v>
      </c>
      <c r="J1876" s="11" t="s">
        <v>261</v>
      </c>
      <c r="K1876" s="11" t="s">
        <v>8715</v>
      </c>
      <c r="L1876" s="11">
        <v>2</v>
      </c>
    </row>
    <row r="1877" spans="1:12">
      <c r="A1877" s="11" t="s">
        <v>3627</v>
      </c>
      <c r="D1877" s="11" t="s">
        <v>260</v>
      </c>
      <c r="E1877" s="19" t="s">
        <v>3877</v>
      </c>
      <c r="F1877" s="10">
        <v>42036</v>
      </c>
      <c r="G1877" s="10">
        <v>45323</v>
      </c>
      <c r="H1877" s="11">
        <v>10</v>
      </c>
      <c r="I1877" s="20" t="s">
        <v>259</v>
      </c>
      <c r="J1877" s="11" t="s">
        <v>261</v>
      </c>
      <c r="K1877" s="11" t="s">
        <v>8715</v>
      </c>
      <c r="L1877" s="11">
        <v>2</v>
      </c>
    </row>
    <row r="1878" spans="1:12">
      <c r="A1878" s="11" t="s">
        <v>3628</v>
      </c>
      <c r="D1878" s="11" t="s">
        <v>260</v>
      </c>
      <c r="E1878" s="19" t="s">
        <v>3878</v>
      </c>
      <c r="F1878" s="10">
        <v>42036</v>
      </c>
      <c r="G1878" s="10">
        <v>45323</v>
      </c>
      <c r="H1878" s="11">
        <v>10</v>
      </c>
      <c r="I1878" s="20" t="s">
        <v>259</v>
      </c>
      <c r="J1878" s="11" t="s">
        <v>261</v>
      </c>
      <c r="K1878" s="11" t="s">
        <v>8715</v>
      </c>
      <c r="L1878" s="11">
        <v>2</v>
      </c>
    </row>
    <row r="1879" spans="1:12">
      <c r="A1879" s="11" t="s">
        <v>3629</v>
      </c>
      <c r="D1879" s="11" t="s">
        <v>260</v>
      </c>
      <c r="E1879" s="19" t="s">
        <v>3879</v>
      </c>
      <c r="F1879" s="10">
        <v>42036</v>
      </c>
      <c r="G1879" s="10">
        <v>45323</v>
      </c>
      <c r="H1879" s="11">
        <v>10</v>
      </c>
      <c r="I1879" s="20" t="s">
        <v>259</v>
      </c>
      <c r="J1879" s="11" t="s">
        <v>261</v>
      </c>
      <c r="K1879" s="11" t="s">
        <v>8715</v>
      </c>
      <c r="L1879" s="11">
        <v>2</v>
      </c>
    </row>
    <row r="1880" spans="1:12">
      <c r="A1880" s="11" t="s">
        <v>3630</v>
      </c>
      <c r="D1880" s="11" t="s">
        <v>260</v>
      </c>
      <c r="E1880" s="19" t="s">
        <v>3880</v>
      </c>
      <c r="F1880" s="10">
        <v>42036</v>
      </c>
      <c r="G1880" s="10">
        <v>45323</v>
      </c>
      <c r="H1880" s="11">
        <v>10</v>
      </c>
      <c r="I1880" s="20" t="s">
        <v>259</v>
      </c>
      <c r="J1880" s="11" t="s">
        <v>261</v>
      </c>
      <c r="K1880" s="11" t="s">
        <v>8715</v>
      </c>
      <c r="L1880" s="11">
        <v>2</v>
      </c>
    </row>
    <row r="1881" spans="1:12">
      <c r="A1881" s="11" t="s">
        <v>3631</v>
      </c>
      <c r="D1881" s="11" t="s">
        <v>260</v>
      </c>
      <c r="E1881" s="19" t="s">
        <v>3881</v>
      </c>
      <c r="F1881" s="10">
        <v>42036</v>
      </c>
      <c r="G1881" s="10">
        <v>45323</v>
      </c>
      <c r="H1881" s="11">
        <v>10</v>
      </c>
      <c r="I1881" s="20" t="s">
        <v>259</v>
      </c>
      <c r="J1881" s="11" t="s">
        <v>261</v>
      </c>
      <c r="K1881" s="11" t="s">
        <v>8715</v>
      </c>
      <c r="L1881" s="11">
        <v>2</v>
      </c>
    </row>
    <row r="1882" spans="1:12">
      <c r="A1882" s="11" t="s">
        <v>3632</v>
      </c>
      <c r="D1882" s="11" t="s">
        <v>260</v>
      </c>
      <c r="E1882" s="19" t="s">
        <v>3882</v>
      </c>
      <c r="F1882" s="10">
        <v>42036</v>
      </c>
      <c r="G1882" s="10">
        <v>45323</v>
      </c>
      <c r="H1882" s="11">
        <v>10</v>
      </c>
      <c r="I1882" s="20" t="s">
        <v>259</v>
      </c>
      <c r="J1882" s="11" t="s">
        <v>261</v>
      </c>
      <c r="K1882" s="11" t="s">
        <v>8715</v>
      </c>
      <c r="L1882" s="11">
        <v>2</v>
      </c>
    </row>
    <row r="1883" spans="1:12">
      <c r="A1883" s="11" t="s">
        <v>3633</v>
      </c>
      <c r="D1883" s="11" t="s">
        <v>260</v>
      </c>
      <c r="E1883" s="19" t="s">
        <v>3883</v>
      </c>
      <c r="F1883" s="10">
        <v>42036</v>
      </c>
      <c r="G1883" s="10">
        <v>45323</v>
      </c>
      <c r="H1883" s="11">
        <v>10</v>
      </c>
      <c r="I1883" s="20" t="s">
        <v>259</v>
      </c>
      <c r="J1883" s="11" t="s">
        <v>261</v>
      </c>
      <c r="K1883" s="11" t="s">
        <v>8715</v>
      </c>
      <c r="L1883" s="11">
        <v>2</v>
      </c>
    </row>
    <row r="1884" spans="1:12">
      <c r="A1884" s="11" t="s">
        <v>3634</v>
      </c>
      <c r="D1884" s="11" t="s">
        <v>260</v>
      </c>
      <c r="E1884" s="19" t="s">
        <v>3884</v>
      </c>
      <c r="F1884" s="10">
        <v>42036</v>
      </c>
      <c r="G1884" s="10">
        <v>45323</v>
      </c>
      <c r="H1884" s="11">
        <v>10</v>
      </c>
      <c r="I1884" s="20" t="s">
        <v>259</v>
      </c>
      <c r="J1884" s="11" t="s">
        <v>261</v>
      </c>
      <c r="K1884" s="11" t="s">
        <v>8715</v>
      </c>
      <c r="L1884" s="11">
        <v>2</v>
      </c>
    </row>
    <row r="1885" spans="1:12">
      <c r="A1885" s="11" t="s">
        <v>3635</v>
      </c>
      <c r="D1885" s="11" t="s">
        <v>260</v>
      </c>
      <c r="E1885" s="19" t="s">
        <v>3885</v>
      </c>
      <c r="F1885" s="10">
        <v>42036</v>
      </c>
      <c r="G1885" s="10">
        <v>45323</v>
      </c>
      <c r="H1885" s="11">
        <v>10</v>
      </c>
      <c r="I1885" s="20" t="s">
        <v>259</v>
      </c>
      <c r="J1885" s="11" t="s">
        <v>261</v>
      </c>
      <c r="K1885" s="11" t="s">
        <v>8715</v>
      </c>
      <c r="L1885" s="11">
        <v>2</v>
      </c>
    </row>
    <row r="1886" spans="1:12">
      <c r="A1886" s="11" t="s">
        <v>3636</v>
      </c>
      <c r="D1886" s="11" t="s">
        <v>260</v>
      </c>
      <c r="E1886" s="19" t="s">
        <v>3886</v>
      </c>
      <c r="F1886" s="10">
        <v>42036</v>
      </c>
      <c r="G1886" s="10">
        <v>45323</v>
      </c>
      <c r="H1886" s="11">
        <v>10</v>
      </c>
      <c r="I1886" s="20" t="s">
        <v>259</v>
      </c>
      <c r="J1886" s="11" t="s">
        <v>261</v>
      </c>
      <c r="K1886" s="11" t="s">
        <v>8715</v>
      </c>
      <c r="L1886" s="11">
        <v>2</v>
      </c>
    </row>
    <row r="1887" spans="1:12">
      <c r="A1887" s="11" t="s">
        <v>3637</v>
      </c>
      <c r="D1887" s="11" t="s">
        <v>260</v>
      </c>
      <c r="E1887" s="19" t="s">
        <v>3887</v>
      </c>
      <c r="F1887" s="10">
        <v>42036</v>
      </c>
      <c r="G1887" s="10">
        <v>45323</v>
      </c>
      <c r="H1887" s="11">
        <v>10</v>
      </c>
      <c r="I1887" s="20" t="s">
        <v>259</v>
      </c>
      <c r="J1887" s="11" t="s">
        <v>261</v>
      </c>
      <c r="K1887" s="11" t="s">
        <v>8715</v>
      </c>
      <c r="L1887" s="11">
        <v>2</v>
      </c>
    </row>
    <row r="1888" spans="1:12">
      <c r="A1888" s="11" t="s">
        <v>3638</v>
      </c>
      <c r="D1888" s="11" t="s">
        <v>260</v>
      </c>
      <c r="E1888" s="19" t="s">
        <v>3888</v>
      </c>
      <c r="F1888" s="10">
        <v>42036</v>
      </c>
      <c r="G1888" s="10">
        <v>45323</v>
      </c>
      <c r="H1888" s="11">
        <v>10</v>
      </c>
      <c r="I1888" s="20" t="s">
        <v>259</v>
      </c>
      <c r="J1888" s="11" t="s">
        <v>261</v>
      </c>
      <c r="K1888" s="11" t="s">
        <v>8715</v>
      </c>
      <c r="L1888" s="11">
        <v>2</v>
      </c>
    </row>
    <row r="1889" spans="1:12">
      <c r="A1889" s="11" t="s">
        <v>3639</v>
      </c>
      <c r="D1889" s="11" t="s">
        <v>260</v>
      </c>
      <c r="E1889" s="19" t="s">
        <v>3889</v>
      </c>
      <c r="F1889" s="10">
        <v>42036</v>
      </c>
      <c r="G1889" s="10">
        <v>45323</v>
      </c>
      <c r="H1889" s="11">
        <v>10</v>
      </c>
      <c r="I1889" s="20" t="s">
        <v>259</v>
      </c>
      <c r="J1889" s="11" t="s">
        <v>261</v>
      </c>
      <c r="K1889" s="11" t="s">
        <v>8715</v>
      </c>
      <c r="L1889" s="11">
        <v>2</v>
      </c>
    </row>
    <row r="1890" spans="1:12">
      <c r="A1890" s="11" t="s">
        <v>3640</v>
      </c>
      <c r="D1890" s="11" t="s">
        <v>260</v>
      </c>
      <c r="E1890" s="19" t="s">
        <v>3890</v>
      </c>
      <c r="F1890" s="10">
        <v>42036</v>
      </c>
      <c r="G1890" s="10">
        <v>45323</v>
      </c>
      <c r="H1890" s="11">
        <v>10</v>
      </c>
      <c r="I1890" s="20" t="s">
        <v>259</v>
      </c>
      <c r="J1890" s="11" t="s">
        <v>261</v>
      </c>
      <c r="K1890" s="11" t="s">
        <v>8715</v>
      </c>
      <c r="L1890" s="11">
        <v>2</v>
      </c>
    </row>
    <row r="1891" spans="1:12">
      <c r="A1891" s="11" t="s">
        <v>3641</v>
      </c>
      <c r="D1891" s="11" t="s">
        <v>260</v>
      </c>
      <c r="E1891" s="19" t="s">
        <v>3891</v>
      </c>
      <c r="F1891" s="10">
        <v>42036</v>
      </c>
      <c r="G1891" s="10">
        <v>45323</v>
      </c>
      <c r="H1891" s="11">
        <v>10</v>
      </c>
      <c r="I1891" s="20" t="s">
        <v>259</v>
      </c>
      <c r="J1891" s="11" t="s">
        <v>261</v>
      </c>
      <c r="K1891" s="11" t="s">
        <v>8715</v>
      </c>
      <c r="L1891" s="11">
        <v>2</v>
      </c>
    </row>
    <row r="1892" spans="1:12">
      <c r="A1892" s="11" t="s">
        <v>3642</v>
      </c>
      <c r="D1892" s="11" t="s">
        <v>260</v>
      </c>
      <c r="E1892" s="19" t="s">
        <v>3892</v>
      </c>
      <c r="F1892" s="10">
        <v>42036</v>
      </c>
      <c r="G1892" s="10">
        <v>45323</v>
      </c>
      <c r="H1892" s="11">
        <v>10</v>
      </c>
      <c r="I1892" s="20" t="s">
        <v>259</v>
      </c>
      <c r="J1892" s="11" t="s">
        <v>261</v>
      </c>
      <c r="K1892" s="11" t="s">
        <v>8715</v>
      </c>
      <c r="L1892" s="11">
        <v>2</v>
      </c>
    </row>
    <row r="1893" spans="1:12">
      <c r="A1893" s="11" t="s">
        <v>3643</v>
      </c>
      <c r="D1893" s="11" t="s">
        <v>260</v>
      </c>
      <c r="E1893" s="19" t="s">
        <v>3893</v>
      </c>
      <c r="F1893" s="10">
        <v>42036</v>
      </c>
      <c r="G1893" s="10">
        <v>45323</v>
      </c>
      <c r="H1893" s="11">
        <v>10</v>
      </c>
      <c r="I1893" s="20" t="s">
        <v>259</v>
      </c>
      <c r="J1893" s="11" t="s">
        <v>261</v>
      </c>
      <c r="K1893" s="11" t="s">
        <v>8715</v>
      </c>
      <c r="L1893" s="11">
        <v>2</v>
      </c>
    </row>
    <row r="1894" spans="1:12">
      <c r="A1894" s="11" t="s">
        <v>3644</v>
      </c>
      <c r="D1894" s="11" t="s">
        <v>260</v>
      </c>
      <c r="E1894" s="19" t="s">
        <v>3894</v>
      </c>
      <c r="F1894" s="10">
        <v>42036</v>
      </c>
      <c r="G1894" s="10">
        <v>45323</v>
      </c>
      <c r="H1894" s="11">
        <v>10</v>
      </c>
      <c r="I1894" s="20" t="s">
        <v>259</v>
      </c>
      <c r="J1894" s="11" t="s">
        <v>261</v>
      </c>
      <c r="K1894" s="11" t="s">
        <v>8715</v>
      </c>
      <c r="L1894" s="11">
        <v>2</v>
      </c>
    </row>
    <row r="1895" spans="1:12">
      <c r="A1895" s="11" t="s">
        <v>3645</v>
      </c>
      <c r="D1895" s="11" t="s">
        <v>260</v>
      </c>
      <c r="E1895" s="19" t="s">
        <v>3895</v>
      </c>
      <c r="F1895" s="10">
        <v>42036</v>
      </c>
      <c r="G1895" s="10">
        <v>45323</v>
      </c>
      <c r="H1895" s="11">
        <v>10</v>
      </c>
      <c r="I1895" s="20" t="s">
        <v>259</v>
      </c>
      <c r="J1895" s="11" t="s">
        <v>261</v>
      </c>
      <c r="K1895" s="11" t="s">
        <v>8715</v>
      </c>
      <c r="L1895" s="11">
        <v>2</v>
      </c>
    </row>
    <row r="1896" spans="1:12">
      <c r="A1896" s="11" t="s">
        <v>3646</v>
      </c>
      <c r="D1896" s="11" t="s">
        <v>260</v>
      </c>
      <c r="E1896" s="19" t="s">
        <v>3896</v>
      </c>
      <c r="F1896" s="10">
        <v>42036</v>
      </c>
      <c r="G1896" s="10">
        <v>45323</v>
      </c>
      <c r="H1896" s="11">
        <v>10</v>
      </c>
      <c r="I1896" s="20" t="s">
        <v>259</v>
      </c>
      <c r="J1896" s="11" t="s">
        <v>261</v>
      </c>
      <c r="K1896" s="11" t="s">
        <v>8715</v>
      </c>
      <c r="L1896" s="11">
        <v>2</v>
      </c>
    </row>
    <row r="1897" spans="1:12">
      <c r="A1897" s="11" t="s">
        <v>3647</v>
      </c>
      <c r="D1897" s="11" t="s">
        <v>260</v>
      </c>
      <c r="E1897" s="19" t="s">
        <v>3897</v>
      </c>
      <c r="F1897" s="10">
        <v>42036</v>
      </c>
      <c r="G1897" s="10">
        <v>45323</v>
      </c>
      <c r="H1897" s="11">
        <v>10</v>
      </c>
      <c r="I1897" s="20" t="s">
        <v>259</v>
      </c>
      <c r="J1897" s="11" t="s">
        <v>261</v>
      </c>
      <c r="K1897" s="11" t="s">
        <v>8715</v>
      </c>
      <c r="L1897" s="11">
        <v>2</v>
      </c>
    </row>
    <row r="1898" spans="1:12">
      <c r="A1898" s="11" t="s">
        <v>3648</v>
      </c>
      <c r="D1898" s="11" t="s">
        <v>260</v>
      </c>
      <c r="E1898" s="19" t="s">
        <v>3898</v>
      </c>
      <c r="F1898" s="10">
        <v>42036</v>
      </c>
      <c r="G1898" s="10">
        <v>45323</v>
      </c>
      <c r="H1898" s="11">
        <v>10</v>
      </c>
      <c r="I1898" s="20" t="s">
        <v>259</v>
      </c>
      <c r="J1898" s="11" t="s">
        <v>261</v>
      </c>
      <c r="K1898" s="11" t="s">
        <v>8715</v>
      </c>
      <c r="L1898" s="11">
        <v>2</v>
      </c>
    </row>
    <row r="1899" spans="1:12">
      <c r="A1899" s="11" t="s">
        <v>3649</v>
      </c>
      <c r="D1899" s="11" t="s">
        <v>260</v>
      </c>
      <c r="E1899" s="19" t="s">
        <v>3899</v>
      </c>
      <c r="F1899" s="10">
        <v>42036</v>
      </c>
      <c r="G1899" s="10">
        <v>45323</v>
      </c>
      <c r="H1899" s="11">
        <v>10</v>
      </c>
      <c r="I1899" s="20" t="s">
        <v>259</v>
      </c>
      <c r="J1899" s="11" t="s">
        <v>261</v>
      </c>
      <c r="K1899" s="11" t="s">
        <v>8715</v>
      </c>
      <c r="L1899" s="11">
        <v>2</v>
      </c>
    </row>
    <row r="1900" spans="1:12">
      <c r="A1900" s="11" t="s">
        <v>3650</v>
      </c>
      <c r="D1900" s="11" t="s">
        <v>260</v>
      </c>
      <c r="E1900" s="19" t="s">
        <v>3900</v>
      </c>
      <c r="F1900" s="10">
        <v>42036</v>
      </c>
      <c r="G1900" s="10">
        <v>45323</v>
      </c>
      <c r="H1900" s="11">
        <v>10</v>
      </c>
      <c r="I1900" s="20" t="s">
        <v>259</v>
      </c>
      <c r="J1900" s="11" t="s">
        <v>261</v>
      </c>
      <c r="K1900" s="11" t="s">
        <v>8715</v>
      </c>
      <c r="L1900" s="11">
        <v>2</v>
      </c>
    </row>
    <row r="1901" spans="1:12">
      <c r="A1901" s="11" t="s">
        <v>3651</v>
      </c>
      <c r="D1901" s="11" t="s">
        <v>260</v>
      </c>
      <c r="E1901" s="19" t="s">
        <v>3901</v>
      </c>
      <c r="F1901" s="10">
        <v>42036</v>
      </c>
      <c r="G1901" s="10">
        <v>45323</v>
      </c>
      <c r="H1901" s="11">
        <v>10</v>
      </c>
      <c r="I1901" s="20" t="s">
        <v>259</v>
      </c>
      <c r="J1901" s="11" t="s">
        <v>261</v>
      </c>
      <c r="K1901" s="11" t="s">
        <v>8715</v>
      </c>
      <c r="L1901" s="11">
        <v>2</v>
      </c>
    </row>
    <row r="1902" spans="1:12">
      <c r="A1902" s="11" t="s">
        <v>3652</v>
      </c>
      <c r="D1902" s="11" t="s">
        <v>260</v>
      </c>
      <c r="E1902" s="19" t="s">
        <v>3902</v>
      </c>
      <c r="F1902" s="10">
        <v>42036</v>
      </c>
      <c r="G1902" s="10">
        <v>45323</v>
      </c>
      <c r="H1902" s="11">
        <v>10</v>
      </c>
      <c r="I1902" s="20" t="s">
        <v>259</v>
      </c>
      <c r="J1902" s="11" t="s">
        <v>261</v>
      </c>
      <c r="K1902" s="11" t="s">
        <v>8715</v>
      </c>
      <c r="L1902" s="11">
        <v>2</v>
      </c>
    </row>
    <row r="1903" spans="1:12">
      <c r="A1903" s="11" t="s">
        <v>3653</v>
      </c>
      <c r="D1903" s="11" t="s">
        <v>260</v>
      </c>
      <c r="E1903" s="19" t="s">
        <v>3903</v>
      </c>
      <c r="F1903" s="10">
        <v>42036</v>
      </c>
      <c r="G1903" s="10">
        <v>45323</v>
      </c>
      <c r="H1903" s="11">
        <v>10</v>
      </c>
      <c r="I1903" s="20" t="s">
        <v>259</v>
      </c>
      <c r="J1903" s="11" t="s">
        <v>261</v>
      </c>
      <c r="K1903" s="11" t="s">
        <v>8715</v>
      </c>
      <c r="L1903" s="11">
        <v>2</v>
      </c>
    </row>
    <row r="1904" spans="1:12">
      <c r="A1904" s="11" t="s">
        <v>3654</v>
      </c>
      <c r="D1904" s="11" t="s">
        <v>260</v>
      </c>
      <c r="E1904" s="19" t="s">
        <v>3904</v>
      </c>
      <c r="F1904" s="10">
        <v>42036</v>
      </c>
      <c r="G1904" s="10">
        <v>45323</v>
      </c>
      <c r="H1904" s="11">
        <v>10</v>
      </c>
      <c r="I1904" s="20" t="s">
        <v>259</v>
      </c>
      <c r="J1904" s="11" t="s">
        <v>261</v>
      </c>
      <c r="K1904" s="11" t="s">
        <v>8715</v>
      </c>
      <c r="L1904" s="11">
        <v>2</v>
      </c>
    </row>
    <row r="1905" spans="1:12">
      <c r="A1905" s="11" t="s">
        <v>3655</v>
      </c>
      <c r="D1905" s="11" t="s">
        <v>260</v>
      </c>
      <c r="E1905" s="19" t="s">
        <v>3905</v>
      </c>
      <c r="F1905" s="10">
        <v>42036</v>
      </c>
      <c r="G1905" s="10">
        <v>45323</v>
      </c>
      <c r="H1905" s="11">
        <v>10</v>
      </c>
      <c r="I1905" s="20" t="s">
        <v>259</v>
      </c>
      <c r="J1905" s="11" t="s">
        <v>261</v>
      </c>
      <c r="K1905" s="11" t="s">
        <v>8715</v>
      </c>
      <c r="L1905" s="11">
        <v>2</v>
      </c>
    </row>
    <row r="1906" spans="1:12">
      <c r="A1906" s="11" t="s">
        <v>3656</v>
      </c>
      <c r="D1906" s="11" t="s">
        <v>260</v>
      </c>
      <c r="E1906" s="19" t="s">
        <v>3906</v>
      </c>
      <c r="F1906" s="10">
        <v>42036</v>
      </c>
      <c r="G1906" s="10">
        <v>45323</v>
      </c>
      <c r="H1906" s="11">
        <v>10</v>
      </c>
      <c r="I1906" s="20" t="s">
        <v>259</v>
      </c>
      <c r="J1906" s="11" t="s">
        <v>261</v>
      </c>
      <c r="K1906" s="11" t="s">
        <v>8715</v>
      </c>
      <c r="L1906" s="11">
        <v>2</v>
      </c>
    </row>
    <row r="1907" spans="1:12">
      <c r="A1907" s="11" t="s">
        <v>3657</v>
      </c>
      <c r="D1907" s="11" t="s">
        <v>260</v>
      </c>
      <c r="E1907" s="19" t="s">
        <v>3907</v>
      </c>
      <c r="F1907" s="10">
        <v>42036</v>
      </c>
      <c r="G1907" s="10">
        <v>45323</v>
      </c>
      <c r="H1907" s="11">
        <v>10</v>
      </c>
      <c r="I1907" s="20" t="s">
        <v>259</v>
      </c>
      <c r="J1907" s="11" t="s">
        <v>261</v>
      </c>
      <c r="K1907" s="11" t="s">
        <v>8715</v>
      </c>
      <c r="L1907" s="11">
        <v>2</v>
      </c>
    </row>
    <row r="1908" spans="1:12">
      <c r="A1908" s="11" t="s">
        <v>3658</v>
      </c>
      <c r="D1908" s="11" t="s">
        <v>260</v>
      </c>
      <c r="E1908" s="19" t="s">
        <v>3908</v>
      </c>
      <c r="F1908" s="10">
        <v>42036</v>
      </c>
      <c r="G1908" s="10">
        <v>45323</v>
      </c>
      <c r="H1908" s="11">
        <v>10</v>
      </c>
      <c r="I1908" s="20" t="s">
        <v>259</v>
      </c>
      <c r="J1908" s="11" t="s">
        <v>261</v>
      </c>
      <c r="K1908" s="11" t="s">
        <v>8715</v>
      </c>
      <c r="L1908" s="11">
        <v>2</v>
      </c>
    </row>
    <row r="1909" spans="1:12">
      <c r="A1909" s="11" t="s">
        <v>3659</v>
      </c>
      <c r="D1909" s="11" t="s">
        <v>260</v>
      </c>
      <c r="E1909" s="19" t="s">
        <v>3909</v>
      </c>
      <c r="F1909" s="10">
        <v>42036</v>
      </c>
      <c r="G1909" s="10">
        <v>45323</v>
      </c>
      <c r="H1909" s="11">
        <v>10</v>
      </c>
      <c r="I1909" s="20" t="s">
        <v>259</v>
      </c>
      <c r="J1909" s="11" t="s">
        <v>261</v>
      </c>
      <c r="K1909" s="11" t="s">
        <v>8715</v>
      </c>
      <c r="L1909" s="11">
        <v>2</v>
      </c>
    </row>
    <row r="1910" spans="1:12">
      <c r="A1910" s="11" t="s">
        <v>3660</v>
      </c>
      <c r="D1910" s="11" t="s">
        <v>260</v>
      </c>
      <c r="E1910" s="19" t="s">
        <v>3910</v>
      </c>
      <c r="F1910" s="10">
        <v>42036</v>
      </c>
      <c r="G1910" s="10">
        <v>45323</v>
      </c>
      <c r="H1910" s="11">
        <v>10</v>
      </c>
      <c r="I1910" s="20" t="s">
        <v>259</v>
      </c>
      <c r="J1910" s="11" t="s">
        <v>261</v>
      </c>
      <c r="K1910" s="11" t="s">
        <v>8715</v>
      </c>
      <c r="L1910" s="11">
        <v>2</v>
      </c>
    </row>
    <row r="1911" spans="1:12">
      <c r="A1911" s="11" t="s">
        <v>3661</v>
      </c>
      <c r="D1911" s="11" t="s">
        <v>260</v>
      </c>
      <c r="E1911" s="19" t="s">
        <v>3911</v>
      </c>
      <c r="F1911" s="10">
        <v>42036</v>
      </c>
      <c r="G1911" s="10">
        <v>45323</v>
      </c>
      <c r="H1911" s="11">
        <v>10</v>
      </c>
      <c r="I1911" s="20" t="s">
        <v>259</v>
      </c>
      <c r="J1911" s="11" t="s">
        <v>261</v>
      </c>
      <c r="K1911" s="11" t="s">
        <v>8715</v>
      </c>
      <c r="L1911" s="11">
        <v>2</v>
      </c>
    </row>
    <row r="1912" spans="1:12">
      <c r="A1912" s="11" t="s">
        <v>3662</v>
      </c>
      <c r="D1912" s="11" t="s">
        <v>260</v>
      </c>
      <c r="E1912" s="19" t="s">
        <v>3912</v>
      </c>
      <c r="F1912" s="10">
        <v>42036</v>
      </c>
      <c r="G1912" s="10">
        <v>45323</v>
      </c>
      <c r="H1912" s="11">
        <v>10</v>
      </c>
      <c r="I1912" s="20" t="s">
        <v>259</v>
      </c>
      <c r="J1912" s="11" t="s">
        <v>261</v>
      </c>
      <c r="K1912" s="11" t="s">
        <v>8715</v>
      </c>
      <c r="L1912" s="11">
        <v>2</v>
      </c>
    </row>
    <row r="1913" spans="1:12">
      <c r="A1913" s="11" t="s">
        <v>3663</v>
      </c>
      <c r="D1913" s="11" t="s">
        <v>260</v>
      </c>
      <c r="E1913" s="19" t="s">
        <v>3913</v>
      </c>
      <c r="F1913" s="10">
        <v>42036</v>
      </c>
      <c r="G1913" s="10">
        <v>45323</v>
      </c>
      <c r="H1913" s="11">
        <v>10</v>
      </c>
      <c r="I1913" s="20" t="s">
        <v>259</v>
      </c>
      <c r="J1913" s="11" t="s">
        <v>261</v>
      </c>
      <c r="K1913" s="11" t="s">
        <v>8715</v>
      </c>
      <c r="L1913" s="11">
        <v>2</v>
      </c>
    </row>
    <row r="1914" spans="1:12">
      <c r="A1914" s="11" t="s">
        <v>3664</v>
      </c>
      <c r="D1914" s="11" t="s">
        <v>260</v>
      </c>
      <c r="E1914" s="19" t="s">
        <v>3914</v>
      </c>
      <c r="F1914" s="10">
        <v>42036</v>
      </c>
      <c r="G1914" s="10">
        <v>45323</v>
      </c>
      <c r="H1914" s="11">
        <v>10</v>
      </c>
      <c r="I1914" s="20" t="s">
        <v>259</v>
      </c>
      <c r="J1914" s="11" t="s">
        <v>261</v>
      </c>
      <c r="K1914" s="11" t="s">
        <v>8715</v>
      </c>
      <c r="L1914" s="11">
        <v>2</v>
      </c>
    </row>
    <row r="1915" spans="1:12">
      <c r="A1915" s="11" t="s">
        <v>3665</v>
      </c>
      <c r="D1915" s="11" t="s">
        <v>260</v>
      </c>
      <c r="E1915" s="19" t="s">
        <v>3915</v>
      </c>
      <c r="F1915" s="10">
        <v>42036</v>
      </c>
      <c r="G1915" s="10">
        <v>45323</v>
      </c>
      <c r="H1915" s="11">
        <v>10</v>
      </c>
      <c r="I1915" s="20" t="s">
        <v>259</v>
      </c>
      <c r="J1915" s="11" t="s">
        <v>261</v>
      </c>
      <c r="K1915" s="11" t="s">
        <v>8715</v>
      </c>
      <c r="L1915" s="11">
        <v>2</v>
      </c>
    </row>
    <row r="1916" spans="1:12">
      <c r="A1916" s="11" t="s">
        <v>3666</v>
      </c>
      <c r="D1916" s="11" t="s">
        <v>260</v>
      </c>
      <c r="E1916" s="19" t="s">
        <v>3916</v>
      </c>
      <c r="F1916" s="10">
        <v>42036</v>
      </c>
      <c r="G1916" s="10">
        <v>45323</v>
      </c>
      <c r="H1916" s="11">
        <v>10</v>
      </c>
      <c r="I1916" s="20" t="s">
        <v>259</v>
      </c>
      <c r="J1916" s="11" t="s">
        <v>261</v>
      </c>
      <c r="K1916" s="11" t="s">
        <v>8715</v>
      </c>
      <c r="L1916" s="11">
        <v>2</v>
      </c>
    </row>
    <row r="1917" spans="1:12">
      <c r="A1917" s="11" t="s">
        <v>3667</v>
      </c>
      <c r="D1917" s="11" t="s">
        <v>260</v>
      </c>
      <c r="E1917" s="19" t="s">
        <v>3917</v>
      </c>
      <c r="F1917" s="10">
        <v>42036</v>
      </c>
      <c r="G1917" s="10">
        <v>45323</v>
      </c>
      <c r="H1917" s="11">
        <v>10</v>
      </c>
      <c r="I1917" s="20" t="s">
        <v>259</v>
      </c>
      <c r="J1917" s="11" t="s">
        <v>261</v>
      </c>
      <c r="K1917" s="11" t="s">
        <v>8715</v>
      </c>
      <c r="L1917" s="11">
        <v>2</v>
      </c>
    </row>
    <row r="1918" spans="1:12">
      <c r="A1918" s="11" t="s">
        <v>3668</v>
      </c>
      <c r="D1918" s="11" t="s">
        <v>260</v>
      </c>
      <c r="E1918" s="19" t="s">
        <v>3918</v>
      </c>
      <c r="F1918" s="10">
        <v>42036</v>
      </c>
      <c r="G1918" s="10">
        <v>45323</v>
      </c>
      <c r="H1918" s="11">
        <v>10</v>
      </c>
      <c r="I1918" s="20" t="s">
        <v>259</v>
      </c>
      <c r="J1918" s="11" t="s">
        <v>261</v>
      </c>
      <c r="K1918" s="11" t="s">
        <v>8715</v>
      </c>
      <c r="L1918" s="11">
        <v>2</v>
      </c>
    </row>
    <row r="1919" spans="1:12">
      <c r="A1919" s="11" t="s">
        <v>3669</v>
      </c>
      <c r="D1919" s="11" t="s">
        <v>260</v>
      </c>
      <c r="E1919" s="19" t="s">
        <v>3919</v>
      </c>
      <c r="F1919" s="10">
        <v>42036</v>
      </c>
      <c r="G1919" s="10">
        <v>45323</v>
      </c>
      <c r="H1919" s="11">
        <v>10</v>
      </c>
      <c r="I1919" s="20" t="s">
        <v>259</v>
      </c>
      <c r="J1919" s="11" t="s">
        <v>261</v>
      </c>
      <c r="K1919" s="11" t="s">
        <v>8715</v>
      </c>
      <c r="L1919" s="11">
        <v>2</v>
      </c>
    </row>
    <row r="1920" spans="1:12">
      <c r="A1920" s="11" t="s">
        <v>3670</v>
      </c>
      <c r="D1920" s="11" t="s">
        <v>260</v>
      </c>
      <c r="E1920" s="19" t="s">
        <v>3920</v>
      </c>
      <c r="F1920" s="10">
        <v>42036</v>
      </c>
      <c r="G1920" s="10">
        <v>45323</v>
      </c>
      <c r="H1920" s="11">
        <v>10</v>
      </c>
      <c r="I1920" s="20" t="s">
        <v>259</v>
      </c>
      <c r="J1920" s="11" t="s">
        <v>261</v>
      </c>
      <c r="K1920" s="11" t="s">
        <v>8715</v>
      </c>
      <c r="L1920" s="11">
        <v>2</v>
      </c>
    </row>
    <row r="1921" spans="1:12">
      <c r="A1921" s="11" t="s">
        <v>3671</v>
      </c>
      <c r="D1921" s="11" t="s">
        <v>260</v>
      </c>
      <c r="E1921" s="19" t="s">
        <v>3921</v>
      </c>
      <c r="F1921" s="10">
        <v>42036</v>
      </c>
      <c r="G1921" s="10">
        <v>45323</v>
      </c>
      <c r="H1921" s="11">
        <v>10</v>
      </c>
      <c r="I1921" s="20" t="s">
        <v>259</v>
      </c>
      <c r="J1921" s="11" t="s">
        <v>261</v>
      </c>
      <c r="K1921" s="11" t="s">
        <v>8715</v>
      </c>
      <c r="L1921" s="11">
        <v>2</v>
      </c>
    </row>
    <row r="1922" spans="1:12">
      <c r="A1922" s="11" t="s">
        <v>3672</v>
      </c>
      <c r="D1922" s="11" t="s">
        <v>260</v>
      </c>
      <c r="E1922" s="19" t="s">
        <v>3922</v>
      </c>
      <c r="F1922" s="10">
        <v>42036</v>
      </c>
      <c r="G1922" s="10">
        <v>45323</v>
      </c>
      <c r="H1922" s="11">
        <v>10</v>
      </c>
      <c r="I1922" s="20" t="s">
        <v>259</v>
      </c>
      <c r="J1922" s="11" t="s">
        <v>261</v>
      </c>
      <c r="K1922" s="11" t="s">
        <v>8715</v>
      </c>
      <c r="L1922" s="11">
        <v>2</v>
      </c>
    </row>
    <row r="1923" spans="1:12">
      <c r="A1923" s="11" t="s">
        <v>3673</v>
      </c>
      <c r="D1923" s="11" t="s">
        <v>260</v>
      </c>
      <c r="E1923" s="19" t="s">
        <v>3923</v>
      </c>
      <c r="F1923" s="10">
        <v>42036</v>
      </c>
      <c r="G1923" s="10">
        <v>45323</v>
      </c>
      <c r="H1923" s="11">
        <v>10</v>
      </c>
      <c r="I1923" s="20" t="s">
        <v>259</v>
      </c>
      <c r="J1923" s="11" t="s">
        <v>261</v>
      </c>
      <c r="K1923" s="11" t="s">
        <v>8715</v>
      </c>
      <c r="L1923" s="11">
        <v>2</v>
      </c>
    </row>
    <row r="1924" spans="1:12">
      <c r="A1924" s="11" t="s">
        <v>3674</v>
      </c>
      <c r="D1924" s="11" t="s">
        <v>260</v>
      </c>
      <c r="E1924" s="19" t="s">
        <v>3924</v>
      </c>
      <c r="F1924" s="10">
        <v>42036</v>
      </c>
      <c r="G1924" s="10">
        <v>45323</v>
      </c>
      <c r="H1924" s="11">
        <v>10</v>
      </c>
      <c r="I1924" s="20" t="s">
        <v>259</v>
      </c>
      <c r="J1924" s="11" t="s">
        <v>261</v>
      </c>
      <c r="K1924" s="11" t="s">
        <v>8715</v>
      </c>
      <c r="L1924" s="11">
        <v>2</v>
      </c>
    </row>
    <row r="1925" spans="1:12">
      <c r="A1925" s="11" t="s">
        <v>3675</v>
      </c>
      <c r="D1925" s="11" t="s">
        <v>260</v>
      </c>
      <c r="E1925" s="19" t="s">
        <v>3925</v>
      </c>
      <c r="F1925" s="10">
        <v>42036</v>
      </c>
      <c r="G1925" s="10">
        <v>45323</v>
      </c>
      <c r="H1925" s="11">
        <v>10</v>
      </c>
      <c r="I1925" s="20" t="s">
        <v>259</v>
      </c>
      <c r="J1925" s="11" t="s">
        <v>261</v>
      </c>
      <c r="K1925" s="11" t="s">
        <v>8715</v>
      </c>
      <c r="L1925" s="11">
        <v>2</v>
      </c>
    </row>
    <row r="1926" spans="1:12">
      <c r="A1926" s="11" t="s">
        <v>3676</v>
      </c>
      <c r="D1926" s="11" t="s">
        <v>260</v>
      </c>
      <c r="E1926" s="19" t="s">
        <v>3926</v>
      </c>
      <c r="F1926" s="10">
        <v>42036</v>
      </c>
      <c r="G1926" s="10">
        <v>45323</v>
      </c>
      <c r="H1926" s="11">
        <v>10</v>
      </c>
      <c r="I1926" s="20" t="s">
        <v>259</v>
      </c>
      <c r="J1926" s="11" t="s">
        <v>261</v>
      </c>
      <c r="K1926" s="11" t="s">
        <v>8715</v>
      </c>
      <c r="L1926" s="11">
        <v>2</v>
      </c>
    </row>
    <row r="1927" spans="1:12">
      <c r="A1927" s="11" t="s">
        <v>3677</v>
      </c>
      <c r="D1927" s="11" t="s">
        <v>260</v>
      </c>
      <c r="E1927" s="19" t="s">
        <v>3927</v>
      </c>
      <c r="F1927" s="10">
        <v>42036</v>
      </c>
      <c r="G1927" s="10">
        <v>45323</v>
      </c>
      <c r="H1927" s="11">
        <v>10</v>
      </c>
      <c r="I1927" s="20" t="s">
        <v>259</v>
      </c>
      <c r="J1927" s="11" t="s">
        <v>261</v>
      </c>
      <c r="K1927" s="11" t="s">
        <v>8715</v>
      </c>
      <c r="L1927" s="11">
        <v>2</v>
      </c>
    </row>
    <row r="1928" spans="1:12">
      <c r="A1928" s="11" t="s">
        <v>3678</v>
      </c>
      <c r="D1928" s="11" t="s">
        <v>260</v>
      </c>
      <c r="E1928" s="19" t="s">
        <v>3928</v>
      </c>
      <c r="F1928" s="10">
        <v>42036</v>
      </c>
      <c r="G1928" s="10">
        <v>45323</v>
      </c>
      <c r="H1928" s="11">
        <v>10</v>
      </c>
      <c r="I1928" s="20" t="s">
        <v>259</v>
      </c>
      <c r="J1928" s="11" t="s">
        <v>261</v>
      </c>
      <c r="K1928" s="11" t="s">
        <v>8715</v>
      </c>
      <c r="L1928" s="11">
        <v>2</v>
      </c>
    </row>
    <row r="1929" spans="1:12">
      <c r="A1929" s="11" t="s">
        <v>3679</v>
      </c>
      <c r="D1929" s="11" t="s">
        <v>260</v>
      </c>
      <c r="E1929" s="19" t="s">
        <v>3929</v>
      </c>
      <c r="F1929" s="10">
        <v>42036</v>
      </c>
      <c r="G1929" s="10">
        <v>45323</v>
      </c>
      <c r="H1929" s="11">
        <v>10</v>
      </c>
      <c r="I1929" s="20" t="s">
        <v>259</v>
      </c>
      <c r="J1929" s="11" t="s">
        <v>261</v>
      </c>
      <c r="K1929" s="11" t="s">
        <v>8715</v>
      </c>
      <c r="L1929" s="11">
        <v>2</v>
      </c>
    </row>
    <row r="1930" spans="1:12">
      <c r="A1930" s="11" t="s">
        <v>3680</v>
      </c>
      <c r="D1930" s="11" t="s">
        <v>260</v>
      </c>
      <c r="E1930" s="19" t="s">
        <v>3930</v>
      </c>
      <c r="F1930" s="10">
        <v>42036</v>
      </c>
      <c r="G1930" s="10">
        <v>45323</v>
      </c>
      <c r="H1930" s="11">
        <v>10</v>
      </c>
      <c r="I1930" s="20" t="s">
        <v>259</v>
      </c>
      <c r="J1930" s="11" t="s">
        <v>261</v>
      </c>
      <c r="K1930" s="11" t="s">
        <v>8715</v>
      </c>
      <c r="L1930" s="11">
        <v>2</v>
      </c>
    </row>
    <row r="1931" spans="1:12">
      <c r="A1931" s="11" t="s">
        <v>3681</v>
      </c>
      <c r="D1931" s="11" t="s">
        <v>260</v>
      </c>
      <c r="E1931" s="19" t="s">
        <v>3931</v>
      </c>
      <c r="F1931" s="10">
        <v>42036</v>
      </c>
      <c r="G1931" s="10">
        <v>45323</v>
      </c>
      <c r="H1931" s="11">
        <v>10</v>
      </c>
      <c r="I1931" s="20" t="s">
        <v>259</v>
      </c>
      <c r="J1931" s="11" t="s">
        <v>261</v>
      </c>
      <c r="K1931" s="11" t="s">
        <v>8715</v>
      </c>
      <c r="L1931" s="11">
        <v>2</v>
      </c>
    </row>
    <row r="1932" spans="1:12">
      <c r="A1932" s="11" t="s">
        <v>3682</v>
      </c>
      <c r="D1932" s="11" t="s">
        <v>260</v>
      </c>
      <c r="E1932" s="19" t="s">
        <v>3932</v>
      </c>
      <c r="F1932" s="10">
        <v>42036</v>
      </c>
      <c r="G1932" s="10">
        <v>45323</v>
      </c>
      <c r="H1932" s="11">
        <v>10</v>
      </c>
      <c r="I1932" s="20" t="s">
        <v>259</v>
      </c>
      <c r="J1932" s="11" t="s">
        <v>261</v>
      </c>
      <c r="K1932" s="11" t="s">
        <v>8715</v>
      </c>
      <c r="L1932" s="11">
        <v>2</v>
      </c>
    </row>
    <row r="1933" spans="1:12">
      <c r="A1933" s="11" t="s">
        <v>3683</v>
      </c>
      <c r="D1933" s="11" t="s">
        <v>260</v>
      </c>
      <c r="E1933" s="19" t="s">
        <v>3933</v>
      </c>
      <c r="F1933" s="10">
        <v>42036</v>
      </c>
      <c r="G1933" s="10">
        <v>45323</v>
      </c>
      <c r="H1933" s="11">
        <v>10</v>
      </c>
      <c r="I1933" s="20" t="s">
        <v>259</v>
      </c>
      <c r="J1933" s="11" t="s">
        <v>261</v>
      </c>
      <c r="K1933" s="11" t="s">
        <v>8715</v>
      </c>
      <c r="L1933" s="11">
        <v>2</v>
      </c>
    </row>
    <row r="1934" spans="1:12">
      <c r="A1934" s="11" t="s">
        <v>3684</v>
      </c>
      <c r="D1934" s="11" t="s">
        <v>260</v>
      </c>
      <c r="E1934" s="19" t="s">
        <v>3934</v>
      </c>
      <c r="F1934" s="10">
        <v>42036</v>
      </c>
      <c r="G1934" s="10">
        <v>45323</v>
      </c>
      <c r="H1934" s="11">
        <v>10</v>
      </c>
      <c r="I1934" s="20" t="s">
        <v>259</v>
      </c>
      <c r="J1934" s="11" t="s">
        <v>261</v>
      </c>
      <c r="K1934" s="11" t="s">
        <v>8715</v>
      </c>
      <c r="L1934" s="11">
        <v>2</v>
      </c>
    </row>
    <row r="1935" spans="1:12">
      <c r="A1935" s="11" t="s">
        <v>3685</v>
      </c>
      <c r="D1935" s="11" t="s">
        <v>260</v>
      </c>
      <c r="E1935" s="19" t="s">
        <v>3935</v>
      </c>
      <c r="F1935" s="10">
        <v>42036</v>
      </c>
      <c r="G1935" s="10">
        <v>45323</v>
      </c>
      <c r="H1935" s="11">
        <v>10</v>
      </c>
      <c r="I1935" s="20" t="s">
        <v>259</v>
      </c>
      <c r="J1935" s="11" t="s">
        <v>261</v>
      </c>
      <c r="K1935" s="11" t="s">
        <v>8715</v>
      </c>
      <c r="L1935" s="11">
        <v>2</v>
      </c>
    </row>
    <row r="1936" spans="1:12">
      <c r="A1936" s="11" t="s">
        <v>3686</v>
      </c>
      <c r="D1936" s="11" t="s">
        <v>260</v>
      </c>
      <c r="E1936" s="19" t="s">
        <v>3936</v>
      </c>
      <c r="F1936" s="10">
        <v>42036</v>
      </c>
      <c r="G1936" s="10">
        <v>45323</v>
      </c>
      <c r="H1936" s="11">
        <v>10</v>
      </c>
      <c r="I1936" s="20" t="s">
        <v>259</v>
      </c>
      <c r="J1936" s="11" t="s">
        <v>261</v>
      </c>
      <c r="K1936" s="11" t="s">
        <v>8715</v>
      </c>
      <c r="L1936" s="11">
        <v>2</v>
      </c>
    </row>
    <row r="1937" spans="1:12">
      <c r="A1937" s="11" t="s">
        <v>3687</v>
      </c>
      <c r="D1937" s="11" t="s">
        <v>260</v>
      </c>
      <c r="E1937" s="19" t="s">
        <v>3937</v>
      </c>
      <c r="F1937" s="10">
        <v>42036</v>
      </c>
      <c r="G1937" s="10">
        <v>45323</v>
      </c>
      <c r="H1937" s="11">
        <v>10</v>
      </c>
      <c r="I1937" s="20" t="s">
        <v>259</v>
      </c>
      <c r="J1937" s="11" t="s">
        <v>261</v>
      </c>
      <c r="K1937" s="11" t="s">
        <v>8715</v>
      </c>
      <c r="L1937" s="11">
        <v>2</v>
      </c>
    </row>
    <row r="1938" spans="1:12">
      <c r="A1938" s="11" t="s">
        <v>3688</v>
      </c>
      <c r="D1938" s="11" t="s">
        <v>260</v>
      </c>
      <c r="E1938" s="19" t="s">
        <v>3938</v>
      </c>
      <c r="F1938" s="10">
        <v>42036</v>
      </c>
      <c r="G1938" s="10">
        <v>45323</v>
      </c>
      <c r="H1938" s="11">
        <v>10</v>
      </c>
      <c r="I1938" s="20" t="s">
        <v>259</v>
      </c>
      <c r="J1938" s="11" t="s">
        <v>261</v>
      </c>
      <c r="K1938" s="11" t="s">
        <v>8715</v>
      </c>
      <c r="L1938" s="11">
        <v>2</v>
      </c>
    </row>
    <row r="1939" spans="1:12">
      <c r="A1939" s="11" t="s">
        <v>3689</v>
      </c>
      <c r="D1939" s="11" t="s">
        <v>260</v>
      </c>
      <c r="E1939" s="19" t="s">
        <v>3939</v>
      </c>
      <c r="F1939" s="10">
        <v>42036</v>
      </c>
      <c r="G1939" s="10">
        <v>45323</v>
      </c>
      <c r="H1939" s="11">
        <v>10</v>
      </c>
      <c r="I1939" s="20" t="s">
        <v>259</v>
      </c>
      <c r="J1939" s="11" t="s">
        <v>261</v>
      </c>
      <c r="K1939" s="11" t="s">
        <v>8715</v>
      </c>
      <c r="L1939" s="11">
        <v>2</v>
      </c>
    </row>
    <row r="1940" spans="1:12">
      <c r="A1940" s="11" t="s">
        <v>3690</v>
      </c>
      <c r="D1940" s="11" t="s">
        <v>260</v>
      </c>
      <c r="E1940" s="19" t="s">
        <v>3940</v>
      </c>
      <c r="F1940" s="10">
        <v>42036</v>
      </c>
      <c r="G1940" s="10">
        <v>45323</v>
      </c>
      <c r="H1940" s="11">
        <v>10</v>
      </c>
      <c r="I1940" s="20" t="s">
        <v>259</v>
      </c>
      <c r="J1940" s="11" t="s">
        <v>261</v>
      </c>
      <c r="K1940" s="11" t="s">
        <v>8715</v>
      </c>
      <c r="L1940" s="11">
        <v>2</v>
      </c>
    </row>
    <row r="1941" spans="1:12">
      <c r="A1941" s="11" t="s">
        <v>3691</v>
      </c>
      <c r="D1941" s="11" t="s">
        <v>260</v>
      </c>
      <c r="E1941" s="19" t="s">
        <v>3941</v>
      </c>
      <c r="F1941" s="10">
        <v>42036</v>
      </c>
      <c r="G1941" s="10">
        <v>45323</v>
      </c>
      <c r="H1941" s="11">
        <v>10</v>
      </c>
      <c r="I1941" s="20" t="s">
        <v>259</v>
      </c>
      <c r="J1941" s="11" t="s">
        <v>261</v>
      </c>
      <c r="K1941" s="11" t="s">
        <v>8715</v>
      </c>
      <c r="L1941" s="11">
        <v>2</v>
      </c>
    </row>
    <row r="1942" spans="1:12">
      <c r="A1942" s="11" t="s">
        <v>3692</v>
      </c>
      <c r="D1942" s="11" t="s">
        <v>260</v>
      </c>
      <c r="E1942" s="19" t="s">
        <v>3942</v>
      </c>
      <c r="F1942" s="10">
        <v>42036</v>
      </c>
      <c r="G1942" s="10">
        <v>45323</v>
      </c>
      <c r="H1942" s="11">
        <v>10</v>
      </c>
      <c r="I1942" s="20" t="s">
        <v>259</v>
      </c>
      <c r="J1942" s="11" t="s">
        <v>261</v>
      </c>
      <c r="K1942" s="11" t="s">
        <v>8715</v>
      </c>
      <c r="L1942" s="11">
        <v>2</v>
      </c>
    </row>
    <row r="1943" spans="1:12">
      <c r="A1943" s="11" t="s">
        <v>3693</v>
      </c>
      <c r="D1943" s="11" t="s">
        <v>260</v>
      </c>
      <c r="E1943" s="19" t="s">
        <v>3943</v>
      </c>
      <c r="F1943" s="10">
        <v>42036</v>
      </c>
      <c r="G1943" s="10">
        <v>45323</v>
      </c>
      <c r="H1943" s="11">
        <v>10</v>
      </c>
      <c r="I1943" s="20" t="s">
        <v>259</v>
      </c>
      <c r="J1943" s="11" t="s">
        <v>261</v>
      </c>
      <c r="K1943" s="11" t="s">
        <v>8715</v>
      </c>
      <c r="L1943" s="11">
        <v>2</v>
      </c>
    </row>
    <row r="1944" spans="1:12">
      <c r="A1944" s="11" t="s">
        <v>3694</v>
      </c>
      <c r="D1944" s="11" t="s">
        <v>260</v>
      </c>
      <c r="E1944" s="19" t="s">
        <v>3944</v>
      </c>
      <c r="F1944" s="10">
        <v>42036</v>
      </c>
      <c r="G1944" s="10">
        <v>45323</v>
      </c>
      <c r="H1944" s="11">
        <v>10</v>
      </c>
      <c r="I1944" s="20" t="s">
        <v>259</v>
      </c>
      <c r="J1944" s="11" t="s">
        <v>261</v>
      </c>
      <c r="K1944" s="11" t="s">
        <v>8715</v>
      </c>
      <c r="L1944" s="11">
        <v>2</v>
      </c>
    </row>
    <row r="1945" spans="1:12">
      <c r="A1945" s="11" t="s">
        <v>3695</v>
      </c>
      <c r="D1945" s="11" t="s">
        <v>260</v>
      </c>
      <c r="E1945" s="19" t="s">
        <v>3945</v>
      </c>
      <c r="F1945" s="10">
        <v>42036</v>
      </c>
      <c r="G1945" s="10">
        <v>45323</v>
      </c>
      <c r="H1945" s="11">
        <v>10</v>
      </c>
      <c r="I1945" s="20" t="s">
        <v>259</v>
      </c>
      <c r="J1945" s="11" t="s">
        <v>261</v>
      </c>
      <c r="K1945" s="11" t="s">
        <v>8715</v>
      </c>
      <c r="L1945" s="11">
        <v>2</v>
      </c>
    </row>
    <row r="1946" spans="1:12">
      <c r="A1946" s="11" t="s">
        <v>3696</v>
      </c>
      <c r="D1946" s="11" t="s">
        <v>260</v>
      </c>
      <c r="E1946" s="19" t="s">
        <v>3946</v>
      </c>
      <c r="F1946" s="10">
        <v>42036</v>
      </c>
      <c r="G1946" s="10">
        <v>45323</v>
      </c>
      <c r="H1946" s="11">
        <v>10</v>
      </c>
      <c r="I1946" s="20" t="s">
        <v>259</v>
      </c>
      <c r="J1946" s="11" t="s">
        <v>261</v>
      </c>
      <c r="K1946" s="11" t="s">
        <v>8715</v>
      </c>
      <c r="L1946" s="11">
        <v>2</v>
      </c>
    </row>
    <row r="1947" spans="1:12">
      <c r="A1947" s="11" t="s">
        <v>3697</v>
      </c>
      <c r="D1947" s="11" t="s">
        <v>260</v>
      </c>
      <c r="E1947" s="19" t="s">
        <v>3947</v>
      </c>
      <c r="F1947" s="10">
        <v>42036</v>
      </c>
      <c r="G1947" s="10">
        <v>45323</v>
      </c>
      <c r="H1947" s="11">
        <v>10</v>
      </c>
      <c r="I1947" s="20" t="s">
        <v>259</v>
      </c>
      <c r="J1947" s="11" t="s">
        <v>261</v>
      </c>
      <c r="K1947" s="11" t="s">
        <v>8715</v>
      </c>
      <c r="L1947" s="11">
        <v>2</v>
      </c>
    </row>
    <row r="1948" spans="1:12">
      <c r="A1948" s="11" t="s">
        <v>3698</v>
      </c>
      <c r="D1948" s="11" t="s">
        <v>260</v>
      </c>
      <c r="E1948" s="19" t="s">
        <v>3948</v>
      </c>
      <c r="F1948" s="10">
        <v>42036</v>
      </c>
      <c r="G1948" s="10">
        <v>45323</v>
      </c>
      <c r="H1948" s="11">
        <v>10</v>
      </c>
      <c r="I1948" s="20" t="s">
        <v>259</v>
      </c>
      <c r="J1948" s="11" t="s">
        <v>261</v>
      </c>
      <c r="K1948" s="11" t="s">
        <v>8715</v>
      </c>
      <c r="L1948" s="11">
        <v>2</v>
      </c>
    </row>
    <row r="1949" spans="1:12">
      <c r="A1949" s="11" t="s">
        <v>3699</v>
      </c>
      <c r="D1949" s="11" t="s">
        <v>260</v>
      </c>
      <c r="E1949" s="19" t="s">
        <v>3949</v>
      </c>
      <c r="F1949" s="10">
        <v>42036</v>
      </c>
      <c r="G1949" s="10">
        <v>45323</v>
      </c>
      <c r="H1949" s="11">
        <v>10</v>
      </c>
      <c r="I1949" s="20" t="s">
        <v>259</v>
      </c>
      <c r="J1949" s="11" t="s">
        <v>261</v>
      </c>
      <c r="K1949" s="11" t="s">
        <v>8715</v>
      </c>
      <c r="L1949" s="11">
        <v>2</v>
      </c>
    </row>
    <row r="1950" spans="1:12">
      <c r="A1950" s="11" t="s">
        <v>3700</v>
      </c>
      <c r="D1950" s="11" t="s">
        <v>260</v>
      </c>
      <c r="E1950" s="19" t="s">
        <v>3950</v>
      </c>
      <c r="F1950" s="10">
        <v>42036</v>
      </c>
      <c r="G1950" s="10">
        <v>45323</v>
      </c>
      <c r="H1950" s="11">
        <v>10</v>
      </c>
      <c r="I1950" s="20" t="s">
        <v>259</v>
      </c>
      <c r="J1950" s="11" t="s">
        <v>261</v>
      </c>
      <c r="K1950" s="11" t="s">
        <v>8715</v>
      </c>
      <c r="L1950" s="11">
        <v>2</v>
      </c>
    </row>
    <row r="1951" spans="1:12">
      <c r="A1951" s="11" t="s">
        <v>3701</v>
      </c>
      <c r="D1951" s="11" t="s">
        <v>260</v>
      </c>
      <c r="E1951" s="19" t="s">
        <v>3951</v>
      </c>
      <c r="F1951" s="10">
        <v>42036</v>
      </c>
      <c r="G1951" s="10">
        <v>45323</v>
      </c>
      <c r="H1951" s="11">
        <v>10</v>
      </c>
      <c r="I1951" s="20" t="s">
        <v>259</v>
      </c>
      <c r="J1951" s="11" t="s">
        <v>261</v>
      </c>
      <c r="K1951" s="11" t="s">
        <v>8715</v>
      </c>
      <c r="L1951" s="11">
        <v>2</v>
      </c>
    </row>
    <row r="1952" spans="1:12">
      <c r="A1952" s="11" t="s">
        <v>3702</v>
      </c>
      <c r="D1952" s="11" t="s">
        <v>260</v>
      </c>
      <c r="E1952" s="19" t="s">
        <v>3952</v>
      </c>
      <c r="F1952" s="10">
        <v>42036</v>
      </c>
      <c r="G1952" s="10">
        <v>45323</v>
      </c>
      <c r="H1952" s="11">
        <v>10</v>
      </c>
      <c r="I1952" s="20" t="s">
        <v>259</v>
      </c>
      <c r="J1952" s="11" t="s">
        <v>261</v>
      </c>
      <c r="K1952" s="11" t="s">
        <v>8715</v>
      </c>
      <c r="L1952" s="11">
        <v>2</v>
      </c>
    </row>
    <row r="1953" spans="1:12">
      <c r="A1953" s="11" t="s">
        <v>3703</v>
      </c>
      <c r="D1953" s="11" t="s">
        <v>260</v>
      </c>
      <c r="E1953" s="19" t="s">
        <v>3953</v>
      </c>
      <c r="F1953" s="10">
        <v>42036</v>
      </c>
      <c r="G1953" s="10">
        <v>45323</v>
      </c>
      <c r="H1953" s="11">
        <v>10</v>
      </c>
      <c r="I1953" s="20" t="s">
        <v>259</v>
      </c>
      <c r="J1953" s="11" t="s">
        <v>261</v>
      </c>
      <c r="K1953" s="11" t="s">
        <v>8715</v>
      </c>
      <c r="L1953" s="11">
        <v>2</v>
      </c>
    </row>
    <row r="1954" spans="1:12">
      <c r="A1954" s="11" t="s">
        <v>3704</v>
      </c>
      <c r="D1954" s="11" t="s">
        <v>260</v>
      </c>
      <c r="E1954" s="19" t="s">
        <v>3954</v>
      </c>
      <c r="F1954" s="10">
        <v>42036</v>
      </c>
      <c r="G1954" s="10">
        <v>45323</v>
      </c>
      <c r="H1954" s="11">
        <v>10</v>
      </c>
      <c r="I1954" s="20" t="s">
        <v>259</v>
      </c>
      <c r="J1954" s="11" t="s">
        <v>261</v>
      </c>
      <c r="K1954" s="11" t="s">
        <v>8715</v>
      </c>
      <c r="L1954" s="11">
        <v>2</v>
      </c>
    </row>
    <row r="1955" spans="1:12">
      <c r="A1955" s="11" t="s">
        <v>3705</v>
      </c>
      <c r="D1955" s="11" t="s">
        <v>260</v>
      </c>
      <c r="E1955" s="19" t="s">
        <v>3955</v>
      </c>
      <c r="F1955" s="10">
        <v>42036</v>
      </c>
      <c r="G1955" s="10">
        <v>45323</v>
      </c>
      <c r="H1955" s="11">
        <v>10</v>
      </c>
      <c r="I1955" s="20" t="s">
        <v>259</v>
      </c>
      <c r="J1955" s="11" t="s">
        <v>261</v>
      </c>
      <c r="K1955" s="11" t="s">
        <v>8715</v>
      </c>
      <c r="L1955" s="11">
        <v>2</v>
      </c>
    </row>
    <row r="1956" spans="1:12">
      <c r="A1956" s="11" t="s">
        <v>3706</v>
      </c>
      <c r="D1956" s="11" t="s">
        <v>260</v>
      </c>
      <c r="E1956" s="19" t="s">
        <v>3956</v>
      </c>
      <c r="F1956" s="10">
        <v>42036</v>
      </c>
      <c r="G1956" s="10">
        <v>45323</v>
      </c>
      <c r="H1956" s="11">
        <v>10</v>
      </c>
      <c r="I1956" s="20" t="s">
        <v>259</v>
      </c>
      <c r="J1956" s="11" t="s">
        <v>261</v>
      </c>
      <c r="K1956" s="11" t="s">
        <v>8715</v>
      </c>
      <c r="L1956" s="11">
        <v>2</v>
      </c>
    </row>
    <row r="1957" spans="1:12">
      <c r="A1957" s="11" t="s">
        <v>3707</v>
      </c>
      <c r="D1957" s="11" t="s">
        <v>260</v>
      </c>
      <c r="E1957" s="19" t="s">
        <v>3957</v>
      </c>
      <c r="F1957" s="10">
        <v>42036</v>
      </c>
      <c r="G1957" s="10">
        <v>45323</v>
      </c>
      <c r="H1957" s="11">
        <v>10</v>
      </c>
      <c r="I1957" s="20" t="s">
        <v>259</v>
      </c>
      <c r="J1957" s="11" t="s">
        <v>261</v>
      </c>
      <c r="K1957" s="11" t="s">
        <v>8715</v>
      </c>
      <c r="L1957" s="11">
        <v>2</v>
      </c>
    </row>
    <row r="1958" spans="1:12">
      <c r="A1958" s="11" t="s">
        <v>3708</v>
      </c>
      <c r="D1958" s="11" t="s">
        <v>260</v>
      </c>
      <c r="E1958" s="19" t="s">
        <v>3958</v>
      </c>
      <c r="F1958" s="10">
        <v>42036</v>
      </c>
      <c r="G1958" s="10">
        <v>45323</v>
      </c>
      <c r="H1958" s="11">
        <v>10</v>
      </c>
      <c r="I1958" s="20" t="s">
        <v>259</v>
      </c>
      <c r="J1958" s="11" t="s">
        <v>261</v>
      </c>
      <c r="K1958" s="11" t="s">
        <v>8715</v>
      </c>
      <c r="L1958" s="11">
        <v>2</v>
      </c>
    </row>
    <row r="1959" spans="1:12">
      <c r="A1959" s="11" t="s">
        <v>3709</v>
      </c>
      <c r="D1959" s="11" t="s">
        <v>260</v>
      </c>
      <c r="E1959" s="19" t="s">
        <v>3959</v>
      </c>
      <c r="F1959" s="10">
        <v>42036</v>
      </c>
      <c r="G1959" s="10">
        <v>45323</v>
      </c>
      <c r="H1959" s="11">
        <v>10</v>
      </c>
      <c r="I1959" s="20" t="s">
        <v>259</v>
      </c>
      <c r="J1959" s="11" t="s">
        <v>261</v>
      </c>
      <c r="K1959" s="11" t="s">
        <v>8715</v>
      </c>
      <c r="L1959" s="11">
        <v>2</v>
      </c>
    </row>
    <row r="1960" spans="1:12">
      <c r="A1960" s="11" t="s">
        <v>3710</v>
      </c>
      <c r="D1960" s="11" t="s">
        <v>260</v>
      </c>
      <c r="E1960" s="19" t="s">
        <v>3960</v>
      </c>
      <c r="F1960" s="10">
        <v>42036</v>
      </c>
      <c r="G1960" s="10">
        <v>45323</v>
      </c>
      <c r="H1960" s="11">
        <v>10</v>
      </c>
      <c r="I1960" s="20" t="s">
        <v>259</v>
      </c>
      <c r="J1960" s="11" t="s">
        <v>261</v>
      </c>
      <c r="K1960" s="11" t="s">
        <v>8715</v>
      </c>
      <c r="L1960" s="11">
        <v>2</v>
      </c>
    </row>
    <row r="1961" spans="1:12">
      <c r="A1961" s="11" t="s">
        <v>3711</v>
      </c>
      <c r="D1961" s="11" t="s">
        <v>260</v>
      </c>
      <c r="E1961" s="19" t="s">
        <v>3961</v>
      </c>
      <c r="F1961" s="10">
        <v>42036</v>
      </c>
      <c r="G1961" s="10">
        <v>45323</v>
      </c>
      <c r="H1961" s="11">
        <v>10</v>
      </c>
      <c r="I1961" s="20" t="s">
        <v>259</v>
      </c>
      <c r="J1961" s="11" t="s">
        <v>261</v>
      </c>
      <c r="K1961" s="11" t="s">
        <v>8715</v>
      </c>
      <c r="L1961" s="11">
        <v>2</v>
      </c>
    </row>
    <row r="1962" spans="1:12">
      <c r="A1962" s="11" t="s">
        <v>3712</v>
      </c>
      <c r="D1962" s="11" t="s">
        <v>260</v>
      </c>
      <c r="E1962" s="19" t="s">
        <v>3962</v>
      </c>
      <c r="F1962" s="10">
        <v>42036</v>
      </c>
      <c r="G1962" s="10">
        <v>45323</v>
      </c>
      <c r="H1962" s="11">
        <v>10</v>
      </c>
      <c r="I1962" s="20" t="s">
        <v>259</v>
      </c>
      <c r="J1962" s="11" t="s">
        <v>261</v>
      </c>
      <c r="K1962" s="11" t="s">
        <v>8715</v>
      </c>
      <c r="L1962" s="11">
        <v>2</v>
      </c>
    </row>
    <row r="1963" spans="1:12">
      <c r="A1963" s="11" t="s">
        <v>3713</v>
      </c>
      <c r="D1963" s="11" t="s">
        <v>260</v>
      </c>
      <c r="E1963" s="19" t="s">
        <v>3963</v>
      </c>
      <c r="F1963" s="10">
        <v>42036</v>
      </c>
      <c r="G1963" s="10">
        <v>45323</v>
      </c>
      <c r="H1963" s="11">
        <v>10</v>
      </c>
      <c r="I1963" s="20" t="s">
        <v>259</v>
      </c>
      <c r="J1963" s="11" t="s">
        <v>261</v>
      </c>
      <c r="K1963" s="11" t="s">
        <v>8715</v>
      </c>
      <c r="L1963" s="11">
        <v>2</v>
      </c>
    </row>
    <row r="1964" spans="1:12">
      <c r="A1964" s="11" t="s">
        <v>3714</v>
      </c>
      <c r="D1964" s="11" t="s">
        <v>260</v>
      </c>
      <c r="E1964" s="19" t="s">
        <v>3964</v>
      </c>
      <c r="F1964" s="10">
        <v>42036</v>
      </c>
      <c r="G1964" s="10">
        <v>45323</v>
      </c>
      <c r="H1964" s="11">
        <v>10</v>
      </c>
      <c r="I1964" s="20" t="s">
        <v>259</v>
      </c>
      <c r="J1964" s="11" t="s">
        <v>261</v>
      </c>
      <c r="K1964" s="11" t="s">
        <v>8715</v>
      </c>
      <c r="L1964" s="11">
        <v>2</v>
      </c>
    </row>
    <row r="1965" spans="1:12">
      <c r="A1965" s="11" t="s">
        <v>3715</v>
      </c>
      <c r="D1965" s="11" t="s">
        <v>260</v>
      </c>
      <c r="E1965" s="19" t="s">
        <v>3965</v>
      </c>
      <c r="F1965" s="10">
        <v>42036</v>
      </c>
      <c r="G1965" s="10">
        <v>45323</v>
      </c>
      <c r="H1965" s="11">
        <v>10</v>
      </c>
      <c r="I1965" s="20" t="s">
        <v>259</v>
      </c>
      <c r="J1965" s="11" t="s">
        <v>261</v>
      </c>
      <c r="K1965" s="11" t="s">
        <v>8715</v>
      </c>
      <c r="L1965" s="11">
        <v>2</v>
      </c>
    </row>
    <row r="1966" spans="1:12">
      <c r="A1966" s="11" t="s">
        <v>3716</v>
      </c>
      <c r="D1966" s="11" t="s">
        <v>260</v>
      </c>
      <c r="E1966" s="19" t="s">
        <v>3966</v>
      </c>
      <c r="F1966" s="10">
        <v>42036</v>
      </c>
      <c r="G1966" s="10">
        <v>45323</v>
      </c>
      <c r="H1966" s="11">
        <v>10</v>
      </c>
      <c r="I1966" s="20" t="s">
        <v>259</v>
      </c>
      <c r="J1966" s="11" t="s">
        <v>261</v>
      </c>
      <c r="K1966" s="11" t="s">
        <v>8715</v>
      </c>
      <c r="L1966" s="11">
        <v>2</v>
      </c>
    </row>
    <row r="1967" spans="1:12">
      <c r="A1967" s="11" t="s">
        <v>3717</v>
      </c>
      <c r="D1967" s="11" t="s">
        <v>260</v>
      </c>
      <c r="E1967" s="19" t="s">
        <v>3967</v>
      </c>
      <c r="F1967" s="10">
        <v>42036</v>
      </c>
      <c r="G1967" s="10">
        <v>45323</v>
      </c>
      <c r="H1967" s="11">
        <v>10</v>
      </c>
      <c r="I1967" s="20" t="s">
        <v>259</v>
      </c>
      <c r="J1967" s="11" t="s">
        <v>261</v>
      </c>
      <c r="K1967" s="11" t="s">
        <v>8715</v>
      </c>
      <c r="L1967" s="11">
        <v>2</v>
      </c>
    </row>
    <row r="1968" spans="1:12">
      <c r="A1968" s="11" t="s">
        <v>3718</v>
      </c>
      <c r="D1968" s="11" t="s">
        <v>260</v>
      </c>
      <c r="E1968" s="19" t="s">
        <v>3968</v>
      </c>
      <c r="F1968" s="10">
        <v>42036</v>
      </c>
      <c r="G1968" s="10">
        <v>45323</v>
      </c>
      <c r="H1968" s="11">
        <v>10</v>
      </c>
      <c r="I1968" s="20" t="s">
        <v>259</v>
      </c>
      <c r="J1968" s="11" t="s">
        <v>261</v>
      </c>
      <c r="K1968" s="11" t="s">
        <v>8715</v>
      </c>
      <c r="L1968" s="11">
        <v>2</v>
      </c>
    </row>
    <row r="1969" spans="1:12">
      <c r="A1969" s="11" t="s">
        <v>3719</v>
      </c>
      <c r="D1969" s="11" t="s">
        <v>260</v>
      </c>
      <c r="E1969" s="19" t="s">
        <v>3969</v>
      </c>
      <c r="F1969" s="10">
        <v>42036</v>
      </c>
      <c r="G1969" s="10">
        <v>45323</v>
      </c>
      <c r="H1969" s="11">
        <v>10</v>
      </c>
      <c r="I1969" s="20" t="s">
        <v>259</v>
      </c>
      <c r="J1969" s="11" t="s">
        <v>261</v>
      </c>
      <c r="K1969" s="11" t="s">
        <v>8715</v>
      </c>
      <c r="L1969" s="11">
        <v>2</v>
      </c>
    </row>
    <row r="1970" spans="1:12">
      <c r="A1970" s="11" t="s">
        <v>3720</v>
      </c>
      <c r="D1970" s="11" t="s">
        <v>260</v>
      </c>
      <c r="E1970" s="19" t="s">
        <v>3970</v>
      </c>
      <c r="F1970" s="10">
        <v>42036</v>
      </c>
      <c r="G1970" s="10">
        <v>45323</v>
      </c>
      <c r="H1970" s="11">
        <v>10</v>
      </c>
      <c r="I1970" s="20" t="s">
        <v>259</v>
      </c>
      <c r="J1970" s="11" t="s">
        <v>261</v>
      </c>
      <c r="K1970" s="11" t="s">
        <v>8715</v>
      </c>
      <c r="L1970" s="11">
        <v>2</v>
      </c>
    </row>
    <row r="1971" spans="1:12">
      <c r="A1971" s="11" t="s">
        <v>3721</v>
      </c>
      <c r="D1971" s="11" t="s">
        <v>260</v>
      </c>
      <c r="E1971" s="19" t="s">
        <v>3971</v>
      </c>
      <c r="F1971" s="10">
        <v>42036</v>
      </c>
      <c r="G1971" s="10">
        <v>45323</v>
      </c>
      <c r="H1971" s="11">
        <v>10</v>
      </c>
      <c r="I1971" s="20" t="s">
        <v>259</v>
      </c>
      <c r="J1971" s="11" t="s">
        <v>261</v>
      </c>
      <c r="K1971" s="11" t="s">
        <v>8715</v>
      </c>
      <c r="L1971" s="11">
        <v>2</v>
      </c>
    </row>
    <row r="1972" spans="1:12">
      <c r="A1972" s="11" t="s">
        <v>3722</v>
      </c>
      <c r="D1972" s="11" t="s">
        <v>260</v>
      </c>
      <c r="E1972" s="19" t="s">
        <v>3972</v>
      </c>
      <c r="F1972" s="10">
        <v>42036</v>
      </c>
      <c r="G1972" s="10">
        <v>45323</v>
      </c>
      <c r="H1972" s="11">
        <v>10</v>
      </c>
      <c r="I1972" s="20" t="s">
        <v>259</v>
      </c>
      <c r="J1972" s="11" t="s">
        <v>261</v>
      </c>
      <c r="K1972" s="11" t="s">
        <v>8715</v>
      </c>
      <c r="L1972" s="11">
        <v>2</v>
      </c>
    </row>
    <row r="1973" spans="1:12">
      <c r="A1973" s="11" t="s">
        <v>3723</v>
      </c>
      <c r="D1973" s="11" t="s">
        <v>260</v>
      </c>
      <c r="E1973" s="19" t="s">
        <v>3973</v>
      </c>
      <c r="F1973" s="10">
        <v>42036</v>
      </c>
      <c r="G1973" s="10">
        <v>45323</v>
      </c>
      <c r="H1973" s="11">
        <v>10</v>
      </c>
      <c r="I1973" s="20" t="s">
        <v>259</v>
      </c>
      <c r="J1973" s="11" t="s">
        <v>261</v>
      </c>
      <c r="K1973" s="11" t="s">
        <v>8715</v>
      </c>
      <c r="L1973" s="11">
        <v>2</v>
      </c>
    </row>
    <row r="1974" spans="1:12">
      <c r="A1974" s="11" t="s">
        <v>3724</v>
      </c>
      <c r="D1974" s="11" t="s">
        <v>260</v>
      </c>
      <c r="E1974" s="19" t="s">
        <v>3974</v>
      </c>
      <c r="F1974" s="10">
        <v>42036</v>
      </c>
      <c r="G1974" s="10">
        <v>45323</v>
      </c>
      <c r="H1974" s="11">
        <v>10</v>
      </c>
      <c r="I1974" s="20" t="s">
        <v>259</v>
      </c>
      <c r="J1974" s="11" t="s">
        <v>261</v>
      </c>
      <c r="K1974" s="11" t="s">
        <v>8715</v>
      </c>
      <c r="L1974" s="11">
        <v>2</v>
      </c>
    </row>
    <row r="1975" spans="1:12">
      <c r="A1975" s="11" t="s">
        <v>3725</v>
      </c>
      <c r="D1975" s="11" t="s">
        <v>260</v>
      </c>
      <c r="E1975" s="19" t="s">
        <v>3975</v>
      </c>
      <c r="F1975" s="10">
        <v>42036</v>
      </c>
      <c r="G1975" s="10">
        <v>45323</v>
      </c>
      <c r="H1975" s="11">
        <v>10</v>
      </c>
      <c r="I1975" s="20" t="s">
        <v>259</v>
      </c>
      <c r="J1975" s="11" t="s">
        <v>261</v>
      </c>
      <c r="K1975" s="11" t="s">
        <v>8715</v>
      </c>
      <c r="L1975" s="11">
        <v>2</v>
      </c>
    </row>
    <row r="1976" spans="1:12">
      <c r="A1976" s="11" t="s">
        <v>3726</v>
      </c>
      <c r="D1976" s="11" t="s">
        <v>260</v>
      </c>
      <c r="E1976" s="19" t="s">
        <v>3976</v>
      </c>
      <c r="F1976" s="10">
        <v>42036</v>
      </c>
      <c r="G1976" s="10">
        <v>45323</v>
      </c>
      <c r="H1976" s="11">
        <v>10</v>
      </c>
      <c r="I1976" s="20" t="s">
        <v>259</v>
      </c>
      <c r="J1976" s="11" t="s">
        <v>261</v>
      </c>
      <c r="K1976" s="11" t="s">
        <v>8715</v>
      </c>
      <c r="L1976" s="11">
        <v>2</v>
      </c>
    </row>
    <row r="1977" spans="1:12">
      <c r="A1977" s="11" t="s">
        <v>3727</v>
      </c>
      <c r="D1977" s="11" t="s">
        <v>260</v>
      </c>
      <c r="E1977" s="19" t="s">
        <v>3977</v>
      </c>
      <c r="F1977" s="10">
        <v>42036</v>
      </c>
      <c r="G1977" s="10">
        <v>45323</v>
      </c>
      <c r="H1977" s="11">
        <v>10</v>
      </c>
      <c r="I1977" s="20" t="s">
        <v>259</v>
      </c>
      <c r="J1977" s="11" t="s">
        <v>261</v>
      </c>
      <c r="K1977" s="11" t="s">
        <v>8715</v>
      </c>
      <c r="L1977" s="11">
        <v>2</v>
      </c>
    </row>
    <row r="1978" spans="1:12">
      <c r="A1978" s="11" t="s">
        <v>3728</v>
      </c>
      <c r="D1978" s="11" t="s">
        <v>260</v>
      </c>
      <c r="E1978" s="19" t="s">
        <v>3978</v>
      </c>
      <c r="F1978" s="10">
        <v>42036</v>
      </c>
      <c r="G1978" s="10">
        <v>45323</v>
      </c>
      <c r="H1978" s="11">
        <v>10</v>
      </c>
      <c r="I1978" s="20" t="s">
        <v>259</v>
      </c>
      <c r="J1978" s="11" t="s">
        <v>261</v>
      </c>
      <c r="K1978" s="11" t="s">
        <v>8715</v>
      </c>
      <c r="L1978" s="11">
        <v>2</v>
      </c>
    </row>
    <row r="1979" spans="1:12">
      <c r="A1979" s="11" t="s">
        <v>3729</v>
      </c>
      <c r="D1979" s="11" t="s">
        <v>260</v>
      </c>
      <c r="E1979" s="19" t="s">
        <v>3979</v>
      </c>
      <c r="F1979" s="10">
        <v>42036</v>
      </c>
      <c r="G1979" s="10">
        <v>45323</v>
      </c>
      <c r="H1979" s="11">
        <v>10</v>
      </c>
      <c r="I1979" s="20" t="s">
        <v>259</v>
      </c>
      <c r="J1979" s="11" t="s">
        <v>261</v>
      </c>
      <c r="K1979" s="11" t="s">
        <v>8715</v>
      </c>
      <c r="L1979" s="11">
        <v>2</v>
      </c>
    </row>
    <row r="1980" spans="1:12">
      <c r="A1980" s="11" t="s">
        <v>3730</v>
      </c>
      <c r="D1980" s="11" t="s">
        <v>260</v>
      </c>
      <c r="E1980" s="19" t="s">
        <v>3980</v>
      </c>
      <c r="F1980" s="10">
        <v>42036</v>
      </c>
      <c r="G1980" s="10">
        <v>45323</v>
      </c>
      <c r="H1980" s="11">
        <v>10</v>
      </c>
      <c r="I1980" s="20" t="s">
        <v>259</v>
      </c>
      <c r="J1980" s="11" t="s">
        <v>261</v>
      </c>
      <c r="K1980" s="11" t="s">
        <v>8715</v>
      </c>
      <c r="L1980" s="11">
        <v>2</v>
      </c>
    </row>
    <row r="1981" spans="1:12">
      <c r="A1981" s="11" t="s">
        <v>3731</v>
      </c>
      <c r="D1981" s="11" t="s">
        <v>260</v>
      </c>
      <c r="E1981" s="19" t="s">
        <v>3981</v>
      </c>
      <c r="F1981" s="10">
        <v>42036</v>
      </c>
      <c r="G1981" s="10">
        <v>45323</v>
      </c>
      <c r="H1981" s="11">
        <v>10</v>
      </c>
      <c r="I1981" s="20" t="s">
        <v>259</v>
      </c>
      <c r="J1981" s="11" t="s">
        <v>261</v>
      </c>
      <c r="K1981" s="11" t="s">
        <v>8715</v>
      </c>
      <c r="L1981" s="11">
        <v>2</v>
      </c>
    </row>
    <row r="1982" spans="1:12">
      <c r="A1982" s="11" t="s">
        <v>3732</v>
      </c>
      <c r="D1982" s="11" t="s">
        <v>260</v>
      </c>
      <c r="E1982" s="19" t="s">
        <v>3982</v>
      </c>
      <c r="F1982" s="10">
        <v>42036</v>
      </c>
      <c r="G1982" s="10">
        <v>45323</v>
      </c>
      <c r="H1982" s="11">
        <v>10</v>
      </c>
      <c r="I1982" s="20" t="s">
        <v>259</v>
      </c>
      <c r="J1982" s="11" t="s">
        <v>261</v>
      </c>
      <c r="K1982" s="11" t="s">
        <v>8715</v>
      </c>
      <c r="L1982" s="11">
        <v>2</v>
      </c>
    </row>
    <row r="1983" spans="1:12">
      <c r="A1983" s="11" t="s">
        <v>3733</v>
      </c>
      <c r="D1983" s="11" t="s">
        <v>260</v>
      </c>
      <c r="E1983" s="19" t="s">
        <v>3983</v>
      </c>
      <c r="F1983" s="10">
        <v>42036</v>
      </c>
      <c r="G1983" s="10">
        <v>45323</v>
      </c>
      <c r="H1983" s="11">
        <v>10</v>
      </c>
      <c r="I1983" s="20" t="s">
        <v>259</v>
      </c>
      <c r="J1983" s="11" t="s">
        <v>261</v>
      </c>
      <c r="K1983" s="11" t="s">
        <v>8715</v>
      </c>
      <c r="L1983" s="11">
        <v>2</v>
      </c>
    </row>
    <row r="1984" spans="1:12">
      <c r="A1984" s="11" t="s">
        <v>3734</v>
      </c>
      <c r="D1984" s="11" t="s">
        <v>260</v>
      </c>
      <c r="E1984" s="19" t="s">
        <v>3984</v>
      </c>
      <c r="F1984" s="10">
        <v>42036</v>
      </c>
      <c r="G1984" s="10">
        <v>45323</v>
      </c>
      <c r="H1984" s="11">
        <v>10</v>
      </c>
      <c r="I1984" s="20" t="s">
        <v>259</v>
      </c>
      <c r="J1984" s="11" t="s">
        <v>261</v>
      </c>
      <c r="K1984" s="11" t="s">
        <v>8715</v>
      </c>
      <c r="L1984" s="11">
        <v>2</v>
      </c>
    </row>
    <row r="1985" spans="1:12">
      <c r="A1985" s="11" t="s">
        <v>3735</v>
      </c>
      <c r="D1985" s="11" t="s">
        <v>260</v>
      </c>
      <c r="E1985" s="19" t="s">
        <v>3985</v>
      </c>
      <c r="F1985" s="10">
        <v>42036</v>
      </c>
      <c r="G1985" s="10">
        <v>45323</v>
      </c>
      <c r="H1985" s="11">
        <v>10</v>
      </c>
      <c r="I1985" s="20" t="s">
        <v>259</v>
      </c>
      <c r="J1985" s="11" t="s">
        <v>261</v>
      </c>
      <c r="K1985" s="11" t="s">
        <v>8715</v>
      </c>
      <c r="L1985" s="11">
        <v>2</v>
      </c>
    </row>
    <row r="1986" spans="1:12">
      <c r="A1986" s="11" t="s">
        <v>3736</v>
      </c>
      <c r="D1986" s="11" t="s">
        <v>260</v>
      </c>
      <c r="E1986" s="19" t="s">
        <v>3986</v>
      </c>
      <c r="F1986" s="10">
        <v>42036</v>
      </c>
      <c r="G1986" s="10">
        <v>45323</v>
      </c>
      <c r="H1986" s="11">
        <v>10</v>
      </c>
      <c r="I1986" s="20" t="s">
        <v>259</v>
      </c>
      <c r="J1986" s="11" t="s">
        <v>261</v>
      </c>
      <c r="K1986" s="11" t="s">
        <v>8715</v>
      </c>
      <c r="L1986" s="11">
        <v>2</v>
      </c>
    </row>
    <row r="1987" spans="1:12">
      <c r="A1987" s="11" t="s">
        <v>3737</v>
      </c>
      <c r="D1987" s="11" t="s">
        <v>260</v>
      </c>
      <c r="E1987" s="19" t="s">
        <v>3987</v>
      </c>
      <c r="F1987" s="10">
        <v>42036</v>
      </c>
      <c r="G1987" s="10">
        <v>45323</v>
      </c>
      <c r="H1987" s="11">
        <v>10</v>
      </c>
      <c r="I1987" s="20" t="s">
        <v>259</v>
      </c>
      <c r="J1987" s="11" t="s">
        <v>261</v>
      </c>
      <c r="K1987" s="11" t="s">
        <v>8715</v>
      </c>
      <c r="L1987" s="11">
        <v>2</v>
      </c>
    </row>
    <row r="1988" spans="1:12">
      <c r="A1988" s="11" t="s">
        <v>3738</v>
      </c>
      <c r="D1988" s="11" t="s">
        <v>260</v>
      </c>
      <c r="E1988" s="19" t="s">
        <v>3988</v>
      </c>
      <c r="F1988" s="10">
        <v>42036</v>
      </c>
      <c r="G1988" s="10">
        <v>45323</v>
      </c>
      <c r="H1988" s="11">
        <v>10</v>
      </c>
      <c r="I1988" s="20" t="s">
        <v>259</v>
      </c>
      <c r="J1988" s="11" t="s">
        <v>261</v>
      </c>
      <c r="K1988" s="11" t="s">
        <v>8715</v>
      </c>
      <c r="L1988" s="11">
        <v>2</v>
      </c>
    </row>
    <row r="1989" spans="1:12">
      <c r="A1989" s="11" t="s">
        <v>3739</v>
      </c>
      <c r="D1989" s="11" t="s">
        <v>260</v>
      </c>
      <c r="E1989" s="19" t="s">
        <v>3989</v>
      </c>
      <c r="F1989" s="10">
        <v>42036</v>
      </c>
      <c r="G1989" s="10">
        <v>45323</v>
      </c>
      <c r="H1989" s="11">
        <v>10</v>
      </c>
      <c r="I1989" s="20" t="s">
        <v>259</v>
      </c>
      <c r="J1989" s="11" t="s">
        <v>261</v>
      </c>
      <c r="K1989" s="11" t="s">
        <v>8715</v>
      </c>
      <c r="L1989" s="11">
        <v>2</v>
      </c>
    </row>
    <row r="1990" spans="1:12">
      <c r="A1990" s="11" t="s">
        <v>3740</v>
      </c>
      <c r="D1990" s="11" t="s">
        <v>260</v>
      </c>
      <c r="E1990" s="19" t="s">
        <v>3990</v>
      </c>
      <c r="F1990" s="10">
        <v>42036</v>
      </c>
      <c r="G1990" s="10">
        <v>45323</v>
      </c>
      <c r="H1990" s="11">
        <v>10</v>
      </c>
      <c r="I1990" s="20" t="s">
        <v>259</v>
      </c>
      <c r="J1990" s="11" t="s">
        <v>261</v>
      </c>
      <c r="K1990" s="11" t="s">
        <v>8715</v>
      </c>
      <c r="L1990" s="11">
        <v>2</v>
      </c>
    </row>
    <row r="1991" spans="1:12">
      <c r="A1991" s="11" t="s">
        <v>3741</v>
      </c>
      <c r="D1991" s="11" t="s">
        <v>260</v>
      </c>
      <c r="E1991" s="19" t="s">
        <v>3991</v>
      </c>
      <c r="F1991" s="10">
        <v>42036</v>
      </c>
      <c r="G1991" s="10">
        <v>45323</v>
      </c>
      <c r="H1991" s="11">
        <v>10</v>
      </c>
      <c r="I1991" s="20" t="s">
        <v>259</v>
      </c>
      <c r="J1991" s="11" t="s">
        <v>261</v>
      </c>
      <c r="K1991" s="11" t="s">
        <v>8715</v>
      </c>
      <c r="L1991" s="11">
        <v>2</v>
      </c>
    </row>
    <row r="1992" spans="1:12">
      <c r="A1992" s="11" t="s">
        <v>3742</v>
      </c>
      <c r="D1992" s="11" t="s">
        <v>260</v>
      </c>
      <c r="E1992" s="19" t="s">
        <v>3992</v>
      </c>
      <c r="F1992" s="10">
        <v>42036</v>
      </c>
      <c r="G1992" s="10">
        <v>45323</v>
      </c>
      <c r="H1992" s="11">
        <v>10</v>
      </c>
      <c r="I1992" s="20" t="s">
        <v>259</v>
      </c>
      <c r="J1992" s="11" t="s">
        <v>261</v>
      </c>
      <c r="K1992" s="11" t="s">
        <v>8715</v>
      </c>
      <c r="L1992" s="11">
        <v>2</v>
      </c>
    </row>
    <row r="1993" spans="1:12">
      <c r="A1993" s="11" t="s">
        <v>3743</v>
      </c>
      <c r="D1993" s="11" t="s">
        <v>260</v>
      </c>
      <c r="E1993" s="19" t="s">
        <v>3993</v>
      </c>
      <c r="F1993" s="10">
        <v>42036</v>
      </c>
      <c r="G1993" s="10">
        <v>45323</v>
      </c>
      <c r="H1993" s="11">
        <v>10</v>
      </c>
      <c r="I1993" s="20" t="s">
        <v>259</v>
      </c>
      <c r="J1993" s="11" t="s">
        <v>261</v>
      </c>
      <c r="K1993" s="11" t="s">
        <v>8715</v>
      </c>
      <c r="L1993" s="11">
        <v>2</v>
      </c>
    </row>
    <row r="1994" spans="1:12">
      <c r="A1994" s="11" t="s">
        <v>3744</v>
      </c>
      <c r="D1994" s="11" t="s">
        <v>260</v>
      </c>
      <c r="E1994" s="19" t="s">
        <v>3994</v>
      </c>
      <c r="F1994" s="10">
        <v>42036</v>
      </c>
      <c r="G1994" s="10">
        <v>45323</v>
      </c>
      <c r="H1994" s="11">
        <v>10</v>
      </c>
      <c r="I1994" s="20" t="s">
        <v>259</v>
      </c>
      <c r="J1994" s="11" t="s">
        <v>261</v>
      </c>
      <c r="K1994" s="11" t="s">
        <v>8715</v>
      </c>
      <c r="L1994" s="11">
        <v>2</v>
      </c>
    </row>
    <row r="1995" spans="1:12">
      <c r="A1995" s="11" t="s">
        <v>3745</v>
      </c>
      <c r="D1995" s="11" t="s">
        <v>260</v>
      </c>
      <c r="E1995" s="19" t="s">
        <v>3995</v>
      </c>
      <c r="F1995" s="10">
        <v>42036</v>
      </c>
      <c r="G1995" s="10">
        <v>45323</v>
      </c>
      <c r="H1995" s="11">
        <v>10</v>
      </c>
      <c r="I1995" s="20" t="s">
        <v>259</v>
      </c>
      <c r="J1995" s="11" t="s">
        <v>261</v>
      </c>
      <c r="K1995" s="11" t="s">
        <v>8715</v>
      </c>
      <c r="L1995" s="11">
        <v>2</v>
      </c>
    </row>
    <row r="1996" spans="1:12">
      <c r="A1996" s="11" t="s">
        <v>3746</v>
      </c>
      <c r="D1996" s="11" t="s">
        <v>260</v>
      </c>
      <c r="E1996" s="19" t="s">
        <v>3996</v>
      </c>
      <c r="F1996" s="10">
        <v>42036</v>
      </c>
      <c r="G1996" s="10">
        <v>45323</v>
      </c>
      <c r="H1996" s="11">
        <v>10</v>
      </c>
      <c r="I1996" s="20" t="s">
        <v>259</v>
      </c>
      <c r="J1996" s="11" t="s">
        <v>261</v>
      </c>
      <c r="K1996" s="11" t="s">
        <v>8715</v>
      </c>
      <c r="L1996" s="11">
        <v>2</v>
      </c>
    </row>
    <row r="1997" spans="1:12">
      <c r="A1997" s="11" t="s">
        <v>3747</v>
      </c>
      <c r="D1997" s="11" t="s">
        <v>260</v>
      </c>
      <c r="E1997" s="19" t="s">
        <v>3997</v>
      </c>
      <c r="F1997" s="10">
        <v>42036</v>
      </c>
      <c r="G1997" s="10">
        <v>45323</v>
      </c>
      <c r="H1997" s="11">
        <v>10</v>
      </c>
      <c r="I1997" s="20" t="s">
        <v>259</v>
      </c>
      <c r="J1997" s="11" t="s">
        <v>261</v>
      </c>
      <c r="K1997" s="11" t="s">
        <v>8715</v>
      </c>
      <c r="L1997" s="11">
        <v>2</v>
      </c>
    </row>
    <row r="1998" spans="1:12">
      <c r="A1998" s="11" t="s">
        <v>3748</v>
      </c>
      <c r="D1998" s="11" t="s">
        <v>260</v>
      </c>
      <c r="E1998" s="19" t="s">
        <v>3998</v>
      </c>
      <c r="F1998" s="10">
        <v>42036</v>
      </c>
      <c r="G1998" s="10">
        <v>45323</v>
      </c>
      <c r="H1998" s="11">
        <v>10</v>
      </c>
      <c r="I1998" s="20" t="s">
        <v>259</v>
      </c>
      <c r="J1998" s="11" t="s">
        <v>261</v>
      </c>
      <c r="K1998" s="11" t="s">
        <v>8715</v>
      </c>
      <c r="L1998" s="11">
        <v>2</v>
      </c>
    </row>
    <row r="1999" spans="1:12">
      <c r="A1999" s="11" t="s">
        <v>3749</v>
      </c>
      <c r="D1999" s="11" t="s">
        <v>260</v>
      </c>
      <c r="E1999" s="19" t="s">
        <v>3999</v>
      </c>
      <c r="F1999" s="10">
        <v>42036</v>
      </c>
      <c r="G1999" s="10">
        <v>45323</v>
      </c>
      <c r="H1999" s="11">
        <v>10</v>
      </c>
      <c r="I1999" s="20" t="s">
        <v>259</v>
      </c>
      <c r="J1999" s="11" t="s">
        <v>261</v>
      </c>
      <c r="K1999" s="11" t="s">
        <v>8715</v>
      </c>
      <c r="L1999" s="11">
        <v>2</v>
      </c>
    </row>
    <row r="2000" spans="1:12">
      <c r="A2000" s="11" t="s">
        <v>3750</v>
      </c>
      <c r="D2000" s="11" t="s">
        <v>260</v>
      </c>
      <c r="E2000" s="19" t="s">
        <v>4000</v>
      </c>
      <c r="F2000" s="10">
        <v>42036</v>
      </c>
      <c r="G2000" s="10">
        <v>45323</v>
      </c>
      <c r="H2000" s="11">
        <v>10</v>
      </c>
      <c r="I2000" s="20" t="s">
        <v>259</v>
      </c>
      <c r="J2000" s="11" t="s">
        <v>261</v>
      </c>
      <c r="K2000" s="11" t="s">
        <v>8715</v>
      </c>
      <c r="L2000" s="11">
        <v>2</v>
      </c>
    </row>
    <row r="2001" spans="1:12">
      <c r="A2001" s="11" t="s">
        <v>3751</v>
      </c>
      <c r="D2001" s="11" t="s">
        <v>260</v>
      </c>
      <c r="E2001" s="19" t="s">
        <v>4001</v>
      </c>
      <c r="F2001" s="10">
        <v>42036</v>
      </c>
      <c r="G2001" s="10">
        <v>45323</v>
      </c>
      <c r="H2001" s="11">
        <v>10</v>
      </c>
      <c r="I2001" s="20" t="s">
        <v>259</v>
      </c>
      <c r="J2001" s="11" t="s">
        <v>261</v>
      </c>
      <c r="K2001" s="11" t="s">
        <v>8715</v>
      </c>
      <c r="L2001" s="11">
        <v>2</v>
      </c>
    </row>
    <row r="2002" spans="1:12">
      <c r="A2002" s="11" t="s">
        <v>3752</v>
      </c>
      <c r="D2002" s="11" t="s">
        <v>260</v>
      </c>
      <c r="E2002" s="19" t="s">
        <v>4002</v>
      </c>
      <c r="F2002" s="10">
        <v>42036</v>
      </c>
      <c r="G2002" s="10">
        <v>45323</v>
      </c>
      <c r="H2002" s="11">
        <v>10</v>
      </c>
      <c r="I2002" s="20" t="s">
        <v>259</v>
      </c>
      <c r="J2002" s="11" t="s">
        <v>261</v>
      </c>
      <c r="K2002" s="11" t="s">
        <v>8715</v>
      </c>
      <c r="L2002" s="11">
        <v>2</v>
      </c>
    </row>
    <row r="2003" spans="1:12">
      <c r="A2003" s="11" t="s">
        <v>3753</v>
      </c>
      <c r="D2003" s="11" t="s">
        <v>260</v>
      </c>
      <c r="E2003" s="19" t="s">
        <v>4003</v>
      </c>
      <c r="F2003" s="10">
        <v>42036</v>
      </c>
      <c r="G2003" s="10">
        <v>45323</v>
      </c>
      <c r="H2003" s="11">
        <v>10</v>
      </c>
      <c r="I2003" s="20" t="s">
        <v>259</v>
      </c>
      <c r="J2003" s="11" t="s">
        <v>261</v>
      </c>
      <c r="K2003" s="11" t="s">
        <v>8715</v>
      </c>
      <c r="L2003" s="11">
        <v>2</v>
      </c>
    </row>
    <row r="2004" spans="1:12">
      <c r="A2004" s="11" t="s">
        <v>3754</v>
      </c>
      <c r="D2004" s="11" t="s">
        <v>260</v>
      </c>
      <c r="E2004" s="19" t="s">
        <v>4004</v>
      </c>
      <c r="F2004" s="10">
        <v>42036</v>
      </c>
      <c r="G2004" s="10">
        <v>45323</v>
      </c>
      <c r="H2004" s="11">
        <v>10</v>
      </c>
      <c r="I2004" s="20" t="s">
        <v>259</v>
      </c>
      <c r="J2004" s="11" t="s">
        <v>261</v>
      </c>
      <c r="K2004" s="11" t="s">
        <v>8715</v>
      </c>
      <c r="L2004" s="11">
        <v>2</v>
      </c>
    </row>
    <row r="2005" spans="1:12">
      <c r="A2005" s="11" t="s">
        <v>3755</v>
      </c>
      <c r="D2005" s="11" t="s">
        <v>260</v>
      </c>
      <c r="E2005" s="19" t="s">
        <v>4005</v>
      </c>
      <c r="F2005" s="10">
        <v>42036</v>
      </c>
      <c r="G2005" s="10">
        <v>45323</v>
      </c>
      <c r="H2005" s="11">
        <v>10</v>
      </c>
      <c r="I2005" s="20" t="s">
        <v>259</v>
      </c>
      <c r="J2005" s="11" t="s">
        <v>261</v>
      </c>
      <c r="K2005" s="11" t="s">
        <v>8715</v>
      </c>
      <c r="L2005" s="11">
        <v>2</v>
      </c>
    </row>
    <row r="2006" spans="1:12">
      <c r="A2006" s="11" t="s">
        <v>3756</v>
      </c>
      <c r="D2006" s="11" t="s">
        <v>260</v>
      </c>
      <c r="E2006" s="19" t="s">
        <v>4006</v>
      </c>
      <c r="F2006" s="10">
        <v>42036</v>
      </c>
      <c r="G2006" s="10">
        <v>45323</v>
      </c>
      <c r="H2006" s="11">
        <v>10</v>
      </c>
      <c r="I2006" s="20" t="s">
        <v>259</v>
      </c>
      <c r="J2006" s="11" t="s">
        <v>261</v>
      </c>
      <c r="K2006" s="11" t="s">
        <v>8715</v>
      </c>
      <c r="L2006" s="11">
        <v>2</v>
      </c>
    </row>
    <row r="2007" spans="1:12">
      <c r="A2007" s="11" t="s">
        <v>3757</v>
      </c>
      <c r="D2007" s="11" t="s">
        <v>260</v>
      </c>
      <c r="E2007" s="19" t="s">
        <v>4007</v>
      </c>
      <c r="F2007" s="10">
        <v>42036</v>
      </c>
      <c r="G2007" s="10">
        <v>45323</v>
      </c>
      <c r="H2007" s="11">
        <v>10</v>
      </c>
      <c r="I2007" s="20" t="s">
        <v>259</v>
      </c>
      <c r="J2007" s="11" t="s">
        <v>261</v>
      </c>
      <c r="K2007" s="11" t="s">
        <v>8715</v>
      </c>
      <c r="L2007" s="11">
        <v>2</v>
      </c>
    </row>
    <row r="2008" spans="1:12">
      <c r="A2008" s="11" t="s">
        <v>3758</v>
      </c>
      <c r="D2008" s="11" t="s">
        <v>260</v>
      </c>
      <c r="E2008" s="19" t="s">
        <v>4008</v>
      </c>
      <c r="F2008" s="10">
        <v>42036</v>
      </c>
      <c r="G2008" s="10">
        <v>45323</v>
      </c>
      <c r="H2008" s="11">
        <v>10</v>
      </c>
      <c r="I2008" s="20" t="s">
        <v>259</v>
      </c>
      <c r="J2008" s="11" t="s">
        <v>261</v>
      </c>
      <c r="K2008" s="11" t="s">
        <v>8715</v>
      </c>
      <c r="L2008" s="11">
        <v>2</v>
      </c>
    </row>
    <row r="2009" spans="1:12">
      <c r="A2009" s="11" t="s">
        <v>3759</v>
      </c>
      <c r="D2009" s="11" t="s">
        <v>260</v>
      </c>
      <c r="E2009" s="19" t="s">
        <v>4009</v>
      </c>
      <c r="F2009" s="10">
        <v>42036</v>
      </c>
      <c r="G2009" s="10">
        <v>45323</v>
      </c>
      <c r="H2009" s="11">
        <v>10</v>
      </c>
      <c r="I2009" s="20" t="s">
        <v>259</v>
      </c>
      <c r="J2009" s="11" t="s">
        <v>261</v>
      </c>
      <c r="K2009" s="11" t="s">
        <v>8715</v>
      </c>
      <c r="L2009" s="11">
        <v>2</v>
      </c>
    </row>
    <row r="2010" spans="1:12">
      <c r="A2010" s="11" t="s">
        <v>3760</v>
      </c>
      <c r="D2010" s="11" t="s">
        <v>260</v>
      </c>
      <c r="E2010" s="19" t="s">
        <v>4010</v>
      </c>
      <c r="F2010" s="10">
        <v>42036</v>
      </c>
      <c r="G2010" s="10">
        <v>45323</v>
      </c>
      <c r="H2010" s="11">
        <v>10</v>
      </c>
      <c r="I2010" s="20" t="s">
        <v>259</v>
      </c>
      <c r="J2010" s="11" t="s">
        <v>261</v>
      </c>
      <c r="K2010" s="11" t="s">
        <v>8715</v>
      </c>
      <c r="L2010" s="11">
        <v>2</v>
      </c>
    </row>
    <row r="2011" spans="1:12">
      <c r="A2011" s="11" t="s">
        <v>3761</v>
      </c>
      <c r="D2011" s="11" t="s">
        <v>260</v>
      </c>
      <c r="E2011" s="19" t="s">
        <v>4011</v>
      </c>
      <c r="F2011" s="10">
        <v>42036</v>
      </c>
      <c r="G2011" s="10">
        <v>45323</v>
      </c>
      <c r="H2011" s="11">
        <v>10</v>
      </c>
      <c r="I2011" s="20" t="s">
        <v>259</v>
      </c>
      <c r="J2011" s="11" t="s">
        <v>261</v>
      </c>
      <c r="K2011" s="11" t="s">
        <v>8715</v>
      </c>
      <c r="L2011" s="11">
        <v>2</v>
      </c>
    </row>
    <row r="2012" spans="1:12">
      <c r="A2012" s="11" t="s">
        <v>4012</v>
      </c>
      <c r="D2012" s="11" t="s">
        <v>260</v>
      </c>
      <c r="E2012" s="19" t="s">
        <v>4262</v>
      </c>
      <c r="F2012" s="10">
        <v>42036</v>
      </c>
      <c r="G2012" s="10">
        <v>45323</v>
      </c>
      <c r="H2012" s="11">
        <v>10</v>
      </c>
      <c r="I2012" s="20" t="s">
        <v>259</v>
      </c>
      <c r="J2012" s="11" t="s">
        <v>261</v>
      </c>
      <c r="K2012" s="11" t="s">
        <v>8715</v>
      </c>
      <c r="L2012" s="11">
        <v>2</v>
      </c>
    </row>
    <row r="2013" spans="1:12">
      <c r="A2013" s="11" t="s">
        <v>4013</v>
      </c>
      <c r="D2013" s="11" t="s">
        <v>260</v>
      </c>
      <c r="E2013" s="19" t="s">
        <v>4263</v>
      </c>
      <c r="F2013" s="10">
        <v>42036</v>
      </c>
      <c r="G2013" s="10">
        <v>45323</v>
      </c>
      <c r="H2013" s="11">
        <v>10</v>
      </c>
      <c r="I2013" s="20" t="s">
        <v>259</v>
      </c>
      <c r="J2013" s="11" t="s">
        <v>261</v>
      </c>
      <c r="K2013" s="11" t="s">
        <v>8715</v>
      </c>
      <c r="L2013" s="11">
        <v>2</v>
      </c>
    </row>
    <row r="2014" spans="1:12">
      <c r="A2014" s="11" t="s">
        <v>4014</v>
      </c>
      <c r="D2014" s="11" t="s">
        <v>260</v>
      </c>
      <c r="E2014" s="19" t="s">
        <v>4264</v>
      </c>
      <c r="F2014" s="10">
        <v>42036</v>
      </c>
      <c r="G2014" s="10">
        <v>45323</v>
      </c>
      <c r="H2014" s="11">
        <v>10</v>
      </c>
      <c r="I2014" s="20" t="s">
        <v>259</v>
      </c>
      <c r="J2014" s="11" t="s">
        <v>261</v>
      </c>
      <c r="K2014" s="11" t="s">
        <v>8715</v>
      </c>
      <c r="L2014" s="11">
        <v>2</v>
      </c>
    </row>
    <row r="2015" spans="1:12">
      <c r="A2015" s="11" t="s">
        <v>4015</v>
      </c>
      <c r="D2015" s="11" t="s">
        <v>260</v>
      </c>
      <c r="E2015" s="19" t="s">
        <v>4265</v>
      </c>
      <c r="F2015" s="10">
        <v>42036</v>
      </c>
      <c r="G2015" s="10">
        <v>45323</v>
      </c>
      <c r="H2015" s="11">
        <v>10</v>
      </c>
      <c r="I2015" s="20" t="s">
        <v>259</v>
      </c>
      <c r="J2015" s="11" t="s">
        <v>261</v>
      </c>
      <c r="K2015" s="11" t="s">
        <v>8715</v>
      </c>
      <c r="L2015" s="11">
        <v>2</v>
      </c>
    </row>
    <row r="2016" spans="1:12">
      <c r="A2016" s="11" t="s">
        <v>4016</v>
      </c>
      <c r="D2016" s="11" t="s">
        <v>260</v>
      </c>
      <c r="E2016" s="19" t="s">
        <v>4266</v>
      </c>
      <c r="F2016" s="10">
        <v>42036</v>
      </c>
      <c r="G2016" s="10">
        <v>45323</v>
      </c>
      <c r="H2016" s="11">
        <v>10</v>
      </c>
      <c r="I2016" s="20" t="s">
        <v>259</v>
      </c>
      <c r="J2016" s="11" t="s">
        <v>261</v>
      </c>
      <c r="K2016" s="11" t="s">
        <v>8715</v>
      </c>
      <c r="L2016" s="11">
        <v>2</v>
      </c>
    </row>
    <row r="2017" spans="1:12">
      <c r="A2017" s="11" t="s">
        <v>4017</v>
      </c>
      <c r="D2017" s="11" t="s">
        <v>260</v>
      </c>
      <c r="E2017" s="19" t="s">
        <v>4267</v>
      </c>
      <c r="F2017" s="10">
        <v>42036</v>
      </c>
      <c r="G2017" s="10">
        <v>45323</v>
      </c>
      <c r="H2017" s="11">
        <v>10</v>
      </c>
      <c r="I2017" s="20" t="s">
        <v>259</v>
      </c>
      <c r="J2017" s="11" t="s">
        <v>261</v>
      </c>
      <c r="K2017" s="11" t="s">
        <v>8715</v>
      </c>
      <c r="L2017" s="11">
        <v>2</v>
      </c>
    </row>
    <row r="2018" spans="1:12">
      <c r="A2018" s="11" t="s">
        <v>4018</v>
      </c>
      <c r="D2018" s="11" t="s">
        <v>260</v>
      </c>
      <c r="E2018" s="19" t="s">
        <v>4268</v>
      </c>
      <c r="F2018" s="10">
        <v>42036</v>
      </c>
      <c r="G2018" s="10">
        <v>45323</v>
      </c>
      <c r="H2018" s="11">
        <v>10</v>
      </c>
      <c r="I2018" s="20" t="s">
        <v>259</v>
      </c>
      <c r="J2018" s="11" t="s">
        <v>261</v>
      </c>
      <c r="K2018" s="11" t="s">
        <v>8715</v>
      </c>
      <c r="L2018" s="11">
        <v>2</v>
      </c>
    </row>
    <row r="2019" spans="1:12">
      <c r="A2019" s="11" t="s">
        <v>4019</v>
      </c>
      <c r="D2019" s="11" t="s">
        <v>260</v>
      </c>
      <c r="E2019" s="19" t="s">
        <v>4269</v>
      </c>
      <c r="F2019" s="10">
        <v>42036</v>
      </c>
      <c r="G2019" s="10">
        <v>45323</v>
      </c>
      <c r="H2019" s="11">
        <v>10</v>
      </c>
      <c r="I2019" s="20" t="s">
        <v>259</v>
      </c>
      <c r="J2019" s="11" t="s">
        <v>261</v>
      </c>
      <c r="K2019" s="11" t="s">
        <v>8715</v>
      </c>
      <c r="L2019" s="11">
        <v>2</v>
      </c>
    </row>
    <row r="2020" spans="1:12">
      <c r="A2020" s="11" t="s">
        <v>4020</v>
      </c>
      <c r="D2020" s="11" t="s">
        <v>260</v>
      </c>
      <c r="E2020" s="19" t="s">
        <v>4270</v>
      </c>
      <c r="F2020" s="10">
        <v>42036</v>
      </c>
      <c r="G2020" s="10">
        <v>45323</v>
      </c>
      <c r="H2020" s="11">
        <v>10</v>
      </c>
      <c r="I2020" s="20" t="s">
        <v>259</v>
      </c>
      <c r="J2020" s="11" t="s">
        <v>261</v>
      </c>
      <c r="K2020" s="11" t="s">
        <v>8715</v>
      </c>
      <c r="L2020" s="11">
        <v>2</v>
      </c>
    </row>
    <row r="2021" spans="1:12">
      <c r="A2021" s="11" t="s">
        <v>4021</v>
      </c>
      <c r="D2021" s="11" t="s">
        <v>260</v>
      </c>
      <c r="E2021" s="19" t="s">
        <v>4271</v>
      </c>
      <c r="F2021" s="10">
        <v>42036</v>
      </c>
      <c r="G2021" s="10">
        <v>45323</v>
      </c>
      <c r="H2021" s="11">
        <v>10</v>
      </c>
      <c r="I2021" s="20" t="s">
        <v>259</v>
      </c>
      <c r="J2021" s="11" t="s">
        <v>261</v>
      </c>
      <c r="K2021" s="11" t="s">
        <v>8715</v>
      </c>
      <c r="L2021" s="11">
        <v>2</v>
      </c>
    </row>
    <row r="2022" spans="1:12">
      <c r="A2022" s="11" t="s">
        <v>4022</v>
      </c>
      <c r="D2022" s="11" t="s">
        <v>260</v>
      </c>
      <c r="E2022" s="19" t="s">
        <v>4272</v>
      </c>
      <c r="F2022" s="10">
        <v>42036</v>
      </c>
      <c r="G2022" s="10">
        <v>45323</v>
      </c>
      <c r="H2022" s="11">
        <v>10</v>
      </c>
      <c r="I2022" s="20" t="s">
        <v>259</v>
      </c>
      <c r="J2022" s="11" t="s">
        <v>261</v>
      </c>
      <c r="K2022" s="11" t="s">
        <v>8715</v>
      </c>
      <c r="L2022" s="11">
        <v>2</v>
      </c>
    </row>
    <row r="2023" spans="1:12">
      <c r="A2023" s="11" t="s">
        <v>4023</v>
      </c>
      <c r="D2023" s="11" t="s">
        <v>260</v>
      </c>
      <c r="E2023" s="19" t="s">
        <v>4273</v>
      </c>
      <c r="F2023" s="10">
        <v>42036</v>
      </c>
      <c r="G2023" s="10">
        <v>45323</v>
      </c>
      <c r="H2023" s="11">
        <v>10</v>
      </c>
      <c r="I2023" s="20" t="s">
        <v>259</v>
      </c>
      <c r="J2023" s="11" t="s">
        <v>261</v>
      </c>
      <c r="K2023" s="11" t="s">
        <v>8715</v>
      </c>
      <c r="L2023" s="11">
        <v>2</v>
      </c>
    </row>
    <row r="2024" spans="1:12">
      <c r="A2024" s="11" t="s">
        <v>4024</v>
      </c>
      <c r="D2024" s="11" t="s">
        <v>260</v>
      </c>
      <c r="E2024" s="19" t="s">
        <v>4274</v>
      </c>
      <c r="F2024" s="10">
        <v>42036</v>
      </c>
      <c r="G2024" s="10">
        <v>45323</v>
      </c>
      <c r="H2024" s="11">
        <v>10</v>
      </c>
      <c r="I2024" s="20" t="s">
        <v>259</v>
      </c>
      <c r="J2024" s="11" t="s">
        <v>261</v>
      </c>
      <c r="K2024" s="11" t="s">
        <v>8715</v>
      </c>
      <c r="L2024" s="11">
        <v>2</v>
      </c>
    </row>
    <row r="2025" spans="1:12">
      <c r="A2025" s="11" t="s">
        <v>4025</v>
      </c>
      <c r="D2025" s="11" t="s">
        <v>260</v>
      </c>
      <c r="E2025" s="19" t="s">
        <v>4275</v>
      </c>
      <c r="F2025" s="10">
        <v>42036</v>
      </c>
      <c r="G2025" s="10">
        <v>45323</v>
      </c>
      <c r="H2025" s="11">
        <v>10</v>
      </c>
      <c r="I2025" s="20" t="s">
        <v>259</v>
      </c>
      <c r="J2025" s="11" t="s">
        <v>261</v>
      </c>
      <c r="K2025" s="11" t="s">
        <v>8715</v>
      </c>
      <c r="L2025" s="11">
        <v>2</v>
      </c>
    </row>
    <row r="2026" spans="1:12">
      <c r="A2026" s="11" t="s">
        <v>4026</v>
      </c>
      <c r="D2026" s="11" t="s">
        <v>260</v>
      </c>
      <c r="E2026" s="19" t="s">
        <v>4276</v>
      </c>
      <c r="F2026" s="10">
        <v>42036</v>
      </c>
      <c r="G2026" s="10">
        <v>45323</v>
      </c>
      <c r="H2026" s="11">
        <v>10</v>
      </c>
      <c r="I2026" s="20" t="s">
        <v>259</v>
      </c>
      <c r="J2026" s="11" t="s">
        <v>261</v>
      </c>
      <c r="K2026" s="11" t="s">
        <v>8715</v>
      </c>
      <c r="L2026" s="11">
        <v>2</v>
      </c>
    </row>
    <row r="2027" spans="1:12">
      <c r="A2027" s="11" t="s">
        <v>4027</v>
      </c>
      <c r="D2027" s="11" t="s">
        <v>260</v>
      </c>
      <c r="E2027" s="19" t="s">
        <v>4277</v>
      </c>
      <c r="F2027" s="10">
        <v>42036</v>
      </c>
      <c r="G2027" s="10">
        <v>45323</v>
      </c>
      <c r="H2027" s="11">
        <v>10</v>
      </c>
      <c r="I2027" s="20" t="s">
        <v>259</v>
      </c>
      <c r="J2027" s="11" t="s">
        <v>261</v>
      </c>
      <c r="K2027" s="11" t="s">
        <v>8715</v>
      </c>
      <c r="L2027" s="11">
        <v>2</v>
      </c>
    </row>
    <row r="2028" spans="1:12">
      <c r="A2028" s="11" t="s">
        <v>4028</v>
      </c>
      <c r="D2028" s="11" t="s">
        <v>260</v>
      </c>
      <c r="E2028" s="19" t="s">
        <v>4278</v>
      </c>
      <c r="F2028" s="10">
        <v>42036</v>
      </c>
      <c r="G2028" s="10">
        <v>45323</v>
      </c>
      <c r="H2028" s="11">
        <v>10</v>
      </c>
      <c r="I2028" s="20" t="s">
        <v>259</v>
      </c>
      <c r="J2028" s="11" t="s">
        <v>261</v>
      </c>
      <c r="K2028" s="11" t="s">
        <v>8715</v>
      </c>
      <c r="L2028" s="11">
        <v>2</v>
      </c>
    </row>
    <row r="2029" spans="1:12">
      <c r="A2029" s="11" t="s">
        <v>4029</v>
      </c>
      <c r="D2029" s="11" t="s">
        <v>260</v>
      </c>
      <c r="E2029" s="19" t="s">
        <v>4279</v>
      </c>
      <c r="F2029" s="10">
        <v>42036</v>
      </c>
      <c r="G2029" s="10">
        <v>45323</v>
      </c>
      <c r="H2029" s="11">
        <v>10</v>
      </c>
      <c r="I2029" s="20" t="s">
        <v>259</v>
      </c>
      <c r="J2029" s="11" t="s">
        <v>261</v>
      </c>
      <c r="K2029" s="11" t="s">
        <v>8715</v>
      </c>
      <c r="L2029" s="11">
        <v>2</v>
      </c>
    </row>
    <row r="2030" spans="1:12">
      <c r="A2030" s="11" t="s">
        <v>4030</v>
      </c>
      <c r="D2030" s="11" t="s">
        <v>260</v>
      </c>
      <c r="E2030" s="19" t="s">
        <v>4280</v>
      </c>
      <c r="F2030" s="10">
        <v>42036</v>
      </c>
      <c r="G2030" s="10">
        <v>45323</v>
      </c>
      <c r="H2030" s="11">
        <v>10</v>
      </c>
      <c r="I2030" s="20" t="s">
        <v>259</v>
      </c>
      <c r="J2030" s="11" t="s">
        <v>261</v>
      </c>
      <c r="K2030" s="11" t="s">
        <v>8715</v>
      </c>
      <c r="L2030" s="11">
        <v>2</v>
      </c>
    </row>
    <row r="2031" spans="1:12">
      <c r="A2031" s="11" t="s">
        <v>4031</v>
      </c>
      <c r="D2031" s="11" t="s">
        <v>260</v>
      </c>
      <c r="E2031" s="19" t="s">
        <v>4281</v>
      </c>
      <c r="F2031" s="10">
        <v>42036</v>
      </c>
      <c r="G2031" s="10">
        <v>45323</v>
      </c>
      <c r="H2031" s="11">
        <v>10</v>
      </c>
      <c r="I2031" s="20" t="s">
        <v>259</v>
      </c>
      <c r="J2031" s="11" t="s">
        <v>261</v>
      </c>
      <c r="K2031" s="11" t="s">
        <v>8715</v>
      </c>
      <c r="L2031" s="11">
        <v>2</v>
      </c>
    </row>
    <row r="2032" spans="1:12">
      <c r="A2032" s="11" t="s">
        <v>4032</v>
      </c>
      <c r="D2032" s="11" t="s">
        <v>260</v>
      </c>
      <c r="E2032" s="19" t="s">
        <v>4282</v>
      </c>
      <c r="F2032" s="10">
        <v>42036</v>
      </c>
      <c r="G2032" s="10">
        <v>45323</v>
      </c>
      <c r="H2032" s="11">
        <v>10</v>
      </c>
      <c r="I2032" s="20" t="s">
        <v>259</v>
      </c>
      <c r="J2032" s="11" t="s">
        <v>261</v>
      </c>
      <c r="K2032" s="11" t="s">
        <v>8715</v>
      </c>
      <c r="L2032" s="11">
        <v>2</v>
      </c>
    </row>
    <row r="2033" spans="1:12">
      <c r="A2033" s="11" t="s">
        <v>4033</v>
      </c>
      <c r="D2033" s="11" t="s">
        <v>260</v>
      </c>
      <c r="E2033" s="19" t="s">
        <v>4283</v>
      </c>
      <c r="F2033" s="10">
        <v>42036</v>
      </c>
      <c r="G2033" s="10">
        <v>45323</v>
      </c>
      <c r="H2033" s="11">
        <v>10</v>
      </c>
      <c r="I2033" s="20" t="s">
        <v>259</v>
      </c>
      <c r="J2033" s="11" t="s">
        <v>261</v>
      </c>
      <c r="K2033" s="11" t="s">
        <v>8715</v>
      </c>
      <c r="L2033" s="11">
        <v>2</v>
      </c>
    </row>
    <row r="2034" spans="1:12">
      <c r="A2034" s="11" t="s">
        <v>4034</v>
      </c>
      <c r="D2034" s="11" t="s">
        <v>260</v>
      </c>
      <c r="E2034" s="19" t="s">
        <v>4284</v>
      </c>
      <c r="F2034" s="10">
        <v>42036</v>
      </c>
      <c r="G2034" s="10">
        <v>45323</v>
      </c>
      <c r="H2034" s="11">
        <v>10</v>
      </c>
      <c r="I2034" s="20" t="s">
        <v>259</v>
      </c>
      <c r="J2034" s="11" t="s">
        <v>261</v>
      </c>
      <c r="K2034" s="11" t="s">
        <v>8715</v>
      </c>
      <c r="L2034" s="11">
        <v>2</v>
      </c>
    </row>
    <row r="2035" spans="1:12">
      <c r="A2035" s="11" t="s">
        <v>4035</v>
      </c>
      <c r="D2035" s="11" t="s">
        <v>260</v>
      </c>
      <c r="E2035" s="19" t="s">
        <v>4285</v>
      </c>
      <c r="F2035" s="10">
        <v>42036</v>
      </c>
      <c r="G2035" s="10">
        <v>45323</v>
      </c>
      <c r="H2035" s="11">
        <v>10</v>
      </c>
      <c r="I2035" s="20" t="s">
        <v>259</v>
      </c>
      <c r="J2035" s="11" t="s">
        <v>261</v>
      </c>
      <c r="K2035" s="11" t="s">
        <v>8715</v>
      </c>
      <c r="L2035" s="11">
        <v>2</v>
      </c>
    </row>
    <row r="2036" spans="1:12">
      <c r="A2036" s="11" t="s">
        <v>4036</v>
      </c>
      <c r="D2036" s="11" t="s">
        <v>260</v>
      </c>
      <c r="E2036" s="19" t="s">
        <v>4286</v>
      </c>
      <c r="F2036" s="10">
        <v>42036</v>
      </c>
      <c r="G2036" s="10">
        <v>45323</v>
      </c>
      <c r="H2036" s="11">
        <v>10</v>
      </c>
      <c r="I2036" s="20" t="s">
        <v>259</v>
      </c>
      <c r="J2036" s="11" t="s">
        <v>261</v>
      </c>
      <c r="K2036" s="11" t="s">
        <v>8715</v>
      </c>
      <c r="L2036" s="11">
        <v>2</v>
      </c>
    </row>
    <row r="2037" spans="1:12">
      <c r="A2037" s="11" t="s">
        <v>4037</v>
      </c>
      <c r="D2037" s="11" t="s">
        <v>260</v>
      </c>
      <c r="E2037" s="19" t="s">
        <v>4287</v>
      </c>
      <c r="F2037" s="10">
        <v>42036</v>
      </c>
      <c r="G2037" s="10">
        <v>45323</v>
      </c>
      <c r="H2037" s="11">
        <v>10</v>
      </c>
      <c r="I2037" s="20" t="s">
        <v>259</v>
      </c>
      <c r="J2037" s="11" t="s">
        <v>261</v>
      </c>
      <c r="K2037" s="11" t="s">
        <v>8715</v>
      </c>
      <c r="L2037" s="11">
        <v>2</v>
      </c>
    </row>
    <row r="2038" spans="1:12">
      <c r="A2038" s="11" t="s">
        <v>4038</v>
      </c>
      <c r="D2038" s="11" t="s">
        <v>260</v>
      </c>
      <c r="E2038" s="19" t="s">
        <v>4288</v>
      </c>
      <c r="F2038" s="10">
        <v>42036</v>
      </c>
      <c r="G2038" s="10">
        <v>45323</v>
      </c>
      <c r="H2038" s="11">
        <v>10</v>
      </c>
      <c r="I2038" s="20" t="s">
        <v>259</v>
      </c>
      <c r="J2038" s="11" t="s">
        <v>261</v>
      </c>
      <c r="K2038" s="11" t="s">
        <v>8715</v>
      </c>
      <c r="L2038" s="11">
        <v>2</v>
      </c>
    </row>
    <row r="2039" spans="1:12">
      <c r="A2039" s="11" t="s">
        <v>4039</v>
      </c>
      <c r="D2039" s="11" t="s">
        <v>260</v>
      </c>
      <c r="E2039" s="19" t="s">
        <v>4289</v>
      </c>
      <c r="F2039" s="10">
        <v>42036</v>
      </c>
      <c r="G2039" s="10">
        <v>45323</v>
      </c>
      <c r="H2039" s="11">
        <v>10</v>
      </c>
      <c r="I2039" s="20" t="s">
        <v>259</v>
      </c>
      <c r="J2039" s="11" t="s">
        <v>261</v>
      </c>
      <c r="K2039" s="11" t="s">
        <v>8715</v>
      </c>
      <c r="L2039" s="11">
        <v>2</v>
      </c>
    </row>
    <row r="2040" spans="1:12">
      <c r="A2040" s="11" t="s">
        <v>4040</v>
      </c>
      <c r="D2040" s="11" t="s">
        <v>260</v>
      </c>
      <c r="E2040" s="19" t="s">
        <v>4290</v>
      </c>
      <c r="F2040" s="10">
        <v>42036</v>
      </c>
      <c r="G2040" s="10">
        <v>45323</v>
      </c>
      <c r="H2040" s="11">
        <v>10</v>
      </c>
      <c r="I2040" s="20" t="s">
        <v>259</v>
      </c>
      <c r="J2040" s="11" t="s">
        <v>261</v>
      </c>
      <c r="K2040" s="11" t="s">
        <v>8715</v>
      </c>
      <c r="L2040" s="11">
        <v>2</v>
      </c>
    </row>
    <row r="2041" spans="1:12">
      <c r="A2041" s="11" t="s">
        <v>4041</v>
      </c>
      <c r="D2041" s="11" t="s">
        <v>260</v>
      </c>
      <c r="E2041" s="19" t="s">
        <v>4291</v>
      </c>
      <c r="F2041" s="10">
        <v>42036</v>
      </c>
      <c r="G2041" s="10">
        <v>45323</v>
      </c>
      <c r="H2041" s="11">
        <v>10</v>
      </c>
      <c r="I2041" s="20" t="s">
        <v>259</v>
      </c>
      <c r="J2041" s="11" t="s">
        <v>261</v>
      </c>
      <c r="K2041" s="11" t="s">
        <v>8715</v>
      </c>
      <c r="L2041" s="11">
        <v>2</v>
      </c>
    </row>
    <row r="2042" spans="1:12">
      <c r="A2042" s="11" t="s">
        <v>4042</v>
      </c>
      <c r="D2042" s="11" t="s">
        <v>260</v>
      </c>
      <c r="E2042" s="19" t="s">
        <v>4292</v>
      </c>
      <c r="F2042" s="10">
        <v>42036</v>
      </c>
      <c r="G2042" s="10">
        <v>45323</v>
      </c>
      <c r="H2042" s="11">
        <v>10</v>
      </c>
      <c r="I2042" s="20" t="s">
        <v>259</v>
      </c>
      <c r="J2042" s="11" t="s">
        <v>261</v>
      </c>
      <c r="K2042" s="11" t="s">
        <v>8715</v>
      </c>
      <c r="L2042" s="11">
        <v>2</v>
      </c>
    </row>
    <row r="2043" spans="1:12">
      <c r="A2043" s="11" t="s">
        <v>4043</v>
      </c>
      <c r="D2043" s="11" t="s">
        <v>260</v>
      </c>
      <c r="E2043" s="19" t="s">
        <v>4293</v>
      </c>
      <c r="F2043" s="10">
        <v>42036</v>
      </c>
      <c r="G2043" s="10">
        <v>45323</v>
      </c>
      <c r="H2043" s="11">
        <v>10</v>
      </c>
      <c r="I2043" s="20" t="s">
        <v>259</v>
      </c>
      <c r="J2043" s="11" t="s">
        <v>261</v>
      </c>
      <c r="K2043" s="11" t="s">
        <v>8715</v>
      </c>
      <c r="L2043" s="11">
        <v>2</v>
      </c>
    </row>
    <row r="2044" spans="1:12">
      <c r="A2044" s="11" t="s">
        <v>4044</v>
      </c>
      <c r="D2044" s="11" t="s">
        <v>260</v>
      </c>
      <c r="E2044" s="19" t="s">
        <v>4294</v>
      </c>
      <c r="F2044" s="10">
        <v>42036</v>
      </c>
      <c r="G2044" s="10">
        <v>45323</v>
      </c>
      <c r="H2044" s="11">
        <v>10</v>
      </c>
      <c r="I2044" s="20" t="s">
        <v>259</v>
      </c>
      <c r="J2044" s="11" t="s">
        <v>261</v>
      </c>
      <c r="K2044" s="11" t="s">
        <v>8715</v>
      </c>
      <c r="L2044" s="11">
        <v>2</v>
      </c>
    </row>
    <row r="2045" spans="1:12">
      <c r="A2045" s="11" t="s">
        <v>4045</v>
      </c>
      <c r="D2045" s="11" t="s">
        <v>260</v>
      </c>
      <c r="E2045" s="19" t="s">
        <v>4295</v>
      </c>
      <c r="F2045" s="10">
        <v>42036</v>
      </c>
      <c r="G2045" s="10">
        <v>45323</v>
      </c>
      <c r="H2045" s="11">
        <v>10</v>
      </c>
      <c r="I2045" s="20" t="s">
        <v>259</v>
      </c>
      <c r="J2045" s="11" t="s">
        <v>261</v>
      </c>
      <c r="K2045" s="11" t="s">
        <v>8715</v>
      </c>
      <c r="L2045" s="11">
        <v>2</v>
      </c>
    </row>
    <row r="2046" spans="1:12">
      <c r="A2046" s="11" t="s">
        <v>4046</v>
      </c>
      <c r="D2046" s="11" t="s">
        <v>260</v>
      </c>
      <c r="E2046" s="19" t="s">
        <v>4296</v>
      </c>
      <c r="F2046" s="10">
        <v>42036</v>
      </c>
      <c r="G2046" s="10">
        <v>45323</v>
      </c>
      <c r="H2046" s="11">
        <v>10</v>
      </c>
      <c r="I2046" s="20" t="s">
        <v>259</v>
      </c>
      <c r="J2046" s="11" t="s">
        <v>261</v>
      </c>
      <c r="K2046" s="11" t="s">
        <v>8715</v>
      </c>
      <c r="L2046" s="11">
        <v>2</v>
      </c>
    </row>
    <row r="2047" spans="1:12">
      <c r="A2047" s="11" t="s">
        <v>4047</v>
      </c>
      <c r="D2047" s="11" t="s">
        <v>260</v>
      </c>
      <c r="E2047" s="19" t="s">
        <v>4297</v>
      </c>
      <c r="F2047" s="10">
        <v>42036</v>
      </c>
      <c r="G2047" s="10">
        <v>45323</v>
      </c>
      <c r="H2047" s="11">
        <v>10</v>
      </c>
      <c r="I2047" s="20" t="s">
        <v>259</v>
      </c>
      <c r="J2047" s="11" t="s">
        <v>261</v>
      </c>
      <c r="K2047" s="11" t="s">
        <v>8715</v>
      </c>
      <c r="L2047" s="11">
        <v>2</v>
      </c>
    </row>
    <row r="2048" spans="1:12">
      <c r="A2048" s="11" t="s">
        <v>4048</v>
      </c>
      <c r="D2048" s="11" t="s">
        <v>260</v>
      </c>
      <c r="E2048" s="19" t="s">
        <v>4298</v>
      </c>
      <c r="F2048" s="10">
        <v>42036</v>
      </c>
      <c r="G2048" s="10">
        <v>45323</v>
      </c>
      <c r="H2048" s="11">
        <v>10</v>
      </c>
      <c r="I2048" s="20" t="s">
        <v>259</v>
      </c>
      <c r="J2048" s="11" t="s">
        <v>261</v>
      </c>
      <c r="K2048" s="11" t="s">
        <v>8715</v>
      </c>
      <c r="L2048" s="11">
        <v>2</v>
      </c>
    </row>
    <row r="2049" spans="1:12">
      <c r="A2049" s="11" t="s">
        <v>4049</v>
      </c>
      <c r="D2049" s="11" t="s">
        <v>260</v>
      </c>
      <c r="E2049" s="19" t="s">
        <v>4299</v>
      </c>
      <c r="F2049" s="10">
        <v>42036</v>
      </c>
      <c r="G2049" s="10">
        <v>45323</v>
      </c>
      <c r="H2049" s="11">
        <v>10</v>
      </c>
      <c r="I2049" s="20" t="s">
        <v>259</v>
      </c>
      <c r="J2049" s="11" t="s">
        <v>261</v>
      </c>
      <c r="K2049" s="11" t="s">
        <v>8715</v>
      </c>
      <c r="L2049" s="11">
        <v>2</v>
      </c>
    </row>
    <row r="2050" spans="1:12">
      <c r="A2050" s="11" t="s">
        <v>4050</v>
      </c>
      <c r="D2050" s="11" t="s">
        <v>260</v>
      </c>
      <c r="E2050" s="19" t="s">
        <v>4300</v>
      </c>
      <c r="F2050" s="10">
        <v>42036</v>
      </c>
      <c r="G2050" s="10">
        <v>45323</v>
      </c>
      <c r="H2050" s="11">
        <v>10</v>
      </c>
      <c r="I2050" s="20" t="s">
        <v>259</v>
      </c>
      <c r="J2050" s="11" t="s">
        <v>261</v>
      </c>
      <c r="K2050" s="11" t="s">
        <v>8715</v>
      </c>
      <c r="L2050" s="11">
        <v>2</v>
      </c>
    </row>
    <row r="2051" spans="1:12">
      <c r="A2051" s="11" t="s">
        <v>4051</v>
      </c>
      <c r="D2051" s="11" t="s">
        <v>260</v>
      </c>
      <c r="E2051" s="19" t="s">
        <v>4301</v>
      </c>
      <c r="F2051" s="10">
        <v>42036</v>
      </c>
      <c r="G2051" s="10">
        <v>45323</v>
      </c>
      <c r="H2051" s="11">
        <v>10</v>
      </c>
      <c r="I2051" s="20" t="s">
        <v>259</v>
      </c>
      <c r="J2051" s="11" t="s">
        <v>261</v>
      </c>
      <c r="K2051" s="11" t="s">
        <v>8715</v>
      </c>
      <c r="L2051" s="11">
        <v>2</v>
      </c>
    </row>
    <row r="2052" spans="1:12">
      <c r="A2052" s="11" t="s">
        <v>4052</v>
      </c>
      <c r="D2052" s="11" t="s">
        <v>260</v>
      </c>
      <c r="E2052" s="19" t="s">
        <v>4302</v>
      </c>
      <c r="F2052" s="10">
        <v>42036</v>
      </c>
      <c r="G2052" s="10">
        <v>45323</v>
      </c>
      <c r="H2052" s="11">
        <v>10</v>
      </c>
      <c r="I2052" s="20" t="s">
        <v>259</v>
      </c>
      <c r="J2052" s="11" t="s">
        <v>261</v>
      </c>
      <c r="K2052" s="11" t="s">
        <v>8715</v>
      </c>
      <c r="L2052" s="11">
        <v>2</v>
      </c>
    </row>
    <row r="2053" spans="1:12">
      <c r="A2053" s="11" t="s">
        <v>4053</v>
      </c>
      <c r="D2053" s="11" t="s">
        <v>260</v>
      </c>
      <c r="E2053" s="19" t="s">
        <v>4303</v>
      </c>
      <c r="F2053" s="10">
        <v>42036</v>
      </c>
      <c r="G2053" s="10">
        <v>45323</v>
      </c>
      <c r="H2053" s="11">
        <v>10</v>
      </c>
      <c r="I2053" s="20" t="s">
        <v>259</v>
      </c>
      <c r="J2053" s="11" t="s">
        <v>261</v>
      </c>
      <c r="K2053" s="11" t="s">
        <v>8715</v>
      </c>
      <c r="L2053" s="11">
        <v>2</v>
      </c>
    </row>
    <row r="2054" spans="1:12">
      <c r="A2054" s="11" t="s">
        <v>4054</v>
      </c>
      <c r="D2054" s="11" t="s">
        <v>260</v>
      </c>
      <c r="E2054" s="19" t="s">
        <v>4304</v>
      </c>
      <c r="F2054" s="10">
        <v>42036</v>
      </c>
      <c r="G2054" s="10">
        <v>45323</v>
      </c>
      <c r="H2054" s="11">
        <v>10</v>
      </c>
      <c r="I2054" s="20" t="s">
        <v>259</v>
      </c>
      <c r="J2054" s="11" t="s">
        <v>261</v>
      </c>
      <c r="K2054" s="11" t="s">
        <v>8715</v>
      </c>
      <c r="L2054" s="11">
        <v>2</v>
      </c>
    </row>
    <row r="2055" spans="1:12">
      <c r="A2055" s="11" t="s">
        <v>4055</v>
      </c>
      <c r="D2055" s="11" t="s">
        <v>260</v>
      </c>
      <c r="E2055" s="19" t="s">
        <v>4305</v>
      </c>
      <c r="F2055" s="10">
        <v>42036</v>
      </c>
      <c r="G2055" s="10">
        <v>45323</v>
      </c>
      <c r="H2055" s="11">
        <v>10</v>
      </c>
      <c r="I2055" s="20" t="s">
        <v>259</v>
      </c>
      <c r="J2055" s="11" t="s">
        <v>261</v>
      </c>
      <c r="K2055" s="11" t="s">
        <v>8715</v>
      </c>
      <c r="L2055" s="11">
        <v>2</v>
      </c>
    </row>
    <row r="2056" spans="1:12">
      <c r="A2056" s="11" t="s">
        <v>4056</v>
      </c>
      <c r="D2056" s="11" t="s">
        <v>260</v>
      </c>
      <c r="E2056" s="19" t="s">
        <v>4306</v>
      </c>
      <c r="F2056" s="10">
        <v>42036</v>
      </c>
      <c r="G2056" s="10">
        <v>45323</v>
      </c>
      <c r="H2056" s="11">
        <v>10</v>
      </c>
      <c r="I2056" s="20" t="s">
        <v>259</v>
      </c>
      <c r="J2056" s="11" t="s">
        <v>261</v>
      </c>
      <c r="K2056" s="11" t="s">
        <v>8715</v>
      </c>
      <c r="L2056" s="11">
        <v>2</v>
      </c>
    </row>
    <row r="2057" spans="1:12">
      <c r="A2057" s="11" t="s">
        <v>4057</v>
      </c>
      <c r="D2057" s="11" t="s">
        <v>260</v>
      </c>
      <c r="E2057" s="19" t="s">
        <v>4307</v>
      </c>
      <c r="F2057" s="10">
        <v>42036</v>
      </c>
      <c r="G2057" s="10">
        <v>45323</v>
      </c>
      <c r="H2057" s="11">
        <v>10</v>
      </c>
      <c r="I2057" s="20" t="s">
        <v>259</v>
      </c>
      <c r="J2057" s="11" t="s">
        <v>261</v>
      </c>
      <c r="K2057" s="11" t="s">
        <v>8715</v>
      </c>
      <c r="L2057" s="11">
        <v>2</v>
      </c>
    </row>
    <row r="2058" spans="1:12">
      <c r="A2058" s="11" t="s">
        <v>4058</v>
      </c>
      <c r="D2058" s="11" t="s">
        <v>260</v>
      </c>
      <c r="E2058" s="19" t="s">
        <v>4308</v>
      </c>
      <c r="F2058" s="10">
        <v>42036</v>
      </c>
      <c r="G2058" s="10">
        <v>45323</v>
      </c>
      <c r="H2058" s="11">
        <v>10</v>
      </c>
      <c r="I2058" s="20" t="s">
        <v>259</v>
      </c>
      <c r="J2058" s="11" t="s">
        <v>261</v>
      </c>
      <c r="K2058" s="11" t="s">
        <v>8715</v>
      </c>
      <c r="L2058" s="11">
        <v>2</v>
      </c>
    </row>
    <row r="2059" spans="1:12">
      <c r="A2059" s="11" t="s">
        <v>4059</v>
      </c>
      <c r="D2059" s="11" t="s">
        <v>260</v>
      </c>
      <c r="E2059" s="19" t="s">
        <v>4309</v>
      </c>
      <c r="F2059" s="10">
        <v>42036</v>
      </c>
      <c r="G2059" s="10">
        <v>45323</v>
      </c>
      <c r="H2059" s="11">
        <v>10</v>
      </c>
      <c r="I2059" s="20" t="s">
        <v>259</v>
      </c>
      <c r="J2059" s="11" t="s">
        <v>261</v>
      </c>
      <c r="K2059" s="11" t="s">
        <v>8715</v>
      </c>
      <c r="L2059" s="11">
        <v>2</v>
      </c>
    </row>
    <row r="2060" spans="1:12">
      <c r="A2060" s="11" t="s">
        <v>4060</v>
      </c>
      <c r="D2060" s="11" t="s">
        <v>260</v>
      </c>
      <c r="E2060" s="19" t="s">
        <v>4310</v>
      </c>
      <c r="F2060" s="10">
        <v>42036</v>
      </c>
      <c r="G2060" s="10">
        <v>45323</v>
      </c>
      <c r="H2060" s="11">
        <v>10</v>
      </c>
      <c r="I2060" s="20" t="s">
        <v>259</v>
      </c>
      <c r="J2060" s="11" t="s">
        <v>261</v>
      </c>
      <c r="K2060" s="11" t="s">
        <v>8715</v>
      </c>
      <c r="L2060" s="11">
        <v>2</v>
      </c>
    </row>
    <row r="2061" spans="1:12">
      <c r="A2061" s="11" t="s">
        <v>4061</v>
      </c>
      <c r="D2061" s="11" t="s">
        <v>260</v>
      </c>
      <c r="E2061" s="19" t="s">
        <v>4311</v>
      </c>
      <c r="F2061" s="10">
        <v>42036</v>
      </c>
      <c r="G2061" s="10">
        <v>45323</v>
      </c>
      <c r="H2061" s="11">
        <v>10</v>
      </c>
      <c r="I2061" s="20" t="s">
        <v>259</v>
      </c>
      <c r="J2061" s="11" t="s">
        <v>261</v>
      </c>
      <c r="K2061" s="11" t="s">
        <v>8715</v>
      </c>
      <c r="L2061" s="11">
        <v>2</v>
      </c>
    </row>
    <row r="2062" spans="1:12">
      <c r="A2062" s="11" t="s">
        <v>4062</v>
      </c>
      <c r="D2062" s="11" t="s">
        <v>260</v>
      </c>
      <c r="E2062" s="19" t="s">
        <v>4312</v>
      </c>
      <c r="F2062" s="10">
        <v>42036</v>
      </c>
      <c r="G2062" s="10">
        <v>45323</v>
      </c>
      <c r="H2062" s="11">
        <v>10</v>
      </c>
      <c r="I2062" s="20" t="s">
        <v>259</v>
      </c>
      <c r="J2062" s="11" t="s">
        <v>261</v>
      </c>
      <c r="K2062" s="11" t="s">
        <v>8715</v>
      </c>
      <c r="L2062" s="11">
        <v>2</v>
      </c>
    </row>
    <row r="2063" spans="1:12">
      <c r="A2063" s="11" t="s">
        <v>4063</v>
      </c>
      <c r="D2063" s="11" t="s">
        <v>260</v>
      </c>
      <c r="E2063" s="19" t="s">
        <v>4313</v>
      </c>
      <c r="F2063" s="10">
        <v>42036</v>
      </c>
      <c r="G2063" s="10">
        <v>45323</v>
      </c>
      <c r="H2063" s="11">
        <v>10</v>
      </c>
      <c r="I2063" s="20" t="s">
        <v>259</v>
      </c>
      <c r="J2063" s="11" t="s">
        <v>261</v>
      </c>
      <c r="K2063" s="11" t="s">
        <v>8715</v>
      </c>
      <c r="L2063" s="11">
        <v>2</v>
      </c>
    </row>
    <row r="2064" spans="1:12">
      <c r="A2064" s="11" t="s">
        <v>4064</v>
      </c>
      <c r="D2064" s="11" t="s">
        <v>260</v>
      </c>
      <c r="E2064" s="19" t="s">
        <v>4314</v>
      </c>
      <c r="F2064" s="10">
        <v>42036</v>
      </c>
      <c r="G2064" s="10">
        <v>45323</v>
      </c>
      <c r="H2064" s="11">
        <v>10</v>
      </c>
      <c r="I2064" s="20" t="s">
        <v>259</v>
      </c>
      <c r="J2064" s="11" t="s">
        <v>261</v>
      </c>
      <c r="K2064" s="11" t="s">
        <v>8715</v>
      </c>
      <c r="L2064" s="11">
        <v>2</v>
      </c>
    </row>
    <row r="2065" spans="1:12">
      <c r="A2065" s="11" t="s">
        <v>4065</v>
      </c>
      <c r="D2065" s="11" t="s">
        <v>260</v>
      </c>
      <c r="E2065" s="19" t="s">
        <v>4315</v>
      </c>
      <c r="F2065" s="10">
        <v>42036</v>
      </c>
      <c r="G2065" s="10">
        <v>45323</v>
      </c>
      <c r="H2065" s="11">
        <v>10</v>
      </c>
      <c r="I2065" s="20" t="s">
        <v>259</v>
      </c>
      <c r="J2065" s="11" t="s">
        <v>261</v>
      </c>
      <c r="K2065" s="11" t="s">
        <v>8715</v>
      </c>
      <c r="L2065" s="11">
        <v>2</v>
      </c>
    </row>
    <row r="2066" spans="1:12">
      <c r="A2066" s="11" t="s">
        <v>4066</v>
      </c>
      <c r="D2066" s="11" t="s">
        <v>260</v>
      </c>
      <c r="E2066" s="19" t="s">
        <v>4316</v>
      </c>
      <c r="F2066" s="10">
        <v>42036</v>
      </c>
      <c r="G2066" s="10">
        <v>45323</v>
      </c>
      <c r="H2066" s="11">
        <v>10</v>
      </c>
      <c r="I2066" s="20" t="s">
        <v>259</v>
      </c>
      <c r="J2066" s="11" t="s">
        <v>261</v>
      </c>
      <c r="K2066" s="11" t="s">
        <v>8715</v>
      </c>
      <c r="L2066" s="11">
        <v>2</v>
      </c>
    </row>
    <row r="2067" spans="1:12">
      <c r="A2067" s="11" t="s">
        <v>4067</v>
      </c>
      <c r="D2067" s="11" t="s">
        <v>260</v>
      </c>
      <c r="E2067" s="19" t="s">
        <v>4317</v>
      </c>
      <c r="F2067" s="10">
        <v>42036</v>
      </c>
      <c r="G2067" s="10">
        <v>45323</v>
      </c>
      <c r="H2067" s="11">
        <v>10</v>
      </c>
      <c r="I2067" s="20" t="s">
        <v>259</v>
      </c>
      <c r="J2067" s="11" t="s">
        <v>261</v>
      </c>
      <c r="K2067" s="11" t="s">
        <v>8715</v>
      </c>
      <c r="L2067" s="11">
        <v>2</v>
      </c>
    </row>
    <row r="2068" spans="1:12">
      <c r="A2068" s="11" t="s">
        <v>4068</v>
      </c>
      <c r="D2068" s="11" t="s">
        <v>260</v>
      </c>
      <c r="E2068" s="19" t="s">
        <v>4318</v>
      </c>
      <c r="F2068" s="10">
        <v>42036</v>
      </c>
      <c r="G2068" s="10">
        <v>45323</v>
      </c>
      <c r="H2068" s="11">
        <v>10</v>
      </c>
      <c r="I2068" s="20" t="s">
        <v>259</v>
      </c>
      <c r="J2068" s="11" t="s">
        <v>261</v>
      </c>
      <c r="K2068" s="11" t="s">
        <v>8715</v>
      </c>
      <c r="L2068" s="11">
        <v>2</v>
      </c>
    </row>
    <row r="2069" spans="1:12">
      <c r="A2069" s="11" t="s">
        <v>4069</v>
      </c>
      <c r="D2069" s="11" t="s">
        <v>260</v>
      </c>
      <c r="E2069" s="19" t="s">
        <v>4319</v>
      </c>
      <c r="F2069" s="10">
        <v>42036</v>
      </c>
      <c r="G2069" s="10">
        <v>45323</v>
      </c>
      <c r="H2069" s="11">
        <v>10</v>
      </c>
      <c r="I2069" s="20" t="s">
        <v>259</v>
      </c>
      <c r="J2069" s="11" t="s">
        <v>261</v>
      </c>
      <c r="K2069" s="11" t="s">
        <v>8715</v>
      </c>
      <c r="L2069" s="11">
        <v>2</v>
      </c>
    </row>
    <row r="2070" spans="1:12">
      <c r="A2070" s="11" t="s">
        <v>4070</v>
      </c>
      <c r="D2070" s="11" t="s">
        <v>260</v>
      </c>
      <c r="E2070" s="19" t="s">
        <v>4320</v>
      </c>
      <c r="F2070" s="10">
        <v>42036</v>
      </c>
      <c r="G2070" s="10">
        <v>45323</v>
      </c>
      <c r="H2070" s="11">
        <v>10</v>
      </c>
      <c r="I2070" s="20" t="s">
        <v>259</v>
      </c>
      <c r="J2070" s="11" t="s">
        <v>261</v>
      </c>
      <c r="K2070" s="11" t="s">
        <v>8715</v>
      </c>
      <c r="L2070" s="11">
        <v>2</v>
      </c>
    </row>
    <row r="2071" spans="1:12">
      <c r="A2071" s="11" t="s">
        <v>4071</v>
      </c>
      <c r="D2071" s="11" t="s">
        <v>260</v>
      </c>
      <c r="E2071" s="19" t="s">
        <v>4321</v>
      </c>
      <c r="F2071" s="10">
        <v>42036</v>
      </c>
      <c r="G2071" s="10">
        <v>45323</v>
      </c>
      <c r="H2071" s="11">
        <v>10</v>
      </c>
      <c r="I2071" s="20" t="s">
        <v>259</v>
      </c>
      <c r="J2071" s="11" t="s">
        <v>261</v>
      </c>
      <c r="K2071" s="11" t="s">
        <v>8715</v>
      </c>
      <c r="L2071" s="11">
        <v>2</v>
      </c>
    </row>
    <row r="2072" spans="1:12">
      <c r="A2072" s="11" t="s">
        <v>4072</v>
      </c>
      <c r="D2072" s="11" t="s">
        <v>260</v>
      </c>
      <c r="E2072" s="19" t="s">
        <v>4322</v>
      </c>
      <c r="F2072" s="10">
        <v>42036</v>
      </c>
      <c r="G2072" s="10">
        <v>45323</v>
      </c>
      <c r="H2072" s="11">
        <v>10</v>
      </c>
      <c r="I2072" s="20" t="s">
        <v>259</v>
      </c>
      <c r="J2072" s="11" t="s">
        <v>261</v>
      </c>
      <c r="K2072" s="11" t="s">
        <v>8715</v>
      </c>
      <c r="L2072" s="11">
        <v>2</v>
      </c>
    </row>
    <row r="2073" spans="1:12">
      <c r="A2073" s="11" t="s">
        <v>4073</v>
      </c>
      <c r="D2073" s="11" t="s">
        <v>260</v>
      </c>
      <c r="E2073" s="19" t="s">
        <v>4323</v>
      </c>
      <c r="F2073" s="10">
        <v>42036</v>
      </c>
      <c r="G2073" s="10">
        <v>45323</v>
      </c>
      <c r="H2073" s="11">
        <v>10</v>
      </c>
      <c r="I2073" s="20" t="s">
        <v>259</v>
      </c>
      <c r="J2073" s="11" t="s">
        <v>261</v>
      </c>
      <c r="K2073" s="11" t="s">
        <v>8715</v>
      </c>
      <c r="L2073" s="11">
        <v>2</v>
      </c>
    </row>
    <row r="2074" spans="1:12">
      <c r="A2074" s="11" t="s">
        <v>4074</v>
      </c>
      <c r="D2074" s="11" t="s">
        <v>260</v>
      </c>
      <c r="E2074" s="19" t="s">
        <v>4324</v>
      </c>
      <c r="F2074" s="10">
        <v>42036</v>
      </c>
      <c r="G2074" s="10">
        <v>45323</v>
      </c>
      <c r="H2074" s="11">
        <v>10</v>
      </c>
      <c r="I2074" s="20" t="s">
        <v>259</v>
      </c>
      <c r="J2074" s="11" t="s">
        <v>261</v>
      </c>
      <c r="K2074" s="11" t="s">
        <v>8715</v>
      </c>
      <c r="L2074" s="11">
        <v>2</v>
      </c>
    </row>
    <row r="2075" spans="1:12">
      <c r="A2075" s="11" t="s">
        <v>4075</v>
      </c>
      <c r="D2075" s="11" t="s">
        <v>260</v>
      </c>
      <c r="E2075" s="19" t="s">
        <v>4325</v>
      </c>
      <c r="F2075" s="10">
        <v>42036</v>
      </c>
      <c r="G2075" s="10">
        <v>45323</v>
      </c>
      <c r="H2075" s="11">
        <v>10</v>
      </c>
      <c r="I2075" s="20" t="s">
        <v>259</v>
      </c>
      <c r="J2075" s="11" t="s">
        <v>261</v>
      </c>
      <c r="K2075" s="11" t="s">
        <v>8715</v>
      </c>
      <c r="L2075" s="11">
        <v>2</v>
      </c>
    </row>
    <row r="2076" spans="1:12">
      <c r="A2076" s="11" t="s">
        <v>4076</v>
      </c>
      <c r="D2076" s="11" t="s">
        <v>260</v>
      </c>
      <c r="E2076" s="19" t="s">
        <v>4326</v>
      </c>
      <c r="F2076" s="10">
        <v>42036</v>
      </c>
      <c r="G2076" s="10">
        <v>45323</v>
      </c>
      <c r="H2076" s="11">
        <v>10</v>
      </c>
      <c r="I2076" s="20" t="s">
        <v>259</v>
      </c>
      <c r="J2076" s="11" t="s">
        <v>261</v>
      </c>
      <c r="K2076" s="11" t="s">
        <v>8715</v>
      </c>
      <c r="L2076" s="11">
        <v>2</v>
      </c>
    </row>
    <row r="2077" spans="1:12">
      <c r="A2077" s="11" t="s">
        <v>4077</v>
      </c>
      <c r="D2077" s="11" t="s">
        <v>260</v>
      </c>
      <c r="E2077" s="19" t="s">
        <v>4327</v>
      </c>
      <c r="F2077" s="10">
        <v>42036</v>
      </c>
      <c r="G2077" s="10">
        <v>45323</v>
      </c>
      <c r="H2077" s="11">
        <v>10</v>
      </c>
      <c r="I2077" s="20" t="s">
        <v>259</v>
      </c>
      <c r="J2077" s="11" t="s">
        <v>261</v>
      </c>
      <c r="K2077" s="11" t="s">
        <v>8715</v>
      </c>
      <c r="L2077" s="11">
        <v>2</v>
      </c>
    </row>
    <row r="2078" spans="1:12">
      <c r="A2078" s="11" t="s">
        <v>4078</v>
      </c>
      <c r="D2078" s="11" t="s">
        <v>260</v>
      </c>
      <c r="E2078" s="19" t="s">
        <v>4328</v>
      </c>
      <c r="F2078" s="10">
        <v>42036</v>
      </c>
      <c r="G2078" s="10">
        <v>45323</v>
      </c>
      <c r="H2078" s="11">
        <v>10</v>
      </c>
      <c r="I2078" s="20" t="s">
        <v>259</v>
      </c>
      <c r="J2078" s="11" t="s">
        <v>261</v>
      </c>
      <c r="K2078" s="11" t="s">
        <v>8715</v>
      </c>
      <c r="L2078" s="11">
        <v>2</v>
      </c>
    </row>
    <row r="2079" spans="1:12">
      <c r="A2079" s="11" t="s">
        <v>4079</v>
      </c>
      <c r="D2079" s="11" t="s">
        <v>260</v>
      </c>
      <c r="E2079" s="19" t="s">
        <v>4329</v>
      </c>
      <c r="F2079" s="10">
        <v>42036</v>
      </c>
      <c r="G2079" s="10">
        <v>45323</v>
      </c>
      <c r="H2079" s="11">
        <v>10</v>
      </c>
      <c r="I2079" s="20" t="s">
        <v>259</v>
      </c>
      <c r="J2079" s="11" t="s">
        <v>261</v>
      </c>
      <c r="K2079" s="11" t="s">
        <v>8715</v>
      </c>
      <c r="L2079" s="11">
        <v>2</v>
      </c>
    </row>
    <row r="2080" spans="1:12">
      <c r="A2080" s="11" t="s">
        <v>4080</v>
      </c>
      <c r="D2080" s="11" t="s">
        <v>260</v>
      </c>
      <c r="E2080" s="19" t="s">
        <v>4330</v>
      </c>
      <c r="F2080" s="10">
        <v>42036</v>
      </c>
      <c r="G2080" s="10">
        <v>45323</v>
      </c>
      <c r="H2080" s="11">
        <v>10</v>
      </c>
      <c r="I2080" s="20" t="s">
        <v>259</v>
      </c>
      <c r="J2080" s="11" t="s">
        <v>261</v>
      </c>
      <c r="K2080" s="11" t="s">
        <v>8715</v>
      </c>
      <c r="L2080" s="11">
        <v>2</v>
      </c>
    </row>
    <row r="2081" spans="1:12">
      <c r="A2081" s="11" t="s">
        <v>4081</v>
      </c>
      <c r="D2081" s="11" t="s">
        <v>260</v>
      </c>
      <c r="E2081" s="19" t="s">
        <v>4331</v>
      </c>
      <c r="F2081" s="10">
        <v>42036</v>
      </c>
      <c r="G2081" s="10">
        <v>45323</v>
      </c>
      <c r="H2081" s="11">
        <v>10</v>
      </c>
      <c r="I2081" s="20" t="s">
        <v>259</v>
      </c>
      <c r="J2081" s="11" t="s">
        <v>261</v>
      </c>
      <c r="K2081" s="11" t="s">
        <v>8715</v>
      </c>
      <c r="L2081" s="11">
        <v>2</v>
      </c>
    </row>
    <row r="2082" spans="1:12">
      <c r="A2082" s="11" t="s">
        <v>4082</v>
      </c>
      <c r="D2082" s="11" t="s">
        <v>260</v>
      </c>
      <c r="E2082" s="19" t="s">
        <v>4332</v>
      </c>
      <c r="F2082" s="10">
        <v>42036</v>
      </c>
      <c r="G2082" s="10">
        <v>45323</v>
      </c>
      <c r="H2082" s="11">
        <v>10</v>
      </c>
      <c r="I2082" s="20" t="s">
        <v>259</v>
      </c>
      <c r="J2082" s="11" t="s">
        <v>261</v>
      </c>
      <c r="K2082" s="11" t="s">
        <v>8715</v>
      </c>
      <c r="L2082" s="11">
        <v>2</v>
      </c>
    </row>
    <row r="2083" spans="1:12">
      <c r="A2083" s="11" t="s">
        <v>4083</v>
      </c>
      <c r="D2083" s="11" t="s">
        <v>260</v>
      </c>
      <c r="E2083" s="19" t="s">
        <v>4333</v>
      </c>
      <c r="F2083" s="10">
        <v>42036</v>
      </c>
      <c r="G2083" s="10">
        <v>45323</v>
      </c>
      <c r="H2083" s="11">
        <v>10</v>
      </c>
      <c r="I2083" s="20" t="s">
        <v>259</v>
      </c>
      <c r="J2083" s="11" t="s">
        <v>261</v>
      </c>
      <c r="K2083" s="11" t="s">
        <v>8715</v>
      </c>
      <c r="L2083" s="11">
        <v>2</v>
      </c>
    </row>
    <row r="2084" spans="1:12">
      <c r="A2084" s="11" t="s">
        <v>4084</v>
      </c>
      <c r="D2084" s="11" t="s">
        <v>260</v>
      </c>
      <c r="E2084" s="19" t="s">
        <v>4334</v>
      </c>
      <c r="F2084" s="10">
        <v>42036</v>
      </c>
      <c r="G2084" s="10">
        <v>45323</v>
      </c>
      <c r="H2084" s="11">
        <v>10</v>
      </c>
      <c r="I2084" s="20" t="s">
        <v>259</v>
      </c>
      <c r="J2084" s="11" t="s">
        <v>261</v>
      </c>
      <c r="K2084" s="11" t="s">
        <v>8715</v>
      </c>
      <c r="L2084" s="11">
        <v>2</v>
      </c>
    </row>
    <row r="2085" spans="1:12">
      <c r="A2085" s="11" t="s">
        <v>4085</v>
      </c>
      <c r="D2085" s="11" t="s">
        <v>260</v>
      </c>
      <c r="E2085" s="19" t="s">
        <v>4335</v>
      </c>
      <c r="F2085" s="10">
        <v>42036</v>
      </c>
      <c r="G2085" s="10">
        <v>45323</v>
      </c>
      <c r="H2085" s="11">
        <v>10</v>
      </c>
      <c r="I2085" s="20" t="s">
        <v>259</v>
      </c>
      <c r="J2085" s="11" t="s">
        <v>261</v>
      </c>
      <c r="K2085" s="11" t="s">
        <v>8715</v>
      </c>
      <c r="L2085" s="11">
        <v>2</v>
      </c>
    </row>
    <row r="2086" spans="1:12">
      <c r="A2086" s="11" t="s">
        <v>4086</v>
      </c>
      <c r="D2086" s="11" t="s">
        <v>260</v>
      </c>
      <c r="E2086" s="19" t="s">
        <v>4336</v>
      </c>
      <c r="F2086" s="10">
        <v>42036</v>
      </c>
      <c r="G2086" s="10">
        <v>45323</v>
      </c>
      <c r="H2086" s="11">
        <v>10</v>
      </c>
      <c r="I2086" s="20" t="s">
        <v>259</v>
      </c>
      <c r="J2086" s="11" t="s">
        <v>261</v>
      </c>
      <c r="K2086" s="11" t="s">
        <v>8715</v>
      </c>
      <c r="L2086" s="11">
        <v>2</v>
      </c>
    </row>
    <row r="2087" spans="1:12">
      <c r="A2087" s="11" t="s">
        <v>4087</v>
      </c>
      <c r="D2087" s="11" t="s">
        <v>260</v>
      </c>
      <c r="E2087" s="19" t="s">
        <v>4337</v>
      </c>
      <c r="F2087" s="10">
        <v>42036</v>
      </c>
      <c r="G2087" s="10">
        <v>45323</v>
      </c>
      <c r="H2087" s="11">
        <v>10</v>
      </c>
      <c r="I2087" s="20" t="s">
        <v>259</v>
      </c>
      <c r="J2087" s="11" t="s">
        <v>261</v>
      </c>
      <c r="K2087" s="11" t="s">
        <v>8715</v>
      </c>
      <c r="L2087" s="11">
        <v>2</v>
      </c>
    </row>
    <row r="2088" spans="1:12">
      <c r="A2088" s="11" t="s">
        <v>4088</v>
      </c>
      <c r="D2088" s="11" t="s">
        <v>260</v>
      </c>
      <c r="E2088" s="19" t="s">
        <v>4338</v>
      </c>
      <c r="F2088" s="10">
        <v>42036</v>
      </c>
      <c r="G2088" s="10">
        <v>45323</v>
      </c>
      <c r="H2088" s="11">
        <v>10</v>
      </c>
      <c r="I2088" s="20" t="s">
        <v>259</v>
      </c>
      <c r="J2088" s="11" t="s">
        <v>261</v>
      </c>
      <c r="K2088" s="11" t="s">
        <v>8715</v>
      </c>
      <c r="L2088" s="11">
        <v>2</v>
      </c>
    </row>
    <row r="2089" spans="1:12">
      <c r="A2089" s="11" t="s">
        <v>4089</v>
      </c>
      <c r="D2089" s="11" t="s">
        <v>260</v>
      </c>
      <c r="E2089" s="19" t="s">
        <v>4339</v>
      </c>
      <c r="F2089" s="10">
        <v>42036</v>
      </c>
      <c r="G2089" s="10">
        <v>45323</v>
      </c>
      <c r="H2089" s="11">
        <v>10</v>
      </c>
      <c r="I2089" s="20" t="s">
        <v>259</v>
      </c>
      <c r="J2089" s="11" t="s">
        <v>261</v>
      </c>
      <c r="K2089" s="11" t="s">
        <v>8715</v>
      </c>
      <c r="L2089" s="11">
        <v>2</v>
      </c>
    </row>
    <row r="2090" spans="1:12">
      <c r="A2090" s="11" t="s">
        <v>4090</v>
      </c>
      <c r="D2090" s="11" t="s">
        <v>260</v>
      </c>
      <c r="E2090" s="19" t="s">
        <v>4340</v>
      </c>
      <c r="F2090" s="10">
        <v>42036</v>
      </c>
      <c r="G2090" s="10">
        <v>45323</v>
      </c>
      <c r="H2090" s="11">
        <v>10</v>
      </c>
      <c r="I2090" s="20" t="s">
        <v>259</v>
      </c>
      <c r="J2090" s="11" t="s">
        <v>261</v>
      </c>
      <c r="K2090" s="11" t="s">
        <v>8715</v>
      </c>
      <c r="L2090" s="11">
        <v>2</v>
      </c>
    </row>
    <row r="2091" spans="1:12">
      <c r="A2091" s="11" t="s">
        <v>4091</v>
      </c>
      <c r="D2091" s="11" t="s">
        <v>260</v>
      </c>
      <c r="E2091" s="19" t="s">
        <v>4341</v>
      </c>
      <c r="F2091" s="10">
        <v>42036</v>
      </c>
      <c r="G2091" s="10">
        <v>45323</v>
      </c>
      <c r="H2091" s="11">
        <v>10</v>
      </c>
      <c r="I2091" s="20" t="s">
        <v>259</v>
      </c>
      <c r="J2091" s="11" t="s">
        <v>261</v>
      </c>
      <c r="K2091" s="11" t="s">
        <v>8715</v>
      </c>
      <c r="L2091" s="11">
        <v>2</v>
      </c>
    </row>
    <row r="2092" spans="1:12">
      <c r="A2092" s="11" t="s">
        <v>4092</v>
      </c>
      <c r="D2092" s="11" t="s">
        <v>260</v>
      </c>
      <c r="E2092" s="19" t="s">
        <v>4342</v>
      </c>
      <c r="F2092" s="10">
        <v>42036</v>
      </c>
      <c r="G2092" s="10">
        <v>45323</v>
      </c>
      <c r="H2092" s="11">
        <v>10</v>
      </c>
      <c r="I2092" s="20" t="s">
        <v>259</v>
      </c>
      <c r="J2092" s="11" t="s">
        <v>261</v>
      </c>
      <c r="K2092" s="11" t="s">
        <v>8715</v>
      </c>
      <c r="L2092" s="11">
        <v>2</v>
      </c>
    </row>
    <row r="2093" spans="1:12">
      <c r="A2093" s="11" t="s">
        <v>4093</v>
      </c>
      <c r="D2093" s="11" t="s">
        <v>260</v>
      </c>
      <c r="E2093" s="19" t="s">
        <v>4343</v>
      </c>
      <c r="F2093" s="10">
        <v>42036</v>
      </c>
      <c r="G2093" s="10">
        <v>45323</v>
      </c>
      <c r="H2093" s="11">
        <v>10</v>
      </c>
      <c r="I2093" s="20" t="s">
        <v>259</v>
      </c>
      <c r="J2093" s="11" t="s">
        <v>261</v>
      </c>
      <c r="K2093" s="11" t="s">
        <v>8715</v>
      </c>
      <c r="L2093" s="11">
        <v>2</v>
      </c>
    </row>
    <row r="2094" spans="1:12">
      <c r="A2094" s="11" t="s">
        <v>4094</v>
      </c>
      <c r="D2094" s="11" t="s">
        <v>260</v>
      </c>
      <c r="E2094" s="19" t="s">
        <v>4344</v>
      </c>
      <c r="F2094" s="10">
        <v>42036</v>
      </c>
      <c r="G2094" s="10">
        <v>45323</v>
      </c>
      <c r="H2094" s="11">
        <v>10</v>
      </c>
      <c r="I2094" s="20" t="s">
        <v>259</v>
      </c>
      <c r="J2094" s="11" t="s">
        <v>261</v>
      </c>
      <c r="K2094" s="11" t="s">
        <v>8715</v>
      </c>
      <c r="L2094" s="11">
        <v>2</v>
      </c>
    </row>
    <row r="2095" spans="1:12">
      <c r="A2095" s="11" t="s">
        <v>4095</v>
      </c>
      <c r="D2095" s="11" t="s">
        <v>260</v>
      </c>
      <c r="E2095" s="19" t="s">
        <v>4345</v>
      </c>
      <c r="F2095" s="10">
        <v>42036</v>
      </c>
      <c r="G2095" s="10">
        <v>45323</v>
      </c>
      <c r="H2095" s="11">
        <v>10</v>
      </c>
      <c r="I2095" s="20" t="s">
        <v>259</v>
      </c>
      <c r="J2095" s="11" t="s">
        <v>261</v>
      </c>
      <c r="K2095" s="11" t="s">
        <v>8715</v>
      </c>
      <c r="L2095" s="11">
        <v>2</v>
      </c>
    </row>
    <row r="2096" spans="1:12">
      <c r="A2096" s="11" t="s">
        <v>4096</v>
      </c>
      <c r="D2096" s="11" t="s">
        <v>260</v>
      </c>
      <c r="E2096" s="19" t="s">
        <v>4346</v>
      </c>
      <c r="F2096" s="10">
        <v>42036</v>
      </c>
      <c r="G2096" s="10">
        <v>45323</v>
      </c>
      <c r="H2096" s="11">
        <v>10</v>
      </c>
      <c r="I2096" s="20" t="s">
        <v>259</v>
      </c>
      <c r="J2096" s="11" t="s">
        <v>261</v>
      </c>
      <c r="K2096" s="11" t="s">
        <v>8715</v>
      </c>
      <c r="L2096" s="11">
        <v>2</v>
      </c>
    </row>
    <row r="2097" spans="1:12">
      <c r="A2097" s="11" t="s">
        <v>4097</v>
      </c>
      <c r="D2097" s="11" t="s">
        <v>260</v>
      </c>
      <c r="E2097" s="19" t="s">
        <v>4347</v>
      </c>
      <c r="F2097" s="10">
        <v>42036</v>
      </c>
      <c r="G2097" s="10">
        <v>45323</v>
      </c>
      <c r="H2097" s="11">
        <v>10</v>
      </c>
      <c r="I2097" s="20" t="s">
        <v>259</v>
      </c>
      <c r="J2097" s="11" t="s">
        <v>261</v>
      </c>
      <c r="K2097" s="11" t="s">
        <v>8715</v>
      </c>
      <c r="L2097" s="11">
        <v>2</v>
      </c>
    </row>
    <row r="2098" spans="1:12">
      <c r="A2098" s="11" t="s">
        <v>4098</v>
      </c>
      <c r="D2098" s="11" t="s">
        <v>260</v>
      </c>
      <c r="E2098" s="19" t="s">
        <v>4348</v>
      </c>
      <c r="F2098" s="10">
        <v>42036</v>
      </c>
      <c r="G2098" s="10">
        <v>45323</v>
      </c>
      <c r="H2098" s="11">
        <v>10</v>
      </c>
      <c r="I2098" s="20" t="s">
        <v>259</v>
      </c>
      <c r="J2098" s="11" t="s">
        <v>261</v>
      </c>
      <c r="K2098" s="11" t="s">
        <v>8715</v>
      </c>
      <c r="L2098" s="11">
        <v>2</v>
      </c>
    </row>
    <row r="2099" spans="1:12">
      <c r="A2099" s="11" t="s">
        <v>4099</v>
      </c>
      <c r="D2099" s="11" t="s">
        <v>260</v>
      </c>
      <c r="E2099" s="19" t="s">
        <v>4349</v>
      </c>
      <c r="F2099" s="10">
        <v>42036</v>
      </c>
      <c r="G2099" s="10">
        <v>45323</v>
      </c>
      <c r="H2099" s="11">
        <v>10</v>
      </c>
      <c r="I2099" s="20" t="s">
        <v>259</v>
      </c>
      <c r="J2099" s="11" t="s">
        <v>261</v>
      </c>
      <c r="K2099" s="11" t="s">
        <v>8715</v>
      </c>
      <c r="L2099" s="11">
        <v>2</v>
      </c>
    </row>
    <row r="2100" spans="1:12">
      <c r="A2100" s="11" t="s">
        <v>4100</v>
      </c>
      <c r="D2100" s="11" t="s">
        <v>260</v>
      </c>
      <c r="E2100" s="19" t="s">
        <v>4350</v>
      </c>
      <c r="F2100" s="10">
        <v>42036</v>
      </c>
      <c r="G2100" s="10">
        <v>45323</v>
      </c>
      <c r="H2100" s="11">
        <v>10</v>
      </c>
      <c r="I2100" s="20" t="s">
        <v>259</v>
      </c>
      <c r="J2100" s="11" t="s">
        <v>261</v>
      </c>
      <c r="K2100" s="11" t="s">
        <v>8715</v>
      </c>
      <c r="L2100" s="11">
        <v>2</v>
      </c>
    </row>
    <row r="2101" spans="1:12">
      <c r="A2101" s="11" t="s">
        <v>4101</v>
      </c>
      <c r="D2101" s="11" t="s">
        <v>260</v>
      </c>
      <c r="E2101" s="19" t="s">
        <v>4351</v>
      </c>
      <c r="F2101" s="10">
        <v>42036</v>
      </c>
      <c r="G2101" s="10">
        <v>45323</v>
      </c>
      <c r="H2101" s="11">
        <v>10</v>
      </c>
      <c r="I2101" s="20" t="s">
        <v>259</v>
      </c>
      <c r="J2101" s="11" t="s">
        <v>261</v>
      </c>
      <c r="K2101" s="11" t="s">
        <v>8715</v>
      </c>
      <c r="L2101" s="11">
        <v>2</v>
      </c>
    </row>
    <row r="2102" spans="1:12">
      <c r="A2102" s="11" t="s">
        <v>4102</v>
      </c>
      <c r="D2102" s="11" t="s">
        <v>260</v>
      </c>
      <c r="E2102" s="19" t="s">
        <v>4352</v>
      </c>
      <c r="F2102" s="10">
        <v>42036</v>
      </c>
      <c r="G2102" s="10">
        <v>45323</v>
      </c>
      <c r="H2102" s="11">
        <v>10</v>
      </c>
      <c r="I2102" s="20" t="s">
        <v>259</v>
      </c>
      <c r="J2102" s="11" t="s">
        <v>261</v>
      </c>
      <c r="K2102" s="11" t="s">
        <v>8715</v>
      </c>
      <c r="L2102" s="11">
        <v>2</v>
      </c>
    </row>
    <row r="2103" spans="1:12">
      <c r="A2103" s="11" t="s">
        <v>4103</v>
      </c>
      <c r="D2103" s="11" t="s">
        <v>260</v>
      </c>
      <c r="E2103" s="19" t="s">
        <v>4353</v>
      </c>
      <c r="F2103" s="10">
        <v>42036</v>
      </c>
      <c r="G2103" s="10">
        <v>45323</v>
      </c>
      <c r="H2103" s="11">
        <v>10</v>
      </c>
      <c r="I2103" s="20" t="s">
        <v>259</v>
      </c>
      <c r="J2103" s="11" t="s">
        <v>261</v>
      </c>
      <c r="K2103" s="11" t="s">
        <v>8715</v>
      </c>
      <c r="L2103" s="11">
        <v>2</v>
      </c>
    </row>
    <row r="2104" spans="1:12">
      <c r="A2104" s="11" t="s">
        <v>4104</v>
      </c>
      <c r="D2104" s="11" t="s">
        <v>260</v>
      </c>
      <c r="E2104" s="19" t="s">
        <v>4354</v>
      </c>
      <c r="F2104" s="10">
        <v>42036</v>
      </c>
      <c r="G2104" s="10">
        <v>45323</v>
      </c>
      <c r="H2104" s="11">
        <v>10</v>
      </c>
      <c r="I2104" s="20" t="s">
        <v>259</v>
      </c>
      <c r="J2104" s="11" t="s">
        <v>261</v>
      </c>
      <c r="K2104" s="11" t="s">
        <v>8715</v>
      </c>
      <c r="L2104" s="11">
        <v>2</v>
      </c>
    </row>
    <row r="2105" spans="1:12">
      <c r="A2105" s="11" t="s">
        <v>4105</v>
      </c>
      <c r="D2105" s="11" t="s">
        <v>260</v>
      </c>
      <c r="E2105" s="19" t="s">
        <v>4355</v>
      </c>
      <c r="F2105" s="10">
        <v>42036</v>
      </c>
      <c r="G2105" s="10">
        <v>45323</v>
      </c>
      <c r="H2105" s="11">
        <v>10</v>
      </c>
      <c r="I2105" s="20" t="s">
        <v>259</v>
      </c>
      <c r="J2105" s="11" t="s">
        <v>261</v>
      </c>
      <c r="K2105" s="11" t="s">
        <v>8715</v>
      </c>
      <c r="L2105" s="11">
        <v>2</v>
      </c>
    </row>
    <row r="2106" spans="1:12">
      <c r="A2106" s="11" t="s">
        <v>4106</v>
      </c>
      <c r="D2106" s="11" t="s">
        <v>260</v>
      </c>
      <c r="E2106" s="19" t="s">
        <v>4356</v>
      </c>
      <c r="F2106" s="10">
        <v>42036</v>
      </c>
      <c r="G2106" s="10">
        <v>45323</v>
      </c>
      <c r="H2106" s="11">
        <v>10</v>
      </c>
      <c r="I2106" s="20" t="s">
        <v>259</v>
      </c>
      <c r="J2106" s="11" t="s">
        <v>261</v>
      </c>
      <c r="K2106" s="11" t="s">
        <v>8715</v>
      </c>
      <c r="L2106" s="11">
        <v>2</v>
      </c>
    </row>
    <row r="2107" spans="1:12">
      <c r="A2107" s="11" t="s">
        <v>4107</v>
      </c>
      <c r="D2107" s="11" t="s">
        <v>260</v>
      </c>
      <c r="E2107" s="19" t="s">
        <v>4357</v>
      </c>
      <c r="F2107" s="10">
        <v>42036</v>
      </c>
      <c r="G2107" s="10">
        <v>45323</v>
      </c>
      <c r="H2107" s="11">
        <v>10</v>
      </c>
      <c r="I2107" s="20" t="s">
        <v>259</v>
      </c>
      <c r="J2107" s="11" t="s">
        <v>261</v>
      </c>
      <c r="K2107" s="11" t="s">
        <v>8715</v>
      </c>
      <c r="L2107" s="11">
        <v>2</v>
      </c>
    </row>
    <row r="2108" spans="1:12">
      <c r="A2108" s="11" t="s">
        <v>4108</v>
      </c>
      <c r="D2108" s="11" t="s">
        <v>260</v>
      </c>
      <c r="E2108" s="19" t="s">
        <v>4358</v>
      </c>
      <c r="F2108" s="10">
        <v>42036</v>
      </c>
      <c r="G2108" s="10">
        <v>45323</v>
      </c>
      <c r="H2108" s="11">
        <v>10</v>
      </c>
      <c r="I2108" s="20" t="s">
        <v>259</v>
      </c>
      <c r="J2108" s="11" t="s">
        <v>261</v>
      </c>
      <c r="K2108" s="11" t="s">
        <v>8715</v>
      </c>
      <c r="L2108" s="11">
        <v>2</v>
      </c>
    </row>
    <row r="2109" spans="1:12">
      <c r="A2109" s="11" t="s">
        <v>4109</v>
      </c>
      <c r="D2109" s="11" t="s">
        <v>260</v>
      </c>
      <c r="E2109" s="19" t="s">
        <v>4359</v>
      </c>
      <c r="F2109" s="10">
        <v>42036</v>
      </c>
      <c r="G2109" s="10">
        <v>45323</v>
      </c>
      <c r="H2109" s="11">
        <v>10</v>
      </c>
      <c r="I2109" s="20" t="s">
        <v>259</v>
      </c>
      <c r="J2109" s="11" t="s">
        <v>261</v>
      </c>
      <c r="K2109" s="11" t="s">
        <v>8715</v>
      </c>
      <c r="L2109" s="11">
        <v>2</v>
      </c>
    </row>
    <row r="2110" spans="1:12">
      <c r="A2110" s="11" t="s">
        <v>4110</v>
      </c>
      <c r="D2110" s="11" t="s">
        <v>260</v>
      </c>
      <c r="E2110" s="19" t="s">
        <v>4360</v>
      </c>
      <c r="F2110" s="10">
        <v>42036</v>
      </c>
      <c r="G2110" s="10">
        <v>45323</v>
      </c>
      <c r="H2110" s="11">
        <v>10</v>
      </c>
      <c r="I2110" s="20" t="s">
        <v>259</v>
      </c>
      <c r="J2110" s="11" t="s">
        <v>261</v>
      </c>
      <c r="K2110" s="11" t="s">
        <v>8715</v>
      </c>
      <c r="L2110" s="11">
        <v>2</v>
      </c>
    </row>
    <row r="2111" spans="1:12">
      <c r="A2111" s="11" t="s">
        <v>4111</v>
      </c>
      <c r="D2111" s="11" t="s">
        <v>260</v>
      </c>
      <c r="E2111" s="19" t="s">
        <v>4361</v>
      </c>
      <c r="F2111" s="10">
        <v>42036</v>
      </c>
      <c r="G2111" s="10">
        <v>45323</v>
      </c>
      <c r="H2111" s="11">
        <v>10</v>
      </c>
      <c r="I2111" s="20" t="s">
        <v>259</v>
      </c>
      <c r="J2111" s="11" t="s">
        <v>261</v>
      </c>
      <c r="K2111" s="11" t="s">
        <v>8715</v>
      </c>
      <c r="L2111" s="11">
        <v>2</v>
      </c>
    </row>
    <row r="2112" spans="1:12">
      <c r="A2112" s="11" t="s">
        <v>4112</v>
      </c>
      <c r="D2112" s="11" t="s">
        <v>260</v>
      </c>
      <c r="E2112" s="19" t="s">
        <v>4362</v>
      </c>
      <c r="F2112" s="10">
        <v>42036</v>
      </c>
      <c r="G2112" s="10">
        <v>45323</v>
      </c>
      <c r="H2112" s="11">
        <v>10</v>
      </c>
      <c r="I2112" s="20" t="s">
        <v>259</v>
      </c>
      <c r="J2112" s="11" t="s">
        <v>261</v>
      </c>
      <c r="K2112" s="11" t="s">
        <v>8715</v>
      </c>
      <c r="L2112" s="11">
        <v>2</v>
      </c>
    </row>
    <row r="2113" spans="1:12">
      <c r="A2113" s="11" t="s">
        <v>4113</v>
      </c>
      <c r="D2113" s="11" t="s">
        <v>260</v>
      </c>
      <c r="E2113" s="19" t="s">
        <v>4363</v>
      </c>
      <c r="F2113" s="10">
        <v>42036</v>
      </c>
      <c r="G2113" s="10">
        <v>45323</v>
      </c>
      <c r="H2113" s="11">
        <v>10</v>
      </c>
      <c r="I2113" s="20" t="s">
        <v>259</v>
      </c>
      <c r="J2113" s="11" t="s">
        <v>261</v>
      </c>
      <c r="K2113" s="11" t="s">
        <v>8715</v>
      </c>
      <c r="L2113" s="11">
        <v>2</v>
      </c>
    </row>
    <row r="2114" spans="1:12">
      <c r="A2114" s="11" t="s">
        <v>4114</v>
      </c>
      <c r="D2114" s="11" t="s">
        <v>260</v>
      </c>
      <c r="E2114" s="19" t="s">
        <v>4364</v>
      </c>
      <c r="F2114" s="10">
        <v>42036</v>
      </c>
      <c r="G2114" s="10">
        <v>45323</v>
      </c>
      <c r="H2114" s="11">
        <v>10</v>
      </c>
      <c r="I2114" s="20" t="s">
        <v>259</v>
      </c>
      <c r="J2114" s="11" t="s">
        <v>261</v>
      </c>
      <c r="K2114" s="11" t="s">
        <v>8715</v>
      </c>
      <c r="L2114" s="11">
        <v>2</v>
      </c>
    </row>
    <row r="2115" spans="1:12">
      <c r="A2115" s="11" t="s">
        <v>4115</v>
      </c>
      <c r="D2115" s="11" t="s">
        <v>260</v>
      </c>
      <c r="E2115" s="19" t="s">
        <v>4365</v>
      </c>
      <c r="F2115" s="10">
        <v>42036</v>
      </c>
      <c r="G2115" s="10">
        <v>45323</v>
      </c>
      <c r="H2115" s="11">
        <v>10</v>
      </c>
      <c r="I2115" s="20" t="s">
        <v>259</v>
      </c>
      <c r="J2115" s="11" t="s">
        <v>261</v>
      </c>
      <c r="K2115" s="11" t="s">
        <v>8715</v>
      </c>
      <c r="L2115" s="11">
        <v>2</v>
      </c>
    </row>
    <row r="2116" spans="1:12">
      <c r="A2116" s="11" t="s">
        <v>4116</v>
      </c>
      <c r="D2116" s="11" t="s">
        <v>260</v>
      </c>
      <c r="E2116" s="19" t="s">
        <v>4366</v>
      </c>
      <c r="F2116" s="10">
        <v>42036</v>
      </c>
      <c r="G2116" s="10">
        <v>45323</v>
      </c>
      <c r="H2116" s="11">
        <v>10</v>
      </c>
      <c r="I2116" s="20" t="s">
        <v>259</v>
      </c>
      <c r="J2116" s="11" t="s">
        <v>261</v>
      </c>
      <c r="K2116" s="11" t="s">
        <v>8715</v>
      </c>
      <c r="L2116" s="11">
        <v>2</v>
      </c>
    </row>
    <row r="2117" spans="1:12">
      <c r="A2117" s="11" t="s">
        <v>4117</v>
      </c>
      <c r="D2117" s="11" t="s">
        <v>260</v>
      </c>
      <c r="E2117" s="19" t="s">
        <v>4367</v>
      </c>
      <c r="F2117" s="10">
        <v>42036</v>
      </c>
      <c r="G2117" s="10">
        <v>45323</v>
      </c>
      <c r="H2117" s="11">
        <v>10</v>
      </c>
      <c r="I2117" s="20" t="s">
        <v>259</v>
      </c>
      <c r="J2117" s="11" t="s">
        <v>261</v>
      </c>
      <c r="K2117" s="11" t="s">
        <v>8715</v>
      </c>
      <c r="L2117" s="11">
        <v>2</v>
      </c>
    </row>
    <row r="2118" spans="1:12">
      <c r="A2118" s="11" t="s">
        <v>4118</v>
      </c>
      <c r="D2118" s="11" t="s">
        <v>260</v>
      </c>
      <c r="E2118" s="19" t="s">
        <v>4368</v>
      </c>
      <c r="F2118" s="10">
        <v>42036</v>
      </c>
      <c r="G2118" s="10">
        <v>45323</v>
      </c>
      <c r="H2118" s="11">
        <v>10</v>
      </c>
      <c r="I2118" s="20" t="s">
        <v>259</v>
      </c>
      <c r="J2118" s="11" t="s">
        <v>261</v>
      </c>
      <c r="K2118" s="11" t="s">
        <v>8715</v>
      </c>
      <c r="L2118" s="11">
        <v>2</v>
      </c>
    </row>
    <row r="2119" spans="1:12">
      <c r="A2119" s="11" t="s">
        <v>4119</v>
      </c>
      <c r="D2119" s="11" t="s">
        <v>260</v>
      </c>
      <c r="E2119" s="19" t="s">
        <v>4369</v>
      </c>
      <c r="F2119" s="10">
        <v>42036</v>
      </c>
      <c r="G2119" s="10">
        <v>45323</v>
      </c>
      <c r="H2119" s="11">
        <v>10</v>
      </c>
      <c r="I2119" s="20" t="s">
        <v>259</v>
      </c>
      <c r="J2119" s="11" t="s">
        <v>261</v>
      </c>
      <c r="K2119" s="11" t="s">
        <v>8715</v>
      </c>
      <c r="L2119" s="11">
        <v>2</v>
      </c>
    </row>
    <row r="2120" spans="1:12">
      <c r="A2120" s="11" t="s">
        <v>4120</v>
      </c>
      <c r="D2120" s="11" t="s">
        <v>260</v>
      </c>
      <c r="E2120" s="19" t="s">
        <v>4370</v>
      </c>
      <c r="F2120" s="10">
        <v>42036</v>
      </c>
      <c r="G2120" s="10">
        <v>45323</v>
      </c>
      <c r="H2120" s="11">
        <v>10</v>
      </c>
      <c r="I2120" s="20" t="s">
        <v>259</v>
      </c>
      <c r="J2120" s="11" t="s">
        <v>261</v>
      </c>
      <c r="K2120" s="11" t="s">
        <v>8715</v>
      </c>
      <c r="L2120" s="11">
        <v>2</v>
      </c>
    </row>
    <row r="2121" spans="1:12">
      <c r="A2121" s="11" t="s">
        <v>4121</v>
      </c>
      <c r="D2121" s="11" t="s">
        <v>260</v>
      </c>
      <c r="E2121" s="19" t="s">
        <v>4371</v>
      </c>
      <c r="F2121" s="10">
        <v>42036</v>
      </c>
      <c r="G2121" s="10">
        <v>45323</v>
      </c>
      <c r="H2121" s="11">
        <v>10</v>
      </c>
      <c r="I2121" s="20" t="s">
        <v>259</v>
      </c>
      <c r="J2121" s="11" t="s">
        <v>261</v>
      </c>
      <c r="K2121" s="11" t="s">
        <v>8715</v>
      </c>
      <c r="L2121" s="11">
        <v>2</v>
      </c>
    </row>
    <row r="2122" spans="1:12">
      <c r="A2122" s="11" t="s">
        <v>4122</v>
      </c>
      <c r="D2122" s="11" t="s">
        <v>260</v>
      </c>
      <c r="E2122" s="19" t="s">
        <v>4372</v>
      </c>
      <c r="F2122" s="10">
        <v>42036</v>
      </c>
      <c r="G2122" s="10">
        <v>45323</v>
      </c>
      <c r="H2122" s="11">
        <v>10</v>
      </c>
      <c r="I2122" s="20" t="s">
        <v>259</v>
      </c>
      <c r="J2122" s="11" t="s">
        <v>261</v>
      </c>
      <c r="K2122" s="11" t="s">
        <v>8715</v>
      </c>
      <c r="L2122" s="11">
        <v>2</v>
      </c>
    </row>
    <row r="2123" spans="1:12">
      <c r="A2123" s="11" t="s">
        <v>4123</v>
      </c>
      <c r="D2123" s="11" t="s">
        <v>260</v>
      </c>
      <c r="E2123" s="19" t="s">
        <v>4373</v>
      </c>
      <c r="F2123" s="10">
        <v>42036</v>
      </c>
      <c r="G2123" s="10">
        <v>45323</v>
      </c>
      <c r="H2123" s="11">
        <v>10</v>
      </c>
      <c r="I2123" s="20" t="s">
        <v>259</v>
      </c>
      <c r="J2123" s="11" t="s">
        <v>261</v>
      </c>
      <c r="K2123" s="11" t="s">
        <v>8715</v>
      </c>
      <c r="L2123" s="11">
        <v>2</v>
      </c>
    </row>
    <row r="2124" spans="1:12">
      <c r="A2124" s="11" t="s">
        <v>4124</v>
      </c>
      <c r="D2124" s="11" t="s">
        <v>260</v>
      </c>
      <c r="E2124" s="19" t="s">
        <v>4374</v>
      </c>
      <c r="F2124" s="10">
        <v>42036</v>
      </c>
      <c r="G2124" s="10">
        <v>45323</v>
      </c>
      <c r="H2124" s="11">
        <v>10</v>
      </c>
      <c r="I2124" s="20" t="s">
        <v>259</v>
      </c>
      <c r="J2124" s="11" t="s">
        <v>261</v>
      </c>
      <c r="K2124" s="11" t="s">
        <v>8715</v>
      </c>
      <c r="L2124" s="11">
        <v>2</v>
      </c>
    </row>
    <row r="2125" spans="1:12">
      <c r="A2125" s="11" t="s">
        <v>4125</v>
      </c>
      <c r="D2125" s="11" t="s">
        <v>260</v>
      </c>
      <c r="E2125" s="19" t="s">
        <v>4375</v>
      </c>
      <c r="F2125" s="10">
        <v>42036</v>
      </c>
      <c r="G2125" s="10">
        <v>45323</v>
      </c>
      <c r="H2125" s="11">
        <v>10</v>
      </c>
      <c r="I2125" s="20" t="s">
        <v>259</v>
      </c>
      <c r="J2125" s="11" t="s">
        <v>261</v>
      </c>
      <c r="K2125" s="11" t="s">
        <v>8715</v>
      </c>
      <c r="L2125" s="11">
        <v>2</v>
      </c>
    </row>
    <row r="2126" spans="1:12">
      <c r="A2126" s="11" t="s">
        <v>4126</v>
      </c>
      <c r="D2126" s="11" t="s">
        <v>260</v>
      </c>
      <c r="E2126" s="19" t="s">
        <v>4376</v>
      </c>
      <c r="F2126" s="10">
        <v>42036</v>
      </c>
      <c r="G2126" s="10">
        <v>45323</v>
      </c>
      <c r="H2126" s="11">
        <v>10</v>
      </c>
      <c r="I2126" s="20" t="s">
        <v>259</v>
      </c>
      <c r="J2126" s="11" t="s">
        <v>261</v>
      </c>
      <c r="K2126" s="11" t="s">
        <v>8715</v>
      </c>
      <c r="L2126" s="11">
        <v>2</v>
      </c>
    </row>
    <row r="2127" spans="1:12">
      <c r="A2127" s="11" t="s">
        <v>4127</v>
      </c>
      <c r="D2127" s="11" t="s">
        <v>260</v>
      </c>
      <c r="E2127" s="19" t="s">
        <v>4377</v>
      </c>
      <c r="F2127" s="10">
        <v>42036</v>
      </c>
      <c r="G2127" s="10">
        <v>45323</v>
      </c>
      <c r="H2127" s="11">
        <v>10</v>
      </c>
      <c r="I2127" s="20" t="s">
        <v>259</v>
      </c>
      <c r="J2127" s="11" t="s">
        <v>261</v>
      </c>
      <c r="K2127" s="11" t="s">
        <v>8715</v>
      </c>
      <c r="L2127" s="11">
        <v>2</v>
      </c>
    </row>
    <row r="2128" spans="1:12">
      <c r="A2128" s="11" t="s">
        <v>4128</v>
      </c>
      <c r="D2128" s="11" t="s">
        <v>260</v>
      </c>
      <c r="E2128" s="19" t="s">
        <v>4378</v>
      </c>
      <c r="F2128" s="10">
        <v>42036</v>
      </c>
      <c r="G2128" s="10">
        <v>45323</v>
      </c>
      <c r="H2128" s="11">
        <v>10</v>
      </c>
      <c r="I2128" s="20" t="s">
        <v>259</v>
      </c>
      <c r="J2128" s="11" t="s">
        <v>261</v>
      </c>
      <c r="K2128" s="11" t="s">
        <v>8715</v>
      </c>
      <c r="L2128" s="11">
        <v>2</v>
      </c>
    </row>
    <row r="2129" spans="1:12">
      <c r="A2129" s="11" t="s">
        <v>4129</v>
      </c>
      <c r="D2129" s="11" t="s">
        <v>260</v>
      </c>
      <c r="E2129" s="19" t="s">
        <v>4379</v>
      </c>
      <c r="F2129" s="10">
        <v>42036</v>
      </c>
      <c r="G2129" s="10">
        <v>45323</v>
      </c>
      <c r="H2129" s="11">
        <v>10</v>
      </c>
      <c r="I2129" s="20" t="s">
        <v>259</v>
      </c>
      <c r="J2129" s="11" t="s">
        <v>261</v>
      </c>
      <c r="K2129" s="11" t="s">
        <v>8715</v>
      </c>
      <c r="L2129" s="11">
        <v>2</v>
      </c>
    </row>
    <row r="2130" spans="1:12">
      <c r="A2130" s="11" t="s">
        <v>4130</v>
      </c>
      <c r="D2130" s="11" t="s">
        <v>260</v>
      </c>
      <c r="E2130" s="19" t="s">
        <v>4380</v>
      </c>
      <c r="F2130" s="10">
        <v>42036</v>
      </c>
      <c r="G2130" s="10">
        <v>45323</v>
      </c>
      <c r="H2130" s="11">
        <v>10</v>
      </c>
      <c r="I2130" s="20" t="s">
        <v>259</v>
      </c>
      <c r="J2130" s="11" t="s">
        <v>261</v>
      </c>
      <c r="K2130" s="11" t="s">
        <v>8715</v>
      </c>
      <c r="L2130" s="11">
        <v>2</v>
      </c>
    </row>
    <row r="2131" spans="1:12">
      <c r="A2131" s="11" t="s">
        <v>4131</v>
      </c>
      <c r="D2131" s="11" t="s">
        <v>260</v>
      </c>
      <c r="E2131" s="19" t="s">
        <v>4381</v>
      </c>
      <c r="F2131" s="10">
        <v>42036</v>
      </c>
      <c r="G2131" s="10">
        <v>45323</v>
      </c>
      <c r="H2131" s="11">
        <v>10</v>
      </c>
      <c r="I2131" s="20" t="s">
        <v>259</v>
      </c>
      <c r="J2131" s="11" t="s">
        <v>261</v>
      </c>
      <c r="K2131" s="11" t="s">
        <v>8715</v>
      </c>
      <c r="L2131" s="11">
        <v>2</v>
      </c>
    </row>
    <row r="2132" spans="1:12">
      <c r="A2132" s="11" t="s">
        <v>4132</v>
      </c>
      <c r="D2132" s="11" t="s">
        <v>260</v>
      </c>
      <c r="E2132" s="19" t="s">
        <v>4382</v>
      </c>
      <c r="F2132" s="10">
        <v>42036</v>
      </c>
      <c r="G2132" s="10">
        <v>45323</v>
      </c>
      <c r="H2132" s="11">
        <v>10</v>
      </c>
      <c r="I2132" s="20" t="s">
        <v>259</v>
      </c>
      <c r="J2132" s="11" t="s">
        <v>261</v>
      </c>
      <c r="K2132" s="11" t="s">
        <v>8715</v>
      </c>
      <c r="L2132" s="11">
        <v>2</v>
      </c>
    </row>
    <row r="2133" spans="1:12">
      <c r="A2133" s="11" t="s">
        <v>4133</v>
      </c>
      <c r="D2133" s="11" t="s">
        <v>260</v>
      </c>
      <c r="E2133" s="19" t="s">
        <v>4383</v>
      </c>
      <c r="F2133" s="10">
        <v>42036</v>
      </c>
      <c r="G2133" s="10">
        <v>45323</v>
      </c>
      <c r="H2133" s="11">
        <v>10</v>
      </c>
      <c r="I2133" s="20" t="s">
        <v>259</v>
      </c>
      <c r="J2133" s="11" t="s">
        <v>261</v>
      </c>
      <c r="K2133" s="11" t="s">
        <v>8715</v>
      </c>
      <c r="L2133" s="11">
        <v>2</v>
      </c>
    </row>
    <row r="2134" spans="1:12">
      <c r="A2134" s="11" t="s">
        <v>4134</v>
      </c>
      <c r="D2134" s="11" t="s">
        <v>260</v>
      </c>
      <c r="E2134" s="19" t="s">
        <v>4384</v>
      </c>
      <c r="F2134" s="10">
        <v>42036</v>
      </c>
      <c r="G2134" s="10">
        <v>45323</v>
      </c>
      <c r="H2134" s="11">
        <v>10</v>
      </c>
      <c r="I2134" s="20" t="s">
        <v>259</v>
      </c>
      <c r="J2134" s="11" t="s">
        <v>261</v>
      </c>
      <c r="K2134" s="11" t="s">
        <v>8715</v>
      </c>
      <c r="L2134" s="11">
        <v>2</v>
      </c>
    </row>
    <row r="2135" spans="1:12">
      <c r="A2135" s="11" t="s">
        <v>4135</v>
      </c>
      <c r="D2135" s="11" t="s">
        <v>260</v>
      </c>
      <c r="E2135" s="19" t="s">
        <v>4385</v>
      </c>
      <c r="F2135" s="10">
        <v>42036</v>
      </c>
      <c r="G2135" s="10">
        <v>45323</v>
      </c>
      <c r="H2135" s="11">
        <v>10</v>
      </c>
      <c r="I2135" s="20" t="s">
        <v>259</v>
      </c>
      <c r="J2135" s="11" t="s">
        <v>261</v>
      </c>
      <c r="K2135" s="11" t="s">
        <v>8715</v>
      </c>
      <c r="L2135" s="11">
        <v>2</v>
      </c>
    </row>
    <row r="2136" spans="1:12">
      <c r="A2136" s="11" t="s">
        <v>4136</v>
      </c>
      <c r="D2136" s="11" t="s">
        <v>260</v>
      </c>
      <c r="E2136" s="19" t="s">
        <v>4386</v>
      </c>
      <c r="F2136" s="10">
        <v>42036</v>
      </c>
      <c r="G2136" s="10">
        <v>45323</v>
      </c>
      <c r="H2136" s="11">
        <v>10</v>
      </c>
      <c r="I2136" s="20" t="s">
        <v>259</v>
      </c>
      <c r="J2136" s="11" t="s">
        <v>261</v>
      </c>
      <c r="K2136" s="11" t="s">
        <v>8715</v>
      </c>
      <c r="L2136" s="11">
        <v>2</v>
      </c>
    </row>
    <row r="2137" spans="1:12">
      <c r="A2137" s="11" t="s">
        <v>4137</v>
      </c>
      <c r="D2137" s="11" t="s">
        <v>260</v>
      </c>
      <c r="E2137" s="19" t="s">
        <v>4387</v>
      </c>
      <c r="F2137" s="10">
        <v>42036</v>
      </c>
      <c r="G2137" s="10">
        <v>45323</v>
      </c>
      <c r="H2137" s="11">
        <v>10</v>
      </c>
      <c r="I2137" s="20" t="s">
        <v>259</v>
      </c>
      <c r="J2137" s="11" t="s">
        <v>261</v>
      </c>
      <c r="K2137" s="11" t="s">
        <v>8715</v>
      </c>
      <c r="L2137" s="11">
        <v>2</v>
      </c>
    </row>
    <row r="2138" spans="1:12">
      <c r="A2138" s="11" t="s">
        <v>4138</v>
      </c>
      <c r="D2138" s="11" t="s">
        <v>260</v>
      </c>
      <c r="E2138" s="19" t="s">
        <v>4388</v>
      </c>
      <c r="F2138" s="10">
        <v>42036</v>
      </c>
      <c r="G2138" s="10">
        <v>45323</v>
      </c>
      <c r="H2138" s="11">
        <v>10</v>
      </c>
      <c r="I2138" s="20" t="s">
        <v>259</v>
      </c>
      <c r="J2138" s="11" t="s">
        <v>261</v>
      </c>
      <c r="K2138" s="11" t="s">
        <v>8715</v>
      </c>
      <c r="L2138" s="11">
        <v>2</v>
      </c>
    </row>
    <row r="2139" spans="1:12">
      <c r="A2139" s="11" t="s">
        <v>4139</v>
      </c>
      <c r="D2139" s="11" t="s">
        <v>260</v>
      </c>
      <c r="E2139" s="19" t="s">
        <v>4389</v>
      </c>
      <c r="F2139" s="10">
        <v>42036</v>
      </c>
      <c r="G2139" s="10">
        <v>45323</v>
      </c>
      <c r="H2139" s="11">
        <v>10</v>
      </c>
      <c r="I2139" s="20" t="s">
        <v>259</v>
      </c>
      <c r="J2139" s="11" t="s">
        <v>261</v>
      </c>
      <c r="K2139" s="11" t="s">
        <v>8715</v>
      </c>
      <c r="L2139" s="11">
        <v>2</v>
      </c>
    </row>
    <row r="2140" spans="1:12">
      <c r="A2140" s="11" t="s">
        <v>4140</v>
      </c>
      <c r="D2140" s="11" t="s">
        <v>260</v>
      </c>
      <c r="E2140" s="19" t="s">
        <v>4390</v>
      </c>
      <c r="F2140" s="10">
        <v>42036</v>
      </c>
      <c r="G2140" s="10">
        <v>45323</v>
      </c>
      <c r="H2140" s="11">
        <v>10</v>
      </c>
      <c r="I2140" s="20" t="s">
        <v>259</v>
      </c>
      <c r="J2140" s="11" t="s">
        <v>261</v>
      </c>
      <c r="K2140" s="11" t="s">
        <v>8715</v>
      </c>
      <c r="L2140" s="11">
        <v>2</v>
      </c>
    </row>
    <row r="2141" spans="1:12">
      <c r="A2141" s="11" t="s">
        <v>4141</v>
      </c>
      <c r="D2141" s="11" t="s">
        <v>260</v>
      </c>
      <c r="E2141" s="19" t="s">
        <v>4391</v>
      </c>
      <c r="F2141" s="10">
        <v>42036</v>
      </c>
      <c r="G2141" s="10">
        <v>45323</v>
      </c>
      <c r="H2141" s="11">
        <v>10</v>
      </c>
      <c r="I2141" s="20" t="s">
        <v>259</v>
      </c>
      <c r="J2141" s="11" t="s">
        <v>261</v>
      </c>
      <c r="K2141" s="11" t="s">
        <v>8715</v>
      </c>
      <c r="L2141" s="11">
        <v>2</v>
      </c>
    </row>
    <row r="2142" spans="1:12">
      <c r="A2142" s="11" t="s">
        <v>4142</v>
      </c>
      <c r="D2142" s="11" t="s">
        <v>260</v>
      </c>
      <c r="E2142" s="19" t="s">
        <v>4392</v>
      </c>
      <c r="F2142" s="10">
        <v>42036</v>
      </c>
      <c r="G2142" s="10">
        <v>45323</v>
      </c>
      <c r="H2142" s="11">
        <v>10</v>
      </c>
      <c r="I2142" s="20" t="s">
        <v>259</v>
      </c>
      <c r="J2142" s="11" t="s">
        <v>261</v>
      </c>
      <c r="K2142" s="11" t="s">
        <v>8715</v>
      </c>
      <c r="L2142" s="11">
        <v>2</v>
      </c>
    </row>
    <row r="2143" spans="1:12">
      <c r="A2143" s="11" t="s">
        <v>4143</v>
      </c>
      <c r="D2143" s="11" t="s">
        <v>260</v>
      </c>
      <c r="E2143" s="19" t="s">
        <v>4393</v>
      </c>
      <c r="F2143" s="10">
        <v>42036</v>
      </c>
      <c r="G2143" s="10">
        <v>45323</v>
      </c>
      <c r="H2143" s="11">
        <v>10</v>
      </c>
      <c r="I2143" s="20" t="s">
        <v>259</v>
      </c>
      <c r="J2143" s="11" t="s">
        <v>261</v>
      </c>
      <c r="K2143" s="11" t="s">
        <v>8715</v>
      </c>
      <c r="L2143" s="11">
        <v>2</v>
      </c>
    </row>
    <row r="2144" spans="1:12">
      <c r="A2144" s="11" t="s">
        <v>4144</v>
      </c>
      <c r="D2144" s="11" t="s">
        <v>260</v>
      </c>
      <c r="E2144" s="19" t="s">
        <v>4394</v>
      </c>
      <c r="F2144" s="10">
        <v>42036</v>
      </c>
      <c r="G2144" s="10">
        <v>45323</v>
      </c>
      <c r="H2144" s="11">
        <v>10</v>
      </c>
      <c r="I2144" s="20" t="s">
        <v>259</v>
      </c>
      <c r="J2144" s="11" t="s">
        <v>261</v>
      </c>
      <c r="K2144" s="11" t="s">
        <v>8715</v>
      </c>
      <c r="L2144" s="11">
        <v>2</v>
      </c>
    </row>
    <row r="2145" spans="1:12">
      <c r="A2145" s="11" t="s">
        <v>4145</v>
      </c>
      <c r="D2145" s="11" t="s">
        <v>260</v>
      </c>
      <c r="E2145" s="19" t="s">
        <v>4395</v>
      </c>
      <c r="F2145" s="10">
        <v>42036</v>
      </c>
      <c r="G2145" s="10">
        <v>45323</v>
      </c>
      <c r="H2145" s="11">
        <v>10</v>
      </c>
      <c r="I2145" s="20" t="s">
        <v>259</v>
      </c>
      <c r="J2145" s="11" t="s">
        <v>261</v>
      </c>
      <c r="K2145" s="11" t="s">
        <v>8715</v>
      </c>
      <c r="L2145" s="11">
        <v>2</v>
      </c>
    </row>
    <row r="2146" spans="1:12">
      <c r="A2146" s="11" t="s">
        <v>4146</v>
      </c>
      <c r="D2146" s="11" t="s">
        <v>260</v>
      </c>
      <c r="E2146" s="19" t="s">
        <v>4396</v>
      </c>
      <c r="F2146" s="10">
        <v>42036</v>
      </c>
      <c r="G2146" s="10">
        <v>45323</v>
      </c>
      <c r="H2146" s="11">
        <v>10</v>
      </c>
      <c r="I2146" s="20" t="s">
        <v>259</v>
      </c>
      <c r="J2146" s="11" t="s">
        <v>261</v>
      </c>
      <c r="K2146" s="11" t="s">
        <v>8715</v>
      </c>
      <c r="L2146" s="11">
        <v>2</v>
      </c>
    </row>
    <row r="2147" spans="1:12">
      <c r="A2147" s="11" t="s">
        <v>4147</v>
      </c>
      <c r="D2147" s="11" t="s">
        <v>260</v>
      </c>
      <c r="E2147" s="19" t="s">
        <v>4397</v>
      </c>
      <c r="F2147" s="10">
        <v>42036</v>
      </c>
      <c r="G2147" s="10">
        <v>45323</v>
      </c>
      <c r="H2147" s="11">
        <v>10</v>
      </c>
      <c r="I2147" s="20" t="s">
        <v>259</v>
      </c>
      <c r="J2147" s="11" t="s">
        <v>261</v>
      </c>
      <c r="K2147" s="11" t="s">
        <v>8715</v>
      </c>
      <c r="L2147" s="11">
        <v>2</v>
      </c>
    </row>
    <row r="2148" spans="1:12">
      <c r="A2148" s="11" t="s">
        <v>4148</v>
      </c>
      <c r="D2148" s="11" t="s">
        <v>260</v>
      </c>
      <c r="E2148" s="19" t="s">
        <v>4398</v>
      </c>
      <c r="F2148" s="10">
        <v>42036</v>
      </c>
      <c r="G2148" s="10">
        <v>45323</v>
      </c>
      <c r="H2148" s="11">
        <v>10</v>
      </c>
      <c r="I2148" s="20" t="s">
        <v>259</v>
      </c>
      <c r="J2148" s="11" t="s">
        <v>261</v>
      </c>
      <c r="K2148" s="11" t="s">
        <v>8715</v>
      </c>
      <c r="L2148" s="11">
        <v>2</v>
      </c>
    </row>
    <row r="2149" spans="1:12">
      <c r="A2149" s="11" t="s">
        <v>4149</v>
      </c>
      <c r="D2149" s="11" t="s">
        <v>260</v>
      </c>
      <c r="E2149" s="19" t="s">
        <v>4399</v>
      </c>
      <c r="F2149" s="10">
        <v>42036</v>
      </c>
      <c r="G2149" s="10">
        <v>45323</v>
      </c>
      <c r="H2149" s="11">
        <v>10</v>
      </c>
      <c r="I2149" s="20" t="s">
        <v>259</v>
      </c>
      <c r="J2149" s="11" t="s">
        <v>261</v>
      </c>
      <c r="K2149" s="11" t="s">
        <v>8715</v>
      </c>
      <c r="L2149" s="11">
        <v>2</v>
      </c>
    </row>
    <row r="2150" spans="1:12">
      <c r="A2150" s="11" t="s">
        <v>4150</v>
      </c>
      <c r="D2150" s="11" t="s">
        <v>260</v>
      </c>
      <c r="E2150" s="19" t="s">
        <v>4400</v>
      </c>
      <c r="F2150" s="10">
        <v>42036</v>
      </c>
      <c r="G2150" s="10">
        <v>45323</v>
      </c>
      <c r="H2150" s="11">
        <v>10</v>
      </c>
      <c r="I2150" s="20" t="s">
        <v>259</v>
      </c>
      <c r="J2150" s="11" t="s">
        <v>261</v>
      </c>
      <c r="K2150" s="11" t="s">
        <v>8715</v>
      </c>
      <c r="L2150" s="11">
        <v>2</v>
      </c>
    </row>
    <row r="2151" spans="1:12">
      <c r="A2151" s="11" t="s">
        <v>4151</v>
      </c>
      <c r="D2151" s="11" t="s">
        <v>260</v>
      </c>
      <c r="E2151" s="19" t="s">
        <v>4401</v>
      </c>
      <c r="F2151" s="10">
        <v>42036</v>
      </c>
      <c r="G2151" s="10">
        <v>45323</v>
      </c>
      <c r="H2151" s="11">
        <v>10</v>
      </c>
      <c r="I2151" s="20" t="s">
        <v>259</v>
      </c>
      <c r="J2151" s="11" t="s">
        <v>261</v>
      </c>
      <c r="K2151" s="11" t="s">
        <v>8715</v>
      </c>
      <c r="L2151" s="11">
        <v>2</v>
      </c>
    </row>
    <row r="2152" spans="1:12">
      <c r="A2152" s="11" t="s">
        <v>4152</v>
      </c>
      <c r="D2152" s="11" t="s">
        <v>260</v>
      </c>
      <c r="E2152" s="19" t="s">
        <v>4402</v>
      </c>
      <c r="F2152" s="10">
        <v>42036</v>
      </c>
      <c r="G2152" s="10">
        <v>45323</v>
      </c>
      <c r="H2152" s="11">
        <v>10</v>
      </c>
      <c r="I2152" s="20" t="s">
        <v>259</v>
      </c>
      <c r="J2152" s="11" t="s">
        <v>261</v>
      </c>
      <c r="K2152" s="11" t="s">
        <v>8715</v>
      </c>
      <c r="L2152" s="11">
        <v>2</v>
      </c>
    </row>
    <row r="2153" spans="1:12">
      <c r="A2153" s="11" t="s">
        <v>4153</v>
      </c>
      <c r="D2153" s="11" t="s">
        <v>260</v>
      </c>
      <c r="E2153" s="19" t="s">
        <v>4403</v>
      </c>
      <c r="F2153" s="10">
        <v>42036</v>
      </c>
      <c r="G2153" s="10">
        <v>45323</v>
      </c>
      <c r="H2153" s="11">
        <v>10</v>
      </c>
      <c r="I2153" s="20" t="s">
        <v>259</v>
      </c>
      <c r="J2153" s="11" t="s">
        <v>261</v>
      </c>
      <c r="K2153" s="11" t="s">
        <v>8715</v>
      </c>
      <c r="L2153" s="11">
        <v>2</v>
      </c>
    </row>
    <row r="2154" spans="1:12">
      <c r="A2154" s="11" t="s">
        <v>4154</v>
      </c>
      <c r="D2154" s="11" t="s">
        <v>260</v>
      </c>
      <c r="E2154" s="19" t="s">
        <v>4404</v>
      </c>
      <c r="F2154" s="10">
        <v>42036</v>
      </c>
      <c r="G2154" s="10">
        <v>45323</v>
      </c>
      <c r="H2154" s="11">
        <v>10</v>
      </c>
      <c r="I2154" s="20" t="s">
        <v>259</v>
      </c>
      <c r="J2154" s="11" t="s">
        <v>261</v>
      </c>
      <c r="K2154" s="11" t="s">
        <v>8715</v>
      </c>
      <c r="L2154" s="11">
        <v>2</v>
      </c>
    </row>
    <row r="2155" spans="1:12">
      <c r="A2155" s="11" t="s">
        <v>4155</v>
      </c>
      <c r="D2155" s="11" t="s">
        <v>260</v>
      </c>
      <c r="E2155" s="19" t="s">
        <v>4405</v>
      </c>
      <c r="F2155" s="10">
        <v>42036</v>
      </c>
      <c r="G2155" s="10">
        <v>45323</v>
      </c>
      <c r="H2155" s="11">
        <v>10</v>
      </c>
      <c r="I2155" s="20" t="s">
        <v>259</v>
      </c>
      <c r="J2155" s="11" t="s">
        <v>261</v>
      </c>
      <c r="K2155" s="11" t="s">
        <v>8715</v>
      </c>
      <c r="L2155" s="11">
        <v>2</v>
      </c>
    </row>
    <row r="2156" spans="1:12">
      <c r="A2156" s="11" t="s">
        <v>4156</v>
      </c>
      <c r="D2156" s="11" t="s">
        <v>260</v>
      </c>
      <c r="E2156" s="19" t="s">
        <v>4406</v>
      </c>
      <c r="F2156" s="10">
        <v>42036</v>
      </c>
      <c r="G2156" s="10">
        <v>45323</v>
      </c>
      <c r="H2156" s="11">
        <v>10</v>
      </c>
      <c r="I2156" s="20" t="s">
        <v>259</v>
      </c>
      <c r="J2156" s="11" t="s">
        <v>261</v>
      </c>
      <c r="K2156" s="11" t="s">
        <v>8715</v>
      </c>
      <c r="L2156" s="11">
        <v>2</v>
      </c>
    </row>
    <row r="2157" spans="1:12">
      <c r="A2157" s="11" t="s">
        <v>4157</v>
      </c>
      <c r="D2157" s="11" t="s">
        <v>260</v>
      </c>
      <c r="E2157" s="19" t="s">
        <v>4407</v>
      </c>
      <c r="F2157" s="10">
        <v>42036</v>
      </c>
      <c r="G2157" s="10">
        <v>45323</v>
      </c>
      <c r="H2157" s="11">
        <v>10</v>
      </c>
      <c r="I2157" s="20" t="s">
        <v>259</v>
      </c>
      <c r="J2157" s="11" t="s">
        <v>261</v>
      </c>
      <c r="K2157" s="11" t="s">
        <v>8715</v>
      </c>
      <c r="L2157" s="11">
        <v>2</v>
      </c>
    </row>
    <row r="2158" spans="1:12">
      <c r="A2158" s="11" t="s">
        <v>4158</v>
      </c>
      <c r="D2158" s="11" t="s">
        <v>260</v>
      </c>
      <c r="E2158" s="19" t="s">
        <v>4408</v>
      </c>
      <c r="F2158" s="10">
        <v>42036</v>
      </c>
      <c r="G2158" s="10">
        <v>45323</v>
      </c>
      <c r="H2158" s="11">
        <v>10</v>
      </c>
      <c r="I2158" s="20" t="s">
        <v>259</v>
      </c>
      <c r="J2158" s="11" t="s">
        <v>261</v>
      </c>
      <c r="K2158" s="11" t="s">
        <v>8715</v>
      </c>
      <c r="L2158" s="11">
        <v>2</v>
      </c>
    </row>
    <row r="2159" spans="1:12">
      <c r="A2159" s="11" t="s">
        <v>4159</v>
      </c>
      <c r="D2159" s="11" t="s">
        <v>260</v>
      </c>
      <c r="E2159" s="19" t="s">
        <v>4409</v>
      </c>
      <c r="F2159" s="10">
        <v>42036</v>
      </c>
      <c r="G2159" s="10">
        <v>45323</v>
      </c>
      <c r="H2159" s="11">
        <v>10</v>
      </c>
      <c r="I2159" s="20" t="s">
        <v>259</v>
      </c>
      <c r="J2159" s="11" t="s">
        <v>261</v>
      </c>
      <c r="K2159" s="11" t="s">
        <v>8715</v>
      </c>
      <c r="L2159" s="11">
        <v>2</v>
      </c>
    </row>
    <row r="2160" spans="1:12">
      <c r="A2160" s="11" t="s">
        <v>4160</v>
      </c>
      <c r="D2160" s="11" t="s">
        <v>260</v>
      </c>
      <c r="E2160" s="19" t="s">
        <v>4410</v>
      </c>
      <c r="F2160" s="10">
        <v>42036</v>
      </c>
      <c r="G2160" s="10">
        <v>45323</v>
      </c>
      <c r="H2160" s="11">
        <v>10</v>
      </c>
      <c r="I2160" s="20" t="s">
        <v>259</v>
      </c>
      <c r="J2160" s="11" t="s">
        <v>261</v>
      </c>
      <c r="K2160" s="11" t="s">
        <v>8715</v>
      </c>
      <c r="L2160" s="11">
        <v>2</v>
      </c>
    </row>
    <row r="2161" spans="1:12">
      <c r="A2161" s="11" t="s">
        <v>4161</v>
      </c>
      <c r="D2161" s="11" t="s">
        <v>260</v>
      </c>
      <c r="E2161" s="19" t="s">
        <v>4411</v>
      </c>
      <c r="F2161" s="10">
        <v>42036</v>
      </c>
      <c r="G2161" s="10">
        <v>45323</v>
      </c>
      <c r="H2161" s="11">
        <v>10</v>
      </c>
      <c r="I2161" s="20" t="s">
        <v>259</v>
      </c>
      <c r="J2161" s="11" t="s">
        <v>261</v>
      </c>
      <c r="K2161" s="11" t="s">
        <v>8715</v>
      </c>
      <c r="L2161" s="11">
        <v>2</v>
      </c>
    </row>
    <row r="2162" spans="1:12">
      <c r="A2162" s="11" t="s">
        <v>4162</v>
      </c>
      <c r="D2162" s="11" t="s">
        <v>260</v>
      </c>
      <c r="E2162" s="19" t="s">
        <v>4412</v>
      </c>
      <c r="F2162" s="10">
        <v>42036</v>
      </c>
      <c r="G2162" s="10">
        <v>45323</v>
      </c>
      <c r="H2162" s="11">
        <v>10</v>
      </c>
      <c r="I2162" s="20" t="s">
        <v>259</v>
      </c>
      <c r="J2162" s="11" t="s">
        <v>261</v>
      </c>
      <c r="K2162" s="11" t="s">
        <v>8715</v>
      </c>
      <c r="L2162" s="11">
        <v>2</v>
      </c>
    </row>
    <row r="2163" spans="1:12">
      <c r="A2163" s="11" t="s">
        <v>4163</v>
      </c>
      <c r="D2163" s="11" t="s">
        <v>260</v>
      </c>
      <c r="E2163" s="19" t="s">
        <v>4413</v>
      </c>
      <c r="F2163" s="10">
        <v>42036</v>
      </c>
      <c r="G2163" s="10">
        <v>45323</v>
      </c>
      <c r="H2163" s="11">
        <v>10</v>
      </c>
      <c r="I2163" s="20" t="s">
        <v>259</v>
      </c>
      <c r="J2163" s="11" t="s">
        <v>261</v>
      </c>
      <c r="K2163" s="11" t="s">
        <v>8715</v>
      </c>
      <c r="L2163" s="11">
        <v>2</v>
      </c>
    </row>
    <row r="2164" spans="1:12">
      <c r="A2164" s="11" t="s">
        <v>4164</v>
      </c>
      <c r="D2164" s="11" t="s">
        <v>260</v>
      </c>
      <c r="E2164" s="19" t="s">
        <v>4414</v>
      </c>
      <c r="F2164" s="10">
        <v>42036</v>
      </c>
      <c r="G2164" s="10">
        <v>45323</v>
      </c>
      <c r="H2164" s="11">
        <v>10</v>
      </c>
      <c r="I2164" s="20" t="s">
        <v>259</v>
      </c>
      <c r="J2164" s="11" t="s">
        <v>261</v>
      </c>
      <c r="K2164" s="11" t="s">
        <v>8715</v>
      </c>
      <c r="L2164" s="11">
        <v>2</v>
      </c>
    </row>
    <row r="2165" spans="1:12">
      <c r="A2165" s="11" t="s">
        <v>4165</v>
      </c>
      <c r="D2165" s="11" t="s">
        <v>260</v>
      </c>
      <c r="E2165" s="19" t="s">
        <v>4415</v>
      </c>
      <c r="F2165" s="10">
        <v>42036</v>
      </c>
      <c r="G2165" s="10">
        <v>45323</v>
      </c>
      <c r="H2165" s="11">
        <v>10</v>
      </c>
      <c r="I2165" s="20" t="s">
        <v>259</v>
      </c>
      <c r="J2165" s="11" t="s">
        <v>261</v>
      </c>
      <c r="K2165" s="11" t="s">
        <v>8715</v>
      </c>
      <c r="L2165" s="11">
        <v>2</v>
      </c>
    </row>
    <row r="2166" spans="1:12">
      <c r="A2166" s="11" t="s">
        <v>4166</v>
      </c>
      <c r="D2166" s="11" t="s">
        <v>260</v>
      </c>
      <c r="E2166" s="19" t="s">
        <v>4416</v>
      </c>
      <c r="F2166" s="10">
        <v>42036</v>
      </c>
      <c r="G2166" s="10">
        <v>45323</v>
      </c>
      <c r="H2166" s="11">
        <v>10</v>
      </c>
      <c r="I2166" s="20" t="s">
        <v>259</v>
      </c>
      <c r="J2166" s="11" t="s">
        <v>261</v>
      </c>
      <c r="K2166" s="11" t="s">
        <v>8715</v>
      </c>
      <c r="L2166" s="11">
        <v>2</v>
      </c>
    </row>
    <row r="2167" spans="1:12">
      <c r="A2167" s="11" t="s">
        <v>4167</v>
      </c>
      <c r="D2167" s="11" t="s">
        <v>260</v>
      </c>
      <c r="E2167" s="19" t="s">
        <v>4417</v>
      </c>
      <c r="F2167" s="10">
        <v>42036</v>
      </c>
      <c r="G2167" s="10">
        <v>45323</v>
      </c>
      <c r="H2167" s="11">
        <v>10</v>
      </c>
      <c r="I2167" s="20" t="s">
        <v>259</v>
      </c>
      <c r="J2167" s="11" t="s">
        <v>261</v>
      </c>
      <c r="K2167" s="11" t="s">
        <v>8715</v>
      </c>
      <c r="L2167" s="11">
        <v>2</v>
      </c>
    </row>
    <row r="2168" spans="1:12">
      <c r="A2168" s="11" t="s">
        <v>4168</v>
      </c>
      <c r="D2168" s="11" t="s">
        <v>260</v>
      </c>
      <c r="E2168" s="19" t="s">
        <v>4418</v>
      </c>
      <c r="F2168" s="10">
        <v>42036</v>
      </c>
      <c r="G2168" s="10">
        <v>45323</v>
      </c>
      <c r="H2168" s="11">
        <v>10</v>
      </c>
      <c r="I2168" s="20" t="s">
        <v>259</v>
      </c>
      <c r="J2168" s="11" t="s">
        <v>261</v>
      </c>
      <c r="K2168" s="11" t="s">
        <v>8715</v>
      </c>
      <c r="L2168" s="11">
        <v>2</v>
      </c>
    </row>
    <row r="2169" spans="1:12">
      <c r="A2169" s="11" t="s">
        <v>4169</v>
      </c>
      <c r="D2169" s="11" t="s">
        <v>260</v>
      </c>
      <c r="E2169" s="19" t="s">
        <v>4419</v>
      </c>
      <c r="F2169" s="10">
        <v>42036</v>
      </c>
      <c r="G2169" s="10">
        <v>45323</v>
      </c>
      <c r="H2169" s="11">
        <v>10</v>
      </c>
      <c r="I2169" s="20" t="s">
        <v>259</v>
      </c>
      <c r="J2169" s="11" t="s">
        <v>261</v>
      </c>
      <c r="K2169" s="11" t="s">
        <v>8715</v>
      </c>
      <c r="L2169" s="11">
        <v>2</v>
      </c>
    </row>
    <row r="2170" spans="1:12">
      <c r="A2170" s="11" t="s">
        <v>4170</v>
      </c>
      <c r="D2170" s="11" t="s">
        <v>260</v>
      </c>
      <c r="E2170" s="19" t="s">
        <v>4420</v>
      </c>
      <c r="F2170" s="10">
        <v>42036</v>
      </c>
      <c r="G2170" s="10">
        <v>45323</v>
      </c>
      <c r="H2170" s="11">
        <v>10</v>
      </c>
      <c r="I2170" s="20" t="s">
        <v>259</v>
      </c>
      <c r="J2170" s="11" t="s">
        <v>261</v>
      </c>
      <c r="K2170" s="11" t="s">
        <v>8715</v>
      </c>
      <c r="L2170" s="11">
        <v>2</v>
      </c>
    </row>
    <row r="2171" spans="1:12">
      <c r="A2171" s="11" t="s">
        <v>4171</v>
      </c>
      <c r="D2171" s="11" t="s">
        <v>260</v>
      </c>
      <c r="E2171" s="19" t="s">
        <v>4421</v>
      </c>
      <c r="F2171" s="10">
        <v>42036</v>
      </c>
      <c r="G2171" s="10">
        <v>45323</v>
      </c>
      <c r="H2171" s="11">
        <v>10</v>
      </c>
      <c r="I2171" s="20" t="s">
        <v>259</v>
      </c>
      <c r="J2171" s="11" t="s">
        <v>261</v>
      </c>
      <c r="K2171" s="11" t="s">
        <v>8715</v>
      </c>
      <c r="L2171" s="11">
        <v>2</v>
      </c>
    </row>
    <row r="2172" spans="1:12">
      <c r="A2172" s="11" t="s">
        <v>4172</v>
      </c>
      <c r="D2172" s="11" t="s">
        <v>260</v>
      </c>
      <c r="E2172" s="19" t="s">
        <v>4422</v>
      </c>
      <c r="F2172" s="10">
        <v>42036</v>
      </c>
      <c r="G2172" s="10">
        <v>45323</v>
      </c>
      <c r="H2172" s="11">
        <v>10</v>
      </c>
      <c r="I2172" s="20" t="s">
        <v>259</v>
      </c>
      <c r="J2172" s="11" t="s">
        <v>261</v>
      </c>
      <c r="K2172" s="11" t="s">
        <v>8715</v>
      </c>
      <c r="L2172" s="11">
        <v>2</v>
      </c>
    </row>
    <row r="2173" spans="1:12">
      <c r="A2173" s="11" t="s">
        <v>4173</v>
      </c>
      <c r="D2173" s="11" t="s">
        <v>260</v>
      </c>
      <c r="E2173" s="19" t="s">
        <v>4423</v>
      </c>
      <c r="F2173" s="10">
        <v>42036</v>
      </c>
      <c r="G2173" s="10">
        <v>45323</v>
      </c>
      <c r="H2173" s="11">
        <v>10</v>
      </c>
      <c r="I2173" s="20" t="s">
        <v>259</v>
      </c>
      <c r="J2173" s="11" t="s">
        <v>261</v>
      </c>
      <c r="K2173" s="11" t="s">
        <v>8715</v>
      </c>
      <c r="L2173" s="11">
        <v>2</v>
      </c>
    </row>
    <row r="2174" spans="1:12">
      <c r="A2174" s="11" t="s">
        <v>4174</v>
      </c>
      <c r="D2174" s="11" t="s">
        <v>260</v>
      </c>
      <c r="E2174" s="19" t="s">
        <v>4424</v>
      </c>
      <c r="F2174" s="10">
        <v>42036</v>
      </c>
      <c r="G2174" s="10">
        <v>45323</v>
      </c>
      <c r="H2174" s="11">
        <v>10</v>
      </c>
      <c r="I2174" s="20" t="s">
        <v>259</v>
      </c>
      <c r="J2174" s="11" t="s">
        <v>261</v>
      </c>
      <c r="K2174" s="11" t="s">
        <v>8715</v>
      </c>
      <c r="L2174" s="11">
        <v>2</v>
      </c>
    </row>
    <row r="2175" spans="1:12">
      <c r="A2175" s="11" t="s">
        <v>4175</v>
      </c>
      <c r="D2175" s="11" t="s">
        <v>260</v>
      </c>
      <c r="E2175" s="19" t="s">
        <v>4425</v>
      </c>
      <c r="F2175" s="10">
        <v>42036</v>
      </c>
      <c r="G2175" s="10">
        <v>45323</v>
      </c>
      <c r="H2175" s="11">
        <v>10</v>
      </c>
      <c r="I2175" s="20" t="s">
        <v>259</v>
      </c>
      <c r="J2175" s="11" t="s">
        <v>261</v>
      </c>
      <c r="K2175" s="11" t="s">
        <v>8715</v>
      </c>
      <c r="L2175" s="11">
        <v>2</v>
      </c>
    </row>
    <row r="2176" spans="1:12">
      <c r="A2176" s="11" t="s">
        <v>4176</v>
      </c>
      <c r="D2176" s="11" t="s">
        <v>260</v>
      </c>
      <c r="E2176" s="19" t="s">
        <v>4426</v>
      </c>
      <c r="F2176" s="10">
        <v>42036</v>
      </c>
      <c r="G2176" s="10">
        <v>45323</v>
      </c>
      <c r="H2176" s="11">
        <v>10</v>
      </c>
      <c r="I2176" s="20" t="s">
        <v>259</v>
      </c>
      <c r="J2176" s="11" t="s">
        <v>261</v>
      </c>
      <c r="K2176" s="11" t="s">
        <v>8715</v>
      </c>
      <c r="L2176" s="11">
        <v>2</v>
      </c>
    </row>
    <row r="2177" spans="1:12">
      <c r="A2177" s="11" t="s">
        <v>4177</v>
      </c>
      <c r="D2177" s="11" t="s">
        <v>260</v>
      </c>
      <c r="E2177" s="19" t="s">
        <v>4427</v>
      </c>
      <c r="F2177" s="10">
        <v>42036</v>
      </c>
      <c r="G2177" s="10">
        <v>45323</v>
      </c>
      <c r="H2177" s="11">
        <v>10</v>
      </c>
      <c r="I2177" s="20" t="s">
        <v>259</v>
      </c>
      <c r="J2177" s="11" t="s">
        <v>261</v>
      </c>
      <c r="K2177" s="11" t="s">
        <v>8715</v>
      </c>
      <c r="L2177" s="11">
        <v>2</v>
      </c>
    </row>
    <row r="2178" spans="1:12">
      <c r="A2178" s="11" t="s">
        <v>4178</v>
      </c>
      <c r="D2178" s="11" t="s">
        <v>260</v>
      </c>
      <c r="E2178" s="19" t="s">
        <v>4428</v>
      </c>
      <c r="F2178" s="10">
        <v>42036</v>
      </c>
      <c r="G2178" s="10">
        <v>45323</v>
      </c>
      <c r="H2178" s="11">
        <v>10</v>
      </c>
      <c r="I2178" s="20" t="s">
        <v>259</v>
      </c>
      <c r="J2178" s="11" t="s">
        <v>261</v>
      </c>
      <c r="K2178" s="11" t="s">
        <v>8715</v>
      </c>
      <c r="L2178" s="11">
        <v>2</v>
      </c>
    </row>
    <row r="2179" spans="1:12">
      <c r="A2179" s="11" t="s">
        <v>4179</v>
      </c>
      <c r="D2179" s="11" t="s">
        <v>260</v>
      </c>
      <c r="E2179" s="19" t="s">
        <v>4429</v>
      </c>
      <c r="F2179" s="10">
        <v>42036</v>
      </c>
      <c r="G2179" s="10">
        <v>45323</v>
      </c>
      <c r="H2179" s="11">
        <v>10</v>
      </c>
      <c r="I2179" s="20" t="s">
        <v>259</v>
      </c>
      <c r="J2179" s="11" t="s">
        <v>261</v>
      </c>
      <c r="K2179" s="11" t="s">
        <v>8715</v>
      </c>
      <c r="L2179" s="11">
        <v>2</v>
      </c>
    </row>
    <row r="2180" spans="1:12">
      <c r="A2180" s="11" t="s">
        <v>4180</v>
      </c>
      <c r="D2180" s="11" t="s">
        <v>260</v>
      </c>
      <c r="E2180" s="19" t="s">
        <v>4430</v>
      </c>
      <c r="F2180" s="10">
        <v>42036</v>
      </c>
      <c r="G2180" s="10">
        <v>45323</v>
      </c>
      <c r="H2180" s="11">
        <v>10</v>
      </c>
      <c r="I2180" s="20" t="s">
        <v>259</v>
      </c>
      <c r="J2180" s="11" t="s">
        <v>261</v>
      </c>
      <c r="K2180" s="11" t="s">
        <v>8715</v>
      </c>
      <c r="L2180" s="11">
        <v>2</v>
      </c>
    </row>
    <row r="2181" spans="1:12">
      <c r="A2181" s="11" t="s">
        <v>4181</v>
      </c>
      <c r="D2181" s="11" t="s">
        <v>260</v>
      </c>
      <c r="E2181" s="19" t="s">
        <v>4431</v>
      </c>
      <c r="F2181" s="10">
        <v>42036</v>
      </c>
      <c r="G2181" s="10">
        <v>45323</v>
      </c>
      <c r="H2181" s="11">
        <v>10</v>
      </c>
      <c r="I2181" s="20" t="s">
        <v>259</v>
      </c>
      <c r="J2181" s="11" t="s">
        <v>261</v>
      </c>
      <c r="K2181" s="11" t="s">
        <v>8715</v>
      </c>
      <c r="L2181" s="11">
        <v>2</v>
      </c>
    </row>
    <row r="2182" spans="1:12">
      <c r="A2182" s="11" t="s">
        <v>4182</v>
      </c>
      <c r="D2182" s="11" t="s">
        <v>260</v>
      </c>
      <c r="E2182" s="19" t="s">
        <v>4432</v>
      </c>
      <c r="F2182" s="10">
        <v>42036</v>
      </c>
      <c r="G2182" s="10">
        <v>45323</v>
      </c>
      <c r="H2182" s="11">
        <v>10</v>
      </c>
      <c r="I2182" s="20" t="s">
        <v>259</v>
      </c>
      <c r="J2182" s="11" t="s">
        <v>261</v>
      </c>
      <c r="K2182" s="11" t="s">
        <v>8715</v>
      </c>
      <c r="L2182" s="11">
        <v>2</v>
      </c>
    </row>
    <row r="2183" spans="1:12">
      <c r="A2183" s="11" t="s">
        <v>4183</v>
      </c>
      <c r="D2183" s="11" t="s">
        <v>260</v>
      </c>
      <c r="E2183" s="19" t="s">
        <v>4433</v>
      </c>
      <c r="F2183" s="10">
        <v>42036</v>
      </c>
      <c r="G2183" s="10">
        <v>45323</v>
      </c>
      <c r="H2183" s="11">
        <v>10</v>
      </c>
      <c r="I2183" s="20" t="s">
        <v>259</v>
      </c>
      <c r="J2183" s="11" t="s">
        <v>261</v>
      </c>
      <c r="K2183" s="11" t="s">
        <v>8715</v>
      </c>
      <c r="L2183" s="11">
        <v>2</v>
      </c>
    </row>
    <row r="2184" spans="1:12">
      <c r="A2184" s="11" t="s">
        <v>4184</v>
      </c>
      <c r="D2184" s="11" t="s">
        <v>260</v>
      </c>
      <c r="E2184" s="19" t="s">
        <v>4434</v>
      </c>
      <c r="F2184" s="10">
        <v>42036</v>
      </c>
      <c r="G2184" s="10">
        <v>45323</v>
      </c>
      <c r="H2184" s="11">
        <v>10</v>
      </c>
      <c r="I2184" s="20" t="s">
        <v>259</v>
      </c>
      <c r="J2184" s="11" t="s">
        <v>261</v>
      </c>
      <c r="K2184" s="11" t="s">
        <v>8715</v>
      </c>
      <c r="L2184" s="11">
        <v>2</v>
      </c>
    </row>
    <row r="2185" spans="1:12">
      <c r="A2185" s="11" t="s">
        <v>4185</v>
      </c>
      <c r="D2185" s="11" t="s">
        <v>260</v>
      </c>
      <c r="E2185" s="19" t="s">
        <v>4435</v>
      </c>
      <c r="F2185" s="10">
        <v>42036</v>
      </c>
      <c r="G2185" s="10">
        <v>45323</v>
      </c>
      <c r="H2185" s="11">
        <v>10</v>
      </c>
      <c r="I2185" s="20" t="s">
        <v>259</v>
      </c>
      <c r="J2185" s="11" t="s">
        <v>261</v>
      </c>
      <c r="K2185" s="11" t="s">
        <v>8715</v>
      </c>
      <c r="L2185" s="11">
        <v>2</v>
      </c>
    </row>
    <row r="2186" spans="1:12">
      <c r="A2186" s="11" t="s">
        <v>4186</v>
      </c>
      <c r="D2186" s="11" t="s">
        <v>260</v>
      </c>
      <c r="E2186" s="19" t="s">
        <v>4436</v>
      </c>
      <c r="F2186" s="10">
        <v>42036</v>
      </c>
      <c r="G2186" s="10">
        <v>45323</v>
      </c>
      <c r="H2186" s="11">
        <v>10</v>
      </c>
      <c r="I2186" s="20" t="s">
        <v>259</v>
      </c>
      <c r="J2186" s="11" t="s">
        <v>261</v>
      </c>
      <c r="K2186" s="11" t="s">
        <v>8715</v>
      </c>
      <c r="L2186" s="11">
        <v>2</v>
      </c>
    </row>
    <row r="2187" spans="1:12">
      <c r="A2187" s="11" t="s">
        <v>4187</v>
      </c>
      <c r="D2187" s="11" t="s">
        <v>260</v>
      </c>
      <c r="E2187" s="19" t="s">
        <v>4437</v>
      </c>
      <c r="F2187" s="10">
        <v>42036</v>
      </c>
      <c r="G2187" s="10">
        <v>45323</v>
      </c>
      <c r="H2187" s="11">
        <v>10</v>
      </c>
      <c r="I2187" s="20" t="s">
        <v>259</v>
      </c>
      <c r="J2187" s="11" t="s">
        <v>261</v>
      </c>
      <c r="K2187" s="11" t="s">
        <v>8715</v>
      </c>
      <c r="L2187" s="11">
        <v>2</v>
      </c>
    </row>
    <row r="2188" spans="1:12">
      <c r="A2188" s="11" t="s">
        <v>4188</v>
      </c>
      <c r="D2188" s="11" t="s">
        <v>260</v>
      </c>
      <c r="E2188" s="19" t="s">
        <v>4438</v>
      </c>
      <c r="F2188" s="10">
        <v>42036</v>
      </c>
      <c r="G2188" s="10">
        <v>45323</v>
      </c>
      <c r="H2188" s="11">
        <v>10</v>
      </c>
      <c r="I2188" s="20" t="s">
        <v>259</v>
      </c>
      <c r="J2188" s="11" t="s">
        <v>261</v>
      </c>
      <c r="K2188" s="11" t="s">
        <v>8715</v>
      </c>
      <c r="L2188" s="11">
        <v>2</v>
      </c>
    </row>
    <row r="2189" spans="1:12">
      <c r="A2189" s="11" t="s">
        <v>4189</v>
      </c>
      <c r="D2189" s="11" t="s">
        <v>260</v>
      </c>
      <c r="E2189" s="19" t="s">
        <v>4439</v>
      </c>
      <c r="F2189" s="10">
        <v>42036</v>
      </c>
      <c r="G2189" s="10">
        <v>45323</v>
      </c>
      <c r="H2189" s="11">
        <v>10</v>
      </c>
      <c r="I2189" s="20" t="s">
        <v>259</v>
      </c>
      <c r="J2189" s="11" t="s">
        <v>261</v>
      </c>
      <c r="K2189" s="11" t="s">
        <v>8715</v>
      </c>
      <c r="L2189" s="11">
        <v>2</v>
      </c>
    </row>
    <row r="2190" spans="1:12">
      <c r="A2190" s="11" t="s">
        <v>4190</v>
      </c>
      <c r="D2190" s="11" t="s">
        <v>260</v>
      </c>
      <c r="E2190" s="19" t="s">
        <v>4440</v>
      </c>
      <c r="F2190" s="10">
        <v>42036</v>
      </c>
      <c r="G2190" s="10">
        <v>45323</v>
      </c>
      <c r="H2190" s="11">
        <v>10</v>
      </c>
      <c r="I2190" s="20" t="s">
        <v>259</v>
      </c>
      <c r="J2190" s="11" t="s">
        <v>261</v>
      </c>
      <c r="K2190" s="11" t="s">
        <v>8715</v>
      </c>
      <c r="L2190" s="11">
        <v>2</v>
      </c>
    </row>
    <row r="2191" spans="1:12">
      <c r="A2191" s="11" t="s">
        <v>4191</v>
      </c>
      <c r="D2191" s="11" t="s">
        <v>260</v>
      </c>
      <c r="E2191" s="19" t="s">
        <v>4441</v>
      </c>
      <c r="F2191" s="10">
        <v>42036</v>
      </c>
      <c r="G2191" s="10">
        <v>45323</v>
      </c>
      <c r="H2191" s="11">
        <v>10</v>
      </c>
      <c r="I2191" s="20" t="s">
        <v>259</v>
      </c>
      <c r="J2191" s="11" t="s">
        <v>261</v>
      </c>
      <c r="K2191" s="11" t="s">
        <v>8715</v>
      </c>
      <c r="L2191" s="11">
        <v>2</v>
      </c>
    </row>
    <row r="2192" spans="1:12">
      <c r="A2192" s="11" t="s">
        <v>4192</v>
      </c>
      <c r="D2192" s="11" t="s">
        <v>260</v>
      </c>
      <c r="E2192" s="19" t="s">
        <v>4442</v>
      </c>
      <c r="F2192" s="10">
        <v>42036</v>
      </c>
      <c r="G2192" s="10">
        <v>45323</v>
      </c>
      <c r="H2192" s="11">
        <v>10</v>
      </c>
      <c r="I2192" s="20" t="s">
        <v>259</v>
      </c>
      <c r="J2192" s="11" t="s">
        <v>261</v>
      </c>
      <c r="K2192" s="11" t="s">
        <v>8715</v>
      </c>
      <c r="L2192" s="11">
        <v>2</v>
      </c>
    </row>
    <row r="2193" spans="1:12">
      <c r="A2193" s="11" t="s">
        <v>4193</v>
      </c>
      <c r="D2193" s="11" t="s">
        <v>260</v>
      </c>
      <c r="E2193" s="19" t="s">
        <v>4443</v>
      </c>
      <c r="F2193" s="10">
        <v>42036</v>
      </c>
      <c r="G2193" s="10">
        <v>45323</v>
      </c>
      <c r="H2193" s="11">
        <v>10</v>
      </c>
      <c r="I2193" s="20" t="s">
        <v>259</v>
      </c>
      <c r="J2193" s="11" t="s">
        <v>261</v>
      </c>
      <c r="K2193" s="11" t="s">
        <v>8715</v>
      </c>
      <c r="L2193" s="11">
        <v>2</v>
      </c>
    </row>
    <row r="2194" spans="1:12">
      <c r="A2194" s="11" t="s">
        <v>4194</v>
      </c>
      <c r="D2194" s="11" t="s">
        <v>260</v>
      </c>
      <c r="E2194" s="19" t="s">
        <v>4444</v>
      </c>
      <c r="F2194" s="10">
        <v>42036</v>
      </c>
      <c r="G2194" s="10">
        <v>45323</v>
      </c>
      <c r="H2194" s="11">
        <v>10</v>
      </c>
      <c r="I2194" s="20" t="s">
        <v>259</v>
      </c>
      <c r="J2194" s="11" t="s">
        <v>261</v>
      </c>
      <c r="K2194" s="11" t="s">
        <v>8715</v>
      </c>
      <c r="L2194" s="11">
        <v>2</v>
      </c>
    </row>
    <row r="2195" spans="1:12">
      <c r="A2195" s="11" t="s">
        <v>4195</v>
      </c>
      <c r="D2195" s="11" t="s">
        <v>260</v>
      </c>
      <c r="E2195" s="19" t="s">
        <v>4445</v>
      </c>
      <c r="F2195" s="10">
        <v>42036</v>
      </c>
      <c r="G2195" s="10">
        <v>45323</v>
      </c>
      <c r="H2195" s="11">
        <v>10</v>
      </c>
      <c r="I2195" s="20" t="s">
        <v>259</v>
      </c>
      <c r="J2195" s="11" t="s">
        <v>261</v>
      </c>
      <c r="K2195" s="11" t="s">
        <v>8715</v>
      </c>
      <c r="L2195" s="11">
        <v>2</v>
      </c>
    </row>
    <row r="2196" spans="1:12">
      <c r="A2196" s="11" t="s">
        <v>4196</v>
      </c>
      <c r="D2196" s="11" t="s">
        <v>260</v>
      </c>
      <c r="E2196" s="19" t="s">
        <v>4446</v>
      </c>
      <c r="F2196" s="10">
        <v>42036</v>
      </c>
      <c r="G2196" s="10">
        <v>45323</v>
      </c>
      <c r="H2196" s="11">
        <v>10</v>
      </c>
      <c r="I2196" s="20" t="s">
        <v>259</v>
      </c>
      <c r="J2196" s="11" t="s">
        <v>261</v>
      </c>
      <c r="K2196" s="11" t="s">
        <v>8715</v>
      </c>
      <c r="L2196" s="11">
        <v>2</v>
      </c>
    </row>
    <row r="2197" spans="1:12">
      <c r="A2197" s="11" t="s">
        <v>4197</v>
      </c>
      <c r="D2197" s="11" t="s">
        <v>260</v>
      </c>
      <c r="E2197" s="19" t="s">
        <v>4447</v>
      </c>
      <c r="F2197" s="10">
        <v>42036</v>
      </c>
      <c r="G2197" s="10">
        <v>45323</v>
      </c>
      <c r="H2197" s="11">
        <v>10</v>
      </c>
      <c r="I2197" s="20" t="s">
        <v>259</v>
      </c>
      <c r="J2197" s="11" t="s">
        <v>261</v>
      </c>
      <c r="K2197" s="11" t="s">
        <v>8715</v>
      </c>
      <c r="L2197" s="11">
        <v>2</v>
      </c>
    </row>
    <row r="2198" spans="1:12">
      <c r="A2198" s="11" t="s">
        <v>4198</v>
      </c>
      <c r="D2198" s="11" t="s">
        <v>260</v>
      </c>
      <c r="E2198" s="19" t="s">
        <v>4448</v>
      </c>
      <c r="F2198" s="10">
        <v>42036</v>
      </c>
      <c r="G2198" s="10">
        <v>45323</v>
      </c>
      <c r="H2198" s="11">
        <v>10</v>
      </c>
      <c r="I2198" s="20" t="s">
        <v>259</v>
      </c>
      <c r="J2198" s="11" t="s">
        <v>261</v>
      </c>
      <c r="K2198" s="11" t="s">
        <v>8715</v>
      </c>
      <c r="L2198" s="11">
        <v>2</v>
      </c>
    </row>
    <row r="2199" spans="1:12">
      <c r="A2199" s="11" t="s">
        <v>4199</v>
      </c>
      <c r="D2199" s="11" t="s">
        <v>260</v>
      </c>
      <c r="E2199" s="19" t="s">
        <v>4449</v>
      </c>
      <c r="F2199" s="10">
        <v>42036</v>
      </c>
      <c r="G2199" s="10">
        <v>45323</v>
      </c>
      <c r="H2199" s="11">
        <v>10</v>
      </c>
      <c r="I2199" s="20" t="s">
        <v>259</v>
      </c>
      <c r="J2199" s="11" t="s">
        <v>261</v>
      </c>
      <c r="K2199" s="11" t="s">
        <v>8715</v>
      </c>
      <c r="L2199" s="11">
        <v>2</v>
      </c>
    </row>
    <row r="2200" spans="1:12">
      <c r="A2200" s="11" t="s">
        <v>4200</v>
      </c>
      <c r="D2200" s="11" t="s">
        <v>260</v>
      </c>
      <c r="E2200" s="19" t="s">
        <v>4450</v>
      </c>
      <c r="F2200" s="10">
        <v>42036</v>
      </c>
      <c r="G2200" s="10">
        <v>45323</v>
      </c>
      <c r="H2200" s="11">
        <v>10</v>
      </c>
      <c r="I2200" s="20" t="s">
        <v>259</v>
      </c>
      <c r="J2200" s="11" t="s">
        <v>261</v>
      </c>
      <c r="K2200" s="11" t="s">
        <v>8715</v>
      </c>
      <c r="L2200" s="11">
        <v>2</v>
      </c>
    </row>
    <row r="2201" spans="1:12">
      <c r="A2201" s="11" t="s">
        <v>4201</v>
      </c>
      <c r="D2201" s="11" t="s">
        <v>260</v>
      </c>
      <c r="E2201" s="19" t="s">
        <v>4451</v>
      </c>
      <c r="F2201" s="10">
        <v>42036</v>
      </c>
      <c r="G2201" s="10">
        <v>45323</v>
      </c>
      <c r="H2201" s="11">
        <v>10</v>
      </c>
      <c r="I2201" s="20" t="s">
        <v>259</v>
      </c>
      <c r="J2201" s="11" t="s">
        <v>261</v>
      </c>
      <c r="K2201" s="11" t="s">
        <v>8715</v>
      </c>
      <c r="L2201" s="11">
        <v>2</v>
      </c>
    </row>
    <row r="2202" spans="1:12">
      <c r="A2202" s="11" t="s">
        <v>4202</v>
      </c>
      <c r="D2202" s="11" t="s">
        <v>260</v>
      </c>
      <c r="E2202" s="19" t="s">
        <v>4452</v>
      </c>
      <c r="F2202" s="10">
        <v>42036</v>
      </c>
      <c r="G2202" s="10">
        <v>45323</v>
      </c>
      <c r="H2202" s="11">
        <v>10</v>
      </c>
      <c r="I2202" s="20" t="s">
        <v>259</v>
      </c>
      <c r="J2202" s="11" t="s">
        <v>261</v>
      </c>
      <c r="K2202" s="11" t="s">
        <v>8715</v>
      </c>
      <c r="L2202" s="11">
        <v>2</v>
      </c>
    </row>
    <row r="2203" spans="1:12">
      <c r="A2203" s="11" t="s">
        <v>4203</v>
      </c>
      <c r="D2203" s="11" t="s">
        <v>260</v>
      </c>
      <c r="E2203" s="19" t="s">
        <v>4453</v>
      </c>
      <c r="F2203" s="10">
        <v>42036</v>
      </c>
      <c r="G2203" s="10">
        <v>45323</v>
      </c>
      <c r="H2203" s="11">
        <v>10</v>
      </c>
      <c r="I2203" s="20" t="s">
        <v>259</v>
      </c>
      <c r="J2203" s="11" t="s">
        <v>261</v>
      </c>
      <c r="K2203" s="11" t="s">
        <v>8715</v>
      </c>
      <c r="L2203" s="11">
        <v>2</v>
      </c>
    </row>
    <row r="2204" spans="1:12">
      <c r="A2204" s="11" t="s">
        <v>4204</v>
      </c>
      <c r="D2204" s="11" t="s">
        <v>260</v>
      </c>
      <c r="E2204" s="19" t="s">
        <v>4454</v>
      </c>
      <c r="F2204" s="10">
        <v>42036</v>
      </c>
      <c r="G2204" s="10">
        <v>45323</v>
      </c>
      <c r="H2204" s="11">
        <v>10</v>
      </c>
      <c r="I2204" s="20" t="s">
        <v>259</v>
      </c>
      <c r="J2204" s="11" t="s">
        <v>261</v>
      </c>
      <c r="K2204" s="11" t="s">
        <v>8715</v>
      </c>
      <c r="L2204" s="11">
        <v>2</v>
      </c>
    </row>
    <row r="2205" spans="1:12">
      <c r="A2205" s="11" t="s">
        <v>4205</v>
      </c>
      <c r="D2205" s="11" t="s">
        <v>260</v>
      </c>
      <c r="E2205" s="19" t="s">
        <v>4455</v>
      </c>
      <c r="F2205" s="10">
        <v>42036</v>
      </c>
      <c r="G2205" s="10">
        <v>45323</v>
      </c>
      <c r="H2205" s="11">
        <v>10</v>
      </c>
      <c r="I2205" s="20" t="s">
        <v>259</v>
      </c>
      <c r="J2205" s="11" t="s">
        <v>261</v>
      </c>
      <c r="K2205" s="11" t="s">
        <v>8715</v>
      </c>
      <c r="L2205" s="11">
        <v>2</v>
      </c>
    </row>
    <row r="2206" spans="1:12">
      <c r="A2206" s="11" t="s">
        <v>4206</v>
      </c>
      <c r="D2206" s="11" t="s">
        <v>260</v>
      </c>
      <c r="E2206" s="19" t="s">
        <v>4456</v>
      </c>
      <c r="F2206" s="10">
        <v>42036</v>
      </c>
      <c r="G2206" s="10">
        <v>45323</v>
      </c>
      <c r="H2206" s="11">
        <v>10</v>
      </c>
      <c r="I2206" s="20" t="s">
        <v>259</v>
      </c>
      <c r="J2206" s="11" t="s">
        <v>261</v>
      </c>
      <c r="K2206" s="11" t="s">
        <v>8715</v>
      </c>
      <c r="L2206" s="11">
        <v>2</v>
      </c>
    </row>
    <row r="2207" spans="1:12">
      <c r="A2207" s="11" t="s">
        <v>4207</v>
      </c>
      <c r="D2207" s="11" t="s">
        <v>260</v>
      </c>
      <c r="E2207" s="19" t="s">
        <v>4457</v>
      </c>
      <c r="F2207" s="10">
        <v>42036</v>
      </c>
      <c r="G2207" s="10">
        <v>45323</v>
      </c>
      <c r="H2207" s="11">
        <v>10</v>
      </c>
      <c r="I2207" s="20" t="s">
        <v>259</v>
      </c>
      <c r="J2207" s="11" t="s">
        <v>261</v>
      </c>
      <c r="K2207" s="11" t="s">
        <v>8715</v>
      </c>
      <c r="L2207" s="11">
        <v>2</v>
      </c>
    </row>
    <row r="2208" spans="1:12">
      <c r="A2208" s="11" t="s">
        <v>4208</v>
      </c>
      <c r="D2208" s="11" t="s">
        <v>260</v>
      </c>
      <c r="E2208" s="19" t="s">
        <v>4458</v>
      </c>
      <c r="F2208" s="10">
        <v>42036</v>
      </c>
      <c r="G2208" s="10">
        <v>45323</v>
      </c>
      <c r="H2208" s="11">
        <v>10</v>
      </c>
      <c r="I2208" s="20" t="s">
        <v>259</v>
      </c>
      <c r="J2208" s="11" t="s">
        <v>261</v>
      </c>
      <c r="K2208" s="11" t="s">
        <v>8715</v>
      </c>
      <c r="L2208" s="11">
        <v>2</v>
      </c>
    </row>
    <row r="2209" spans="1:12">
      <c r="A2209" s="11" t="s">
        <v>4209</v>
      </c>
      <c r="D2209" s="11" t="s">
        <v>260</v>
      </c>
      <c r="E2209" s="19" t="s">
        <v>4459</v>
      </c>
      <c r="F2209" s="10">
        <v>42036</v>
      </c>
      <c r="G2209" s="10">
        <v>45323</v>
      </c>
      <c r="H2209" s="11">
        <v>10</v>
      </c>
      <c r="I2209" s="20" t="s">
        <v>259</v>
      </c>
      <c r="J2209" s="11" t="s">
        <v>261</v>
      </c>
      <c r="K2209" s="11" t="s">
        <v>8715</v>
      </c>
      <c r="L2209" s="11">
        <v>2</v>
      </c>
    </row>
    <row r="2210" spans="1:12">
      <c r="A2210" s="11" t="s">
        <v>4210</v>
      </c>
      <c r="D2210" s="11" t="s">
        <v>260</v>
      </c>
      <c r="E2210" s="19" t="s">
        <v>4460</v>
      </c>
      <c r="F2210" s="10">
        <v>42036</v>
      </c>
      <c r="G2210" s="10">
        <v>45323</v>
      </c>
      <c r="H2210" s="11">
        <v>10</v>
      </c>
      <c r="I2210" s="20" t="s">
        <v>259</v>
      </c>
      <c r="J2210" s="11" t="s">
        <v>261</v>
      </c>
      <c r="K2210" s="11" t="s">
        <v>8715</v>
      </c>
      <c r="L2210" s="11">
        <v>2</v>
      </c>
    </row>
    <row r="2211" spans="1:12">
      <c r="A2211" s="11" t="s">
        <v>4211</v>
      </c>
      <c r="D2211" s="11" t="s">
        <v>260</v>
      </c>
      <c r="E2211" s="19" t="s">
        <v>4461</v>
      </c>
      <c r="F2211" s="10">
        <v>42036</v>
      </c>
      <c r="G2211" s="10">
        <v>45323</v>
      </c>
      <c r="H2211" s="11">
        <v>10</v>
      </c>
      <c r="I2211" s="20" t="s">
        <v>259</v>
      </c>
      <c r="J2211" s="11" t="s">
        <v>261</v>
      </c>
      <c r="K2211" s="11" t="s">
        <v>8715</v>
      </c>
      <c r="L2211" s="11">
        <v>2</v>
      </c>
    </row>
    <row r="2212" spans="1:12">
      <c r="A2212" s="11" t="s">
        <v>4212</v>
      </c>
      <c r="D2212" s="11" t="s">
        <v>260</v>
      </c>
      <c r="E2212" s="19" t="s">
        <v>4462</v>
      </c>
      <c r="F2212" s="10">
        <v>42036</v>
      </c>
      <c r="G2212" s="10">
        <v>45323</v>
      </c>
      <c r="H2212" s="11">
        <v>10</v>
      </c>
      <c r="I2212" s="20" t="s">
        <v>259</v>
      </c>
      <c r="J2212" s="11" t="s">
        <v>261</v>
      </c>
      <c r="K2212" s="11" t="s">
        <v>8715</v>
      </c>
      <c r="L2212" s="11">
        <v>2</v>
      </c>
    </row>
    <row r="2213" spans="1:12">
      <c r="A2213" s="11" t="s">
        <v>4213</v>
      </c>
      <c r="D2213" s="11" t="s">
        <v>260</v>
      </c>
      <c r="E2213" s="19" t="s">
        <v>4463</v>
      </c>
      <c r="F2213" s="10">
        <v>42036</v>
      </c>
      <c r="G2213" s="10">
        <v>45323</v>
      </c>
      <c r="H2213" s="11">
        <v>10</v>
      </c>
      <c r="I2213" s="20" t="s">
        <v>259</v>
      </c>
      <c r="J2213" s="11" t="s">
        <v>261</v>
      </c>
      <c r="K2213" s="11" t="s">
        <v>8715</v>
      </c>
      <c r="L2213" s="11">
        <v>2</v>
      </c>
    </row>
    <row r="2214" spans="1:12">
      <c r="A2214" s="11" t="s">
        <v>4214</v>
      </c>
      <c r="D2214" s="11" t="s">
        <v>260</v>
      </c>
      <c r="E2214" s="19" t="s">
        <v>4464</v>
      </c>
      <c r="F2214" s="10">
        <v>42036</v>
      </c>
      <c r="G2214" s="10">
        <v>45323</v>
      </c>
      <c r="H2214" s="11">
        <v>10</v>
      </c>
      <c r="I2214" s="20" t="s">
        <v>259</v>
      </c>
      <c r="J2214" s="11" t="s">
        <v>261</v>
      </c>
      <c r="K2214" s="11" t="s">
        <v>8715</v>
      </c>
      <c r="L2214" s="11">
        <v>2</v>
      </c>
    </row>
    <row r="2215" spans="1:12">
      <c r="A2215" s="11" t="s">
        <v>4215</v>
      </c>
      <c r="D2215" s="11" t="s">
        <v>260</v>
      </c>
      <c r="E2215" s="19" t="s">
        <v>4465</v>
      </c>
      <c r="F2215" s="10">
        <v>42036</v>
      </c>
      <c r="G2215" s="10">
        <v>45323</v>
      </c>
      <c r="H2215" s="11">
        <v>10</v>
      </c>
      <c r="I2215" s="20" t="s">
        <v>259</v>
      </c>
      <c r="J2215" s="11" t="s">
        <v>261</v>
      </c>
      <c r="K2215" s="11" t="s">
        <v>8715</v>
      </c>
      <c r="L2215" s="11">
        <v>2</v>
      </c>
    </row>
    <row r="2216" spans="1:12">
      <c r="A2216" s="11" t="s">
        <v>4216</v>
      </c>
      <c r="D2216" s="11" t="s">
        <v>260</v>
      </c>
      <c r="E2216" s="19" t="s">
        <v>4466</v>
      </c>
      <c r="F2216" s="10">
        <v>42036</v>
      </c>
      <c r="G2216" s="10">
        <v>45323</v>
      </c>
      <c r="H2216" s="11">
        <v>10</v>
      </c>
      <c r="I2216" s="20" t="s">
        <v>259</v>
      </c>
      <c r="J2216" s="11" t="s">
        <v>261</v>
      </c>
      <c r="K2216" s="11" t="s">
        <v>8715</v>
      </c>
      <c r="L2216" s="11">
        <v>2</v>
      </c>
    </row>
    <row r="2217" spans="1:12">
      <c r="A2217" s="11" t="s">
        <v>4217</v>
      </c>
      <c r="D2217" s="11" t="s">
        <v>260</v>
      </c>
      <c r="E2217" s="19" t="s">
        <v>4467</v>
      </c>
      <c r="F2217" s="10">
        <v>42036</v>
      </c>
      <c r="G2217" s="10">
        <v>45323</v>
      </c>
      <c r="H2217" s="11">
        <v>10</v>
      </c>
      <c r="I2217" s="20" t="s">
        <v>259</v>
      </c>
      <c r="J2217" s="11" t="s">
        <v>261</v>
      </c>
      <c r="K2217" s="11" t="s">
        <v>8715</v>
      </c>
      <c r="L2217" s="11">
        <v>2</v>
      </c>
    </row>
    <row r="2218" spans="1:12">
      <c r="A2218" s="11" t="s">
        <v>4218</v>
      </c>
      <c r="D2218" s="11" t="s">
        <v>260</v>
      </c>
      <c r="E2218" s="19" t="s">
        <v>4468</v>
      </c>
      <c r="F2218" s="10">
        <v>42036</v>
      </c>
      <c r="G2218" s="10">
        <v>45323</v>
      </c>
      <c r="H2218" s="11">
        <v>10</v>
      </c>
      <c r="I2218" s="20" t="s">
        <v>259</v>
      </c>
      <c r="J2218" s="11" t="s">
        <v>261</v>
      </c>
      <c r="K2218" s="11" t="s">
        <v>8715</v>
      </c>
      <c r="L2218" s="11">
        <v>2</v>
      </c>
    </row>
    <row r="2219" spans="1:12">
      <c r="A2219" s="11" t="s">
        <v>4219</v>
      </c>
      <c r="D2219" s="11" t="s">
        <v>260</v>
      </c>
      <c r="E2219" s="19" t="s">
        <v>4469</v>
      </c>
      <c r="F2219" s="10">
        <v>42036</v>
      </c>
      <c r="G2219" s="10">
        <v>45323</v>
      </c>
      <c r="H2219" s="11">
        <v>10</v>
      </c>
      <c r="I2219" s="20" t="s">
        <v>259</v>
      </c>
      <c r="J2219" s="11" t="s">
        <v>261</v>
      </c>
      <c r="K2219" s="11" t="s">
        <v>8715</v>
      </c>
      <c r="L2219" s="11">
        <v>2</v>
      </c>
    </row>
    <row r="2220" spans="1:12">
      <c r="A2220" s="11" t="s">
        <v>4220</v>
      </c>
      <c r="D2220" s="11" t="s">
        <v>260</v>
      </c>
      <c r="E2220" s="19" t="s">
        <v>4470</v>
      </c>
      <c r="F2220" s="10">
        <v>42036</v>
      </c>
      <c r="G2220" s="10">
        <v>45323</v>
      </c>
      <c r="H2220" s="11">
        <v>10</v>
      </c>
      <c r="I2220" s="20" t="s">
        <v>259</v>
      </c>
      <c r="J2220" s="11" t="s">
        <v>261</v>
      </c>
      <c r="K2220" s="11" t="s">
        <v>8715</v>
      </c>
      <c r="L2220" s="11">
        <v>2</v>
      </c>
    </row>
    <row r="2221" spans="1:12">
      <c r="A2221" s="11" t="s">
        <v>4221</v>
      </c>
      <c r="D2221" s="11" t="s">
        <v>260</v>
      </c>
      <c r="E2221" s="19" t="s">
        <v>4471</v>
      </c>
      <c r="F2221" s="10">
        <v>42036</v>
      </c>
      <c r="G2221" s="10">
        <v>45323</v>
      </c>
      <c r="H2221" s="11">
        <v>10</v>
      </c>
      <c r="I2221" s="20" t="s">
        <v>259</v>
      </c>
      <c r="J2221" s="11" t="s">
        <v>261</v>
      </c>
      <c r="K2221" s="11" t="s">
        <v>8715</v>
      </c>
      <c r="L2221" s="11">
        <v>2</v>
      </c>
    </row>
    <row r="2222" spans="1:12">
      <c r="A2222" s="11" t="s">
        <v>4222</v>
      </c>
      <c r="D2222" s="11" t="s">
        <v>260</v>
      </c>
      <c r="E2222" s="19" t="s">
        <v>4472</v>
      </c>
      <c r="F2222" s="10">
        <v>42036</v>
      </c>
      <c r="G2222" s="10">
        <v>45323</v>
      </c>
      <c r="H2222" s="11">
        <v>10</v>
      </c>
      <c r="I2222" s="20" t="s">
        <v>259</v>
      </c>
      <c r="J2222" s="11" t="s">
        <v>261</v>
      </c>
      <c r="K2222" s="11" t="s">
        <v>8715</v>
      </c>
      <c r="L2222" s="11">
        <v>2</v>
      </c>
    </row>
    <row r="2223" spans="1:12">
      <c r="A2223" s="11" t="s">
        <v>4223</v>
      </c>
      <c r="D2223" s="11" t="s">
        <v>260</v>
      </c>
      <c r="E2223" s="19" t="s">
        <v>4473</v>
      </c>
      <c r="F2223" s="10">
        <v>42036</v>
      </c>
      <c r="G2223" s="10">
        <v>45323</v>
      </c>
      <c r="H2223" s="11">
        <v>10</v>
      </c>
      <c r="I2223" s="20" t="s">
        <v>259</v>
      </c>
      <c r="J2223" s="11" t="s">
        <v>261</v>
      </c>
      <c r="K2223" s="11" t="s">
        <v>8715</v>
      </c>
      <c r="L2223" s="11">
        <v>2</v>
      </c>
    </row>
    <row r="2224" spans="1:12">
      <c r="A2224" s="11" t="s">
        <v>4224</v>
      </c>
      <c r="D2224" s="11" t="s">
        <v>260</v>
      </c>
      <c r="E2224" s="19" t="s">
        <v>4474</v>
      </c>
      <c r="F2224" s="10">
        <v>42036</v>
      </c>
      <c r="G2224" s="10">
        <v>45323</v>
      </c>
      <c r="H2224" s="11">
        <v>10</v>
      </c>
      <c r="I2224" s="20" t="s">
        <v>259</v>
      </c>
      <c r="J2224" s="11" t="s">
        <v>261</v>
      </c>
      <c r="K2224" s="11" t="s">
        <v>8715</v>
      </c>
      <c r="L2224" s="11">
        <v>2</v>
      </c>
    </row>
    <row r="2225" spans="1:12">
      <c r="A2225" s="11" t="s">
        <v>4225</v>
      </c>
      <c r="D2225" s="11" t="s">
        <v>260</v>
      </c>
      <c r="E2225" s="19" t="s">
        <v>4475</v>
      </c>
      <c r="F2225" s="10">
        <v>42036</v>
      </c>
      <c r="G2225" s="10">
        <v>45323</v>
      </c>
      <c r="H2225" s="11">
        <v>10</v>
      </c>
      <c r="I2225" s="20" t="s">
        <v>259</v>
      </c>
      <c r="J2225" s="11" t="s">
        <v>261</v>
      </c>
      <c r="K2225" s="11" t="s">
        <v>8715</v>
      </c>
      <c r="L2225" s="11">
        <v>2</v>
      </c>
    </row>
    <row r="2226" spans="1:12">
      <c r="A2226" s="11" t="s">
        <v>4226</v>
      </c>
      <c r="D2226" s="11" t="s">
        <v>260</v>
      </c>
      <c r="E2226" s="19" t="s">
        <v>4476</v>
      </c>
      <c r="F2226" s="10">
        <v>42036</v>
      </c>
      <c r="G2226" s="10">
        <v>45323</v>
      </c>
      <c r="H2226" s="11">
        <v>10</v>
      </c>
      <c r="I2226" s="20" t="s">
        <v>259</v>
      </c>
      <c r="J2226" s="11" t="s">
        <v>261</v>
      </c>
      <c r="K2226" s="11" t="s">
        <v>8715</v>
      </c>
      <c r="L2226" s="11">
        <v>2</v>
      </c>
    </row>
    <row r="2227" spans="1:12">
      <c r="A2227" s="11" t="s">
        <v>4227</v>
      </c>
      <c r="D2227" s="11" t="s">
        <v>260</v>
      </c>
      <c r="E2227" s="19" t="s">
        <v>4477</v>
      </c>
      <c r="F2227" s="10">
        <v>42036</v>
      </c>
      <c r="G2227" s="10">
        <v>45323</v>
      </c>
      <c r="H2227" s="11">
        <v>10</v>
      </c>
      <c r="I2227" s="20" t="s">
        <v>259</v>
      </c>
      <c r="J2227" s="11" t="s">
        <v>261</v>
      </c>
      <c r="K2227" s="11" t="s">
        <v>8715</v>
      </c>
      <c r="L2227" s="11">
        <v>2</v>
      </c>
    </row>
    <row r="2228" spans="1:12">
      <c r="A2228" s="11" t="s">
        <v>4228</v>
      </c>
      <c r="D2228" s="11" t="s">
        <v>260</v>
      </c>
      <c r="E2228" s="19" t="s">
        <v>4478</v>
      </c>
      <c r="F2228" s="10">
        <v>42036</v>
      </c>
      <c r="G2228" s="10">
        <v>45323</v>
      </c>
      <c r="H2228" s="11">
        <v>10</v>
      </c>
      <c r="I2228" s="20" t="s">
        <v>259</v>
      </c>
      <c r="J2228" s="11" t="s">
        <v>261</v>
      </c>
      <c r="K2228" s="11" t="s">
        <v>8715</v>
      </c>
      <c r="L2228" s="11">
        <v>2</v>
      </c>
    </row>
    <row r="2229" spans="1:12">
      <c r="A2229" s="11" t="s">
        <v>4229</v>
      </c>
      <c r="D2229" s="11" t="s">
        <v>260</v>
      </c>
      <c r="E2229" s="19" t="s">
        <v>4479</v>
      </c>
      <c r="F2229" s="10">
        <v>42036</v>
      </c>
      <c r="G2229" s="10">
        <v>45323</v>
      </c>
      <c r="H2229" s="11">
        <v>10</v>
      </c>
      <c r="I2229" s="20" t="s">
        <v>259</v>
      </c>
      <c r="J2229" s="11" t="s">
        <v>261</v>
      </c>
      <c r="K2229" s="11" t="s">
        <v>8715</v>
      </c>
      <c r="L2229" s="11">
        <v>2</v>
      </c>
    </row>
    <row r="2230" spans="1:12">
      <c r="A2230" s="11" t="s">
        <v>4230</v>
      </c>
      <c r="D2230" s="11" t="s">
        <v>260</v>
      </c>
      <c r="E2230" s="19" t="s">
        <v>4480</v>
      </c>
      <c r="F2230" s="10">
        <v>42036</v>
      </c>
      <c r="G2230" s="10">
        <v>45323</v>
      </c>
      <c r="H2230" s="11">
        <v>10</v>
      </c>
      <c r="I2230" s="20" t="s">
        <v>259</v>
      </c>
      <c r="J2230" s="11" t="s">
        <v>261</v>
      </c>
      <c r="K2230" s="11" t="s">
        <v>8715</v>
      </c>
      <c r="L2230" s="11">
        <v>2</v>
      </c>
    </row>
    <row r="2231" spans="1:12">
      <c r="A2231" s="11" t="s">
        <v>4231</v>
      </c>
      <c r="D2231" s="11" t="s">
        <v>260</v>
      </c>
      <c r="E2231" s="19" t="s">
        <v>4481</v>
      </c>
      <c r="F2231" s="10">
        <v>42036</v>
      </c>
      <c r="G2231" s="10">
        <v>45323</v>
      </c>
      <c r="H2231" s="11">
        <v>10</v>
      </c>
      <c r="I2231" s="20" t="s">
        <v>259</v>
      </c>
      <c r="J2231" s="11" t="s">
        <v>261</v>
      </c>
      <c r="K2231" s="11" t="s">
        <v>8715</v>
      </c>
      <c r="L2231" s="11">
        <v>2</v>
      </c>
    </row>
    <row r="2232" spans="1:12">
      <c r="A2232" s="11" t="s">
        <v>4232</v>
      </c>
      <c r="D2232" s="11" t="s">
        <v>260</v>
      </c>
      <c r="E2232" s="19" t="s">
        <v>4482</v>
      </c>
      <c r="F2232" s="10">
        <v>42036</v>
      </c>
      <c r="G2232" s="10">
        <v>45323</v>
      </c>
      <c r="H2232" s="11">
        <v>10</v>
      </c>
      <c r="I2232" s="20" t="s">
        <v>259</v>
      </c>
      <c r="J2232" s="11" t="s">
        <v>261</v>
      </c>
      <c r="K2232" s="11" t="s">
        <v>8715</v>
      </c>
      <c r="L2232" s="11">
        <v>2</v>
      </c>
    </row>
    <row r="2233" spans="1:12">
      <c r="A2233" s="11" t="s">
        <v>4233</v>
      </c>
      <c r="D2233" s="11" t="s">
        <v>260</v>
      </c>
      <c r="E2233" s="19" t="s">
        <v>4483</v>
      </c>
      <c r="F2233" s="10">
        <v>42036</v>
      </c>
      <c r="G2233" s="10">
        <v>45323</v>
      </c>
      <c r="H2233" s="11">
        <v>10</v>
      </c>
      <c r="I2233" s="20" t="s">
        <v>259</v>
      </c>
      <c r="J2233" s="11" t="s">
        <v>261</v>
      </c>
      <c r="K2233" s="11" t="s">
        <v>8715</v>
      </c>
      <c r="L2233" s="11">
        <v>2</v>
      </c>
    </row>
    <row r="2234" spans="1:12">
      <c r="A2234" s="11" t="s">
        <v>4234</v>
      </c>
      <c r="D2234" s="11" t="s">
        <v>260</v>
      </c>
      <c r="E2234" s="19" t="s">
        <v>4484</v>
      </c>
      <c r="F2234" s="10">
        <v>42036</v>
      </c>
      <c r="G2234" s="10">
        <v>45323</v>
      </c>
      <c r="H2234" s="11">
        <v>10</v>
      </c>
      <c r="I2234" s="20" t="s">
        <v>259</v>
      </c>
      <c r="J2234" s="11" t="s">
        <v>261</v>
      </c>
      <c r="K2234" s="11" t="s">
        <v>8715</v>
      </c>
      <c r="L2234" s="11">
        <v>2</v>
      </c>
    </row>
    <row r="2235" spans="1:12">
      <c r="A2235" s="11" t="s">
        <v>4235</v>
      </c>
      <c r="D2235" s="11" t="s">
        <v>260</v>
      </c>
      <c r="E2235" s="19" t="s">
        <v>4485</v>
      </c>
      <c r="F2235" s="10">
        <v>42036</v>
      </c>
      <c r="G2235" s="10">
        <v>45323</v>
      </c>
      <c r="H2235" s="11">
        <v>10</v>
      </c>
      <c r="I2235" s="20" t="s">
        <v>259</v>
      </c>
      <c r="J2235" s="11" t="s">
        <v>261</v>
      </c>
      <c r="K2235" s="11" t="s">
        <v>8715</v>
      </c>
      <c r="L2235" s="11">
        <v>2</v>
      </c>
    </row>
    <row r="2236" spans="1:12">
      <c r="A2236" s="11" t="s">
        <v>4236</v>
      </c>
      <c r="D2236" s="11" t="s">
        <v>260</v>
      </c>
      <c r="E2236" s="19" t="s">
        <v>4486</v>
      </c>
      <c r="F2236" s="10">
        <v>42036</v>
      </c>
      <c r="G2236" s="10">
        <v>45323</v>
      </c>
      <c r="H2236" s="11">
        <v>10</v>
      </c>
      <c r="I2236" s="20" t="s">
        <v>259</v>
      </c>
      <c r="J2236" s="11" t="s">
        <v>261</v>
      </c>
      <c r="K2236" s="11" t="s">
        <v>8715</v>
      </c>
      <c r="L2236" s="11">
        <v>2</v>
      </c>
    </row>
    <row r="2237" spans="1:12">
      <c r="A2237" s="11" t="s">
        <v>4237</v>
      </c>
      <c r="D2237" s="11" t="s">
        <v>260</v>
      </c>
      <c r="E2237" s="19" t="s">
        <v>4487</v>
      </c>
      <c r="F2237" s="10">
        <v>42036</v>
      </c>
      <c r="G2237" s="10">
        <v>45323</v>
      </c>
      <c r="H2237" s="11">
        <v>10</v>
      </c>
      <c r="I2237" s="20" t="s">
        <v>259</v>
      </c>
      <c r="J2237" s="11" t="s">
        <v>261</v>
      </c>
      <c r="K2237" s="11" t="s">
        <v>8715</v>
      </c>
      <c r="L2237" s="11">
        <v>2</v>
      </c>
    </row>
    <row r="2238" spans="1:12">
      <c r="A2238" s="11" t="s">
        <v>4238</v>
      </c>
      <c r="D2238" s="11" t="s">
        <v>260</v>
      </c>
      <c r="E2238" s="19" t="s">
        <v>4488</v>
      </c>
      <c r="F2238" s="10">
        <v>42036</v>
      </c>
      <c r="G2238" s="10">
        <v>45323</v>
      </c>
      <c r="H2238" s="11">
        <v>10</v>
      </c>
      <c r="I2238" s="20" t="s">
        <v>259</v>
      </c>
      <c r="J2238" s="11" t="s">
        <v>261</v>
      </c>
      <c r="K2238" s="11" t="s">
        <v>8715</v>
      </c>
      <c r="L2238" s="11">
        <v>2</v>
      </c>
    </row>
    <row r="2239" spans="1:12">
      <c r="A2239" s="11" t="s">
        <v>4239</v>
      </c>
      <c r="D2239" s="11" t="s">
        <v>260</v>
      </c>
      <c r="E2239" s="19" t="s">
        <v>4489</v>
      </c>
      <c r="F2239" s="10">
        <v>42036</v>
      </c>
      <c r="G2239" s="10">
        <v>45323</v>
      </c>
      <c r="H2239" s="11">
        <v>10</v>
      </c>
      <c r="I2239" s="20" t="s">
        <v>259</v>
      </c>
      <c r="J2239" s="11" t="s">
        <v>261</v>
      </c>
      <c r="K2239" s="11" t="s">
        <v>8715</v>
      </c>
      <c r="L2239" s="11">
        <v>2</v>
      </c>
    </row>
    <row r="2240" spans="1:12">
      <c r="A2240" s="11" t="s">
        <v>4240</v>
      </c>
      <c r="D2240" s="11" t="s">
        <v>260</v>
      </c>
      <c r="E2240" s="19" t="s">
        <v>4490</v>
      </c>
      <c r="F2240" s="10">
        <v>42036</v>
      </c>
      <c r="G2240" s="10">
        <v>45323</v>
      </c>
      <c r="H2240" s="11">
        <v>10</v>
      </c>
      <c r="I2240" s="20" t="s">
        <v>259</v>
      </c>
      <c r="J2240" s="11" t="s">
        <v>261</v>
      </c>
      <c r="K2240" s="11" t="s">
        <v>8715</v>
      </c>
      <c r="L2240" s="11">
        <v>2</v>
      </c>
    </row>
    <row r="2241" spans="1:12">
      <c r="A2241" s="11" t="s">
        <v>4241</v>
      </c>
      <c r="D2241" s="11" t="s">
        <v>260</v>
      </c>
      <c r="E2241" s="19" t="s">
        <v>4491</v>
      </c>
      <c r="F2241" s="10">
        <v>42036</v>
      </c>
      <c r="G2241" s="10">
        <v>45323</v>
      </c>
      <c r="H2241" s="11">
        <v>10</v>
      </c>
      <c r="I2241" s="20" t="s">
        <v>259</v>
      </c>
      <c r="J2241" s="11" t="s">
        <v>261</v>
      </c>
      <c r="K2241" s="11" t="s">
        <v>8715</v>
      </c>
      <c r="L2241" s="11">
        <v>2</v>
      </c>
    </row>
    <row r="2242" spans="1:12">
      <c r="A2242" s="11" t="s">
        <v>4242</v>
      </c>
      <c r="D2242" s="11" t="s">
        <v>260</v>
      </c>
      <c r="E2242" s="19" t="s">
        <v>4492</v>
      </c>
      <c r="F2242" s="10">
        <v>42036</v>
      </c>
      <c r="G2242" s="10">
        <v>45323</v>
      </c>
      <c r="H2242" s="11">
        <v>10</v>
      </c>
      <c r="I2242" s="20" t="s">
        <v>259</v>
      </c>
      <c r="J2242" s="11" t="s">
        <v>261</v>
      </c>
      <c r="K2242" s="11" t="s">
        <v>8715</v>
      </c>
      <c r="L2242" s="11">
        <v>2</v>
      </c>
    </row>
    <row r="2243" spans="1:12">
      <c r="A2243" s="11" t="s">
        <v>4243</v>
      </c>
      <c r="D2243" s="11" t="s">
        <v>260</v>
      </c>
      <c r="E2243" s="19" t="s">
        <v>4493</v>
      </c>
      <c r="F2243" s="10">
        <v>42036</v>
      </c>
      <c r="G2243" s="10">
        <v>45323</v>
      </c>
      <c r="H2243" s="11">
        <v>10</v>
      </c>
      <c r="I2243" s="20" t="s">
        <v>259</v>
      </c>
      <c r="J2243" s="11" t="s">
        <v>261</v>
      </c>
      <c r="K2243" s="11" t="s">
        <v>8715</v>
      </c>
      <c r="L2243" s="11">
        <v>2</v>
      </c>
    </row>
    <row r="2244" spans="1:12">
      <c r="A2244" s="11" t="s">
        <v>4244</v>
      </c>
      <c r="D2244" s="11" t="s">
        <v>260</v>
      </c>
      <c r="E2244" s="19" t="s">
        <v>4494</v>
      </c>
      <c r="F2244" s="10">
        <v>42036</v>
      </c>
      <c r="G2244" s="10">
        <v>45323</v>
      </c>
      <c r="H2244" s="11">
        <v>10</v>
      </c>
      <c r="I2244" s="20" t="s">
        <v>259</v>
      </c>
      <c r="J2244" s="11" t="s">
        <v>261</v>
      </c>
      <c r="K2244" s="11" t="s">
        <v>8715</v>
      </c>
      <c r="L2244" s="11">
        <v>2</v>
      </c>
    </row>
    <row r="2245" spans="1:12">
      <c r="A2245" s="11" t="s">
        <v>4245</v>
      </c>
      <c r="D2245" s="11" t="s">
        <v>260</v>
      </c>
      <c r="E2245" s="19" t="s">
        <v>4495</v>
      </c>
      <c r="F2245" s="10">
        <v>42036</v>
      </c>
      <c r="G2245" s="10">
        <v>45323</v>
      </c>
      <c r="H2245" s="11">
        <v>10</v>
      </c>
      <c r="I2245" s="20" t="s">
        <v>259</v>
      </c>
      <c r="J2245" s="11" t="s">
        <v>261</v>
      </c>
      <c r="K2245" s="11" t="s">
        <v>8715</v>
      </c>
      <c r="L2245" s="11">
        <v>2</v>
      </c>
    </row>
    <row r="2246" spans="1:12">
      <c r="A2246" s="11" t="s">
        <v>4246</v>
      </c>
      <c r="D2246" s="11" t="s">
        <v>260</v>
      </c>
      <c r="E2246" s="19" t="s">
        <v>4496</v>
      </c>
      <c r="F2246" s="10">
        <v>42036</v>
      </c>
      <c r="G2246" s="10">
        <v>45323</v>
      </c>
      <c r="H2246" s="11">
        <v>10</v>
      </c>
      <c r="I2246" s="20" t="s">
        <v>259</v>
      </c>
      <c r="J2246" s="11" t="s">
        <v>261</v>
      </c>
      <c r="K2246" s="11" t="s">
        <v>8715</v>
      </c>
      <c r="L2246" s="11">
        <v>2</v>
      </c>
    </row>
    <row r="2247" spans="1:12">
      <c r="A2247" s="11" t="s">
        <v>4247</v>
      </c>
      <c r="D2247" s="11" t="s">
        <v>260</v>
      </c>
      <c r="E2247" s="19" t="s">
        <v>4497</v>
      </c>
      <c r="F2247" s="10">
        <v>42036</v>
      </c>
      <c r="G2247" s="10">
        <v>45323</v>
      </c>
      <c r="H2247" s="11">
        <v>10</v>
      </c>
      <c r="I2247" s="20" t="s">
        <v>259</v>
      </c>
      <c r="J2247" s="11" t="s">
        <v>261</v>
      </c>
      <c r="K2247" s="11" t="s">
        <v>8715</v>
      </c>
      <c r="L2247" s="11">
        <v>2</v>
      </c>
    </row>
    <row r="2248" spans="1:12">
      <c r="A2248" s="11" t="s">
        <v>4248</v>
      </c>
      <c r="D2248" s="11" t="s">
        <v>260</v>
      </c>
      <c r="E2248" s="19" t="s">
        <v>4498</v>
      </c>
      <c r="F2248" s="10">
        <v>42036</v>
      </c>
      <c r="G2248" s="10">
        <v>45323</v>
      </c>
      <c r="H2248" s="11">
        <v>10</v>
      </c>
      <c r="I2248" s="20" t="s">
        <v>259</v>
      </c>
      <c r="J2248" s="11" t="s">
        <v>261</v>
      </c>
      <c r="K2248" s="11" t="s">
        <v>8715</v>
      </c>
      <c r="L2248" s="11">
        <v>2</v>
      </c>
    </row>
    <row r="2249" spans="1:12">
      <c r="A2249" s="11" t="s">
        <v>4249</v>
      </c>
      <c r="D2249" s="11" t="s">
        <v>260</v>
      </c>
      <c r="E2249" s="19" t="s">
        <v>4499</v>
      </c>
      <c r="F2249" s="10">
        <v>42036</v>
      </c>
      <c r="G2249" s="10">
        <v>45323</v>
      </c>
      <c r="H2249" s="11">
        <v>10</v>
      </c>
      <c r="I2249" s="20" t="s">
        <v>259</v>
      </c>
      <c r="J2249" s="11" t="s">
        <v>261</v>
      </c>
      <c r="K2249" s="11" t="s">
        <v>8715</v>
      </c>
      <c r="L2249" s="11">
        <v>2</v>
      </c>
    </row>
    <row r="2250" spans="1:12">
      <c r="A2250" s="11" t="s">
        <v>4250</v>
      </c>
      <c r="D2250" s="11" t="s">
        <v>260</v>
      </c>
      <c r="E2250" s="19" t="s">
        <v>4500</v>
      </c>
      <c r="F2250" s="10">
        <v>42036</v>
      </c>
      <c r="G2250" s="10">
        <v>45323</v>
      </c>
      <c r="H2250" s="11">
        <v>10</v>
      </c>
      <c r="I2250" s="20" t="s">
        <v>259</v>
      </c>
      <c r="J2250" s="11" t="s">
        <v>261</v>
      </c>
      <c r="K2250" s="11" t="s">
        <v>8715</v>
      </c>
      <c r="L2250" s="11">
        <v>2</v>
      </c>
    </row>
    <row r="2251" spans="1:12">
      <c r="A2251" s="11" t="s">
        <v>4251</v>
      </c>
      <c r="D2251" s="11" t="s">
        <v>260</v>
      </c>
      <c r="E2251" s="19" t="s">
        <v>4501</v>
      </c>
      <c r="F2251" s="10">
        <v>42036</v>
      </c>
      <c r="G2251" s="10">
        <v>45323</v>
      </c>
      <c r="H2251" s="11">
        <v>10</v>
      </c>
      <c r="I2251" s="20" t="s">
        <v>259</v>
      </c>
      <c r="J2251" s="11" t="s">
        <v>261</v>
      </c>
      <c r="K2251" s="11" t="s">
        <v>8715</v>
      </c>
      <c r="L2251" s="11">
        <v>2</v>
      </c>
    </row>
    <row r="2252" spans="1:12">
      <c r="A2252" s="11" t="s">
        <v>4252</v>
      </c>
      <c r="D2252" s="11" t="s">
        <v>260</v>
      </c>
      <c r="E2252" s="19" t="s">
        <v>4502</v>
      </c>
      <c r="F2252" s="10">
        <v>42036</v>
      </c>
      <c r="G2252" s="10">
        <v>45323</v>
      </c>
      <c r="H2252" s="11">
        <v>10</v>
      </c>
      <c r="I2252" s="20" t="s">
        <v>259</v>
      </c>
      <c r="J2252" s="11" t="s">
        <v>261</v>
      </c>
      <c r="K2252" s="11" t="s">
        <v>8715</v>
      </c>
      <c r="L2252" s="11">
        <v>2</v>
      </c>
    </row>
    <row r="2253" spans="1:12">
      <c r="A2253" s="11" t="s">
        <v>4253</v>
      </c>
      <c r="D2253" s="11" t="s">
        <v>260</v>
      </c>
      <c r="E2253" s="19" t="s">
        <v>4503</v>
      </c>
      <c r="F2253" s="10">
        <v>42036</v>
      </c>
      <c r="G2253" s="10">
        <v>45323</v>
      </c>
      <c r="H2253" s="11">
        <v>10</v>
      </c>
      <c r="I2253" s="20" t="s">
        <v>259</v>
      </c>
      <c r="J2253" s="11" t="s">
        <v>261</v>
      </c>
      <c r="K2253" s="11" t="s">
        <v>8715</v>
      </c>
      <c r="L2253" s="11">
        <v>2</v>
      </c>
    </row>
    <row r="2254" spans="1:12">
      <c r="A2254" s="11" t="s">
        <v>4254</v>
      </c>
      <c r="D2254" s="11" t="s">
        <v>260</v>
      </c>
      <c r="E2254" s="19" t="s">
        <v>4504</v>
      </c>
      <c r="F2254" s="10">
        <v>42036</v>
      </c>
      <c r="G2254" s="10">
        <v>45323</v>
      </c>
      <c r="H2254" s="11">
        <v>10</v>
      </c>
      <c r="I2254" s="20" t="s">
        <v>259</v>
      </c>
      <c r="J2254" s="11" t="s">
        <v>261</v>
      </c>
      <c r="K2254" s="11" t="s">
        <v>8715</v>
      </c>
      <c r="L2254" s="11">
        <v>2</v>
      </c>
    </row>
    <row r="2255" spans="1:12">
      <c r="A2255" s="11" t="s">
        <v>4255</v>
      </c>
      <c r="D2255" s="11" t="s">
        <v>260</v>
      </c>
      <c r="E2255" s="19" t="s">
        <v>4505</v>
      </c>
      <c r="F2255" s="10">
        <v>42036</v>
      </c>
      <c r="G2255" s="10">
        <v>45323</v>
      </c>
      <c r="H2255" s="11">
        <v>10</v>
      </c>
      <c r="I2255" s="20" t="s">
        <v>259</v>
      </c>
      <c r="J2255" s="11" t="s">
        <v>261</v>
      </c>
      <c r="K2255" s="11" t="s">
        <v>8715</v>
      </c>
      <c r="L2255" s="11">
        <v>2</v>
      </c>
    </row>
    <row r="2256" spans="1:12">
      <c r="A2256" s="11" t="s">
        <v>4256</v>
      </c>
      <c r="D2256" s="11" t="s">
        <v>260</v>
      </c>
      <c r="E2256" s="19" t="s">
        <v>4506</v>
      </c>
      <c r="F2256" s="10">
        <v>42036</v>
      </c>
      <c r="G2256" s="10">
        <v>45323</v>
      </c>
      <c r="H2256" s="11">
        <v>10</v>
      </c>
      <c r="I2256" s="20" t="s">
        <v>259</v>
      </c>
      <c r="J2256" s="11" t="s">
        <v>261</v>
      </c>
      <c r="K2256" s="11" t="s">
        <v>8715</v>
      </c>
      <c r="L2256" s="11">
        <v>2</v>
      </c>
    </row>
    <row r="2257" spans="1:12">
      <c r="A2257" s="11" t="s">
        <v>4257</v>
      </c>
      <c r="D2257" s="11" t="s">
        <v>260</v>
      </c>
      <c r="E2257" s="19" t="s">
        <v>4507</v>
      </c>
      <c r="F2257" s="10">
        <v>42036</v>
      </c>
      <c r="G2257" s="10">
        <v>45323</v>
      </c>
      <c r="H2257" s="11">
        <v>10</v>
      </c>
      <c r="I2257" s="20" t="s">
        <v>259</v>
      </c>
      <c r="J2257" s="11" t="s">
        <v>261</v>
      </c>
      <c r="K2257" s="11" t="s">
        <v>8715</v>
      </c>
      <c r="L2257" s="11">
        <v>2</v>
      </c>
    </row>
    <row r="2258" spans="1:12">
      <c r="A2258" s="11" t="s">
        <v>4258</v>
      </c>
      <c r="D2258" s="11" t="s">
        <v>260</v>
      </c>
      <c r="E2258" s="19" t="s">
        <v>4508</v>
      </c>
      <c r="F2258" s="10">
        <v>42036</v>
      </c>
      <c r="G2258" s="10">
        <v>45323</v>
      </c>
      <c r="H2258" s="11">
        <v>10</v>
      </c>
      <c r="I2258" s="20" t="s">
        <v>259</v>
      </c>
      <c r="J2258" s="11" t="s">
        <v>261</v>
      </c>
      <c r="K2258" s="11" t="s">
        <v>8715</v>
      </c>
      <c r="L2258" s="11">
        <v>2</v>
      </c>
    </row>
    <row r="2259" spans="1:12">
      <c r="A2259" s="11" t="s">
        <v>4259</v>
      </c>
      <c r="D2259" s="11" t="s">
        <v>260</v>
      </c>
      <c r="E2259" s="19" t="s">
        <v>4509</v>
      </c>
      <c r="F2259" s="10">
        <v>42036</v>
      </c>
      <c r="G2259" s="10">
        <v>45323</v>
      </c>
      <c r="H2259" s="11">
        <v>10</v>
      </c>
      <c r="I2259" s="20" t="s">
        <v>259</v>
      </c>
      <c r="J2259" s="11" t="s">
        <v>261</v>
      </c>
      <c r="K2259" s="11" t="s">
        <v>8715</v>
      </c>
      <c r="L2259" s="11">
        <v>2</v>
      </c>
    </row>
    <row r="2260" spans="1:12">
      <c r="A2260" s="11" t="s">
        <v>4260</v>
      </c>
      <c r="D2260" s="11" t="s">
        <v>260</v>
      </c>
      <c r="E2260" s="19" t="s">
        <v>4510</v>
      </c>
      <c r="F2260" s="10">
        <v>42036</v>
      </c>
      <c r="G2260" s="10">
        <v>45323</v>
      </c>
      <c r="H2260" s="11">
        <v>10</v>
      </c>
      <c r="I2260" s="20" t="s">
        <v>259</v>
      </c>
      <c r="J2260" s="11" t="s">
        <v>261</v>
      </c>
      <c r="K2260" s="11" t="s">
        <v>8715</v>
      </c>
      <c r="L2260" s="11">
        <v>2</v>
      </c>
    </row>
    <row r="2261" spans="1:12">
      <c r="A2261" s="11" t="s">
        <v>4261</v>
      </c>
      <c r="D2261" s="11" t="s">
        <v>260</v>
      </c>
      <c r="E2261" s="19" t="s">
        <v>4511</v>
      </c>
      <c r="F2261" s="10">
        <v>42036</v>
      </c>
      <c r="G2261" s="10">
        <v>45323</v>
      </c>
      <c r="H2261" s="11">
        <v>10</v>
      </c>
      <c r="I2261" s="20" t="s">
        <v>259</v>
      </c>
      <c r="J2261" s="11" t="s">
        <v>261</v>
      </c>
      <c r="K2261" s="11" t="s">
        <v>8715</v>
      </c>
      <c r="L2261" s="11">
        <v>2</v>
      </c>
    </row>
    <row r="2262" spans="1:12">
      <c r="A2262" s="11" t="s">
        <v>4512</v>
      </c>
      <c r="D2262" s="11" t="s">
        <v>260</v>
      </c>
      <c r="E2262" s="19" t="s">
        <v>4762</v>
      </c>
      <c r="F2262" s="10">
        <v>42036</v>
      </c>
      <c r="G2262" s="10">
        <v>45323</v>
      </c>
      <c r="H2262" s="11">
        <v>10</v>
      </c>
      <c r="I2262" s="20" t="s">
        <v>259</v>
      </c>
      <c r="J2262" s="11" t="s">
        <v>261</v>
      </c>
      <c r="K2262" s="11" t="s">
        <v>8715</v>
      </c>
      <c r="L2262" s="11">
        <v>2</v>
      </c>
    </row>
    <row r="2263" spans="1:12">
      <c r="A2263" s="11" t="s">
        <v>4513</v>
      </c>
      <c r="D2263" s="11" t="s">
        <v>260</v>
      </c>
      <c r="E2263" s="19" t="s">
        <v>4763</v>
      </c>
      <c r="F2263" s="10">
        <v>42036</v>
      </c>
      <c r="G2263" s="10">
        <v>45323</v>
      </c>
      <c r="H2263" s="11">
        <v>10</v>
      </c>
      <c r="I2263" s="20" t="s">
        <v>259</v>
      </c>
      <c r="J2263" s="11" t="s">
        <v>261</v>
      </c>
      <c r="K2263" s="11" t="s">
        <v>8715</v>
      </c>
      <c r="L2263" s="11">
        <v>2</v>
      </c>
    </row>
    <row r="2264" spans="1:12">
      <c r="A2264" s="11" t="s">
        <v>4514</v>
      </c>
      <c r="D2264" s="11" t="s">
        <v>260</v>
      </c>
      <c r="E2264" s="19" t="s">
        <v>4764</v>
      </c>
      <c r="F2264" s="10">
        <v>42036</v>
      </c>
      <c r="G2264" s="10">
        <v>45323</v>
      </c>
      <c r="H2264" s="11">
        <v>10</v>
      </c>
      <c r="I2264" s="20" t="s">
        <v>259</v>
      </c>
      <c r="J2264" s="11" t="s">
        <v>261</v>
      </c>
      <c r="K2264" s="11" t="s">
        <v>8715</v>
      </c>
      <c r="L2264" s="11">
        <v>2</v>
      </c>
    </row>
    <row r="2265" spans="1:12">
      <c r="A2265" s="11" t="s">
        <v>4515</v>
      </c>
      <c r="D2265" s="11" t="s">
        <v>260</v>
      </c>
      <c r="E2265" s="19" t="s">
        <v>4765</v>
      </c>
      <c r="F2265" s="10">
        <v>42036</v>
      </c>
      <c r="G2265" s="10">
        <v>45323</v>
      </c>
      <c r="H2265" s="11">
        <v>10</v>
      </c>
      <c r="I2265" s="20" t="s">
        <v>259</v>
      </c>
      <c r="J2265" s="11" t="s">
        <v>261</v>
      </c>
      <c r="K2265" s="11" t="s">
        <v>8715</v>
      </c>
      <c r="L2265" s="11">
        <v>2</v>
      </c>
    </row>
    <row r="2266" spans="1:12">
      <c r="A2266" s="11" t="s">
        <v>4516</v>
      </c>
      <c r="D2266" s="11" t="s">
        <v>260</v>
      </c>
      <c r="E2266" s="19" t="s">
        <v>4766</v>
      </c>
      <c r="F2266" s="10">
        <v>42036</v>
      </c>
      <c r="G2266" s="10">
        <v>45323</v>
      </c>
      <c r="H2266" s="11">
        <v>10</v>
      </c>
      <c r="I2266" s="20" t="s">
        <v>259</v>
      </c>
      <c r="J2266" s="11" t="s">
        <v>261</v>
      </c>
      <c r="K2266" s="11" t="s">
        <v>8715</v>
      </c>
      <c r="L2266" s="11">
        <v>2</v>
      </c>
    </row>
    <row r="2267" spans="1:12">
      <c r="A2267" s="11" t="s">
        <v>4517</v>
      </c>
      <c r="D2267" s="11" t="s">
        <v>260</v>
      </c>
      <c r="E2267" s="19" t="s">
        <v>4767</v>
      </c>
      <c r="F2267" s="10">
        <v>42036</v>
      </c>
      <c r="G2267" s="10">
        <v>45323</v>
      </c>
      <c r="H2267" s="11">
        <v>10</v>
      </c>
      <c r="I2267" s="20" t="s">
        <v>259</v>
      </c>
      <c r="J2267" s="11" t="s">
        <v>261</v>
      </c>
      <c r="K2267" s="11" t="s">
        <v>8715</v>
      </c>
      <c r="L2267" s="11">
        <v>2</v>
      </c>
    </row>
    <row r="2268" spans="1:12">
      <c r="A2268" s="11" t="s">
        <v>4518</v>
      </c>
      <c r="D2268" s="11" t="s">
        <v>260</v>
      </c>
      <c r="E2268" s="19" t="s">
        <v>4768</v>
      </c>
      <c r="F2268" s="10">
        <v>42036</v>
      </c>
      <c r="G2268" s="10">
        <v>45323</v>
      </c>
      <c r="H2268" s="11">
        <v>10</v>
      </c>
      <c r="I2268" s="20" t="s">
        <v>259</v>
      </c>
      <c r="J2268" s="11" t="s">
        <v>261</v>
      </c>
      <c r="K2268" s="11" t="s">
        <v>8715</v>
      </c>
      <c r="L2268" s="11">
        <v>2</v>
      </c>
    </row>
    <row r="2269" spans="1:12">
      <c r="A2269" s="11" t="s">
        <v>4519</v>
      </c>
      <c r="D2269" s="11" t="s">
        <v>260</v>
      </c>
      <c r="E2269" s="19" t="s">
        <v>4769</v>
      </c>
      <c r="F2269" s="10">
        <v>42036</v>
      </c>
      <c r="G2269" s="10">
        <v>45323</v>
      </c>
      <c r="H2269" s="11">
        <v>10</v>
      </c>
      <c r="I2269" s="20" t="s">
        <v>259</v>
      </c>
      <c r="J2269" s="11" t="s">
        <v>261</v>
      </c>
      <c r="K2269" s="11" t="s">
        <v>8715</v>
      </c>
      <c r="L2269" s="11">
        <v>2</v>
      </c>
    </row>
    <row r="2270" spans="1:12">
      <c r="A2270" s="11" t="s">
        <v>4520</v>
      </c>
      <c r="D2270" s="11" t="s">
        <v>260</v>
      </c>
      <c r="E2270" s="19" t="s">
        <v>4770</v>
      </c>
      <c r="F2270" s="10">
        <v>42036</v>
      </c>
      <c r="G2270" s="10">
        <v>45323</v>
      </c>
      <c r="H2270" s="11">
        <v>10</v>
      </c>
      <c r="I2270" s="20" t="s">
        <v>259</v>
      </c>
      <c r="J2270" s="11" t="s">
        <v>261</v>
      </c>
      <c r="K2270" s="11" t="s">
        <v>8715</v>
      </c>
      <c r="L2270" s="11">
        <v>2</v>
      </c>
    </row>
    <row r="2271" spans="1:12">
      <c r="A2271" s="11" t="s">
        <v>4521</v>
      </c>
      <c r="D2271" s="11" t="s">
        <v>260</v>
      </c>
      <c r="E2271" s="19" t="s">
        <v>4771</v>
      </c>
      <c r="F2271" s="10">
        <v>42036</v>
      </c>
      <c r="G2271" s="10">
        <v>45323</v>
      </c>
      <c r="H2271" s="11">
        <v>10</v>
      </c>
      <c r="I2271" s="20" t="s">
        <v>259</v>
      </c>
      <c r="J2271" s="11" t="s">
        <v>261</v>
      </c>
      <c r="K2271" s="11" t="s">
        <v>8715</v>
      </c>
      <c r="L2271" s="11">
        <v>2</v>
      </c>
    </row>
    <row r="2272" spans="1:12">
      <c r="A2272" s="11" t="s">
        <v>4522</v>
      </c>
      <c r="D2272" s="11" t="s">
        <v>260</v>
      </c>
      <c r="E2272" s="19" t="s">
        <v>4772</v>
      </c>
      <c r="F2272" s="10">
        <v>42036</v>
      </c>
      <c r="G2272" s="10">
        <v>45323</v>
      </c>
      <c r="H2272" s="11">
        <v>10</v>
      </c>
      <c r="I2272" s="20" t="s">
        <v>259</v>
      </c>
      <c r="J2272" s="11" t="s">
        <v>261</v>
      </c>
      <c r="K2272" s="11" t="s">
        <v>8715</v>
      </c>
      <c r="L2272" s="11">
        <v>2</v>
      </c>
    </row>
    <row r="2273" spans="1:12">
      <c r="A2273" s="11" t="s">
        <v>4523</v>
      </c>
      <c r="D2273" s="11" t="s">
        <v>260</v>
      </c>
      <c r="E2273" s="19" t="s">
        <v>4773</v>
      </c>
      <c r="F2273" s="10">
        <v>42036</v>
      </c>
      <c r="G2273" s="10">
        <v>45323</v>
      </c>
      <c r="H2273" s="11">
        <v>10</v>
      </c>
      <c r="I2273" s="20" t="s">
        <v>259</v>
      </c>
      <c r="J2273" s="11" t="s">
        <v>261</v>
      </c>
      <c r="K2273" s="11" t="s">
        <v>8715</v>
      </c>
      <c r="L2273" s="11">
        <v>2</v>
      </c>
    </row>
    <row r="2274" spans="1:12">
      <c r="A2274" s="11" t="s">
        <v>4524</v>
      </c>
      <c r="D2274" s="11" t="s">
        <v>260</v>
      </c>
      <c r="E2274" s="19" t="s">
        <v>4774</v>
      </c>
      <c r="F2274" s="10">
        <v>42036</v>
      </c>
      <c r="G2274" s="10">
        <v>45323</v>
      </c>
      <c r="H2274" s="11">
        <v>10</v>
      </c>
      <c r="I2274" s="20" t="s">
        <v>259</v>
      </c>
      <c r="J2274" s="11" t="s">
        <v>261</v>
      </c>
      <c r="K2274" s="11" t="s">
        <v>8715</v>
      </c>
      <c r="L2274" s="11">
        <v>2</v>
      </c>
    </row>
    <row r="2275" spans="1:12">
      <c r="A2275" s="11" t="s">
        <v>4525</v>
      </c>
      <c r="D2275" s="11" t="s">
        <v>260</v>
      </c>
      <c r="E2275" s="19" t="s">
        <v>4775</v>
      </c>
      <c r="F2275" s="10">
        <v>42036</v>
      </c>
      <c r="G2275" s="10">
        <v>45323</v>
      </c>
      <c r="H2275" s="11">
        <v>10</v>
      </c>
      <c r="I2275" s="20" t="s">
        <v>259</v>
      </c>
      <c r="J2275" s="11" t="s">
        <v>261</v>
      </c>
      <c r="K2275" s="11" t="s">
        <v>8715</v>
      </c>
      <c r="L2275" s="11">
        <v>2</v>
      </c>
    </row>
    <row r="2276" spans="1:12">
      <c r="A2276" s="11" t="s">
        <v>4526</v>
      </c>
      <c r="D2276" s="11" t="s">
        <v>260</v>
      </c>
      <c r="E2276" s="19" t="s">
        <v>4776</v>
      </c>
      <c r="F2276" s="10">
        <v>42036</v>
      </c>
      <c r="G2276" s="10">
        <v>45323</v>
      </c>
      <c r="H2276" s="11">
        <v>10</v>
      </c>
      <c r="I2276" s="20" t="s">
        <v>259</v>
      </c>
      <c r="J2276" s="11" t="s">
        <v>261</v>
      </c>
      <c r="K2276" s="11" t="s">
        <v>8715</v>
      </c>
      <c r="L2276" s="11">
        <v>2</v>
      </c>
    </row>
    <row r="2277" spans="1:12">
      <c r="A2277" s="11" t="s">
        <v>4527</v>
      </c>
      <c r="D2277" s="11" t="s">
        <v>260</v>
      </c>
      <c r="E2277" s="19" t="s">
        <v>4777</v>
      </c>
      <c r="F2277" s="10">
        <v>42036</v>
      </c>
      <c r="G2277" s="10">
        <v>45323</v>
      </c>
      <c r="H2277" s="11">
        <v>10</v>
      </c>
      <c r="I2277" s="20" t="s">
        <v>259</v>
      </c>
      <c r="J2277" s="11" t="s">
        <v>261</v>
      </c>
      <c r="K2277" s="11" t="s">
        <v>8715</v>
      </c>
      <c r="L2277" s="11">
        <v>2</v>
      </c>
    </row>
    <row r="2278" spans="1:12">
      <c r="A2278" s="11" t="s">
        <v>4528</v>
      </c>
      <c r="D2278" s="11" t="s">
        <v>260</v>
      </c>
      <c r="E2278" s="19" t="s">
        <v>4778</v>
      </c>
      <c r="F2278" s="10">
        <v>42036</v>
      </c>
      <c r="G2278" s="10">
        <v>45323</v>
      </c>
      <c r="H2278" s="11">
        <v>10</v>
      </c>
      <c r="I2278" s="20" t="s">
        <v>259</v>
      </c>
      <c r="J2278" s="11" t="s">
        <v>261</v>
      </c>
      <c r="K2278" s="11" t="s">
        <v>8715</v>
      </c>
      <c r="L2278" s="11">
        <v>2</v>
      </c>
    </row>
    <row r="2279" spans="1:12">
      <c r="A2279" s="11" t="s">
        <v>4529</v>
      </c>
      <c r="D2279" s="11" t="s">
        <v>260</v>
      </c>
      <c r="E2279" s="19" t="s">
        <v>4779</v>
      </c>
      <c r="F2279" s="10">
        <v>42036</v>
      </c>
      <c r="G2279" s="10">
        <v>45323</v>
      </c>
      <c r="H2279" s="11">
        <v>10</v>
      </c>
      <c r="I2279" s="20" t="s">
        <v>259</v>
      </c>
      <c r="J2279" s="11" t="s">
        <v>261</v>
      </c>
      <c r="K2279" s="11" t="s">
        <v>8715</v>
      </c>
      <c r="L2279" s="11">
        <v>2</v>
      </c>
    </row>
    <row r="2280" spans="1:12">
      <c r="A2280" s="11" t="s">
        <v>4530</v>
      </c>
      <c r="D2280" s="11" t="s">
        <v>260</v>
      </c>
      <c r="E2280" s="19" t="s">
        <v>4780</v>
      </c>
      <c r="F2280" s="10">
        <v>42036</v>
      </c>
      <c r="G2280" s="10">
        <v>45323</v>
      </c>
      <c r="H2280" s="11">
        <v>10</v>
      </c>
      <c r="I2280" s="20" t="s">
        <v>259</v>
      </c>
      <c r="J2280" s="11" t="s">
        <v>261</v>
      </c>
      <c r="K2280" s="11" t="s">
        <v>8715</v>
      </c>
      <c r="L2280" s="11">
        <v>2</v>
      </c>
    </row>
    <row r="2281" spans="1:12">
      <c r="A2281" s="11" t="s">
        <v>4531</v>
      </c>
      <c r="D2281" s="11" t="s">
        <v>260</v>
      </c>
      <c r="E2281" s="19" t="s">
        <v>4781</v>
      </c>
      <c r="F2281" s="10">
        <v>42036</v>
      </c>
      <c r="G2281" s="10">
        <v>45323</v>
      </c>
      <c r="H2281" s="11">
        <v>10</v>
      </c>
      <c r="I2281" s="20" t="s">
        <v>259</v>
      </c>
      <c r="J2281" s="11" t="s">
        <v>261</v>
      </c>
      <c r="K2281" s="11" t="s">
        <v>8715</v>
      </c>
      <c r="L2281" s="11">
        <v>2</v>
      </c>
    </row>
    <row r="2282" spans="1:12">
      <c r="A2282" s="11" t="s">
        <v>4532</v>
      </c>
      <c r="D2282" s="11" t="s">
        <v>260</v>
      </c>
      <c r="E2282" s="19" t="s">
        <v>4782</v>
      </c>
      <c r="F2282" s="10">
        <v>42036</v>
      </c>
      <c r="G2282" s="10">
        <v>45323</v>
      </c>
      <c r="H2282" s="11">
        <v>10</v>
      </c>
      <c r="I2282" s="20" t="s">
        <v>259</v>
      </c>
      <c r="J2282" s="11" t="s">
        <v>261</v>
      </c>
      <c r="K2282" s="11" t="s">
        <v>8715</v>
      </c>
      <c r="L2282" s="11">
        <v>2</v>
      </c>
    </row>
    <row r="2283" spans="1:12">
      <c r="A2283" s="11" t="s">
        <v>4533</v>
      </c>
      <c r="D2283" s="11" t="s">
        <v>260</v>
      </c>
      <c r="E2283" s="19" t="s">
        <v>4783</v>
      </c>
      <c r="F2283" s="10">
        <v>42036</v>
      </c>
      <c r="G2283" s="10">
        <v>45323</v>
      </c>
      <c r="H2283" s="11">
        <v>10</v>
      </c>
      <c r="I2283" s="20" t="s">
        <v>259</v>
      </c>
      <c r="J2283" s="11" t="s">
        <v>261</v>
      </c>
      <c r="K2283" s="11" t="s">
        <v>8715</v>
      </c>
      <c r="L2283" s="11">
        <v>2</v>
      </c>
    </row>
    <row r="2284" spans="1:12">
      <c r="A2284" s="11" t="s">
        <v>4534</v>
      </c>
      <c r="D2284" s="11" t="s">
        <v>260</v>
      </c>
      <c r="E2284" s="19" t="s">
        <v>4784</v>
      </c>
      <c r="F2284" s="10">
        <v>42036</v>
      </c>
      <c r="G2284" s="10">
        <v>45323</v>
      </c>
      <c r="H2284" s="11">
        <v>10</v>
      </c>
      <c r="I2284" s="20" t="s">
        <v>259</v>
      </c>
      <c r="J2284" s="11" t="s">
        <v>261</v>
      </c>
      <c r="K2284" s="11" t="s">
        <v>8715</v>
      </c>
      <c r="L2284" s="11">
        <v>2</v>
      </c>
    </row>
    <row r="2285" spans="1:12">
      <c r="A2285" s="11" t="s">
        <v>4535</v>
      </c>
      <c r="D2285" s="11" t="s">
        <v>260</v>
      </c>
      <c r="E2285" s="19" t="s">
        <v>4785</v>
      </c>
      <c r="F2285" s="10">
        <v>42036</v>
      </c>
      <c r="G2285" s="10">
        <v>45323</v>
      </c>
      <c r="H2285" s="11">
        <v>10</v>
      </c>
      <c r="I2285" s="20" t="s">
        <v>259</v>
      </c>
      <c r="J2285" s="11" t="s">
        <v>261</v>
      </c>
      <c r="K2285" s="11" t="s">
        <v>8715</v>
      </c>
      <c r="L2285" s="11">
        <v>2</v>
      </c>
    </row>
    <row r="2286" spans="1:12">
      <c r="A2286" s="11" t="s">
        <v>4536</v>
      </c>
      <c r="D2286" s="11" t="s">
        <v>260</v>
      </c>
      <c r="E2286" s="19" t="s">
        <v>4786</v>
      </c>
      <c r="F2286" s="10">
        <v>42036</v>
      </c>
      <c r="G2286" s="10">
        <v>45323</v>
      </c>
      <c r="H2286" s="11">
        <v>10</v>
      </c>
      <c r="I2286" s="20" t="s">
        <v>259</v>
      </c>
      <c r="J2286" s="11" t="s">
        <v>261</v>
      </c>
      <c r="K2286" s="11" t="s">
        <v>8715</v>
      </c>
      <c r="L2286" s="11">
        <v>2</v>
      </c>
    </row>
    <row r="2287" spans="1:12">
      <c r="A2287" s="11" t="s">
        <v>4537</v>
      </c>
      <c r="D2287" s="11" t="s">
        <v>260</v>
      </c>
      <c r="E2287" s="19" t="s">
        <v>4787</v>
      </c>
      <c r="F2287" s="10">
        <v>42036</v>
      </c>
      <c r="G2287" s="10">
        <v>45323</v>
      </c>
      <c r="H2287" s="11">
        <v>10</v>
      </c>
      <c r="I2287" s="20" t="s">
        <v>259</v>
      </c>
      <c r="J2287" s="11" t="s">
        <v>261</v>
      </c>
      <c r="K2287" s="11" t="s">
        <v>8715</v>
      </c>
      <c r="L2287" s="11">
        <v>2</v>
      </c>
    </row>
    <row r="2288" spans="1:12">
      <c r="A2288" s="11" t="s">
        <v>4538</v>
      </c>
      <c r="D2288" s="11" t="s">
        <v>260</v>
      </c>
      <c r="E2288" s="19" t="s">
        <v>4788</v>
      </c>
      <c r="F2288" s="10">
        <v>42036</v>
      </c>
      <c r="G2288" s="10">
        <v>45323</v>
      </c>
      <c r="H2288" s="11">
        <v>10</v>
      </c>
      <c r="I2288" s="20" t="s">
        <v>259</v>
      </c>
      <c r="J2288" s="11" t="s">
        <v>261</v>
      </c>
      <c r="K2288" s="11" t="s">
        <v>8715</v>
      </c>
      <c r="L2288" s="11">
        <v>2</v>
      </c>
    </row>
    <row r="2289" spans="1:12">
      <c r="A2289" s="11" t="s">
        <v>4539</v>
      </c>
      <c r="D2289" s="11" t="s">
        <v>260</v>
      </c>
      <c r="E2289" s="19" t="s">
        <v>4789</v>
      </c>
      <c r="F2289" s="10">
        <v>42036</v>
      </c>
      <c r="G2289" s="10">
        <v>45323</v>
      </c>
      <c r="H2289" s="11">
        <v>10</v>
      </c>
      <c r="I2289" s="20" t="s">
        <v>259</v>
      </c>
      <c r="J2289" s="11" t="s">
        <v>261</v>
      </c>
      <c r="K2289" s="11" t="s">
        <v>8715</v>
      </c>
      <c r="L2289" s="11">
        <v>2</v>
      </c>
    </row>
    <row r="2290" spans="1:12">
      <c r="A2290" s="11" t="s">
        <v>4540</v>
      </c>
      <c r="D2290" s="11" t="s">
        <v>260</v>
      </c>
      <c r="E2290" s="19" t="s">
        <v>4790</v>
      </c>
      <c r="F2290" s="10">
        <v>42036</v>
      </c>
      <c r="G2290" s="10">
        <v>45323</v>
      </c>
      <c r="H2290" s="11">
        <v>10</v>
      </c>
      <c r="I2290" s="20" t="s">
        <v>259</v>
      </c>
      <c r="J2290" s="11" t="s">
        <v>261</v>
      </c>
      <c r="K2290" s="11" t="s">
        <v>8715</v>
      </c>
      <c r="L2290" s="11">
        <v>2</v>
      </c>
    </row>
    <row r="2291" spans="1:12">
      <c r="A2291" s="11" t="s">
        <v>4541</v>
      </c>
      <c r="D2291" s="11" t="s">
        <v>260</v>
      </c>
      <c r="E2291" s="19" t="s">
        <v>4791</v>
      </c>
      <c r="F2291" s="10">
        <v>42036</v>
      </c>
      <c r="G2291" s="10">
        <v>45323</v>
      </c>
      <c r="H2291" s="11">
        <v>10</v>
      </c>
      <c r="I2291" s="20" t="s">
        <v>259</v>
      </c>
      <c r="J2291" s="11" t="s">
        <v>261</v>
      </c>
      <c r="K2291" s="11" t="s">
        <v>8715</v>
      </c>
      <c r="L2291" s="11">
        <v>2</v>
      </c>
    </row>
    <row r="2292" spans="1:12">
      <c r="A2292" s="11" t="s">
        <v>4542</v>
      </c>
      <c r="D2292" s="11" t="s">
        <v>260</v>
      </c>
      <c r="E2292" s="19" t="s">
        <v>4792</v>
      </c>
      <c r="F2292" s="10">
        <v>42036</v>
      </c>
      <c r="G2292" s="10">
        <v>45323</v>
      </c>
      <c r="H2292" s="11">
        <v>10</v>
      </c>
      <c r="I2292" s="20" t="s">
        <v>259</v>
      </c>
      <c r="J2292" s="11" t="s">
        <v>261</v>
      </c>
      <c r="K2292" s="11" t="s">
        <v>8715</v>
      </c>
      <c r="L2292" s="11">
        <v>2</v>
      </c>
    </row>
    <row r="2293" spans="1:12">
      <c r="A2293" s="11" t="s">
        <v>4543</v>
      </c>
      <c r="D2293" s="11" t="s">
        <v>260</v>
      </c>
      <c r="E2293" s="19" t="s">
        <v>4793</v>
      </c>
      <c r="F2293" s="10">
        <v>42036</v>
      </c>
      <c r="G2293" s="10">
        <v>45323</v>
      </c>
      <c r="H2293" s="11">
        <v>10</v>
      </c>
      <c r="I2293" s="20" t="s">
        <v>259</v>
      </c>
      <c r="J2293" s="11" t="s">
        <v>261</v>
      </c>
      <c r="K2293" s="11" t="s">
        <v>8715</v>
      </c>
      <c r="L2293" s="11">
        <v>2</v>
      </c>
    </row>
    <row r="2294" spans="1:12">
      <c r="A2294" s="11" t="s">
        <v>4544</v>
      </c>
      <c r="D2294" s="11" t="s">
        <v>260</v>
      </c>
      <c r="E2294" s="19" t="s">
        <v>4794</v>
      </c>
      <c r="F2294" s="10">
        <v>42036</v>
      </c>
      <c r="G2294" s="10">
        <v>45323</v>
      </c>
      <c r="H2294" s="11">
        <v>10</v>
      </c>
      <c r="I2294" s="20" t="s">
        <v>259</v>
      </c>
      <c r="J2294" s="11" t="s">
        <v>261</v>
      </c>
      <c r="K2294" s="11" t="s">
        <v>8715</v>
      </c>
      <c r="L2294" s="11">
        <v>2</v>
      </c>
    </row>
    <row r="2295" spans="1:12">
      <c r="A2295" s="11" t="s">
        <v>4545</v>
      </c>
      <c r="D2295" s="11" t="s">
        <v>260</v>
      </c>
      <c r="E2295" s="19" t="s">
        <v>4795</v>
      </c>
      <c r="F2295" s="10">
        <v>42036</v>
      </c>
      <c r="G2295" s="10">
        <v>45323</v>
      </c>
      <c r="H2295" s="11">
        <v>10</v>
      </c>
      <c r="I2295" s="20" t="s">
        <v>259</v>
      </c>
      <c r="J2295" s="11" t="s">
        <v>261</v>
      </c>
      <c r="K2295" s="11" t="s">
        <v>8715</v>
      </c>
      <c r="L2295" s="11">
        <v>2</v>
      </c>
    </row>
    <row r="2296" spans="1:12">
      <c r="A2296" s="11" t="s">
        <v>4546</v>
      </c>
      <c r="D2296" s="11" t="s">
        <v>260</v>
      </c>
      <c r="E2296" s="19" t="s">
        <v>4796</v>
      </c>
      <c r="F2296" s="10">
        <v>42036</v>
      </c>
      <c r="G2296" s="10">
        <v>45323</v>
      </c>
      <c r="H2296" s="11">
        <v>10</v>
      </c>
      <c r="I2296" s="20" t="s">
        <v>259</v>
      </c>
      <c r="J2296" s="11" t="s">
        <v>261</v>
      </c>
      <c r="K2296" s="11" t="s">
        <v>8715</v>
      </c>
      <c r="L2296" s="11">
        <v>2</v>
      </c>
    </row>
    <row r="2297" spans="1:12">
      <c r="A2297" s="11" t="s">
        <v>4547</v>
      </c>
      <c r="D2297" s="11" t="s">
        <v>260</v>
      </c>
      <c r="E2297" s="19" t="s">
        <v>4797</v>
      </c>
      <c r="F2297" s="10">
        <v>42036</v>
      </c>
      <c r="G2297" s="10">
        <v>45323</v>
      </c>
      <c r="H2297" s="11">
        <v>10</v>
      </c>
      <c r="I2297" s="20" t="s">
        <v>259</v>
      </c>
      <c r="J2297" s="11" t="s">
        <v>261</v>
      </c>
      <c r="K2297" s="11" t="s">
        <v>8715</v>
      </c>
      <c r="L2297" s="11">
        <v>2</v>
      </c>
    </row>
    <row r="2298" spans="1:12">
      <c r="A2298" s="11" t="s">
        <v>4548</v>
      </c>
      <c r="D2298" s="11" t="s">
        <v>260</v>
      </c>
      <c r="E2298" s="19" t="s">
        <v>4798</v>
      </c>
      <c r="F2298" s="10">
        <v>42036</v>
      </c>
      <c r="G2298" s="10">
        <v>45323</v>
      </c>
      <c r="H2298" s="11">
        <v>10</v>
      </c>
      <c r="I2298" s="20" t="s">
        <v>259</v>
      </c>
      <c r="J2298" s="11" t="s">
        <v>261</v>
      </c>
      <c r="K2298" s="11" t="s">
        <v>8715</v>
      </c>
      <c r="L2298" s="11">
        <v>2</v>
      </c>
    </row>
    <row r="2299" spans="1:12">
      <c r="A2299" s="11" t="s">
        <v>4549</v>
      </c>
      <c r="D2299" s="11" t="s">
        <v>260</v>
      </c>
      <c r="E2299" s="19" t="s">
        <v>4799</v>
      </c>
      <c r="F2299" s="10">
        <v>42036</v>
      </c>
      <c r="G2299" s="10">
        <v>45323</v>
      </c>
      <c r="H2299" s="11">
        <v>10</v>
      </c>
      <c r="I2299" s="20" t="s">
        <v>259</v>
      </c>
      <c r="J2299" s="11" t="s">
        <v>261</v>
      </c>
      <c r="K2299" s="11" t="s">
        <v>8715</v>
      </c>
      <c r="L2299" s="11">
        <v>2</v>
      </c>
    </row>
    <row r="2300" spans="1:12">
      <c r="A2300" s="11" t="s">
        <v>4550</v>
      </c>
      <c r="D2300" s="11" t="s">
        <v>260</v>
      </c>
      <c r="E2300" s="19" t="s">
        <v>4800</v>
      </c>
      <c r="F2300" s="10">
        <v>42036</v>
      </c>
      <c r="G2300" s="10">
        <v>45323</v>
      </c>
      <c r="H2300" s="11">
        <v>10</v>
      </c>
      <c r="I2300" s="20" t="s">
        <v>259</v>
      </c>
      <c r="J2300" s="11" t="s">
        <v>261</v>
      </c>
      <c r="K2300" s="11" t="s">
        <v>8715</v>
      </c>
      <c r="L2300" s="11">
        <v>2</v>
      </c>
    </row>
    <row r="2301" spans="1:12">
      <c r="A2301" s="11" t="s">
        <v>4551</v>
      </c>
      <c r="D2301" s="11" t="s">
        <v>260</v>
      </c>
      <c r="E2301" s="19" t="s">
        <v>4801</v>
      </c>
      <c r="F2301" s="10">
        <v>42036</v>
      </c>
      <c r="G2301" s="10">
        <v>45323</v>
      </c>
      <c r="H2301" s="11">
        <v>10</v>
      </c>
      <c r="I2301" s="20" t="s">
        <v>259</v>
      </c>
      <c r="J2301" s="11" t="s">
        <v>261</v>
      </c>
      <c r="K2301" s="11" t="s">
        <v>8715</v>
      </c>
      <c r="L2301" s="11">
        <v>2</v>
      </c>
    </row>
    <row r="2302" spans="1:12">
      <c r="A2302" s="11" t="s">
        <v>4552</v>
      </c>
      <c r="D2302" s="11" t="s">
        <v>260</v>
      </c>
      <c r="E2302" s="19" t="s">
        <v>4802</v>
      </c>
      <c r="F2302" s="10">
        <v>42036</v>
      </c>
      <c r="G2302" s="10">
        <v>45323</v>
      </c>
      <c r="H2302" s="11">
        <v>10</v>
      </c>
      <c r="I2302" s="20" t="s">
        <v>259</v>
      </c>
      <c r="J2302" s="11" t="s">
        <v>261</v>
      </c>
      <c r="K2302" s="11" t="s">
        <v>8715</v>
      </c>
      <c r="L2302" s="11">
        <v>2</v>
      </c>
    </row>
    <row r="2303" spans="1:12">
      <c r="A2303" s="11" t="s">
        <v>4553</v>
      </c>
      <c r="D2303" s="11" t="s">
        <v>260</v>
      </c>
      <c r="E2303" s="19" t="s">
        <v>4803</v>
      </c>
      <c r="F2303" s="10">
        <v>42036</v>
      </c>
      <c r="G2303" s="10">
        <v>45323</v>
      </c>
      <c r="H2303" s="11">
        <v>10</v>
      </c>
      <c r="I2303" s="20" t="s">
        <v>259</v>
      </c>
      <c r="J2303" s="11" t="s">
        <v>261</v>
      </c>
      <c r="K2303" s="11" t="s">
        <v>8715</v>
      </c>
      <c r="L2303" s="11">
        <v>2</v>
      </c>
    </row>
    <row r="2304" spans="1:12">
      <c r="A2304" s="11" t="s">
        <v>4554</v>
      </c>
      <c r="D2304" s="11" t="s">
        <v>260</v>
      </c>
      <c r="E2304" s="19" t="s">
        <v>4804</v>
      </c>
      <c r="F2304" s="10">
        <v>42036</v>
      </c>
      <c r="G2304" s="10">
        <v>45323</v>
      </c>
      <c r="H2304" s="11">
        <v>10</v>
      </c>
      <c r="I2304" s="20" t="s">
        <v>259</v>
      </c>
      <c r="J2304" s="11" t="s">
        <v>261</v>
      </c>
      <c r="K2304" s="11" t="s">
        <v>8715</v>
      </c>
      <c r="L2304" s="11">
        <v>2</v>
      </c>
    </row>
    <row r="2305" spans="1:12">
      <c r="A2305" s="11" t="s">
        <v>4555</v>
      </c>
      <c r="D2305" s="11" t="s">
        <v>260</v>
      </c>
      <c r="E2305" s="19" t="s">
        <v>4805</v>
      </c>
      <c r="F2305" s="10">
        <v>42036</v>
      </c>
      <c r="G2305" s="10">
        <v>45323</v>
      </c>
      <c r="H2305" s="11">
        <v>10</v>
      </c>
      <c r="I2305" s="20" t="s">
        <v>259</v>
      </c>
      <c r="J2305" s="11" t="s">
        <v>261</v>
      </c>
      <c r="K2305" s="11" t="s">
        <v>8715</v>
      </c>
      <c r="L2305" s="11">
        <v>2</v>
      </c>
    </row>
    <row r="2306" spans="1:12">
      <c r="A2306" s="11" t="s">
        <v>4556</v>
      </c>
      <c r="D2306" s="11" t="s">
        <v>260</v>
      </c>
      <c r="E2306" s="19" t="s">
        <v>4806</v>
      </c>
      <c r="F2306" s="10">
        <v>42036</v>
      </c>
      <c r="G2306" s="10">
        <v>45323</v>
      </c>
      <c r="H2306" s="11">
        <v>10</v>
      </c>
      <c r="I2306" s="20" t="s">
        <v>259</v>
      </c>
      <c r="J2306" s="11" t="s">
        <v>261</v>
      </c>
      <c r="K2306" s="11" t="s">
        <v>8715</v>
      </c>
      <c r="L2306" s="11">
        <v>2</v>
      </c>
    </row>
    <row r="2307" spans="1:12">
      <c r="A2307" s="11" t="s">
        <v>4557</v>
      </c>
      <c r="D2307" s="11" t="s">
        <v>260</v>
      </c>
      <c r="E2307" s="19" t="s">
        <v>4807</v>
      </c>
      <c r="F2307" s="10">
        <v>42036</v>
      </c>
      <c r="G2307" s="10">
        <v>45323</v>
      </c>
      <c r="H2307" s="11">
        <v>10</v>
      </c>
      <c r="I2307" s="20" t="s">
        <v>259</v>
      </c>
      <c r="J2307" s="11" t="s">
        <v>261</v>
      </c>
      <c r="K2307" s="11" t="s">
        <v>8715</v>
      </c>
      <c r="L2307" s="11">
        <v>2</v>
      </c>
    </row>
    <row r="2308" spans="1:12">
      <c r="A2308" s="11" t="s">
        <v>4558</v>
      </c>
      <c r="D2308" s="11" t="s">
        <v>260</v>
      </c>
      <c r="E2308" s="19" t="s">
        <v>4808</v>
      </c>
      <c r="F2308" s="10">
        <v>42036</v>
      </c>
      <c r="G2308" s="10">
        <v>45323</v>
      </c>
      <c r="H2308" s="11">
        <v>10</v>
      </c>
      <c r="I2308" s="20" t="s">
        <v>259</v>
      </c>
      <c r="J2308" s="11" t="s">
        <v>261</v>
      </c>
      <c r="K2308" s="11" t="s">
        <v>8715</v>
      </c>
      <c r="L2308" s="11">
        <v>2</v>
      </c>
    </row>
    <row r="2309" spans="1:12">
      <c r="A2309" s="11" t="s">
        <v>4559</v>
      </c>
      <c r="D2309" s="11" t="s">
        <v>260</v>
      </c>
      <c r="E2309" s="19" t="s">
        <v>4809</v>
      </c>
      <c r="F2309" s="10">
        <v>42036</v>
      </c>
      <c r="G2309" s="10">
        <v>45323</v>
      </c>
      <c r="H2309" s="11">
        <v>10</v>
      </c>
      <c r="I2309" s="20" t="s">
        <v>259</v>
      </c>
      <c r="J2309" s="11" t="s">
        <v>261</v>
      </c>
      <c r="K2309" s="11" t="s">
        <v>8715</v>
      </c>
      <c r="L2309" s="11">
        <v>2</v>
      </c>
    </row>
    <row r="2310" spans="1:12">
      <c r="A2310" s="11" t="s">
        <v>4560</v>
      </c>
      <c r="D2310" s="11" t="s">
        <v>260</v>
      </c>
      <c r="E2310" s="19" t="s">
        <v>4810</v>
      </c>
      <c r="F2310" s="10">
        <v>42036</v>
      </c>
      <c r="G2310" s="10">
        <v>45323</v>
      </c>
      <c r="H2310" s="11">
        <v>10</v>
      </c>
      <c r="I2310" s="20" t="s">
        <v>259</v>
      </c>
      <c r="J2310" s="11" t="s">
        <v>261</v>
      </c>
      <c r="K2310" s="11" t="s">
        <v>8715</v>
      </c>
      <c r="L2310" s="11">
        <v>2</v>
      </c>
    </row>
    <row r="2311" spans="1:12">
      <c r="A2311" s="11" t="s">
        <v>4561</v>
      </c>
      <c r="D2311" s="11" t="s">
        <v>260</v>
      </c>
      <c r="E2311" s="19" t="s">
        <v>4811</v>
      </c>
      <c r="F2311" s="10">
        <v>42036</v>
      </c>
      <c r="G2311" s="10">
        <v>45323</v>
      </c>
      <c r="H2311" s="11">
        <v>10</v>
      </c>
      <c r="I2311" s="20" t="s">
        <v>259</v>
      </c>
      <c r="J2311" s="11" t="s">
        <v>261</v>
      </c>
      <c r="K2311" s="11" t="s">
        <v>8715</v>
      </c>
      <c r="L2311" s="11">
        <v>2</v>
      </c>
    </row>
    <row r="2312" spans="1:12">
      <c r="A2312" s="11" t="s">
        <v>4562</v>
      </c>
      <c r="D2312" s="11" t="s">
        <v>260</v>
      </c>
      <c r="E2312" s="19" t="s">
        <v>4812</v>
      </c>
      <c r="F2312" s="10">
        <v>42036</v>
      </c>
      <c r="G2312" s="10">
        <v>45323</v>
      </c>
      <c r="H2312" s="11">
        <v>10</v>
      </c>
      <c r="I2312" s="20" t="s">
        <v>259</v>
      </c>
      <c r="J2312" s="11" t="s">
        <v>261</v>
      </c>
      <c r="K2312" s="11" t="s">
        <v>8715</v>
      </c>
      <c r="L2312" s="11">
        <v>2</v>
      </c>
    </row>
    <row r="2313" spans="1:12">
      <c r="A2313" s="11" t="s">
        <v>4563</v>
      </c>
      <c r="D2313" s="11" t="s">
        <v>260</v>
      </c>
      <c r="E2313" s="19" t="s">
        <v>4813</v>
      </c>
      <c r="F2313" s="10">
        <v>42036</v>
      </c>
      <c r="G2313" s="10">
        <v>45323</v>
      </c>
      <c r="H2313" s="11">
        <v>10</v>
      </c>
      <c r="I2313" s="20" t="s">
        <v>259</v>
      </c>
      <c r="J2313" s="11" t="s">
        <v>261</v>
      </c>
      <c r="K2313" s="11" t="s">
        <v>8715</v>
      </c>
      <c r="L2313" s="11">
        <v>2</v>
      </c>
    </row>
    <row r="2314" spans="1:12">
      <c r="A2314" s="11" t="s">
        <v>4564</v>
      </c>
      <c r="D2314" s="11" t="s">
        <v>260</v>
      </c>
      <c r="E2314" s="19" t="s">
        <v>4814</v>
      </c>
      <c r="F2314" s="10">
        <v>42036</v>
      </c>
      <c r="G2314" s="10">
        <v>45323</v>
      </c>
      <c r="H2314" s="11">
        <v>10</v>
      </c>
      <c r="I2314" s="20" t="s">
        <v>259</v>
      </c>
      <c r="J2314" s="11" t="s">
        <v>261</v>
      </c>
      <c r="K2314" s="11" t="s">
        <v>8715</v>
      </c>
      <c r="L2314" s="11">
        <v>2</v>
      </c>
    </row>
    <row r="2315" spans="1:12">
      <c r="A2315" s="11" t="s">
        <v>4565</v>
      </c>
      <c r="D2315" s="11" t="s">
        <v>260</v>
      </c>
      <c r="E2315" s="19" t="s">
        <v>4815</v>
      </c>
      <c r="F2315" s="10">
        <v>42036</v>
      </c>
      <c r="G2315" s="10">
        <v>45323</v>
      </c>
      <c r="H2315" s="11">
        <v>10</v>
      </c>
      <c r="I2315" s="20" t="s">
        <v>259</v>
      </c>
      <c r="J2315" s="11" t="s">
        <v>261</v>
      </c>
      <c r="K2315" s="11" t="s">
        <v>8715</v>
      </c>
      <c r="L2315" s="11">
        <v>2</v>
      </c>
    </row>
    <row r="2316" spans="1:12">
      <c r="A2316" s="11" t="s">
        <v>4566</v>
      </c>
      <c r="D2316" s="11" t="s">
        <v>260</v>
      </c>
      <c r="E2316" s="19" t="s">
        <v>4816</v>
      </c>
      <c r="F2316" s="10">
        <v>42036</v>
      </c>
      <c r="G2316" s="10">
        <v>45323</v>
      </c>
      <c r="H2316" s="11">
        <v>10</v>
      </c>
      <c r="I2316" s="20" t="s">
        <v>259</v>
      </c>
      <c r="J2316" s="11" t="s">
        <v>261</v>
      </c>
      <c r="K2316" s="11" t="s">
        <v>8715</v>
      </c>
      <c r="L2316" s="11">
        <v>2</v>
      </c>
    </row>
    <row r="2317" spans="1:12">
      <c r="A2317" s="11" t="s">
        <v>4567</v>
      </c>
      <c r="D2317" s="11" t="s">
        <v>260</v>
      </c>
      <c r="E2317" s="19" t="s">
        <v>4817</v>
      </c>
      <c r="F2317" s="10">
        <v>42036</v>
      </c>
      <c r="G2317" s="10">
        <v>45323</v>
      </c>
      <c r="H2317" s="11">
        <v>10</v>
      </c>
      <c r="I2317" s="20" t="s">
        <v>259</v>
      </c>
      <c r="J2317" s="11" t="s">
        <v>261</v>
      </c>
      <c r="K2317" s="11" t="s">
        <v>8715</v>
      </c>
      <c r="L2317" s="11">
        <v>2</v>
      </c>
    </row>
    <row r="2318" spans="1:12">
      <c r="A2318" s="11" t="s">
        <v>4568</v>
      </c>
      <c r="D2318" s="11" t="s">
        <v>260</v>
      </c>
      <c r="E2318" s="19" t="s">
        <v>4818</v>
      </c>
      <c r="F2318" s="10">
        <v>42036</v>
      </c>
      <c r="G2318" s="10">
        <v>45323</v>
      </c>
      <c r="H2318" s="11">
        <v>10</v>
      </c>
      <c r="I2318" s="20" t="s">
        <v>259</v>
      </c>
      <c r="J2318" s="11" t="s">
        <v>261</v>
      </c>
      <c r="K2318" s="11" t="s">
        <v>8715</v>
      </c>
      <c r="L2318" s="11">
        <v>2</v>
      </c>
    </row>
    <row r="2319" spans="1:12">
      <c r="A2319" s="11" t="s">
        <v>4569</v>
      </c>
      <c r="D2319" s="11" t="s">
        <v>260</v>
      </c>
      <c r="E2319" s="19" t="s">
        <v>4819</v>
      </c>
      <c r="F2319" s="10">
        <v>42036</v>
      </c>
      <c r="G2319" s="10">
        <v>45323</v>
      </c>
      <c r="H2319" s="11">
        <v>10</v>
      </c>
      <c r="I2319" s="20" t="s">
        <v>259</v>
      </c>
      <c r="J2319" s="11" t="s">
        <v>261</v>
      </c>
      <c r="K2319" s="11" t="s">
        <v>8715</v>
      </c>
      <c r="L2319" s="11">
        <v>2</v>
      </c>
    </row>
    <row r="2320" spans="1:12">
      <c r="A2320" s="11" t="s">
        <v>4570</v>
      </c>
      <c r="D2320" s="11" t="s">
        <v>260</v>
      </c>
      <c r="E2320" s="19" t="s">
        <v>4820</v>
      </c>
      <c r="F2320" s="10">
        <v>42036</v>
      </c>
      <c r="G2320" s="10">
        <v>45323</v>
      </c>
      <c r="H2320" s="11">
        <v>10</v>
      </c>
      <c r="I2320" s="20" t="s">
        <v>259</v>
      </c>
      <c r="J2320" s="11" t="s">
        <v>261</v>
      </c>
      <c r="K2320" s="11" t="s">
        <v>8715</v>
      </c>
      <c r="L2320" s="11">
        <v>2</v>
      </c>
    </row>
    <row r="2321" spans="1:12">
      <c r="A2321" s="11" t="s">
        <v>4571</v>
      </c>
      <c r="D2321" s="11" t="s">
        <v>260</v>
      </c>
      <c r="E2321" s="19" t="s">
        <v>4821</v>
      </c>
      <c r="F2321" s="10">
        <v>42036</v>
      </c>
      <c r="G2321" s="10">
        <v>45323</v>
      </c>
      <c r="H2321" s="11">
        <v>10</v>
      </c>
      <c r="I2321" s="20" t="s">
        <v>259</v>
      </c>
      <c r="J2321" s="11" t="s">
        <v>261</v>
      </c>
      <c r="K2321" s="11" t="s">
        <v>8715</v>
      </c>
      <c r="L2321" s="11">
        <v>2</v>
      </c>
    </row>
    <row r="2322" spans="1:12">
      <c r="A2322" s="11" t="s">
        <v>4572</v>
      </c>
      <c r="D2322" s="11" t="s">
        <v>260</v>
      </c>
      <c r="E2322" s="19" t="s">
        <v>4822</v>
      </c>
      <c r="F2322" s="10">
        <v>42036</v>
      </c>
      <c r="G2322" s="10">
        <v>45323</v>
      </c>
      <c r="H2322" s="11">
        <v>10</v>
      </c>
      <c r="I2322" s="20" t="s">
        <v>259</v>
      </c>
      <c r="J2322" s="11" t="s">
        <v>261</v>
      </c>
      <c r="K2322" s="11" t="s">
        <v>8715</v>
      </c>
      <c r="L2322" s="11">
        <v>2</v>
      </c>
    </row>
    <row r="2323" spans="1:12">
      <c r="A2323" s="11" t="s">
        <v>4573</v>
      </c>
      <c r="D2323" s="11" t="s">
        <v>260</v>
      </c>
      <c r="E2323" s="19" t="s">
        <v>4823</v>
      </c>
      <c r="F2323" s="10">
        <v>42036</v>
      </c>
      <c r="G2323" s="10">
        <v>45323</v>
      </c>
      <c r="H2323" s="11">
        <v>10</v>
      </c>
      <c r="I2323" s="20" t="s">
        <v>259</v>
      </c>
      <c r="J2323" s="11" t="s">
        <v>261</v>
      </c>
      <c r="K2323" s="11" t="s">
        <v>8715</v>
      </c>
      <c r="L2323" s="11">
        <v>2</v>
      </c>
    </row>
    <row r="2324" spans="1:12">
      <c r="A2324" s="11" t="s">
        <v>4574</v>
      </c>
      <c r="D2324" s="11" t="s">
        <v>260</v>
      </c>
      <c r="E2324" s="19" t="s">
        <v>4824</v>
      </c>
      <c r="F2324" s="10">
        <v>42036</v>
      </c>
      <c r="G2324" s="10">
        <v>45323</v>
      </c>
      <c r="H2324" s="11">
        <v>10</v>
      </c>
      <c r="I2324" s="20" t="s">
        <v>259</v>
      </c>
      <c r="J2324" s="11" t="s">
        <v>261</v>
      </c>
      <c r="K2324" s="11" t="s">
        <v>8715</v>
      </c>
      <c r="L2324" s="11">
        <v>2</v>
      </c>
    </row>
    <row r="2325" spans="1:12">
      <c r="A2325" s="11" t="s">
        <v>4575</v>
      </c>
      <c r="D2325" s="11" t="s">
        <v>260</v>
      </c>
      <c r="E2325" s="19" t="s">
        <v>4825</v>
      </c>
      <c r="F2325" s="10">
        <v>42036</v>
      </c>
      <c r="G2325" s="10">
        <v>45323</v>
      </c>
      <c r="H2325" s="11">
        <v>10</v>
      </c>
      <c r="I2325" s="20" t="s">
        <v>259</v>
      </c>
      <c r="J2325" s="11" t="s">
        <v>261</v>
      </c>
      <c r="K2325" s="11" t="s">
        <v>8715</v>
      </c>
      <c r="L2325" s="11">
        <v>2</v>
      </c>
    </row>
    <row r="2326" spans="1:12">
      <c r="A2326" s="11" t="s">
        <v>4576</v>
      </c>
      <c r="D2326" s="11" t="s">
        <v>260</v>
      </c>
      <c r="E2326" s="19" t="s">
        <v>4826</v>
      </c>
      <c r="F2326" s="10">
        <v>42036</v>
      </c>
      <c r="G2326" s="10">
        <v>45323</v>
      </c>
      <c r="H2326" s="11">
        <v>10</v>
      </c>
      <c r="I2326" s="20" t="s">
        <v>259</v>
      </c>
      <c r="J2326" s="11" t="s">
        <v>261</v>
      </c>
      <c r="K2326" s="11" t="s">
        <v>8715</v>
      </c>
      <c r="L2326" s="11">
        <v>2</v>
      </c>
    </row>
    <row r="2327" spans="1:12">
      <c r="A2327" s="11" t="s">
        <v>4577</v>
      </c>
      <c r="D2327" s="11" t="s">
        <v>260</v>
      </c>
      <c r="E2327" s="19" t="s">
        <v>4827</v>
      </c>
      <c r="F2327" s="10">
        <v>42036</v>
      </c>
      <c r="G2327" s="10">
        <v>45323</v>
      </c>
      <c r="H2327" s="11">
        <v>10</v>
      </c>
      <c r="I2327" s="20" t="s">
        <v>259</v>
      </c>
      <c r="J2327" s="11" t="s">
        <v>261</v>
      </c>
      <c r="K2327" s="11" t="s">
        <v>8715</v>
      </c>
      <c r="L2327" s="11">
        <v>2</v>
      </c>
    </row>
    <row r="2328" spans="1:12">
      <c r="A2328" s="11" t="s">
        <v>4578</v>
      </c>
      <c r="D2328" s="11" t="s">
        <v>260</v>
      </c>
      <c r="E2328" s="19" t="s">
        <v>4828</v>
      </c>
      <c r="F2328" s="10">
        <v>42036</v>
      </c>
      <c r="G2328" s="10">
        <v>45323</v>
      </c>
      <c r="H2328" s="11">
        <v>10</v>
      </c>
      <c r="I2328" s="20" t="s">
        <v>259</v>
      </c>
      <c r="J2328" s="11" t="s">
        <v>261</v>
      </c>
      <c r="K2328" s="11" t="s">
        <v>8715</v>
      </c>
      <c r="L2328" s="11">
        <v>2</v>
      </c>
    </row>
    <row r="2329" spans="1:12">
      <c r="A2329" s="11" t="s">
        <v>4579</v>
      </c>
      <c r="D2329" s="11" t="s">
        <v>260</v>
      </c>
      <c r="E2329" s="19" t="s">
        <v>4829</v>
      </c>
      <c r="F2329" s="10">
        <v>42036</v>
      </c>
      <c r="G2329" s="10">
        <v>45323</v>
      </c>
      <c r="H2329" s="11">
        <v>10</v>
      </c>
      <c r="I2329" s="20" t="s">
        <v>259</v>
      </c>
      <c r="J2329" s="11" t="s">
        <v>261</v>
      </c>
      <c r="K2329" s="11" t="s">
        <v>8715</v>
      </c>
      <c r="L2329" s="11">
        <v>2</v>
      </c>
    </row>
    <row r="2330" spans="1:12">
      <c r="A2330" s="11" t="s">
        <v>4580</v>
      </c>
      <c r="D2330" s="11" t="s">
        <v>260</v>
      </c>
      <c r="E2330" s="19" t="s">
        <v>4830</v>
      </c>
      <c r="F2330" s="10">
        <v>42036</v>
      </c>
      <c r="G2330" s="10">
        <v>45323</v>
      </c>
      <c r="H2330" s="11">
        <v>10</v>
      </c>
      <c r="I2330" s="20" t="s">
        <v>259</v>
      </c>
      <c r="J2330" s="11" t="s">
        <v>261</v>
      </c>
      <c r="K2330" s="11" t="s">
        <v>8715</v>
      </c>
      <c r="L2330" s="11">
        <v>2</v>
      </c>
    </row>
    <row r="2331" spans="1:12">
      <c r="A2331" s="11" t="s">
        <v>4581</v>
      </c>
      <c r="D2331" s="11" t="s">
        <v>260</v>
      </c>
      <c r="E2331" s="19" t="s">
        <v>4831</v>
      </c>
      <c r="F2331" s="10">
        <v>42036</v>
      </c>
      <c r="G2331" s="10">
        <v>45323</v>
      </c>
      <c r="H2331" s="11">
        <v>10</v>
      </c>
      <c r="I2331" s="20" t="s">
        <v>259</v>
      </c>
      <c r="J2331" s="11" t="s">
        <v>261</v>
      </c>
      <c r="K2331" s="11" t="s">
        <v>8715</v>
      </c>
      <c r="L2331" s="11">
        <v>2</v>
      </c>
    </row>
    <row r="2332" spans="1:12">
      <c r="A2332" s="11" t="s">
        <v>4582</v>
      </c>
      <c r="D2332" s="11" t="s">
        <v>260</v>
      </c>
      <c r="E2332" s="19" t="s">
        <v>4832</v>
      </c>
      <c r="F2332" s="10">
        <v>42036</v>
      </c>
      <c r="G2332" s="10">
        <v>45323</v>
      </c>
      <c r="H2332" s="11">
        <v>10</v>
      </c>
      <c r="I2332" s="20" t="s">
        <v>259</v>
      </c>
      <c r="J2332" s="11" t="s">
        <v>261</v>
      </c>
      <c r="K2332" s="11" t="s">
        <v>8715</v>
      </c>
      <c r="L2332" s="11">
        <v>2</v>
      </c>
    </row>
    <row r="2333" spans="1:12">
      <c r="A2333" s="11" t="s">
        <v>4583</v>
      </c>
      <c r="D2333" s="11" t="s">
        <v>260</v>
      </c>
      <c r="E2333" s="19" t="s">
        <v>4833</v>
      </c>
      <c r="F2333" s="10">
        <v>42036</v>
      </c>
      <c r="G2333" s="10">
        <v>45323</v>
      </c>
      <c r="H2333" s="11">
        <v>10</v>
      </c>
      <c r="I2333" s="20" t="s">
        <v>259</v>
      </c>
      <c r="J2333" s="11" t="s">
        <v>261</v>
      </c>
      <c r="K2333" s="11" t="s">
        <v>8715</v>
      </c>
      <c r="L2333" s="11">
        <v>2</v>
      </c>
    </row>
    <row r="2334" spans="1:12">
      <c r="A2334" s="11" t="s">
        <v>4584</v>
      </c>
      <c r="D2334" s="11" t="s">
        <v>260</v>
      </c>
      <c r="E2334" s="19" t="s">
        <v>4834</v>
      </c>
      <c r="F2334" s="10">
        <v>42036</v>
      </c>
      <c r="G2334" s="10">
        <v>45323</v>
      </c>
      <c r="H2334" s="11">
        <v>10</v>
      </c>
      <c r="I2334" s="20" t="s">
        <v>259</v>
      </c>
      <c r="J2334" s="11" t="s">
        <v>261</v>
      </c>
      <c r="K2334" s="11" t="s">
        <v>8715</v>
      </c>
      <c r="L2334" s="11">
        <v>2</v>
      </c>
    </row>
    <row r="2335" spans="1:12">
      <c r="A2335" s="11" t="s">
        <v>4585</v>
      </c>
      <c r="D2335" s="11" t="s">
        <v>260</v>
      </c>
      <c r="E2335" s="19" t="s">
        <v>4835</v>
      </c>
      <c r="F2335" s="10">
        <v>42036</v>
      </c>
      <c r="G2335" s="10">
        <v>45323</v>
      </c>
      <c r="H2335" s="11">
        <v>10</v>
      </c>
      <c r="I2335" s="20" t="s">
        <v>259</v>
      </c>
      <c r="J2335" s="11" t="s">
        <v>261</v>
      </c>
      <c r="K2335" s="11" t="s">
        <v>8715</v>
      </c>
      <c r="L2335" s="11">
        <v>2</v>
      </c>
    </row>
    <row r="2336" spans="1:12">
      <c r="A2336" s="11" t="s">
        <v>4586</v>
      </c>
      <c r="D2336" s="11" t="s">
        <v>260</v>
      </c>
      <c r="E2336" s="19" t="s">
        <v>4836</v>
      </c>
      <c r="F2336" s="10">
        <v>42036</v>
      </c>
      <c r="G2336" s="10">
        <v>45323</v>
      </c>
      <c r="H2336" s="11">
        <v>10</v>
      </c>
      <c r="I2336" s="20" t="s">
        <v>259</v>
      </c>
      <c r="J2336" s="11" t="s">
        <v>261</v>
      </c>
      <c r="K2336" s="11" t="s">
        <v>8715</v>
      </c>
      <c r="L2336" s="11">
        <v>2</v>
      </c>
    </row>
    <row r="2337" spans="1:12">
      <c r="A2337" s="11" t="s">
        <v>4587</v>
      </c>
      <c r="D2337" s="11" t="s">
        <v>260</v>
      </c>
      <c r="E2337" s="19" t="s">
        <v>4837</v>
      </c>
      <c r="F2337" s="10">
        <v>42036</v>
      </c>
      <c r="G2337" s="10">
        <v>45323</v>
      </c>
      <c r="H2337" s="11">
        <v>10</v>
      </c>
      <c r="I2337" s="20" t="s">
        <v>259</v>
      </c>
      <c r="J2337" s="11" t="s">
        <v>261</v>
      </c>
      <c r="K2337" s="11" t="s">
        <v>8715</v>
      </c>
      <c r="L2337" s="11">
        <v>2</v>
      </c>
    </row>
    <row r="2338" spans="1:12">
      <c r="A2338" s="11" t="s">
        <v>4588</v>
      </c>
      <c r="D2338" s="11" t="s">
        <v>260</v>
      </c>
      <c r="E2338" s="19" t="s">
        <v>4838</v>
      </c>
      <c r="F2338" s="10">
        <v>42036</v>
      </c>
      <c r="G2338" s="10">
        <v>45323</v>
      </c>
      <c r="H2338" s="11">
        <v>10</v>
      </c>
      <c r="I2338" s="20" t="s">
        <v>259</v>
      </c>
      <c r="J2338" s="11" t="s">
        <v>261</v>
      </c>
      <c r="K2338" s="11" t="s">
        <v>8715</v>
      </c>
      <c r="L2338" s="11">
        <v>2</v>
      </c>
    </row>
    <row r="2339" spans="1:12">
      <c r="A2339" s="11" t="s">
        <v>4589</v>
      </c>
      <c r="D2339" s="11" t="s">
        <v>260</v>
      </c>
      <c r="E2339" s="19" t="s">
        <v>4839</v>
      </c>
      <c r="F2339" s="10">
        <v>42036</v>
      </c>
      <c r="G2339" s="10">
        <v>45323</v>
      </c>
      <c r="H2339" s="11">
        <v>10</v>
      </c>
      <c r="I2339" s="20" t="s">
        <v>259</v>
      </c>
      <c r="J2339" s="11" t="s">
        <v>261</v>
      </c>
      <c r="K2339" s="11" t="s">
        <v>8715</v>
      </c>
      <c r="L2339" s="11">
        <v>2</v>
      </c>
    </row>
    <row r="2340" spans="1:12">
      <c r="A2340" s="11" t="s">
        <v>4590</v>
      </c>
      <c r="D2340" s="11" t="s">
        <v>260</v>
      </c>
      <c r="E2340" s="19" t="s">
        <v>4840</v>
      </c>
      <c r="F2340" s="10">
        <v>42036</v>
      </c>
      <c r="G2340" s="10">
        <v>45323</v>
      </c>
      <c r="H2340" s="11">
        <v>10</v>
      </c>
      <c r="I2340" s="20" t="s">
        <v>259</v>
      </c>
      <c r="J2340" s="11" t="s">
        <v>261</v>
      </c>
      <c r="K2340" s="11" t="s">
        <v>8715</v>
      </c>
      <c r="L2340" s="11">
        <v>2</v>
      </c>
    </row>
    <row r="2341" spans="1:12">
      <c r="A2341" s="11" t="s">
        <v>4591</v>
      </c>
      <c r="D2341" s="11" t="s">
        <v>260</v>
      </c>
      <c r="E2341" s="19" t="s">
        <v>4841</v>
      </c>
      <c r="F2341" s="10">
        <v>42036</v>
      </c>
      <c r="G2341" s="10">
        <v>45323</v>
      </c>
      <c r="H2341" s="11">
        <v>10</v>
      </c>
      <c r="I2341" s="20" t="s">
        <v>259</v>
      </c>
      <c r="J2341" s="11" t="s">
        <v>261</v>
      </c>
      <c r="K2341" s="11" t="s">
        <v>8715</v>
      </c>
      <c r="L2341" s="11">
        <v>2</v>
      </c>
    </row>
    <row r="2342" spans="1:12">
      <c r="A2342" s="11" t="s">
        <v>4592</v>
      </c>
      <c r="D2342" s="11" t="s">
        <v>260</v>
      </c>
      <c r="E2342" s="19" t="s">
        <v>4842</v>
      </c>
      <c r="F2342" s="10">
        <v>42036</v>
      </c>
      <c r="G2342" s="10">
        <v>45323</v>
      </c>
      <c r="H2342" s="11">
        <v>10</v>
      </c>
      <c r="I2342" s="20" t="s">
        <v>259</v>
      </c>
      <c r="J2342" s="11" t="s">
        <v>261</v>
      </c>
      <c r="K2342" s="11" t="s">
        <v>8715</v>
      </c>
      <c r="L2342" s="11">
        <v>2</v>
      </c>
    </row>
    <row r="2343" spans="1:12">
      <c r="A2343" s="11" t="s">
        <v>4593</v>
      </c>
      <c r="D2343" s="11" t="s">
        <v>260</v>
      </c>
      <c r="E2343" s="19" t="s">
        <v>4843</v>
      </c>
      <c r="F2343" s="10">
        <v>42036</v>
      </c>
      <c r="G2343" s="10">
        <v>45323</v>
      </c>
      <c r="H2343" s="11">
        <v>10</v>
      </c>
      <c r="I2343" s="20" t="s">
        <v>259</v>
      </c>
      <c r="J2343" s="11" t="s">
        <v>261</v>
      </c>
      <c r="K2343" s="11" t="s">
        <v>8715</v>
      </c>
      <c r="L2343" s="11">
        <v>2</v>
      </c>
    </row>
    <row r="2344" spans="1:12">
      <c r="A2344" s="11" t="s">
        <v>4594</v>
      </c>
      <c r="D2344" s="11" t="s">
        <v>260</v>
      </c>
      <c r="E2344" s="19" t="s">
        <v>4844</v>
      </c>
      <c r="F2344" s="10">
        <v>42036</v>
      </c>
      <c r="G2344" s="10">
        <v>45323</v>
      </c>
      <c r="H2344" s="11">
        <v>10</v>
      </c>
      <c r="I2344" s="20" t="s">
        <v>259</v>
      </c>
      <c r="J2344" s="11" t="s">
        <v>261</v>
      </c>
      <c r="K2344" s="11" t="s">
        <v>8715</v>
      </c>
      <c r="L2344" s="11">
        <v>2</v>
      </c>
    </row>
    <row r="2345" spans="1:12">
      <c r="A2345" s="11" t="s">
        <v>4595</v>
      </c>
      <c r="D2345" s="11" t="s">
        <v>260</v>
      </c>
      <c r="E2345" s="19" t="s">
        <v>4845</v>
      </c>
      <c r="F2345" s="10">
        <v>42036</v>
      </c>
      <c r="G2345" s="10">
        <v>45323</v>
      </c>
      <c r="H2345" s="11">
        <v>10</v>
      </c>
      <c r="I2345" s="20" t="s">
        <v>259</v>
      </c>
      <c r="J2345" s="11" t="s">
        <v>261</v>
      </c>
      <c r="K2345" s="11" t="s">
        <v>8715</v>
      </c>
      <c r="L2345" s="11">
        <v>2</v>
      </c>
    </row>
    <row r="2346" spans="1:12">
      <c r="A2346" s="11" t="s">
        <v>4596</v>
      </c>
      <c r="D2346" s="11" t="s">
        <v>260</v>
      </c>
      <c r="E2346" s="19" t="s">
        <v>4846</v>
      </c>
      <c r="F2346" s="10">
        <v>42036</v>
      </c>
      <c r="G2346" s="10">
        <v>45323</v>
      </c>
      <c r="H2346" s="11">
        <v>10</v>
      </c>
      <c r="I2346" s="20" t="s">
        <v>259</v>
      </c>
      <c r="J2346" s="11" t="s">
        <v>261</v>
      </c>
      <c r="K2346" s="11" t="s">
        <v>8715</v>
      </c>
      <c r="L2346" s="11">
        <v>2</v>
      </c>
    </row>
    <row r="2347" spans="1:12">
      <c r="A2347" s="11" t="s">
        <v>4597</v>
      </c>
      <c r="D2347" s="11" t="s">
        <v>260</v>
      </c>
      <c r="E2347" s="19" t="s">
        <v>4847</v>
      </c>
      <c r="F2347" s="10">
        <v>42036</v>
      </c>
      <c r="G2347" s="10">
        <v>45323</v>
      </c>
      <c r="H2347" s="11">
        <v>10</v>
      </c>
      <c r="I2347" s="20" t="s">
        <v>259</v>
      </c>
      <c r="J2347" s="11" t="s">
        <v>261</v>
      </c>
      <c r="K2347" s="11" t="s">
        <v>8715</v>
      </c>
      <c r="L2347" s="11">
        <v>2</v>
      </c>
    </row>
    <row r="2348" spans="1:12">
      <c r="A2348" s="11" t="s">
        <v>4598</v>
      </c>
      <c r="D2348" s="11" t="s">
        <v>260</v>
      </c>
      <c r="E2348" s="19" t="s">
        <v>4848</v>
      </c>
      <c r="F2348" s="10">
        <v>42036</v>
      </c>
      <c r="G2348" s="10">
        <v>45323</v>
      </c>
      <c r="H2348" s="11">
        <v>10</v>
      </c>
      <c r="I2348" s="20" t="s">
        <v>259</v>
      </c>
      <c r="J2348" s="11" t="s">
        <v>261</v>
      </c>
      <c r="K2348" s="11" t="s">
        <v>8715</v>
      </c>
      <c r="L2348" s="11">
        <v>2</v>
      </c>
    </row>
    <row r="2349" spans="1:12">
      <c r="A2349" s="11" t="s">
        <v>4599</v>
      </c>
      <c r="D2349" s="11" t="s">
        <v>260</v>
      </c>
      <c r="E2349" s="19" t="s">
        <v>4849</v>
      </c>
      <c r="F2349" s="10">
        <v>42036</v>
      </c>
      <c r="G2349" s="10">
        <v>45323</v>
      </c>
      <c r="H2349" s="11">
        <v>10</v>
      </c>
      <c r="I2349" s="20" t="s">
        <v>259</v>
      </c>
      <c r="J2349" s="11" t="s">
        <v>261</v>
      </c>
      <c r="K2349" s="11" t="s">
        <v>8715</v>
      </c>
      <c r="L2349" s="11">
        <v>2</v>
      </c>
    </row>
    <row r="2350" spans="1:12">
      <c r="A2350" s="11" t="s">
        <v>4600</v>
      </c>
      <c r="D2350" s="11" t="s">
        <v>260</v>
      </c>
      <c r="E2350" s="19" t="s">
        <v>4850</v>
      </c>
      <c r="F2350" s="10">
        <v>42036</v>
      </c>
      <c r="G2350" s="10">
        <v>45323</v>
      </c>
      <c r="H2350" s="11">
        <v>10</v>
      </c>
      <c r="I2350" s="20" t="s">
        <v>259</v>
      </c>
      <c r="J2350" s="11" t="s">
        <v>261</v>
      </c>
      <c r="K2350" s="11" t="s">
        <v>8715</v>
      </c>
      <c r="L2350" s="11">
        <v>2</v>
      </c>
    </row>
    <row r="2351" spans="1:12">
      <c r="A2351" s="11" t="s">
        <v>4601</v>
      </c>
      <c r="D2351" s="11" t="s">
        <v>260</v>
      </c>
      <c r="E2351" s="19" t="s">
        <v>4851</v>
      </c>
      <c r="F2351" s="10">
        <v>42036</v>
      </c>
      <c r="G2351" s="10">
        <v>45323</v>
      </c>
      <c r="H2351" s="11">
        <v>10</v>
      </c>
      <c r="I2351" s="20" t="s">
        <v>259</v>
      </c>
      <c r="J2351" s="11" t="s">
        <v>261</v>
      </c>
      <c r="K2351" s="11" t="s">
        <v>8715</v>
      </c>
      <c r="L2351" s="11">
        <v>2</v>
      </c>
    </row>
    <row r="2352" spans="1:12">
      <c r="A2352" s="11" t="s">
        <v>4602</v>
      </c>
      <c r="D2352" s="11" t="s">
        <v>260</v>
      </c>
      <c r="E2352" s="19" t="s">
        <v>4852</v>
      </c>
      <c r="F2352" s="10">
        <v>42036</v>
      </c>
      <c r="G2352" s="10">
        <v>45323</v>
      </c>
      <c r="H2352" s="11">
        <v>10</v>
      </c>
      <c r="I2352" s="20" t="s">
        <v>259</v>
      </c>
      <c r="J2352" s="11" t="s">
        <v>261</v>
      </c>
      <c r="K2352" s="11" t="s">
        <v>8715</v>
      </c>
      <c r="L2352" s="11">
        <v>2</v>
      </c>
    </row>
    <row r="2353" spans="1:12">
      <c r="A2353" s="11" t="s">
        <v>4603</v>
      </c>
      <c r="D2353" s="11" t="s">
        <v>260</v>
      </c>
      <c r="E2353" s="19" t="s">
        <v>4853</v>
      </c>
      <c r="F2353" s="10">
        <v>42036</v>
      </c>
      <c r="G2353" s="10">
        <v>45323</v>
      </c>
      <c r="H2353" s="11">
        <v>10</v>
      </c>
      <c r="I2353" s="20" t="s">
        <v>259</v>
      </c>
      <c r="J2353" s="11" t="s">
        <v>261</v>
      </c>
      <c r="K2353" s="11" t="s">
        <v>8715</v>
      </c>
      <c r="L2353" s="11">
        <v>2</v>
      </c>
    </row>
    <row r="2354" spans="1:12">
      <c r="A2354" s="11" t="s">
        <v>4604</v>
      </c>
      <c r="D2354" s="11" t="s">
        <v>260</v>
      </c>
      <c r="E2354" s="19" t="s">
        <v>4854</v>
      </c>
      <c r="F2354" s="10">
        <v>42036</v>
      </c>
      <c r="G2354" s="10">
        <v>45323</v>
      </c>
      <c r="H2354" s="11">
        <v>10</v>
      </c>
      <c r="I2354" s="20" t="s">
        <v>259</v>
      </c>
      <c r="J2354" s="11" t="s">
        <v>261</v>
      </c>
      <c r="K2354" s="11" t="s">
        <v>8715</v>
      </c>
      <c r="L2354" s="11">
        <v>2</v>
      </c>
    </row>
    <row r="2355" spans="1:12">
      <c r="A2355" s="11" t="s">
        <v>4605</v>
      </c>
      <c r="D2355" s="11" t="s">
        <v>260</v>
      </c>
      <c r="E2355" s="19" t="s">
        <v>4855</v>
      </c>
      <c r="F2355" s="10">
        <v>42036</v>
      </c>
      <c r="G2355" s="10">
        <v>45323</v>
      </c>
      <c r="H2355" s="11">
        <v>10</v>
      </c>
      <c r="I2355" s="20" t="s">
        <v>259</v>
      </c>
      <c r="J2355" s="11" t="s">
        <v>261</v>
      </c>
      <c r="K2355" s="11" t="s">
        <v>8715</v>
      </c>
      <c r="L2355" s="11">
        <v>2</v>
      </c>
    </row>
    <row r="2356" spans="1:12">
      <c r="A2356" s="11" t="s">
        <v>4606</v>
      </c>
      <c r="D2356" s="11" t="s">
        <v>260</v>
      </c>
      <c r="E2356" s="19" t="s">
        <v>4856</v>
      </c>
      <c r="F2356" s="10">
        <v>42036</v>
      </c>
      <c r="G2356" s="10">
        <v>45323</v>
      </c>
      <c r="H2356" s="11">
        <v>10</v>
      </c>
      <c r="I2356" s="20" t="s">
        <v>259</v>
      </c>
      <c r="J2356" s="11" t="s">
        <v>261</v>
      </c>
      <c r="K2356" s="11" t="s">
        <v>8715</v>
      </c>
      <c r="L2356" s="11">
        <v>2</v>
      </c>
    </row>
    <row r="2357" spans="1:12">
      <c r="A2357" s="11" t="s">
        <v>4607</v>
      </c>
      <c r="D2357" s="11" t="s">
        <v>260</v>
      </c>
      <c r="E2357" s="19" t="s">
        <v>4857</v>
      </c>
      <c r="F2357" s="10">
        <v>42036</v>
      </c>
      <c r="G2357" s="10">
        <v>45323</v>
      </c>
      <c r="H2357" s="11">
        <v>10</v>
      </c>
      <c r="I2357" s="20" t="s">
        <v>259</v>
      </c>
      <c r="J2357" s="11" t="s">
        <v>261</v>
      </c>
      <c r="K2357" s="11" t="s">
        <v>8715</v>
      </c>
      <c r="L2357" s="11">
        <v>2</v>
      </c>
    </row>
    <row r="2358" spans="1:12">
      <c r="A2358" s="11" t="s">
        <v>4608</v>
      </c>
      <c r="D2358" s="11" t="s">
        <v>260</v>
      </c>
      <c r="E2358" s="19" t="s">
        <v>4858</v>
      </c>
      <c r="F2358" s="10">
        <v>42036</v>
      </c>
      <c r="G2358" s="10">
        <v>45323</v>
      </c>
      <c r="H2358" s="11">
        <v>10</v>
      </c>
      <c r="I2358" s="20" t="s">
        <v>259</v>
      </c>
      <c r="J2358" s="11" t="s">
        <v>261</v>
      </c>
      <c r="K2358" s="11" t="s">
        <v>8715</v>
      </c>
      <c r="L2358" s="11">
        <v>2</v>
      </c>
    </row>
    <row r="2359" spans="1:12">
      <c r="A2359" s="11" t="s">
        <v>4609</v>
      </c>
      <c r="D2359" s="11" t="s">
        <v>260</v>
      </c>
      <c r="E2359" s="19" t="s">
        <v>4859</v>
      </c>
      <c r="F2359" s="10">
        <v>42036</v>
      </c>
      <c r="G2359" s="10">
        <v>45323</v>
      </c>
      <c r="H2359" s="11">
        <v>10</v>
      </c>
      <c r="I2359" s="20" t="s">
        <v>259</v>
      </c>
      <c r="J2359" s="11" t="s">
        <v>261</v>
      </c>
      <c r="K2359" s="11" t="s">
        <v>8715</v>
      </c>
      <c r="L2359" s="11">
        <v>2</v>
      </c>
    </row>
    <row r="2360" spans="1:12">
      <c r="A2360" s="11" t="s">
        <v>4610</v>
      </c>
      <c r="D2360" s="11" t="s">
        <v>260</v>
      </c>
      <c r="E2360" s="19" t="s">
        <v>4860</v>
      </c>
      <c r="F2360" s="10">
        <v>42036</v>
      </c>
      <c r="G2360" s="10">
        <v>45323</v>
      </c>
      <c r="H2360" s="11">
        <v>10</v>
      </c>
      <c r="I2360" s="20" t="s">
        <v>259</v>
      </c>
      <c r="J2360" s="11" t="s">
        <v>261</v>
      </c>
      <c r="K2360" s="11" t="s">
        <v>8715</v>
      </c>
      <c r="L2360" s="11">
        <v>2</v>
      </c>
    </row>
    <row r="2361" spans="1:12">
      <c r="A2361" s="11" t="s">
        <v>4611</v>
      </c>
      <c r="D2361" s="11" t="s">
        <v>260</v>
      </c>
      <c r="E2361" s="19" t="s">
        <v>4861</v>
      </c>
      <c r="F2361" s="10">
        <v>42036</v>
      </c>
      <c r="G2361" s="10">
        <v>45323</v>
      </c>
      <c r="H2361" s="11">
        <v>10</v>
      </c>
      <c r="I2361" s="20" t="s">
        <v>259</v>
      </c>
      <c r="J2361" s="11" t="s">
        <v>261</v>
      </c>
      <c r="K2361" s="11" t="s">
        <v>8715</v>
      </c>
      <c r="L2361" s="11">
        <v>2</v>
      </c>
    </row>
    <row r="2362" spans="1:12">
      <c r="A2362" s="11" t="s">
        <v>4612</v>
      </c>
      <c r="D2362" s="11" t="s">
        <v>260</v>
      </c>
      <c r="E2362" s="19" t="s">
        <v>4862</v>
      </c>
      <c r="F2362" s="10">
        <v>42036</v>
      </c>
      <c r="G2362" s="10">
        <v>45323</v>
      </c>
      <c r="H2362" s="11">
        <v>10</v>
      </c>
      <c r="I2362" s="20" t="s">
        <v>259</v>
      </c>
      <c r="J2362" s="11" t="s">
        <v>261</v>
      </c>
      <c r="K2362" s="11" t="s">
        <v>8715</v>
      </c>
      <c r="L2362" s="11">
        <v>2</v>
      </c>
    </row>
    <row r="2363" spans="1:12">
      <c r="A2363" s="11" t="s">
        <v>4613</v>
      </c>
      <c r="D2363" s="11" t="s">
        <v>260</v>
      </c>
      <c r="E2363" s="19" t="s">
        <v>4863</v>
      </c>
      <c r="F2363" s="10">
        <v>42036</v>
      </c>
      <c r="G2363" s="10">
        <v>45323</v>
      </c>
      <c r="H2363" s="11">
        <v>10</v>
      </c>
      <c r="I2363" s="20" t="s">
        <v>259</v>
      </c>
      <c r="J2363" s="11" t="s">
        <v>261</v>
      </c>
      <c r="K2363" s="11" t="s">
        <v>8715</v>
      </c>
      <c r="L2363" s="11">
        <v>2</v>
      </c>
    </row>
    <row r="2364" spans="1:12">
      <c r="A2364" s="11" t="s">
        <v>4614</v>
      </c>
      <c r="D2364" s="11" t="s">
        <v>260</v>
      </c>
      <c r="E2364" s="19" t="s">
        <v>4864</v>
      </c>
      <c r="F2364" s="10">
        <v>42036</v>
      </c>
      <c r="G2364" s="10">
        <v>45323</v>
      </c>
      <c r="H2364" s="11">
        <v>10</v>
      </c>
      <c r="I2364" s="20" t="s">
        <v>259</v>
      </c>
      <c r="J2364" s="11" t="s">
        <v>261</v>
      </c>
      <c r="K2364" s="11" t="s">
        <v>8715</v>
      </c>
      <c r="L2364" s="11">
        <v>2</v>
      </c>
    </row>
    <row r="2365" spans="1:12">
      <c r="A2365" s="11" t="s">
        <v>4615</v>
      </c>
      <c r="D2365" s="11" t="s">
        <v>260</v>
      </c>
      <c r="E2365" s="19" t="s">
        <v>4865</v>
      </c>
      <c r="F2365" s="10">
        <v>42036</v>
      </c>
      <c r="G2365" s="10">
        <v>45323</v>
      </c>
      <c r="H2365" s="11">
        <v>10</v>
      </c>
      <c r="I2365" s="20" t="s">
        <v>259</v>
      </c>
      <c r="J2365" s="11" t="s">
        <v>261</v>
      </c>
      <c r="K2365" s="11" t="s">
        <v>8715</v>
      </c>
      <c r="L2365" s="11">
        <v>2</v>
      </c>
    </row>
    <row r="2366" spans="1:12">
      <c r="A2366" s="11" t="s">
        <v>4616</v>
      </c>
      <c r="D2366" s="11" t="s">
        <v>260</v>
      </c>
      <c r="E2366" s="19" t="s">
        <v>4866</v>
      </c>
      <c r="F2366" s="10">
        <v>42036</v>
      </c>
      <c r="G2366" s="10">
        <v>45323</v>
      </c>
      <c r="H2366" s="11">
        <v>10</v>
      </c>
      <c r="I2366" s="20" t="s">
        <v>259</v>
      </c>
      <c r="J2366" s="11" t="s">
        <v>261</v>
      </c>
      <c r="K2366" s="11" t="s">
        <v>8715</v>
      </c>
      <c r="L2366" s="11">
        <v>2</v>
      </c>
    </row>
    <row r="2367" spans="1:12">
      <c r="A2367" s="11" t="s">
        <v>4617</v>
      </c>
      <c r="D2367" s="11" t="s">
        <v>260</v>
      </c>
      <c r="E2367" s="19" t="s">
        <v>4867</v>
      </c>
      <c r="F2367" s="10">
        <v>42036</v>
      </c>
      <c r="G2367" s="10">
        <v>45323</v>
      </c>
      <c r="H2367" s="11">
        <v>10</v>
      </c>
      <c r="I2367" s="20" t="s">
        <v>259</v>
      </c>
      <c r="J2367" s="11" t="s">
        <v>261</v>
      </c>
      <c r="K2367" s="11" t="s">
        <v>8715</v>
      </c>
      <c r="L2367" s="11">
        <v>2</v>
      </c>
    </row>
    <row r="2368" spans="1:12">
      <c r="A2368" s="11" t="s">
        <v>4618</v>
      </c>
      <c r="D2368" s="11" t="s">
        <v>260</v>
      </c>
      <c r="E2368" s="19" t="s">
        <v>4868</v>
      </c>
      <c r="F2368" s="10">
        <v>42036</v>
      </c>
      <c r="G2368" s="10">
        <v>45323</v>
      </c>
      <c r="H2368" s="11">
        <v>10</v>
      </c>
      <c r="I2368" s="20" t="s">
        <v>259</v>
      </c>
      <c r="J2368" s="11" t="s">
        <v>261</v>
      </c>
      <c r="K2368" s="11" t="s">
        <v>8715</v>
      </c>
      <c r="L2368" s="11">
        <v>2</v>
      </c>
    </row>
    <row r="2369" spans="1:12">
      <c r="A2369" s="11" t="s">
        <v>4619</v>
      </c>
      <c r="D2369" s="11" t="s">
        <v>260</v>
      </c>
      <c r="E2369" s="19" t="s">
        <v>4869</v>
      </c>
      <c r="F2369" s="10">
        <v>42036</v>
      </c>
      <c r="G2369" s="10">
        <v>45323</v>
      </c>
      <c r="H2369" s="11">
        <v>10</v>
      </c>
      <c r="I2369" s="20" t="s">
        <v>259</v>
      </c>
      <c r="J2369" s="11" t="s">
        <v>261</v>
      </c>
      <c r="K2369" s="11" t="s">
        <v>8715</v>
      </c>
      <c r="L2369" s="11">
        <v>2</v>
      </c>
    </row>
    <row r="2370" spans="1:12">
      <c r="A2370" s="11" t="s">
        <v>4620</v>
      </c>
      <c r="D2370" s="11" t="s">
        <v>260</v>
      </c>
      <c r="E2370" s="19" t="s">
        <v>4870</v>
      </c>
      <c r="F2370" s="10">
        <v>42036</v>
      </c>
      <c r="G2370" s="10">
        <v>45323</v>
      </c>
      <c r="H2370" s="11">
        <v>10</v>
      </c>
      <c r="I2370" s="20" t="s">
        <v>259</v>
      </c>
      <c r="J2370" s="11" t="s">
        <v>261</v>
      </c>
      <c r="K2370" s="11" t="s">
        <v>8715</v>
      </c>
      <c r="L2370" s="11">
        <v>2</v>
      </c>
    </row>
    <row r="2371" spans="1:12">
      <c r="A2371" s="11" t="s">
        <v>4621</v>
      </c>
      <c r="D2371" s="11" t="s">
        <v>260</v>
      </c>
      <c r="E2371" s="19" t="s">
        <v>4871</v>
      </c>
      <c r="F2371" s="10">
        <v>42036</v>
      </c>
      <c r="G2371" s="10">
        <v>45323</v>
      </c>
      <c r="H2371" s="11">
        <v>10</v>
      </c>
      <c r="I2371" s="20" t="s">
        <v>259</v>
      </c>
      <c r="J2371" s="11" t="s">
        <v>261</v>
      </c>
      <c r="K2371" s="11" t="s">
        <v>8715</v>
      </c>
      <c r="L2371" s="11">
        <v>2</v>
      </c>
    </row>
    <row r="2372" spans="1:12">
      <c r="A2372" s="11" t="s">
        <v>4622</v>
      </c>
      <c r="D2372" s="11" t="s">
        <v>260</v>
      </c>
      <c r="E2372" s="19" t="s">
        <v>4872</v>
      </c>
      <c r="F2372" s="10">
        <v>42036</v>
      </c>
      <c r="G2372" s="10">
        <v>45323</v>
      </c>
      <c r="H2372" s="11">
        <v>10</v>
      </c>
      <c r="I2372" s="20" t="s">
        <v>259</v>
      </c>
      <c r="J2372" s="11" t="s">
        <v>261</v>
      </c>
      <c r="K2372" s="11" t="s">
        <v>8715</v>
      </c>
      <c r="L2372" s="11">
        <v>2</v>
      </c>
    </row>
    <row r="2373" spans="1:12">
      <c r="A2373" s="11" t="s">
        <v>4623</v>
      </c>
      <c r="D2373" s="11" t="s">
        <v>260</v>
      </c>
      <c r="E2373" s="19" t="s">
        <v>4873</v>
      </c>
      <c r="F2373" s="10">
        <v>42036</v>
      </c>
      <c r="G2373" s="10">
        <v>45323</v>
      </c>
      <c r="H2373" s="11">
        <v>10</v>
      </c>
      <c r="I2373" s="20" t="s">
        <v>259</v>
      </c>
      <c r="J2373" s="11" t="s">
        <v>261</v>
      </c>
      <c r="K2373" s="11" t="s">
        <v>8715</v>
      </c>
      <c r="L2373" s="11">
        <v>2</v>
      </c>
    </row>
    <row r="2374" spans="1:12">
      <c r="A2374" s="11" t="s">
        <v>4624</v>
      </c>
      <c r="D2374" s="11" t="s">
        <v>260</v>
      </c>
      <c r="E2374" s="19" t="s">
        <v>4874</v>
      </c>
      <c r="F2374" s="10">
        <v>42036</v>
      </c>
      <c r="G2374" s="10">
        <v>45323</v>
      </c>
      <c r="H2374" s="11">
        <v>10</v>
      </c>
      <c r="I2374" s="20" t="s">
        <v>259</v>
      </c>
      <c r="J2374" s="11" t="s">
        <v>261</v>
      </c>
      <c r="K2374" s="11" t="s">
        <v>8715</v>
      </c>
      <c r="L2374" s="11">
        <v>2</v>
      </c>
    </row>
    <row r="2375" spans="1:12">
      <c r="A2375" s="11" t="s">
        <v>4625</v>
      </c>
      <c r="D2375" s="11" t="s">
        <v>260</v>
      </c>
      <c r="E2375" s="19" t="s">
        <v>4875</v>
      </c>
      <c r="F2375" s="10">
        <v>42036</v>
      </c>
      <c r="G2375" s="10">
        <v>45323</v>
      </c>
      <c r="H2375" s="11">
        <v>10</v>
      </c>
      <c r="I2375" s="20" t="s">
        <v>259</v>
      </c>
      <c r="J2375" s="11" t="s">
        <v>261</v>
      </c>
      <c r="K2375" s="11" t="s">
        <v>8715</v>
      </c>
      <c r="L2375" s="11">
        <v>2</v>
      </c>
    </row>
    <row r="2376" spans="1:12">
      <c r="A2376" s="11" t="s">
        <v>4626</v>
      </c>
      <c r="D2376" s="11" t="s">
        <v>260</v>
      </c>
      <c r="E2376" s="19" t="s">
        <v>4876</v>
      </c>
      <c r="F2376" s="10">
        <v>42036</v>
      </c>
      <c r="G2376" s="10">
        <v>45323</v>
      </c>
      <c r="H2376" s="11">
        <v>10</v>
      </c>
      <c r="I2376" s="20" t="s">
        <v>259</v>
      </c>
      <c r="J2376" s="11" t="s">
        <v>261</v>
      </c>
      <c r="K2376" s="11" t="s">
        <v>8715</v>
      </c>
      <c r="L2376" s="11">
        <v>2</v>
      </c>
    </row>
    <row r="2377" spans="1:12">
      <c r="A2377" s="11" t="s">
        <v>4627</v>
      </c>
      <c r="D2377" s="11" t="s">
        <v>260</v>
      </c>
      <c r="E2377" s="19" t="s">
        <v>4877</v>
      </c>
      <c r="F2377" s="10">
        <v>42036</v>
      </c>
      <c r="G2377" s="10">
        <v>45323</v>
      </c>
      <c r="H2377" s="11">
        <v>10</v>
      </c>
      <c r="I2377" s="20" t="s">
        <v>259</v>
      </c>
      <c r="J2377" s="11" t="s">
        <v>261</v>
      </c>
      <c r="K2377" s="11" t="s">
        <v>8715</v>
      </c>
      <c r="L2377" s="11">
        <v>2</v>
      </c>
    </row>
    <row r="2378" spans="1:12">
      <c r="A2378" s="11" t="s">
        <v>4628</v>
      </c>
      <c r="D2378" s="11" t="s">
        <v>260</v>
      </c>
      <c r="E2378" s="19" t="s">
        <v>4878</v>
      </c>
      <c r="F2378" s="10">
        <v>42036</v>
      </c>
      <c r="G2378" s="10">
        <v>45323</v>
      </c>
      <c r="H2378" s="11">
        <v>10</v>
      </c>
      <c r="I2378" s="20" t="s">
        <v>259</v>
      </c>
      <c r="J2378" s="11" t="s">
        <v>261</v>
      </c>
      <c r="K2378" s="11" t="s">
        <v>8715</v>
      </c>
      <c r="L2378" s="11">
        <v>2</v>
      </c>
    </row>
    <row r="2379" spans="1:12">
      <c r="A2379" s="11" t="s">
        <v>4629</v>
      </c>
      <c r="D2379" s="11" t="s">
        <v>260</v>
      </c>
      <c r="E2379" s="19" t="s">
        <v>4879</v>
      </c>
      <c r="F2379" s="10">
        <v>42036</v>
      </c>
      <c r="G2379" s="10">
        <v>45323</v>
      </c>
      <c r="H2379" s="11">
        <v>10</v>
      </c>
      <c r="I2379" s="20" t="s">
        <v>259</v>
      </c>
      <c r="J2379" s="11" t="s">
        <v>261</v>
      </c>
      <c r="K2379" s="11" t="s">
        <v>8715</v>
      </c>
      <c r="L2379" s="11">
        <v>2</v>
      </c>
    </row>
    <row r="2380" spans="1:12">
      <c r="A2380" s="11" t="s">
        <v>4630</v>
      </c>
      <c r="D2380" s="11" t="s">
        <v>260</v>
      </c>
      <c r="E2380" s="19" t="s">
        <v>4880</v>
      </c>
      <c r="F2380" s="10">
        <v>42036</v>
      </c>
      <c r="G2380" s="10">
        <v>45323</v>
      </c>
      <c r="H2380" s="11">
        <v>10</v>
      </c>
      <c r="I2380" s="20" t="s">
        <v>259</v>
      </c>
      <c r="J2380" s="11" t="s">
        <v>261</v>
      </c>
      <c r="K2380" s="11" t="s">
        <v>8715</v>
      </c>
      <c r="L2380" s="11">
        <v>2</v>
      </c>
    </row>
    <row r="2381" spans="1:12">
      <c r="A2381" s="11" t="s">
        <v>4631</v>
      </c>
      <c r="D2381" s="11" t="s">
        <v>260</v>
      </c>
      <c r="E2381" s="19" t="s">
        <v>4881</v>
      </c>
      <c r="F2381" s="10">
        <v>42036</v>
      </c>
      <c r="G2381" s="10">
        <v>45323</v>
      </c>
      <c r="H2381" s="11">
        <v>10</v>
      </c>
      <c r="I2381" s="20" t="s">
        <v>259</v>
      </c>
      <c r="J2381" s="11" t="s">
        <v>261</v>
      </c>
      <c r="K2381" s="11" t="s">
        <v>8715</v>
      </c>
      <c r="L2381" s="11">
        <v>2</v>
      </c>
    </row>
    <row r="2382" spans="1:12">
      <c r="A2382" s="11" t="s">
        <v>4632</v>
      </c>
      <c r="D2382" s="11" t="s">
        <v>260</v>
      </c>
      <c r="E2382" s="19" t="s">
        <v>4882</v>
      </c>
      <c r="F2382" s="10">
        <v>42036</v>
      </c>
      <c r="G2382" s="10">
        <v>45323</v>
      </c>
      <c r="H2382" s="11">
        <v>10</v>
      </c>
      <c r="I2382" s="20" t="s">
        <v>259</v>
      </c>
      <c r="J2382" s="11" t="s">
        <v>261</v>
      </c>
      <c r="K2382" s="11" t="s">
        <v>8715</v>
      </c>
      <c r="L2382" s="11">
        <v>2</v>
      </c>
    </row>
    <row r="2383" spans="1:12">
      <c r="A2383" s="11" t="s">
        <v>4633</v>
      </c>
      <c r="D2383" s="11" t="s">
        <v>260</v>
      </c>
      <c r="E2383" s="19" t="s">
        <v>4883</v>
      </c>
      <c r="F2383" s="10">
        <v>42036</v>
      </c>
      <c r="G2383" s="10">
        <v>45323</v>
      </c>
      <c r="H2383" s="11">
        <v>10</v>
      </c>
      <c r="I2383" s="20" t="s">
        <v>259</v>
      </c>
      <c r="J2383" s="11" t="s">
        <v>261</v>
      </c>
      <c r="K2383" s="11" t="s">
        <v>8715</v>
      </c>
      <c r="L2383" s="11">
        <v>2</v>
      </c>
    </row>
    <row r="2384" spans="1:12">
      <c r="A2384" s="11" t="s">
        <v>4634</v>
      </c>
      <c r="D2384" s="11" t="s">
        <v>260</v>
      </c>
      <c r="E2384" s="19" t="s">
        <v>4884</v>
      </c>
      <c r="F2384" s="10">
        <v>42036</v>
      </c>
      <c r="G2384" s="10">
        <v>45323</v>
      </c>
      <c r="H2384" s="11">
        <v>10</v>
      </c>
      <c r="I2384" s="20" t="s">
        <v>259</v>
      </c>
      <c r="J2384" s="11" t="s">
        <v>261</v>
      </c>
      <c r="K2384" s="11" t="s">
        <v>8715</v>
      </c>
      <c r="L2384" s="11">
        <v>2</v>
      </c>
    </row>
    <row r="2385" spans="1:12">
      <c r="A2385" s="11" t="s">
        <v>4635</v>
      </c>
      <c r="D2385" s="11" t="s">
        <v>260</v>
      </c>
      <c r="E2385" s="19" t="s">
        <v>4885</v>
      </c>
      <c r="F2385" s="10">
        <v>42036</v>
      </c>
      <c r="G2385" s="10">
        <v>45323</v>
      </c>
      <c r="H2385" s="11">
        <v>10</v>
      </c>
      <c r="I2385" s="20" t="s">
        <v>259</v>
      </c>
      <c r="J2385" s="11" t="s">
        <v>261</v>
      </c>
      <c r="K2385" s="11" t="s">
        <v>8715</v>
      </c>
      <c r="L2385" s="11">
        <v>2</v>
      </c>
    </row>
    <row r="2386" spans="1:12">
      <c r="A2386" s="11" t="s">
        <v>4636</v>
      </c>
      <c r="D2386" s="11" t="s">
        <v>260</v>
      </c>
      <c r="E2386" s="19" t="s">
        <v>4886</v>
      </c>
      <c r="F2386" s="10">
        <v>42036</v>
      </c>
      <c r="G2386" s="10">
        <v>45323</v>
      </c>
      <c r="H2386" s="11">
        <v>10</v>
      </c>
      <c r="I2386" s="20" t="s">
        <v>259</v>
      </c>
      <c r="J2386" s="11" t="s">
        <v>261</v>
      </c>
      <c r="K2386" s="11" t="s">
        <v>8715</v>
      </c>
      <c r="L2386" s="11">
        <v>2</v>
      </c>
    </row>
    <row r="2387" spans="1:12">
      <c r="A2387" s="11" t="s">
        <v>4637</v>
      </c>
      <c r="D2387" s="11" t="s">
        <v>260</v>
      </c>
      <c r="E2387" s="19" t="s">
        <v>4887</v>
      </c>
      <c r="F2387" s="10">
        <v>42036</v>
      </c>
      <c r="G2387" s="10">
        <v>45323</v>
      </c>
      <c r="H2387" s="11">
        <v>10</v>
      </c>
      <c r="I2387" s="20" t="s">
        <v>259</v>
      </c>
      <c r="J2387" s="11" t="s">
        <v>261</v>
      </c>
      <c r="K2387" s="11" t="s">
        <v>8715</v>
      </c>
      <c r="L2387" s="11">
        <v>2</v>
      </c>
    </row>
    <row r="2388" spans="1:12">
      <c r="A2388" s="11" t="s">
        <v>4638</v>
      </c>
      <c r="D2388" s="11" t="s">
        <v>260</v>
      </c>
      <c r="E2388" s="19" t="s">
        <v>4888</v>
      </c>
      <c r="F2388" s="10">
        <v>42036</v>
      </c>
      <c r="G2388" s="10">
        <v>45323</v>
      </c>
      <c r="H2388" s="11">
        <v>10</v>
      </c>
      <c r="I2388" s="20" t="s">
        <v>259</v>
      </c>
      <c r="J2388" s="11" t="s">
        <v>261</v>
      </c>
      <c r="K2388" s="11" t="s">
        <v>8715</v>
      </c>
      <c r="L2388" s="11">
        <v>2</v>
      </c>
    </row>
    <row r="2389" spans="1:12">
      <c r="A2389" s="11" t="s">
        <v>4639</v>
      </c>
      <c r="D2389" s="11" t="s">
        <v>260</v>
      </c>
      <c r="E2389" s="19" t="s">
        <v>4889</v>
      </c>
      <c r="F2389" s="10">
        <v>42036</v>
      </c>
      <c r="G2389" s="10">
        <v>45323</v>
      </c>
      <c r="H2389" s="11">
        <v>10</v>
      </c>
      <c r="I2389" s="20" t="s">
        <v>259</v>
      </c>
      <c r="J2389" s="11" t="s">
        <v>261</v>
      </c>
      <c r="K2389" s="11" t="s">
        <v>8715</v>
      </c>
      <c r="L2389" s="11">
        <v>2</v>
      </c>
    </row>
    <row r="2390" spans="1:12">
      <c r="A2390" s="11" t="s">
        <v>4640</v>
      </c>
      <c r="D2390" s="11" t="s">
        <v>260</v>
      </c>
      <c r="E2390" s="19" t="s">
        <v>4890</v>
      </c>
      <c r="F2390" s="10">
        <v>42036</v>
      </c>
      <c r="G2390" s="10">
        <v>45323</v>
      </c>
      <c r="H2390" s="11">
        <v>10</v>
      </c>
      <c r="I2390" s="20" t="s">
        <v>259</v>
      </c>
      <c r="J2390" s="11" t="s">
        <v>261</v>
      </c>
      <c r="K2390" s="11" t="s">
        <v>8715</v>
      </c>
      <c r="L2390" s="11">
        <v>2</v>
      </c>
    </row>
    <row r="2391" spans="1:12">
      <c r="A2391" s="11" t="s">
        <v>4641</v>
      </c>
      <c r="D2391" s="11" t="s">
        <v>260</v>
      </c>
      <c r="E2391" s="19" t="s">
        <v>4891</v>
      </c>
      <c r="F2391" s="10">
        <v>42036</v>
      </c>
      <c r="G2391" s="10">
        <v>45323</v>
      </c>
      <c r="H2391" s="11">
        <v>10</v>
      </c>
      <c r="I2391" s="20" t="s">
        <v>259</v>
      </c>
      <c r="J2391" s="11" t="s">
        <v>261</v>
      </c>
      <c r="K2391" s="11" t="s">
        <v>8715</v>
      </c>
      <c r="L2391" s="11">
        <v>2</v>
      </c>
    </row>
    <row r="2392" spans="1:12">
      <c r="A2392" s="11" t="s">
        <v>4642</v>
      </c>
      <c r="D2392" s="11" t="s">
        <v>260</v>
      </c>
      <c r="E2392" s="19" t="s">
        <v>4892</v>
      </c>
      <c r="F2392" s="10">
        <v>42036</v>
      </c>
      <c r="G2392" s="10">
        <v>45323</v>
      </c>
      <c r="H2392" s="11">
        <v>10</v>
      </c>
      <c r="I2392" s="20" t="s">
        <v>259</v>
      </c>
      <c r="J2392" s="11" t="s">
        <v>261</v>
      </c>
      <c r="K2392" s="11" t="s">
        <v>8715</v>
      </c>
      <c r="L2392" s="11">
        <v>2</v>
      </c>
    </row>
    <row r="2393" spans="1:12">
      <c r="A2393" s="11" t="s">
        <v>4643</v>
      </c>
      <c r="D2393" s="11" t="s">
        <v>260</v>
      </c>
      <c r="E2393" s="19" t="s">
        <v>4893</v>
      </c>
      <c r="F2393" s="10">
        <v>42036</v>
      </c>
      <c r="G2393" s="10">
        <v>45323</v>
      </c>
      <c r="H2393" s="11">
        <v>10</v>
      </c>
      <c r="I2393" s="20" t="s">
        <v>259</v>
      </c>
      <c r="J2393" s="11" t="s">
        <v>261</v>
      </c>
      <c r="K2393" s="11" t="s">
        <v>8715</v>
      </c>
      <c r="L2393" s="11">
        <v>2</v>
      </c>
    </row>
    <row r="2394" spans="1:12">
      <c r="A2394" s="11" t="s">
        <v>4644</v>
      </c>
      <c r="D2394" s="11" t="s">
        <v>260</v>
      </c>
      <c r="E2394" s="19" t="s">
        <v>4894</v>
      </c>
      <c r="F2394" s="10">
        <v>42036</v>
      </c>
      <c r="G2394" s="10">
        <v>45323</v>
      </c>
      <c r="H2394" s="11">
        <v>10</v>
      </c>
      <c r="I2394" s="20" t="s">
        <v>259</v>
      </c>
      <c r="J2394" s="11" t="s">
        <v>261</v>
      </c>
      <c r="K2394" s="11" t="s">
        <v>8715</v>
      </c>
      <c r="L2394" s="11">
        <v>2</v>
      </c>
    </row>
    <row r="2395" spans="1:12">
      <c r="A2395" s="11" t="s">
        <v>4645</v>
      </c>
      <c r="D2395" s="11" t="s">
        <v>260</v>
      </c>
      <c r="E2395" s="19" t="s">
        <v>4895</v>
      </c>
      <c r="F2395" s="10">
        <v>42036</v>
      </c>
      <c r="G2395" s="10">
        <v>45323</v>
      </c>
      <c r="H2395" s="11">
        <v>10</v>
      </c>
      <c r="I2395" s="20" t="s">
        <v>259</v>
      </c>
      <c r="J2395" s="11" t="s">
        <v>261</v>
      </c>
      <c r="K2395" s="11" t="s">
        <v>8715</v>
      </c>
      <c r="L2395" s="11">
        <v>2</v>
      </c>
    </row>
    <row r="2396" spans="1:12">
      <c r="A2396" s="11" t="s">
        <v>4646</v>
      </c>
      <c r="D2396" s="11" t="s">
        <v>260</v>
      </c>
      <c r="E2396" s="19" t="s">
        <v>4896</v>
      </c>
      <c r="F2396" s="10">
        <v>42036</v>
      </c>
      <c r="G2396" s="10">
        <v>45323</v>
      </c>
      <c r="H2396" s="11">
        <v>10</v>
      </c>
      <c r="I2396" s="20" t="s">
        <v>259</v>
      </c>
      <c r="J2396" s="11" t="s">
        <v>261</v>
      </c>
      <c r="K2396" s="11" t="s">
        <v>8715</v>
      </c>
      <c r="L2396" s="11">
        <v>2</v>
      </c>
    </row>
    <row r="2397" spans="1:12">
      <c r="A2397" s="11" t="s">
        <v>4647</v>
      </c>
      <c r="D2397" s="11" t="s">
        <v>260</v>
      </c>
      <c r="E2397" s="19" t="s">
        <v>4897</v>
      </c>
      <c r="F2397" s="10">
        <v>42036</v>
      </c>
      <c r="G2397" s="10">
        <v>45323</v>
      </c>
      <c r="H2397" s="11">
        <v>10</v>
      </c>
      <c r="I2397" s="20" t="s">
        <v>259</v>
      </c>
      <c r="J2397" s="11" t="s">
        <v>261</v>
      </c>
      <c r="K2397" s="11" t="s">
        <v>8715</v>
      </c>
      <c r="L2397" s="11">
        <v>2</v>
      </c>
    </row>
    <row r="2398" spans="1:12">
      <c r="A2398" s="11" t="s">
        <v>4648</v>
      </c>
      <c r="D2398" s="11" t="s">
        <v>260</v>
      </c>
      <c r="E2398" s="19" t="s">
        <v>4898</v>
      </c>
      <c r="F2398" s="10">
        <v>42036</v>
      </c>
      <c r="G2398" s="10">
        <v>45323</v>
      </c>
      <c r="H2398" s="11">
        <v>10</v>
      </c>
      <c r="I2398" s="20" t="s">
        <v>259</v>
      </c>
      <c r="J2398" s="11" t="s">
        <v>261</v>
      </c>
      <c r="K2398" s="11" t="s">
        <v>8715</v>
      </c>
      <c r="L2398" s="11">
        <v>2</v>
      </c>
    </row>
    <row r="2399" spans="1:12">
      <c r="A2399" s="11" t="s">
        <v>4649</v>
      </c>
      <c r="D2399" s="11" t="s">
        <v>260</v>
      </c>
      <c r="E2399" s="19" t="s">
        <v>4899</v>
      </c>
      <c r="F2399" s="10">
        <v>42036</v>
      </c>
      <c r="G2399" s="10">
        <v>45323</v>
      </c>
      <c r="H2399" s="11">
        <v>10</v>
      </c>
      <c r="I2399" s="20" t="s">
        <v>259</v>
      </c>
      <c r="J2399" s="11" t="s">
        <v>261</v>
      </c>
      <c r="K2399" s="11" t="s">
        <v>8715</v>
      </c>
      <c r="L2399" s="11">
        <v>2</v>
      </c>
    </row>
    <row r="2400" spans="1:12">
      <c r="A2400" s="11" t="s">
        <v>4650</v>
      </c>
      <c r="D2400" s="11" t="s">
        <v>260</v>
      </c>
      <c r="E2400" s="19" t="s">
        <v>4900</v>
      </c>
      <c r="F2400" s="10">
        <v>42036</v>
      </c>
      <c r="G2400" s="10">
        <v>45323</v>
      </c>
      <c r="H2400" s="11">
        <v>10</v>
      </c>
      <c r="I2400" s="20" t="s">
        <v>259</v>
      </c>
      <c r="J2400" s="11" t="s">
        <v>261</v>
      </c>
      <c r="K2400" s="11" t="s">
        <v>8715</v>
      </c>
      <c r="L2400" s="11">
        <v>2</v>
      </c>
    </row>
    <row r="2401" spans="1:12">
      <c r="A2401" s="11" t="s">
        <v>4651</v>
      </c>
      <c r="D2401" s="11" t="s">
        <v>260</v>
      </c>
      <c r="E2401" s="19" t="s">
        <v>4901</v>
      </c>
      <c r="F2401" s="10">
        <v>42036</v>
      </c>
      <c r="G2401" s="10">
        <v>45323</v>
      </c>
      <c r="H2401" s="11">
        <v>10</v>
      </c>
      <c r="I2401" s="20" t="s">
        <v>259</v>
      </c>
      <c r="J2401" s="11" t="s">
        <v>261</v>
      </c>
      <c r="K2401" s="11" t="s">
        <v>8715</v>
      </c>
      <c r="L2401" s="11">
        <v>2</v>
      </c>
    </row>
    <row r="2402" spans="1:12">
      <c r="A2402" s="11" t="s">
        <v>4652</v>
      </c>
      <c r="D2402" s="11" t="s">
        <v>260</v>
      </c>
      <c r="E2402" s="19" t="s">
        <v>4902</v>
      </c>
      <c r="F2402" s="10">
        <v>42036</v>
      </c>
      <c r="G2402" s="10">
        <v>45323</v>
      </c>
      <c r="H2402" s="11">
        <v>10</v>
      </c>
      <c r="I2402" s="20" t="s">
        <v>259</v>
      </c>
      <c r="J2402" s="11" t="s">
        <v>261</v>
      </c>
      <c r="K2402" s="11" t="s">
        <v>8715</v>
      </c>
      <c r="L2402" s="11">
        <v>2</v>
      </c>
    </row>
    <row r="2403" spans="1:12">
      <c r="A2403" s="11" t="s">
        <v>4653</v>
      </c>
      <c r="D2403" s="11" t="s">
        <v>260</v>
      </c>
      <c r="E2403" s="19" t="s">
        <v>4903</v>
      </c>
      <c r="F2403" s="10">
        <v>42036</v>
      </c>
      <c r="G2403" s="10">
        <v>45323</v>
      </c>
      <c r="H2403" s="11">
        <v>10</v>
      </c>
      <c r="I2403" s="20" t="s">
        <v>259</v>
      </c>
      <c r="J2403" s="11" t="s">
        <v>261</v>
      </c>
      <c r="K2403" s="11" t="s">
        <v>8715</v>
      </c>
      <c r="L2403" s="11">
        <v>2</v>
      </c>
    </row>
    <row r="2404" spans="1:12">
      <c r="A2404" s="11" t="s">
        <v>4654</v>
      </c>
      <c r="D2404" s="11" t="s">
        <v>260</v>
      </c>
      <c r="E2404" s="19" t="s">
        <v>4904</v>
      </c>
      <c r="F2404" s="10">
        <v>42036</v>
      </c>
      <c r="G2404" s="10">
        <v>45323</v>
      </c>
      <c r="H2404" s="11">
        <v>10</v>
      </c>
      <c r="I2404" s="20" t="s">
        <v>259</v>
      </c>
      <c r="J2404" s="11" t="s">
        <v>261</v>
      </c>
      <c r="K2404" s="11" t="s">
        <v>8715</v>
      </c>
      <c r="L2404" s="11">
        <v>2</v>
      </c>
    </row>
    <row r="2405" spans="1:12">
      <c r="A2405" s="11" t="s">
        <v>4655</v>
      </c>
      <c r="D2405" s="11" t="s">
        <v>260</v>
      </c>
      <c r="E2405" s="19" t="s">
        <v>4905</v>
      </c>
      <c r="F2405" s="10">
        <v>42036</v>
      </c>
      <c r="G2405" s="10">
        <v>45323</v>
      </c>
      <c r="H2405" s="11">
        <v>10</v>
      </c>
      <c r="I2405" s="20" t="s">
        <v>259</v>
      </c>
      <c r="J2405" s="11" t="s">
        <v>261</v>
      </c>
      <c r="K2405" s="11" t="s">
        <v>8715</v>
      </c>
      <c r="L2405" s="11">
        <v>2</v>
      </c>
    </row>
    <row r="2406" spans="1:12">
      <c r="A2406" s="11" t="s">
        <v>4656</v>
      </c>
      <c r="D2406" s="11" t="s">
        <v>260</v>
      </c>
      <c r="E2406" s="19" t="s">
        <v>4906</v>
      </c>
      <c r="F2406" s="10">
        <v>42036</v>
      </c>
      <c r="G2406" s="10">
        <v>45323</v>
      </c>
      <c r="H2406" s="11">
        <v>10</v>
      </c>
      <c r="I2406" s="20" t="s">
        <v>259</v>
      </c>
      <c r="J2406" s="11" t="s">
        <v>261</v>
      </c>
      <c r="K2406" s="11" t="s">
        <v>8715</v>
      </c>
      <c r="L2406" s="11">
        <v>2</v>
      </c>
    </row>
    <row r="2407" spans="1:12">
      <c r="A2407" s="11" t="s">
        <v>4657</v>
      </c>
      <c r="D2407" s="11" t="s">
        <v>260</v>
      </c>
      <c r="E2407" s="19" t="s">
        <v>4907</v>
      </c>
      <c r="F2407" s="10">
        <v>42036</v>
      </c>
      <c r="G2407" s="10">
        <v>45323</v>
      </c>
      <c r="H2407" s="11">
        <v>10</v>
      </c>
      <c r="I2407" s="20" t="s">
        <v>259</v>
      </c>
      <c r="J2407" s="11" t="s">
        <v>261</v>
      </c>
      <c r="K2407" s="11" t="s">
        <v>8715</v>
      </c>
      <c r="L2407" s="11">
        <v>2</v>
      </c>
    </row>
    <row r="2408" spans="1:12">
      <c r="A2408" s="11" t="s">
        <v>4658</v>
      </c>
      <c r="D2408" s="11" t="s">
        <v>260</v>
      </c>
      <c r="E2408" s="19" t="s">
        <v>4908</v>
      </c>
      <c r="F2408" s="10">
        <v>42036</v>
      </c>
      <c r="G2408" s="10">
        <v>45323</v>
      </c>
      <c r="H2408" s="11">
        <v>10</v>
      </c>
      <c r="I2408" s="20" t="s">
        <v>259</v>
      </c>
      <c r="J2408" s="11" t="s">
        <v>261</v>
      </c>
      <c r="K2408" s="11" t="s">
        <v>8715</v>
      </c>
      <c r="L2408" s="11">
        <v>2</v>
      </c>
    </row>
    <row r="2409" spans="1:12">
      <c r="A2409" s="11" t="s">
        <v>4659</v>
      </c>
      <c r="D2409" s="11" t="s">
        <v>260</v>
      </c>
      <c r="E2409" s="19" t="s">
        <v>4909</v>
      </c>
      <c r="F2409" s="10">
        <v>42036</v>
      </c>
      <c r="G2409" s="10">
        <v>45323</v>
      </c>
      <c r="H2409" s="11">
        <v>10</v>
      </c>
      <c r="I2409" s="20" t="s">
        <v>259</v>
      </c>
      <c r="J2409" s="11" t="s">
        <v>261</v>
      </c>
      <c r="K2409" s="11" t="s">
        <v>8715</v>
      </c>
      <c r="L2409" s="11">
        <v>2</v>
      </c>
    </row>
    <row r="2410" spans="1:12">
      <c r="A2410" s="11" t="s">
        <v>4660</v>
      </c>
      <c r="D2410" s="11" t="s">
        <v>260</v>
      </c>
      <c r="E2410" s="19" t="s">
        <v>4910</v>
      </c>
      <c r="F2410" s="10">
        <v>42036</v>
      </c>
      <c r="G2410" s="10">
        <v>45323</v>
      </c>
      <c r="H2410" s="11">
        <v>10</v>
      </c>
      <c r="I2410" s="20" t="s">
        <v>259</v>
      </c>
      <c r="J2410" s="11" t="s">
        <v>261</v>
      </c>
      <c r="K2410" s="11" t="s">
        <v>8715</v>
      </c>
      <c r="L2410" s="11">
        <v>2</v>
      </c>
    </row>
    <row r="2411" spans="1:12">
      <c r="A2411" s="11" t="s">
        <v>4661</v>
      </c>
      <c r="D2411" s="11" t="s">
        <v>260</v>
      </c>
      <c r="E2411" s="19" t="s">
        <v>4911</v>
      </c>
      <c r="F2411" s="10">
        <v>42036</v>
      </c>
      <c r="G2411" s="10">
        <v>45323</v>
      </c>
      <c r="H2411" s="11">
        <v>10</v>
      </c>
      <c r="I2411" s="20" t="s">
        <v>259</v>
      </c>
      <c r="J2411" s="11" t="s">
        <v>261</v>
      </c>
      <c r="K2411" s="11" t="s">
        <v>8715</v>
      </c>
      <c r="L2411" s="11">
        <v>2</v>
      </c>
    </row>
    <row r="2412" spans="1:12">
      <c r="A2412" s="11" t="s">
        <v>4662</v>
      </c>
      <c r="D2412" s="11" t="s">
        <v>260</v>
      </c>
      <c r="E2412" s="19" t="s">
        <v>4912</v>
      </c>
      <c r="F2412" s="10">
        <v>42036</v>
      </c>
      <c r="G2412" s="10">
        <v>45323</v>
      </c>
      <c r="H2412" s="11">
        <v>10</v>
      </c>
      <c r="I2412" s="20" t="s">
        <v>259</v>
      </c>
      <c r="J2412" s="11" t="s">
        <v>261</v>
      </c>
      <c r="K2412" s="11" t="s">
        <v>8715</v>
      </c>
      <c r="L2412" s="11">
        <v>2</v>
      </c>
    </row>
    <row r="2413" spans="1:12">
      <c r="A2413" s="11" t="s">
        <v>4663</v>
      </c>
      <c r="D2413" s="11" t="s">
        <v>260</v>
      </c>
      <c r="E2413" s="19" t="s">
        <v>4913</v>
      </c>
      <c r="F2413" s="10">
        <v>42036</v>
      </c>
      <c r="G2413" s="10">
        <v>45323</v>
      </c>
      <c r="H2413" s="11">
        <v>10</v>
      </c>
      <c r="I2413" s="20" t="s">
        <v>259</v>
      </c>
      <c r="J2413" s="11" t="s">
        <v>261</v>
      </c>
      <c r="K2413" s="11" t="s">
        <v>8715</v>
      </c>
      <c r="L2413" s="11">
        <v>2</v>
      </c>
    </row>
    <row r="2414" spans="1:12">
      <c r="A2414" s="11" t="s">
        <v>4664</v>
      </c>
      <c r="D2414" s="11" t="s">
        <v>260</v>
      </c>
      <c r="E2414" s="19" t="s">
        <v>4914</v>
      </c>
      <c r="F2414" s="10">
        <v>42036</v>
      </c>
      <c r="G2414" s="10">
        <v>45323</v>
      </c>
      <c r="H2414" s="11">
        <v>10</v>
      </c>
      <c r="I2414" s="20" t="s">
        <v>259</v>
      </c>
      <c r="J2414" s="11" t="s">
        <v>261</v>
      </c>
      <c r="K2414" s="11" t="s">
        <v>8715</v>
      </c>
      <c r="L2414" s="11">
        <v>2</v>
      </c>
    </row>
    <row r="2415" spans="1:12">
      <c r="A2415" s="11" t="s">
        <v>4665</v>
      </c>
      <c r="D2415" s="11" t="s">
        <v>260</v>
      </c>
      <c r="E2415" s="19" t="s">
        <v>4915</v>
      </c>
      <c r="F2415" s="10">
        <v>42036</v>
      </c>
      <c r="G2415" s="10">
        <v>45323</v>
      </c>
      <c r="H2415" s="11">
        <v>10</v>
      </c>
      <c r="I2415" s="20" t="s">
        <v>259</v>
      </c>
      <c r="J2415" s="11" t="s">
        <v>261</v>
      </c>
      <c r="K2415" s="11" t="s">
        <v>8715</v>
      </c>
      <c r="L2415" s="11">
        <v>2</v>
      </c>
    </row>
    <row r="2416" spans="1:12">
      <c r="A2416" s="11" t="s">
        <v>4666</v>
      </c>
      <c r="D2416" s="11" t="s">
        <v>260</v>
      </c>
      <c r="E2416" s="19" t="s">
        <v>4916</v>
      </c>
      <c r="F2416" s="10">
        <v>42036</v>
      </c>
      <c r="G2416" s="10">
        <v>45323</v>
      </c>
      <c r="H2416" s="11">
        <v>10</v>
      </c>
      <c r="I2416" s="20" t="s">
        <v>259</v>
      </c>
      <c r="J2416" s="11" t="s">
        <v>261</v>
      </c>
      <c r="K2416" s="11" t="s">
        <v>8715</v>
      </c>
      <c r="L2416" s="11">
        <v>2</v>
      </c>
    </row>
    <row r="2417" spans="1:12">
      <c r="A2417" s="11" t="s">
        <v>4667</v>
      </c>
      <c r="D2417" s="11" t="s">
        <v>260</v>
      </c>
      <c r="E2417" s="19" t="s">
        <v>4917</v>
      </c>
      <c r="F2417" s="10">
        <v>42036</v>
      </c>
      <c r="G2417" s="10">
        <v>45323</v>
      </c>
      <c r="H2417" s="11">
        <v>10</v>
      </c>
      <c r="I2417" s="20" t="s">
        <v>259</v>
      </c>
      <c r="J2417" s="11" t="s">
        <v>261</v>
      </c>
      <c r="K2417" s="11" t="s">
        <v>8715</v>
      </c>
      <c r="L2417" s="11">
        <v>2</v>
      </c>
    </row>
    <row r="2418" spans="1:12">
      <c r="A2418" s="11" t="s">
        <v>4668</v>
      </c>
      <c r="D2418" s="11" t="s">
        <v>260</v>
      </c>
      <c r="E2418" s="19" t="s">
        <v>4918</v>
      </c>
      <c r="F2418" s="10">
        <v>42036</v>
      </c>
      <c r="G2418" s="10">
        <v>45323</v>
      </c>
      <c r="H2418" s="11">
        <v>10</v>
      </c>
      <c r="I2418" s="20" t="s">
        <v>259</v>
      </c>
      <c r="J2418" s="11" t="s">
        <v>261</v>
      </c>
      <c r="K2418" s="11" t="s">
        <v>8715</v>
      </c>
      <c r="L2418" s="11">
        <v>2</v>
      </c>
    </row>
    <row r="2419" spans="1:12">
      <c r="A2419" s="11" t="s">
        <v>4669</v>
      </c>
      <c r="D2419" s="11" t="s">
        <v>260</v>
      </c>
      <c r="E2419" s="19" t="s">
        <v>4919</v>
      </c>
      <c r="F2419" s="10">
        <v>42036</v>
      </c>
      <c r="G2419" s="10">
        <v>45323</v>
      </c>
      <c r="H2419" s="11">
        <v>10</v>
      </c>
      <c r="I2419" s="20" t="s">
        <v>259</v>
      </c>
      <c r="J2419" s="11" t="s">
        <v>261</v>
      </c>
      <c r="K2419" s="11" t="s">
        <v>8715</v>
      </c>
      <c r="L2419" s="11">
        <v>2</v>
      </c>
    </row>
    <row r="2420" spans="1:12">
      <c r="A2420" s="11" t="s">
        <v>4670</v>
      </c>
      <c r="D2420" s="11" t="s">
        <v>260</v>
      </c>
      <c r="E2420" s="19" t="s">
        <v>4920</v>
      </c>
      <c r="F2420" s="10">
        <v>42036</v>
      </c>
      <c r="G2420" s="10">
        <v>45323</v>
      </c>
      <c r="H2420" s="11">
        <v>10</v>
      </c>
      <c r="I2420" s="20" t="s">
        <v>259</v>
      </c>
      <c r="J2420" s="11" t="s">
        <v>261</v>
      </c>
      <c r="K2420" s="11" t="s">
        <v>8715</v>
      </c>
      <c r="L2420" s="11">
        <v>2</v>
      </c>
    </row>
    <row r="2421" spans="1:12">
      <c r="A2421" s="11" t="s">
        <v>4671</v>
      </c>
      <c r="D2421" s="11" t="s">
        <v>260</v>
      </c>
      <c r="E2421" s="19" t="s">
        <v>4921</v>
      </c>
      <c r="F2421" s="10">
        <v>42036</v>
      </c>
      <c r="G2421" s="10">
        <v>45323</v>
      </c>
      <c r="H2421" s="11">
        <v>10</v>
      </c>
      <c r="I2421" s="20" t="s">
        <v>259</v>
      </c>
      <c r="J2421" s="11" t="s">
        <v>261</v>
      </c>
      <c r="K2421" s="11" t="s">
        <v>8715</v>
      </c>
      <c r="L2421" s="11">
        <v>2</v>
      </c>
    </row>
    <row r="2422" spans="1:12">
      <c r="A2422" s="11" t="s">
        <v>4672</v>
      </c>
      <c r="D2422" s="11" t="s">
        <v>260</v>
      </c>
      <c r="E2422" s="19" t="s">
        <v>4922</v>
      </c>
      <c r="F2422" s="10">
        <v>42036</v>
      </c>
      <c r="G2422" s="10">
        <v>45323</v>
      </c>
      <c r="H2422" s="11">
        <v>10</v>
      </c>
      <c r="I2422" s="20" t="s">
        <v>259</v>
      </c>
      <c r="J2422" s="11" t="s">
        <v>261</v>
      </c>
      <c r="K2422" s="11" t="s">
        <v>8715</v>
      </c>
      <c r="L2422" s="11">
        <v>2</v>
      </c>
    </row>
    <row r="2423" spans="1:12">
      <c r="A2423" s="11" t="s">
        <v>4673</v>
      </c>
      <c r="D2423" s="11" t="s">
        <v>260</v>
      </c>
      <c r="E2423" s="19" t="s">
        <v>4923</v>
      </c>
      <c r="F2423" s="10">
        <v>42036</v>
      </c>
      <c r="G2423" s="10">
        <v>45323</v>
      </c>
      <c r="H2423" s="11">
        <v>10</v>
      </c>
      <c r="I2423" s="20" t="s">
        <v>259</v>
      </c>
      <c r="J2423" s="11" t="s">
        <v>261</v>
      </c>
      <c r="K2423" s="11" t="s">
        <v>8715</v>
      </c>
      <c r="L2423" s="11">
        <v>2</v>
      </c>
    </row>
    <row r="2424" spans="1:12">
      <c r="A2424" s="11" t="s">
        <v>4674</v>
      </c>
      <c r="D2424" s="11" t="s">
        <v>260</v>
      </c>
      <c r="E2424" s="19" t="s">
        <v>4924</v>
      </c>
      <c r="F2424" s="10">
        <v>42036</v>
      </c>
      <c r="G2424" s="10">
        <v>45323</v>
      </c>
      <c r="H2424" s="11">
        <v>10</v>
      </c>
      <c r="I2424" s="20" t="s">
        <v>259</v>
      </c>
      <c r="J2424" s="11" t="s">
        <v>261</v>
      </c>
      <c r="K2424" s="11" t="s">
        <v>8715</v>
      </c>
      <c r="L2424" s="11">
        <v>2</v>
      </c>
    </row>
    <row r="2425" spans="1:12">
      <c r="A2425" s="11" t="s">
        <v>4675</v>
      </c>
      <c r="D2425" s="11" t="s">
        <v>260</v>
      </c>
      <c r="E2425" s="19" t="s">
        <v>4925</v>
      </c>
      <c r="F2425" s="10">
        <v>42036</v>
      </c>
      <c r="G2425" s="10">
        <v>45323</v>
      </c>
      <c r="H2425" s="11">
        <v>10</v>
      </c>
      <c r="I2425" s="20" t="s">
        <v>259</v>
      </c>
      <c r="J2425" s="11" t="s">
        <v>261</v>
      </c>
      <c r="K2425" s="11" t="s">
        <v>8715</v>
      </c>
      <c r="L2425" s="11">
        <v>2</v>
      </c>
    </row>
    <row r="2426" spans="1:12">
      <c r="A2426" s="11" t="s">
        <v>4676</v>
      </c>
      <c r="D2426" s="11" t="s">
        <v>260</v>
      </c>
      <c r="E2426" s="19" t="s">
        <v>4926</v>
      </c>
      <c r="F2426" s="10">
        <v>42036</v>
      </c>
      <c r="G2426" s="10">
        <v>45323</v>
      </c>
      <c r="H2426" s="11">
        <v>10</v>
      </c>
      <c r="I2426" s="20" t="s">
        <v>259</v>
      </c>
      <c r="J2426" s="11" t="s">
        <v>261</v>
      </c>
      <c r="K2426" s="11" t="s">
        <v>8715</v>
      </c>
      <c r="L2426" s="11">
        <v>2</v>
      </c>
    </row>
    <row r="2427" spans="1:12">
      <c r="A2427" s="11" t="s">
        <v>4677</v>
      </c>
      <c r="D2427" s="11" t="s">
        <v>260</v>
      </c>
      <c r="E2427" s="19" t="s">
        <v>4927</v>
      </c>
      <c r="F2427" s="10">
        <v>42036</v>
      </c>
      <c r="G2427" s="10">
        <v>45323</v>
      </c>
      <c r="H2427" s="11">
        <v>10</v>
      </c>
      <c r="I2427" s="20" t="s">
        <v>259</v>
      </c>
      <c r="J2427" s="11" t="s">
        <v>261</v>
      </c>
      <c r="K2427" s="11" t="s">
        <v>8715</v>
      </c>
      <c r="L2427" s="11">
        <v>2</v>
      </c>
    </row>
    <row r="2428" spans="1:12">
      <c r="A2428" s="11" t="s">
        <v>4678</v>
      </c>
      <c r="D2428" s="11" t="s">
        <v>260</v>
      </c>
      <c r="E2428" s="19" t="s">
        <v>4928</v>
      </c>
      <c r="F2428" s="10">
        <v>42036</v>
      </c>
      <c r="G2428" s="10">
        <v>45323</v>
      </c>
      <c r="H2428" s="11">
        <v>10</v>
      </c>
      <c r="I2428" s="20" t="s">
        <v>259</v>
      </c>
      <c r="J2428" s="11" t="s">
        <v>261</v>
      </c>
      <c r="K2428" s="11" t="s">
        <v>8715</v>
      </c>
      <c r="L2428" s="11">
        <v>2</v>
      </c>
    </row>
    <row r="2429" spans="1:12">
      <c r="A2429" s="11" t="s">
        <v>4679</v>
      </c>
      <c r="D2429" s="11" t="s">
        <v>260</v>
      </c>
      <c r="E2429" s="19" t="s">
        <v>4929</v>
      </c>
      <c r="F2429" s="10">
        <v>42036</v>
      </c>
      <c r="G2429" s="10">
        <v>45323</v>
      </c>
      <c r="H2429" s="11">
        <v>10</v>
      </c>
      <c r="I2429" s="20" t="s">
        <v>259</v>
      </c>
      <c r="J2429" s="11" t="s">
        <v>261</v>
      </c>
      <c r="K2429" s="11" t="s">
        <v>8715</v>
      </c>
      <c r="L2429" s="11">
        <v>2</v>
      </c>
    </row>
    <row r="2430" spans="1:12">
      <c r="A2430" s="11" t="s">
        <v>4680</v>
      </c>
      <c r="D2430" s="11" t="s">
        <v>260</v>
      </c>
      <c r="E2430" s="19" t="s">
        <v>4930</v>
      </c>
      <c r="F2430" s="10">
        <v>42036</v>
      </c>
      <c r="G2430" s="10">
        <v>45323</v>
      </c>
      <c r="H2430" s="11">
        <v>10</v>
      </c>
      <c r="I2430" s="20" t="s">
        <v>259</v>
      </c>
      <c r="J2430" s="11" t="s">
        <v>261</v>
      </c>
      <c r="K2430" s="11" t="s">
        <v>8715</v>
      </c>
      <c r="L2430" s="11">
        <v>2</v>
      </c>
    </row>
    <row r="2431" spans="1:12">
      <c r="A2431" s="11" t="s">
        <v>4681</v>
      </c>
      <c r="D2431" s="11" t="s">
        <v>260</v>
      </c>
      <c r="E2431" s="19" t="s">
        <v>4931</v>
      </c>
      <c r="F2431" s="10">
        <v>42036</v>
      </c>
      <c r="G2431" s="10">
        <v>45323</v>
      </c>
      <c r="H2431" s="11">
        <v>10</v>
      </c>
      <c r="I2431" s="20" t="s">
        <v>259</v>
      </c>
      <c r="J2431" s="11" t="s">
        <v>261</v>
      </c>
      <c r="K2431" s="11" t="s">
        <v>8715</v>
      </c>
      <c r="L2431" s="11">
        <v>2</v>
      </c>
    </row>
    <row r="2432" spans="1:12">
      <c r="A2432" s="11" t="s">
        <v>4682</v>
      </c>
      <c r="D2432" s="11" t="s">
        <v>260</v>
      </c>
      <c r="E2432" s="19" t="s">
        <v>4932</v>
      </c>
      <c r="F2432" s="10">
        <v>42036</v>
      </c>
      <c r="G2432" s="10">
        <v>45323</v>
      </c>
      <c r="H2432" s="11">
        <v>10</v>
      </c>
      <c r="I2432" s="20" t="s">
        <v>259</v>
      </c>
      <c r="J2432" s="11" t="s">
        <v>261</v>
      </c>
      <c r="K2432" s="11" t="s">
        <v>8715</v>
      </c>
      <c r="L2432" s="11">
        <v>2</v>
      </c>
    </row>
    <row r="2433" spans="1:12">
      <c r="A2433" s="11" t="s">
        <v>4683</v>
      </c>
      <c r="D2433" s="11" t="s">
        <v>260</v>
      </c>
      <c r="E2433" s="19" t="s">
        <v>4933</v>
      </c>
      <c r="F2433" s="10">
        <v>42036</v>
      </c>
      <c r="G2433" s="10">
        <v>45323</v>
      </c>
      <c r="H2433" s="11">
        <v>10</v>
      </c>
      <c r="I2433" s="20" t="s">
        <v>259</v>
      </c>
      <c r="J2433" s="11" t="s">
        <v>261</v>
      </c>
      <c r="K2433" s="11" t="s">
        <v>8715</v>
      </c>
      <c r="L2433" s="11">
        <v>2</v>
      </c>
    </row>
    <row r="2434" spans="1:12">
      <c r="A2434" s="11" t="s">
        <v>4684</v>
      </c>
      <c r="D2434" s="11" t="s">
        <v>260</v>
      </c>
      <c r="E2434" s="19" t="s">
        <v>4934</v>
      </c>
      <c r="F2434" s="10">
        <v>42036</v>
      </c>
      <c r="G2434" s="10">
        <v>45323</v>
      </c>
      <c r="H2434" s="11">
        <v>10</v>
      </c>
      <c r="I2434" s="20" t="s">
        <v>259</v>
      </c>
      <c r="J2434" s="11" t="s">
        <v>261</v>
      </c>
      <c r="K2434" s="11" t="s">
        <v>8715</v>
      </c>
      <c r="L2434" s="11">
        <v>2</v>
      </c>
    </row>
    <row r="2435" spans="1:12">
      <c r="A2435" s="11" t="s">
        <v>4685</v>
      </c>
      <c r="D2435" s="11" t="s">
        <v>260</v>
      </c>
      <c r="E2435" s="19" t="s">
        <v>4935</v>
      </c>
      <c r="F2435" s="10">
        <v>42036</v>
      </c>
      <c r="G2435" s="10">
        <v>45323</v>
      </c>
      <c r="H2435" s="11">
        <v>10</v>
      </c>
      <c r="I2435" s="20" t="s">
        <v>259</v>
      </c>
      <c r="J2435" s="11" t="s">
        <v>261</v>
      </c>
      <c r="K2435" s="11" t="s">
        <v>8715</v>
      </c>
      <c r="L2435" s="11">
        <v>2</v>
      </c>
    </row>
    <row r="2436" spans="1:12">
      <c r="A2436" s="11" t="s">
        <v>4686</v>
      </c>
      <c r="D2436" s="11" t="s">
        <v>260</v>
      </c>
      <c r="E2436" s="19" t="s">
        <v>4936</v>
      </c>
      <c r="F2436" s="10">
        <v>42036</v>
      </c>
      <c r="G2436" s="10">
        <v>45323</v>
      </c>
      <c r="H2436" s="11">
        <v>10</v>
      </c>
      <c r="I2436" s="20" t="s">
        <v>259</v>
      </c>
      <c r="J2436" s="11" t="s">
        <v>261</v>
      </c>
      <c r="K2436" s="11" t="s">
        <v>8715</v>
      </c>
      <c r="L2436" s="11">
        <v>2</v>
      </c>
    </row>
    <row r="2437" spans="1:12">
      <c r="A2437" s="11" t="s">
        <v>4687</v>
      </c>
      <c r="D2437" s="11" t="s">
        <v>260</v>
      </c>
      <c r="E2437" s="19" t="s">
        <v>4937</v>
      </c>
      <c r="F2437" s="10">
        <v>42036</v>
      </c>
      <c r="G2437" s="10">
        <v>45323</v>
      </c>
      <c r="H2437" s="11">
        <v>10</v>
      </c>
      <c r="I2437" s="20" t="s">
        <v>259</v>
      </c>
      <c r="J2437" s="11" t="s">
        <v>261</v>
      </c>
      <c r="K2437" s="11" t="s">
        <v>8715</v>
      </c>
      <c r="L2437" s="11">
        <v>2</v>
      </c>
    </row>
    <row r="2438" spans="1:12">
      <c r="A2438" s="11" t="s">
        <v>4688</v>
      </c>
      <c r="D2438" s="11" t="s">
        <v>260</v>
      </c>
      <c r="E2438" s="19" t="s">
        <v>4938</v>
      </c>
      <c r="F2438" s="10">
        <v>42036</v>
      </c>
      <c r="G2438" s="10">
        <v>45323</v>
      </c>
      <c r="H2438" s="11">
        <v>10</v>
      </c>
      <c r="I2438" s="20" t="s">
        <v>259</v>
      </c>
      <c r="J2438" s="11" t="s">
        <v>261</v>
      </c>
      <c r="K2438" s="11" t="s">
        <v>8715</v>
      </c>
      <c r="L2438" s="11">
        <v>2</v>
      </c>
    </row>
    <row r="2439" spans="1:12">
      <c r="A2439" s="11" t="s">
        <v>4689</v>
      </c>
      <c r="D2439" s="11" t="s">
        <v>260</v>
      </c>
      <c r="E2439" s="19" t="s">
        <v>4939</v>
      </c>
      <c r="F2439" s="10">
        <v>42036</v>
      </c>
      <c r="G2439" s="10">
        <v>45323</v>
      </c>
      <c r="H2439" s="11">
        <v>10</v>
      </c>
      <c r="I2439" s="20" t="s">
        <v>259</v>
      </c>
      <c r="J2439" s="11" t="s">
        <v>261</v>
      </c>
      <c r="K2439" s="11" t="s">
        <v>8715</v>
      </c>
      <c r="L2439" s="11">
        <v>2</v>
      </c>
    </row>
    <row r="2440" spans="1:12">
      <c r="A2440" s="11" t="s">
        <v>4690</v>
      </c>
      <c r="D2440" s="11" t="s">
        <v>260</v>
      </c>
      <c r="E2440" s="19" t="s">
        <v>4940</v>
      </c>
      <c r="F2440" s="10">
        <v>42036</v>
      </c>
      <c r="G2440" s="10">
        <v>45323</v>
      </c>
      <c r="H2440" s="11">
        <v>10</v>
      </c>
      <c r="I2440" s="20" t="s">
        <v>259</v>
      </c>
      <c r="J2440" s="11" t="s">
        <v>261</v>
      </c>
      <c r="K2440" s="11" t="s">
        <v>8715</v>
      </c>
      <c r="L2440" s="11">
        <v>2</v>
      </c>
    </row>
    <row r="2441" spans="1:12">
      <c r="A2441" s="11" t="s">
        <v>4691</v>
      </c>
      <c r="D2441" s="11" t="s">
        <v>260</v>
      </c>
      <c r="E2441" s="19" t="s">
        <v>4941</v>
      </c>
      <c r="F2441" s="10">
        <v>42036</v>
      </c>
      <c r="G2441" s="10">
        <v>45323</v>
      </c>
      <c r="H2441" s="11">
        <v>10</v>
      </c>
      <c r="I2441" s="20" t="s">
        <v>259</v>
      </c>
      <c r="J2441" s="11" t="s">
        <v>261</v>
      </c>
      <c r="K2441" s="11" t="s">
        <v>8715</v>
      </c>
      <c r="L2441" s="11">
        <v>2</v>
      </c>
    </row>
    <row r="2442" spans="1:12">
      <c r="A2442" s="11" t="s">
        <v>4692</v>
      </c>
      <c r="D2442" s="11" t="s">
        <v>260</v>
      </c>
      <c r="E2442" s="19" t="s">
        <v>4942</v>
      </c>
      <c r="F2442" s="10">
        <v>42036</v>
      </c>
      <c r="G2442" s="10">
        <v>45323</v>
      </c>
      <c r="H2442" s="11">
        <v>10</v>
      </c>
      <c r="I2442" s="20" t="s">
        <v>259</v>
      </c>
      <c r="J2442" s="11" t="s">
        <v>261</v>
      </c>
      <c r="K2442" s="11" t="s">
        <v>8715</v>
      </c>
      <c r="L2442" s="11">
        <v>2</v>
      </c>
    </row>
    <row r="2443" spans="1:12">
      <c r="A2443" s="11" t="s">
        <v>4693</v>
      </c>
      <c r="D2443" s="11" t="s">
        <v>260</v>
      </c>
      <c r="E2443" s="19" t="s">
        <v>4943</v>
      </c>
      <c r="F2443" s="10">
        <v>42036</v>
      </c>
      <c r="G2443" s="10">
        <v>45323</v>
      </c>
      <c r="H2443" s="11">
        <v>10</v>
      </c>
      <c r="I2443" s="20" t="s">
        <v>259</v>
      </c>
      <c r="J2443" s="11" t="s">
        <v>261</v>
      </c>
      <c r="K2443" s="11" t="s">
        <v>8715</v>
      </c>
      <c r="L2443" s="11">
        <v>2</v>
      </c>
    </row>
    <row r="2444" spans="1:12">
      <c r="A2444" s="11" t="s">
        <v>4694</v>
      </c>
      <c r="D2444" s="11" t="s">
        <v>260</v>
      </c>
      <c r="E2444" s="19" t="s">
        <v>4944</v>
      </c>
      <c r="F2444" s="10">
        <v>42036</v>
      </c>
      <c r="G2444" s="10">
        <v>45323</v>
      </c>
      <c r="H2444" s="11">
        <v>10</v>
      </c>
      <c r="I2444" s="20" t="s">
        <v>259</v>
      </c>
      <c r="J2444" s="11" t="s">
        <v>261</v>
      </c>
      <c r="K2444" s="11" t="s">
        <v>8715</v>
      </c>
      <c r="L2444" s="11">
        <v>2</v>
      </c>
    </row>
    <row r="2445" spans="1:12">
      <c r="A2445" s="11" t="s">
        <v>4695</v>
      </c>
      <c r="D2445" s="11" t="s">
        <v>260</v>
      </c>
      <c r="E2445" s="19" t="s">
        <v>4945</v>
      </c>
      <c r="F2445" s="10">
        <v>42036</v>
      </c>
      <c r="G2445" s="10">
        <v>45323</v>
      </c>
      <c r="H2445" s="11">
        <v>10</v>
      </c>
      <c r="I2445" s="20" t="s">
        <v>259</v>
      </c>
      <c r="J2445" s="11" t="s">
        <v>261</v>
      </c>
      <c r="K2445" s="11" t="s">
        <v>8715</v>
      </c>
      <c r="L2445" s="11">
        <v>2</v>
      </c>
    </row>
    <row r="2446" spans="1:12">
      <c r="A2446" s="11" t="s">
        <v>4696</v>
      </c>
      <c r="D2446" s="11" t="s">
        <v>260</v>
      </c>
      <c r="E2446" s="19" t="s">
        <v>4946</v>
      </c>
      <c r="F2446" s="10">
        <v>42036</v>
      </c>
      <c r="G2446" s="10">
        <v>45323</v>
      </c>
      <c r="H2446" s="11">
        <v>10</v>
      </c>
      <c r="I2446" s="20" t="s">
        <v>259</v>
      </c>
      <c r="J2446" s="11" t="s">
        <v>261</v>
      </c>
      <c r="K2446" s="11" t="s">
        <v>8715</v>
      </c>
      <c r="L2446" s="11">
        <v>2</v>
      </c>
    </row>
    <row r="2447" spans="1:12">
      <c r="A2447" s="11" t="s">
        <v>4697</v>
      </c>
      <c r="D2447" s="11" t="s">
        <v>260</v>
      </c>
      <c r="E2447" s="19" t="s">
        <v>4947</v>
      </c>
      <c r="F2447" s="10">
        <v>42036</v>
      </c>
      <c r="G2447" s="10">
        <v>45323</v>
      </c>
      <c r="H2447" s="11">
        <v>10</v>
      </c>
      <c r="I2447" s="20" t="s">
        <v>259</v>
      </c>
      <c r="J2447" s="11" t="s">
        <v>261</v>
      </c>
      <c r="K2447" s="11" t="s">
        <v>8715</v>
      </c>
      <c r="L2447" s="11">
        <v>2</v>
      </c>
    </row>
    <row r="2448" spans="1:12">
      <c r="A2448" s="11" t="s">
        <v>4698</v>
      </c>
      <c r="D2448" s="11" t="s">
        <v>260</v>
      </c>
      <c r="E2448" s="19" t="s">
        <v>4948</v>
      </c>
      <c r="F2448" s="10">
        <v>42036</v>
      </c>
      <c r="G2448" s="10">
        <v>45323</v>
      </c>
      <c r="H2448" s="11">
        <v>10</v>
      </c>
      <c r="I2448" s="20" t="s">
        <v>259</v>
      </c>
      <c r="J2448" s="11" t="s">
        <v>261</v>
      </c>
      <c r="K2448" s="11" t="s">
        <v>8715</v>
      </c>
      <c r="L2448" s="11">
        <v>2</v>
      </c>
    </row>
    <row r="2449" spans="1:12">
      <c r="A2449" s="11" t="s">
        <v>4699</v>
      </c>
      <c r="D2449" s="11" t="s">
        <v>260</v>
      </c>
      <c r="E2449" s="19" t="s">
        <v>4949</v>
      </c>
      <c r="F2449" s="10">
        <v>42036</v>
      </c>
      <c r="G2449" s="10">
        <v>45323</v>
      </c>
      <c r="H2449" s="11">
        <v>10</v>
      </c>
      <c r="I2449" s="20" t="s">
        <v>259</v>
      </c>
      <c r="J2449" s="11" t="s">
        <v>261</v>
      </c>
      <c r="K2449" s="11" t="s">
        <v>8715</v>
      </c>
      <c r="L2449" s="11">
        <v>2</v>
      </c>
    </row>
    <row r="2450" spans="1:12">
      <c r="A2450" s="11" t="s">
        <v>4700</v>
      </c>
      <c r="D2450" s="11" t="s">
        <v>260</v>
      </c>
      <c r="E2450" s="19" t="s">
        <v>4950</v>
      </c>
      <c r="F2450" s="10">
        <v>42036</v>
      </c>
      <c r="G2450" s="10">
        <v>45323</v>
      </c>
      <c r="H2450" s="11">
        <v>10</v>
      </c>
      <c r="I2450" s="20" t="s">
        <v>259</v>
      </c>
      <c r="J2450" s="11" t="s">
        <v>261</v>
      </c>
      <c r="K2450" s="11" t="s">
        <v>8715</v>
      </c>
      <c r="L2450" s="11">
        <v>2</v>
      </c>
    </row>
    <row r="2451" spans="1:12">
      <c r="A2451" s="11" t="s">
        <v>4701</v>
      </c>
      <c r="D2451" s="11" t="s">
        <v>260</v>
      </c>
      <c r="E2451" s="19" t="s">
        <v>4951</v>
      </c>
      <c r="F2451" s="10">
        <v>42036</v>
      </c>
      <c r="G2451" s="10">
        <v>45323</v>
      </c>
      <c r="H2451" s="11">
        <v>10</v>
      </c>
      <c r="I2451" s="20" t="s">
        <v>259</v>
      </c>
      <c r="J2451" s="11" t="s">
        <v>261</v>
      </c>
      <c r="K2451" s="11" t="s">
        <v>8715</v>
      </c>
      <c r="L2451" s="11">
        <v>2</v>
      </c>
    </row>
    <row r="2452" spans="1:12">
      <c r="A2452" s="11" t="s">
        <v>4702</v>
      </c>
      <c r="D2452" s="11" t="s">
        <v>260</v>
      </c>
      <c r="E2452" s="19" t="s">
        <v>4952</v>
      </c>
      <c r="F2452" s="10">
        <v>42036</v>
      </c>
      <c r="G2452" s="10">
        <v>45323</v>
      </c>
      <c r="H2452" s="11">
        <v>10</v>
      </c>
      <c r="I2452" s="20" t="s">
        <v>259</v>
      </c>
      <c r="J2452" s="11" t="s">
        <v>261</v>
      </c>
      <c r="K2452" s="11" t="s">
        <v>8715</v>
      </c>
      <c r="L2452" s="11">
        <v>2</v>
      </c>
    </row>
    <row r="2453" spans="1:12">
      <c r="A2453" s="11" t="s">
        <v>4703</v>
      </c>
      <c r="D2453" s="11" t="s">
        <v>260</v>
      </c>
      <c r="E2453" s="19" t="s">
        <v>4953</v>
      </c>
      <c r="F2453" s="10">
        <v>42036</v>
      </c>
      <c r="G2453" s="10">
        <v>45323</v>
      </c>
      <c r="H2453" s="11">
        <v>10</v>
      </c>
      <c r="I2453" s="20" t="s">
        <v>259</v>
      </c>
      <c r="J2453" s="11" t="s">
        <v>261</v>
      </c>
      <c r="K2453" s="11" t="s">
        <v>8715</v>
      </c>
      <c r="L2453" s="11">
        <v>2</v>
      </c>
    </row>
    <row r="2454" spans="1:12">
      <c r="A2454" s="11" t="s">
        <v>4704</v>
      </c>
      <c r="D2454" s="11" t="s">
        <v>260</v>
      </c>
      <c r="E2454" s="19" t="s">
        <v>4954</v>
      </c>
      <c r="F2454" s="10">
        <v>42036</v>
      </c>
      <c r="G2454" s="10">
        <v>45323</v>
      </c>
      <c r="H2454" s="11">
        <v>10</v>
      </c>
      <c r="I2454" s="20" t="s">
        <v>259</v>
      </c>
      <c r="J2454" s="11" t="s">
        <v>261</v>
      </c>
      <c r="K2454" s="11" t="s">
        <v>8715</v>
      </c>
      <c r="L2454" s="11">
        <v>2</v>
      </c>
    </row>
    <row r="2455" spans="1:12">
      <c r="A2455" s="11" t="s">
        <v>4705</v>
      </c>
      <c r="D2455" s="11" t="s">
        <v>260</v>
      </c>
      <c r="E2455" s="19" t="s">
        <v>4955</v>
      </c>
      <c r="F2455" s="10">
        <v>42036</v>
      </c>
      <c r="G2455" s="10">
        <v>45323</v>
      </c>
      <c r="H2455" s="11">
        <v>10</v>
      </c>
      <c r="I2455" s="20" t="s">
        <v>259</v>
      </c>
      <c r="J2455" s="11" t="s">
        <v>261</v>
      </c>
      <c r="K2455" s="11" t="s">
        <v>8715</v>
      </c>
      <c r="L2455" s="11">
        <v>2</v>
      </c>
    </row>
    <row r="2456" spans="1:12">
      <c r="A2456" s="11" t="s">
        <v>4706</v>
      </c>
      <c r="D2456" s="11" t="s">
        <v>260</v>
      </c>
      <c r="E2456" s="19" t="s">
        <v>4956</v>
      </c>
      <c r="F2456" s="10">
        <v>42036</v>
      </c>
      <c r="G2456" s="10">
        <v>45323</v>
      </c>
      <c r="H2456" s="11">
        <v>10</v>
      </c>
      <c r="I2456" s="20" t="s">
        <v>259</v>
      </c>
      <c r="J2456" s="11" t="s">
        <v>261</v>
      </c>
      <c r="K2456" s="11" t="s">
        <v>8715</v>
      </c>
      <c r="L2456" s="11">
        <v>2</v>
      </c>
    </row>
    <row r="2457" spans="1:12">
      <c r="A2457" s="11" t="s">
        <v>4707</v>
      </c>
      <c r="D2457" s="11" t="s">
        <v>260</v>
      </c>
      <c r="E2457" s="19" t="s">
        <v>4957</v>
      </c>
      <c r="F2457" s="10">
        <v>42036</v>
      </c>
      <c r="G2457" s="10">
        <v>45323</v>
      </c>
      <c r="H2457" s="11">
        <v>10</v>
      </c>
      <c r="I2457" s="20" t="s">
        <v>259</v>
      </c>
      <c r="J2457" s="11" t="s">
        <v>261</v>
      </c>
      <c r="K2457" s="11" t="s">
        <v>8715</v>
      </c>
      <c r="L2457" s="11">
        <v>2</v>
      </c>
    </row>
    <row r="2458" spans="1:12">
      <c r="A2458" s="11" t="s">
        <v>4708</v>
      </c>
      <c r="D2458" s="11" t="s">
        <v>260</v>
      </c>
      <c r="E2458" s="19" t="s">
        <v>4958</v>
      </c>
      <c r="F2458" s="10">
        <v>42036</v>
      </c>
      <c r="G2458" s="10">
        <v>45323</v>
      </c>
      <c r="H2458" s="11">
        <v>10</v>
      </c>
      <c r="I2458" s="20" t="s">
        <v>259</v>
      </c>
      <c r="J2458" s="11" t="s">
        <v>261</v>
      </c>
      <c r="K2458" s="11" t="s">
        <v>8715</v>
      </c>
      <c r="L2458" s="11">
        <v>2</v>
      </c>
    </row>
    <row r="2459" spans="1:12">
      <c r="A2459" s="11" t="s">
        <v>4709</v>
      </c>
      <c r="D2459" s="11" t="s">
        <v>260</v>
      </c>
      <c r="E2459" s="19" t="s">
        <v>4959</v>
      </c>
      <c r="F2459" s="10">
        <v>42036</v>
      </c>
      <c r="G2459" s="10">
        <v>45323</v>
      </c>
      <c r="H2459" s="11">
        <v>10</v>
      </c>
      <c r="I2459" s="20" t="s">
        <v>259</v>
      </c>
      <c r="J2459" s="11" t="s">
        <v>261</v>
      </c>
      <c r="K2459" s="11" t="s">
        <v>8715</v>
      </c>
      <c r="L2459" s="11">
        <v>2</v>
      </c>
    </row>
    <row r="2460" spans="1:12">
      <c r="A2460" s="11" t="s">
        <v>4710</v>
      </c>
      <c r="D2460" s="11" t="s">
        <v>260</v>
      </c>
      <c r="E2460" s="19" t="s">
        <v>4960</v>
      </c>
      <c r="F2460" s="10">
        <v>42036</v>
      </c>
      <c r="G2460" s="10">
        <v>45323</v>
      </c>
      <c r="H2460" s="11">
        <v>10</v>
      </c>
      <c r="I2460" s="20" t="s">
        <v>259</v>
      </c>
      <c r="J2460" s="11" t="s">
        <v>261</v>
      </c>
      <c r="K2460" s="11" t="s">
        <v>8715</v>
      </c>
      <c r="L2460" s="11">
        <v>2</v>
      </c>
    </row>
    <row r="2461" spans="1:12">
      <c r="A2461" s="11" t="s">
        <v>4711</v>
      </c>
      <c r="D2461" s="11" t="s">
        <v>260</v>
      </c>
      <c r="E2461" s="19" t="s">
        <v>4961</v>
      </c>
      <c r="F2461" s="10">
        <v>42036</v>
      </c>
      <c r="G2461" s="10">
        <v>45323</v>
      </c>
      <c r="H2461" s="11">
        <v>10</v>
      </c>
      <c r="I2461" s="20" t="s">
        <v>259</v>
      </c>
      <c r="J2461" s="11" t="s">
        <v>261</v>
      </c>
      <c r="K2461" s="11" t="s">
        <v>8715</v>
      </c>
      <c r="L2461" s="11">
        <v>2</v>
      </c>
    </row>
    <row r="2462" spans="1:12">
      <c r="A2462" s="11" t="s">
        <v>4712</v>
      </c>
      <c r="D2462" s="11" t="s">
        <v>260</v>
      </c>
      <c r="E2462" s="19" t="s">
        <v>4962</v>
      </c>
      <c r="F2462" s="10">
        <v>42036</v>
      </c>
      <c r="G2462" s="10">
        <v>45323</v>
      </c>
      <c r="H2462" s="11">
        <v>10</v>
      </c>
      <c r="I2462" s="20" t="s">
        <v>259</v>
      </c>
      <c r="J2462" s="11" t="s">
        <v>261</v>
      </c>
      <c r="K2462" s="11" t="s">
        <v>8715</v>
      </c>
      <c r="L2462" s="11">
        <v>2</v>
      </c>
    </row>
    <row r="2463" spans="1:12">
      <c r="A2463" s="11" t="s">
        <v>4713</v>
      </c>
      <c r="D2463" s="11" t="s">
        <v>260</v>
      </c>
      <c r="E2463" s="19" t="s">
        <v>4963</v>
      </c>
      <c r="F2463" s="10">
        <v>42036</v>
      </c>
      <c r="G2463" s="10">
        <v>45323</v>
      </c>
      <c r="H2463" s="11">
        <v>10</v>
      </c>
      <c r="I2463" s="20" t="s">
        <v>259</v>
      </c>
      <c r="J2463" s="11" t="s">
        <v>261</v>
      </c>
      <c r="K2463" s="11" t="s">
        <v>8715</v>
      </c>
      <c r="L2463" s="11">
        <v>2</v>
      </c>
    </row>
    <row r="2464" spans="1:12">
      <c r="A2464" s="11" t="s">
        <v>4714</v>
      </c>
      <c r="D2464" s="11" t="s">
        <v>260</v>
      </c>
      <c r="E2464" s="19" t="s">
        <v>4964</v>
      </c>
      <c r="F2464" s="10">
        <v>42036</v>
      </c>
      <c r="G2464" s="10">
        <v>45323</v>
      </c>
      <c r="H2464" s="11">
        <v>10</v>
      </c>
      <c r="I2464" s="20" t="s">
        <v>259</v>
      </c>
      <c r="J2464" s="11" t="s">
        <v>261</v>
      </c>
      <c r="K2464" s="11" t="s">
        <v>8715</v>
      </c>
      <c r="L2464" s="11">
        <v>2</v>
      </c>
    </row>
    <row r="2465" spans="1:12">
      <c r="A2465" s="11" t="s">
        <v>4715</v>
      </c>
      <c r="D2465" s="11" t="s">
        <v>260</v>
      </c>
      <c r="E2465" s="19" t="s">
        <v>4965</v>
      </c>
      <c r="F2465" s="10">
        <v>42036</v>
      </c>
      <c r="G2465" s="10">
        <v>45323</v>
      </c>
      <c r="H2465" s="11">
        <v>10</v>
      </c>
      <c r="I2465" s="20" t="s">
        <v>259</v>
      </c>
      <c r="J2465" s="11" t="s">
        <v>261</v>
      </c>
      <c r="K2465" s="11" t="s">
        <v>8715</v>
      </c>
      <c r="L2465" s="11">
        <v>2</v>
      </c>
    </row>
    <row r="2466" spans="1:12">
      <c r="A2466" s="11" t="s">
        <v>4716</v>
      </c>
      <c r="D2466" s="11" t="s">
        <v>260</v>
      </c>
      <c r="E2466" s="19" t="s">
        <v>4966</v>
      </c>
      <c r="F2466" s="10">
        <v>42036</v>
      </c>
      <c r="G2466" s="10">
        <v>45323</v>
      </c>
      <c r="H2466" s="11">
        <v>10</v>
      </c>
      <c r="I2466" s="20" t="s">
        <v>259</v>
      </c>
      <c r="J2466" s="11" t="s">
        <v>261</v>
      </c>
      <c r="K2466" s="11" t="s">
        <v>8715</v>
      </c>
      <c r="L2466" s="11">
        <v>2</v>
      </c>
    </row>
    <row r="2467" spans="1:12">
      <c r="A2467" s="11" t="s">
        <v>4717</v>
      </c>
      <c r="D2467" s="11" t="s">
        <v>260</v>
      </c>
      <c r="E2467" s="19" t="s">
        <v>4967</v>
      </c>
      <c r="F2467" s="10">
        <v>42036</v>
      </c>
      <c r="G2467" s="10">
        <v>45323</v>
      </c>
      <c r="H2467" s="11">
        <v>10</v>
      </c>
      <c r="I2467" s="20" t="s">
        <v>259</v>
      </c>
      <c r="J2467" s="11" t="s">
        <v>261</v>
      </c>
      <c r="K2467" s="11" t="s">
        <v>8715</v>
      </c>
      <c r="L2467" s="11">
        <v>2</v>
      </c>
    </row>
    <row r="2468" spans="1:12">
      <c r="A2468" s="11" t="s">
        <v>4718</v>
      </c>
      <c r="D2468" s="11" t="s">
        <v>260</v>
      </c>
      <c r="E2468" s="19" t="s">
        <v>4968</v>
      </c>
      <c r="F2468" s="10">
        <v>42036</v>
      </c>
      <c r="G2468" s="10">
        <v>45323</v>
      </c>
      <c r="H2468" s="11">
        <v>10</v>
      </c>
      <c r="I2468" s="20" t="s">
        <v>259</v>
      </c>
      <c r="J2468" s="11" t="s">
        <v>261</v>
      </c>
      <c r="K2468" s="11" t="s">
        <v>8715</v>
      </c>
      <c r="L2468" s="11">
        <v>2</v>
      </c>
    </row>
    <row r="2469" spans="1:12">
      <c r="A2469" s="11" t="s">
        <v>4719</v>
      </c>
      <c r="D2469" s="11" t="s">
        <v>260</v>
      </c>
      <c r="E2469" s="19" t="s">
        <v>4969</v>
      </c>
      <c r="F2469" s="10">
        <v>42036</v>
      </c>
      <c r="G2469" s="10">
        <v>45323</v>
      </c>
      <c r="H2469" s="11">
        <v>10</v>
      </c>
      <c r="I2469" s="20" t="s">
        <v>259</v>
      </c>
      <c r="J2469" s="11" t="s">
        <v>261</v>
      </c>
      <c r="K2469" s="11" t="s">
        <v>8715</v>
      </c>
      <c r="L2469" s="11">
        <v>2</v>
      </c>
    </row>
    <row r="2470" spans="1:12">
      <c r="A2470" s="11" t="s">
        <v>4720</v>
      </c>
      <c r="D2470" s="11" t="s">
        <v>260</v>
      </c>
      <c r="E2470" s="19" t="s">
        <v>4970</v>
      </c>
      <c r="F2470" s="10">
        <v>42036</v>
      </c>
      <c r="G2470" s="10">
        <v>45323</v>
      </c>
      <c r="H2470" s="11">
        <v>10</v>
      </c>
      <c r="I2470" s="20" t="s">
        <v>259</v>
      </c>
      <c r="J2470" s="11" t="s">
        <v>261</v>
      </c>
      <c r="K2470" s="11" t="s">
        <v>8715</v>
      </c>
      <c r="L2470" s="11">
        <v>2</v>
      </c>
    </row>
    <row r="2471" spans="1:12">
      <c r="A2471" s="11" t="s">
        <v>4721</v>
      </c>
      <c r="D2471" s="11" t="s">
        <v>260</v>
      </c>
      <c r="E2471" s="19" t="s">
        <v>4971</v>
      </c>
      <c r="F2471" s="10">
        <v>42036</v>
      </c>
      <c r="G2471" s="10">
        <v>45323</v>
      </c>
      <c r="H2471" s="11">
        <v>10</v>
      </c>
      <c r="I2471" s="20" t="s">
        <v>259</v>
      </c>
      <c r="J2471" s="11" t="s">
        <v>261</v>
      </c>
      <c r="K2471" s="11" t="s">
        <v>8715</v>
      </c>
      <c r="L2471" s="11">
        <v>2</v>
      </c>
    </row>
    <row r="2472" spans="1:12">
      <c r="A2472" s="11" t="s">
        <v>4722</v>
      </c>
      <c r="D2472" s="11" t="s">
        <v>260</v>
      </c>
      <c r="E2472" s="19" t="s">
        <v>4972</v>
      </c>
      <c r="F2472" s="10">
        <v>42036</v>
      </c>
      <c r="G2472" s="10">
        <v>45323</v>
      </c>
      <c r="H2472" s="11">
        <v>10</v>
      </c>
      <c r="I2472" s="20" t="s">
        <v>259</v>
      </c>
      <c r="J2472" s="11" t="s">
        <v>261</v>
      </c>
      <c r="K2472" s="11" t="s">
        <v>8715</v>
      </c>
      <c r="L2472" s="11">
        <v>2</v>
      </c>
    </row>
    <row r="2473" spans="1:12">
      <c r="A2473" s="11" t="s">
        <v>4723</v>
      </c>
      <c r="D2473" s="11" t="s">
        <v>260</v>
      </c>
      <c r="E2473" s="19" t="s">
        <v>4973</v>
      </c>
      <c r="F2473" s="10">
        <v>42036</v>
      </c>
      <c r="G2473" s="10">
        <v>45323</v>
      </c>
      <c r="H2473" s="11">
        <v>10</v>
      </c>
      <c r="I2473" s="20" t="s">
        <v>259</v>
      </c>
      <c r="J2473" s="11" t="s">
        <v>261</v>
      </c>
      <c r="K2473" s="11" t="s">
        <v>8715</v>
      </c>
      <c r="L2473" s="11">
        <v>2</v>
      </c>
    </row>
    <row r="2474" spans="1:12">
      <c r="A2474" s="11" t="s">
        <v>4724</v>
      </c>
      <c r="D2474" s="11" t="s">
        <v>260</v>
      </c>
      <c r="E2474" s="19" t="s">
        <v>4974</v>
      </c>
      <c r="F2474" s="10">
        <v>42036</v>
      </c>
      <c r="G2474" s="10">
        <v>45323</v>
      </c>
      <c r="H2474" s="11">
        <v>10</v>
      </c>
      <c r="I2474" s="20" t="s">
        <v>259</v>
      </c>
      <c r="J2474" s="11" t="s">
        <v>261</v>
      </c>
      <c r="K2474" s="11" t="s">
        <v>8715</v>
      </c>
      <c r="L2474" s="11">
        <v>2</v>
      </c>
    </row>
    <row r="2475" spans="1:12">
      <c r="A2475" s="11" t="s">
        <v>4725</v>
      </c>
      <c r="D2475" s="11" t="s">
        <v>260</v>
      </c>
      <c r="E2475" s="19" t="s">
        <v>4975</v>
      </c>
      <c r="F2475" s="10">
        <v>42036</v>
      </c>
      <c r="G2475" s="10">
        <v>45323</v>
      </c>
      <c r="H2475" s="11">
        <v>10</v>
      </c>
      <c r="I2475" s="20" t="s">
        <v>259</v>
      </c>
      <c r="J2475" s="11" t="s">
        <v>261</v>
      </c>
      <c r="K2475" s="11" t="s">
        <v>8715</v>
      </c>
      <c r="L2475" s="11">
        <v>2</v>
      </c>
    </row>
    <row r="2476" spans="1:12">
      <c r="A2476" s="11" t="s">
        <v>4726</v>
      </c>
      <c r="D2476" s="11" t="s">
        <v>260</v>
      </c>
      <c r="E2476" s="19" t="s">
        <v>4976</v>
      </c>
      <c r="F2476" s="10">
        <v>42036</v>
      </c>
      <c r="G2476" s="10">
        <v>45323</v>
      </c>
      <c r="H2476" s="11">
        <v>10</v>
      </c>
      <c r="I2476" s="20" t="s">
        <v>259</v>
      </c>
      <c r="J2476" s="11" t="s">
        <v>261</v>
      </c>
      <c r="K2476" s="11" t="s">
        <v>8715</v>
      </c>
      <c r="L2476" s="11">
        <v>2</v>
      </c>
    </row>
    <row r="2477" spans="1:12">
      <c r="A2477" s="11" t="s">
        <v>4727</v>
      </c>
      <c r="D2477" s="11" t="s">
        <v>260</v>
      </c>
      <c r="E2477" s="19" t="s">
        <v>4977</v>
      </c>
      <c r="F2477" s="10">
        <v>42036</v>
      </c>
      <c r="G2477" s="10">
        <v>45323</v>
      </c>
      <c r="H2477" s="11">
        <v>10</v>
      </c>
      <c r="I2477" s="20" t="s">
        <v>259</v>
      </c>
      <c r="J2477" s="11" t="s">
        <v>261</v>
      </c>
      <c r="K2477" s="11" t="s">
        <v>8715</v>
      </c>
      <c r="L2477" s="11">
        <v>2</v>
      </c>
    </row>
    <row r="2478" spans="1:12">
      <c r="A2478" s="11" t="s">
        <v>4728</v>
      </c>
      <c r="D2478" s="11" t="s">
        <v>260</v>
      </c>
      <c r="E2478" s="19" t="s">
        <v>4978</v>
      </c>
      <c r="F2478" s="10">
        <v>42036</v>
      </c>
      <c r="G2478" s="10">
        <v>45323</v>
      </c>
      <c r="H2478" s="11">
        <v>10</v>
      </c>
      <c r="I2478" s="20" t="s">
        <v>259</v>
      </c>
      <c r="J2478" s="11" t="s">
        <v>261</v>
      </c>
      <c r="K2478" s="11" t="s">
        <v>8715</v>
      </c>
      <c r="L2478" s="11">
        <v>2</v>
      </c>
    </row>
    <row r="2479" spans="1:12">
      <c r="A2479" s="11" t="s">
        <v>4729</v>
      </c>
      <c r="D2479" s="11" t="s">
        <v>260</v>
      </c>
      <c r="E2479" s="19" t="s">
        <v>4979</v>
      </c>
      <c r="F2479" s="10">
        <v>42036</v>
      </c>
      <c r="G2479" s="10">
        <v>45323</v>
      </c>
      <c r="H2479" s="11">
        <v>10</v>
      </c>
      <c r="I2479" s="20" t="s">
        <v>259</v>
      </c>
      <c r="J2479" s="11" t="s">
        <v>261</v>
      </c>
      <c r="K2479" s="11" t="s">
        <v>8715</v>
      </c>
      <c r="L2479" s="11">
        <v>2</v>
      </c>
    </row>
    <row r="2480" spans="1:12">
      <c r="A2480" s="11" t="s">
        <v>4730</v>
      </c>
      <c r="D2480" s="11" t="s">
        <v>260</v>
      </c>
      <c r="E2480" s="19" t="s">
        <v>4980</v>
      </c>
      <c r="F2480" s="10">
        <v>42036</v>
      </c>
      <c r="G2480" s="10">
        <v>45323</v>
      </c>
      <c r="H2480" s="11">
        <v>10</v>
      </c>
      <c r="I2480" s="20" t="s">
        <v>259</v>
      </c>
      <c r="J2480" s="11" t="s">
        <v>261</v>
      </c>
      <c r="K2480" s="11" t="s">
        <v>8715</v>
      </c>
      <c r="L2480" s="11">
        <v>2</v>
      </c>
    </row>
    <row r="2481" spans="1:12">
      <c r="A2481" s="11" t="s">
        <v>4731</v>
      </c>
      <c r="D2481" s="11" t="s">
        <v>260</v>
      </c>
      <c r="E2481" s="19" t="s">
        <v>4981</v>
      </c>
      <c r="F2481" s="10">
        <v>42036</v>
      </c>
      <c r="G2481" s="10">
        <v>45323</v>
      </c>
      <c r="H2481" s="11">
        <v>10</v>
      </c>
      <c r="I2481" s="20" t="s">
        <v>259</v>
      </c>
      <c r="J2481" s="11" t="s">
        <v>261</v>
      </c>
      <c r="K2481" s="11" t="s">
        <v>8715</v>
      </c>
      <c r="L2481" s="11">
        <v>2</v>
      </c>
    </row>
    <row r="2482" spans="1:12">
      <c r="A2482" s="11" t="s">
        <v>4732</v>
      </c>
      <c r="D2482" s="11" t="s">
        <v>260</v>
      </c>
      <c r="E2482" s="19" t="s">
        <v>4982</v>
      </c>
      <c r="F2482" s="10">
        <v>42036</v>
      </c>
      <c r="G2482" s="10">
        <v>45323</v>
      </c>
      <c r="H2482" s="11">
        <v>10</v>
      </c>
      <c r="I2482" s="20" t="s">
        <v>259</v>
      </c>
      <c r="J2482" s="11" t="s">
        <v>261</v>
      </c>
      <c r="K2482" s="11" t="s">
        <v>8715</v>
      </c>
      <c r="L2482" s="11">
        <v>2</v>
      </c>
    </row>
    <row r="2483" spans="1:12">
      <c r="A2483" s="11" t="s">
        <v>4733</v>
      </c>
      <c r="D2483" s="11" t="s">
        <v>260</v>
      </c>
      <c r="E2483" s="19" t="s">
        <v>4983</v>
      </c>
      <c r="F2483" s="10">
        <v>42036</v>
      </c>
      <c r="G2483" s="10">
        <v>45323</v>
      </c>
      <c r="H2483" s="11">
        <v>10</v>
      </c>
      <c r="I2483" s="20" t="s">
        <v>259</v>
      </c>
      <c r="J2483" s="11" t="s">
        <v>261</v>
      </c>
      <c r="K2483" s="11" t="s">
        <v>8715</v>
      </c>
      <c r="L2483" s="11">
        <v>2</v>
      </c>
    </row>
    <row r="2484" spans="1:12">
      <c r="A2484" s="11" t="s">
        <v>4734</v>
      </c>
      <c r="D2484" s="11" t="s">
        <v>260</v>
      </c>
      <c r="E2484" s="19" t="s">
        <v>4984</v>
      </c>
      <c r="F2484" s="10">
        <v>42036</v>
      </c>
      <c r="G2484" s="10">
        <v>45323</v>
      </c>
      <c r="H2484" s="11">
        <v>10</v>
      </c>
      <c r="I2484" s="20" t="s">
        <v>259</v>
      </c>
      <c r="J2484" s="11" t="s">
        <v>261</v>
      </c>
      <c r="K2484" s="11" t="s">
        <v>8715</v>
      </c>
      <c r="L2484" s="11">
        <v>2</v>
      </c>
    </row>
    <row r="2485" spans="1:12">
      <c r="A2485" s="11" t="s">
        <v>4735</v>
      </c>
      <c r="D2485" s="11" t="s">
        <v>260</v>
      </c>
      <c r="E2485" s="19" t="s">
        <v>4985</v>
      </c>
      <c r="F2485" s="10">
        <v>42036</v>
      </c>
      <c r="G2485" s="10">
        <v>45323</v>
      </c>
      <c r="H2485" s="11">
        <v>10</v>
      </c>
      <c r="I2485" s="20" t="s">
        <v>259</v>
      </c>
      <c r="J2485" s="11" t="s">
        <v>261</v>
      </c>
      <c r="K2485" s="11" t="s">
        <v>8715</v>
      </c>
      <c r="L2485" s="11">
        <v>2</v>
      </c>
    </row>
    <row r="2486" spans="1:12">
      <c r="A2486" s="11" t="s">
        <v>4736</v>
      </c>
      <c r="D2486" s="11" t="s">
        <v>260</v>
      </c>
      <c r="E2486" s="19" t="s">
        <v>4986</v>
      </c>
      <c r="F2486" s="10">
        <v>42036</v>
      </c>
      <c r="G2486" s="10">
        <v>45323</v>
      </c>
      <c r="H2486" s="11">
        <v>10</v>
      </c>
      <c r="I2486" s="20" t="s">
        <v>259</v>
      </c>
      <c r="J2486" s="11" t="s">
        <v>261</v>
      </c>
      <c r="K2486" s="11" t="s">
        <v>8715</v>
      </c>
      <c r="L2486" s="11">
        <v>2</v>
      </c>
    </row>
    <row r="2487" spans="1:12">
      <c r="A2487" s="11" t="s">
        <v>4737</v>
      </c>
      <c r="D2487" s="11" t="s">
        <v>260</v>
      </c>
      <c r="E2487" s="19" t="s">
        <v>4987</v>
      </c>
      <c r="F2487" s="10">
        <v>42036</v>
      </c>
      <c r="G2487" s="10">
        <v>45323</v>
      </c>
      <c r="H2487" s="11">
        <v>10</v>
      </c>
      <c r="I2487" s="20" t="s">
        <v>259</v>
      </c>
      <c r="J2487" s="11" t="s">
        <v>261</v>
      </c>
      <c r="K2487" s="11" t="s">
        <v>8715</v>
      </c>
      <c r="L2487" s="11">
        <v>2</v>
      </c>
    </row>
    <row r="2488" spans="1:12">
      <c r="A2488" s="11" t="s">
        <v>4738</v>
      </c>
      <c r="D2488" s="11" t="s">
        <v>260</v>
      </c>
      <c r="E2488" s="19" t="s">
        <v>4988</v>
      </c>
      <c r="F2488" s="10">
        <v>42036</v>
      </c>
      <c r="G2488" s="10">
        <v>45323</v>
      </c>
      <c r="H2488" s="11">
        <v>10</v>
      </c>
      <c r="I2488" s="20" t="s">
        <v>259</v>
      </c>
      <c r="J2488" s="11" t="s">
        <v>261</v>
      </c>
      <c r="K2488" s="11" t="s">
        <v>8715</v>
      </c>
      <c r="L2488" s="11">
        <v>2</v>
      </c>
    </row>
    <row r="2489" spans="1:12">
      <c r="A2489" s="11" t="s">
        <v>4739</v>
      </c>
      <c r="D2489" s="11" t="s">
        <v>260</v>
      </c>
      <c r="E2489" s="19" t="s">
        <v>4989</v>
      </c>
      <c r="F2489" s="10">
        <v>42036</v>
      </c>
      <c r="G2489" s="10">
        <v>45323</v>
      </c>
      <c r="H2489" s="11">
        <v>10</v>
      </c>
      <c r="I2489" s="20" t="s">
        <v>259</v>
      </c>
      <c r="J2489" s="11" t="s">
        <v>261</v>
      </c>
      <c r="K2489" s="11" t="s">
        <v>8715</v>
      </c>
      <c r="L2489" s="11">
        <v>2</v>
      </c>
    </row>
    <row r="2490" spans="1:12">
      <c r="A2490" s="11" t="s">
        <v>4740</v>
      </c>
      <c r="D2490" s="11" t="s">
        <v>260</v>
      </c>
      <c r="E2490" s="19" t="s">
        <v>4990</v>
      </c>
      <c r="F2490" s="10">
        <v>42036</v>
      </c>
      <c r="G2490" s="10">
        <v>45323</v>
      </c>
      <c r="H2490" s="11">
        <v>10</v>
      </c>
      <c r="I2490" s="20" t="s">
        <v>259</v>
      </c>
      <c r="J2490" s="11" t="s">
        <v>261</v>
      </c>
      <c r="K2490" s="11" t="s">
        <v>8715</v>
      </c>
      <c r="L2490" s="11">
        <v>2</v>
      </c>
    </row>
    <row r="2491" spans="1:12">
      <c r="A2491" s="11" t="s">
        <v>4741</v>
      </c>
      <c r="D2491" s="11" t="s">
        <v>260</v>
      </c>
      <c r="E2491" s="19" t="s">
        <v>4991</v>
      </c>
      <c r="F2491" s="10">
        <v>42036</v>
      </c>
      <c r="G2491" s="10">
        <v>45323</v>
      </c>
      <c r="H2491" s="11">
        <v>10</v>
      </c>
      <c r="I2491" s="20" t="s">
        <v>259</v>
      </c>
      <c r="J2491" s="11" t="s">
        <v>261</v>
      </c>
      <c r="K2491" s="11" t="s">
        <v>8715</v>
      </c>
      <c r="L2491" s="11">
        <v>2</v>
      </c>
    </row>
    <row r="2492" spans="1:12">
      <c r="A2492" s="11" t="s">
        <v>4742</v>
      </c>
      <c r="D2492" s="11" t="s">
        <v>260</v>
      </c>
      <c r="E2492" s="19" t="s">
        <v>4992</v>
      </c>
      <c r="F2492" s="10">
        <v>42036</v>
      </c>
      <c r="G2492" s="10">
        <v>45323</v>
      </c>
      <c r="H2492" s="11">
        <v>10</v>
      </c>
      <c r="I2492" s="20" t="s">
        <v>259</v>
      </c>
      <c r="J2492" s="11" t="s">
        <v>261</v>
      </c>
      <c r="K2492" s="11" t="s">
        <v>8715</v>
      </c>
      <c r="L2492" s="11">
        <v>2</v>
      </c>
    </row>
    <row r="2493" spans="1:12">
      <c r="A2493" s="11" t="s">
        <v>4743</v>
      </c>
      <c r="D2493" s="11" t="s">
        <v>260</v>
      </c>
      <c r="E2493" s="19" t="s">
        <v>4993</v>
      </c>
      <c r="F2493" s="10">
        <v>42036</v>
      </c>
      <c r="G2493" s="10">
        <v>45323</v>
      </c>
      <c r="H2493" s="11">
        <v>10</v>
      </c>
      <c r="I2493" s="20" t="s">
        <v>259</v>
      </c>
      <c r="J2493" s="11" t="s">
        <v>261</v>
      </c>
      <c r="K2493" s="11" t="s">
        <v>8715</v>
      </c>
      <c r="L2493" s="11">
        <v>2</v>
      </c>
    </row>
    <row r="2494" spans="1:12">
      <c r="A2494" s="11" t="s">
        <v>4744</v>
      </c>
      <c r="D2494" s="11" t="s">
        <v>260</v>
      </c>
      <c r="E2494" s="19" t="s">
        <v>4994</v>
      </c>
      <c r="F2494" s="10">
        <v>42036</v>
      </c>
      <c r="G2494" s="10">
        <v>45323</v>
      </c>
      <c r="H2494" s="11">
        <v>10</v>
      </c>
      <c r="I2494" s="20" t="s">
        <v>259</v>
      </c>
      <c r="J2494" s="11" t="s">
        <v>261</v>
      </c>
      <c r="K2494" s="11" t="s">
        <v>8715</v>
      </c>
      <c r="L2494" s="11">
        <v>2</v>
      </c>
    </row>
    <row r="2495" spans="1:12">
      <c r="A2495" s="11" t="s">
        <v>4745</v>
      </c>
      <c r="D2495" s="11" t="s">
        <v>260</v>
      </c>
      <c r="E2495" s="19" t="s">
        <v>4995</v>
      </c>
      <c r="F2495" s="10">
        <v>42036</v>
      </c>
      <c r="G2495" s="10">
        <v>45323</v>
      </c>
      <c r="H2495" s="11">
        <v>10</v>
      </c>
      <c r="I2495" s="20" t="s">
        <v>259</v>
      </c>
      <c r="J2495" s="11" t="s">
        <v>261</v>
      </c>
      <c r="K2495" s="11" t="s">
        <v>8715</v>
      </c>
      <c r="L2495" s="11">
        <v>2</v>
      </c>
    </row>
    <row r="2496" spans="1:12">
      <c r="A2496" s="11" t="s">
        <v>4746</v>
      </c>
      <c r="D2496" s="11" t="s">
        <v>260</v>
      </c>
      <c r="E2496" s="19" t="s">
        <v>4996</v>
      </c>
      <c r="F2496" s="10">
        <v>42036</v>
      </c>
      <c r="G2496" s="10">
        <v>45323</v>
      </c>
      <c r="H2496" s="11">
        <v>10</v>
      </c>
      <c r="I2496" s="20" t="s">
        <v>259</v>
      </c>
      <c r="J2496" s="11" t="s">
        <v>261</v>
      </c>
      <c r="K2496" s="11" t="s">
        <v>8715</v>
      </c>
      <c r="L2496" s="11">
        <v>2</v>
      </c>
    </row>
    <row r="2497" spans="1:12">
      <c r="A2497" s="11" t="s">
        <v>4747</v>
      </c>
      <c r="D2497" s="11" t="s">
        <v>260</v>
      </c>
      <c r="E2497" s="19" t="s">
        <v>4997</v>
      </c>
      <c r="F2497" s="10">
        <v>42036</v>
      </c>
      <c r="G2497" s="10">
        <v>45323</v>
      </c>
      <c r="H2497" s="11">
        <v>10</v>
      </c>
      <c r="I2497" s="20" t="s">
        <v>259</v>
      </c>
      <c r="J2497" s="11" t="s">
        <v>261</v>
      </c>
      <c r="K2497" s="11" t="s">
        <v>8715</v>
      </c>
      <c r="L2497" s="11">
        <v>2</v>
      </c>
    </row>
    <row r="2498" spans="1:12">
      <c r="A2498" s="11" t="s">
        <v>4748</v>
      </c>
      <c r="D2498" s="11" t="s">
        <v>260</v>
      </c>
      <c r="E2498" s="19" t="s">
        <v>4998</v>
      </c>
      <c r="F2498" s="10">
        <v>42036</v>
      </c>
      <c r="G2498" s="10">
        <v>45323</v>
      </c>
      <c r="H2498" s="11">
        <v>10</v>
      </c>
      <c r="I2498" s="20" t="s">
        <v>259</v>
      </c>
      <c r="J2498" s="11" t="s">
        <v>261</v>
      </c>
      <c r="K2498" s="11" t="s">
        <v>8715</v>
      </c>
      <c r="L2498" s="11">
        <v>2</v>
      </c>
    </row>
    <row r="2499" spans="1:12">
      <c r="A2499" s="11" t="s">
        <v>4749</v>
      </c>
      <c r="D2499" s="11" t="s">
        <v>260</v>
      </c>
      <c r="E2499" s="19" t="s">
        <v>4999</v>
      </c>
      <c r="F2499" s="10">
        <v>42036</v>
      </c>
      <c r="G2499" s="10">
        <v>45323</v>
      </c>
      <c r="H2499" s="11">
        <v>10</v>
      </c>
      <c r="I2499" s="20" t="s">
        <v>259</v>
      </c>
      <c r="J2499" s="11" t="s">
        <v>261</v>
      </c>
      <c r="K2499" s="11" t="s">
        <v>8715</v>
      </c>
      <c r="L2499" s="11">
        <v>2</v>
      </c>
    </row>
    <row r="2500" spans="1:12">
      <c r="A2500" s="11" t="s">
        <v>4750</v>
      </c>
      <c r="D2500" s="11" t="s">
        <v>260</v>
      </c>
      <c r="E2500" s="19" t="s">
        <v>5000</v>
      </c>
      <c r="F2500" s="10">
        <v>42036</v>
      </c>
      <c r="G2500" s="10">
        <v>45323</v>
      </c>
      <c r="H2500" s="11">
        <v>10</v>
      </c>
      <c r="I2500" s="20" t="s">
        <v>259</v>
      </c>
      <c r="J2500" s="11" t="s">
        <v>261</v>
      </c>
      <c r="K2500" s="11" t="s">
        <v>8715</v>
      </c>
      <c r="L2500" s="11">
        <v>2</v>
      </c>
    </row>
    <row r="2501" spans="1:12">
      <c r="A2501" s="11" t="s">
        <v>4751</v>
      </c>
      <c r="D2501" s="11" t="s">
        <v>260</v>
      </c>
      <c r="E2501" s="19" t="s">
        <v>5001</v>
      </c>
      <c r="F2501" s="10">
        <v>42036</v>
      </c>
      <c r="G2501" s="10">
        <v>45323</v>
      </c>
      <c r="H2501" s="11">
        <v>10</v>
      </c>
      <c r="I2501" s="20" t="s">
        <v>259</v>
      </c>
      <c r="J2501" s="11" t="s">
        <v>261</v>
      </c>
      <c r="K2501" s="11" t="s">
        <v>8715</v>
      </c>
      <c r="L2501" s="11">
        <v>2</v>
      </c>
    </row>
    <row r="2502" spans="1:12">
      <c r="A2502" s="11" t="s">
        <v>4752</v>
      </c>
      <c r="D2502" s="11" t="s">
        <v>260</v>
      </c>
      <c r="E2502" s="19" t="s">
        <v>5002</v>
      </c>
      <c r="F2502" s="10">
        <v>42036</v>
      </c>
      <c r="G2502" s="10">
        <v>45323</v>
      </c>
      <c r="H2502" s="11">
        <v>10</v>
      </c>
      <c r="I2502" s="20" t="s">
        <v>259</v>
      </c>
      <c r="J2502" s="11" t="s">
        <v>261</v>
      </c>
      <c r="K2502" s="11" t="s">
        <v>8715</v>
      </c>
      <c r="L2502" s="11">
        <v>2</v>
      </c>
    </row>
    <row r="2503" spans="1:12">
      <c r="A2503" s="11" t="s">
        <v>4753</v>
      </c>
      <c r="D2503" s="11" t="s">
        <v>260</v>
      </c>
      <c r="E2503" s="19" t="s">
        <v>5003</v>
      </c>
      <c r="F2503" s="10">
        <v>42036</v>
      </c>
      <c r="G2503" s="10">
        <v>45323</v>
      </c>
      <c r="H2503" s="11">
        <v>10</v>
      </c>
      <c r="I2503" s="20" t="s">
        <v>259</v>
      </c>
      <c r="J2503" s="11" t="s">
        <v>261</v>
      </c>
      <c r="K2503" s="11" t="s">
        <v>8715</v>
      </c>
      <c r="L2503" s="11">
        <v>2</v>
      </c>
    </row>
    <row r="2504" spans="1:12">
      <c r="A2504" s="11" t="s">
        <v>4754</v>
      </c>
      <c r="D2504" s="11" t="s">
        <v>260</v>
      </c>
      <c r="E2504" s="19" t="s">
        <v>5004</v>
      </c>
      <c r="F2504" s="10">
        <v>42036</v>
      </c>
      <c r="G2504" s="10">
        <v>45323</v>
      </c>
      <c r="H2504" s="11">
        <v>10</v>
      </c>
      <c r="I2504" s="20" t="s">
        <v>259</v>
      </c>
      <c r="J2504" s="11" t="s">
        <v>261</v>
      </c>
      <c r="K2504" s="11" t="s">
        <v>8715</v>
      </c>
      <c r="L2504" s="11">
        <v>2</v>
      </c>
    </row>
    <row r="2505" spans="1:12">
      <c r="A2505" s="11" t="s">
        <v>4755</v>
      </c>
      <c r="D2505" s="11" t="s">
        <v>260</v>
      </c>
      <c r="E2505" s="19" t="s">
        <v>5005</v>
      </c>
      <c r="F2505" s="10">
        <v>42036</v>
      </c>
      <c r="G2505" s="10">
        <v>45323</v>
      </c>
      <c r="H2505" s="11">
        <v>10</v>
      </c>
      <c r="I2505" s="20" t="s">
        <v>259</v>
      </c>
      <c r="J2505" s="11" t="s">
        <v>261</v>
      </c>
      <c r="K2505" s="11" t="s">
        <v>8715</v>
      </c>
      <c r="L2505" s="11">
        <v>2</v>
      </c>
    </row>
    <row r="2506" spans="1:12">
      <c r="A2506" s="11" t="s">
        <v>4756</v>
      </c>
      <c r="D2506" s="11" t="s">
        <v>260</v>
      </c>
      <c r="E2506" s="19" t="s">
        <v>5006</v>
      </c>
      <c r="F2506" s="10">
        <v>42036</v>
      </c>
      <c r="G2506" s="10">
        <v>45323</v>
      </c>
      <c r="H2506" s="11">
        <v>10</v>
      </c>
      <c r="I2506" s="20" t="s">
        <v>259</v>
      </c>
      <c r="J2506" s="11" t="s">
        <v>261</v>
      </c>
      <c r="K2506" s="11" t="s">
        <v>8715</v>
      </c>
      <c r="L2506" s="11">
        <v>2</v>
      </c>
    </row>
    <row r="2507" spans="1:12">
      <c r="A2507" s="11" t="s">
        <v>4757</v>
      </c>
      <c r="D2507" s="11" t="s">
        <v>260</v>
      </c>
      <c r="E2507" s="19" t="s">
        <v>5007</v>
      </c>
      <c r="F2507" s="10">
        <v>42036</v>
      </c>
      <c r="G2507" s="10">
        <v>45323</v>
      </c>
      <c r="H2507" s="11">
        <v>10</v>
      </c>
      <c r="I2507" s="20" t="s">
        <v>259</v>
      </c>
      <c r="J2507" s="11" t="s">
        <v>261</v>
      </c>
      <c r="K2507" s="11" t="s">
        <v>8715</v>
      </c>
      <c r="L2507" s="11">
        <v>2</v>
      </c>
    </row>
    <row r="2508" spans="1:12">
      <c r="A2508" s="11" t="s">
        <v>4758</v>
      </c>
      <c r="D2508" s="11" t="s">
        <v>260</v>
      </c>
      <c r="E2508" s="19" t="s">
        <v>5008</v>
      </c>
      <c r="F2508" s="10">
        <v>42036</v>
      </c>
      <c r="G2508" s="10">
        <v>45323</v>
      </c>
      <c r="H2508" s="11">
        <v>10</v>
      </c>
      <c r="I2508" s="20" t="s">
        <v>259</v>
      </c>
      <c r="J2508" s="11" t="s">
        <v>261</v>
      </c>
      <c r="K2508" s="11" t="s">
        <v>8715</v>
      </c>
      <c r="L2508" s="11">
        <v>2</v>
      </c>
    </row>
    <row r="2509" spans="1:12">
      <c r="A2509" s="11" t="s">
        <v>4759</v>
      </c>
      <c r="D2509" s="11" t="s">
        <v>260</v>
      </c>
      <c r="E2509" s="19" t="s">
        <v>5009</v>
      </c>
      <c r="F2509" s="10">
        <v>42036</v>
      </c>
      <c r="G2509" s="10">
        <v>45323</v>
      </c>
      <c r="H2509" s="11">
        <v>10</v>
      </c>
      <c r="I2509" s="20" t="s">
        <v>259</v>
      </c>
      <c r="J2509" s="11" t="s">
        <v>261</v>
      </c>
      <c r="K2509" s="11" t="s">
        <v>8715</v>
      </c>
      <c r="L2509" s="11">
        <v>2</v>
      </c>
    </row>
    <row r="2510" spans="1:12">
      <c r="A2510" s="11" t="s">
        <v>4760</v>
      </c>
      <c r="D2510" s="11" t="s">
        <v>260</v>
      </c>
      <c r="E2510" s="19" t="s">
        <v>5010</v>
      </c>
      <c r="F2510" s="10">
        <v>42036</v>
      </c>
      <c r="G2510" s="10">
        <v>45323</v>
      </c>
      <c r="H2510" s="11">
        <v>10</v>
      </c>
      <c r="I2510" s="20" t="s">
        <v>259</v>
      </c>
      <c r="J2510" s="11" t="s">
        <v>261</v>
      </c>
      <c r="K2510" s="11" t="s">
        <v>8715</v>
      </c>
      <c r="L2510" s="11">
        <v>2</v>
      </c>
    </row>
    <row r="2511" spans="1:12">
      <c r="A2511" s="11" t="s">
        <v>4761</v>
      </c>
      <c r="D2511" s="11" t="s">
        <v>260</v>
      </c>
      <c r="E2511" s="19" t="s">
        <v>5011</v>
      </c>
      <c r="F2511" s="10">
        <v>42036</v>
      </c>
      <c r="G2511" s="10">
        <v>45323</v>
      </c>
      <c r="H2511" s="11">
        <v>10</v>
      </c>
      <c r="I2511" s="20" t="s">
        <v>259</v>
      </c>
      <c r="J2511" s="11" t="s">
        <v>261</v>
      </c>
      <c r="K2511" s="11" t="s">
        <v>8715</v>
      </c>
      <c r="L2511" s="11">
        <v>2</v>
      </c>
    </row>
    <row r="2512" spans="1:12">
      <c r="A2512" s="11" t="s">
        <v>5012</v>
      </c>
      <c r="D2512" s="11" t="s">
        <v>260</v>
      </c>
      <c r="E2512" s="19" t="s">
        <v>5262</v>
      </c>
      <c r="F2512" s="10">
        <v>42036</v>
      </c>
      <c r="G2512" s="10">
        <v>45323</v>
      </c>
      <c r="H2512" s="11">
        <v>10</v>
      </c>
      <c r="I2512" s="20" t="s">
        <v>259</v>
      </c>
      <c r="J2512" s="11" t="s">
        <v>261</v>
      </c>
      <c r="K2512" s="11" t="s">
        <v>8715</v>
      </c>
      <c r="L2512" s="11">
        <v>2</v>
      </c>
    </row>
    <row r="2513" spans="1:12">
      <c r="A2513" s="11" t="s">
        <v>5013</v>
      </c>
      <c r="D2513" s="11" t="s">
        <v>260</v>
      </c>
      <c r="E2513" s="19" t="s">
        <v>5263</v>
      </c>
      <c r="F2513" s="10">
        <v>42036</v>
      </c>
      <c r="G2513" s="10">
        <v>45323</v>
      </c>
      <c r="H2513" s="11">
        <v>10</v>
      </c>
      <c r="I2513" s="20" t="s">
        <v>259</v>
      </c>
      <c r="J2513" s="11" t="s">
        <v>261</v>
      </c>
      <c r="K2513" s="11" t="s">
        <v>8715</v>
      </c>
      <c r="L2513" s="11">
        <v>2</v>
      </c>
    </row>
    <row r="2514" spans="1:12">
      <c r="A2514" s="11" t="s">
        <v>5014</v>
      </c>
      <c r="D2514" s="11" t="s">
        <v>260</v>
      </c>
      <c r="E2514" s="19" t="s">
        <v>5264</v>
      </c>
      <c r="F2514" s="10">
        <v>42036</v>
      </c>
      <c r="G2514" s="10">
        <v>45323</v>
      </c>
      <c r="H2514" s="11">
        <v>10</v>
      </c>
      <c r="I2514" s="20" t="s">
        <v>259</v>
      </c>
      <c r="J2514" s="11" t="s">
        <v>261</v>
      </c>
      <c r="K2514" s="11" t="s">
        <v>8715</v>
      </c>
      <c r="L2514" s="11">
        <v>2</v>
      </c>
    </row>
    <row r="2515" spans="1:12">
      <c r="A2515" s="11" t="s">
        <v>5015</v>
      </c>
      <c r="D2515" s="11" t="s">
        <v>260</v>
      </c>
      <c r="E2515" s="19" t="s">
        <v>5265</v>
      </c>
      <c r="F2515" s="10">
        <v>42036</v>
      </c>
      <c r="G2515" s="10">
        <v>45323</v>
      </c>
      <c r="H2515" s="11">
        <v>10</v>
      </c>
      <c r="I2515" s="20" t="s">
        <v>259</v>
      </c>
      <c r="J2515" s="11" t="s">
        <v>261</v>
      </c>
      <c r="K2515" s="11" t="s">
        <v>8715</v>
      </c>
      <c r="L2515" s="11">
        <v>2</v>
      </c>
    </row>
    <row r="2516" spans="1:12">
      <c r="A2516" s="11" t="s">
        <v>5016</v>
      </c>
      <c r="D2516" s="11" t="s">
        <v>260</v>
      </c>
      <c r="E2516" s="19" t="s">
        <v>5266</v>
      </c>
      <c r="F2516" s="10">
        <v>42036</v>
      </c>
      <c r="G2516" s="10">
        <v>45323</v>
      </c>
      <c r="H2516" s="11">
        <v>10</v>
      </c>
      <c r="I2516" s="20" t="s">
        <v>259</v>
      </c>
      <c r="J2516" s="11" t="s">
        <v>261</v>
      </c>
      <c r="K2516" s="11" t="s">
        <v>8715</v>
      </c>
      <c r="L2516" s="11">
        <v>2</v>
      </c>
    </row>
    <row r="2517" spans="1:12">
      <c r="A2517" s="11" t="s">
        <v>5017</v>
      </c>
      <c r="D2517" s="11" t="s">
        <v>260</v>
      </c>
      <c r="E2517" s="19" t="s">
        <v>5267</v>
      </c>
      <c r="F2517" s="10">
        <v>42036</v>
      </c>
      <c r="G2517" s="10">
        <v>45323</v>
      </c>
      <c r="H2517" s="11">
        <v>10</v>
      </c>
      <c r="I2517" s="20" t="s">
        <v>259</v>
      </c>
      <c r="J2517" s="11" t="s">
        <v>261</v>
      </c>
      <c r="K2517" s="11" t="s">
        <v>8715</v>
      </c>
      <c r="L2517" s="11">
        <v>2</v>
      </c>
    </row>
    <row r="2518" spans="1:12">
      <c r="A2518" s="11" t="s">
        <v>5018</v>
      </c>
      <c r="D2518" s="11" t="s">
        <v>260</v>
      </c>
      <c r="E2518" s="19" t="s">
        <v>5268</v>
      </c>
      <c r="F2518" s="10">
        <v>42036</v>
      </c>
      <c r="G2518" s="10">
        <v>45323</v>
      </c>
      <c r="H2518" s="11">
        <v>10</v>
      </c>
      <c r="I2518" s="20" t="s">
        <v>259</v>
      </c>
      <c r="J2518" s="11" t="s">
        <v>261</v>
      </c>
      <c r="K2518" s="11" t="s">
        <v>8715</v>
      </c>
      <c r="L2518" s="11">
        <v>2</v>
      </c>
    </row>
    <row r="2519" spans="1:12">
      <c r="A2519" s="11" t="s">
        <v>5019</v>
      </c>
      <c r="D2519" s="11" t="s">
        <v>260</v>
      </c>
      <c r="E2519" s="19" t="s">
        <v>5269</v>
      </c>
      <c r="F2519" s="10">
        <v>42036</v>
      </c>
      <c r="G2519" s="10">
        <v>45323</v>
      </c>
      <c r="H2519" s="11">
        <v>10</v>
      </c>
      <c r="I2519" s="20" t="s">
        <v>259</v>
      </c>
      <c r="J2519" s="11" t="s">
        <v>261</v>
      </c>
      <c r="K2519" s="11" t="s">
        <v>8715</v>
      </c>
      <c r="L2519" s="11">
        <v>2</v>
      </c>
    </row>
    <row r="2520" spans="1:12">
      <c r="A2520" s="11" t="s">
        <v>5020</v>
      </c>
      <c r="D2520" s="11" t="s">
        <v>260</v>
      </c>
      <c r="E2520" s="19" t="s">
        <v>5270</v>
      </c>
      <c r="F2520" s="10">
        <v>42036</v>
      </c>
      <c r="G2520" s="10">
        <v>45323</v>
      </c>
      <c r="H2520" s="11">
        <v>10</v>
      </c>
      <c r="I2520" s="20" t="s">
        <v>259</v>
      </c>
      <c r="J2520" s="11" t="s">
        <v>261</v>
      </c>
      <c r="K2520" s="11" t="s">
        <v>8715</v>
      </c>
      <c r="L2520" s="11">
        <v>2</v>
      </c>
    </row>
    <row r="2521" spans="1:12">
      <c r="A2521" s="11" t="s">
        <v>5021</v>
      </c>
      <c r="D2521" s="11" t="s">
        <v>260</v>
      </c>
      <c r="E2521" s="19" t="s">
        <v>5271</v>
      </c>
      <c r="F2521" s="10">
        <v>42036</v>
      </c>
      <c r="G2521" s="10">
        <v>45323</v>
      </c>
      <c r="H2521" s="11">
        <v>10</v>
      </c>
      <c r="I2521" s="20" t="s">
        <v>259</v>
      </c>
      <c r="J2521" s="11" t="s">
        <v>261</v>
      </c>
      <c r="K2521" s="11" t="s">
        <v>8715</v>
      </c>
      <c r="L2521" s="11">
        <v>2</v>
      </c>
    </row>
    <row r="2522" spans="1:12">
      <c r="A2522" s="11" t="s">
        <v>5022</v>
      </c>
      <c r="D2522" s="11" t="s">
        <v>260</v>
      </c>
      <c r="E2522" s="19" t="s">
        <v>5272</v>
      </c>
      <c r="F2522" s="10">
        <v>42036</v>
      </c>
      <c r="G2522" s="10">
        <v>45323</v>
      </c>
      <c r="H2522" s="11">
        <v>10</v>
      </c>
      <c r="I2522" s="20" t="s">
        <v>259</v>
      </c>
      <c r="J2522" s="11" t="s">
        <v>261</v>
      </c>
      <c r="K2522" s="11" t="s">
        <v>8715</v>
      </c>
      <c r="L2522" s="11">
        <v>2</v>
      </c>
    </row>
    <row r="2523" spans="1:12">
      <c r="A2523" s="11" t="s">
        <v>5023</v>
      </c>
      <c r="D2523" s="11" t="s">
        <v>260</v>
      </c>
      <c r="E2523" s="19" t="s">
        <v>5273</v>
      </c>
      <c r="F2523" s="10">
        <v>42036</v>
      </c>
      <c r="G2523" s="10">
        <v>45323</v>
      </c>
      <c r="H2523" s="11">
        <v>10</v>
      </c>
      <c r="I2523" s="20" t="s">
        <v>259</v>
      </c>
      <c r="J2523" s="11" t="s">
        <v>261</v>
      </c>
      <c r="K2523" s="11" t="s">
        <v>8715</v>
      </c>
      <c r="L2523" s="11">
        <v>2</v>
      </c>
    </row>
    <row r="2524" spans="1:12">
      <c r="A2524" s="11" t="s">
        <v>5024</v>
      </c>
      <c r="D2524" s="11" t="s">
        <v>260</v>
      </c>
      <c r="E2524" s="19" t="s">
        <v>5274</v>
      </c>
      <c r="F2524" s="10">
        <v>42036</v>
      </c>
      <c r="G2524" s="10">
        <v>45323</v>
      </c>
      <c r="H2524" s="11">
        <v>10</v>
      </c>
      <c r="I2524" s="20" t="s">
        <v>259</v>
      </c>
      <c r="J2524" s="11" t="s">
        <v>261</v>
      </c>
      <c r="K2524" s="11" t="s">
        <v>8715</v>
      </c>
      <c r="L2524" s="11">
        <v>2</v>
      </c>
    </row>
    <row r="2525" spans="1:12">
      <c r="A2525" s="11" t="s">
        <v>5025</v>
      </c>
      <c r="D2525" s="11" t="s">
        <v>260</v>
      </c>
      <c r="E2525" s="19" t="s">
        <v>5275</v>
      </c>
      <c r="F2525" s="10">
        <v>42036</v>
      </c>
      <c r="G2525" s="10">
        <v>45323</v>
      </c>
      <c r="H2525" s="11">
        <v>10</v>
      </c>
      <c r="I2525" s="20" t="s">
        <v>259</v>
      </c>
      <c r="J2525" s="11" t="s">
        <v>261</v>
      </c>
      <c r="K2525" s="11" t="s">
        <v>8715</v>
      </c>
      <c r="L2525" s="11">
        <v>2</v>
      </c>
    </row>
    <row r="2526" spans="1:12">
      <c r="A2526" s="11" t="s">
        <v>5026</v>
      </c>
      <c r="D2526" s="11" t="s">
        <v>260</v>
      </c>
      <c r="E2526" s="19" t="s">
        <v>5276</v>
      </c>
      <c r="F2526" s="10">
        <v>42036</v>
      </c>
      <c r="G2526" s="10">
        <v>45323</v>
      </c>
      <c r="H2526" s="11">
        <v>10</v>
      </c>
      <c r="I2526" s="20" t="s">
        <v>259</v>
      </c>
      <c r="J2526" s="11" t="s">
        <v>261</v>
      </c>
      <c r="K2526" s="11" t="s">
        <v>8715</v>
      </c>
      <c r="L2526" s="11">
        <v>2</v>
      </c>
    </row>
    <row r="2527" spans="1:12">
      <c r="A2527" s="11" t="s">
        <v>5027</v>
      </c>
      <c r="D2527" s="11" t="s">
        <v>260</v>
      </c>
      <c r="E2527" s="19" t="s">
        <v>5277</v>
      </c>
      <c r="F2527" s="10">
        <v>42036</v>
      </c>
      <c r="G2527" s="10">
        <v>45323</v>
      </c>
      <c r="H2527" s="11">
        <v>10</v>
      </c>
      <c r="I2527" s="20" t="s">
        <v>259</v>
      </c>
      <c r="J2527" s="11" t="s">
        <v>261</v>
      </c>
      <c r="K2527" s="11" t="s">
        <v>8715</v>
      </c>
      <c r="L2527" s="11">
        <v>2</v>
      </c>
    </row>
    <row r="2528" spans="1:12">
      <c r="A2528" s="11" t="s">
        <v>5028</v>
      </c>
      <c r="D2528" s="11" t="s">
        <v>260</v>
      </c>
      <c r="E2528" s="19" t="s">
        <v>5278</v>
      </c>
      <c r="F2528" s="10">
        <v>42036</v>
      </c>
      <c r="G2528" s="10">
        <v>45323</v>
      </c>
      <c r="H2528" s="11">
        <v>10</v>
      </c>
      <c r="I2528" s="20" t="s">
        <v>259</v>
      </c>
      <c r="J2528" s="11" t="s">
        <v>261</v>
      </c>
      <c r="K2528" s="11" t="s">
        <v>8715</v>
      </c>
      <c r="L2528" s="11">
        <v>2</v>
      </c>
    </row>
    <row r="2529" spans="1:12">
      <c r="A2529" s="11" t="s">
        <v>5029</v>
      </c>
      <c r="D2529" s="11" t="s">
        <v>260</v>
      </c>
      <c r="E2529" s="19" t="s">
        <v>5279</v>
      </c>
      <c r="F2529" s="10">
        <v>42036</v>
      </c>
      <c r="G2529" s="10">
        <v>45323</v>
      </c>
      <c r="H2529" s="11">
        <v>10</v>
      </c>
      <c r="I2529" s="20" t="s">
        <v>259</v>
      </c>
      <c r="J2529" s="11" t="s">
        <v>261</v>
      </c>
      <c r="K2529" s="11" t="s">
        <v>8715</v>
      </c>
      <c r="L2529" s="11">
        <v>2</v>
      </c>
    </row>
    <row r="2530" spans="1:12">
      <c r="A2530" s="11" t="s">
        <v>5030</v>
      </c>
      <c r="D2530" s="11" t="s">
        <v>260</v>
      </c>
      <c r="E2530" s="19" t="s">
        <v>5280</v>
      </c>
      <c r="F2530" s="10">
        <v>42036</v>
      </c>
      <c r="G2530" s="10">
        <v>45323</v>
      </c>
      <c r="H2530" s="11">
        <v>10</v>
      </c>
      <c r="I2530" s="20" t="s">
        <v>259</v>
      </c>
      <c r="J2530" s="11" t="s">
        <v>261</v>
      </c>
      <c r="K2530" s="11" t="s">
        <v>8715</v>
      </c>
      <c r="L2530" s="11">
        <v>2</v>
      </c>
    </row>
    <row r="2531" spans="1:12">
      <c r="A2531" s="11" t="s">
        <v>5031</v>
      </c>
      <c r="D2531" s="11" t="s">
        <v>260</v>
      </c>
      <c r="E2531" s="19" t="s">
        <v>5281</v>
      </c>
      <c r="F2531" s="10">
        <v>42036</v>
      </c>
      <c r="G2531" s="10">
        <v>45323</v>
      </c>
      <c r="H2531" s="11">
        <v>10</v>
      </c>
      <c r="I2531" s="20" t="s">
        <v>259</v>
      </c>
      <c r="J2531" s="11" t="s">
        <v>261</v>
      </c>
      <c r="K2531" s="11" t="s">
        <v>8715</v>
      </c>
      <c r="L2531" s="11">
        <v>2</v>
      </c>
    </row>
    <row r="2532" spans="1:12">
      <c r="A2532" s="11" t="s">
        <v>5032</v>
      </c>
      <c r="D2532" s="11" t="s">
        <v>260</v>
      </c>
      <c r="E2532" s="19" t="s">
        <v>5282</v>
      </c>
      <c r="F2532" s="10">
        <v>42036</v>
      </c>
      <c r="G2532" s="10">
        <v>45323</v>
      </c>
      <c r="H2532" s="11">
        <v>10</v>
      </c>
      <c r="I2532" s="20" t="s">
        <v>259</v>
      </c>
      <c r="J2532" s="11" t="s">
        <v>261</v>
      </c>
      <c r="K2532" s="11" t="s">
        <v>8715</v>
      </c>
      <c r="L2532" s="11">
        <v>2</v>
      </c>
    </row>
    <row r="2533" spans="1:12">
      <c r="A2533" s="11" t="s">
        <v>5033</v>
      </c>
      <c r="D2533" s="11" t="s">
        <v>260</v>
      </c>
      <c r="E2533" s="19" t="s">
        <v>5283</v>
      </c>
      <c r="F2533" s="10">
        <v>42036</v>
      </c>
      <c r="G2533" s="10">
        <v>45323</v>
      </c>
      <c r="H2533" s="11">
        <v>10</v>
      </c>
      <c r="I2533" s="20" t="s">
        <v>259</v>
      </c>
      <c r="J2533" s="11" t="s">
        <v>261</v>
      </c>
      <c r="K2533" s="11" t="s">
        <v>8715</v>
      </c>
      <c r="L2533" s="11">
        <v>2</v>
      </c>
    </row>
    <row r="2534" spans="1:12">
      <c r="A2534" s="11" t="s">
        <v>5034</v>
      </c>
      <c r="D2534" s="11" t="s">
        <v>260</v>
      </c>
      <c r="E2534" s="19" t="s">
        <v>5284</v>
      </c>
      <c r="F2534" s="10">
        <v>42036</v>
      </c>
      <c r="G2534" s="10">
        <v>45323</v>
      </c>
      <c r="H2534" s="11">
        <v>10</v>
      </c>
      <c r="I2534" s="20" t="s">
        <v>259</v>
      </c>
      <c r="J2534" s="11" t="s">
        <v>261</v>
      </c>
      <c r="K2534" s="11" t="s">
        <v>8715</v>
      </c>
      <c r="L2534" s="11">
        <v>2</v>
      </c>
    </row>
    <row r="2535" spans="1:12">
      <c r="A2535" s="11" t="s">
        <v>5035</v>
      </c>
      <c r="D2535" s="11" t="s">
        <v>260</v>
      </c>
      <c r="E2535" s="19" t="s">
        <v>5285</v>
      </c>
      <c r="F2535" s="10">
        <v>42036</v>
      </c>
      <c r="G2535" s="10">
        <v>45323</v>
      </c>
      <c r="H2535" s="11">
        <v>10</v>
      </c>
      <c r="I2535" s="20" t="s">
        <v>259</v>
      </c>
      <c r="J2535" s="11" t="s">
        <v>261</v>
      </c>
      <c r="K2535" s="11" t="s">
        <v>8715</v>
      </c>
      <c r="L2535" s="11">
        <v>2</v>
      </c>
    </row>
    <row r="2536" spans="1:12">
      <c r="A2536" s="11" t="s">
        <v>5036</v>
      </c>
      <c r="D2536" s="11" t="s">
        <v>260</v>
      </c>
      <c r="E2536" s="19" t="s">
        <v>5286</v>
      </c>
      <c r="F2536" s="10">
        <v>42036</v>
      </c>
      <c r="G2536" s="10">
        <v>45323</v>
      </c>
      <c r="H2536" s="11">
        <v>10</v>
      </c>
      <c r="I2536" s="20" t="s">
        <v>259</v>
      </c>
      <c r="J2536" s="11" t="s">
        <v>261</v>
      </c>
      <c r="K2536" s="11" t="s">
        <v>8715</v>
      </c>
      <c r="L2536" s="11">
        <v>2</v>
      </c>
    </row>
    <row r="2537" spans="1:12">
      <c r="A2537" s="11" t="s">
        <v>5037</v>
      </c>
      <c r="D2537" s="11" t="s">
        <v>260</v>
      </c>
      <c r="E2537" s="19" t="s">
        <v>5287</v>
      </c>
      <c r="F2537" s="10">
        <v>42036</v>
      </c>
      <c r="G2537" s="10">
        <v>45323</v>
      </c>
      <c r="H2537" s="11">
        <v>10</v>
      </c>
      <c r="I2537" s="20" t="s">
        <v>259</v>
      </c>
      <c r="J2537" s="11" t="s">
        <v>261</v>
      </c>
      <c r="K2537" s="11" t="s">
        <v>8715</v>
      </c>
      <c r="L2537" s="11">
        <v>2</v>
      </c>
    </row>
    <row r="2538" spans="1:12">
      <c r="A2538" s="11" t="s">
        <v>5038</v>
      </c>
      <c r="D2538" s="11" t="s">
        <v>260</v>
      </c>
      <c r="E2538" s="19" t="s">
        <v>5288</v>
      </c>
      <c r="F2538" s="10">
        <v>42036</v>
      </c>
      <c r="G2538" s="10">
        <v>45323</v>
      </c>
      <c r="H2538" s="11">
        <v>10</v>
      </c>
      <c r="I2538" s="20" t="s">
        <v>259</v>
      </c>
      <c r="J2538" s="11" t="s">
        <v>261</v>
      </c>
      <c r="K2538" s="11" t="s">
        <v>8715</v>
      </c>
      <c r="L2538" s="11">
        <v>2</v>
      </c>
    </row>
    <row r="2539" spans="1:12">
      <c r="A2539" s="11" t="s">
        <v>5039</v>
      </c>
      <c r="D2539" s="11" t="s">
        <v>260</v>
      </c>
      <c r="E2539" s="19" t="s">
        <v>5289</v>
      </c>
      <c r="F2539" s="10">
        <v>42036</v>
      </c>
      <c r="G2539" s="10">
        <v>45323</v>
      </c>
      <c r="H2539" s="11">
        <v>10</v>
      </c>
      <c r="I2539" s="20" t="s">
        <v>259</v>
      </c>
      <c r="J2539" s="11" t="s">
        <v>261</v>
      </c>
      <c r="K2539" s="11" t="s">
        <v>8715</v>
      </c>
      <c r="L2539" s="11">
        <v>2</v>
      </c>
    </row>
    <row r="2540" spans="1:12">
      <c r="A2540" s="11" t="s">
        <v>5040</v>
      </c>
      <c r="D2540" s="11" t="s">
        <v>260</v>
      </c>
      <c r="E2540" s="19" t="s">
        <v>5290</v>
      </c>
      <c r="F2540" s="10">
        <v>42036</v>
      </c>
      <c r="G2540" s="10">
        <v>45323</v>
      </c>
      <c r="H2540" s="11">
        <v>10</v>
      </c>
      <c r="I2540" s="20" t="s">
        <v>259</v>
      </c>
      <c r="J2540" s="11" t="s">
        <v>261</v>
      </c>
      <c r="K2540" s="11" t="s">
        <v>8715</v>
      </c>
      <c r="L2540" s="11">
        <v>2</v>
      </c>
    </row>
    <row r="2541" spans="1:12">
      <c r="A2541" s="11" t="s">
        <v>5041</v>
      </c>
      <c r="D2541" s="11" t="s">
        <v>260</v>
      </c>
      <c r="E2541" s="19" t="s">
        <v>5291</v>
      </c>
      <c r="F2541" s="10">
        <v>42036</v>
      </c>
      <c r="G2541" s="10">
        <v>45323</v>
      </c>
      <c r="H2541" s="11">
        <v>10</v>
      </c>
      <c r="I2541" s="20" t="s">
        <v>259</v>
      </c>
      <c r="J2541" s="11" t="s">
        <v>261</v>
      </c>
      <c r="K2541" s="11" t="s">
        <v>8715</v>
      </c>
      <c r="L2541" s="11">
        <v>2</v>
      </c>
    </row>
    <row r="2542" spans="1:12">
      <c r="A2542" s="11" t="s">
        <v>5042</v>
      </c>
      <c r="D2542" s="11" t="s">
        <v>260</v>
      </c>
      <c r="E2542" s="19" t="s">
        <v>5292</v>
      </c>
      <c r="F2542" s="10">
        <v>42036</v>
      </c>
      <c r="G2542" s="10">
        <v>45323</v>
      </c>
      <c r="H2542" s="11">
        <v>10</v>
      </c>
      <c r="I2542" s="20" t="s">
        <v>259</v>
      </c>
      <c r="J2542" s="11" t="s">
        <v>261</v>
      </c>
      <c r="K2542" s="11" t="s">
        <v>8715</v>
      </c>
      <c r="L2542" s="11">
        <v>2</v>
      </c>
    </row>
    <row r="2543" spans="1:12">
      <c r="A2543" s="11" t="s">
        <v>5043</v>
      </c>
      <c r="D2543" s="11" t="s">
        <v>260</v>
      </c>
      <c r="E2543" s="19" t="s">
        <v>5293</v>
      </c>
      <c r="F2543" s="10">
        <v>42036</v>
      </c>
      <c r="G2543" s="10">
        <v>45323</v>
      </c>
      <c r="H2543" s="11">
        <v>10</v>
      </c>
      <c r="I2543" s="20" t="s">
        <v>259</v>
      </c>
      <c r="J2543" s="11" t="s">
        <v>261</v>
      </c>
      <c r="K2543" s="11" t="s">
        <v>8715</v>
      </c>
      <c r="L2543" s="11">
        <v>2</v>
      </c>
    </row>
    <row r="2544" spans="1:12">
      <c r="A2544" s="11" t="s">
        <v>5044</v>
      </c>
      <c r="D2544" s="11" t="s">
        <v>260</v>
      </c>
      <c r="E2544" s="19" t="s">
        <v>5294</v>
      </c>
      <c r="F2544" s="10">
        <v>42036</v>
      </c>
      <c r="G2544" s="10">
        <v>45323</v>
      </c>
      <c r="H2544" s="11">
        <v>10</v>
      </c>
      <c r="I2544" s="20" t="s">
        <v>259</v>
      </c>
      <c r="J2544" s="11" t="s">
        <v>261</v>
      </c>
      <c r="K2544" s="11" t="s">
        <v>8715</v>
      </c>
      <c r="L2544" s="11">
        <v>2</v>
      </c>
    </row>
    <row r="2545" spans="1:12">
      <c r="A2545" s="11" t="s">
        <v>5045</v>
      </c>
      <c r="D2545" s="11" t="s">
        <v>260</v>
      </c>
      <c r="E2545" s="19" t="s">
        <v>5295</v>
      </c>
      <c r="F2545" s="10">
        <v>42036</v>
      </c>
      <c r="G2545" s="10">
        <v>45323</v>
      </c>
      <c r="H2545" s="11">
        <v>10</v>
      </c>
      <c r="I2545" s="20" t="s">
        <v>259</v>
      </c>
      <c r="J2545" s="11" t="s">
        <v>261</v>
      </c>
      <c r="K2545" s="11" t="s">
        <v>8715</v>
      </c>
      <c r="L2545" s="11">
        <v>2</v>
      </c>
    </row>
    <row r="2546" spans="1:12">
      <c r="A2546" s="11" t="s">
        <v>5046</v>
      </c>
      <c r="D2546" s="11" t="s">
        <v>260</v>
      </c>
      <c r="E2546" s="19" t="s">
        <v>5296</v>
      </c>
      <c r="F2546" s="10">
        <v>42036</v>
      </c>
      <c r="G2546" s="10">
        <v>45323</v>
      </c>
      <c r="H2546" s="11">
        <v>10</v>
      </c>
      <c r="I2546" s="20" t="s">
        <v>259</v>
      </c>
      <c r="J2546" s="11" t="s">
        <v>261</v>
      </c>
      <c r="K2546" s="11" t="s">
        <v>8715</v>
      </c>
      <c r="L2546" s="11">
        <v>2</v>
      </c>
    </row>
    <row r="2547" spans="1:12">
      <c r="A2547" s="11" t="s">
        <v>5047</v>
      </c>
      <c r="D2547" s="11" t="s">
        <v>260</v>
      </c>
      <c r="E2547" s="19" t="s">
        <v>5297</v>
      </c>
      <c r="F2547" s="10">
        <v>42036</v>
      </c>
      <c r="G2547" s="10">
        <v>45323</v>
      </c>
      <c r="H2547" s="11">
        <v>10</v>
      </c>
      <c r="I2547" s="20" t="s">
        <v>259</v>
      </c>
      <c r="J2547" s="11" t="s">
        <v>261</v>
      </c>
      <c r="K2547" s="11" t="s">
        <v>8715</v>
      </c>
      <c r="L2547" s="11">
        <v>2</v>
      </c>
    </row>
    <row r="2548" spans="1:12">
      <c r="A2548" s="11" t="s">
        <v>5048</v>
      </c>
      <c r="D2548" s="11" t="s">
        <v>260</v>
      </c>
      <c r="E2548" s="19" t="s">
        <v>5298</v>
      </c>
      <c r="F2548" s="10">
        <v>42036</v>
      </c>
      <c r="G2548" s="10">
        <v>45323</v>
      </c>
      <c r="H2548" s="11">
        <v>10</v>
      </c>
      <c r="I2548" s="20" t="s">
        <v>259</v>
      </c>
      <c r="J2548" s="11" t="s">
        <v>261</v>
      </c>
      <c r="K2548" s="11" t="s">
        <v>8715</v>
      </c>
      <c r="L2548" s="11">
        <v>2</v>
      </c>
    </row>
    <row r="2549" spans="1:12">
      <c r="A2549" s="11" t="s">
        <v>5049</v>
      </c>
      <c r="D2549" s="11" t="s">
        <v>260</v>
      </c>
      <c r="E2549" s="19" t="s">
        <v>5299</v>
      </c>
      <c r="F2549" s="10">
        <v>42036</v>
      </c>
      <c r="G2549" s="10">
        <v>45323</v>
      </c>
      <c r="H2549" s="11">
        <v>10</v>
      </c>
      <c r="I2549" s="20" t="s">
        <v>259</v>
      </c>
      <c r="J2549" s="11" t="s">
        <v>261</v>
      </c>
      <c r="K2549" s="11" t="s">
        <v>8715</v>
      </c>
      <c r="L2549" s="11">
        <v>2</v>
      </c>
    </row>
    <row r="2550" spans="1:12">
      <c r="A2550" s="11" t="s">
        <v>5050</v>
      </c>
      <c r="D2550" s="11" t="s">
        <v>260</v>
      </c>
      <c r="E2550" s="19" t="s">
        <v>5300</v>
      </c>
      <c r="F2550" s="10">
        <v>42036</v>
      </c>
      <c r="G2550" s="10">
        <v>45323</v>
      </c>
      <c r="H2550" s="11">
        <v>10</v>
      </c>
      <c r="I2550" s="20" t="s">
        <v>259</v>
      </c>
      <c r="J2550" s="11" t="s">
        <v>261</v>
      </c>
      <c r="K2550" s="11" t="s">
        <v>8715</v>
      </c>
      <c r="L2550" s="11">
        <v>2</v>
      </c>
    </row>
    <row r="2551" spans="1:12">
      <c r="A2551" s="11" t="s">
        <v>5051</v>
      </c>
      <c r="D2551" s="11" t="s">
        <v>260</v>
      </c>
      <c r="E2551" s="19" t="s">
        <v>5301</v>
      </c>
      <c r="F2551" s="10">
        <v>42036</v>
      </c>
      <c r="G2551" s="10">
        <v>45323</v>
      </c>
      <c r="H2551" s="11">
        <v>10</v>
      </c>
      <c r="I2551" s="20" t="s">
        <v>259</v>
      </c>
      <c r="J2551" s="11" t="s">
        <v>261</v>
      </c>
      <c r="K2551" s="11" t="s">
        <v>8715</v>
      </c>
      <c r="L2551" s="11">
        <v>2</v>
      </c>
    </row>
    <row r="2552" spans="1:12">
      <c r="A2552" s="11" t="s">
        <v>5052</v>
      </c>
      <c r="D2552" s="11" t="s">
        <v>260</v>
      </c>
      <c r="E2552" s="19" t="s">
        <v>5302</v>
      </c>
      <c r="F2552" s="10">
        <v>42036</v>
      </c>
      <c r="G2552" s="10">
        <v>45323</v>
      </c>
      <c r="H2552" s="11">
        <v>10</v>
      </c>
      <c r="I2552" s="20" t="s">
        <v>259</v>
      </c>
      <c r="J2552" s="11" t="s">
        <v>261</v>
      </c>
      <c r="K2552" s="11" t="s">
        <v>8715</v>
      </c>
      <c r="L2552" s="11">
        <v>2</v>
      </c>
    </row>
    <row r="2553" spans="1:12">
      <c r="A2553" s="11" t="s">
        <v>5053</v>
      </c>
      <c r="D2553" s="11" t="s">
        <v>260</v>
      </c>
      <c r="E2553" s="19" t="s">
        <v>5303</v>
      </c>
      <c r="F2553" s="10">
        <v>42036</v>
      </c>
      <c r="G2553" s="10">
        <v>45323</v>
      </c>
      <c r="H2553" s="11">
        <v>10</v>
      </c>
      <c r="I2553" s="20" t="s">
        <v>259</v>
      </c>
      <c r="J2553" s="11" t="s">
        <v>261</v>
      </c>
      <c r="K2553" s="11" t="s">
        <v>8715</v>
      </c>
      <c r="L2553" s="11">
        <v>2</v>
      </c>
    </row>
    <row r="2554" spans="1:12">
      <c r="A2554" s="11" t="s">
        <v>5054</v>
      </c>
      <c r="D2554" s="11" t="s">
        <v>260</v>
      </c>
      <c r="E2554" s="19" t="s">
        <v>5304</v>
      </c>
      <c r="F2554" s="10">
        <v>42036</v>
      </c>
      <c r="G2554" s="10">
        <v>45323</v>
      </c>
      <c r="H2554" s="11">
        <v>10</v>
      </c>
      <c r="I2554" s="20" t="s">
        <v>259</v>
      </c>
      <c r="J2554" s="11" t="s">
        <v>261</v>
      </c>
      <c r="K2554" s="11" t="s">
        <v>8715</v>
      </c>
      <c r="L2554" s="11">
        <v>2</v>
      </c>
    </row>
    <row r="2555" spans="1:12">
      <c r="A2555" s="11" t="s">
        <v>5055</v>
      </c>
      <c r="D2555" s="11" t="s">
        <v>260</v>
      </c>
      <c r="E2555" s="19" t="s">
        <v>5305</v>
      </c>
      <c r="F2555" s="10">
        <v>42036</v>
      </c>
      <c r="G2555" s="10">
        <v>45323</v>
      </c>
      <c r="H2555" s="11">
        <v>10</v>
      </c>
      <c r="I2555" s="20" t="s">
        <v>259</v>
      </c>
      <c r="J2555" s="11" t="s">
        <v>261</v>
      </c>
      <c r="K2555" s="11" t="s">
        <v>8715</v>
      </c>
      <c r="L2555" s="11">
        <v>2</v>
      </c>
    </row>
    <row r="2556" spans="1:12">
      <c r="A2556" s="11" t="s">
        <v>5056</v>
      </c>
      <c r="D2556" s="11" t="s">
        <v>260</v>
      </c>
      <c r="E2556" s="19" t="s">
        <v>5306</v>
      </c>
      <c r="F2556" s="10">
        <v>42036</v>
      </c>
      <c r="G2556" s="10">
        <v>45323</v>
      </c>
      <c r="H2556" s="11">
        <v>10</v>
      </c>
      <c r="I2556" s="20" t="s">
        <v>259</v>
      </c>
      <c r="J2556" s="11" t="s">
        <v>261</v>
      </c>
      <c r="K2556" s="11" t="s">
        <v>8715</v>
      </c>
      <c r="L2556" s="11">
        <v>2</v>
      </c>
    </row>
    <row r="2557" spans="1:12">
      <c r="A2557" s="11" t="s">
        <v>5057</v>
      </c>
      <c r="D2557" s="11" t="s">
        <v>260</v>
      </c>
      <c r="E2557" s="19" t="s">
        <v>5307</v>
      </c>
      <c r="F2557" s="10">
        <v>42036</v>
      </c>
      <c r="G2557" s="10">
        <v>45323</v>
      </c>
      <c r="H2557" s="11">
        <v>10</v>
      </c>
      <c r="I2557" s="20" t="s">
        <v>259</v>
      </c>
      <c r="J2557" s="11" t="s">
        <v>261</v>
      </c>
      <c r="K2557" s="11" t="s">
        <v>8715</v>
      </c>
      <c r="L2557" s="11">
        <v>2</v>
      </c>
    </row>
    <row r="2558" spans="1:12">
      <c r="A2558" s="11" t="s">
        <v>5058</v>
      </c>
      <c r="D2558" s="11" t="s">
        <v>260</v>
      </c>
      <c r="E2558" s="19" t="s">
        <v>5308</v>
      </c>
      <c r="F2558" s="10">
        <v>42036</v>
      </c>
      <c r="G2558" s="10">
        <v>45323</v>
      </c>
      <c r="H2558" s="11">
        <v>10</v>
      </c>
      <c r="I2558" s="20" t="s">
        <v>259</v>
      </c>
      <c r="J2558" s="11" t="s">
        <v>261</v>
      </c>
      <c r="K2558" s="11" t="s">
        <v>8715</v>
      </c>
      <c r="L2558" s="11">
        <v>2</v>
      </c>
    </row>
    <row r="2559" spans="1:12">
      <c r="A2559" s="11" t="s">
        <v>5059</v>
      </c>
      <c r="D2559" s="11" t="s">
        <v>260</v>
      </c>
      <c r="E2559" s="19" t="s">
        <v>5309</v>
      </c>
      <c r="F2559" s="10">
        <v>42036</v>
      </c>
      <c r="G2559" s="10">
        <v>45323</v>
      </c>
      <c r="H2559" s="11">
        <v>10</v>
      </c>
      <c r="I2559" s="20" t="s">
        <v>259</v>
      </c>
      <c r="J2559" s="11" t="s">
        <v>261</v>
      </c>
      <c r="K2559" s="11" t="s">
        <v>8715</v>
      </c>
      <c r="L2559" s="11">
        <v>2</v>
      </c>
    </row>
    <row r="2560" spans="1:12">
      <c r="A2560" s="11" t="s">
        <v>5060</v>
      </c>
      <c r="D2560" s="11" t="s">
        <v>260</v>
      </c>
      <c r="E2560" s="19" t="s">
        <v>5310</v>
      </c>
      <c r="F2560" s="10">
        <v>42036</v>
      </c>
      <c r="G2560" s="10">
        <v>45323</v>
      </c>
      <c r="H2560" s="11">
        <v>10</v>
      </c>
      <c r="I2560" s="20" t="s">
        <v>259</v>
      </c>
      <c r="J2560" s="11" t="s">
        <v>261</v>
      </c>
      <c r="K2560" s="11" t="s">
        <v>8715</v>
      </c>
      <c r="L2560" s="11">
        <v>2</v>
      </c>
    </row>
    <row r="2561" spans="1:12">
      <c r="A2561" s="11" t="s">
        <v>5061</v>
      </c>
      <c r="D2561" s="11" t="s">
        <v>260</v>
      </c>
      <c r="E2561" s="19" t="s">
        <v>5311</v>
      </c>
      <c r="F2561" s="10">
        <v>42036</v>
      </c>
      <c r="G2561" s="10">
        <v>45323</v>
      </c>
      <c r="H2561" s="11">
        <v>10</v>
      </c>
      <c r="I2561" s="20" t="s">
        <v>259</v>
      </c>
      <c r="J2561" s="11" t="s">
        <v>261</v>
      </c>
      <c r="K2561" s="11" t="s">
        <v>8715</v>
      </c>
      <c r="L2561" s="11">
        <v>2</v>
      </c>
    </row>
    <row r="2562" spans="1:12">
      <c r="A2562" s="11" t="s">
        <v>5062</v>
      </c>
      <c r="D2562" s="11" t="s">
        <v>260</v>
      </c>
      <c r="E2562" s="19" t="s">
        <v>5312</v>
      </c>
      <c r="F2562" s="10">
        <v>42036</v>
      </c>
      <c r="G2562" s="10">
        <v>45323</v>
      </c>
      <c r="H2562" s="11">
        <v>10</v>
      </c>
      <c r="I2562" s="20" t="s">
        <v>259</v>
      </c>
      <c r="J2562" s="11" t="s">
        <v>261</v>
      </c>
      <c r="K2562" s="11" t="s">
        <v>8715</v>
      </c>
      <c r="L2562" s="11">
        <v>2</v>
      </c>
    </row>
    <row r="2563" spans="1:12">
      <c r="A2563" s="11" t="s">
        <v>5063</v>
      </c>
      <c r="D2563" s="11" t="s">
        <v>260</v>
      </c>
      <c r="E2563" s="19" t="s">
        <v>5313</v>
      </c>
      <c r="F2563" s="10">
        <v>42036</v>
      </c>
      <c r="G2563" s="10">
        <v>45323</v>
      </c>
      <c r="H2563" s="11">
        <v>10</v>
      </c>
      <c r="I2563" s="20" t="s">
        <v>259</v>
      </c>
      <c r="J2563" s="11" t="s">
        <v>261</v>
      </c>
      <c r="K2563" s="11" t="s">
        <v>8715</v>
      </c>
      <c r="L2563" s="11">
        <v>2</v>
      </c>
    </row>
    <row r="2564" spans="1:12">
      <c r="A2564" s="11" t="s">
        <v>5064</v>
      </c>
      <c r="D2564" s="11" t="s">
        <v>260</v>
      </c>
      <c r="E2564" s="19" t="s">
        <v>5314</v>
      </c>
      <c r="F2564" s="10">
        <v>42036</v>
      </c>
      <c r="G2564" s="10">
        <v>45323</v>
      </c>
      <c r="H2564" s="11">
        <v>10</v>
      </c>
      <c r="I2564" s="20" t="s">
        <v>259</v>
      </c>
      <c r="J2564" s="11" t="s">
        <v>261</v>
      </c>
      <c r="K2564" s="11" t="s">
        <v>8715</v>
      </c>
      <c r="L2564" s="11">
        <v>2</v>
      </c>
    </row>
    <row r="2565" spans="1:12">
      <c r="A2565" s="11" t="s">
        <v>5065</v>
      </c>
      <c r="D2565" s="11" t="s">
        <v>260</v>
      </c>
      <c r="E2565" s="19" t="s">
        <v>5315</v>
      </c>
      <c r="F2565" s="10">
        <v>42036</v>
      </c>
      <c r="G2565" s="10">
        <v>45323</v>
      </c>
      <c r="H2565" s="11">
        <v>10</v>
      </c>
      <c r="I2565" s="20" t="s">
        <v>259</v>
      </c>
      <c r="J2565" s="11" t="s">
        <v>261</v>
      </c>
      <c r="K2565" s="11" t="s">
        <v>8715</v>
      </c>
      <c r="L2565" s="11">
        <v>2</v>
      </c>
    </row>
    <row r="2566" spans="1:12">
      <c r="A2566" s="11" t="s">
        <v>5066</v>
      </c>
      <c r="D2566" s="11" t="s">
        <v>260</v>
      </c>
      <c r="E2566" s="19" t="s">
        <v>5316</v>
      </c>
      <c r="F2566" s="10">
        <v>42036</v>
      </c>
      <c r="G2566" s="10">
        <v>45323</v>
      </c>
      <c r="H2566" s="11">
        <v>10</v>
      </c>
      <c r="I2566" s="20" t="s">
        <v>259</v>
      </c>
      <c r="J2566" s="11" t="s">
        <v>261</v>
      </c>
      <c r="K2566" s="11" t="s">
        <v>8715</v>
      </c>
      <c r="L2566" s="11">
        <v>2</v>
      </c>
    </row>
    <row r="2567" spans="1:12">
      <c r="A2567" s="11" t="s">
        <v>5067</v>
      </c>
      <c r="D2567" s="11" t="s">
        <v>260</v>
      </c>
      <c r="E2567" s="19" t="s">
        <v>5317</v>
      </c>
      <c r="F2567" s="10">
        <v>42036</v>
      </c>
      <c r="G2567" s="10">
        <v>45323</v>
      </c>
      <c r="H2567" s="11">
        <v>10</v>
      </c>
      <c r="I2567" s="20" t="s">
        <v>259</v>
      </c>
      <c r="J2567" s="11" t="s">
        <v>261</v>
      </c>
      <c r="K2567" s="11" t="s">
        <v>8715</v>
      </c>
      <c r="L2567" s="11">
        <v>2</v>
      </c>
    </row>
    <row r="2568" spans="1:12">
      <c r="A2568" s="11" t="s">
        <v>5068</v>
      </c>
      <c r="D2568" s="11" t="s">
        <v>260</v>
      </c>
      <c r="E2568" s="19" t="s">
        <v>5318</v>
      </c>
      <c r="F2568" s="10">
        <v>42036</v>
      </c>
      <c r="G2568" s="10">
        <v>45323</v>
      </c>
      <c r="H2568" s="11">
        <v>10</v>
      </c>
      <c r="I2568" s="20" t="s">
        <v>259</v>
      </c>
      <c r="J2568" s="11" t="s">
        <v>261</v>
      </c>
      <c r="K2568" s="11" t="s">
        <v>8715</v>
      </c>
      <c r="L2568" s="11">
        <v>2</v>
      </c>
    </row>
    <row r="2569" spans="1:12">
      <c r="A2569" s="11" t="s">
        <v>5069</v>
      </c>
      <c r="D2569" s="11" t="s">
        <v>260</v>
      </c>
      <c r="E2569" s="19" t="s">
        <v>5319</v>
      </c>
      <c r="F2569" s="10">
        <v>42036</v>
      </c>
      <c r="G2569" s="10">
        <v>45323</v>
      </c>
      <c r="H2569" s="11">
        <v>10</v>
      </c>
      <c r="I2569" s="20" t="s">
        <v>259</v>
      </c>
      <c r="J2569" s="11" t="s">
        <v>261</v>
      </c>
      <c r="K2569" s="11" t="s">
        <v>8715</v>
      </c>
      <c r="L2569" s="11">
        <v>2</v>
      </c>
    </row>
    <row r="2570" spans="1:12">
      <c r="A2570" s="11" t="s">
        <v>5070</v>
      </c>
      <c r="D2570" s="11" t="s">
        <v>260</v>
      </c>
      <c r="E2570" s="19" t="s">
        <v>5320</v>
      </c>
      <c r="F2570" s="10">
        <v>42036</v>
      </c>
      <c r="G2570" s="10">
        <v>45323</v>
      </c>
      <c r="H2570" s="11">
        <v>10</v>
      </c>
      <c r="I2570" s="20" t="s">
        <v>259</v>
      </c>
      <c r="J2570" s="11" t="s">
        <v>261</v>
      </c>
      <c r="K2570" s="11" t="s">
        <v>8715</v>
      </c>
      <c r="L2570" s="11">
        <v>2</v>
      </c>
    </row>
    <row r="2571" spans="1:12">
      <c r="A2571" s="11" t="s">
        <v>5071</v>
      </c>
      <c r="D2571" s="11" t="s">
        <v>260</v>
      </c>
      <c r="E2571" s="19" t="s">
        <v>5321</v>
      </c>
      <c r="F2571" s="10">
        <v>42036</v>
      </c>
      <c r="G2571" s="10">
        <v>45323</v>
      </c>
      <c r="H2571" s="11">
        <v>10</v>
      </c>
      <c r="I2571" s="20" t="s">
        <v>259</v>
      </c>
      <c r="J2571" s="11" t="s">
        <v>261</v>
      </c>
      <c r="K2571" s="11" t="s">
        <v>8715</v>
      </c>
      <c r="L2571" s="11">
        <v>2</v>
      </c>
    </row>
    <row r="2572" spans="1:12">
      <c r="A2572" s="11" t="s">
        <v>5072</v>
      </c>
      <c r="D2572" s="11" t="s">
        <v>260</v>
      </c>
      <c r="E2572" s="19" t="s">
        <v>5322</v>
      </c>
      <c r="F2572" s="10">
        <v>42036</v>
      </c>
      <c r="G2572" s="10">
        <v>45323</v>
      </c>
      <c r="H2572" s="11">
        <v>10</v>
      </c>
      <c r="I2572" s="20" t="s">
        <v>259</v>
      </c>
      <c r="J2572" s="11" t="s">
        <v>261</v>
      </c>
      <c r="K2572" s="11" t="s">
        <v>8715</v>
      </c>
      <c r="L2572" s="11">
        <v>2</v>
      </c>
    </row>
    <row r="2573" spans="1:12">
      <c r="A2573" s="11" t="s">
        <v>5073</v>
      </c>
      <c r="D2573" s="11" t="s">
        <v>260</v>
      </c>
      <c r="E2573" s="19" t="s">
        <v>5323</v>
      </c>
      <c r="F2573" s="10">
        <v>42036</v>
      </c>
      <c r="G2573" s="10">
        <v>45323</v>
      </c>
      <c r="H2573" s="11">
        <v>10</v>
      </c>
      <c r="I2573" s="20" t="s">
        <v>259</v>
      </c>
      <c r="J2573" s="11" t="s">
        <v>261</v>
      </c>
      <c r="K2573" s="11" t="s">
        <v>8715</v>
      </c>
      <c r="L2573" s="11">
        <v>2</v>
      </c>
    </row>
    <row r="2574" spans="1:12">
      <c r="A2574" s="11" t="s">
        <v>5074</v>
      </c>
      <c r="D2574" s="11" t="s">
        <v>260</v>
      </c>
      <c r="E2574" s="19" t="s">
        <v>5324</v>
      </c>
      <c r="F2574" s="10">
        <v>42036</v>
      </c>
      <c r="G2574" s="10">
        <v>45323</v>
      </c>
      <c r="H2574" s="11">
        <v>10</v>
      </c>
      <c r="I2574" s="20" t="s">
        <v>259</v>
      </c>
      <c r="J2574" s="11" t="s">
        <v>261</v>
      </c>
      <c r="K2574" s="11" t="s">
        <v>8715</v>
      </c>
      <c r="L2574" s="11">
        <v>2</v>
      </c>
    </row>
    <row r="2575" spans="1:12">
      <c r="A2575" s="11" t="s">
        <v>5075</v>
      </c>
      <c r="D2575" s="11" t="s">
        <v>260</v>
      </c>
      <c r="E2575" s="19" t="s">
        <v>5325</v>
      </c>
      <c r="F2575" s="10">
        <v>42036</v>
      </c>
      <c r="G2575" s="10">
        <v>45323</v>
      </c>
      <c r="H2575" s="11">
        <v>10</v>
      </c>
      <c r="I2575" s="20" t="s">
        <v>259</v>
      </c>
      <c r="J2575" s="11" t="s">
        <v>261</v>
      </c>
      <c r="K2575" s="11" t="s">
        <v>8715</v>
      </c>
      <c r="L2575" s="11">
        <v>2</v>
      </c>
    </row>
    <row r="2576" spans="1:12">
      <c r="A2576" s="11" t="s">
        <v>5076</v>
      </c>
      <c r="D2576" s="11" t="s">
        <v>260</v>
      </c>
      <c r="E2576" s="19" t="s">
        <v>5326</v>
      </c>
      <c r="F2576" s="10">
        <v>42036</v>
      </c>
      <c r="G2576" s="10">
        <v>45323</v>
      </c>
      <c r="H2576" s="11">
        <v>10</v>
      </c>
      <c r="I2576" s="20" t="s">
        <v>259</v>
      </c>
      <c r="J2576" s="11" t="s">
        <v>261</v>
      </c>
      <c r="K2576" s="11" t="s">
        <v>8715</v>
      </c>
      <c r="L2576" s="11">
        <v>2</v>
      </c>
    </row>
    <row r="2577" spans="1:12">
      <c r="A2577" s="11" t="s">
        <v>5077</v>
      </c>
      <c r="D2577" s="11" t="s">
        <v>260</v>
      </c>
      <c r="E2577" s="19" t="s">
        <v>5327</v>
      </c>
      <c r="F2577" s="10">
        <v>42036</v>
      </c>
      <c r="G2577" s="10">
        <v>45323</v>
      </c>
      <c r="H2577" s="11">
        <v>10</v>
      </c>
      <c r="I2577" s="20" t="s">
        <v>259</v>
      </c>
      <c r="J2577" s="11" t="s">
        <v>261</v>
      </c>
      <c r="K2577" s="11" t="s">
        <v>8715</v>
      </c>
      <c r="L2577" s="11">
        <v>2</v>
      </c>
    </row>
    <row r="2578" spans="1:12">
      <c r="A2578" s="11" t="s">
        <v>5078</v>
      </c>
      <c r="D2578" s="11" t="s">
        <v>260</v>
      </c>
      <c r="E2578" s="19" t="s">
        <v>5328</v>
      </c>
      <c r="F2578" s="10">
        <v>42036</v>
      </c>
      <c r="G2578" s="10">
        <v>45323</v>
      </c>
      <c r="H2578" s="11">
        <v>10</v>
      </c>
      <c r="I2578" s="20" t="s">
        <v>259</v>
      </c>
      <c r="J2578" s="11" t="s">
        <v>261</v>
      </c>
      <c r="K2578" s="11" t="s">
        <v>8715</v>
      </c>
      <c r="L2578" s="11">
        <v>2</v>
      </c>
    </row>
    <row r="2579" spans="1:12">
      <c r="A2579" s="11" t="s">
        <v>5079</v>
      </c>
      <c r="D2579" s="11" t="s">
        <v>260</v>
      </c>
      <c r="E2579" s="19" t="s">
        <v>5329</v>
      </c>
      <c r="F2579" s="10">
        <v>42036</v>
      </c>
      <c r="G2579" s="10">
        <v>45323</v>
      </c>
      <c r="H2579" s="11">
        <v>10</v>
      </c>
      <c r="I2579" s="20" t="s">
        <v>259</v>
      </c>
      <c r="J2579" s="11" t="s">
        <v>261</v>
      </c>
      <c r="K2579" s="11" t="s">
        <v>8715</v>
      </c>
      <c r="L2579" s="11">
        <v>2</v>
      </c>
    </row>
    <row r="2580" spans="1:12">
      <c r="A2580" s="11" t="s">
        <v>5080</v>
      </c>
      <c r="D2580" s="11" t="s">
        <v>260</v>
      </c>
      <c r="E2580" s="19" t="s">
        <v>5330</v>
      </c>
      <c r="F2580" s="10">
        <v>42036</v>
      </c>
      <c r="G2580" s="10">
        <v>45323</v>
      </c>
      <c r="H2580" s="11">
        <v>10</v>
      </c>
      <c r="I2580" s="20" t="s">
        <v>259</v>
      </c>
      <c r="J2580" s="11" t="s">
        <v>261</v>
      </c>
      <c r="K2580" s="11" t="s">
        <v>8715</v>
      </c>
      <c r="L2580" s="11">
        <v>2</v>
      </c>
    </row>
    <row r="2581" spans="1:12">
      <c r="A2581" s="11" t="s">
        <v>5081</v>
      </c>
      <c r="D2581" s="11" t="s">
        <v>260</v>
      </c>
      <c r="E2581" s="19" t="s">
        <v>5331</v>
      </c>
      <c r="F2581" s="10">
        <v>42036</v>
      </c>
      <c r="G2581" s="10">
        <v>45323</v>
      </c>
      <c r="H2581" s="11">
        <v>10</v>
      </c>
      <c r="I2581" s="20" t="s">
        <v>259</v>
      </c>
      <c r="J2581" s="11" t="s">
        <v>261</v>
      </c>
      <c r="K2581" s="11" t="s">
        <v>8715</v>
      </c>
      <c r="L2581" s="11">
        <v>2</v>
      </c>
    </row>
    <row r="2582" spans="1:12">
      <c r="A2582" s="11" t="s">
        <v>5082</v>
      </c>
      <c r="D2582" s="11" t="s">
        <v>260</v>
      </c>
      <c r="E2582" s="19" t="s">
        <v>5332</v>
      </c>
      <c r="F2582" s="10">
        <v>42036</v>
      </c>
      <c r="G2582" s="10">
        <v>45323</v>
      </c>
      <c r="H2582" s="11">
        <v>10</v>
      </c>
      <c r="I2582" s="20" t="s">
        <v>259</v>
      </c>
      <c r="J2582" s="11" t="s">
        <v>261</v>
      </c>
      <c r="K2582" s="11" t="s">
        <v>8715</v>
      </c>
      <c r="L2582" s="11">
        <v>2</v>
      </c>
    </row>
    <row r="2583" spans="1:12">
      <c r="A2583" s="11" t="s">
        <v>5083</v>
      </c>
      <c r="D2583" s="11" t="s">
        <v>260</v>
      </c>
      <c r="E2583" s="19" t="s">
        <v>5333</v>
      </c>
      <c r="F2583" s="10">
        <v>42036</v>
      </c>
      <c r="G2583" s="10">
        <v>45323</v>
      </c>
      <c r="H2583" s="11">
        <v>10</v>
      </c>
      <c r="I2583" s="20" t="s">
        <v>259</v>
      </c>
      <c r="J2583" s="11" t="s">
        <v>261</v>
      </c>
      <c r="K2583" s="11" t="s">
        <v>8715</v>
      </c>
      <c r="L2583" s="11">
        <v>2</v>
      </c>
    </row>
    <row r="2584" spans="1:12">
      <c r="A2584" s="11" t="s">
        <v>5084</v>
      </c>
      <c r="D2584" s="11" t="s">
        <v>260</v>
      </c>
      <c r="E2584" s="19" t="s">
        <v>5334</v>
      </c>
      <c r="F2584" s="10">
        <v>42036</v>
      </c>
      <c r="G2584" s="10">
        <v>45323</v>
      </c>
      <c r="H2584" s="11">
        <v>10</v>
      </c>
      <c r="I2584" s="20" t="s">
        <v>259</v>
      </c>
      <c r="J2584" s="11" t="s">
        <v>261</v>
      </c>
      <c r="K2584" s="11" t="s">
        <v>8715</v>
      </c>
      <c r="L2584" s="11">
        <v>2</v>
      </c>
    </row>
    <row r="2585" spans="1:12">
      <c r="A2585" s="11" t="s">
        <v>5085</v>
      </c>
      <c r="D2585" s="11" t="s">
        <v>260</v>
      </c>
      <c r="E2585" s="19" t="s">
        <v>5335</v>
      </c>
      <c r="F2585" s="10">
        <v>42036</v>
      </c>
      <c r="G2585" s="10">
        <v>45323</v>
      </c>
      <c r="H2585" s="11">
        <v>10</v>
      </c>
      <c r="I2585" s="20" t="s">
        <v>259</v>
      </c>
      <c r="J2585" s="11" t="s">
        <v>261</v>
      </c>
      <c r="K2585" s="11" t="s">
        <v>8715</v>
      </c>
      <c r="L2585" s="11">
        <v>2</v>
      </c>
    </row>
    <row r="2586" spans="1:12">
      <c r="A2586" s="11" t="s">
        <v>5086</v>
      </c>
      <c r="D2586" s="11" t="s">
        <v>260</v>
      </c>
      <c r="E2586" s="19" t="s">
        <v>5336</v>
      </c>
      <c r="F2586" s="10">
        <v>42036</v>
      </c>
      <c r="G2586" s="10">
        <v>45323</v>
      </c>
      <c r="H2586" s="11">
        <v>10</v>
      </c>
      <c r="I2586" s="20" t="s">
        <v>259</v>
      </c>
      <c r="J2586" s="11" t="s">
        <v>261</v>
      </c>
      <c r="K2586" s="11" t="s">
        <v>8715</v>
      </c>
      <c r="L2586" s="11">
        <v>2</v>
      </c>
    </row>
    <row r="2587" spans="1:12">
      <c r="A2587" s="11" t="s">
        <v>5087</v>
      </c>
      <c r="D2587" s="11" t="s">
        <v>260</v>
      </c>
      <c r="E2587" s="19" t="s">
        <v>5337</v>
      </c>
      <c r="F2587" s="10">
        <v>42036</v>
      </c>
      <c r="G2587" s="10">
        <v>45323</v>
      </c>
      <c r="H2587" s="11">
        <v>10</v>
      </c>
      <c r="I2587" s="20" t="s">
        <v>259</v>
      </c>
      <c r="J2587" s="11" t="s">
        <v>261</v>
      </c>
      <c r="K2587" s="11" t="s">
        <v>8715</v>
      </c>
      <c r="L2587" s="11">
        <v>2</v>
      </c>
    </row>
    <row r="2588" spans="1:12">
      <c r="A2588" s="11" t="s">
        <v>5088</v>
      </c>
      <c r="D2588" s="11" t="s">
        <v>260</v>
      </c>
      <c r="E2588" s="19" t="s">
        <v>5338</v>
      </c>
      <c r="F2588" s="10">
        <v>42036</v>
      </c>
      <c r="G2588" s="10">
        <v>45323</v>
      </c>
      <c r="H2588" s="11">
        <v>10</v>
      </c>
      <c r="I2588" s="20" t="s">
        <v>259</v>
      </c>
      <c r="J2588" s="11" t="s">
        <v>261</v>
      </c>
      <c r="K2588" s="11" t="s">
        <v>8715</v>
      </c>
      <c r="L2588" s="11">
        <v>2</v>
      </c>
    </row>
    <row r="2589" spans="1:12">
      <c r="A2589" s="11" t="s">
        <v>5089</v>
      </c>
      <c r="D2589" s="11" t="s">
        <v>260</v>
      </c>
      <c r="E2589" s="19" t="s">
        <v>5339</v>
      </c>
      <c r="F2589" s="10">
        <v>42036</v>
      </c>
      <c r="G2589" s="10">
        <v>45323</v>
      </c>
      <c r="H2589" s="11">
        <v>10</v>
      </c>
      <c r="I2589" s="20" t="s">
        <v>259</v>
      </c>
      <c r="J2589" s="11" t="s">
        <v>261</v>
      </c>
      <c r="K2589" s="11" t="s">
        <v>8715</v>
      </c>
      <c r="L2589" s="11">
        <v>2</v>
      </c>
    </row>
    <row r="2590" spans="1:12">
      <c r="A2590" s="11" t="s">
        <v>5090</v>
      </c>
      <c r="D2590" s="11" t="s">
        <v>260</v>
      </c>
      <c r="E2590" s="19" t="s">
        <v>5340</v>
      </c>
      <c r="F2590" s="10">
        <v>42036</v>
      </c>
      <c r="G2590" s="10">
        <v>45323</v>
      </c>
      <c r="H2590" s="11">
        <v>10</v>
      </c>
      <c r="I2590" s="20" t="s">
        <v>259</v>
      </c>
      <c r="J2590" s="11" t="s">
        <v>261</v>
      </c>
      <c r="K2590" s="11" t="s">
        <v>8715</v>
      </c>
      <c r="L2590" s="11">
        <v>2</v>
      </c>
    </row>
    <row r="2591" spans="1:12">
      <c r="A2591" s="11" t="s">
        <v>5091</v>
      </c>
      <c r="D2591" s="11" t="s">
        <v>260</v>
      </c>
      <c r="E2591" s="19" t="s">
        <v>5341</v>
      </c>
      <c r="F2591" s="10">
        <v>42036</v>
      </c>
      <c r="G2591" s="10">
        <v>45323</v>
      </c>
      <c r="H2591" s="11">
        <v>10</v>
      </c>
      <c r="I2591" s="20" t="s">
        <v>259</v>
      </c>
      <c r="J2591" s="11" t="s">
        <v>261</v>
      </c>
      <c r="K2591" s="11" t="s">
        <v>8715</v>
      </c>
      <c r="L2591" s="11">
        <v>2</v>
      </c>
    </row>
    <row r="2592" spans="1:12">
      <c r="A2592" s="11" t="s">
        <v>5092</v>
      </c>
      <c r="D2592" s="11" t="s">
        <v>260</v>
      </c>
      <c r="E2592" s="19" t="s">
        <v>5342</v>
      </c>
      <c r="F2592" s="10">
        <v>42036</v>
      </c>
      <c r="G2592" s="10">
        <v>45323</v>
      </c>
      <c r="H2592" s="11">
        <v>10</v>
      </c>
      <c r="I2592" s="20" t="s">
        <v>259</v>
      </c>
      <c r="J2592" s="11" t="s">
        <v>261</v>
      </c>
      <c r="K2592" s="11" t="s">
        <v>8715</v>
      </c>
      <c r="L2592" s="11">
        <v>2</v>
      </c>
    </row>
    <row r="2593" spans="1:12">
      <c r="A2593" s="11" t="s">
        <v>5093</v>
      </c>
      <c r="D2593" s="11" t="s">
        <v>260</v>
      </c>
      <c r="E2593" s="19" t="s">
        <v>5343</v>
      </c>
      <c r="F2593" s="10">
        <v>42036</v>
      </c>
      <c r="G2593" s="10">
        <v>45323</v>
      </c>
      <c r="H2593" s="11">
        <v>10</v>
      </c>
      <c r="I2593" s="20" t="s">
        <v>259</v>
      </c>
      <c r="J2593" s="11" t="s">
        <v>261</v>
      </c>
      <c r="K2593" s="11" t="s">
        <v>8715</v>
      </c>
      <c r="L2593" s="11">
        <v>2</v>
      </c>
    </row>
    <row r="2594" spans="1:12">
      <c r="A2594" s="11" t="s">
        <v>5094</v>
      </c>
      <c r="D2594" s="11" t="s">
        <v>260</v>
      </c>
      <c r="E2594" s="19" t="s">
        <v>5344</v>
      </c>
      <c r="F2594" s="10">
        <v>42036</v>
      </c>
      <c r="G2594" s="10">
        <v>45323</v>
      </c>
      <c r="H2594" s="11">
        <v>10</v>
      </c>
      <c r="I2594" s="20" t="s">
        <v>259</v>
      </c>
      <c r="J2594" s="11" t="s">
        <v>261</v>
      </c>
      <c r="K2594" s="11" t="s">
        <v>8715</v>
      </c>
      <c r="L2594" s="11">
        <v>2</v>
      </c>
    </row>
    <row r="2595" spans="1:12">
      <c r="A2595" s="11" t="s">
        <v>5095</v>
      </c>
      <c r="D2595" s="11" t="s">
        <v>260</v>
      </c>
      <c r="E2595" s="19" t="s">
        <v>5345</v>
      </c>
      <c r="F2595" s="10">
        <v>42036</v>
      </c>
      <c r="G2595" s="10">
        <v>45323</v>
      </c>
      <c r="H2595" s="11">
        <v>10</v>
      </c>
      <c r="I2595" s="20" t="s">
        <v>259</v>
      </c>
      <c r="J2595" s="11" t="s">
        <v>261</v>
      </c>
      <c r="K2595" s="11" t="s">
        <v>8715</v>
      </c>
      <c r="L2595" s="11">
        <v>2</v>
      </c>
    </row>
    <row r="2596" spans="1:12">
      <c r="A2596" s="11" t="s">
        <v>5096</v>
      </c>
      <c r="D2596" s="11" t="s">
        <v>260</v>
      </c>
      <c r="E2596" s="19" t="s">
        <v>5346</v>
      </c>
      <c r="F2596" s="10">
        <v>42036</v>
      </c>
      <c r="G2596" s="10">
        <v>45323</v>
      </c>
      <c r="H2596" s="11">
        <v>10</v>
      </c>
      <c r="I2596" s="20" t="s">
        <v>259</v>
      </c>
      <c r="J2596" s="11" t="s">
        <v>261</v>
      </c>
      <c r="K2596" s="11" t="s">
        <v>8715</v>
      </c>
      <c r="L2596" s="11">
        <v>2</v>
      </c>
    </row>
    <row r="2597" spans="1:12">
      <c r="A2597" s="11" t="s">
        <v>5097</v>
      </c>
      <c r="D2597" s="11" t="s">
        <v>260</v>
      </c>
      <c r="E2597" s="19" t="s">
        <v>5347</v>
      </c>
      <c r="F2597" s="10">
        <v>42036</v>
      </c>
      <c r="G2597" s="10">
        <v>45323</v>
      </c>
      <c r="H2597" s="11">
        <v>10</v>
      </c>
      <c r="I2597" s="20" t="s">
        <v>259</v>
      </c>
      <c r="J2597" s="11" t="s">
        <v>261</v>
      </c>
      <c r="K2597" s="11" t="s">
        <v>8715</v>
      </c>
      <c r="L2597" s="11">
        <v>2</v>
      </c>
    </row>
    <row r="2598" spans="1:12">
      <c r="A2598" s="11" t="s">
        <v>5098</v>
      </c>
      <c r="D2598" s="11" t="s">
        <v>260</v>
      </c>
      <c r="E2598" s="19" t="s">
        <v>5348</v>
      </c>
      <c r="F2598" s="10">
        <v>42036</v>
      </c>
      <c r="G2598" s="10">
        <v>45323</v>
      </c>
      <c r="H2598" s="11">
        <v>10</v>
      </c>
      <c r="I2598" s="20" t="s">
        <v>259</v>
      </c>
      <c r="J2598" s="11" t="s">
        <v>261</v>
      </c>
      <c r="K2598" s="11" t="s">
        <v>8715</v>
      </c>
      <c r="L2598" s="11">
        <v>2</v>
      </c>
    </row>
    <row r="2599" spans="1:12">
      <c r="A2599" s="11" t="s">
        <v>5099</v>
      </c>
      <c r="D2599" s="11" t="s">
        <v>260</v>
      </c>
      <c r="E2599" s="19" t="s">
        <v>5349</v>
      </c>
      <c r="F2599" s="10">
        <v>42036</v>
      </c>
      <c r="G2599" s="10">
        <v>45323</v>
      </c>
      <c r="H2599" s="11">
        <v>10</v>
      </c>
      <c r="I2599" s="20" t="s">
        <v>259</v>
      </c>
      <c r="J2599" s="11" t="s">
        <v>261</v>
      </c>
      <c r="K2599" s="11" t="s">
        <v>8715</v>
      </c>
      <c r="L2599" s="11">
        <v>2</v>
      </c>
    </row>
    <row r="2600" spans="1:12">
      <c r="A2600" s="11" t="s">
        <v>5100</v>
      </c>
      <c r="D2600" s="11" t="s">
        <v>260</v>
      </c>
      <c r="E2600" s="19" t="s">
        <v>5350</v>
      </c>
      <c r="F2600" s="10">
        <v>42036</v>
      </c>
      <c r="G2600" s="10">
        <v>45323</v>
      </c>
      <c r="H2600" s="11">
        <v>10</v>
      </c>
      <c r="I2600" s="20" t="s">
        <v>259</v>
      </c>
      <c r="J2600" s="11" t="s">
        <v>261</v>
      </c>
      <c r="K2600" s="11" t="s">
        <v>8715</v>
      </c>
      <c r="L2600" s="11">
        <v>2</v>
      </c>
    </row>
    <row r="2601" spans="1:12">
      <c r="A2601" s="11" t="s">
        <v>5101</v>
      </c>
      <c r="D2601" s="11" t="s">
        <v>260</v>
      </c>
      <c r="E2601" s="19" t="s">
        <v>5351</v>
      </c>
      <c r="F2601" s="10">
        <v>42036</v>
      </c>
      <c r="G2601" s="10">
        <v>45323</v>
      </c>
      <c r="H2601" s="11">
        <v>10</v>
      </c>
      <c r="I2601" s="20" t="s">
        <v>259</v>
      </c>
      <c r="J2601" s="11" t="s">
        <v>261</v>
      </c>
      <c r="K2601" s="11" t="s">
        <v>8715</v>
      </c>
      <c r="L2601" s="11">
        <v>2</v>
      </c>
    </row>
    <row r="2602" spans="1:12">
      <c r="A2602" s="11" t="s">
        <v>5102</v>
      </c>
      <c r="D2602" s="11" t="s">
        <v>260</v>
      </c>
      <c r="E2602" s="19" t="s">
        <v>5352</v>
      </c>
      <c r="F2602" s="10">
        <v>42036</v>
      </c>
      <c r="G2602" s="10">
        <v>45323</v>
      </c>
      <c r="H2602" s="11">
        <v>10</v>
      </c>
      <c r="I2602" s="20" t="s">
        <v>259</v>
      </c>
      <c r="J2602" s="11" t="s">
        <v>261</v>
      </c>
      <c r="K2602" s="11" t="s">
        <v>8715</v>
      </c>
      <c r="L2602" s="11">
        <v>2</v>
      </c>
    </row>
    <row r="2603" spans="1:12">
      <c r="A2603" s="11" t="s">
        <v>5103</v>
      </c>
      <c r="D2603" s="11" t="s">
        <v>260</v>
      </c>
      <c r="E2603" s="19" t="s">
        <v>5353</v>
      </c>
      <c r="F2603" s="10">
        <v>42036</v>
      </c>
      <c r="G2603" s="10">
        <v>45323</v>
      </c>
      <c r="H2603" s="11">
        <v>10</v>
      </c>
      <c r="I2603" s="20" t="s">
        <v>259</v>
      </c>
      <c r="J2603" s="11" t="s">
        <v>261</v>
      </c>
      <c r="K2603" s="11" t="s">
        <v>8715</v>
      </c>
      <c r="L2603" s="11">
        <v>2</v>
      </c>
    </row>
    <row r="2604" spans="1:12">
      <c r="A2604" s="11" t="s">
        <v>5104</v>
      </c>
      <c r="D2604" s="11" t="s">
        <v>260</v>
      </c>
      <c r="E2604" s="19" t="s">
        <v>5354</v>
      </c>
      <c r="F2604" s="10">
        <v>42036</v>
      </c>
      <c r="G2604" s="10">
        <v>45323</v>
      </c>
      <c r="H2604" s="11">
        <v>10</v>
      </c>
      <c r="I2604" s="20" t="s">
        <v>259</v>
      </c>
      <c r="J2604" s="11" t="s">
        <v>261</v>
      </c>
      <c r="K2604" s="11" t="s">
        <v>8715</v>
      </c>
      <c r="L2604" s="11">
        <v>2</v>
      </c>
    </row>
    <row r="2605" spans="1:12">
      <c r="A2605" s="11" t="s">
        <v>5105</v>
      </c>
      <c r="D2605" s="11" t="s">
        <v>260</v>
      </c>
      <c r="E2605" s="19" t="s">
        <v>5355</v>
      </c>
      <c r="F2605" s="10">
        <v>42036</v>
      </c>
      <c r="G2605" s="10">
        <v>45323</v>
      </c>
      <c r="H2605" s="11">
        <v>10</v>
      </c>
      <c r="I2605" s="20" t="s">
        <v>259</v>
      </c>
      <c r="J2605" s="11" t="s">
        <v>261</v>
      </c>
      <c r="K2605" s="11" t="s">
        <v>8715</v>
      </c>
      <c r="L2605" s="11">
        <v>2</v>
      </c>
    </row>
    <row r="2606" spans="1:12">
      <c r="A2606" s="11" t="s">
        <v>5106</v>
      </c>
      <c r="D2606" s="11" t="s">
        <v>260</v>
      </c>
      <c r="E2606" s="19" t="s">
        <v>5356</v>
      </c>
      <c r="F2606" s="10">
        <v>42036</v>
      </c>
      <c r="G2606" s="10">
        <v>45323</v>
      </c>
      <c r="H2606" s="11">
        <v>10</v>
      </c>
      <c r="I2606" s="20" t="s">
        <v>259</v>
      </c>
      <c r="J2606" s="11" t="s">
        <v>261</v>
      </c>
      <c r="K2606" s="11" t="s">
        <v>8715</v>
      </c>
      <c r="L2606" s="11">
        <v>2</v>
      </c>
    </row>
    <row r="2607" spans="1:12">
      <c r="A2607" s="11" t="s">
        <v>5107</v>
      </c>
      <c r="D2607" s="11" t="s">
        <v>260</v>
      </c>
      <c r="E2607" s="19" t="s">
        <v>5357</v>
      </c>
      <c r="F2607" s="10">
        <v>42036</v>
      </c>
      <c r="G2607" s="10">
        <v>45323</v>
      </c>
      <c r="H2607" s="11">
        <v>10</v>
      </c>
      <c r="I2607" s="20" t="s">
        <v>259</v>
      </c>
      <c r="J2607" s="11" t="s">
        <v>261</v>
      </c>
      <c r="K2607" s="11" t="s">
        <v>8715</v>
      </c>
      <c r="L2607" s="11">
        <v>2</v>
      </c>
    </row>
    <row r="2608" spans="1:12">
      <c r="A2608" s="11" t="s">
        <v>5108</v>
      </c>
      <c r="D2608" s="11" t="s">
        <v>260</v>
      </c>
      <c r="E2608" s="19" t="s">
        <v>5358</v>
      </c>
      <c r="F2608" s="10">
        <v>42036</v>
      </c>
      <c r="G2608" s="10">
        <v>45323</v>
      </c>
      <c r="H2608" s="11">
        <v>10</v>
      </c>
      <c r="I2608" s="20" t="s">
        <v>259</v>
      </c>
      <c r="J2608" s="11" t="s">
        <v>261</v>
      </c>
      <c r="K2608" s="11" t="s">
        <v>8715</v>
      </c>
      <c r="L2608" s="11">
        <v>2</v>
      </c>
    </row>
    <row r="2609" spans="1:12">
      <c r="A2609" s="11" t="s">
        <v>5109</v>
      </c>
      <c r="D2609" s="11" t="s">
        <v>260</v>
      </c>
      <c r="E2609" s="19" t="s">
        <v>5359</v>
      </c>
      <c r="F2609" s="10">
        <v>42036</v>
      </c>
      <c r="G2609" s="10">
        <v>45323</v>
      </c>
      <c r="H2609" s="11">
        <v>10</v>
      </c>
      <c r="I2609" s="20" t="s">
        <v>259</v>
      </c>
      <c r="J2609" s="11" t="s">
        <v>261</v>
      </c>
      <c r="K2609" s="11" t="s">
        <v>8715</v>
      </c>
      <c r="L2609" s="11">
        <v>2</v>
      </c>
    </row>
    <row r="2610" spans="1:12">
      <c r="A2610" s="11" t="s">
        <v>5110</v>
      </c>
      <c r="D2610" s="11" t="s">
        <v>260</v>
      </c>
      <c r="E2610" s="19" t="s">
        <v>5360</v>
      </c>
      <c r="F2610" s="10">
        <v>42036</v>
      </c>
      <c r="G2610" s="10">
        <v>45323</v>
      </c>
      <c r="H2610" s="11">
        <v>10</v>
      </c>
      <c r="I2610" s="20" t="s">
        <v>259</v>
      </c>
      <c r="J2610" s="11" t="s">
        <v>261</v>
      </c>
      <c r="K2610" s="11" t="s">
        <v>8715</v>
      </c>
      <c r="L2610" s="11">
        <v>2</v>
      </c>
    </row>
    <row r="2611" spans="1:12">
      <c r="A2611" s="11" t="s">
        <v>5111</v>
      </c>
      <c r="D2611" s="11" t="s">
        <v>260</v>
      </c>
      <c r="E2611" s="19" t="s">
        <v>5361</v>
      </c>
      <c r="F2611" s="10">
        <v>42036</v>
      </c>
      <c r="G2611" s="10">
        <v>45323</v>
      </c>
      <c r="H2611" s="11">
        <v>10</v>
      </c>
      <c r="I2611" s="20" t="s">
        <v>259</v>
      </c>
      <c r="J2611" s="11" t="s">
        <v>261</v>
      </c>
      <c r="K2611" s="11" t="s">
        <v>8715</v>
      </c>
      <c r="L2611" s="11">
        <v>2</v>
      </c>
    </row>
    <row r="2612" spans="1:12">
      <c r="A2612" s="11" t="s">
        <v>5112</v>
      </c>
      <c r="D2612" s="11" t="s">
        <v>260</v>
      </c>
      <c r="E2612" s="19" t="s">
        <v>5362</v>
      </c>
      <c r="F2612" s="10">
        <v>42036</v>
      </c>
      <c r="G2612" s="10">
        <v>45323</v>
      </c>
      <c r="H2612" s="11">
        <v>10</v>
      </c>
      <c r="I2612" s="20" t="s">
        <v>259</v>
      </c>
      <c r="J2612" s="11" t="s">
        <v>261</v>
      </c>
      <c r="K2612" s="11" t="s">
        <v>8715</v>
      </c>
      <c r="L2612" s="11">
        <v>2</v>
      </c>
    </row>
    <row r="2613" spans="1:12">
      <c r="A2613" s="11" t="s">
        <v>5113</v>
      </c>
      <c r="D2613" s="11" t="s">
        <v>260</v>
      </c>
      <c r="E2613" s="19" t="s">
        <v>5363</v>
      </c>
      <c r="F2613" s="10">
        <v>42036</v>
      </c>
      <c r="G2613" s="10">
        <v>45323</v>
      </c>
      <c r="H2613" s="11">
        <v>10</v>
      </c>
      <c r="I2613" s="20" t="s">
        <v>259</v>
      </c>
      <c r="J2613" s="11" t="s">
        <v>261</v>
      </c>
      <c r="K2613" s="11" t="s">
        <v>8715</v>
      </c>
      <c r="L2613" s="11">
        <v>2</v>
      </c>
    </row>
    <row r="2614" spans="1:12">
      <c r="A2614" s="11" t="s">
        <v>5114</v>
      </c>
      <c r="D2614" s="11" t="s">
        <v>260</v>
      </c>
      <c r="E2614" s="19" t="s">
        <v>5364</v>
      </c>
      <c r="F2614" s="10">
        <v>42036</v>
      </c>
      <c r="G2614" s="10">
        <v>45323</v>
      </c>
      <c r="H2614" s="11">
        <v>10</v>
      </c>
      <c r="I2614" s="20" t="s">
        <v>259</v>
      </c>
      <c r="J2614" s="11" t="s">
        <v>261</v>
      </c>
      <c r="K2614" s="11" t="s">
        <v>8715</v>
      </c>
      <c r="L2614" s="11">
        <v>2</v>
      </c>
    </row>
    <row r="2615" spans="1:12">
      <c r="A2615" s="11" t="s">
        <v>5115</v>
      </c>
      <c r="D2615" s="11" t="s">
        <v>260</v>
      </c>
      <c r="E2615" s="19" t="s">
        <v>5365</v>
      </c>
      <c r="F2615" s="10">
        <v>42036</v>
      </c>
      <c r="G2615" s="10">
        <v>45323</v>
      </c>
      <c r="H2615" s="11">
        <v>10</v>
      </c>
      <c r="I2615" s="20" t="s">
        <v>259</v>
      </c>
      <c r="J2615" s="11" t="s">
        <v>261</v>
      </c>
      <c r="K2615" s="11" t="s">
        <v>8715</v>
      </c>
      <c r="L2615" s="11">
        <v>2</v>
      </c>
    </row>
    <row r="2616" spans="1:12">
      <c r="A2616" s="11" t="s">
        <v>5116</v>
      </c>
      <c r="D2616" s="11" t="s">
        <v>260</v>
      </c>
      <c r="E2616" s="19" t="s">
        <v>5366</v>
      </c>
      <c r="F2616" s="10">
        <v>42036</v>
      </c>
      <c r="G2616" s="10">
        <v>45323</v>
      </c>
      <c r="H2616" s="11">
        <v>10</v>
      </c>
      <c r="I2616" s="20" t="s">
        <v>259</v>
      </c>
      <c r="J2616" s="11" t="s">
        <v>261</v>
      </c>
      <c r="K2616" s="11" t="s">
        <v>8715</v>
      </c>
      <c r="L2616" s="11">
        <v>2</v>
      </c>
    </row>
    <row r="2617" spans="1:12">
      <c r="A2617" s="11" t="s">
        <v>5117</v>
      </c>
      <c r="D2617" s="11" t="s">
        <v>260</v>
      </c>
      <c r="E2617" s="19" t="s">
        <v>5367</v>
      </c>
      <c r="F2617" s="10">
        <v>42036</v>
      </c>
      <c r="G2617" s="10">
        <v>45323</v>
      </c>
      <c r="H2617" s="11">
        <v>10</v>
      </c>
      <c r="I2617" s="20" t="s">
        <v>259</v>
      </c>
      <c r="J2617" s="11" t="s">
        <v>261</v>
      </c>
      <c r="K2617" s="11" t="s">
        <v>8715</v>
      </c>
      <c r="L2617" s="11">
        <v>2</v>
      </c>
    </row>
    <row r="2618" spans="1:12">
      <c r="A2618" s="11" t="s">
        <v>5118</v>
      </c>
      <c r="D2618" s="11" t="s">
        <v>260</v>
      </c>
      <c r="E2618" s="19" t="s">
        <v>5368</v>
      </c>
      <c r="F2618" s="10">
        <v>42036</v>
      </c>
      <c r="G2618" s="10">
        <v>45323</v>
      </c>
      <c r="H2618" s="11">
        <v>10</v>
      </c>
      <c r="I2618" s="20" t="s">
        <v>259</v>
      </c>
      <c r="J2618" s="11" t="s">
        <v>261</v>
      </c>
      <c r="K2618" s="11" t="s">
        <v>8715</v>
      </c>
      <c r="L2618" s="11">
        <v>2</v>
      </c>
    </row>
    <row r="2619" spans="1:12">
      <c r="A2619" s="11" t="s">
        <v>5119</v>
      </c>
      <c r="D2619" s="11" t="s">
        <v>260</v>
      </c>
      <c r="E2619" s="19" t="s">
        <v>5369</v>
      </c>
      <c r="F2619" s="10">
        <v>42036</v>
      </c>
      <c r="G2619" s="10">
        <v>45323</v>
      </c>
      <c r="H2619" s="11">
        <v>10</v>
      </c>
      <c r="I2619" s="20" t="s">
        <v>259</v>
      </c>
      <c r="J2619" s="11" t="s">
        <v>261</v>
      </c>
      <c r="K2619" s="11" t="s">
        <v>8715</v>
      </c>
      <c r="L2619" s="11">
        <v>2</v>
      </c>
    </row>
    <row r="2620" spans="1:12">
      <c r="A2620" s="11" t="s">
        <v>5120</v>
      </c>
      <c r="D2620" s="11" t="s">
        <v>260</v>
      </c>
      <c r="E2620" s="19" t="s">
        <v>5370</v>
      </c>
      <c r="F2620" s="10">
        <v>42036</v>
      </c>
      <c r="G2620" s="10">
        <v>45323</v>
      </c>
      <c r="H2620" s="11">
        <v>10</v>
      </c>
      <c r="I2620" s="20" t="s">
        <v>259</v>
      </c>
      <c r="J2620" s="11" t="s">
        <v>261</v>
      </c>
      <c r="K2620" s="11" t="s">
        <v>8715</v>
      </c>
      <c r="L2620" s="11">
        <v>2</v>
      </c>
    </row>
    <row r="2621" spans="1:12">
      <c r="A2621" s="11" t="s">
        <v>5121</v>
      </c>
      <c r="D2621" s="11" t="s">
        <v>260</v>
      </c>
      <c r="E2621" s="19" t="s">
        <v>5371</v>
      </c>
      <c r="F2621" s="10">
        <v>42036</v>
      </c>
      <c r="G2621" s="10">
        <v>45323</v>
      </c>
      <c r="H2621" s="11">
        <v>10</v>
      </c>
      <c r="I2621" s="20" t="s">
        <v>259</v>
      </c>
      <c r="J2621" s="11" t="s">
        <v>261</v>
      </c>
      <c r="K2621" s="11" t="s">
        <v>8715</v>
      </c>
      <c r="L2621" s="11">
        <v>2</v>
      </c>
    </row>
    <row r="2622" spans="1:12">
      <c r="A2622" s="11" t="s">
        <v>5122</v>
      </c>
      <c r="D2622" s="11" t="s">
        <v>260</v>
      </c>
      <c r="E2622" s="19" t="s">
        <v>5372</v>
      </c>
      <c r="F2622" s="10">
        <v>42036</v>
      </c>
      <c r="G2622" s="10">
        <v>45323</v>
      </c>
      <c r="H2622" s="11">
        <v>10</v>
      </c>
      <c r="I2622" s="20" t="s">
        <v>259</v>
      </c>
      <c r="J2622" s="11" t="s">
        <v>261</v>
      </c>
      <c r="K2622" s="11" t="s">
        <v>8715</v>
      </c>
      <c r="L2622" s="11">
        <v>2</v>
      </c>
    </row>
    <row r="2623" spans="1:12">
      <c r="A2623" s="11" t="s">
        <v>5123</v>
      </c>
      <c r="D2623" s="11" t="s">
        <v>260</v>
      </c>
      <c r="E2623" s="19" t="s">
        <v>5373</v>
      </c>
      <c r="F2623" s="10">
        <v>42036</v>
      </c>
      <c r="G2623" s="10">
        <v>45323</v>
      </c>
      <c r="H2623" s="11">
        <v>10</v>
      </c>
      <c r="I2623" s="20" t="s">
        <v>259</v>
      </c>
      <c r="J2623" s="11" t="s">
        <v>261</v>
      </c>
      <c r="K2623" s="11" t="s">
        <v>8715</v>
      </c>
      <c r="L2623" s="11">
        <v>2</v>
      </c>
    </row>
    <row r="2624" spans="1:12">
      <c r="A2624" s="11" t="s">
        <v>5124</v>
      </c>
      <c r="D2624" s="11" t="s">
        <v>260</v>
      </c>
      <c r="E2624" s="19" t="s">
        <v>5374</v>
      </c>
      <c r="F2624" s="10">
        <v>42036</v>
      </c>
      <c r="G2624" s="10">
        <v>45323</v>
      </c>
      <c r="H2624" s="11">
        <v>10</v>
      </c>
      <c r="I2624" s="20" t="s">
        <v>259</v>
      </c>
      <c r="J2624" s="11" t="s">
        <v>261</v>
      </c>
      <c r="K2624" s="11" t="s">
        <v>8715</v>
      </c>
      <c r="L2624" s="11">
        <v>2</v>
      </c>
    </row>
    <row r="2625" spans="1:12">
      <c r="A2625" s="11" t="s">
        <v>5125</v>
      </c>
      <c r="D2625" s="11" t="s">
        <v>260</v>
      </c>
      <c r="E2625" s="19" t="s">
        <v>5375</v>
      </c>
      <c r="F2625" s="10">
        <v>42036</v>
      </c>
      <c r="G2625" s="10">
        <v>45323</v>
      </c>
      <c r="H2625" s="11">
        <v>10</v>
      </c>
      <c r="I2625" s="20" t="s">
        <v>259</v>
      </c>
      <c r="J2625" s="11" t="s">
        <v>261</v>
      </c>
      <c r="K2625" s="11" t="s">
        <v>8715</v>
      </c>
      <c r="L2625" s="11">
        <v>2</v>
      </c>
    </row>
    <row r="2626" spans="1:12">
      <c r="A2626" s="11" t="s">
        <v>5126</v>
      </c>
      <c r="D2626" s="11" t="s">
        <v>260</v>
      </c>
      <c r="E2626" s="19" t="s">
        <v>5376</v>
      </c>
      <c r="F2626" s="10">
        <v>42036</v>
      </c>
      <c r="G2626" s="10">
        <v>45323</v>
      </c>
      <c r="H2626" s="11">
        <v>10</v>
      </c>
      <c r="I2626" s="20" t="s">
        <v>259</v>
      </c>
      <c r="J2626" s="11" t="s">
        <v>261</v>
      </c>
      <c r="K2626" s="11" t="s">
        <v>8715</v>
      </c>
      <c r="L2626" s="11">
        <v>2</v>
      </c>
    </row>
    <row r="2627" spans="1:12">
      <c r="A2627" s="11" t="s">
        <v>5127</v>
      </c>
      <c r="D2627" s="11" t="s">
        <v>260</v>
      </c>
      <c r="E2627" s="19" t="s">
        <v>5377</v>
      </c>
      <c r="F2627" s="10">
        <v>42036</v>
      </c>
      <c r="G2627" s="10">
        <v>45323</v>
      </c>
      <c r="H2627" s="11">
        <v>10</v>
      </c>
      <c r="I2627" s="20" t="s">
        <v>259</v>
      </c>
      <c r="J2627" s="11" t="s">
        <v>261</v>
      </c>
      <c r="K2627" s="11" t="s">
        <v>8715</v>
      </c>
      <c r="L2627" s="11">
        <v>2</v>
      </c>
    </row>
    <row r="2628" spans="1:12">
      <c r="A2628" s="11" t="s">
        <v>5128</v>
      </c>
      <c r="D2628" s="11" t="s">
        <v>260</v>
      </c>
      <c r="E2628" s="19" t="s">
        <v>5378</v>
      </c>
      <c r="F2628" s="10">
        <v>42036</v>
      </c>
      <c r="G2628" s="10">
        <v>45323</v>
      </c>
      <c r="H2628" s="11">
        <v>10</v>
      </c>
      <c r="I2628" s="20" t="s">
        <v>259</v>
      </c>
      <c r="J2628" s="11" t="s">
        <v>261</v>
      </c>
      <c r="K2628" s="11" t="s">
        <v>8715</v>
      </c>
      <c r="L2628" s="11">
        <v>2</v>
      </c>
    </row>
    <row r="2629" spans="1:12">
      <c r="A2629" s="11" t="s">
        <v>5129</v>
      </c>
      <c r="D2629" s="11" t="s">
        <v>260</v>
      </c>
      <c r="E2629" s="19" t="s">
        <v>5379</v>
      </c>
      <c r="F2629" s="10">
        <v>42036</v>
      </c>
      <c r="G2629" s="10">
        <v>45323</v>
      </c>
      <c r="H2629" s="11">
        <v>10</v>
      </c>
      <c r="I2629" s="20" t="s">
        <v>259</v>
      </c>
      <c r="J2629" s="11" t="s">
        <v>261</v>
      </c>
      <c r="K2629" s="11" t="s">
        <v>8715</v>
      </c>
      <c r="L2629" s="11">
        <v>2</v>
      </c>
    </row>
    <row r="2630" spans="1:12">
      <c r="A2630" s="11" t="s">
        <v>5130</v>
      </c>
      <c r="D2630" s="11" t="s">
        <v>260</v>
      </c>
      <c r="E2630" s="19" t="s">
        <v>5380</v>
      </c>
      <c r="F2630" s="10">
        <v>42036</v>
      </c>
      <c r="G2630" s="10">
        <v>45323</v>
      </c>
      <c r="H2630" s="11">
        <v>10</v>
      </c>
      <c r="I2630" s="20" t="s">
        <v>259</v>
      </c>
      <c r="J2630" s="11" t="s">
        <v>261</v>
      </c>
      <c r="K2630" s="11" t="s">
        <v>8715</v>
      </c>
      <c r="L2630" s="11">
        <v>2</v>
      </c>
    </row>
    <row r="2631" spans="1:12">
      <c r="A2631" s="11" t="s">
        <v>5131</v>
      </c>
      <c r="D2631" s="11" t="s">
        <v>260</v>
      </c>
      <c r="E2631" s="19" t="s">
        <v>5381</v>
      </c>
      <c r="F2631" s="10">
        <v>42036</v>
      </c>
      <c r="G2631" s="10">
        <v>45323</v>
      </c>
      <c r="H2631" s="11">
        <v>10</v>
      </c>
      <c r="I2631" s="20" t="s">
        <v>259</v>
      </c>
      <c r="J2631" s="11" t="s">
        <v>261</v>
      </c>
      <c r="K2631" s="11" t="s">
        <v>8715</v>
      </c>
      <c r="L2631" s="11">
        <v>2</v>
      </c>
    </row>
    <row r="2632" spans="1:12">
      <c r="A2632" s="11" t="s">
        <v>5132</v>
      </c>
      <c r="D2632" s="11" t="s">
        <v>260</v>
      </c>
      <c r="E2632" s="19" t="s">
        <v>5382</v>
      </c>
      <c r="F2632" s="10">
        <v>42036</v>
      </c>
      <c r="G2632" s="10">
        <v>45323</v>
      </c>
      <c r="H2632" s="11">
        <v>10</v>
      </c>
      <c r="I2632" s="20" t="s">
        <v>259</v>
      </c>
      <c r="J2632" s="11" t="s">
        <v>261</v>
      </c>
      <c r="K2632" s="11" t="s">
        <v>8715</v>
      </c>
      <c r="L2632" s="11">
        <v>2</v>
      </c>
    </row>
    <row r="2633" spans="1:12">
      <c r="A2633" s="11" t="s">
        <v>5133</v>
      </c>
      <c r="D2633" s="11" t="s">
        <v>260</v>
      </c>
      <c r="E2633" s="19" t="s">
        <v>5383</v>
      </c>
      <c r="F2633" s="10">
        <v>42036</v>
      </c>
      <c r="G2633" s="10">
        <v>45323</v>
      </c>
      <c r="H2633" s="11">
        <v>10</v>
      </c>
      <c r="I2633" s="20" t="s">
        <v>259</v>
      </c>
      <c r="J2633" s="11" t="s">
        <v>261</v>
      </c>
      <c r="K2633" s="11" t="s">
        <v>8715</v>
      </c>
      <c r="L2633" s="11">
        <v>2</v>
      </c>
    </row>
    <row r="2634" spans="1:12">
      <c r="A2634" s="11" t="s">
        <v>5134</v>
      </c>
      <c r="D2634" s="11" t="s">
        <v>260</v>
      </c>
      <c r="E2634" s="19" t="s">
        <v>5384</v>
      </c>
      <c r="F2634" s="10">
        <v>42036</v>
      </c>
      <c r="G2634" s="10">
        <v>45323</v>
      </c>
      <c r="H2634" s="11">
        <v>10</v>
      </c>
      <c r="I2634" s="20" t="s">
        <v>259</v>
      </c>
      <c r="J2634" s="11" t="s">
        <v>261</v>
      </c>
      <c r="K2634" s="11" t="s">
        <v>8715</v>
      </c>
      <c r="L2634" s="11">
        <v>2</v>
      </c>
    </row>
    <row r="2635" spans="1:12">
      <c r="A2635" s="11" t="s">
        <v>5135</v>
      </c>
      <c r="D2635" s="11" t="s">
        <v>260</v>
      </c>
      <c r="E2635" s="19" t="s">
        <v>5385</v>
      </c>
      <c r="F2635" s="10">
        <v>42036</v>
      </c>
      <c r="G2635" s="10">
        <v>45323</v>
      </c>
      <c r="H2635" s="11">
        <v>10</v>
      </c>
      <c r="I2635" s="20" t="s">
        <v>259</v>
      </c>
      <c r="J2635" s="11" t="s">
        <v>261</v>
      </c>
      <c r="K2635" s="11" t="s">
        <v>8715</v>
      </c>
      <c r="L2635" s="11">
        <v>2</v>
      </c>
    </row>
    <row r="2636" spans="1:12">
      <c r="A2636" s="11" t="s">
        <v>5136</v>
      </c>
      <c r="D2636" s="11" t="s">
        <v>260</v>
      </c>
      <c r="E2636" s="19" t="s">
        <v>5386</v>
      </c>
      <c r="F2636" s="10">
        <v>42036</v>
      </c>
      <c r="G2636" s="10">
        <v>45323</v>
      </c>
      <c r="H2636" s="11">
        <v>10</v>
      </c>
      <c r="I2636" s="20" t="s">
        <v>259</v>
      </c>
      <c r="J2636" s="11" t="s">
        <v>261</v>
      </c>
      <c r="K2636" s="11" t="s">
        <v>8715</v>
      </c>
      <c r="L2636" s="11">
        <v>2</v>
      </c>
    </row>
    <row r="2637" spans="1:12">
      <c r="A2637" s="11" t="s">
        <v>5137</v>
      </c>
      <c r="D2637" s="11" t="s">
        <v>260</v>
      </c>
      <c r="E2637" s="19" t="s">
        <v>5387</v>
      </c>
      <c r="F2637" s="10">
        <v>42036</v>
      </c>
      <c r="G2637" s="10">
        <v>45323</v>
      </c>
      <c r="H2637" s="11">
        <v>10</v>
      </c>
      <c r="I2637" s="20" t="s">
        <v>259</v>
      </c>
      <c r="J2637" s="11" t="s">
        <v>261</v>
      </c>
      <c r="K2637" s="11" t="s">
        <v>8715</v>
      </c>
      <c r="L2637" s="11">
        <v>2</v>
      </c>
    </row>
    <row r="2638" spans="1:12">
      <c r="A2638" s="11" t="s">
        <v>5138</v>
      </c>
      <c r="D2638" s="11" t="s">
        <v>260</v>
      </c>
      <c r="E2638" s="19" t="s">
        <v>5388</v>
      </c>
      <c r="F2638" s="10">
        <v>42036</v>
      </c>
      <c r="G2638" s="10">
        <v>45323</v>
      </c>
      <c r="H2638" s="11">
        <v>10</v>
      </c>
      <c r="I2638" s="20" t="s">
        <v>259</v>
      </c>
      <c r="J2638" s="11" t="s">
        <v>261</v>
      </c>
      <c r="K2638" s="11" t="s">
        <v>8715</v>
      </c>
      <c r="L2638" s="11">
        <v>2</v>
      </c>
    </row>
    <row r="2639" spans="1:12">
      <c r="A2639" s="11" t="s">
        <v>5139</v>
      </c>
      <c r="D2639" s="11" t="s">
        <v>260</v>
      </c>
      <c r="E2639" s="19" t="s">
        <v>5389</v>
      </c>
      <c r="F2639" s="10">
        <v>42036</v>
      </c>
      <c r="G2639" s="10">
        <v>45323</v>
      </c>
      <c r="H2639" s="11">
        <v>10</v>
      </c>
      <c r="I2639" s="20" t="s">
        <v>259</v>
      </c>
      <c r="J2639" s="11" t="s">
        <v>261</v>
      </c>
      <c r="K2639" s="11" t="s">
        <v>8715</v>
      </c>
      <c r="L2639" s="11">
        <v>2</v>
      </c>
    </row>
    <row r="2640" spans="1:12">
      <c r="A2640" s="11" t="s">
        <v>5140</v>
      </c>
      <c r="D2640" s="11" t="s">
        <v>260</v>
      </c>
      <c r="E2640" s="19" t="s">
        <v>5390</v>
      </c>
      <c r="F2640" s="10">
        <v>42036</v>
      </c>
      <c r="G2640" s="10">
        <v>45323</v>
      </c>
      <c r="H2640" s="11">
        <v>10</v>
      </c>
      <c r="I2640" s="20" t="s">
        <v>259</v>
      </c>
      <c r="J2640" s="11" t="s">
        <v>261</v>
      </c>
      <c r="K2640" s="11" t="s">
        <v>8715</v>
      </c>
      <c r="L2640" s="11">
        <v>2</v>
      </c>
    </row>
    <row r="2641" spans="1:12">
      <c r="A2641" s="11" t="s">
        <v>5141</v>
      </c>
      <c r="D2641" s="11" t="s">
        <v>260</v>
      </c>
      <c r="E2641" s="19" t="s">
        <v>5391</v>
      </c>
      <c r="F2641" s="10">
        <v>42036</v>
      </c>
      <c r="G2641" s="10">
        <v>45323</v>
      </c>
      <c r="H2641" s="11">
        <v>10</v>
      </c>
      <c r="I2641" s="20" t="s">
        <v>259</v>
      </c>
      <c r="J2641" s="11" t="s">
        <v>261</v>
      </c>
      <c r="K2641" s="11" t="s">
        <v>8715</v>
      </c>
      <c r="L2641" s="11">
        <v>2</v>
      </c>
    </row>
    <row r="2642" spans="1:12">
      <c r="A2642" s="11" t="s">
        <v>5142</v>
      </c>
      <c r="D2642" s="11" t="s">
        <v>260</v>
      </c>
      <c r="E2642" s="19" t="s">
        <v>5392</v>
      </c>
      <c r="F2642" s="10">
        <v>42036</v>
      </c>
      <c r="G2642" s="10">
        <v>45323</v>
      </c>
      <c r="H2642" s="11">
        <v>10</v>
      </c>
      <c r="I2642" s="20" t="s">
        <v>259</v>
      </c>
      <c r="J2642" s="11" t="s">
        <v>261</v>
      </c>
      <c r="K2642" s="11" t="s">
        <v>8715</v>
      </c>
      <c r="L2642" s="11">
        <v>2</v>
      </c>
    </row>
    <row r="2643" spans="1:12">
      <c r="A2643" s="11" t="s">
        <v>5143</v>
      </c>
      <c r="D2643" s="11" t="s">
        <v>260</v>
      </c>
      <c r="E2643" s="19" t="s">
        <v>5393</v>
      </c>
      <c r="F2643" s="10">
        <v>42036</v>
      </c>
      <c r="G2643" s="10">
        <v>45323</v>
      </c>
      <c r="H2643" s="11">
        <v>10</v>
      </c>
      <c r="I2643" s="20" t="s">
        <v>259</v>
      </c>
      <c r="J2643" s="11" t="s">
        <v>261</v>
      </c>
      <c r="K2643" s="11" t="s">
        <v>8715</v>
      </c>
      <c r="L2643" s="11">
        <v>2</v>
      </c>
    </row>
    <row r="2644" spans="1:12">
      <c r="A2644" s="11" t="s">
        <v>5144</v>
      </c>
      <c r="D2644" s="11" t="s">
        <v>260</v>
      </c>
      <c r="E2644" s="19" t="s">
        <v>5394</v>
      </c>
      <c r="F2644" s="10">
        <v>42036</v>
      </c>
      <c r="G2644" s="10">
        <v>45323</v>
      </c>
      <c r="H2644" s="11">
        <v>10</v>
      </c>
      <c r="I2644" s="20" t="s">
        <v>259</v>
      </c>
      <c r="J2644" s="11" t="s">
        <v>261</v>
      </c>
      <c r="K2644" s="11" t="s">
        <v>8715</v>
      </c>
      <c r="L2644" s="11">
        <v>2</v>
      </c>
    </row>
    <row r="2645" spans="1:12">
      <c r="A2645" s="11" t="s">
        <v>5145</v>
      </c>
      <c r="D2645" s="11" t="s">
        <v>260</v>
      </c>
      <c r="E2645" s="19" t="s">
        <v>5395</v>
      </c>
      <c r="F2645" s="10">
        <v>42036</v>
      </c>
      <c r="G2645" s="10">
        <v>45323</v>
      </c>
      <c r="H2645" s="11">
        <v>10</v>
      </c>
      <c r="I2645" s="20" t="s">
        <v>259</v>
      </c>
      <c r="J2645" s="11" t="s">
        <v>261</v>
      </c>
      <c r="K2645" s="11" t="s">
        <v>8715</v>
      </c>
      <c r="L2645" s="11">
        <v>2</v>
      </c>
    </row>
    <row r="2646" spans="1:12">
      <c r="A2646" s="11" t="s">
        <v>5146</v>
      </c>
      <c r="D2646" s="11" t="s">
        <v>260</v>
      </c>
      <c r="E2646" s="19" t="s">
        <v>5396</v>
      </c>
      <c r="F2646" s="10">
        <v>42036</v>
      </c>
      <c r="G2646" s="10">
        <v>45323</v>
      </c>
      <c r="H2646" s="11">
        <v>10</v>
      </c>
      <c r="I2646" s="20" t="s">
        <v>259</v>
      </c>
      <c r="J2646" s="11" t="s">
        <v>261</v>
      </c>
      <c r="K2646" s="11" t="s">
        <v>8715</v>
      </c>
      <c r="L2646" s="11">
        <v>2</v>
      </c>
    </row>
    <row r="2647" spans="1:12">
      <c r="A2647" s="11" t="s">
        <v>5147</v>
      </c>
      <c r="D2647" s="11" t="s">
        <v>260</v>
      </c>
      <c r="E2647" s="19" t="s">
        <v>5397</v>
      </c>
      <c r="F2647" s="10">
        <v>42036</v>
      </c>
      <c r="G2647" s="10">
        <v>45323</v>
      </c>
      <c r="H2647" s="11">
        <v>10</v>
      </c>
      <c r="I2647" s="20" t="s">
        <v>259</v>
      </c>
      <c r="J2647" s="11" t="s">
        <v>261</v>
      </c>
      <c r="K2647" s="11" t="s">
        <v>8715</v>
      </c>
      <c r="L2647" s="11">
        <v>2</v>
      </c>
    </row>
    <row r="2648" spans="1:12">
      <c r="A2648" s="11" t="s">
        <v>5148</v>
      </c>
      <c r="D2648" s="11" t="s">
        <v>260</v>
      </c>
      <c r="E2648" s="19" t="s">
        <v>5398</v>
      </c>
      <c r="F2648" s="10">
        <v>42036</v>
      </c>
      <c r="G2648" s="10">
        <v>45323</v>
      </c>
      <c r="H2648" s="11">
        <v>10</v>
      </c>
      <c r="I2648" s="20" t="s">
        <v>259</v>
      </c>
      <c r="J2648" s="11" t="s">
        <v>261</v>
      </c>
      <c r="K2648" s="11" t="s">
        <v>8715</v>
      </c>
      <c r="L2648" s="11">
        <v>2</v>
      </c>
    </row>
    <row r="2649" spans="1:12">
      <c r="A2649" s="11" t="s">
        <v>5149</v>
      </c>
      <c r="D2649" s="11" t="s">
        <v>260</v>
      </c>
      <c r="E2649" s="19" t="s">
        <v>5399</v>
      </c>
      <c r="F2649" s="10">
        <v>42036</v>
      </c>
      <c r="G2649" s="10">
        <v>45323</v>
      </c>
      <c r="H2649" s="11">
        <v>10</v>
      </c>
      <c r="I2649" s="20" t="s">
        <v>259</v>
      </c>
      <c r="J2649" s="11" t="s">
        <v>261</v>
      </c>
      <c r="K2649" s="11" t="s">
        <v>8715</v>
      </c>
      <c r="L2649" s="11">
        <v>2</v>
      </c>
    </row>
    <row r="2650" spans="1:12">
      <c r="A2650" s="11" t="s">
        <v>5150</v>
      </c>
      <c r="D2650" s="11" t="s">
        <v>260</v>
      </c>
      <c r="E2650" s="19" t="s">
        <v>5400</v>
      </c>
      <c r="F2650" s="10">
        <v>42036</v>
      </c>
      <c r="G2650" s="10">
        <v>45323</v>
      </c>
      <c r="H2650" s="11">
        <v>10</v>
      </c>
      <c r="I2650" s="20" t="s">
        <v>259</v>
      </c>
      <c r="J2650" s="11" t="s">
        <v>261</v>
      </c>
      <c r="K2650" s="11" t="s">
        <v>8715</v>
      </c>
      <c r="L2650" s="11">
        <v>2</v>
      </c>
    </row>
    <row r="2651" spans="1:12">
      <c r="A2651" s="11" t="s">
        <v>5151</v>
      </c>
      <c r="D2651" s="11" t="s">
        <v>260</v>
      </c>
      <c r="E2651" s="19" t="s">
        <v>5401</v>
      </c>
      <c r="F2651" s="10">
        <v>42036</v>
      </c>
      <c r="G2651" s="10">
        <v>45323</v>
      </c>
      <c r="H2651" s="11">
        <v>10</v>
      </c>
      <c r="I2651" s="20" t="s">
        <v>259</v>
      </c>
      <c r="J2651" s="11" t="s">
        <v>261</v>
      </c>
      <c r="K2651" s="11" t="s">
        <v>8715</v>
      </c>
      <c r="L2651" s="11">
        <v>2</v>
      </c>
    </row>
    <row r="2652" spans="1:12">
      <c r="A2652" s="11" t="s">
        <v>5152</v>
      </c>
      <c r="D2652" s="11" t="s">
        <v>260</v>
      </c>
      <c r="E2652" s="19" t="s">
        <v>5402</v>
      </c>
      <c r="F2652" s="10">
        <v>42036</v>
      </c>
      <c r="G2652" s="10">
        <v>45323</v>
      </c>
      <c r="H2652" s="11">
        <v>10</v>
      </c>
      <c r="I2652" s="20" t="s">
        <v>259</v>
      </c>
      <c r="J2652" s="11" t="s">
        <v>261</v>
      </c>
      <c r="K2652" s="11" t="s">
        <v>8715</v>
      </c>
      <c r="L2652" s="11">
        <v>2</v>
      </c>
    </row>
    <row r="2653" spans="1:12">
      <c r="A2653" s="11" t="s">
        <v>5153</v>
      </c>
      <c r="D2653" s="11" t="s">
        <v>260</v>
      </c>
      <c r="E2653" s="19" t="s">
        <v>5403</v>
      </c>
      <c r="F2653" s="10">
        <v>42036</v>
      </c>
      <c r="G2653" s="10">
        <v>45323</v>
      </c>
      <c r="H2653" s="11">
        <v>10</v>
      </c>
      <c r="I2653" s="20" t="s">
        <v>259</v>
      </c>
      <c r="J2653" s="11" t="s">
        <v>261</v>
      </c>
      <c r="K2653" s="11" t="s">
        <v>8715</v>
      </c>
      <c r="L2653" s="11">
        <v>2</v>
      </c>
    </row>
    <row r="2654" spans="1:12">
      <c r="A2654" s="11" t="s">
        <v>5154</v>
      </c>
      <c r="D2654" s="11" t="s">
        <v>260</v>
      </c>
      <c r="E2654" s="19" t="s">
        <v>5404</v>
      </c>
      <c r="F2654" s="10">
        <v>42036</v>
      </c>
      <c r="G2654" s="10">
        <v>45323</v>
      </c>
      <c r="H2654" s="11">
        <v>10</v>
      </c>
      <c r="I2654" s="20" t="s">
        <v>259</v>
      </c>
      <c r="J2654" s="11" t="s">
        <v>261</v>
      </c>
      <c r="K2654" s="11" t="s">
        <v>8715</v>
      </c>
      <c r="L2654" s="11">
        <v>2</v>
      </c>
    </row>
    <row r="2655" spans="1:12">
      <c r="A2655" s="11" t="s">
        <v>5155</v>
      </c>
      <c r="D2655" s="11" t="s">
        <v>260</v>
      </c>
      <c r="E2655" s="19" t="s">
        <v>5405</v>
      </c>
      <c r="F2655" s="10">
        <v>42036</v>
      </c>
      <c r="G2655" s="10">
        <v>45323</v>
      </c>
      <c r="H2655" s="11">
        <v>10</v>
      </c>
      <c r="I2655" s="20" t="s">
        <v>259</v>
      </c>
      <c r="J2655" s="11" t="s">
        <v>261</v>
      </c>
      <c r="K2655" s="11" t="s">
        <v>8715</v>
      </c>
      <c r="L2655" s="11">
        <v>2</v>
      </c>
    </row>
    <row r="2656" spans="1:12">
      <c r="A2656" s="11" t="s">
        <v>5156</v>
      </c>
      <c r="D2656" s="11" t="s">
        <v>260</v>
      </c>
      <c r="E2656" s="19" t="s">
        <v>5406</v>
      </c>
      <c r="F2656" s="10">
        <v>42036</v>
      </c>
      <c r="G2656" s="10">
        <v>45323</v>
      </c>
      <c r="H2656" s="11">
        <v>10</v>
      </c>
      <c r="I2656" s="20" t="s">
        <v>259</v>
      </c>
      <c r="J2656" s="11" t="s">
        <v>261</v>
      </c>
      <c r="K2656" s="11" t="s">
        <v>8715</v>
      </c>
      <c r="L2656" s="11">
        <v>2</v>
      </c>
    </row>
    <row r="2657" spans="1:12">
      <c r="A2657" s="11" t="s">
        <v>5157</v>
      </c>
      <c r="D2657" s="11" t="s">
        <v>260</v>
      </c>
      <c r="E2657" s="19" t="s">
        <v>5407</v>
      </c>
      <c r="F2657" s="10">
        <v>42036</v>
      </c>
      <c r="G2657" s="10">
        <v>45323</v>
      </c>
      <c r="H2657" s="11">
        <v>10</v>
      </c>
      <c r="I2657" s="20" t="s">
        <v>259</v>
      </c>
      <c r="J2657" s="11" t="s">
        <v>261</v>
      </c>
      <c r="K2657" s="11" t="s">
        <v>8715</v>
      </c>
      <c r="L2657" s="11">
        <v>2</v>
      </c>
    </row>
    <row r="2658" spans="1:12">
      <c r="A2658" s="11" t="s">
        <v>5158</v>
      </c>
      <c r="D2658" s="11" t="s">
        <v>260</v>
      </c>
      <c r="E2658" s="19" t="s">
        <v>5408</v>
      </c>
      <c r="F2658" s="10">
        <v>42036</v>
      </c>
      <c r="G2658" s="10">
        <v>45323</v>
      </c>
      <c r="H2658" s="11">
        <v>10</v>
      </c>
      <c r="I2658" s="20" t="s">
        <v>259</v>
      </c>
      <c r="J2658" s="11" t="s">
        <v>261</v>
      </c>
      <c r="K2658" s="11" t="s">
        <v>8715</v>
      </c>
      <c r="L2658" s="11">
        <v>2</v>
      </c>
    </row>
    <row r="2659" spans="1:12">
      <c r="A2659" s="11" t="s">
        <v>5159</v>
      </c>
      <c r="D2659" s="11" t="s">
        <v>260</v>
      </c>
      <c r="E2659" s="19" t="s">
        <v>5409</v>
      </c>
      <c r="F2659" s="10">
        <v>42036</v>
      </c>
      <c r="G2659" s="10">
        <v>45323</v>
      </c>
      <c r="H2659" s="11">
        <v>10</v>
      </c>
      <c r="I2659" s="20" t="s">
        <v>259</v>
      </c>
      <c r="J2659" s="11" t="s">
        <v>261</v>
      </c>
      <c r="K2659" s="11" t="s">
        <v>8715</v>
      </c>
      <c r="L2659" s="11">
        <v>2</v>
      </c>
    </row>
    <row r="2660" spans="1:12">
      <c r="A2660" s="11" t="s">
        <v>5160</v>
      </c>
      <c r="D2660" s="11" t="s">
        <v>260</v>
      </c>
      <c r="E2660" s="19" t="s">
        <v>5410</v>
      </c>
      <c r="F2660" s="10">
        <v>42036</v>
      </c>
      <c r="G2660" s="10">
        <v>45323</v>
      </c>
      <c r="H2660" s="11">
        <v>10</v>
      </c>
      <c r="I2660" s="20" t="s">
        <v>259</v>
      </c>
      <c r="J2660" s="11" t="s">
        <v>261</v>
      </c>
      <c r="K2660" s="11" t="s">
        <v>8715</v>
      </c>
      <c r="L2660" s="11">
        <v>2</v>
      </c>
    </row>
    <row r="2661" spans="1:12">
      <c r="A2661" s="11" t="s">
        <v>5161</v>
      </c>
      <c r="D2661" s="11" t="s">
        <v>260</v>
      </c>
      <c r="E2661" s="19" t="s">
        <v>5411</v>
      </c>
      <c r="F2661" s="10">
        <v>42036</v>
      </c>
      <c r="G2661" s="10">
        <v>45323</v>
      </c>
      <c r="H2661" s="11">
        <v>10</v>
      </c>
      <c r="I2661" s="20" t="s">
        <v>259</v>
      </c>
      <c r="J2661" s="11" t="s">
        <v>261</v>
      </c>
      <c r="K2661" s="11" t="s">
        <v>8715</v>
      </c>
      <c r="L2661" s="11">
        <v>2</v>
      </c>
    </row>
    <row r="2662" spans="1:12">
      <c r="A2662" s="11" t="s">
        <v>5162</v>
      </c>
      <c r="D2662" s="11" t="s">
        <v>260</v>
      </c>
      <c r="E2662" s="19" t="s">
        <v>5412</v>
      </c>
      <c r="F2662" s="10">
        <v>42036</v>
      </c>
      <c r="G2662" s="10">
        <v>45323</v>
      </c>
      <c r="H2662" s="11">
        <v>10</v>
      </c>
      <c r="I2662" s="20" t="s">
        <v>259</v>
      </c>
      <c r="J2662" s="11" t="s">
        <v>261</v>
      </c>
      <c r="K2662" s="11" t="s">
        <v>8715</v>
      </c>
      <c r="L2662" s="11">
        <v>2</v>
      </c>
    </row>
    <row r="2663" spans="1:12">
      <c r="A2663" s="11" t="s">
        <v>5163</v>
      </c>
      <c r="D2663" s="11" t="s">
        <v>260</v>
      </c>
      <c r="E2663" s="19" t="s">
        <v>5413</v>
      </c>
      <c r="F2663" s="10">
        <v>42036</v>
      </c>
      <c r="G2663" s="10">
        <v>45323</v>
      </c>
      <c r="H2663" s="11">
        <v>10</v>
      </c>
      <c r="I2663" s="20" t="s">
        <v>259</v>
      </c>
      <c r="J2663" s="11" t="s">
        <v>261</v>
      </c>
      <c r="K2663" s="11" t="s">
        <v>8715</v>
      </c>
      <c r="L2663" s="11">
        <v>2</v>
      </c>
    </row>
    <row r="2664" spans="1:12">
      <c r="A2664" s="11" t="s">
        <v>5164</v>
      </c>
      <c r="D2664" s="11" t="s">
        <v>260</v>
      </c>
      <c r="E2664" s="19" t="s">
        <v>5414</v>
      </c>
      <c r="F2664" s="10">
        <v>42036</v>
      </c>
      <c r="G2664" s="10">
        <v>45323</v>
      </c>
      <c r="H2664" s="11">
        <v>10</v>
      </c>
      <c r="I2664" s="20" t="s">
        <v>259</v>
      </c>
      <c r="J2664" s="11" t="s">
        <v>261</v>
      </c>
      <c r="K2664" s="11" t="s">
        <v>8715</v>
      </c>
      <c r="L2664" s="11">
        <v>2</v>
      </c>
    </row>
    <row r="2665" spans="1:12">
      <c r="A2665" s="11" t="s">
        <v>5165</v>
      </c>
      <c r="D2665" s="11" t="s">
        <v>260</v>
      </c>
      <c r="E2665" s="19" t="s">
        <v>5415</v>
      </c>
      <c r="F2665" s="10">
        <v>42036</v>
      </c>
      <c r="G2665" s="10">
        <v>45323</v>
      </c>
      <c r="H2665" s="11">
        <v>10</v>
      </c>
      <c r="I2665" s="20" t="s">
        <v>259</v>
      </c>
      <c r="J2665" s="11" t="s">
        <v>261</v>
      </c>
      <c r="K2665" s="11" t="s">
        <v>8715</v>
      </c>
      <c r="L2665" s="11">
        <v>2</v>
      </c>
    </row>
    <row r="2666" spans="1:12">
      <c r="A2666" s="11" t="s">
        <v>5166</v>
      </c>
      <c r="D2666" s="11" t="s">
        <v>260</v>
      </c>
      <c r="E2666" s="19" t="s">
        <v>5416</v>
      </c>
      <c r="F2666" s="10">
        <v>42036</v>
      </c>
      <c r="G2666" s="10">
        <v>45323</v>
      </c>
      <c r="H2666" s="11">
        <v>10</v>
      </c>
      <c r="I2666" s="20" t="s">
        <v>259</v>
      </c>
      <c r="J2666" s="11" t="s">
        <v>261</v>
      </c>
      <c r="K2666" s="11" t="s">
        <v>8715</v>
      </c>
      <c r="L2666" s="11">
        <v>2</v>
      </c>
    </row>
    <row r="2667" spans="1:12">
      <c r="A2667" s="11" t="s">
        <v>5167</v>
      </c>
      <c r="D2667" s="11" t="s">
        <v>260</v>
      </c>
      <c r="E2667" s="19" t="s">
        <v>5417</v>
      </c>
      <c r="F2667" s="10">
        <v>42036</v>
      </c>
      <c r="G2667" s="10">
        <v>45323</v>
      </c>
      <c r="H2667" s="11">
        <v>10</v>
      </c>
      <c r="I2667" s="20" t="s">
        <v>259</v>
      </c>
      <c r="J2667" s="11" t="s">
        <v>261</v>
      </c>
      <c r="K2667" s="11" t="s">
        <v>8715</v>
      </c>
      <c r="L2667" s="11">
        <v>2</v>
      </c>
    </row>
    <row r="2668" spans="1:12">
      <c r="A2668" s="11" t="s">
        <v>5168</v>
      </c>
      <c r="D2668" s="11" t="s">
        <v>260</v>
      </c>
      <c r="E2668" s="19" t="s">
        <v>5418</v>
      </c>
      <c r="F2668" s="10">
        <v>42036</v>
      </c>
      <c r="G2668" s="10">
        <v>45323</v>
      </c>
      <c r="H2668" s="11">
        <v>10</v>
      </c>
      <c r="I2668" s="20" t="s">
        <v>259</v>
      </c>
      <c r="J2668" s="11" t="s">
        <v>261</v>
      </c>
      <c r="K2668" s="11" t="s">
        <v>8715</v>
      </c>
      <c r="L2668" s="11">
        <v>2</v>
      </c>
    </row>
    <row r="2669" spans="1:12">
      <c r="A2669" s="11" t="s">
        <v>5169</v>
      </c>
      <c r="D2669" s="11" t="s">
        <v>260</v>
      </c>
      <c r="E2669" s="19" t="s">
        <v>5419</v>
      </c>
      <c r="F2669" s="10">
        <v>42036</v>
      </c>
      <c r="G2669" s="10">
        <v>45323</v>
      </c>
      <c r="H2669" s="11">
        <v>10</v>
      </c>
      <c r="I2669" s="20" t="s">
        <v>259</v>
      </c>
      <c r="J2669" s="11" t="s">
        <v>261</v>
      </c>
      <c r="K2669" s="11" t="s">
        <v>8715</v>
      </c>
      <c r="L2669" s="11">
        <v>2</v>
      </c>
    </row>
    <row r="2670" spans="1:12">
      <c r="A2670" s="11" t="s">
        <v>5170</v>
      </c>
      <c r="D2670" s="11" t="s">
        <v>260</v>
      </c>
      <c r="E2670" s="19" t="s">
        <v>5420</v>
      </c>
      <c r="F2670" s="10">
        <v>42036</v>
      </c>
      <c r="G2670" s="10">
        <v>45323</v>
      </c>
      <c r="H2670" s="11">
        <v>10</v>
      </c>
      <c r="I2670" s="20" t="s">
        <v>259</v>
      </c>
      <c r="J2670" s="11" t="s">
        <v>261</v>
      </c>
      <c r="K2670" s="11" t="s">
        <v>8715</v>
      </c>
      <c r="L2670" s="11">
        <v>2</v>
      </c>
    </row>
    <row r="2671" spans="1:12">
      <c r="A2671" s="11" t="s">
        <v>5171</v>
      </c>
      <c r="D2671" s="11" t="s">
        <v>260</v>
      </c>
      <c r="E2671" s="19" t="s">
        <v>5421</v>
      </c>
      <c r="F2671" s="10">
        <v>42036</v>
      </c>
      <c r="G2671" s="10">
        <v>45323</v>
      </c>
      <c r="H2671" s="11">
        <v>10</v>
      </c>
      <c r="I2671" s="20" t="s">
        <v>259</v>
      </c>
      <c r="J2671" s="11" t="s">
        <v>261</v>
      </c>
      <c r="K2671" s="11" t="s">
        <v>8715</v>
      </c>
      <c r="L2671" s="11">
        <v>2</v>
      </c>
    </row>
    <row r="2672" spans="1:12">
      <c r="A2672" s="11" t="s">
        <v>5172</v>
      </c>
      <c r="D2672" s="11" t="s">
        <v>260</v>
      </c>
      <c r="E2672" s="19" t="s">
        <v>5422</v>
      </c>
      <c r="F2672" s="10">
        <v>42036</v>
      </c>
      <c r="G2672" s="10">
        <v>45323</v>
      </c>
      <c r="H2672" s="11">
        <v>10</v>
      </c>
      <c r="I2672" s="20" t="s">
        <v>259</v>
      </c>
      <c r="J2672" s="11" t="s">
        <v>261</v>
      </c>
      <c r="K2672" s="11" t="s">
        <v>8715</v>
      </c>
      <c r="L2672" s="11">
        <v>2</v>
      </c>
    </row>
    <row r="2673" spans="1:12">
      <c r="A2673" s="11" t="s">
        <v>5173</v>
      </c>
      <c r="D2673" s="11" t="s">
        <v>260</v>
      </c>
      <c r="E2673" s="19" t="s">
        <v>5423</v>
      </c>
      <c r="F2673" s="10">
        <v>42036</v>
      </c>
      <c r="G2673" s="10">
        <v>45323</v>
      </c>
      <c r="H2673" s="11">
        <v>10</v>
      </c>
      <c r="I2673" s="20" t="s">
        <v>259</v>
      </c>
      <c r="J2673" s="11" t="s">
        <v>261</v>
      </c>
      <c r="K2673" s="11" t="s">
        <v>8715</v>
      </c>
      <c r="L2673" s="11">
        <v>2</v>
      </c>
    </row>
    <row r="2674" spans="1:12">
      <c r="A2674" s="11" t="s">
        <v>5174</v>
      </c>
      <c r="D2674" s="11" t="s">
        <v>260</v>
      </c>
      <c r="E2674" s="19" t="s">
        <v>5424</v>
      </c>
      <c r="F2674" s="10">
        <v>42036</v>
      </c>
      <c r="G2674" s="10">
        <v>45323</v>
      </c>
      <c r="H2674" s="11">
        <v>10</v>
      </c>
      <c r="I2674" s="20" t="s">
        <v>259</v>
      </c>
      <c r="J2674" s="11" t="s">
        <v>261</v>
      </c>
      <c r="K2674" s="11" t="s">
        <v>8715</v>
      </c>
      <c r="L2674" s="11">
        <v>2</v>
      </c>
    </row>
    <row r="2675" spans="1:12">
      <c r="A2675" s="11" t="s">
        <v>5175</v>
      </c>
      <c r="D2675" s="11" t="s">
        <v>260</v>
      </c>
      <c r="E2675" s="19" t="s">
        <v>5425</v>
      </c>
      <c r="F2675" s="10">
        <v>42036</v>
      </c>
      <c r="G2675" s="10">
        <v>45323</v>
      </c>
      <c r="H2675" s="11">
        <v>10</v>
      </c>
      <c r="I2675" s="20" t="s">
        <v>259</v>
      </c>
      <c r="J2675" s="11" t="s">
        <v>261</v>
      </c>
      <c r="K2675" s="11" t="s">
        <v>8715</v>
      </c>
      <c r="L2675" s="11">
        <v>2</v>
      </c>
    </row>
    <row r="2676" spans="1:12">
      <c r="A2676" s="11" t="s">
        <v>5176</v>
      </c>
      <c r="D2676" s="11" t="s">
        <v>260</v>
      </c>
      <c r="E2676" s="19" t="s">
        <v>5426</v>
      </c>
      <c r="F2676" s="10">
        <v>42036</v>
      </c>
      <c r="G2676" s="10">
        <v>45323</v>
      </c>
      <c r="H2676" s="11">
        <v>10</v>
      </c>
      <c r="I2676" s="20" t="s">
        <v>259</v>
      </c>
      <c r="J2676" s="11" t="s">
        <v>261</v>
      </c>
      <c r="K2676" s="11" t="s">
        <v>8715</v>
      </c>
      <c r="L2676" s="11">
        <v>2</v>
      </c>
    </row>
    <row r="2677" spans="1:12">
      <c r="A2677" s="11" t="s">
        <v>5177</v>
      </c>
      <c r="D2677" s="11" t="s">
        <v>260</v>
      </c>
      <c r="E2677" s="19" t="s">
        <v>5427</v>
      </c>
      <c r="F2677" s="10">
        <v>42036</v>
      </c>
      <c r="G2677" s="10">
        <v>45323</v>
      </c>
      <c r="H2677" s="11">
        <v>10</v>
      </c>
      <c r="I2677" s="20" t="s">
        <v>259</v>
      </c>
      <c r="J2677" s="11" t="s">
        <v>261</v>
      </c>
      <c r="K2677" s="11" t="s">
        <v>8715</v>
      </c>
      <c r="L2677" s="11">
        <v>2</v>
      </c>
    </row>
    <row r="2678" spans="1:12">
      <c r="A2678" s="11" t="s">
        <v>5178</v>
      </c>
      <c r="D2678" s="11" t="s">
        <v>260</v>
      </c>
      <c r="E2678" s="19" t="s">
        <v>5428</v>
      </c>
      <c r="F2678" s="10">
        <v>42036</v>
      </c>
      <c r="G2678" s="10">
        <v>45323</v>
      </c>
      <c r="H2678" s="11">
        <v>10</v>
      </c>
      <c r="I2678" s="20" t="s">
        <v>259</v>
      </c>
      <c r="J2678" s="11" t="s">
        <v>261</v>
      </c>
      <c r="K2678" s="11" t="s">
        <v>8715</v>
      </c>
      <c r="L2678" s="11">
        <v>2</v>
      </c>
    </row>
    <row r="2679" spans="1:12">
      <c r="A2679" s="11" t="s">
        <v>5179</v>
      </c>
      <c r="D2679" s="11" t="s">
        <v>260</v>
      </c>
      <c r="E2679" s="19" t="s">
        <v>5429</v>
      </c>
      <c r="F2679" s="10">
        <v>42036</v>
      </c>
      <c r="G2679" s="10">
        <v>45323</v>
      </c>
      <c r="H2679" s="11">
        <v>10</v>
      </c>
      <c r="I2679" s="20" t="s">
        <v>259</v>
      </c>
      <c r="J2679" s="11" t="s">
        <v>261</v>
      </c>
      <c r="K2679" s="11" t="s">
        <v>8715</v>
      </c>
      <c r="L2679" s="11">
        <v>2</v>
      </c>
    </row>
    <row r="2680" spans="1:12">
      <c r="A2680" s="11" t="s">
        <v>5180</v>
      </c>
      <c r="D2680" s="11" t="s">
        <v>260</v>
      </c>
      <c r="E2680" s="19" t="s">
        <v>5430</v>
      </c>
      <c r="F2680" s="10">
        <v>42036</v>
      </c>
      <c r="G2680" s="10">
        <v>45323</v>
      </c>
      <c r="H2680" s="11">
        <v>10</v>
      </c>
      <c r="I2680" s="20" t="s">
        <v>259</v>
      </c>
      <c r="J2680" s="11" t="s">
        <v>261</v>
      </c>
      <c r="K2680" s="11" t="s">
        <v>8715</v>
      </c>
      <c r="L2680" s="11">
        <v>2</v>
      </c>
    </row>
    <row r="2681" spans="1:12">
      <c r="A2681" s="11" t="s">
        <v>5181</v>
      </c>
      <c r="D2681" s="11" t="s">
        <v>260</v>
      </c>
      <c r="E2681" s="19" t="s">
        <v>5431</v>
      </c>
      <c r="F2681" s="10">
        <v>42036</v>
      </c>
      <c r="G2681" s="10">
        <v>45323</v>
      </c>
      <c r="H2681" s="11">
        <v>10</v>
      </c>
      <c r="I2681" s="20" t="s">
        <v>259</v>
      </c>
      <c r="J2681" s="11" t="s">
        <v>261</v>
      </c>
      <c r="K2681" s="11" t="s">
        <v>8715</v>
      </c>
      <c r="L2681" s="11">
        <v>2</v>
      </c>
    </row>
    <row r="2682" spans="1:12">
      <c r="A2682" s="11" t="s">
        <v>5182</v>
      </c>
      <c r="D2682" s="11" t="s">
        <v>260</v>
      </c>
      <c r="E2682" s="19" t="s">
        <v>5432</v>
      </c>
      <c r="F2682" s="10">
        <v>42036</v>
      </c>
      <c r="G2682" s="10">
        <v>45323</v>
      </c>
      <c r="H2682" s="11">
        <v>10</v>
      </c>
      <c r="I2682" s="20" t="s">
        <v>259</v>
      </c>
      <c r="J2682" s="11" t="s">
        <v>261</v>
      </c>
      <c r="K2682" s="11" t="s">
        <v>8715</v>
      </c>
      <c r="L2682" s="11">
        <v>2</v>
      </c>
    </row>
    <row r="2683" spans="1:12">
      <c r="A2683" s="11" t="s">
        <v>5183</v>
      </c>
      <c r="D2683" s="11" t="s">
        <v>260</v>
      </c>
      <c r="E2683" s="19" t="s">
        <v>5433</v>
      </c>
      <c r="F2683" s="10">
        <v>42036</v>
      </c>
      <c r="G2683" s="10">
        <v>45323</v>
      </c>
      <c r="H2683" s="11">
        <v>10</v>
      </c>
      <c r="I2683" s="20" t="s">
        <v>259</v>
      </c>
      <c r="J2683" s="11" t="s">
        <v>261</v>
      </c>
      <c r="K2683" s="11" t="s">
        <v>8715</v>
      </c>
      <c r="L2683" s="11">
        <v>2</v>
      </c>
    </row>
    <row r="2684" spans="1:12">
      <c r="A2684" s="11" t="s">
        <v>5184</v>
      </c>
      <c r="D2684" s="11" t="s">
        <v>260</v>
      </c>
      <c r="E2684" s="19" t="s">
        <v>5434</v>
      </c>
      <c r="F2684" s="10">
        <v>42036</v>
      </c>
      <c r="G2684" s="10">
        <v>45323</v>
      </c>
      <c r="H2684" s="11">
        <v>10</v>
      </c>
      <c r="I2684" s="20" t="s">
        <v>259</v>
      </c>
      <c r="J2684" s="11" t="s">
        <v>261</v>
      </c>
      <c r="K2684" s="11" t="s">
        <v>8715</v>
      </c>
      <c r="L2684" s="11">
        <v>2</v>
      </c>
    </row>
    <row r="2685" spans="1:12">
      <c r="A2685" s="11" t="s">
        <v>5185</v>
      </c>
      <c r="D2685" s="11" t="s">
        <v>260</v>
      </c>
      <c r="E2685" s="19" t="s">
        <v>5435</v>
      </c>
      <c r="F2685" s="10">
        <v>42036</v>
      </c>
      <c r="G2685" s="10">
        <v>45323</v>
      </c>
      <c r="H2685" s="11">
        <v>10</v>
      </c>
      <c r="I2685" s="20" t="s">
        <v>259</v>
      </c>
      <c r="J2685" s="11" t="s">
        <v>261</v>
      </c>
      <c r="K2685" s="11" t="s">
        <v>8715</v>
      </c>
      <c r="L2685" s="11">
        <v>2</v>
      </c>
    </row>
    <row r="2686" spans="1:12">
      <c r="A2686" s="11" t="s">
        <v>5186</v>
      </c>
      <c r="D2686" s="11" t="s">
        <v>260</v>
      </c>
      <c r="E2686" s="19" t="s">
        <v>5436</v>
      </c>
      <c r="F2686" s="10">
        <v>42036</v>
      </c>
      <c r="G2686" s="10">
        <v>45323</v>
      </c>
      <c r="H2686" s="11">
        <v>10</v>
      </c>
      <c r="I2686" s="20" t="s">
        <v>259</v>
      </c>
      <c r="J2686" s="11" t="s">
        <v>261</v>
      </c>
      <c r="K2686" s="11" t="s">
        <v>8715</v>
      </c>
      <c r="L2686" s="11">
        <v>2</v>
      </c>
    </row>
    <row r="2687" spans="1:12">
      <c r="A2687" s="11" t="s">
        <v>5187</v>
      </c>
      <c r="D2687" s="11" t="s">
        <v>260</v>
      </c>
      <c r="E2687" s="19" t="s">
        <v>5437</v>
      </c>
      <c r="F2687" s="10">
        <v>42036</v>
      </c>
      <c r="G2687" s="10">
        <v>45323</v>
      </c>
      <c r="H2687" s="11">
        <v>10</v>
      </c>
      <c r="I2687" s="20" t="s">
        <v>259</v>
      </c>
      <c r="J2687" s="11" t="s">
        <v>261</v>
      </c>
      <c r="K2687" s="11" t="s">
        <v>8715</v>
      </c>
      <c r="L2687" s="11">
        <v>2</v>
      </c>
    </row>
    <row r="2688" spans="1:12">
      <c r="A2688" s="11" t="s">
        <v>5188</v>
      </c>
      <c r="D2688" s="11" t="s">
        <v>260</v>
      </c>
      <c r="E2688" s="19" t="s">
        <v>5438</v>
      </c>
      <c r="F2688" s="10">
        <v>42036</v>
      </c>
      <c r="G2688" s="10">
        <v>45323</v>
      </c>
      <c r="H2688" s="11">
        <v>10</v>
      </c>
      <c r="I2688" s="20" t="s">
        <v>259</v>
      </c>
      <c r="J2688" s="11" t="s">
        <v>261</v>
      </c>
      <c r="K2688" s="11" t="s">
        <v>8715</v>
      </c>
      <c r="L2688" s="11">
        <v>2</v>
      </c>
    </row>
    <row r="2689" spans="1:12">
      <c r="A2689" s="11" t="s">
        <v>5189</v>
      </c>
      <c r="D2689" s="11" t="s">
        <v>260</v>
      </c>
      <c r="E2689" s="19" t="s">
        <v>5439</v>
      </c>
      <c r="F2689" s="10">
        <v>42036</v>
      </c>
      <c r="G2689" s="10">
        <v>45323</v>
      </c>
      <c r="H2689" s="11">
        <v>10</v>
      </c>
      <c r="I2689" s="20" t="s">
        <v>259</v>
      </c>
      <c r="J2689" s="11" t="s">
        <v>261</v>
      </c>
      <c r="K2689" s="11" t="s">
        <v>8715</v>
      </c>
      <c r="L2689" s="11">
        <v>2</v>
      </c>
    </row>
    <row r="2690" spans="1:12">
      <c r="A2690" s="11" t="s">
        <v>5190</v>
      </c>
      <c r="D2690" s="11" t="s">
        <v>260</v>
      </c>
      <c r="E2690" s="19" t="s">
        <v>5440</v>
      </c>
      <c r="F2690" s="10">
        <v>42036</v>
      </c>
      <c r="G2690" s="10">
        <v>45323</v>
      </c>
      <c r="H2690" s="11">
        <v>10</v>
      </c>
      <c r="I2690" s="20" t="s">
        <v>259</v>
      </c>
      <c r="J2690" s="11" t="s">
        <v>261</v>
      </c>
      <c r="K2690" s="11" t="s">
        <v>8715</v>
      </c>
      <c r="L2690" s="11">
        <v>2</v>
      </c>
    </row>
    <row r="2691" spans="1:12">
      <c r="A2691" s="11" t="s">
        <v>5191</v>
      </c>
      <c r="D2691" s="11" t="s">
        <v>260</v>
      </c>
      <c r="E2691" s="19" t="s">
        <v>5441</v>
      </c>
      <c r="F2691" s="10">
        <v>42036</v>
      </c>
      <c r="G2691" s="10">
        <v>45323</v>
      </c>
      <c r="H2691" s="11">
        <v>10</v>
      </c>
      <c r="I2691" s="20" t="s">
        <v>259</v>
      </c>
      <c r="J2691" s="11" t="s">
        <v>261</v>
      </c>
      <c r="K2691" s="11" t="s">
        <v>8715</v>
      </c>
      <c r="L2691" s="11">
        <v>2</v>
      </c>
    </row>
    <row r="2692" spans="1:12">
      <c r="A2692" s="11" t="s">
        <v>5192</v>
      </c>
      <c r="D2692" s="11" t="s">
        <v>260</v>
      </c>
      <c r="E2692" s="19" t="s">
        <v>5442</v>
      </c>
      <c r="F2692" s="10">
        <v>42036</v>
      </c>
      <c r="G2692" s="10">
        <v>45323</v>
      </c>
      <c r="H2692" s="11">
        <v>10</v>
      </c>
      <c r="I2692" s="20" t="s">
        <v>259</v>
      </c>
      <c r="J2692" s="11" t="s">
        <v>261</v>
      </c>
      <c r="K2692" s="11" t="s">
        <v>8715</v>
      </c>
      <c r="L2692" s="11">
        <v>2</v>
      </c>
    </row>
    <row r="2693" spans="1:12">
      <c r="A2693" s="11" t="s">
        <v>5193</v>
      </c>
      <c r="D2693" s="11" t="s">
        <v>260</v>
      </c>
      <c r="E2693" s="19" t="s">
        <v>5443</v>
      </c>
      <c r="F2693" s="10">
        <v>42036</v>
      </c>
      <c r="G2693" s="10">
        <v>45323</v>
      </c>
      <c r="H2693" s="11">
        <v>10</v>
      </c>
      <c r="I2693" s="20" t="s">
        <v>259</v>
      </c>
      <c r="J2693" s="11" t="s">
        <v>261</v>
      </c>
      <c r="K2693" s="11" t="s">
        <v>8715</v>
      </c>
      <c r="L2693" s="11">
        <v>2</v>
      </c>
    </row>
    <row r="2694" spans="1:12">
      <c r="A2694" s="11" t="s">
        <v>5194</v>
      </c>
      <c r="D2694" s="11" t="s">
        <v>260</v>
      </c>
      <c r="E2694" s="19" t="s">
        <v>5444</v>
      </c>
      <c r="F2694" s="10">
        <v>42036</v>
      </c>
      <c r="G2694" s="10">
        <v>45323</v>
      </c>
      <c r="H2694" s="11">
        <v>10</v>
      </c>
      <c r="I2694" s="20" t="s">
        <v>259</v>
      </c>
      <c r="J2694" s="11" t="s">
        <v>261</v>
      </c>
      <c r="K2694" s="11" t="s">
        <v>8715</v>
      </c>
      <c r="L2694" s="11">
        <v>2</v>
      </c>
    </row>
    <row r="2695" spans="1:12">
      <c r="A2695" s="11" t="s">
        <v>5195</v>
      </c>
      <c r="D2695" s="11" t="s">
        <v>260</v>
      </c>
      <c r="E2695" s="19" t="s">
        <v>5445</v>
      </c>
      <c r="F2695" s="10">
        <v>42036</v>
      </c>
      <c r="G2695" s="10">
        <v>45323</v>
      </c>
      <c r="H2695" s="11">
        <v>10</v>
      </c>
      <c r="I2695" s="20" t="s">
        <v>259</v>
      </c>
      <c r="J2695" s="11" t="s">
        <v>261</v>
      </c>
      <c r="K2695" s="11" t="s">
        <v>8715</v>
      </c>
      <c r="L2695" s="11">
        <v>2</v>
      </c>
    </row>
    <row r="2696" spans="1:12">
      <c r="A2696" s="11" t="s">
        <v>5196</v>
      </c>
      <c r="D2696" s="11" t="s">
        <v>260</v>
      </c>
      <c r="E2696" s="19" t="s">
        <v>5446</v>
      </c>
      <c r="F2696" s="10">
        <v>42036</v>
      </c>
      <c r="G2696" s="10">
        <v>45323</v>
      </c>
      <c r="H2696" s="11">
        <v>10</v>
      </c>
      <c r="I2696" s="20" t="s">
        <v>259</v>
      </c>
      <c r="J2696" s="11" t="s">
        <v>261</v>
      </c>
      <c r="K2696" s="11" t="s">
        <v>8715</v>
      </c>
      <c r="L2696" s="11">
        <v>2</v>
      </c>
    </row>
    <row r="2697" spans="1:12">
      <c r="A2697" s="11" t="s">
        <v>5197</v>
      </c>
      <c r="D2697" s="11" t="s">
        <v>260</v>
      </c>
      <c r="E2697" s="19" t="s">
        <v>5447</v>
      </c>
      <c r="F2697" s="10">
        <v>42036</v>
      </c>
      <c r="G2697" s="10">
        <v>45323</v>
      </c>
      <c r="H2697" s="11">
        <v>10</v>
      </c>
      <c r="I2697" s="20" t="s">
        <v>259</v>
      </c>
      <c r="J2697" s="11" t="s">
        <v>261</v>
      </c>
      <c r="K2697" s="11" t="s">
        <v>8715</v>
      </c>
      <c r="L2697" s="11">
        <v>2</v>
      </c>
    </row>
    <row r="2698" spans="1:12">
      <c r="A2698" s="11" t="s">
        <v>5198</v>
      </c>
      <c r="D2698" s="11" t="s">
        <v>260</v>
      </c>
      <c r="E2698" s="19" t="s">
        <v>5448</v>
      </c>
      <c r="F2698" s="10">
        <v>42036</v>
      </c>
      <c r="G2698" s="10">
        <v>45323</v>
      </c>
      <c r="H2698" s="11">
        <v>10</v>
      </c>
      <c r="I2698" s="20" t="s">
        <v>259</v>
      </c>
      <c r="J2698" s="11" t="s">
        <v>261</v>
      </c>
      <c r="K2698" s="11" t="s">
        <v>8715</v>
      </c>
      <c r="L2698" s="11">
        <v>2</v>
      </c>
    </row>
    <row r="2699" spans="1:12">
      <c r="A2699" s="11" t="s">
        <v>5199</v>
      </c>
      <c r="D2699" s="11" t="s">
        <v>260</v>
      </c>
      <c r="E2699" s="19" t="s">
        <v>5449</v>
      </c>
      <c r="F2699" s="10">
        <v>42036</v>
      </c>
      <c r="G2699" s="10">
        <v>45323</v>
      </c>
      <c r="H2699" s="11">
        <v>10</v>
      </c>
      <c r="I2699" s="20" t="s">
        <v>259</v>
      </c>
      <c r="J2699" s="11" t="s">
        <v>261</v>
      </c>
      <c r="K2699" s="11" t="s">
        <v>8715</v>
      </c>
      <c r="L2699" s="11">
        <v>2</v>
      </c>
    </row>
    <row r="2700" spans="1:12">
      <c r="A2700" s="11" t="s">
        <v>5200</v>
      </c>
      <c r="D2700" s="11" t="s">
        <v>260</v>
      </c>
      <c r="E2700" s="19" t="s">
        <v>5450</v>
      </c>
      <c r="F2700" s="10">
        <v>42036</v>
      </c>
      <c r="G2700" s="10">
        <v>45323</v>
      </c>
      <c r="H2700" s="11">
        <v>10</v>
      </c>
      <c r="I2700" s="20" t="s">
        <v>259</v>
      </c>
      <c r="J2700" s="11" t="s">
        <v>261</v>
      </c>
      <c r="K2700" s="11" t="s">
        <v>8715</v>
      </c>
      <c r="L2700" s="11">
        <v>2</v>
      </c>
    </row>
    <row r="2701" spans="1:12">
      <c r="A2701" s="11" t="s">
        <v>5201</v>
      </c>
      <c r="D2701" s="11" t="s">
        <v>260</v>
      </c>
      <c r="E2701" s="19" t="s">
        <v>5451</v>
      </c>
      <c r="F2701" s="10">
        <v>42036</v>
      </c>
      <c r="G2701" s="10">
        <v>45323</v>
      </c>
      <c r="H2701" s="11">
        <v>10</v>
      </c>
      <c r="I2701" s="20" t="s">
        <v>259</v>
      </c>
      <c r="J2701" s="11" t="s">
        <v>261</v>
      </c>
      <c r="K2701" s="11" t="s">
        <v>8715</v>
      </c>
      <c r="L2701" s="11">
        <v>2</v>
      </c>
    </row>
    <row r="2702" spans="1:12">
      <c r="A2702" s="11" t="s">
        <v>5202</v>
      </c>
      <c r="D2702" s="11" t="s">
        <v>260</v>
      </c>
      <c r="E2702" s="19" t="s">
        <v>5452</v>
      </c>
      <c r="F2702" s="10">
        <v>42036</v>
      </c>
      <c r="G2702" s="10">
        <v>45323</v>
      </c>
      <c r="H2702" s="11">
        <v>10</v>
      </c>
      <c r="I2702" s="20" t="s">
        <v>259</v>
      </c>
      <c r="J2702" s="11" t="s">
        <v>261</v>
      </c>
      <c r="K2702" s="11" t="s">
        <v>8715</v>
      </c>
      <c r="L2702" s="11">
        <v>2</v>
      </c>
    </row>
    <row r="2703" spans="1:12">
      <c r="A2703" s="11" t="s">
        <v>5203</v>
      </c>
      <c r="D2703" s="11" t="s">
        <v>260</v>
      </c>
      <c r="E2703" s="19" t="s">
        <v>5453</v>
      </c>
      <c r="F2703" s="10">
        <v>42036</v>
      </c>
      <c r="G2703" s="10">
        <v>45323</v>
      </c>
      <c r="H2703" s="11">
        <v>10</v>
      </c>
      <c r="I2703" s="20" t="s">
        <v>259</v>
      </c>
      <c r="J2703" s="11" t="s">
        <v>261</v>
      </c>
      <c r="K2703" s="11" t="s">
        <v>8715</v>
      </c>
      <c r="L2703" s="11">
        <v>2</v>
      </c>
    </row>
    <row r="2704" spans="1:12">
      <c r="A2704" s="11" t="s">
        <v>5204</v>
      </c>
      <c r="D2704" s="11" t="s">
        <v>260</v>
      </c>
      <c r="E2704" s="19" t="s">
        <v>5454</v>
      </c>
      <c r="F2704" s="10">
        <v>42036</v>
      </c>
      <c r="G2704" s="10">
        <v>45323</v>
      </c>
      <c r="H2704" s="11">
        <v>10</v>
      </c>
      <c r="I2704" s="20" t="s">
        <v>259</v>
      </c>
      <c r="J2704" s="11" t="s">
        <v>261</v>
      </c>
      <c r="K2704" s="11" t="s">
        <v>8715</v>
      </c>
      <c r="L2704" s="11">
        <v>2</v>
      </c>
    </row>
    <row r="2705" spans="1:12">
      <c r="A2705" s="11" t="s">
        <v>5205</v>
      </c>
      <c r="D2705" s="11" t="s">
        <v>260</v>
      </c>
      <c r="E2705" s="19" t="s">
        <v>5455</v>
      </c>
      <c r="F2705" s="10">
        <v>42036</v>
      </c>
      <c r="G2705" s="10">
        <v>45323</v>
      </c>
      <c r="H2705" s="11">
        <v>10</v>
      </c>
      <c r="I2705" s="20" t="s">
        <v>259</v>
      </c>
      <c r="J2705" s="11" t="s">
        <v>261</v>
      </c>
      <c r="K2705" s="11" t="s">
        <v>8715</v>
      </c>
      <c r="L2705" s="11">
        <v>2</v>
      </c>
    </row>
    <row r="2706" spans="1:12">
      <c r="A2706" s="11" t="s">
        <v>5206</v>
      </c>
      <c r="D2706" s="11" t="s">
        <v>260</v>
      </c>
      <c r="E2706" s="19" t="s">
        <v>5456</v>
      </c>
      <c r="F2706" s="10">
        <v>42036</v>
      </c>
      <c r="G2706" s="10">
        <v>45323</v>
      </c>
      <c r="H2706" s="11">
        <v>10</v>
      </c>
      <c r="I2706" s="20" t="s">
        <v>259</v>
      </c>
      <c r="J2706" s="11" t="s">
        <v>261</v>
      </c>
      <c r="K2706" s="11" t="s">
        <v>8715</v>
      </c>
      <c r="L2706" s="11">
        <v>2</v>
      </c>
    </row>
    <row r="2707" spans="1:12">
      <c r="A2707" s="11" t="s">
        <v>5207</v>
      </c>
      <c r="D2707" s="11" t="s">
        <v>260</v>
      </c>
      <c r="E2707" s="19" t="s">
        <v>5457</v>
      </c>
      <c r="F2707" s="10">
        <v>42036</v>
      </c>
      <c r="G2707" s="10">
        <v>45323</v>
      </c>
      <c r="H2707" s="11">
        <v>10</v>
      </c>
      <c r="I2707" s="20" t="s">
        <v>259</v>
      </c>
      <c r="J2707" s="11" t="s">
        <v>261</v>
      </c>
      <c r="K2707" s="11" t="s">
        <v>8715</v>
      </c>
      <c r="L2707" s="11">
        <v>2</v>
      </c>
    </row>
    <row r="2708" spans="1:12">
      <c r="A2708" s="11" t="s">
        <v>5208</v>
      </c>
      <c r="D2708" s="11" t="s">
        <v>260</v>
      </c>
      <c r="E2708" s="19" t="s">
        <v>5458</v>
      </c>
      <c r="F2708" s="10">
        <v>42036</v>
      </c>
      <c r="G2708" s="10">
        <v>45323</v>
      </c>
      <c r="H2708" s="11">
        <v>10</v>
      </c>
      <c r="I2708" s="20" t="s">
        <v>259</v>
      </c>
      <c r="J2708" s="11" t="s">
        <v>261</v>
      </c>
      <c r="K2708" s="11" t="s">
        <v>8715</v>
      </c>
      <c r="L2708" s="11">
        <v>2</v>
      </c>
    </row>
    <row r="2709" spans="1:12">
      <c r="A2709" s="11" t="s">
        <v>5209</v>
      </c>
      <c r="D2709" s="11" t="s">
        <v>260</v>
      </c>
      <c r="E2709" s="19" t="s">
        <v>5459</v>
      </c>
      <c r="F2709" s="10">
        <v>42036</v>
      </c>
      <c r="G2709" s="10">
        <v>45323</v>
      </c>
      <c r="H2709" s="11">
        <v>10</v>
      </c>
      <c r="I2709" s="20" t="s">
        <v>259</v>
      </c>
      <c r="J2709" s="11" t="s">
        <v>261</v>
      </c>
      <c r="K2709" s="11" t="s">
        <v>8715</v>
      </c>
      <c r="L2709" s="11">
        <v>2</v>
      </c>
    </row>
    <row r="2710" spans="1:12">
      <c r="A2710" s="11" t="s">
        <v>5210</v>
      </c>
      <c r="D2710" s="11" t="s">
        <v>260</v>
      </c>
      <c r="E2710" s="19" t="s">
        <v>5460</v>
      </c>
      <c r="F2710" s="10">
        <v>42036</v>
      </c>
      <c r="G2710" s="10">
        <v>45323</v>
      </c>
      <c r="H2710" s="11">
        <v>10</v>
      </c>
      <c r="I2710" s="20" t="s">
        <v>259</v>
      </c>
      <c r="J2710" s="11" t="s">
        <v>261</v>
      </c>
      <c r="K2710" s="11" t="s">
        <v>8715</v>
      </c>
      <c r="L2710" s="11">
        <v>2</v>
      </c>
    </row>
    <row r="2711" spans="1:12">
      <c r="A2711" s="11" t="s">
        <v>5211</v>
      </c>
      <c r="D2711" s="11" t="s">
        <v>260</v>
      </c>
      <c r="E2711" s="19" t="s">
        <v>5461</v>
      </c>
      <c r="F2711" s="10">
        <v>42036</v>
      </c>
      <c r="G2711" s="10">
        <v>45323</v>
      </c>
      <c r="H2711" s="11">
        <v>10</v>
      </c>
      <c r="I2711" s="20" t="s">
        <v>259</v>
      </c>
      <c r="J2711" s="11" t="s">
        <v>261</v>
      </c>
      <c r="K2711" s="11" t="s">
        <v>8715</v>
      </c>
      <c r="L2711" s="11">
        <v>2</v>
      </c>
    </row>
    <row r="2712" spans="1:12">
      <c r="A2712" s="11" t="s">
        <v>5212</v>
      </c>
      <c r="D2712" s="11" t="s">
        <v>260</v>
      </c>
      <c r="E2712" s="19" t="s">
        <v>5462</v>
      </c>
      <c r="F2712" s="10">
        <v>42036</v>
      </c>
      <c r="G2712" s="10">
        <v>45323</v>
      </c>
      <c r="H2712" s="11">
        <v>10</v>
      </c>
      <c r="I2712" s="20" t="s">
        <v>259</v>
      </c>
      <c r="J2712" s="11" t="s">
        <v>261</v>
      </c>
      <c r="K2712" s="11" t="s">
        <v>8715</v>
      </c>
      <c r="L2712" s="11">
        <v>2</v>
      </c>
    </row>
    <row r="2713" spans="1:12">
      <c r="A2713" s="11" t="s">
        <v>5213</v>
      </c>
      <c r="D2713" s="11" t="s">
        <v>260</v>
      </c>
      <c r="E2713" s="19" t="s">
        <v>5463</v>
      </c>
      <c r="F2713" s="10">
        <v>42036</v>
      </c>
      <c r="G2713" s="10">
        <v>45323</v>
      </c>
      <c r="H2713" s="11">
        <v>10</v>
      </c>
      <c r="I2713" s="20" t="s">
        <v>259</v>
      </c>
      <c r="J2713" s="11" t="s">
        <v>261</v>
      </c>
      <c r="K2713" s="11" t="s">
        <v>8715</v>
      </c>
      <c r="L2713" s="11">
        <v>2</v>
      </c>
    </row>
    <row r="2714" spans="1:12">
      <c r="A2714" s="11" t="s">
        <v>5214</v>
      </c>
      <c r="D2714" s="11" t="s">
        <v>260</v>
      </c>
      <c r="E2714" s="19" t="s">
        <v>5464</v>
      </c>
      <c r="F2714" s="10">
        <v>42036</v>
      </c>
      <c r="G2714" s="10">
        <v>45323</v>
      </c>
      <c r="H2714" s="11">
        <v>10</v>
      </c>
      <c r="I2714" s="20" t="s">
        <v>259</v>
      </c>
      <c r="J2714" s="11" t="s">
        <v>261</v>
      </c>
      <c r="K2714" s="11" t="s">
        <v>8715</v>
      </c>
      <c r="L2714" s="11">
        <v>2</v>
      </c>
    </row>
    <row r="2715" spans="1:12">
      <c r="A2715" s="11" t="s">
        <v>5215</v>
      </c>
      <c r="D2715" s="11" t="s">
        <v>260</v>
      </c>
      <c r="E2715" s="19" t="s">
        <v>5465</v>
      </c>
      <c r="F2715" s="10">
        <v>42036</v>
      </c>
      <c r="G2715" s="10">
        <v>45323</v>
      </c>
      <c r="H2715" s="11">
        <v>10</v>
      </c>
      <c r="I2715" s="20" t="s">
        <v>259</v>
      </c>
      <c r="J2715" s="11" t="s">
        <v>261</v>
      </c>
      <c r="K2715" s="11" t="s">
        <v>8715</v>
      </c>
      <c r="L2715" s="11">
        <v>2</v>
      </c>
    </row>
    <row r="2716" spans="1:12">
      <c r="A2716" s="11" t="s">
        <v>5216</v>
      </c>
      <c r="D2716" s="11" t="s">
        <v>260</v>
      </c>
      <c r="E2716" s="19" t="s">
        <v>5466</v>
      </c>
      <c r="F2716" s="10">
        <v>42036</v>
      </c>
      <c r="G2716" s="10">
        <v>45323</v>
      </c>
      <c r="H2716" s="11">
        <v>10</v>
      </c>
      <c r="I2716" s="20" t="s">
        <v>259</v>
      </c>
      <c r="J2716" s="11" t="s">
        <v>261</v>
      </c>
      <c r="K2716" s="11" t="s">
        <v>8715</v>
      </c>
      <c r="L2716" s="11">
        <v>2</v>
      </c>
    </row>
    <row r="2717" spans="1:12">
      <c r="A2717" s="11" t="s">
        <v>5217</v>
      </c>
      <c r="D2717" s="11" t="s">
        <v>260</v>
      </c>
      <c r="E2717" s="19" t="s">
        <v>5467</v>
      </c>
      <c r="F2717" s="10">
        <v>42036</v>
      </c>
      <c r="G2717" s="10">
        <v>45323</v>
      </c>
      <c r="H2717" s="11">
        <v>10</v>
      </c>
      <c r="I2717" s="20" t="s">
        <v>259</v>
      </c>
      <c r="J2717" s="11" t="s">
        <v>261</v>
      </c>
      <c r="K2717" s="11" t="s">
        <v>8715</v>
      </c>
      <c r="L2717" s="11">
        <v>2</v>
      </c>
    </row>
    <row r="2718" spans="1:12">
      <c r="A2718" s="11" t="s">
        <v>5218</v>
      </c>
      <c r="D2718" s="11" t="s">
        <v>260</v>
      </c>
      <c r="E2718" s="19" t="s">
        <v>5468</v>
      </c>
      <c r="F2718" s="10">
        <v>42036</v>
      </c>
      <c r="G2718" s="10">
        <v>45323</v>
      </c>
      <c r="H2718" s="11">
        <v>10</v>
      </c>
      <c r="I2718" s="20" t="s">
        <v>259</v>
      </c>
      <c r="J2718" s="11" t="s">
        <v>261</v>
      </c>
      <c r="K2718" s="11" t="s">
        <v>8715</v>
      </c>
      <c r="L2718" s="11">
        <v>2</v>
      </c>
    </row>
    <row r="2719" spans="1:12">
      <c r="A2719" s="11" t="s">
        <v>5219</v>
      </c>
      <c r="D2719" s="11" t="s">
        <v>260</v>
      </c>
      <c r="E2719" s="19" t="s">
        <v>5469</v>
      </c>
      <c r="F2719" s="10">
        <v>42036</v>
      </c>
      <c r="G2719" s="10">
        <v>45323</v>
      </c>
      <c r="H2719" s="11">
        <v>10</v>
      </c>
      <c r="I2719" s="20" t="s">
        <v>259</v>
      </c>
      <c r="J2719" s="11" t="s">
        <v>261</v>
      </c>
      <c r="K2719" s="11" t="s">
        <v>8715</v>
      </c>
      <c r="L2719" s="11">
        <v>2</v>
      </c>
    </row>
    <row r="2720" spans="1:12">
      <c r="A2720" s="11" t="s">
        <v>5220</v>
      </c>
      <c r="D2720" s="11" t="s">
        <v>260</v>
      </c>
      <c r="E2720" s="19" t="s">
        <v>5470</v>
      </c>
      <c r="F2720" s="10">
        <v>42036</v>
      </c>
      <c r="G2720" s="10">
        <v>45323</v>
      </c>
      <c r="H2720" s="11">
        <v>10</v>
      </c>
      <c r="I2720" s="20" t="s">
        <v>259</v>
      </c>
      <c r="J2720" s="11" t="s">
        <v>261</v>
      </c>
      <c r="K2720" s="11" t="s">
        <v>8715</v>
      </c>
      <c r="L2720" s="11">
        <v>2</v>
      </c>
    </row>
    <row r="2721" spans="1:12">
      <c r="A2721" s="11" t="s">
        <v>5221</v>
      </c>
      <c r="D2721" s="11" t="s">
        <v>260</v>
      </c>
      <c r="E2721" s="19" t="s">
        <v>5471</v>
      </c>
      <c r="F2721" s="10">
        <v>42036</v>
      </c>
      <c r="G2721" s="10">
        <v>45323</v>
      </c>
      <c r="H2721" s="11">
        <v>10</v>
      </c>
      <c r="I2721" s="20" t="s">
        <v>259</v>
      </c>
      <c r="J2721" s="11" t="s">
        <v>261</v>
      </c>
      <c r="K2721" s="11" t="s">
        <v>8715</v>
      </c>
      <c r="L2721" s="11">
        <v>2</v>
      </c>
    </row>
    <row r="2722" spans="1:12">
      <c r="A2722" s="11" t="s">
        <v>5222</v>
      </c>
      <c r="D2722" s="11" t="s">
        <v>260</v>
      </c>
      <c r="E2722" s="19" t="s">
        <v>5472</v>
      </c>
      <c r="F2722" s="10">
        <v>42036</v>
      </c>
      <c r="G2722" s="10">
        <v>45323</v>
      </c>
      <c r="H2722" s="11">
        <v>10</v>
      </c>
      <c r="I2722" s="20" t="s">
        <v>259</v>
      </c>
      <c r="J2722" s="11" t="s">
        <v>261</v>
      </c>
      <c r="K2722" s="11" t="s">
        <v>8715</v>
      </c>
      <c r="L2722" s="11">
        <v>2</v>
      </c>
    </row>
    <row r="2723" spans="1:12">
      <c r="A2723" s="11" t="s">
        <v>5223</v>
      </c>
      <c r="D2723" s="11" t="s">
        <v>260</v>
      </c>
      <c r="E2723" s="19" t="s">
        <v>5473</v>
      </c>
      <c r="F2723" s="10">
        <v>42036</v>
      </c>
      <c r="G2723" s="10">
        <v>45323</v>
      </c>
      <c r="H2723" s="11">
        <v>10</v>
      </c>
      <c r="I2723" s="20" t="s">
        <v>259</v>
      </c>
      <c r="J2723" s="11" t="s">
        <v>261</v>
      </c>
      <c r="K2723" s="11" t="s">
        <v>8715</v>
      </c>
      <c r="L2723" s="11">
        <v>2</v>
      </c>
    </row>
    <row r="2724" spans="1:12">
      <c r="A2724" s="11" t="s">
        <v>5224</v>
      </c>
      <c r="D2724" s="11" t="s">
        <v>260</v>
      </c>
      <c r="E2724" s="19" t="s">
        <v>5474</v>
      </c>
      <c r="F2724" s="10">
        <v>42036</v>
      </c>
      <c r="G2724" s="10">
        <v>45323</v>
      </c>
      <c r="H2724" s="11">
        <v>10</v>
      </c>
      <c r="I2724" s="20" t="s">
        <v>259</v>
      </c>
      <c r="J2724" s="11" t="s">
        <v>261</v>
      </c>
      <c r="K2724" s="11" t="s">
        <v>8715</v>
      </c>
      <c r="L2724" s="11">
        <v>2</v>
      </c>
    </row>
    <row r="2725" spans="1:12">
      <c r="A2725" s="11" t="s">
        <v>5225</v>
      </c>
      <c r="D2725" s="11" t="s">
        <v>260</v>
      </c>
      <c r="E2725" s="19" t="s">
        <v>5475</v>
      </c>
      <c r="F2725" s="10">
        <v>42036</v>
      </c>
      <c r="G2725" s="10">
        <v>45323</v>
      </c>
      <c r="H2725" s="11">
        <v>10</v>
      </c>
      <c r="I2725" s="20" t="s">
        <v>259</v>
      </c>
      <c r="J2725" s="11" t="s">
        <v>261</v>
      </c>
      <c r="K2725" s="11" t="s">
        <v>8715</v>
      </c>
      <c r="L2725" s="11">
        <v>2</v>
      </c>
    </row>
    <row r="2726" spans="1:12">
      <c r="A2726" s="11" t="s">
        <v>5226</v>
      </c>
      <c r="D2726" s="11" t="s">
        <v>260</v>
      </c>
      <c r="E2726" s="19" t="s">
        <v>5476</v>
      </c>
      <c r="F2726" s="10">
        <v>42036</v>
      </c>
      <c r="G2726" s="10">
        <v>45323</v>
      </c>
      <c r="H2726" s="11">
        <v>10</v>
      </c>
      <c r="I2726" s="20" t="s">
        <v>259</v>
      </c>
      <c r="J2726" s="11" t="s">
        <v>261</v>
      </c>
      <c r="K2726" s="11" t="s">
        <v>8715</v>
      </c>
      <c r="L2726" s="11">
        <v>2</v>
      </c>
    </row>
    <row r="2727" spans="1:12">
      <c r="A2727" s="11" t="s">
        <v>5227</v>
      </c>
      <c r="D2727" s="11" t="s">
        <v>260</v>
      </c>
      <c r="E2727" s="19" t="s">
        <v>5477</v>
      </c>
      <c r="F2727" s="10">
        <v>42036</v>
      </c>
      <c r="G2727" s="10">
        <v>45323</v>
      </c>
      <c r="H2727" s="11">
        <v>10</v>
      </c>
      <c r="I2727" s="20" t="s">
        <v>259</v>
      </c>
      <c r="J2727" s="11" t="s">
        <v>261</v>
      </c>
      <c r="K2727" s="11" t="s">
        <v>8715</v>
      </c>
      <c r="L2727" s="11">
        <v>2</v>
      </c>
    </row>
    <row r="2728" spans="1:12">
      <c r="A2728" s="11" t="s">
        <v>5228</v>
      </c>
      <c r="D2728" s="11" t="s">
        <v>260</v>
      </c>
      <c r="E2728" s="19" t="s">
        <v>5478</v>
      </c>
      <c r="F2728" s="10">
        <v>42036</v>
      </c>
      <c r="G2728" s="10">
        <v>45323</v>
      </c>
      <c r="H2728" s="11">
        <v>10</v>
      </c>
      <c r="I2728" s="20" t="s">
        <v>259</v>
      </c>
      <c r="J2728" s="11" t="s">
        <v>261</v>
      </c>
      <c r="K2728" s="11" t="s">
        <v>8715</v>
      </c>
      <c r="L2728" s="11">
        <v>2</v>
      </c>
    </row>
    <row r="2729" spans="1:12">
      <c r="A2729" s="11" t="s">
        <v>5229</v>
      </c>
      <c r="D2729" s="11" t="s">
        <v>260</v>
      </c>
      <c r="E2729" s="19" t="s">
        <v>5479</v>
      </c>
      <c r="F2729" s="10">
        <v>42036</v>
      </c>
      <c r="G2729" s="10">
        <v>45323</v>
      </c>
      <c r="H2729" s="11">
        <v>10</v>
      </c>
      <c r="I2729" s="20" t="s">
        <v>259</v>
      </c>
      <c r="J2729" s="11" t="s">
        <v>261</v>
      </c>
      <c r="K2729" s="11" t="s">
        <v>8715</v>
      </c>
      <c r="L2729" s="11">
        <v>2</v>
      </c>
    </row>
    <row r="2730" spans="1:12">
      <c r="A2730" s="11" t="s">
        <v>5230</v>
      </c>
      <c r="D2730" s="11" t="s">
        <v>260</v>
      </c>
      <c r="E2730" s="19" t="s">
        <v>5480</v>
      </c>
      <c r="F2730" s="10">
        <v>42036</v>
      </c>
      <c r="G2730" s="10">
        <v>45323</v>
      </c>
      <c r="H2730" s="11">
        <v>10</v>
      </c>
      <c r="I2730" s="20" t="s">
        <v>259</v>
      </c>
      <c r="J2730" s="11" t="s">
        <v>261</v>
      </c>
      <c r="K2730" s="11" t="s">
        <v>8715</v>
      </c>
      <c r="L2730" s="11">
        <v>2</v>
      </c>
    </row>
    <row r="2731" spans="1:12">
      <c r="A2731" s="11" t="s">
        <v>5231</v>
      </c>
      <c r="D2731" s="11" t="s">
        <v>260</v>
      </c>
      <c r="E2731" s="19" t="s">
        <v>5481</v>
      </c>
      <c r="F2731" s="10">
        <v>42036</v>
      </c>
      <c r="G2731" s="10">
        <v>45323</v>
      </c>
      <c r="H2731" s="11">
        <v>10</v>
      </c>
      <c r="I2731" s="20" t="s">
        <v>259</v>
      </c>
      <c r="J2731" s="11" t="s">
        <v>261</v>
      </c>
      <c r="K2731" s="11" t="s">
        <v>8715</v>
      </c>
      <c r="L2731" s="11">
        <v>2</v>
      </c>
    </row>
    <row r="2732" spans="1:12">
      <c r="A2732" s="11" t="s">
        <v>5232</v>
      </c>
      <c r="D2732" s="11" t="s">
        <v>260</v>
      </c>
      <c r="E2732" s="19" t="s">
        <v>5482</v>
      </c>
      <c r="F2732" s="10">
        <v>42036</v>
      </c>
      <c r="G2732" s="10">
        <v>45323</v>
      </c>
      <c r="H2732" s="11">
        <v>10</v>
      </c>
      <c r="I2732" s="20" t="s">
        <v>259</v>
      </c>
      <c r="J2732" s="11" t="s">
        <v>261</v>
      </c>
      <c r="K2732" s="11" t="s">
        <v>8715</v>
      </c>
      <c r="L2732" s="11">
        <v>2</v>
      </c>
    </row>
    <row r="2733" spans="1:12">
      <c r="A2733" s="11" t="s">
        <v>5233</v>
      </c>
      <c r="D2733" s="11" t="s">
        <v>260</v>
      </c>
      <c r="E2733" s="19" t="s">
        <v>5483</v>
      </c>
      <c r="F2733" s="10">
        <v>42036</v>
      </c>
      <c r="G2733" s="10">
        <v>45323</v>
      </c>
      <c r="H2733" s="11">
        <v>10</v>
      </c>
      <c r="I2733" s="20" t="s">
        <v>259</v>
      </c>
      <c r="J2733" s="11" t="s">
        <v>261</v>
      </c>
      <c r="K2733" s="11" t="s">
        <v>8715</v>
      </c>
      <c r="L2733" s="11">
        <v>2</v>
      </c>
    </row>
    <row r="2734" spans="1:12">
      <c r="A2734" s="11" t="s">
        <v>5234</v>
      </c>
      <c r="D2734" s="11" t="s">
        <v>260</v>
      </c>
      <c r="E2734" s="19" t="s">
        <v>5484</v>
      </c>
      <c r="F2734" s="10">
        <v>42036</v>
      </c>
      <c r="G2734" s="10">
        <v>45323</v>
      </c>
      <c r="H2734" s="11">
        <v>10</v>
      </c>
      <c r="I2734" s="20" t="s">
        <v>259</v>
      </c>
      <c r="J2734" s="11" t="s">
        <v>261</v>
      </c>
      <c r="K2734" s="11" t="s">
        <v>8715</v>
      </c>
      <c r="L2734" s="11">
        <v>2</v>
      </c>
    </row>
    <row r="2735" spans="1:12">
      <c r="A2735" s="11" t="s">
        <v>5235</v>
      </c>
      <c r="D2735" s="11" t="s">
        <v>260</v>
      </c>
      <c r="E2735" s="19" t="s">
        <v>5485</v>
      </c>
      <c r="F2735" s="10">
        <v>42036</v>
      </c>
      <c r="G2735" s="10">
        <v>45323</v>
      </c>
      <c r="H2735" s="11">
        <v>10</v>
      </c>
      <c r="I2735" s="20" t="s">
        <v>259</v>
      </c>
      <c r="J2735" s="11" t="s">
        <v>261</v>
      </c>
      <c r="K2735" s="11" t="s">
        <v>8715</v>
      </c>
      <c r="L2735" s="11">
        <v>2</v>
      </c>
    </row>
    <row r="2736" spans="1:12">
      <c r="A2736" s="11" t="s">
        <v>5236</v>
      </c>
      <c r="D2736" s="11" t="s">
        <v>260</v>
      </c>
      <c r="E2736" s="19" t="s">
        <v>5486</v>
      </c>
      <c r="F2736" s="10">
        <v>42036</v>
      </c>
      <c r="G2736" s="10">
        <v>45323</v>
      </c>
      <c r="H2736" s="11">
        <v>10</v>
      </c>
      <c r="I2736" s="20" t="s">
        <v>259</v>
      </c>
      <c r="J2736" s="11" t="s">
        <v>261</v>
      </c>
      <c r="K2736" s="11" t="s">
        <v>8715</v>
      </c>
      <c r="L2736" s="11">
        <v>2</v>
      </c>
    </row>
    <row r="2737" spans="1:12">
      <c r="A2737" s="11" t="s">
        <v>5237</v>
      </c>
      <c r="D2737" s="11" t="s">
        <v>260</v>
      </c>
      <c r="E2737" s="19" t="s">
        <v>5487</v>
      </c>
      <c r="F2737" s="10">
        <v>42036</v>
      </c>
      <c r="G2737" s="10">
        <v>45323</v>
      </c>
      <c r="H2737" s="11">
        <v>10</v>
      </c>
      <c r="I2737" s="20" t="s">
        <v>259</v>
      </c>
      <c r="J2737" s="11" t="s">
        <v>261</v>
      </c>
      <c r="K2737" s="11" t="s">
        <v>8715</v>
      </c>
      <c r="L2737" s="11">
        <v>2</v>
      </c>
    </row>
    <row r="2738" spans="1:12">
      <c r="A2738" s="11" t="s">
        <v>5238</v>
      </c>
      <c r="D2738" s="11" t="s">
        <v>260</v>
      </c>
      <c r="E2738" s="19" t="s">
        <v>5488</v>
      </c>
      <c r="F2738" s="10">
        <v>42036</v>
      </c>
      <c r="G2738" s="10">
        <v>45323</v>
      </c>
      <c r="H2738" s="11">
        <v>10</v>
      </c>
      <c r="I2738" s="20" t="s">
        <v>259</v>
      </c>
      <c r="J2738" s="11" t="s">
        <v>261</v>
      </c>
      <c r="K2738" s="11" t="s">
        <v>8715</v>
      </c>
      <c r="L2738" s="11">
        <v>2</v>
      </c>
    </row>
    <row r="2739" spans="1:12">
      <c r="A2739" s="11" t="s">
        <v>5239</v>
      </c>
      <c r="D2739" s="11" t="s">
        <v>260</v>
      </c>
      <c r="E2739" s="19" t="s">
        <v>5489</v>
      </c>
      <c r="F2739" s="10">
        <v>42036</v>
      </c>
      <c r="G2739" s="10">
        <v>45323</v>
      </c>
      <c r="H2739" s="11">
        <v>10</v>
      </c>
      <c r="I2739" s="20" t="s">
        <v>259</v>
      </c>
      <c r="J2739" s="11" t="s">
        <v>261</v>
      </c>
      <c r="K2739" s="11" t="s">
        <v>8715</v>
      </c>
      <c r="L2739" s="11">
        <v>2</v>
      </c>
    </row>
    <row r="2740" spans="1:12">
      <c r="A2740" s="11" t="s">
        <v>5240</v>
      </c>
      <c r="D2740" s="11" t="s">
        <v>260</v>
      </c>
      <c r="E2740" s="19" t="s">
        <v>5490</v>
      </c>
      <c r="F2740" s="10">
        <v>42036</v>
      </c>
      <c r="G2740" s="10">
        <v>45323</v>
      </c>
      <c r="H2740" s="11">
        <v>10</v>
      </c>
      <c r="I2740" s="20" t="s">
        <v>259</v>
      </c>
      <c r="J2740" s="11" t="s">
        <v>261</v>
      </c>
      <c r="K2740" s="11" t="s">
        <v>8715</v>
      </c>
      <c r="L2740" s="11">
        <v>2</v>
      </c>
    </row>
    <row r="2741" spans="1:12">
      <c r="A2741" s="11" t="s">
        <v>5241</v>
      </c>
      <c r="D2741" s="11" t="s">
        <v>260</v>
      </c>
      <c r="E2741" s="19" t="s">
        <v>5491</v>
      </c>
      <c r="F2741" s="10">
        <v>42036</v>
      </c>
      <c r="G2741" s="10">
        <v>45323</v>
      </c>
      <c r="H2741" s="11">
        <v>10</v>
      </c>
      <c r="I2741" s="20" t="s">
        <v>259</v>
      </c>
      <c r="J2741" s="11" t="s">
        <v>261</v>
      </c>
      <c r="K2741" s="11" t="s">
        <v>8715</v>
      </c>
      <c r="L2741" s="11">
        <v>2</v>
      </c>
    </row>
    <row r="2742" spans="1:12">
      <c r="A2742" s="11" t="s">
        <v>5242</v>
      </c>
      <c r="D2742" s="11" t="s">
        <v>260</v>
      </c>
      <c r="E2742" s="19" t="s">
        <v>5492</v>
      </c>
      <c r="F2742" s="10">
        <v>42036</v>
      </c>
      <c r="G2742" s="10">
        <v>45323</v>
      </c>
      <c r="H2742" s="11">
        <v>10</v>
      </c>
      <c r="I2742" s="20" t="s">
        <v>259</v>
      </c>
      <c r="J2742" s="11" t="s">
        <v>261</v>
      </c>
      <c r="K2742" s="11" t="s">
        <v>8715</v>
      </c>
      <c r="L2742" s="11">
        <v>2</v>
      </c>
    </row>
    <row r="2743" spans="1:12">
      <c r="A2743" s="11" t="s">
        <v>5243</v>
      </c>
      <c r="D2743" s="11" t="s">
        <v>260</v>
      </c>
      <c r="E2743" s="19" t="s">
        <v>5493</v>
      </c>
      <c r="F2743" s="10">
        <v>42036</v>
      </c>
      <c r="G2743" s="10">
        <v>45323</v>
      </c>
      <c r="H2743" s="11">
        <v>10</v>
      </c>
      <c r="I2743" s="20" t="s">
        <v>259</v>
      </c>
      <c r="J2743" s="11" t="s">
        <v>261</v>
      </c>
      <c r="K2743" s="11" t="s">
        <v>8715</v>
      </c>
      <c r="L2743" s="11">
        <v>2</v>
      </c>
    </row>
    <row r="2744" spans="1:12">
      <c r="A2744" s="11" t="s">
        <v>5244</v>
      </c>
      <c r="D2744" s="11" t="s">
        <v>260</v>
      </c>
      <c r="E2744" s="19" t="s">
        <v>5494</v>
      </c>
      <c r="F2744" s="10">
        <v>42036</v>
      </c>
      <c r="G2744" s="10">
        <v>45323</v>
      </c>
      <c r="H2744" s="11">
        <v>10</v>
      </c>
      <c r="I2744" s="20" t="s">
        <v>259</v>
      </c>
      <c r="J2744" s="11" t="s">
        <v>261</v>
      </c>
      <c r="K2744" s="11" t="s">
        <v>8715</v>
      </c>
      <c r="L2744" s="11">
        <v>2</v>
      </c>
    </row>
    <row r="2745" spans="1:12">
      <c r="A2745" s="11" t="s">
        <v>5245</v>
      </c>
      <c r="D2745" s="11" t="s">
        <v>260</v>
      </c>
      <c r="E2745" s="19" t="s">
        <v>5495</v>
      </c>
      <c r="F2745" s="10">
        <v>42036</v>
      </c>
      <c r="G2745" s="10">
        <v>45323</v>
      </c>
      <c r="H2745" s="11">
        <v>10</v>
      </c>
      <c r="I2745" s="20" t="s">
        <v>259</v>
      </c>
      <c r="J2745" s="11" t="s">
        <v>261</v>
      </c>
      <c r="K2745" s="11" t="s">
        <v>8715</v>
      </c>
      <c r="L2745" s="11">
        <v>2</v>
      </c>
    </row>
    <row r="2746" spans="1:12">
      <c r="A2746" s="11" t="s">
        <v>5246</v>
      </c>
      <c r="D2746" s="11" t="s">
        <v>260</v>
      </c>
      <c r="E2746" s="19" t="s">
        <v>5496</v>
      </c>
      <c r="F2746" s="10">
        <v>42036</v>
      </c>
      <c r="G2746" s="10">
        <v>45323</v>
      </c>
      <c r="H2746" s="11">
        <v>10</v>
      </c>
      <c r="I2746" s="20" t="s">
        <v>259</v>
      </c>
      <c r="J2746" s="11" t="s">
        <v>261</v>
      </c>
      <c r="K2746" s="11" t="s">
        <v>8715</v>
      </c>
      <c r="L2746" s="11">
        <v>2</v>
      </c>
    </row>
    <row r="2747" spans="1:12">
      <c r="A2747" s="11" t="s">
        <v>5247</v>
      </c>
      <c r="D2747" s="11" t="s">
        <v>260</v>
      </c>
      <c r="E2747" s="19" t="s">
        <v>5497</v>
      </c>
      <c r="F2747" s="10">
        <v>42036</v>
      </c>
      <c r="G2747" s="10">
        <v>45323</v>
      </c>
      <c r="H2747" s="11">
        <v>10</v>
      </c>
      <c r="I2747" s="20" t="s">
        <v>259</v>
      </c>
      <c r="J2747" s="11" t="s">
        <v>261</v>
      </c>
      <c r="K2747" s="11" t="s">
        <v>8715</v>
      </c>
      <c r="L2747" s="11">
        <v>2</v>
      </c>
    </row>
    <row r="2748" spans="1:12">
      <c r="A2748" s="11" t="s">
        <v>5248</v>
      </c>
      <c r="D2748" s="11" t="s">
        <v>260</v>
      </c>
      <c r="E2748" s="19" t="s">
        <v>5498</v>
      </c>
      <c r="F2748" s="10">
        <v>42036</v>
      </c>
      <c r="G2748" s="10">
        <v>45323</v>
      </c>
      <c r="H2748" s="11">
        <v>10</v>
      </c>
      <c r="I2748" s="20" t="s">
        <v>259</v>
      </c>
      <c r="J2748" s="11" t="s">
        <v>261</v>
      </c>
      <c r="K2748" s="11" t="s">
        <v>8715</v>
      </c>
      <c r="L2748" s="11">
        <v>2</v>
      </c>
    </row>
    <row r="2749" spans="1:12">
      <c r="A2749" s="11" t="s">
        <v>5249</v>
      </c>
      <c r="D2749" s="11" t="s">
        <v>260</v>
      </c>
      <c r="E2749" s="19" t="s">
        <v>5499</v>
      </c>
      <c r="F2749" s="10">
        <v>42036</v>
      </c>
      <c r="G2749" s="10">
        <v>45323</v>
      </c>
      <c r="H2749" s="11">
        <v>10</v>
      </c>
      <c r="I2749" s="20" t="s">
        <v>259</v>
      </c>
      <c r="J2749" s="11" t="s">
        <v>261</v>
      </c>
      <c r="K2749" s="11" t="s">
        <v>8715</v>
      </c>
      <c r="L2749" s="11">
        <v>2</v>
      </c>
    </row>
    <row r="2750" spans="1:12">
      <c r="A2750" s="11" t="s">
        <v>5250</v>
      </c>
      <c r="D2750" s="11" t="s">
        <v>260</v>
      </c>
      <c r="E2750" s="19" t="s">
        <v>5500</v>
      </c>
      <c r="F2750" s="10">
        <v>42036</v>
      </c>
      <c r="G2750" s="10">
        <v>45323</v>
      </c>
      <c r="H2750" s="11">
        <v>10</v>
      </c>
      <c r="I2750" s="20" t="s">
        <v>259</v>
      </c>
      <c r="J2750" s="11" t="s">
        <v>261</v>
      </c>
      <c r="K2750" s="11" t="s">
        <v>8715</v>
      </c>
      <c r="L2750" s="11">
        <v>2</v>
      </c>
    </row>
    <row r="2751" spans="1:12">
      <c r="A2751" s="11" t="s">
        <v>5251</v>
      </c>
      <c r="D2751" s="11" t="s">
        <v>260</v>
      </c>
      <c r="E2751" s="19" t="s">
        <v>5501</v>
      </c>
      <c r="F2751" s="10">
        <v>42036</v>
      </c>
      <c r="G2751" s="10">
        <v>45323</v>
      </c>
      <c r="H2751" s="11">
        <v>10</v>
      </c>
      <c r="I2751" s="20" t="s">
        <v>259</v>
      </c>
      <c r="J2751" s="11" t="s">
        <v>261</v>
      </c>
      <c r="K2751" s="11" t="s">
        <v>8715</v>
      </c>
      <c r="L2751" s="11">
        <v>2</v>
      </c>
    </row>
    <row r="2752" spans="1:12">
      <c r="A2752" s="11" t="s">
        <v>5252</v>
      </c>
      <c r="D2752" s="11" t="s">
        <v>260</v>
      </c>
      <c r="E2752" s="19" t="s">
        <v>5502</v>
      </c>
      <c r="F2752" s="10">
        <v>42036</v>
      </c>
      <c r="G2752" s="10">
        <v>45323</v>
      </c>
      <c r="H2752" s="11">
        <v>10</v>
      </c>
      <c r="I2752" s="20" t="s">
        <v>259</v>
      </c>
      <c r="J2752" s="11" t="s">
        <v>261</v>
      </c>
      <c r="K2752" s="11" t="s">
        <v>8715</v>
      </c>
      <c r="L2752" s="11">
        <v>2</v>
      </c>
    </row>
    <row r="2753" spans="1:12">
      <c r="A2753" s="11" t="s">
        <v>5253</v>
      </c>
      <c r="D2753" s="11" t="s">
        <v>260</v>
      </c>
      <c r="E2753" s="19" t="s">
        <v>5503</v>
      </c>
      <c r="F2753" s="10">
        <v>42036</v>
      </c>
      <c r="G2753" s="10">
        <v>45323</v>
      </c>
      <c r="H2753" s="11">
        <v>10</v>
      </c>
      <c r="I2753" s="20" t="s">
        <v>259</v>
      </c>
      <c r="J2753" s="11" t="s">
        <v>261</v>
      </c>
      <c r="K2753" s="11" t="s">
        <v>8715</v>
      </c>
      <c r="L2753" s="11">
        <v>2</v>
      </c>
    </row>
    <row r="2754" spans="1:12">
      <c r="A2754" s="11" t="s">
        <v>5254</v>
      </c>
      <c r="D2754" s="11" t="s">
        <v>260</v>
      </c>
      <c r="E2754" s="19" t="s">
        <v>5504</v>
      </c>
      <c r="F2754" s="10">
        <v>42036</v>
      </c>
      <c r="G2754" s="10">
        <v>45323</v>
      </c>
      <c r="H2754" s="11">
        <v>10</v>
      </c>
      <c r="I2754" s="20" t="s">
        <v>259</v>
      </c>
      <c r="J2754" s="11" t="s">
        <v>261</v>
      </c>
      <c r="K2754" s="11" t="s">
        <v>8715</v>
      </c>
      <c r="L2754" s="11">
        <v>2</v>
      </c>
    </row>
    <row r="2755" spans="1:12">
      <c r="A2755" s="11" t="s">
        <v>5255</v>
      </c>
      <c r="D2755" s="11" t="s">
        <v>260</v>
      </c>
      <c r="E2755" s="19" t="s">
        <v>5505</v>
      </c>
      <c r="F2755" s="10">
        <v>42036</v>
      </c>
      <c r="G2755" s="10">
        <v>45323</v>
      </c>
      <c r="H2755" s="11">
        <v>10</v>
      </c>
      <c r="I2755" s="20" t="s">
        <v>259</v>
      </c>
      <c r="J2755" s="11" t="s">
        <v>261</v>
      </c>
      <c r="K2755" s="11" t="s">
        <v>8715</v>
      </c>
      <c r="L2755" s="11">
        <v>2</v>
      </c>
    </row>
    <row r="2756" spans="1:12">
      <c r="A2756" s="11" t="s">
        <v>5256</v>
      </c>
      <c r="D2756" s="11" t="s">
        <v>260</v>
      </c>
      <c r="E2756" s="19" t="s">
        <v>5506</v>
      </c>
      <c r="F2756" s="10">
        <v>42036</v>
      </c>
      <c r="G2756" s="10">
        <v>45323</v>
      </c>
      <c r="H2756" s="11">
        <v>10</v>
      </c>
      <c r="I2756" s="20" t="s">
        <v>259</v>
      </c>
      <c r="J2756" s="11" t="s">
        <v>261</v>
      </c>
      <c r="K2756" s="11" t="s">
        <v>8715</v>
      </c>
      <c r="L2756" s="11">
        <v>2</v>
      </c>
    </row>
    <row r="2757" spans="1:12">
      <c r="A2757" s="11" t="s">
        <v>5257</v>
      </c>
      <c r="D2757" s="11" t="s">
        <v>260</v>
      </c>
      <c r="E2757" s="19" t="s">
        <v>5507</v>
      </c>
      <c r="F2757" s="10">
        <v>42036</v>
      </c>
      <c r="G2757" s="10">
        <v>45323</v>
      </c>
      <c r="H2757" s="11">
        <v>10</v>
      </c>
      <c r="I2757" s="20" t="s">
        <v>259</v>
      </c>
      <c r="J2757" s="11" t="s">
        <v>261</v>
      </c>
      <c r="K2757" s="11" t="s">
        <v>8715</v>
      </c>
      <c r="L2757" s="11">
        <v>2</v>
      </c>
    </row>
    <row r="2758" spans="1:12">
      <c r="A2758" s="11" t="s">
        <v>5258</v>
      </c>
      <c r="D2758" s="11" t="s">
        <v>260</v>
      </c>
      <c r="E2758" s="19" t="s">
        <v>5508</v>
      </c>
      <c r="F2758" s="10">
        <v>42036</v>
      </c>
      <c r="G2758" s="10">
        <v>45323</v>
      </c>
      <c r="H2758" s="11">
        <v>10</v>
      </c>
      <c r="I2758" s="20" t="s">
        <v>259</v>
      </c>
      <c r="J2758" s="11" t="s">
        <v>261</v>
      </c>
      <c r="K2758" s="11" t="s">
        <v>8715</v>
      </c>
      <c r="L2758" s="11">
        <v>2</v>
      </c>
    </row>
    <row r="2759" spans="1:12">
      <c r="A2759" s="11" t="s">
        <v>5259</v>
      </c>
      <c r="D2759" s="11" t="s">
        <v>260</v>
      </c>
      <c r="E2759" s="19" t="s">
        <v>5509</v>
      </c>
      <c r="F2759" s="10">
        <v>42036</v>
      </c>
      <c r="G2759" s="10">
        <v>45323</v>
      </c>
      <c r="H2759" s="11">
        <v>10</v>
      </c>
      <c r="I2759" s="20" t="s">
        <v>259</v>
      </c>
      <c r="J2759" s="11" t="s">
        <v>261</v>
      </c>
      <c r="K2759" s="11" t="s">
        <v>8715</v>
      </c>
      <c r="L2759" s="11">
        <v>2</v>
      </c>
    </row>
    <row r="2760" spans="1:12">
      <c r="A2760" s="11" t="s">
        <v>5260</v>
      </c>
      <c r="D2760" s="11" t="s">
        <v>260</v>
      </c>
      <c r="E2760" s="19" t="s">
        <v>5510</v>
      </c>
      <c r="F2760" s="10">
        <v>42036</v>
      </c>
      <c r="G2760" s="10">
        <v>45323</v>
      </c>
      <c r="H2760" s="11">
        <v>10</v>
      </c>
      <c r="I2760" s="20" t="s">
        <v>259</v>
      </c>
      <c r="J2760" s="11" t="s">
        <v>261</v>
      </c>
      <c r="K2760" s="11" t="s">
        <v>8715</v>
      </c>
      <c r="L2760" s="11">
        <v>2</v>
      </c>
    </row>
    <row r="2761" spans="1:12">
      <c r="A2761" s="11" t="s">
        <v>5261</v>
      </c>
      <c r="D2761" s="11" t="s">
        <v>260</v>
      </c>
      <c r="E2761" s="19" t="s">
        <v>5511</v>
      </c>
      <c r="F2761" s="10">
        <v>42036</v>
      </c>
      <c r="G2761" s="10">
        <v>45323</v>
      </c>
      <c r="H2761" s="11">
        <v>10</v>
      </c>
      <c r="I2761" s="20" t="s">
        <v>259</v>
      </c>
      <c r="J2761" s="11" t="s">
        <v>261</v>
      </c>
      <c r="K2761" s="11" t="s">
        <v>8715</v>
      </c>
      <c r="L2761" s="11">
        <v>2</v>
      </c>
    </row>
    <row r="2762" spans="1:12">
      <c r="A2762" s="11" t="s">
        <v>5512</v>
      </c>
      <c r="D2762" s="11" t="s">
        <v>260</v>
      </c>
      <c r="E2762" s="19" t="s">
        <v>5762</v>
      </c>
      <c r="F2762" s="10">
        <v>42036</v>
      </c>
      <c r="G2762" s="10">
        <v>45323</v>
      </c>
      <c r="H2762" s="11">
        <v>10</v>
      </c>
      <c r="I2762" s="20" t="s">
        <v>259</v>
      </c>
      <c r="J2762" s="11" t="s">
        <v>261</v>
      </c>
      <c r="K2762" s="11" t="s">
        <v>8715</v>
      </c>
      <c r="L2762" s="11">
        <v>2</v>
      </c>
    </row>
    <row r="2763" spans="1:12">
      <c r="A2763" s="11" t="s">
        <v>5513</v>
      </c>
      <c r="D2763" s="11" t="s">
        <v>260</v>
      </c>
      <c r="E2763" s="19" t="s">
        <v>5763</v>
      </c>
      <c r="F2763" s="10">
        <v>42036</v>
      </c>
      <c r="G2763" s="10">
        <v>45323</v>
      </c>
      <c r="H2763" s="11">
        <v>10</v>
      </c>
      <c r="I2763" s="20" t="s">
        <v>259</v>
      </c>
      <c r="J2763" s="11" t="s">
        <v>261</v>
      </c>
      <c r="K2763" s="11" t="s">
        <v>8715</v>
      </c>
      <c r="L2763" s="11">
        <v>2</v>
      </c>
    </row>
    <row r="2764" spans="1:12">
      <c r="A2764" s="11" t="s">
        <v>5514</v>
      </c>
      <c r="D2764" s="11" t="s">
        <v>260</v>
      </c>
      <c r="E2764" s="19" t="s">
        <v>5764</v>
      </c>
      <c r="F2764" s="10">
        <v>42036</v>
      </c>
      <c r="G2764" s="10">
        <v>45323</v>
      </c>
      <c r="H2764" s="11">
        <v>10</v>
      </c>
      <c r="I2764" s="20" t="s">
        <v>259</v>
      </c>
      <c r="J2764" s="11" t="s">
        <v>261</v>
      </c>
      <c r="K2764" s="11" t="s">
        <v>8715</v>
      </c>
      <c r="L2764" s="11">
        <v>2</v>
      </c>
    </row>
    <row r="2765" spans="1:12">
      <c r="A2765" s="11" t="s">
        <v>5515</v>
      </c>
      <c r="D2765" s="11" t="s">
        <v>260</v>
      </c>
      <c r="E2765" s="19" t="s">
        <v>5765</v>
      </c>
      <c r="F2765" s="10">
        <v>42036</v>
      </c>
      <c r="G2765" s="10">
        <v>45323</v>
      </c>
      <c r="H2765" s="11">
        <v>10</v>
      </c>
      <c r="I2765" s="20" t="s">
        <v>259</v>
      </c>
      <c r="J2765" s="11" t="s">
        <v>261</v>
      </c>
      <c r="K2765" s="11" t="s">
        <v>8715</v>
      </c>
      <c r="L2765" s="11">
        <v>2</v>
      </c>
    </row>
    <row r="2766" spans="1:12">
      <c r="A2766" s="11" t="s">
        <v>5516</v>
      </c>
      <c r="D2766" s="11" t="s">
        <v>260</v>
      </c>
      <c r="E2766" s="19" t="s">
        <v>5766</v>
      </c>
      <c r="F2766" s="10">
        <v>42036</v>
      </c>
      <c r="G2766" s="10">
        <v>45323</v>
      </c>
      <c r="H2766" s="11">
        <v>10</v>
      </c>
      <c r="I2766" s="20" t="s">
        <v>259</v>
      </c>
      <c r="J2766" s="11" t="s">
        <v>261</v>
      </c>
      <c r="K2766" s="11" t="s">
        <v>8715</v>
      </c>
      <c r="L2766" s="11">
        <v>2</v>
      </c>
    </row>
    <row r="2767" spans="1:12">
      <c r="A2767" s="11" t="s">
        <v>5517</v>
      </c>
      <c r="D2767" s="11" t="s">
        <v>260</v>
      </c>
      <c r="E2767" s="19" t="s">
        <v>5767</v>
      </c>
      <c r="F2767" s="10">
        <v>42036</v>
      </c>
      <c r="G2767" s="10">
        <v>45323</v>
      </c>
      <c r="H2767" s="11">
        <v>10</v>
      </c>
      <c r="I2767" s="20" t="s">
        <v>259</v>
      </c>
      <c r="J2767" s="11" t="s">
        <v>261</v>
      </c>
      <c r="K2767" s="11" t="s">
        <v>8715</v>
      </c>
      <c r="L2767" s="11">
        <v>2</v>
      </c>
    </row>
    <row r="2768" spans="1:12">
      <c r="A2768" s="11" t="s">
        <v>5518</v>
      </c>
      <c r="D2768" s="11" t="s">
        <v>260</v>
      </c>
      <c r="E2768" s="19" t="s">
        <v>5768</v>
      </c>
      <c r="F2768" s="10">
        <v>42036</v>
      </c>
      <c r="G2768" s="10">
        <v>45323</v>
      </c>
      <c r="H2768" s="11">
        <v>10</v>
      </c>
      <c r="I2768" s="20" t="s">
        <v>259</v>
      </c>
      <c r="J2768" s="11" t="s">
        <v>261</v>
      </c>
      <c r="K2768" s="11" t="s">
        <v>8715</v>
      </c>
      <c r="L2768" s="11">
        <v>2</v>
      </c>
    </row>
    <row r="2769" spans="1:12">
      <c r="A2769" s="11" t="s">
        <v>5519</v>
      </c>
      <c r="D2769" s="11" t="s">
        <v>260</v>
      </c>
      <c r="E2769" s="19" t="s">
        <v>5769</v>
      </c>
      <c r="F2769" s="10">
        <v>42036</v>
      </c>
      <c r="G2769" s="10">
        <v>45323</v>
      </c>
      <c r="H2769" s="11">
        <v>10</v>
      </c>
      <c r="I2769" s="20" t="s">
        <v>259</v>
      </c>
      <c r="J2769" s="11" t="s">
        <v>261</v>
      </c>
      <c r="K2769" s="11" t="s">
        <v>8715</v>
      </c>
      <c r="L2769" s="11">
        <v>2</v>
      </c>
    </row>
    <row r="2770" spans="1:12">
      <c r="A2770" s="11" t="s">
        <v>5520</v>
      </c>
      <c r="D2770" s="11" t="s">
        <v>260</v>
      </c>
      <c r="E2770" s="19" t="s">
        <v>5770</v>
      </c>
      <c r="F2770" s="10">
        <v>42036</v>
      </c>
      <c r="G2770" s="10">
        <v>45323</v>
      </c>
      <c r="H2770" s="11">
        <v>10</v>
      </c>
      <c r="I2770" s="20" t="s">
        <v>259</v>
      </c>
      <c r="J2770" s="11" t="s">
        <v>261</v>
      </c>
      <c r="K2770" s="11" t="s">
        <v>8715</v>
      </c>
      <c r="L2770" s="11">
        <v>2</v>
      </c>
    </row>
    <row r="2771" spans="1:12">
      <c r="A2771" s="11" t="s">
        <v>5521</v>
      </c>
      <c r="D2771" s="11" t="s">
        <v>260</v>
      </c>
      <c r="E2771" s="19" t="s">
        <v>5771</v>
      </c>
      <c r="F2771" s="10">
        <v>42036</v>
      </c>
      <c r="G2771" s="10">
        <v>45323</v>
      </c>
      <c r="H2771" s="11">
        <v>10</v>
      </c>
      <c r="I2771" s="20" t="s">
        <v>259</v>
      </c>
      <c r="J2771" s="11" t="s">
        <v>261</v>
      </c>
      <c r="K2771" s="11" t="s">
        <v>8715</v>
      </c>
      <c r="L2771" s="11">
        <v>2</v>
      </c>
    </row>
    <row r="2772" spans="1:12">
      <c r="A2772" s="11" t="s">
        <v>5522</v>
      </c>
      <c r="D2772" s="11" t="s">
        <v>260</v>
      </c>
      <c r="E2772" s="19" t="s">
        <v>5772</v>
      </c>
      <c r="F2772" s="10">
        <v>42036</v>
      </c>
      <c r="G2772" s="10">
        <v>45323</v>
      </c>
      <c r="H2772" s="11">
        <v>10</v>
      </c>
      <c r="I2772" s="20" t="s">
        <v>259</v>
      </c>
      <c r="J2772" s="11" t="s">
        <v>261</v>
      </c>
      <c r="K2772" s="11" t="s">
        <v>8715</v>
      </c>
      <c r="L2772" s="11">
        <v>2</v>
      </c>
    </row>
    <row r="2773" spans="1:12">
      <c r="A2773" s="11" t="s">
        <v>5523</v>
      </c>
      <c r="D2773" s="11" t="s">
        <v>260</v>
      </c>
      <c r="E2773" s="19" t="s">
        <v>5773</v>
      </c>
      <c r="F2773" s="10">
        <v>42036</v>
      </c>
      <c r="G2773" s="10">
        <v>45323</v>
      </c>
      <c r="H2773" s="11">
        <v>10</v>
      </c>
      <c r="I2773" s="20" t="s">
        <v>259</v>
      </c>
      <c r="J2773" s="11" t="s">
        <v>261</v>
      </c>
      <c r="K2773" s="11" t="s">
        <v>8715</v>
      </c>
      <c r="L2773" s="11">
        <v>2</v>
      </c>
    </row>
    <row r="2774" spans="1:12">
      <c r="A2774" s="11" t="s">
        <v>5524</v>
      </c>
      <c r="D2774" s="11" t="s">
        <v>260</v>
      </c>
      <c r="E2774" s="19" t="s">
        <v>5774</v>
      </c>
      <c r="F2774" s="10">
        <v>42036</v>
      </c>
      <c r="G2774" s="10">
        <v>45323</v>
      </c>
      <c r="H2774" s="11">
        <v>10</v>
      </c>
      <c r="I2774" s="20" t="s">
        <v>259</v>
      </c>
      <c r="J2774" s="11" t="s">
        <v>261</v>
      </c>
      <c r="K2774" s="11" t="s">
        <v>8715</v>
      </c>
      <c r="L2774" s="11">
        <v>2</v>
      </c>
    </row>
    <row r="2775" spans="1:12">
      <c r="A2775" s="11" t="s">
        <v>5525</v>
      </c>
      <c r="D2775" s="11" t="s">
        <v>260</v>
      </c>
      <c r="E2775" s="19" t="s">
        <v>5775</v>
      </c>
      <c r="F2775" s="10">
        <v>42036</v>
      </c>
      <c r="G2775" s="10">
        <v>45323</v>
      </c>
      <c r="H2775" s="11">
        <v>10</v>
      </c>
      <c r="I2775" s="20" t="s">
        <v>259</v>
      </c>
      <c r="J2775" s="11" t="s">
        <v>261</v>
      </c>
      <c r="K2775" s="11" t="s">
        <v>8715</v>
      </c>
      <c r="L2775" s="11">
        <v>2</v>
      </c>
    </row>
    <row r="2776" spans="1:12">
      <c r="A2776" s="11" t="s">
        <v>5526</v>
      </c>
      <c r="D2776" s="11" t="s">
        <v>260</v>
      </c>
      <c r="E2776" s="19" t="s">
        <v>5776</v>
      </c>
      <c r="F2776" s="10">
        <v>42036</v>
      </c>
      <c r="G2776" s="10">
        <v>45323</v>
      </c>
      <c r="H2776" s="11">
        <v>10</v>
      </c>
      <c r="I2776" s="20" t="s">
        <v>259</v>
      </c>
      <c r="J2776" s="11" t="s">
        <v>261</v>
      </c>
      <c r="K2776" s="11" t="s">
        <v>8715</v>
      </c>
      <c r="L2776" s="11">
        <v>2</v>
      </c>
    </row>
    <row r="2777" spans="1:12">
      <c r="A2777" s="11" t="s">
        <v>5527</v>
      </c>
      <c r="D2777" s="11" t="s">
        <v>260</v>
      </c>
      <c r="E2777" s="19" t="s">
        <v>5777</v>
      </c>
      <c r="F2777" s="10">
        <v>42036</v>
      </c>
      <c r="G2777" s="10">
        <v>45323</v>
      </c>
      <c r="H2777" s="11">
        <v>10</v>
      </c>
      <c r="I2777" s="20" t="s">
        <v>259</v>
      </c>
      <c r="J2777" s="11" t="s">
        <v>261</v>
      </c>
      <c r="K2777" s="11" t="s">
        <v>8715</v>
      </c>
      <c r="L2777" s="11">
        <v>2</v>
      </c>
    </row>
    <row r="2778" spans="1:12">
      <c r="A2778" s="11" t="s">
        <v>5528</v>
      </c>
      <c r="D2778" s="11" t="s">
        <v>260</v>
      </c>
      <c r="E2778" s="19" t="s">
        <v>5778</v>
      </c>
      <c r="F2778" s="10">
        <v>42036</v>
      </c>
      <c r="G2778" s="10">
        <v>45323</v>
      </c>
      <c r="H2778" s="11">
        <v>10</v>
      </c>
      <c r="I2778" s="20" t="s">
        <v>259</v>
      </c>
      <c r="J2778" s="11" t="s">
        <v>261</v>
      </c>
      <c r="K2778" s="11" t="s">
        <v>8715</v>
      </c>
      <c r="L2778" s="11">
        <v>2</v>
      </c>
    </row>
    <row r="2779" spans="1:12">
      <c r="A2779" s="11" t="s">
        <v>5529</v>
      </c>
      <c r="D2779" s="11" t="s">
        <v>260</v>
      </c>
      <c r="E2779" s="19" t="s">
        <v>5779</v>
      </c>
      <c r="F2779" s="10">
        <v>42036</v>
      </c>
      <c r="G2779" s="10">
        <v>45323</v>
      </c>
      <c r="H2779" s="11">
        <v>10</v>
      </c>
      <c r="I2779" s="20" t="s">
        <v>259</v>
      </c>
      <c r="J2779" s="11" t="s">
        <v>261</v>
      </c>
      <c r="K2779" s="11" t="s">
        <v>8715</v>
      </c>
      <c r="L2779" s="11">
        <v>2</v>
      </c>
    </row>
    <row r="2780" spans="1:12">
      <c r="A2780" s="11" t="s">
        <v>5530</v>
      </c>
      <c r="D2780" s="11" t="s">
        <v>260</v>
      </c>
      <c r="E2780" s="19" t="s">
        <v>5780</v>
      </c>
      <c r="F2780" s="10">
        <v>42036</v>
      </c>
      <c r="G2780" s="10">
        <v>45323</v>
      </c>
      <c r="H2780" s="11">
        <v>10</v>
      </c>
      <c r="I2780" s="20" t="s">
        <v>259</v>
      </c>
      <c r="J2780" s="11" t="s">
        <v>261</v>
      </c>
      <c r="K2780" s="11" t="s">
        <v>8715</v>
      </c>
      <c r="L2780" s="11">
        <v>2</v>
      </c>
    </row>
    <row r="2781" spans="1:12">
      <c r="A2781" s="11" t="s">
        <v>5531</v>
      </c>
      <c r="D2781" s="11" t="s">
        <v>260</v>
      </c>
      <c r="E2781" s="19" t="s">
        <v>5781</v>
      </c>
      <c r="F2781" s="10">
        <v>42036</v>
      </c>
      <c r="G2781" s="10">
        <v>45323</v>
      </c>
      <c r="H2781" s="11">
        <v>10</v>
      </c>
      <c r="I2781" s="20" t="s">
        <v>259</v>
      </c>
      <c r="J2781" s="11" t="s">
        <v>261</v>
      </c>
      <c r="K2781" s="11" t="s">
        <v>8715</v>
      </c>
      <c r="L2781" s="11">
        <v>2</v>
      </c>
    </row>
    <row r="2782" spans="1:12">
      <c r="A2782" s="11" t="s">
        <v>5532</v>
      </c>
      <c r="D2782" s="11" t="s">
        <v>260</v>
      </c>
      <c r="E2782" s="19" t="s">
        <v>5782</v>
      </c>
      <c r="F2782" s="10">
        <v>42036</v>
      </c>
      <c r="G2782" s="10">
        <v>45323</v>
      </c>
      <c r="H2782" s="11">
        <v>10</v>
      </c>
      <c r="I2782" s="20" t="s">
        <v>259</v>
      </c>
      <c r="J2782" s="11" t="s">
        <v>261</v>
      </c>
      <c r="K2782" s="11" t="s">
        <v>8715</v>
      </c>
      <c r="L2782" s="11">
        <v>2</v>
      </c>
    </row>
    <row r="2783" spans="1:12">
      <c r="A2783" s="11" t="s">
        <v>5533</v>
      </c>
      <c r="D2783" s="11" t="s">
        <v>260</v>
      </c>
      <c r="E2783" s="19" t="s">
        <v>5783</v>
      </c>
      <c r="F2783" s="10">
        <v>42036</v>
      </c>
      <c r="G2783" s="10">
        <v>45323</v>
      </c>
      <c r="H2783" s="11">
        <v>10</v>
      </c>
      <c r="I2783" s="20" t="s">
        <v>259</v>
      </c>
      <c r="J2783" s="11" t="s">
        <v>261</v>
      </c>
      <c r="K2783" s="11" t="s">
        <v>8715</v>
      </c>
      <c r="L2783" s="11">
        <v>2</v>
      </c>
    </row>
    <row r="2784" spans="1:12">
      <c r="A2784" s="11" t="s">
        <v>5534</v>
      </c>
      <c r="D2784" s="11" t="s">
        <v>260</v>
      </c>
      <c r="E2784" s="19" t="s">
        <v>5784</v>
      </c>
      <c r="F2784" s="10">
        <v>42036</v>
      </c>
      <c r="G2784" s="10">
        <v>45323</v>
      </c>
      <c r="H2784" s="11">
        <v>10</v>
      </c>
      <c r="I2784" s="20" t="s">
        <v>259</v>
      </c>
      <c r="J2784" s="11" t="s">
        <v>261</v>
      </c>
      <c r="K2784" s="11" t="s">
        <v>8715</v>
      </c>
      <c r="L2784" s="11">
        <v>2</v>
      </c>
    </row>
    <row r="2785" spans="1:12">
      <c r="A2785" s="11" t="s">
        <v>5535</v>
      </c>
      <c r="D2785" s="11" t="s">
        <v>260</v>
      </c>
      <c r="E2785" s="19" t="s">
        <v>5785</v>
      </c>
      <c r="F2785" s="10">
        <v>42036</v>
      </c>
      <c r="G2785" s="10">
        <v>45323</v>
      </c>
      <c r="H2785" s="11">
        <v>10</v>
      </c>
      <c r="I2785" s="20" t="s">
        <v>259</v>
      </c>
      <c r="J2785" s="11" t="s">
        <v>261</v>
      </c>
      <c r="K2785" s="11" t="s">
        <v>8715</v>
      </c>
      <c r="L2785" s="11">
        <v>2</v>
      </c>
    </row>
    <row r="2786" spans="1:12">
      <c r="A2786" s="11" t="s">
        <v>5536</v>
      </c>
      <c r="D2786" s="11" t="s">
        <v>260</v>
      </c>
      <c r="E2786" s="19" t="s">
        <v>5786</v>
      </c>
      <c r="F2786" s="10">
        <v>42036</v>
      </c>
      <c r="G2786" s="10">
        <v>45323</v>
      </c>
      <c r="H2786" s="11">
        <v>10</v>
      </c>
      <c r="I2786" s="20" t="s">
        <v>259</v>
      </c>
      <c r="J2786" s="11" t="s">
        <v>261</v>
      </c>
      <c r="K2786" s="11" t="s">
        <v>8715</v>
      </c>
      <c r="L2786" s="11">
        <v>2</v>
      </c>
    </row>
    <row r="2787" spans="1:12">
      <c r="A2787" s="11" t="s">
        <v>5537</v>
      </c>
      <c r="D2787" s="11" t="s">
        <v>260</v>
      </c>
      <c r="E2787" s="19" t="s">
        <v>5787</v>
      </c>
      <c r="F2787" s="10">
        <v>42036</v>
      </c>
      <c r="G2787" s="10">
        <v>45323</v>
      </c>
      <c r="H2787" s="11">
        <v>10</v>
      </c>
      <c r="I2787" s="20" t="s">
        <v>259</v>
      </c>
      <c r="J2787" s="11" t="s">
        <v>261</v>
      </c>
      <c r="K2787" s="11" t="s">
        <v>8715</v>
      </c>
      <c r="L2787" s="11">
        <v>2</v>
      </c>
    </row>
    <row r="2788" spans="1:12">
      <c r="A2788" s="11" t="s">
        <v>5538</v>
      </c>
      <c r="D2788" s="11" t="s">
        <v>260</v>
      </c>
      <c r="E2788" s="19" t="s">
        <v>5788</v>
      </c>
      <c r="F2788" s="10">
        <v>42036</v>
      </c>
      <c r="G2788" s="10">
        <v>45323</v>
      </c>
      <c r="H2788" s="11">
        <v>10</v>
      </c>
      <c r="I2788" s="20" t="s">
        <v>259</v>
      </c>
      <c r="J2788" s="11" t="s">
        <v>261</v>
      </c>
      <c r="K2788" s="11" t="s">
        <v>8715</v>
      </c>
      <c r="L2788" s="11">
        <v>2</v>
      </c>
    </row>
    <row r="2789" spans="1:12">
      <c r="A2789" s="11" t="s">
        <v>5539</v>
      </c>
      <c r="D2789" s="11" t="s">
        <v>260</v>
      </c>
      <c r="E2789" s="19" t="s">
        <v>5789</v>
      </c>
      <c r="F2789" s="10">
        <v>42036</v>
      </c>
      <c r="G2789" s="10">
        <v>45323</v>
      </c>
      <c r="H2789" s="11">
        <v>10</v>
      </c>
      <c r="I2789" s="20" t="s">
        <v>259</v>
      </c>
      <c r="J2789" s="11" t="s">
        <v>261</v>
      </c>
      <c r="K2789" s="11" t="s">
        <v>8715</v>
      </c>
      <c r="L2789" s="11">
        <v>2</v>
      </c>
    </row>
    <row r="2790" spans="1:12">
      <c r="A2790" s="11" t="s">
        <v>5540</v>
      </c>
      <c r="D2790" s="11" t="s">
        <v>260</v>
      </c>
      <c r="E2790" s="19" t="s">
        <v>5790</v>
      </c>
      <c r="F2790" s="10">
        <v>42036</v>
      </c>
      <c r="G2790" s="10">
        <v>45323</v>
      </c>
      <c r="H2790" s="11">
        <v>10</v>
      </c>
      <c r="I2790" s="20" t="s">
        <v>259</v>
      </c>
      <c r="J2790" s="11" t="s">
        <v>261</v>
      </c>
      <c r="K2790" s="11" t="s">
        <v>8715</v>
      </c>
      <c r="L2790" s="11">
        <v>2</v>
      </c>
    </row>
    <row r="2791" spans="1:12">
      <c r="A2791" s="11" t="s">
        <v>5541</v>
      </c>
      <c r="D2791" s="11" t="s">
        <v>260</v>
      </c>
      <c r="E2791" s="19" t="s">
        <v>5791</v>
      </c>
      <c r="F2791" s="10">
        <v>42036</v>
      </c>
      <c r="G2791" s="10">
        <v>45323</v>
      </c>
      <c r="H2791" s="11">
        <v>10</v>
      </c>
      <c r="I2791" s="20" t="s">
        <v>259</v>
      </c>
      <c r="J2791" s="11" t="s">
        <v>261</v>
      </c>
      <c r="K2791" s="11" t="s">
        <v>8715</v>
      </c>
      <c r="L2791" s="11">
        <v>2</v>
      </c>
    </row>
    <row r="2792" spans="1:12">
      <c r="A2792" s="11" t="s">
        <v>5542</v>
      </c>
      <c r="D2792" s="11" t="s">
        <v>260</v>
      </c>
      <c r="E2792" s="19" t="s">
        <v>5792</v>
      </c>
      <c r="F2792" s="10">
        <v>42036</v>
      </c>
      <c r="G2792" s="10">
        <v>45323</v>
      </c>
      <c r="H2792" s="11">
        <v>10</v>
      </c>
      <c r="I2792" s="20" t="s">
        <v>259</v>
      </c>
      <c r="J2792" s="11" t="s">
        <v>261</v>
      </c>
      <c r="K2792" s="11" t="s">
        <v>8715</v>
      </c>
      <c r="L2792" s="11">
        <v>2</v>
      </c>
    </row>
    <row r="2793" spans="1:12">
      <c r="A2793" s="11" t="s">
        <v>5543</v>
      </c>
      <c r="D2793" s="11" t="s">
        <v>260</v>
      </c>
      <c r="E2793" s="19" t="s">
        <v>5793</v>
      </c>
      <c r="F2793" s="10">
        <v>42036</v>
      </c>
      <c r="G2793" s="10">
        <v>45323</v>
      </c>
      <c r="H2793" s="11">
        <v>10</v>
      </c>
      <c r="I2793" s="20" t="s">
        <v>259</v>
      </c>
      <c r="J2793" s="11" t="s">
        <v>261</v>
      </c>
      <c r="K2793" s="11" t="s">
        <v>8715</v>
      </c>
      <c r="L2793" s="11">
        <v>2</v>
      </c>
    </row>
    <row r="2794" spans="1:12">
      <c r="A2794" s="11" t="s">
        <v>5544</v>
      </c>
      <c r="D2794" s="11" t="s">
        <v>260</v>
      </c>
      <c r="E2794" s="19" t="s">
        <v>5794</v>
      </c>
      <c r="F2794" s="10">
        <v>42036</v>
      </c>
      <c r="G2794" s="10">
        <v>45323</v>
      </c>
      <c r="H2794" s="11">
        <v>10</v>
      </c>
      <c r="I2794" s="20" t="s">
        <v>259</v>
      </c>
      <c r="J2794" s="11" t="s">
        <v>261</v>
      </c>
      <c r="K2794" s="11" t="s">
        <v>8715</v>
      </c>
      <c r="L2794" s="11">
        <v>2</v>
      </c>
    </row>
    <row r="2795" spans="1:12">
      <c r="A2795" s="11" t="s">
        <v>5545</v>
      </c>
      <c r="D2795" s="11" t="s">
        <v>260</v>
      </c>
      <c r="E2795" s="19" t="s">
        <v>5795</v>
      </c>
      <c r="F2795" s="10">
        <v>42036</v>
      </c>
      <c r="G2795" s="10">
        <v>45323</v>
      </c>
      <c r="H2795" s="11">
        <v>10</v>
      </c>
      <c r="I2795" s="20" t="s">
        <v>259</v>
      </c>
      <c r="J2795" s="11" t="s">
        <v>261</v>
      </c>
      <c r="K2795" s="11" t="s">
        <v>8715</v>
      </c>
      <c r="L2795" s="11">
        <v>2</v>
      </c>
    </row>
    <row r="2796" spans="1:12">
      <c r="A2796" s="11" t="s">
        <v>5546</v>
      </c>
      <c r="D2796" s="11" t="s">
        <v>260</v>
      </c>
      <c r="E2796" s="19" t="s">
        <v>5796</v>
      </c>
      <c r="F2796" s="10">
        <v>42036</v>
      </c>
      <c r="G2796" s="10">
        <v>45323</v>
      </c>
      <c r="H2796" s="11">
        <v>10</v>
      </c>
      <c r="I2796" s="20" t="s">
        <v>259</v>
      </c>
      <c r="J2796" s="11" t="s">
        <v>261</v>
      </c>
      <c r="K2796" s="11" t="s">
        <v>8715</v>
      </c>
      <c r="L2796" s="11">
        <v>2</v>
      </c>
    </row>
    <row r="2797" spans="1:12">
      <c r="A2797" s="11" t="s">
        <v>5547</v>
      </c>
      <c r="D2797" s="11" t="s">
        <v>260</v>
      </c>
      <c r="E2797" s="19" t="s">
        <v>5797</v>
      </c>
      <c r="F2797" s="10">
        <v>42036</v>
      </c>
      <c r="G2797" s="10">
        <v>45323</v>
      </c>
      <c r="H2797" s="11">
        <v>10</v>
      </c>
      <c r="I2797" s="20" t="s">
        <v>259</v>
      </c>
      <c r="J2797" s="11" t="s">
        <v>261</v>
      </c>
      <c r="K2797" s="11" t="s">
        <v>8715</v>
      </c>
      <c r="L2797" s="11">
        <v>2</v>
      </c>
    </row>
    <row r="2798" spans="1:12">
      <c r="A2798" s="11" t="s">
        <v>5548</v>
      </c>
      <c r="D2798" s="11" t="s">
        <v>260</v>
      </c>
      <c r="E2798" s="19" t="s">
        <v>5798</v>
      </c>
      <c r="F2798" s="10">
        <v>42036</v>
      </c>
      <c r="G2798" s="10">
        <v>45323</v>
      </c>
      <c r="H2798" s="11">
        <v>10</v>
      </c>
      <c r="I2798" s="20" t="s">
        <v>259</v>
      </c>
      <c r="J2798" s="11" t="s">
        <v>261</v>
      </c>
      <c r="K2798" s="11" t="s">
        <v>8715</v>
      </c>
      <c r="L2798" s="11">
        <v>2</v>
      </c>
    </row>
    <row r="2799" spans="1:12">
      <c r="A2799" s="11" t="s">
        <v>5549</v>
      </c>
      <c r="D2799" s="11" t="s">
        <v>260</v>
      </c>
      <c r="E2799" s="19" t="s">
        <v>5799</v>
      </c>
      <c r="F2799" s="10">
        <v>42036</v>
      </c>
      <c r="G2799" s="10">
        <v>45323</v>
      </c>
      <c r="H2799" s="11">
        <v>10</v>
      </c>
      <c r="I2799" s="20" t="s">
        <v>259</v>
      </c>
      <c r="J2799" s="11" t="s">
        <v>261</v>
      </c>
      <c r="K2799" s="11" t="s">
        <v>8715</v>
      </c>
      <c r="L2799" s="11">
        <v>2</v>
      </c>
    </row>
    <row r="2800" spans="1:12">
      <c r="A2800" s="11" t="s">
        <v>5550</v>
      </c>
      <c r="D2800" s="11" t="s">
        <v>260</v>
      </c>
      <c r="E2800" s="19" t="s">
        <v>5800</v>
      </c>
      <c r="F2800" s="10">
        <v>42036</v>
      </c>
      <c r="G2800" s="10">
        <v>45323</v>
      </c>
      <c r="H2800" s="11">
        <v>10</v>
      </c>
      <c r="I2800" s="20" t="s">
        <v>259</v>
      </c>
      <c r="J2800" s="11" t="s">
        <v>261</v>
      </c>
      <c r="K2800" s="11" t="s">
        <v>8715</v>
      </c>
      <c r="L2800" s="11">
        <v>2</v>
      </c>
    </row>
    <row r="2801" spans="1:12">
      <c r="A2801" s="11" t="s">
        <v>5551</v>
      </c>
      <c r="D2801" s="11" t="s">
        <v>260</v>
      </c>
      <c r="E2801" s="19" t="s">
        <v>5801</v>
      </c>
      <c r="F2801" s="10">
        <v>42036</v>
      </c>
      <c r="G2801" s="10">
        <v>45323</v>
      </c>
      <c r="H2801" s="11">
        <v>10</v>
      </c>
      <c r="I2801" s="20" t="s">
        <v>259</v>
      </c>
      <c r="J2801" s="11" t="s">
        <v>261</v>
      </c>
      <c r="K2801" s="11" t="s">
        <v>8715</v>
      </c>
      <c r="L2801" s="11">
        <v>2</v>
      </c>
    </row>
    <row r="2802" spans="1:12">
      <c r="A2802" s="11" t="s">
        <v>5552</v>
      </c>
      <c r="D2802" s="11" t="s">
        <v>260</v>
      </c>
      <c r="E2802" s="19" t="s">
        <v>5802</v>
      </c>
      <c r="F2802" s="10">
        <v>42036</v>
      </c>
      <c r="G2802" s="10">
        <v>45323</v>
      </c>
      <c r="H2802" s="11">
        <v>10</v>
      </c>
      <c r="I2802" s="20" t="s">
        <v>259</v>
      </c>
      <c r="J2802" s="11" t="s">
        <v>261</v>
      </c>
      <c r="K2802" s="11" t="s">
        <v>8715</v>
      </c>
      <c r="L2802" s="11">
        <v>2</v>
      </c>
    </row>
    <row r="2803" spans="1:12">
      <c r="A2803" s="11" t="s">
        <v>5553</v>
      </c>
      <c r="D2803" s="11" t="s">
        <v>260</v>
      </c>
      <c r="E2803" s="19" t="s">
        <v>5803</v>
      </c>
      <c r="F2803" s="10">
        <v>42036</v>
      </c>
      <c r="G2803" s="10">
        <v>45323</v>
      </c>
      <c r="H2803" s="11">
        <v>10</v>
      </c>
      <c r="I2803" s="20" t="s">
        <v>259</v>
      </c>
      <c r="J2803" s="11" t="s">
        <v>261</v>
      </c>
      <c r="K2803" s="11" t="s">
        <v>8715</v>
      </c>
      <c r="L2803" s="11">
        <v>2</v>
      </c>
    </row>
    <row r="2804" spans="1:12">
      <c r="A2804" s="11" t="s">
        <v>5554</v>
      </c>
      <c r="D2804" s="11" t="s">
        <v>260</v>
      </c>
      <c r="E2804" s="19" t="s">
        <v>5804</v>
      </c>
      <c r="F2804" s="10">
        <v>42036</v>
      </c>
      <c r="G2804" s="10">
        <v>45323</v>
      </c>
      <c r="H2804" s="11">
        <v>10</v>
      </c>
      <c r="I2804" s="20" t="s">
        <v>259</v>
      </c>
      <c r="J2804" s="11" t="s">
        <v>261</v>
      </c>
      <c r="K2804" s="11" t="s">
        <v>8715</v>
      </c>
      <c r="L2804" s="11">
        <v>2</v>
      </c>
    </row>
    <row r="2805" spans="1:12">
      <c r="A2805" s="11" t="s">
        <v>5555</v>
      </c>
      <c r="D2805" s="11" t="s">
        <v>260</v>
      </c>
      <c r="E2805" s="19" t="s">
        <v>5805</v>
      </c>
      <c r="F2805" s="10">
        <v>42036</v>
      </c>
      <c r="G2805" s="10">
        <v>45323</v>
      </c>
      <c r="H2805" s="11">
        <v>10</v>
      </c>
      <c r="I2805" s="20" t="s">
        <v>259</v>
      </c>
      <c r="J2805" s="11" t="s">
        <v>261</v>
      </c>
      <c r="K2805" s="11" t="s">
        <v>8715</v>
      </c>
      <c r="L2805" s="11">
        <v>2</v>
      </c>
    </row>
    <row r="2806" spans="1:12">
      <c r="A2806" s="11" t="s">
        <v>5556</v>
      </c>
      <c r="D2806" s="11" t="s">
        <v>260</v>
      </c>
      <c r="E2806" s="19" t="s">
        <v>5806</v>
      </c>
      <c r="F2806" s="10">
        <v>42036</v>
      </c>
      <c r="G2806" s="10">
        <v>45323</v>
      </c>
      <c r="H2806" s="11">
        <v>10</v>
      </c>
      <c r="I2806" s="20" t="s">
        <v>259</v>
      </c>
      <c r="J2806" s="11" t="s">
        <v>261</v>
      </c>
      <c r="K2806" s="11" t="s">
        <v>8715</v>
      </c>
      <c r="L2806" s="11">
        <v>2</v>
      </c>
    </row>
    <row r="2807" spans="1:12">
      <c r="A2807" s="11" t="s">
        <v>5557</v>
      </c>
      <c r="D2807" s="11" t="s">
        <v>260</v>
      </c>
      <c r="E2807" s="19" t="s">
        <v>5807</v>
      </c>
      <c r="F2807" s="10">
        <v>42036</v>
      </c>
      <c r="G2807" s="10">
        <v>45323</v>
      </c>
      <c r="H2807" s="11">
        <v>10</v>
      </c>
      <c r="I2807" s="20" t="s">
        <v>259</v>
      </c>
      <c r="J2807" s="11" t="s">
        <v>261</v>
      </c>
      <c r="K2807" s="11" t="s">
        <v>8715</v>
      </c>
      <c r="L2807" s="11">
        <v>2</v>
      </c>
    </row>
    <row r="2808" spans="1:12">
      <c r="A2808" s="11" t="s">
        <v>5558</v>
      </c>
      <c r="D2808" s="11" t="s">
        <v>260</v>
      </c>
      <c r="E2808" s="19" t="s">
        <v>5808</v>
      </c>
      <c r="F2808" s="10">
        <v>42036</v>
      </c>
      <c r="G2808" s="10">
        <v>45323</v>
      </c>
      <c r="H2808" s="11">
        <v>10</v>
      </c>
      <c r="I2808" s="20" t="s">
        <v>259</v>
      </c>
      <c r="J2808" s="11" t="s">
        <v>261</v>
      </c>
      <c r="K2808" s="11" t="s">
        <v>8715</v>
      </c>
      <c r="L2808" s="11">
        <v>2</v>
      </c>
    </row>
    <row r="2809" spans="1:12">
      <c r="A2809" s="11" t="s">
        <v>5559</v>
      </c>
      <c r="D2809" s="11" t="s">
        <v>260</v>
      </c>
      <c r="E2809" s="19" t="s">
        <v>5809</v>
      </c>
      <c r="F2809" s="10">
        <v>42036</v>
      </c>
      <c r="G2809" s="10">
        <v>45323</v>
      </c>
      <c r="H2809" s="11">
        <v>10</v>
      </c>
      <c r="I2809" s="20" t="s">
        <v>259</v>
      </c>
      <c r="J2809" s="11" t="s">
        <v>261</v>
      </c>
      <c r="K2809" s="11" t="s">
        <v>8715</v>
      </c>
      <c r="L2809" s="11">
        <v>2</v>
      </c>
    </row>
    <row r="2810" spans="1:12">
      <c r="A2810" s="11" t="s">
        <v>5560</v>
      </c>
      <c r="D2810" s="11" t="s">
        <v>260</v>
      </c>
      <c r="E2810" s="19" t="s">
        <v>5810</v>
      </c>
      <c r="F2810" s="10">
        <v>42036</v>
      </c>
      <c r="G2810" s="10">
        <v>45323</v>
      </c>
      <c r="H2810" s="11">
        <v>10</v>
      </c>
      <c r="I2810" s="20" t="s">
        <v>259</v>
      </c>
      <c r="J2810" s="11" t="s">
        <v>261</v>
      </c>
      <c r="K2810" s="11" t="s">
        <v>8715</v>
      </c>
      <c r="L2810" s="11">
        <v>2</v>
      </c>
    </row>
    <row r="2811" spans="1:12">
      <c r="A2811" s="11" t="s">
        <v>5561</v>
      </c>
      <c r="D2811" s="11" t="s">
        <v>260</v>
      </c>
      <c r="E2811" s="19" t="s">
        <v>5811</v>
      </c>
      <c r="F2811" s="10">
        <v>42036</v>
      </c>
      <c r="G2811" s="10">
        <v>45323</v>
      </c>
      <c r="H2811" s="11">
        <v>10</v>
      </c>
      <c r="I2811" s="20" t="s">
        <v>259</v>
      </c>
      <c r="J2811" s="11" t="s">
        <v>261</v>
      </c>
      <c r="K2811" s="11" t="s">
        <v>8715</v>
      </c>
      <c r="L2811" s="11">
        <v>2</v>
      </c>
    </row>
    <row r="2812" spans="1:12">
      <c r="A2812" s="11" t="s">
        <v>5562</v>
      </c>
      <c r="D2812" s="11" t="s">
        <v>260</v>
      </c>
      <c r="E2812" s="19" t="s">
        <v>5812</v>
      </c>
      <c r="F2812" s="10">
        <v>42036</v>
      </c>
      <c r="G2812" s="10">
        <v>45323</v>
      </c>
      <c r="H2812" s="11">
        <v>10</v>
      </c>
      <c r="I2812" s="20" t="s">
        <v>259</v>
      </c>
      <c r="J2812" s="11" t="s">
        <v>261</v>
      </c>
      <c r="K2812" s="11" t="s">
        <v>8715</v>
      </c>
      <c r="L2812" s="11">
        <v>2</v>
      </c>
    </row>
    <row r="2813" spans="1:12">
      <c r="A2813" s="11" t="s">
        <v>5563</v>
      </c>
      <c r="D2813" s="11" t="s">
        <v>260</v>
      </c>
      <c r="E2813" s="19" t="s">
        <v>5813</v>
      </c>
      <c r="F2813" s="10">
        <v>42036</v>
      </c>
      <c r="G2813" s="10">
        <v>45323</v>
      </c>
      <c r="H2813" s="11">
        <v>10</v>
      </c>
      <c r="I2813" s="20" t="s">
        <v>259</v>
      </c>
      <c r="J2813" s="11" t="s">
        <v>261</v>
      </c>
      <c r="K2813" s="11" t="s">
        <v>8715</v>
      </c>
      <c r="L2813" s="11">
        <v>2</v>
      </c>
    </row>
    <row r="2814" spans="1:12">
      <c r="A2814" s="11" t="s">
        <v>5564</v>
      </c>
      <c r="D2814" s="11" t="s">
        <v>260</v>
      </c>
      <c r="E2814" s="19" t="s">
        <v>5814</v>
      </c>
      <c r="F2814" s="10">
        <v>42036</v>
      </c>
      <c r="G2814" s="10">
        <v>45323</v>
      </c>
      <c r="H2814" s="11">
        <v>10</v>
      </c>
      <c r="I2814" s="20" t="s">
        <v>259</v>
      </c>
      <c r="J2814" s="11" t="s">
        <v>261</v>
      </c>
      <c r="K2814" s="11" t="s">
        <v>8715</v>
      </c>
      <c r="L2814" s="11">
        <v>2</v>
      </c>
    </row>
    <row r="2815" spans="1:12">
      <c r="A2815" s="11" t="s">
        <v>5565</v>
      </c>
      <c r="D2815" s="11" t="s">
        <v>260</v>
      </c>
      <c r="E2815" s="19" t="s">
        <v>5815</v>
      </c>
      <c r="F2815" s="10">
        <v>42036</v>
      </c>
      <c r="G2815" s="10">
        <v>45323</v>
      </c>
      <c r="H2815" s="11">
        <v>10</v>
      </c>
      <c r="I2815" s="20" t="s">
        <v>259</v>
      </c>
      <c r="J2815" s="11" t="s">
        <v>261</v>
      </c>
      <c r="K2815" s="11" t="s">
        <v>8715</v>
      </c>
      <c r="L2815" s="11">
        <v>2</v>
      </c>
    </row>
    <row r="2816" spans="1:12">
      <c r="A2816" s="11" t="s">
        <v>5566</v>
      </c>
      <c r="D2816" s="11" t="s">
        <v>260</v>
      </c>
      <c r="E2816" s="19" t="s">
        <v>5816</v>
      </c>
      <c r="F2816" s="10">
        <v>42036</v>
      </c>
      <c r="G2816" s="10">
        <v>45323</v>
      </c>
      <c r="H2816" s="11">
        <v>10</v>
      </c>
      <c r="I2816" s="20" t="s">
        <v>259</v>
      </c>
      <c r="J2816" s="11" t="s">
        <v>261</v>
      </c>
      <c r="K2816" s="11" t="s">
        <v>8715</v>
      </c>
      <c r="L2816" s="11">
        <v>2</v>
      </c>
    </row>
    <row r="2817" spans="1:12">
      <c r="A2817" s="11" t="s">
        <v>5567</v>
      </c>
      <c r="D2817" s="11" t="s">
        <v>260</v>
      </c>
      <c r="E2817" s="19" t="s">
        <v>5817</v>
      </c>
      <c r="F2817" s="10">
        <v>42036</v>
      </c>
      <c r="G2817" s="10">
        <v>45323</v>
      </c>
      <c r="H2817" s="11">
        <v>10</v>
      </c>
      <c r="I2817" s="20" t="s">
        <v>259</v>
      </c>
      <c r="J2817" s="11" t="s">
        <v>261</v>
      </c>
      <c r="K2817" s="11" t="s">
        <v>8715</v>
      </c>
      <c r="L2817" s="11">
        <v>2</v>
      </c>
    </row>
    <row r="2818" spans="1:12">
      <c r="A2818" s="11" t="s">
        <v>5568</v>
      </c>
      <c r="D2818" s="11" t="s">
        <v>260</v>
      </c>
      <c r="E2818" s="19" t="s">
        <v>5818</v>
      </c>
      <c r="F2818" s="10">
        <v>42036</v>
      </c>
      <c r="G2818" s="10">
        <v>45323</v>
      </c>
      <c r="H2818" s="11">
        <v>10</v>
      </c>
      <c r="I2818" s="20" t="s">
        <v>259</v>
      </c>
      <c r="J2818" s="11" t="s">
        <v>261</v>
      </c>
      <c r="K2818" s="11" t="s">
        <v>8715</v>
      </c>
      <c r="L2818" s="11">
        <v>2</v>
      </c>
    </row>
    <row r="2819" spans="1:12">
      <c r="A2819" s="11" t="s">
        <v>5569</v>
      </c>
      <c r="D2819" s="11" t="s">
        <v>260</v>
      </c>
      <c r="E2819" s="19" t="s">
        <v>5819</v>
      </c>
      <c r="F2819" s="10">
        <v>42036</v>
      </c>
      <c r="G2819" s="10">
        <v>45323</v>
      </c>
      <c r="H2819" s="11">
        <v>10</v>
      </c>
      <c r="I2819" s="20" t="s">
        <v>259</v>
      </c>
      <c r="J2819" s="11" t="s">
        <v>261</v>
      </c>
      <c r="K2819" s="11" t="s">
        <v>8715</v>
      </c>
      <c r="L2819" s="11">
        <v>2</v>
      </c>
    </row>
    <row r="2820" spans="1:12">
      <c r="A2820" s="11" t="s">
        <v>5570</v>
      </c>
      <c r="D2820" s="11" t="s">
        <v>260</v>
      </c>
      <c r="E2820" s="19" t="s">
        <v>5820</v>
      </c>
      <c r="F2820" s="10">
        <v>42036</v>
      </c>
      <c r="G2820" s="10">
        <v>45323</v>
      </c>
      <c r="H2820" s="11">
        <v>10</v>
      </c>
      <c r="I2820" s="20" t="s">
        <v>259</v>
      </c>
      <c r="J2820" s="11" t="s">
        <v>261</v>
      </c>
      <c r="K2820" s="11" t="s">
        <v>8715</v>
      </c>
      <c r="L2820" s="11">
        <v>2</v>
      </c>
    </row>
    <row r="2821" spans="1:12">
      <c r="A2821" s="11" t="s">
        <v>5571</v>
      </c>
      <c r="D2821" s="11" t="s">
        <v>260</v>
      </c>
      <c r="E2821" s="19" t="s">
        <v>5821</v>
      </c>
      <c r="F2821" s="10">
        <v>42036</v>
      </c>
      <c r="G2821" s="10">
        <v>45323</v>
      </c>
      <c r="H2821" s="11">
        <v>10</v>
      </c>
      <c r="I2821" s="20" t="s">
        <v>259</v>
      </c>
      <c r="J2821" s="11" t="s">
        <v>261</v>
      </c>
      <c r="K2821" s="11" t="s">
        <v>8715</v>
      </c>
      <c r="L2821" s="11">
        <v>2</v>
      </c>
    </row>
    <row r="2822" spans="1:12">
      <c r="A2822" s="11" t="s">
        <v>5572</v>
      </c>
      <c r="D2822" s="11" t="s">
        <v>260</v>
      </c>
      <c r="E2822" s="19" t="s">
        <v>5822</v>
      </c>
      <c r="F2822" s="10">
        <v>42036</v>
      </c>
      <c r="G2822" s="10">
        <v>45323</v>
      </c>
      <c r="H2822" s="11">
        <v>10</v>
      </c>
      <c r="I2822" s="20" t="s">
        <v>259</v>
      </c>
      <c r="J2822" s="11" t="s">
        <v>261</v>
      </c>
      <c r="K2822" s="11" t="s">
        <v>8715</v>
      </c>
      <c r="L2822" s="11">
        <v>2</v>
      </c>
    </row>
    <row r="2823" spans="1:12">
      <c r="A2823" s="11" t="s">
        <v>5573</v>
      </c>
      <c r="D2823" s="11" t="s">
        <v>260</v>
      </c>
      <c r="E2823" s="19" t="s">
        <v>5823</v>
      </c>
      <c r="F2823" s="10">
        <v>42036</v>
      </c>
      <c r="G2823" s="10">
        <v>45323</v>
      </c>
      <c r="H2823" s="11">
        <v>10</v>
      </c>
      <c r="I2823" s="20" t="s">
        <v>259</v>
      </c>
      <c r="J2823" s="11" t="s">
        <v>261</v>
      </c>
      <c r="K2823" s="11" t="s">
        <v>8715</v>
      </c>
      <c r="L2823" s="11">
        <v>2</v>
      </c>
    </row>
    <row r="2824" spans="1:12">
      <c r="A2824" s="11" t="s">
        <v>5574</v>
      </c>
      <c r="D2824" s="11" t="s">
        <v>260</v>
      </c>
      <c r="E2824" s="19" t="s">
        <v>5824</v>
      </c>
      <c r="F2824" s="10">
        <v>42036</v>
      </c>
      <c r="G2824" s="10">
        <v>45323</v>
      </c>
      <c r="H2824" s="11">
        <v>10</v>
      </c>
      <c r="I2824" s="20" t="s">
        <v>259</v>
      </c>
      <c r="J2824" s="11" t="s">
        <v>261</v>
      </c>
      <c r="K2824" s="11" t="s">
        <v>8715</v>
      </c>
      <c r="L2824" s="11">
        <v>2</v>
      </c>
    </row>
    <row r="2825" spans="1:12">
      <c r="A2825" s="11" t="s">
        <v>5575</v>
      </c>
      <c r="D2825" s="11" t="s">
        <v>260</v>
      </c>
      <c r="E2825" s="19" t="s">
        <v>5825</v>
      </c>
      <c r="F2825" s="10">
        <v>42036</v>
      </c>
      <c r="G2825" s="10">
        <v>45323</v>
      </c>
      <c r="H2825" s="11">
        <v>10</v>
      </c>
      <c r="I2825" s="20" t="s">
        <v>259</v>
      </c>
      <c r="J2825" s="11" t="s">
        <v>261</v>
      </c>
      <c r="K2825" s="11" t="s">
        <v>8715</v>
      </c>
      <c r="L2825" s="11">
        <v>2</v>
      </c>
    </row>
    <row r="2826" spans="1:12">
      <c r="A2826" s="11" t="s">
        <v>5576</v>
      </c>
      <c r="D2826" s="11" t="s">
        <v>260</v>
      </c>
      <c r="E2826" s="19" t="s">
        <v>5826</v>
      </c>
      <c r="F2826" s="10">
        <v>42036</v>
      </c>
      <c r="G2826" s="10">
        <v>45323</v>
      </c>
      <c r="H2826" s="11">
        <v>10</v>
      </c>
      <c r="I2826" s="20" t="s">
        <v>259</v>
      </c>
      <c r="J2826" s="11" t="s">
        <v>261</v>
      </c>
      <c r="K2826" s="11" t="s">
        <v>8715</v>
      </c>
      <c r="L2826" s="11">
        <v>2</v>
      </c>
    </row>
    <row r="2827" spans="1:12">
      <c r="A2827" s="11" t="s">
        <v>5577</v>
      </c>
      <c r="D2827" s="11" t="s">
        <v>260</v>
      </c>
      <c r="E2827" s="19" t="s">
        <v>5827</v>
      </c>
      <c r="F2827" s="10">
        <v>42036</v>
      </c>
      <c r="G2827" s="10">
        <v>45323</v>
      </c>
      <c r="H2827" s="11">
        <v>10</v>
      </c>
      <c r="I2827" s="20" t="s">
        <v>259</v>
      </c>
      <c r="J2827" s="11" t="s">
        <v>261</v>
      </c>
      <c r="K2827" s="11" t="s">
        <v>8715</v>
      </c>
      <c r="L2827" s="11">
        <v>2</v>
      </c>
    </row>
    <row r="2828" spans="1:12">
      <c r="A2828" s="11" t="s">
        <v>5578</v>
      </c>
      <c r="D2828" s="11" t="s">
        <v>260</v>
      </c>
      <c r="E2828" s="19" t="s">
        <v>5828</v>
      </c>
      <c r="F2828" s="10">
        <v>42036</v>
      </c>
      <c r="G2828" s="10">
        <v>45323</v>
      </c>
      <c r="H2828" s="11">
        <v>10</v>
      </c>
      <c r="I2828" s="20" t="s">
        <v>259</v>
      </c>
      <c r="J2828" s="11" t="s">
        <v>261</v>
      </c>
      <c r="K2828" s="11" t="s">
        <v>8715</v>
      </c>
      <c r="L2828" s="11">
        <v>2</v>
      </c>
    </row>
    <row r="2829" spans="1:12">
      <c r="A2829" s="11" t="s">
        <v>5579</v>
      </c>
      <c r="D2829" s="11" t="s">
        <v>260</v>
      </c>
      <c r="E2829" s="19" t="s">
        <v>5829</v>
      </c>
      <c r="F2829" s="10">
        <v>42036</v>
      </c>
      <c r="G2829" s="10">
        <v>45323</v>
      </c>
      <c r="H2829" s="11">
        <v>10</v>
      </c>
      <c r="I2829" s="20" t="s">
        <v>259</v>
      </c>
      <c r="J2829" s="11" t="s">
        <v>261</v>
      </c>
      <c r="K2829" s="11" t="s">
        <v>8715</v>
      </c>
      <c r="L2829" s="11">
        <v>2</v>
      </c>
    </row>
    <row r="2830" spans="1:12">
      <c r="A2830" s="11" t="s">
        <v>5580</v>
      </c>
      <c r="D2830" s="11" t="s">
        <v>260</v>
      </c>
      <c r="E2830" s="19" t="s">
        <v>5830</v>
      </c>
      <c r="F2830" s="10">
        <v>42036</v>
      </c>
      <c r="G2830" s="10">
        <v>45323</v>
      </c>
      <c r="H2830" s="11">
        <v>10</v>
      </c>
      <c r="I2830" s="20" t="s">
        <v>259</v>
      </c>
      <c r="J2830" s="11" t="s">
        <v>261</v>
      </c>
      <c r="K2830" s="11" t="s">
        <v>8715</v>
      </c>
      <c r="L2830" s="11">
        <v>2</v>
      </c>
    </row>
    <row r="2831" spans="1:12">
      <c r="A2831" s="11" t="s">
        <v>5581</v>
      </c>
      <c r="D2831" s="11" t="s">
        <v>260</v>
      </c>
      <c r="E2831" s="19" t="s">
        <v>5831</v>
      </c>
      <c r="F2831" s="10">
        <v>42036</v>
      </c>
      <c r="G2831" s="10">
        <v>45323</v>
      </c>
      <c r="H2831" s="11">
        <v>10</v>
      </c>
      <c r="I2831" s="20" t="s">
        <v>259</v>
      </c>
      <c r="J2831" s="11" t="s">
        <v>261</v>
      </c>
      <c r="K2831" s="11" t="s">
        <v>8715</v>
      </c>
      <c r="L2831" s="11">
        <v>2</v>
      </c>
    </row>
    <row r="2832" spans="1:12">
      <c r="A2832" s="11" t="s">
        <v>5582</v>
      </c>
      <c r="D2832" s="11" t="s">
        <v>260</v>
      </c>
      <c r="E2832" s="19" t="s">
        <v>5832</v>
      </c>
      <c r="F2832" s="10">
        <v>42036</v>
      </c>
      <c r="G2832" s="10">
        <v>45323</v>
      </c>
      <c r="H2832" s="11">
        <v>10</v>
      </c>
      <c r="I2832" s="20" t="s">
        <v>259</v>
      </c>
      <c r="J2832" s="11" t="s">
        <v>261</v>
      </c>
      <c r="K2832" s="11" t="s">
        <v>8715</v>
      </c>
      <c r="L2832" s="11">
        <v>2</v>
      </c>
    </row>
    <row r="2833" spans="1:12">
      <c r="A2833" s="11" t="s">
        <v>5583</v>
      </c>
      <c r="D2833" s="11" t="s">
        <v>260</v>
      </c>
      <c r="E2833" s="19" t="s">
        <v>5833</v>
      </c>
      <c r="F2833" s="10">
        <v>42036</v>
      </c>
      <c r="G2833" s="10">
        <v>45323</v>
      </c>
      <c r="H2833" s="11">
        <v>10</v>
      </c>
      <c r="I2833" s="20" t="s">
        <v>259</v>
      </c>
      <c r="J2833" s="11" t="s">
        <v>261</v>
      </c>
      <c r="K2833" s="11" t="s">
        <v>8715</v>
      </c>
      <c r="L2833" s="11">
        <v>2</v>
      </c>
    </row>
    <row r="2834" spans="1:12">
      <c r="A2834" s="11" t="s">
        <v>5584</v>
      </c>
      <c r="D2834" s="11" t="s">
        <v>260</v>
      </c>
      <c r="E2834" s="19" t="s">
        <v>5834</v>
      </c>
      <c r="F2834" s="10">
        <v>42036</v>
      </c>
      <c r="G2834" s="10">
        <v>45323</v>
      </c>
      <c r="H2834" s="11">
        <v>10</v>
      </c>
      <c r="I2834" s="20" t="s">
        <v>259</v>
      </c>
      <c r="J2834" s="11" t="s">
        <v>261</v>
      </c>
      <c r="K2834" s="11" t="s">
        <v>8715</v>
      </c>
      <c r="L2834" s="11">
        <v>2</v>
      </c>
    </row>
    <row r="2835" spans="1:12">
      <c r="A2835" s="11" t="s">
        <v>5585</v>
      </c>
      <c r="D2835" s="11" t="s">
        <v>260</v>
      </c>
      <c r="E2835" s="19" t="s">
        <v>5835</v>
      </c>
      <c r="F2835" s="10">
        <v>42036</v>
      </c>
      <c r="G2835" s="10">
        <v>45323</v>
      </c>
      <c r="H2835" s="11">
        <v>10</v>
      </c>
      <c r="I2835" s="20" t="s">
        <v>259</v>
      </c>
      <c r="J2835" s="11" t="s">
        <v>261</v>
      </c>
      <c r="K2835" s="11" t="s">
        <v>8715</v>
      </c>
      <c r="L2835" s="11">
        <v>2</v>
      </c>
    </row>
    <row r="2836" spans="1:12">
      <c r="A2836" s="11" t="s">
        <v>5586</v>
      </c>
      <c r="D2836" s="11" t="s">
        <v>260</v>
      </c>
      <c r="E2836" s="19" t="s">
        <v>5836</v>
      </c>
      <c r="F2836" s="10">
        <v>42036</v>
      </c>
      <c r="G2836" s="10">
        <v>45323</v>
      </c>
      <c r="H2836" s="11">
        <v>10</v>
      </c>
      <c r="I2836" s="20" t="s">
        <v>259</v>
      </c>
      <c r="J2836" s="11" t="s">
        <v>261</v>
      </c>
      <c r="K2836" s="11" t="s">
        <v>8715</v>
      </c>
      <c r="L2836" s="11">
        <v>2</v>
      </c>
    </row>
    <row r="2837" spans="1:12">
      <c r="A2837" s="11" t="s">
        <v>5587</v>
      </c>
      <c r="D2837" s="11" t="s">
        <v>260</v>
      </c>
      <c r="E2837" s="19" t="s">
        <v>5837</v>
      </c>
      <c r="F2837" s="10">
        <v>42036</v>
      </c>
      <c r="G2837" s="10">
        <v>45323</v>
      </c>
      <c r="H2837" s="11">
        <v>10</v>
      </c>
      <c r="I2837" s="20" t="s">
        <v>259</v>
      </c>
      <c r="J2837" s="11" t="s">
        <v>261</v>
      </c>
      <c r="K2837" s="11" t="s">
        <v>8715</v>
      </c>
      <c r="L2837" s="11">
        <v>2</v>
      </c>
    </row>
    <row r="2838" spans="1:12">
      <c r="A2838" s="11" t="s">
        <v>5588</v>
      </c>
      <c r="D2838" s="11" t="s">
        <v>260</v>
      </c>
      <c r="E2838" s="19" t="s">
        <v>5838</v>
      </c>
      <c r="F2838" s="10">
        <v>42036</v>
      </c>
      <c r="G2838" s="10">
        <v>45323</v>
      </c>
      <c r="H2838" s="11">
        <v>10</v>
      </c>
      <c r="I2838" s="20" t="s">
        <v>259</v>
      </c>
      <c r="J2838" s="11" t="s">
        <v>261</v>
      </c>
      <c r="K2838" s="11" t="s">
        <v>8715</v>
      </c>
      <c r="L2838" s="11">
        <v>2</v>
      </c>
    </row>
    <row r="2839" spans="1:12">
      <c r="A2839" s="11" t="s">
        <v>5589</v>
      </c>
      <c r="D2839" s="11" t="s">
        <v>260</v>
      </c>
      <c r="E2839" s="19" t="s">
        <v>5839</v>
      </c>
      <c r="F2839" s="10">
        <v>42036</v>
      </c>
      <c r="G2839" s="10">
        <v>45323</v>
      </c>
      <c r="H2839" s="11">
        <v>10</v>
      </c>
      <c r="I2839" s="20" t="s">
        <v>259</v>
      </c>
      <c r="J2839" s="11" t="s">
        <v>261</v>
      </c>
      <c r="K2839" s="11" t="s">
        <v>8715</v>
      </c>
      <c r="L2839" s="11">
        <v>2</v>
      </c>
    </row>
    <row r="2840" spans="1:12">
      <c r="A2840" s="11" t="s">
        <v>5590</v>
      </c>
      <c r="D2840" s="11" t="s">
        <v>260</v>
      </c>
      <c r="E2840" s="19" t="s">
        <v>5840</v>
      </c>
      <c r="F2840" s="10">
        <v>42036</v>
      </c>
      <c r="G2840" s="10">
        <v>45323</v>
      </c>
      <c r="H2840" s="11">
        <v>10</v>
      </c>
      <c r="I2840" s="20" t="s">
        <v>259</v>
      </c>
      <c r="J2840" s="11" t="s">
        <v>261</v>
      </c>
      <c r="K2840" s="11" t="s">
        <v>8715</v>
      </c>
      <c r="L2840" s="11">
        <v>2</v>
      </c>
    </row>
    <row r="2841" spans="1:12">
      <c r="A2841" s="11" t="s">
        <v>5591</v>
      </c>
      <c r="D2841" s="11" t="s">
        <v>260</v>
      </c>
      <c r="E2841" s="19" t="s">
        <v>5841</v>
      </c>
      <c r="F2841" s="10">
        <v>42036</v>
      </c>
      <c r="G2841" s="10">
        <v>45323</v>
      </c>
      <c r="H2841" s="11">
        <v>10</v>
      </c>
      <c r="I2841" s="20" t="s">
        <v>259</v>
      </c>
      <c r="J2841" s="11" t="s">
        <v>261</v>
      </c>
      <c r="K2841" s="11" t="s">
        <v>8715</v>
      </c>
      <c r="L2841" s="11">
        <v>2</v>
      </c>
    </row>
    <row r="2842" spans="1:12">
      <c r="A2842" s="11" t="s">
        <v>5592</v>
      </c>
      <c r="D2842" s="11" t="s">
        <v>260</v>
      </c>
      <c r="E2842" s="19" t="s">
        <v>5842</v>
      </c>
      <c r="F2842" s="10">
        <v>42036</v>
      </c>
      <c r="G2842" s="10">
        <v>45323</v>
      </c>
      <c r="H2842" s="11">
        <v>10</v>
      </c>
      <c r="I2842" s="20" t="s">
        <v>259</v>
      </c>
      <c r="J2842" s="11" t="s">
        <v>261</v>
      </c>
      <c r="K2842" s="11" t="s">
        <v>8715</v>
      </c>
      <c r="L2842" s="11">
        <v>2</v>
      </c>
    </row>
    <row r="2843" spans="1:12">
      <c r="A2843" s="11" t="s">
        <v>5593</v>
      </c>
      <c r="D2843" s="11" t="s">
        <v>260</v>
      </c>
      <c r="E2843" s="19" t="s">
        <v>5843</v>
      </c>
      <c r="F2843" s="10">
        <v>42036</v>
      </c>
      <c r="G2843" s="10">
        <v>45323</v>
      </c>
      <c r="H2843" s="11">
        <v>10</v>
      </c>
      <c r="I2843" s="20" t="s">
        <v>259</v>
      </c>
      <c r="J2843" s="11" t="s">
        <v>261</v>
      </c>
      <c r="K2843" s="11" t="s">
        <v>8715</v>
      </c>
      <c r="L2843" s="11">
        <v>2</v>
      </c>
    </row>
    <row r="2844" spans="1:12">
      <c r="A2844" s="11" t="s">
        <v>5594</v>
      </c>
      <c r="D2844" s="11" t="s">
        <v>260</v>
      </c>
      <c r="E2844" s="19" t="s">
        <v>5844</v>
      </c>
      <c r="F2844" s="10">
        <v>42036</v>
      </c>
      <c r="G2844" s="10">
        <v>45323</v>
      </c>
      <c r="H2844" s="11">
        <v>10</v>
      </c>
      <c r="I2844" s="20" t="s">
        <v>259</v>
      </c>
      <c r="J2844" s="11" t="s">
        <v>261</v>
      </c>
      <c r="K2844" s="11" t="s">
        <v>8715</v>
      </c>
      <c r="L2844" s="11">
        <v>2</v>
      </c>
    </row>
    <row r="2845" spans="1:12">
      <c r="A2845" s="11" t="s">
        <v>5595</v>
      </c>
      <c r="D2845" s="11" t="s">
        <v>260</v>
      </c>
      <c r="E2845" s="19" t="s">
        <v>5845</v>
      </c>
      <c r="F2845" s="10">
        <v>42036</v>
      </c>
      <c r="G2845" s="10">
        <v>45323</v>
      </c>
      <c r="H2845" s="11">
        <v>10</v>
      </c>
      <c r="I2845" s="20" t="s">
        <v>259</v>
      </c>
      <c r="J2845" s="11" t="s">
        <v>261</v>
      </c>
      <c r="K2845" s="11" t="s">
        <v>8715</v>
      </c>
      <c r="L2845" s="11">
        <v>2</v>
      </c>
    </row>
    <row r="2846" spans="1:12">
      <c r="A2846" s="11" t="s">
        <v>5596</v>
      </c>
      <c r="D2846" s="11" t="s">
        <v>260</v>
      </c>
      <c r="E2846" s="19" t="s">
        <v>5846</v>
      </c>
      <c r="F2846" s="10">
        <v>42036</v>
      </c>
      <c r="G2846" s="10">
        <v>45323</v>
      </c>
      <c r="H2846" s="11">
        <v>10</v>
      </c>
      <c r="I2846" s="20" t="s">
        <v>259</v>
      </c>
      <c r="J2846" s="11" t="s">
        <v>261</v>
      </c>
      <c r="K2846" s="11" t="s">
        <v>8715</v>
      </c>
      <c r="L2846" s="11">
        <v>2</v>
      </c>
    </row>
    <row r="2847" spans="1:12">
      <c r="A2847" s="11" t="s">
        <v>5597</v>
      </c>
      <c r="D2847" s="11" t="s">
        <v>260</v>
      </c>
      <c r="E2847" s="19" t="s">
        <v>5847</v>
      </c>
      <c r="F2847" s="10">
        <v>42036</v>
      </c>
      <c r="G2847" s="10">
        <v>45323</v>
      </c>
      <c r="H2847" s="11">
        <v>10</v>
      </c>
      <c r="I2847" s="20" t="s">
        <v>259</v>
      </c>
      <c r="J2847" s="11" t="s">
        <v>261</v>
      </c>
      <c r="K2847" s="11" t="s">
        <v>8715</v>
      </c>
      <c r="L2847" s="11">
        <v>2</v>
      </c>
    </row>
    <row r="2848" spans="1:12">
      <c r="A2848" s="11" t="s">
        <v>5598</v>
      </c>
      <c r="D2848" s="11" t="s">
        <v>260</v>
      </c>
      <c r="E2848" s="19" t="s">
        <v>5848</v>
      </c>
      <c r="F2848" s="10">
        <v>42036</v>
      </c>
      <c r="G2848" s="10">
        <v>45323</v>
      </c>
      <c r="H2848" s="11">
        <v>10</v>
      </c>
      <c r="I2848" s="20" t="s">
        <v>259</v>
      </c>
      <c r="J2848" s="11" t="s">
        <v>261</v>
      </c>
      <c r="K2848" s="11" t="s">
        <v>8715</v>
      </c>
      <c r="L2848" s="11">
        <v>2</v>
      </c>
    </row>
    <row r="2849" spans="1:12">
      <c r="A2849" s="11" t="s">
        <v>5599</v>
      </c>
      <c r="D2849" s="11" t="s">
        <v>260</v>
      </c>
      <c r="E2849" s="19" t="s">
        <v>5849</v>
      </c>
      <c r="F2849" s="10">
        <v>42036</v>
      </c>
      <c r="G2849" s="10">
        <v>45323</v>
      </c>
      <c r="H2849" s="11">
        <v>10</v>
      </c>
      <c r="I2849" s="20" t="s">
        <v>259</v>
      </c>
      <c r="J2849" s="11" t="s">
        <v>261</v>
      </c>
      <c r="K2849" s="11" t="s">
        <v>8715</v>
      </c>
      <c r="L2849" s="11">
        <v>2</v>
      </c>
    </row>
    <row r="2850" spans="1:12">
      <c r="A2850" s="11" t="s">
        <v>5600</v>
      </c>
      <c r="D2850" s="11" t="s">
        <v>260</v>
      </c>
      <c r="E2850" s="19" t="s">
        <v>5850</v>
      </c>
      <c r="F2850" s="10">
        <v>42036</v>
      </c>
      <c r="G2850" s="10">
        <v>45323</v>
      </c>
      <c r="H2850" s="11">
        <v>10</v>
      </c>
      <c r="I2850" s="20" t="s">
        <v>259</v>
      </c>
      <c r="J2850" s="11" t="s">
        <v>261</v>
      </c>
      <c r="K2850" s="11" t="s">
        <v>8715</v>
      </c>
      <c r="L2850" s="11">
        <v>2</v>
      </c>
    </row>
    <row r="2851" spans="1:12">
      <c r="A2851" s="11" t="s">
        <v>5601</v>
      </c>
      <c r="D2851" s="11" t="s">
        <v>260</v>
      </c>
      <c r="E2851" s="19" t="s">
        <v>5851</v>
      </c>
      <c r="F2851" s="10">
        <v>42036</v>
      </c>
      <c r="G2851" s="10">
        <v>45323</v>
      </c>
      <c r="H2851" s="11">
        <v>10</v>
      </c>
      <c r="I2851" s="20" t="s">
        <v>259</v>
      </c>
      <c r="J2851" s="11" t="s">
        <v>261</v>
      </c>
      <c r="K2851" s="11" t="s">
        <v>8715</v>
      </c>
      <c r="L2851" s="11">
        <v>2</v>
      </c>
    </row>
    <row r="2852" spans="1:12">
      <c r="A2852" s="11" t="s">
        <v>5602</v>
      </c>
      <c r="D2852" s="11" t="s">
        <v>260</v>
      </c>
      <c r="E2852" s="19" t="s">
        <v>5852</v>
      </c>
      <c r="F2852" s="10">
        <v>42036</v>
      </c>
      <c r="G2852" s="10">
        <v>45323</v>
      </c>
      <c r="H2852" s="11">
        <v>10</v>
      </c>
      <c r="I2852" s="20" t="s">
        <v>259</v>
      </c>
      <c r="J2852" s="11" t="s">
        <v>261</v>
      </c>
      <c r="K2852" s="11" t="s">
        <v>8715</v>
      </c>
      <c r="L2852" s="11">
        <v>2</v>
      </c>
    </row>
    <row r="2853" spans="1:12">
      <c r="A2853" s="11" t="s">
        <v>5603</v>
      </c>
      <c r="D2853" s="11" t="s">
        <v>260</v>
      </c>
      <c r="E2853" s="19" t="s">
        <v>5853</v>
      </c>
      <c r="F2853" s="10">
        <v>42036</v>
      </c>
      <c r="G2853" s="10">
        <v>45323</v>
      </c>
      <c r="H2853" s="11">
        <v>10</v>
      </c>
      <c r="I2853" s="20" t="s">
        <v>259</v>
      </c>
      <c r="J2853" s="11" t="s">
        <v>261</v>
      </c>
      <c r="K2853" s="11" t="s">
        <v>8715</v>
      </c>
      <c r="L2853" s="11">
        <v>2</v>
      </c>
    </row>
    <row r="2854" spans="1:12">
      <c r="A2854" s="11" t="s">
        <v>5604</v>
      </c>
      <c r="D2854" s="11" t="s">
        <v>260</v>
      </c>
      <c r="E2854" s="19" t="s">
        <v>5854</v>
      </c>
      <c r="F2854" s="10">
        <v>42036</v>
      </c>
      <c r="G2854" s="10">
        <v>45323</v>
      </c>
      <c r="H2854" s="11">
        <v>10</v>
      </c>
      <c r="I2854" s="20" t="s">
        <v>259</v>
      </c>
      <c r="J2854" s="11" t="s">
        <v>261</v>
      </c>
      <c r="K2854" s="11" t="s">
        <v>8715</v>
      </c>
      <c r="L2854" s="11">
        <v>2</v>
      </c>
    </row>
    <row r="2855" spans="1:12">
      <c r="A2855" s="11" t="s">
        <v>5605</v>
      </c>
      <c r="D2855" s="11" t="s">
        <v>260</v>
      </c>
      <c r="E2855" s="19" t="s">
        <v>5855</v>
      </c>
      <c r="F2855" s="10">
        <v>42036</v>
      </c>
      <c r="G2855" s="10">
        <v>45323</v>
      </c>
      <c r="H2855" s="11">
        <v>10</v>
      </c>
      <c r="I2855" s="20" t="s">
        <v>259</v>
      </c>
      <c r="J2855" s="11" t="s">
        <v>261</v>
      </c>
      <c r="K2855" s="11" t="s">
        <v>8715</v>
      </c>
      <c r="L2855" s="11">
        <v>2</v>
      </c>
    </row>
    <row r="2856" spans="1:12">
      <c r="A2856" s="11" t="s">
        <v>5606</v>
      </c>
      <c r="D2856" s="11" t="s">
        <v>260</v>
      </c>
      <c r="E2856" s="19" t="s">
        <v>5856</v>
      </c>
      <c r="F2856" s="10">
        <v>42036</v>
      </c>
      <c r="G2856" s="10">
        <v>45323</v>
      </c>
      <c r="H2856" s="11">
        <v>10</v>
      </c>
      <c r="I2856" s="20" t="s">
        <v>259</v>
      </c>
      <c r="J2856" s="11" t="s">
        <v>261</v>
      </c>
      <c r="K2856" s="11" t="s">
        <v>8715</v>
      </c>
      <c r="L2856" s="11">
        <v>2</v>
      </c>
    </row>
    <row r="2857" spans="1:12">
      <c r="A2857" s="11" t="s">
        <v>5607</v>
      </c>
      <c r="D2857" s="11" t="s">
        <v>260</v>
      </c>
      <c r="E2857" s="19" t="s">
        <v>5857</v>
      </c>
      <c r="F2857" s="10">
        <v>42036</v>
      </c>
      <c r="G2857" s="10">
        <v>45323</v>
      </c>
      <c r="H2857" s="11">
        <v>10</v>
      </c>
      <c r="I2857" s="20" t="s">
        <v>259</v>
      </c>
      <c r="J2857" s="11" t="s">
        <v>261</v>
      </c>
      <c r="K2857" s="11" t="s">
        <v>8715</v>
      </c>
      <c r="L2857" s="11">
        <v>2</v>
      </c>
    </row>
    <row r="2858" spans="1:12">
      <c r="A2858" s="11" t="s">
        <v>5608</v>
      </c>
      <c r="D2858" s="11" t="s">
        <v>260</v>
      </c>
      <c r="E2858" s="19" t="s">
        <v>5858</v>
      </c>
      <c r="F2858" s="10">
        <v>42036</v>
      </c>
      <c r="G2858" s="10">
        <v>45323</v>
      </c>
      <c r="H2858" s="11">
        <v>10</v>
      </c>
      <c r="I2858" s="20" t="s">
        <v>259</v>
      </c>
      <c r="J2858" s="11" t="s">
        <v>261</v>
      </c>
      <c r="K2858" s="11" t="s">
        <v>8715</v>
      </c>
      <c r="L2858" s="11">
        <v>2</v>
      </c>
    </row>
    <row r="2859" spans="1:12">
      <c r="A2859" s="11" t="s">
        <v>5609</v>
      </c>
      <c r="D2859" s="11" t="s">
        <v>260</v>
      </c>
      <c r="E2859" s="19" t="s">
        <v>5859</v>
      </c>
      <c r="F2859" s="10">
        <v>42036</v>
      </c>
      <c r="G2859" s="10">
        <v>45323</v>
      </c>
      <c r="H2859" s="11">
        <v>10</v>
      </c>
      <c r="I2859" s="20" t="s">
        <v>259</v>
      </c>
      <c r="J2859" s="11" t="s">
        <v>261</v>
      </c>
      <c r="K2859" s="11" t="s">
        <v>8715</v>
      </c>
      <c r="L2859" s="11">
        <v>2</v>
      </c>
    </row>
    <row r="2860" spans="1:12">
      <c r="A2860" s="11" t="s">
        <v>5610</v>
      </c>
      <c r="D2860" s="11" t="s">
        <v>260</v>
      </c>
      <c r="E2860" s="19" t="s">
        <v>5860</v>
      </c>
      <c r="F2860" s="10">
        <v>42036</v>
      </c>
      <c r="G2860" s="10">
        <v>45323</v>
      </c>
      <c r="H2860" s="11">
        <v>10</v>
      </c>
      <c r="I2860" s="20" t="s">
        <v>259</v>
      </c>
      <c r="J2860" s="11" t="s">
        <v>261</v>
      </c>
      <c r="K2860" s="11" t="s">
        <v>8715</v>
      </c>
      <c r="L2860" s="11">
        <v>2</v>
      </c>
    </row>
    <row r="2861" spans="1:12">
      <c r="A2861" s="11" t="s">
        <v>5611</v>
      </c>
      <c r="D2861" s="11" t="s">
        <v>260</v>
      </c>
      <c r="E2861" s="19" t="s">
        <v>5861</v>
      </c>
      <c r="F2861" s="10">
        <v>42036</v>
      </c>
      <c r="G2861" s="10">
        <v>45323</v>
      </c>
      <c r="H2861" s="11">
        <v>10</v>
      </c>
      <c r="I2861" s="20" t="s">
        <v>259</v>
      </c>
      <c r="J2861" s="11" t="s">
        <v>261</v>
      </c>
      <c r="K2861" s="11" t="s">
        <v>8715</v>
      </c>
      <c r="L2861" s="11">
        <v>2</v>
      </c>
    </row>
    <row r="2862" spans="1:12">
      <c r="A2862" s="11" t="s">
        <v>5612</v>
      </c>
      <c r="D2862" s="11" t="s">
        <v>260</v>
      </c>
      <c r="E2862" s="19" t="s">
        <v>5862</v>
      </c>
      <c r="F2862" s="10">
        <v>42036</v>
      </c>
      <c r="G2862" s="10">
        <v>45323</v>
      </c>
      <c r="H2862" s="11">
        <v>10</v>
      </c>
      <c r="I2862" s="20" t="s">
        <v>259</v>
      </c>
      <c r="J2862" s="11" t="s">
        <v>261</v>
      </c>
      <c r="K2862" s="11" t="s">
        <v>8715</v>
      </c>
      <c r="L2862" s="11">
        <v>2</v>
      </c>
    </row>
    <row r="2863" spans="1:12">
      <c r="A2863" s="11" t="s">
        <v>5613</v>
      </c>
      <c r="D2863" s="11" t="s">
        <v>260</v>
      </c>
      <c r="E2863" s="19" t="s">
        <v>5863</v>
      </c>
      <c r="F2863" s="10">
        <v>42036</v>
      </c>
      <c r="G2863" s="10">
        <v>45323</v>
      </c>
      <c r="H2863" s="11">
        <v>10</v>
      </c>
      <c r="I2863" s="20" t="s">
        <v>259</v>
      </c>
      <c r="J2863" s="11" t="s">
        <v>261</v>
      </c>
      <c r="K2863" s="11" t="s">
        <v>8715</v>
      </c>
      <c r="L2863" s="11">
        <v>2</v>
      </c>
    </row>
    <row r="2864" spans="1:12">
      <c r="A2864" s="11" t="s">
        <v>5614</v>
      </c>
      <c r="D2864" s="11" t="s">
        <v>260</v>
      </c>
      <c r="E2864" s="19" t="s">
        <v>5864</v>
      </c>
      <c r="F2864" s="10">
        <v>42036</v>
      </c>
      <c r="G2864" s="10">
        <v>45323</v>
      </c>
      <c r="H2864" s="11">
        <v>10</v>
      </c>
      <c r="I2864" s="20" t="s">
        <v>259</v>
      </c>
      <c r="J2864" s="11" t="s">
        <v>261</v>
      </c>
      <c r="K2864" s="11" t="s">
        <v>8715</v>
      </c>
      <c r="L2864" s="11">
        <v>2</v>
      </c>
    </row>
    <row r="2865" spans="1:12">
      <c r="A2865" s="11" t="s">
        <v>5615</v>
      </c>
      <c r="D2865" s="11" t="s">
        <v>260</v>
      </c>
      <c r="E2865" s="19" t="s">
        <v>5865</v>
      </c>
      <c r="F2865" s="10">
        <v>42036</v>
      </c>
      <c r="G2865" s="10">
        <v>45323</v>
      </c>
      <c r="H2865" s="11">
        <v>10</v>
      </c>
      <c r="I2865" s="20" t="s">
        <v>259</v>
      </c>
      <c r="J2865" s="11" t="s">
        <v>261</v>
      </c>
      <c r="K2865" s="11" t="s">
        <v>8715</v>
      </c>
      <c r="L2865" s="11">
        <v>2</v>
      </c>
    </row>
    <row r="2866" spans="1:12">
      <c r="A2866" s="11" t="s">
        <v>5616</v>
      </c>
      <c r="D2866" s="11" t="s">
        <v>260</v>
      </c>
      <c r="E2866" s="19" t="s">
        <v>5866</v>
      </c>
      <c r="F2866" s="10">
        <v>42036</v>
      </c>
      <c r="G2866" s="10">
        <v>45323</v>
      </c>
      <c r="H2866" s="11">
        <v>10</v>
      </c>
      <c r="I2866" s="20" t="s">
        <v>259</v>
      </c>
      <c r="J2866" s="11" t="s">
        <v>261</v>
      </c>
      <c r="K2866" s="11" t="s">
        <v>8715</v>
      </c>
      <c r="L2866" s="11">
        <v>2</v>
      </c>
    </row>
    <row r="2867" spans="1:12">
      <c r="A2867" s="11" t="s">
        <v>5617</v>
      </c>
      <c r="D2867" s="11" t="s">
        <v>260</v>
      </c>
      <c r="E2867" s="19" t="s">
        <v>5867</v>
      </c>
      <c r="F2867" s="10">
        <v>42036</v>
      </c>
      <c r="G2867" s="10">
        <v>45323</v>
      </c>
      <c r="H2867" s="11">
        <v>10</v>
      </c>
      <c r="I2867" s="20" t="s">
        <v>259</v>
      </c>
      <c r="J2867" s="11" t="s">
        <v>261</v>
      </c>
      <c r="K2867" s="11" t="s">
        <v>8715</v>
      </c>
      <c r="L2867" s="11">
        <v>2</v>
      </c>
    </row>
    <row r="2868" spans="1:12">
      <c r="A2868" s="11" t="s">
        <v>5618</v>
      </c>
      <c r="D2868" s="11" t="s">
        <v>260</v>
      </c>
      <c r="E2868" s="19" t="s">
        <v>5868</v>
      </c>
      <c r="F2868" s="10">
        <v>42036</v>
      </c>
      <c r="G2868" s="10">
        <v>45323</v>
      </c>
      <c r="H2868" s="11">
        <v>10</v>
      </c>
      <c r="I2868" s="20" t="s">
        <v>259</v>
      </c>
      <c r="J2868" s="11" t="s">
        <v>261</v>
      </c>
      <c r="K2868" s="11" t="s">
        <v>8715</v>
      </c>
      <c r="L2868" s="11">
        <v>2</v>
      </c>
    </row>
    <row r="2869" spans="1:12">
      <c r="A2869" s="11" t="s">
        <v>5619</v>
      </c>
      <c r="D2869" s="11" t="s">
        <v>260</v>
      </c>
      <c r="E2869" s="19" t="s">
        <v>5869</v>
      </c>
      <c r="F2869" s="10">
        <v>42036</v>
      </c>
      <c r="G2869" s="10">
        <v>45323</v>
      </c>
      <c r="H2869" s="11">
        <v>10</v>
      </c>
      <c r="I2869" s="20" t="s">
        <v>259</v>
      </c>
      <c r="J2869" s="11" t="s">
        <v>261</v>
      </c>
      <c r="K2869" s="11" t="s">
        <v>8715</v>
      </c>
      <c r="L2869" s="11">
        <v>2</v>
      </c>
    </row>
    <row r="2870" spans="1:12">
      <c r="A2870" s="11" t="s">
        <v>5620</v>
      </c>
      <c r="D2870" s="11" t="s">
        <v>260</v>
      </c>
      <c r="E2870" s="19" t="s">
        <v>5870</v>
      </c>
      <c r="F2870" s="10">
        <v>42036</v>
      </c>
      <c r="G2870" s="10">
        <v>45323</v>
      </c>
      <c r="H2870" s="11">
        <v>10</v>
      </c>
      <c r="I2870" s="20" t="s">
        <v>259</v>
      </c>
      <c r="J2870" s="11" t="s">
        <v>261</v>
      </c>
      <c r="K2870" s="11" t="s">
        <v>8715</v>
      </c>
      <c r="L2870" s="11">
        <v>2</v>
      </c>
    </row>
    <row r="2871" spans="1:12">
      <c r="A2871" s="11" t="s">
        <v>5621</v>
      </c>
      <c r="D2871" s="11" t="s">
        <v>260</v>
      </c>
      <c r="E2871" s="19" t="s">
        <v>5871</v>
      </c>
      <c r="F2871" s="10">
        <v>42036</v>
      </c>
      <c r="G2871" s="10">
        <v>45323</v>
      </c>
      <c r="H2871" s="11">
        <v>10</v>
      </c>
      <c r="I2871" s="20" t="s">
        <v>259</v>
      </c>
      <c r="J2871" s="11" t="s">
        <v>261</v>
      </c>
      <c r="K2871" s="11" t="s">
        <v>8715</v>
      </c>
      <c r="L2871" s="11">
        <v>2</v>
      </c>
    </row>
    <row r="2872" spans="1:12">
      <c r="A2872" s="11" t="s">
        <v>5622</v>
      </c>
      <c r="D2872" s="11" t="s">
        <v>260</v>
      </c>
      <c r="E2872" s="19" t="s">
        <v>5872</v>
      </c>
      <c r="F2872" s="10">
        <v>42036</v>
      </c>
      <c r="G2872" s="10">
        <v>45323</v>
      </c>
      <c r="H2872" s="11">
        <v>10</v>
      </c>
      <c r="I2872" s="20" t="s">
        <v>259</v>
      </c>
      <c r="J2872" s="11" t="s">
        <v>261</v>
      </c>
      <c r="K2872" s="11" t="s">
        <v>8715</v>
      </c>
      <c r="L2872" s="11">
        <v>2</v>
      </c>
    </row>
    <row r="2873" spans="1:12">
      <c r="A2873" s="11" t="s">
        <v>5623</v>
      </c>
      <c r="D2873" s="11" t="s">
        <v>260</v>
      </c>
      <c r="E2873" s="19" t="s">
        <v>5873</v>
      </c>
      <c r="F2873" s="10">
        <v>42036</v>
      </c>
      <c r="G2873" s="10">
        <v>45323</v>
      </c>
      <c r="H2873" s="11">
        <v>10</v>
      </c>
      <c r="I2873" s="20" t="s">
        <v>259</v>
      </c>
      <c r="J2873" s="11" t="s">
        <v>261</v>
      </c>
      <c r="K2873" s="11" t="s">
        <v>8715</v>
      </c>
      <c r="L2873" s="11">
        <v>2</v>
      </c>
    </row>
    <row r="2874" spans="1:12">
      <c r="A2874" s="11" t="s">
        <v>5624</v>
      </c>
      <c r="D2874" s="11" t="s">
        <v>260</v>
      </c>
      <c r="E2874" s="19" t="s">
        <v>5874</v>
      </c>
      <c r="F2874" s="10">
        <v>42036</v>
      </c>
      <c r="G2874" s="10">
        <v>45323</v>
      </c>
      <c r="H2874" s="11">
        <v>10</v>
      </c>
      <c r="I2874" s="20" t="s">
        <v>259</v>
      </c>
      <c r="J2874" s="11" t="s">
        <v>261</v>
      </c>
      <c r="K2874" s="11" t="s">
        <v>8715</v>
      </c>
      <c r="L2874" s="11">
        <v>2</v>
      </c>
    </row>
    <row r="2875" spans="1:12">
      <c r="A2875" s="11" t="s">
        <v>5625</v>
      </c>
      <c r="D2875" s="11" t="s">
        <v>260</v>
      </c>
      <c r="E2875" s="19" t="s">
        <v>5875</v>
      </c>
      <c r="F2875" s="10">
        <v>42036</v>
      </c>
      <c r="G2875" s="10">
        <v>45323</v>
      </c>
      <c r="H2875" s="11">
        <v>10</v>
      </c>
      <c r="I2875" s="20" t="s">
        <v>259</v>
      </c>
      <c r="J2875" s="11" t="s">
        <v>261</v>
      </c>
      <c r="K2875" s="11" t="s">
        <v>8715</v>
      </c>
      <c r="L2875" s="11">
        <v>2</v>
      </c>
    </row>
    <row r="2876" spans="1:12">
      <c r="A2876" s="11" t="s">
        <v>5626</v>
      </c>
      <c r="D2876" s="11" t="s">
        <v>260</v>
      </c>
      <c r="E2876" s="19" t="s">
        <v>5876</v>
      </c>
      <c r="F2876" s="10">
        <v>42036</v>
      </c>
      <c r="G2876" s="10">
        <v>45323</v>
      </c>
      <c r="H2876" s="11">
        <v>10</v>
      </c>
      <c r="I2876" s="20" t="s">
        <v>259</v>
      </c>
      <c r="J2876" s="11" t="s">
        <v>261</v>
      </c>
      <c r="K2876" s="11" t="s">
        <v>8715</v>
      </c>
      <c r="L2876" s="11">
        <v>2</v>
      </c>
    </row>
    <row r="2877" spans="1:12">
      <c r="A2877" s="11" t="s">
        <v>5627</v>
      </c>
      <c r="D2877" s="11" t="s">
        <v>260</v>
      </c>
      <c r="E2877" s="19" t="s">
        <v>5877</v>
      </c>
      <c r="F2877" s="10">
        <v>42036</v>
      </c>
      <c r="G2877" s="10">
        <v>45323</v>
      </c>
      <c r="H2877" s="11">
        <v>10</v>
      </c>
      <c r="I2877" s="20" t="s">
        <v>259</v>
      </c>
      <c r="J2877" s="11" t="s">
        <v>261</v>
      </c>
      <c r="K2877" s="11" t="s">
        <v>8715</v>
      </c>
      <c r="L2877" s="11">
        <v>2</v>
      </c>
    </row>
    <row r="2878" spans="1:12">
      <c r="A2878" s="11" t="s">
        <v>5628</v>
      </c>
      <c r="D2878" s="11" t="s">
        <v>260</v>
      </c>
      <c r="E2878" s="19" t="s">
        <v>5878</v>
      </c>
      <c r="F2878" s="10">
        <v>42036</v>
      </c>
      <c r="G2878" s="10">
        <v>45323</v>
      </c>
      <c r="H2878" s="11">
        <v>10</v>
      </c>
      <c r="I2878" s="20" t="s">
        <v>259</v>
      </c>
      <c r="J2878" s="11" t="s">
        <v>261</v>
      </c>
      <c r="K2878" s="11" t="s">
        <v>8715</v>
      </c>
      <c r="L2878" s="11">
        <v>2</v>
      </c>
    </row>
    <row r="2879" spans="1:12">
      <c r="A2879" s="11" t="s">
        <v>5629</v>
      </c>
      <c r="D2879" s="11" t="s">
        <v>260</v>
      </c>
      <c r="E2879" s="19" t="s">
        <v>5879</v>
      </c>
      <c r="F2879" s="10">
        <v>42036</v>
      </c>
      <c r="G2879" s="10">
        <v>45323</v>
      </c>
      <c r="H2879" s="11">
        <v>10</v>
      </c>
      <c r="I2879" s="20" t="s">
        <v>259</v>
      </c>
      <c r="J2879" s="11" t="s">
        <v>261</v>
      </c>
      <c r="K2879" s="11" t="s">
        <v>8715</v>
      </c>
      <c r="L2879" s="11">
        <v>2</v>
      </c>
    </row>
    <row r="2880" spans="1:12">
      <c r="A2880" s="11" t="s">
        <v>5630</v>
      </c>
      <c r="D2880" s="11" t="s">
        <v>260</v>
      </c>
      <c r="E2880" s="19" t="s">
        <v>5880</v>
      </c>
      <c r="F2880" s="10">
        <v>42036</v>
      </c>
      <c r="G2880" s="10">
        <v>45323</v>
      </c>
      <c r="H2880" s="11">
        <v>10</v>
      </c>
      <c r="I2880" s="20" t="s">
        <v>259</v>
      </c>
      <c r="J2880" s="11" t="s">
        <v>261</v>
      </c>
      <c r="K2880" s="11" t="s">
        <v>8715</v>
      </c>
      <c r="L2880" s="11">
        <v>2</v>
      </c>
    </row>
    <row r="2881" spans="1:12">
      <c r="A2881" s="11" t="s">
        <v>5631</v>
      </c>
      <c r="D2881" s="11" t="s">
        <v>260</v>
      </c>
      <c r="E2881" s="19" t="s">
        <v>5881</v>
      </c>
      <c r="F2881" s="10">
        <v>42036</v>
      </c>
      <c r="G2881" s="10">
        <v>45323</v>
      </c>
      <c r="H2881" s="11">
        <v>10</v>
      </c>
      <c r="I2881" s="20" t="s">
        <v>259</v>
      </c>
      <c r="J2881" s="11" t="s">
        <v>261</v>
      </c>
      <c r="K2881" s="11" t="s">
        <v>8715</v>
      </c>
      <c r="L2881" s="11">
        <v>2</v>
      </c>
    </row>
    <row r="2882" spans="1:12">
      <c r="A2882" s="11" t="s">
        <v>5632</v>
      </c>
      <c r="D2882" s="11" t="s">
        <v>260</v>
      </c>
      <c r="E2882" s="19" t="s">
        <v>5882</v>
      </c>
      <c r="F2882" s="10">
        <v>42036</v>
      </c>
      <c r="G2882" s="10">
        <v>45323</v>
      </c>
      <c r="H2882" s="11">
        <v>10</v>
      </c>
      <c r="I2882" s="20" t="s">
        <v>259</v>
      </c>
      <c r="J2882" s="11" t="s">
        <v>261</v>
      </c>
      <c r="K2882" s="11" t="s">
        <v>8715</v>
      </c>
      <c r="L2882" s="11">
        <v>2</v>
      </c>
    </row>
    <row r="2883" spans="1:12">
      <c r="A2883" s="11" t="s">
        <v>5633</v>
      </c>
      <c r="D2883" s="11" t="s">
        <v>260</v>
      </c>
      <c r="E2883" s="19" t="s">
        <v>5883</v>
      </c>
      <c r="F2883" s="10">
        <v>42036</v>
      </c>
      <c r="G2883" s="10">
        <v>45323</v>
      </c>
      <c r="H2883" s="11">
        <v>10</v>
      </c>
      <c r="I2883" s="20" t="s">
        <v>259</v>
      </c>
      <c r="J2883" s="11" t="s">
        <v>261</v>
      </c>
      <c r="K2883" s="11" t="s">
        <v>8715</v>
      </c>
      <c r="L2883" s="11">
        <v>2</v>
      </c>
    </row>
    <row r="2884" spans="1:12">
      <c r="A2884" s="11" t="s">
        <v>5634</v>
      </c>
      <c r="D2884" s="11" t="s">
        <v>260</v>
      </c>
      <c r="E2884" s="19" t="s">
        <v>5884</v>
      </c>
      <c r="F2884" s="10">
        <v>42036</v>
      </c>
      <c r="G2884" s="10">
        <v>45323</v>
      </c>
      <c r="H2884" s="11">
        <v>10</v>
      </c>
      <c r="I2884" s="20" t="s">
        <v>259</v>
      </c>
      <c r="J2884" s="11" t="s">
        <v>261</v>
      </c>
      <c r="K2884" s="11" t="s">
        <v>8715</v>
      </c>
      <c r="L2884" s="11">
        <v>2</v>
      </c>
    </row>
    <row r="2885" spans="1:12">
      <c r="A2885" s="11" t="s">
        <v>5635</v>
      </c>
      <c r="D2885" s="11" t="s">
        <v>260</v>
      </c>
      <c r="E2885" s="19" t="s">
        <v>5885</v>
      </c>
      <c r="F2885" s="10">
        <v>42036</v>
      </c>
      <c r="G2885" s="10">
        <v>45323</v>
      </c>
      <c r="H2885" s="11">
        <v>10</v>
      </c>
      <c r="I2885" s="20" t="s">
        <v>259</v>
      </c>
      <c r="J2885" s="11" t="s">
        <v>261</v>
      </c>
      <c r="K2885" s="11" t="s">
        <v>8715</v>
      </c>
      <c r="L2885" s="11">
        <v>2</v>
      </c>
    </row>
    <row r="2886" spans="1:12">
      <c r="A2886" s="11" t="s">
        <v>5636</v>
      </c>
      <c r="D2886" s="11" t="s">
        <v>260</v>
      </c>
      <c r="E2886" s="19" t="s">
        <v>5886</v>
      </c>
      <c r="F2886" s="10">
        <v>42036</v>
      </c>
      <c r="G2886" s="10">
        <v>45323</v>
      </c>
      <c r="H2886" s="11">
        <v>10</v>
      </c>
      <c r="I2886" s="20" t="s">
        <v>259</v>
      </c>
      <c r="J2886" s="11" t="s">
        <v>261</v>
      </c>
      <c r="K2886" s="11" t="s">
        <v>8715</v>
      </c>
      <c r="L2886" s="11">
        <v>2</v>
      </c>
    </row>
    <row r="2887" spans="1:12">
      <c r="A2887" s="11" t="s">
        <v>5637</v>
      </c>
      <c r="D2887" s="11" t="s">
        <v>260</v>
      </c>
      <c r="E2887" s="19" t="s">
        <v>5887</v>
      </c>
      <c r="F2887" s="10">
        <v>42036</v>
      </c>
      <c r="G2887" s="10">
        <v>45323</v>
      </c>
      <c r="H2887" s="11">
        <v>10</v>
      </c>
      <c r="I2887" s="20" t="s">
        <v>259</v>
      </c>
      <c r="J2887" s="11" t="s">
        <v>261</v>
      </c>
      <c r="K2887" s="11" t="s">
        <v>8715</v>
      </c>
      <c r="L2887" s="11">
        <v>2</v>
      </c>
    </row>
    <row r="2888" spans="1:12">
      <c r="A2888" s="11" t="s">
        <v>5638</v>
      </c>
      <c r="D2888" s="11" t="s">
        <v>260</v>
      </c>
      <c r="E2888" s="19" t="s">
        <v>5888</v>
      </c>
      <c r="F2888" s="10">
        <v>42036</v>
      </c>
      <c r="G2888" s="10">
        <v>45323</v>
      </c>
      <c r="H2888" s="11">
        <v>10</v>
      </c>
      <c r="I2888" s="20" t="s">
        <v>259</v>
      </c>
      <c r="J2888" s="11" t="s">
        <v>261</v>
      </c>
      <c r="K2888" s="11" t="s">
        <v>8715</v>
      </c>
      <c r="L2888" s="11">
        <v>2</v>
      </c>
    </row>
    <row r="2889" spans="1:12">
      <c r="A2889" s="11" t="s">
        <v>5639</v>
      </c>
      <c r="D2889" s="11" t="s">
        <v>260</v>
      </c>
      <c r="E2889" s="19" t="s">
        <v>5889</v>
      </c>
      <c r="F2889" s="10">
        <v>42036</v>
      </c>
      <c r="G2889" s="10">
        <v>45323</v>
      </c>
      <c r="H2889" s="11">
        <v>10</v>
      </c>
      <c r="I2889" s="20" t="s">
        <v>259</v>
      </c>
      <c r="J2889" s="11" t="s">
        <v>261</v>
      </c>
      <c r="K2889" s="11" t="s">
        <v>8715</v>
      </c>
      <c r="L2889" s="11">
        <v>2</v>
      </c>
    </row>
    <row r="2890" spans="1:12">
      <c r="A2890" s="11" t="s">
        <v>5640</v>
      </c>
      <c r="D2890" s="11" t="s">
        <v>260</v>
      </c>
      <c r="E2890" s="19" t="s">
        <v>5890</v>
      </c>
      <c r="F2890" s="10">
        <v>42036</v>
      </c>
      <c r="G2890" s="10">
        <v>45323</v>
      </c>
      <c r="H2890" s="11">
        <v>10</v>
      </c>
      <c r="I2890" s="20" t="s">
        <v>259</v>
      </c>
      <c r="J2890" s="11" t="s">
        <v>261</v>
      </c>
      <c r="K2890" s="11" t="s">
        <v>8715</v>
      </c>
      <c r="L2890" s="11">
        <v>2</v>
      </c>
    </row>
    <row r="2891" spans="1:12">
      <c r="A2891" s="11" t="s">
        <v>5641</v>
      </c>
      <c r="D2891" s="11" t="s">
        <v>260</v>
      </c>
      <c r="E2891" s="19" t="s">
        <v>5891</v>
      </c>
      <c r="F2891" s="10">
        <v>42036</v>
      </c>
      <c r="G2891" s="10">
        <v>45323</v>
      </c>
      <c r="H2891" s="11">
        <v>10</v>
      </c>
      <c r="I2891" s="20" t="s">
        <v>259</v>
      </c>
      <c r="J2891" s="11" t="s">
        <v>261</v>
      </c>
      <c r="K2891" s="11" t="s">
        <v>8715</v>
      </c>
      <c r="L2891" s="11">
        <v>2</v>
      </c>
    </row>
    <row r="2892" spans="1:12">
      <c r="A2892" s="11" t="s">
        <v>5642</v>
      </c>
      <c r="D2892" s="11" t="s">
        <v>260</v>
      </c>
      <c r="E2892" s="19" t="s">
        <v>5892</v>
      </c>
      <c r="F2892" s="10">
        <v>42036</v>
      </c>
      <c r="G2892" s="10">
        <v>45323</v>
      </c>
      <c r="H2892" s="11">
        <v>10</v>
      </c>
      <c r="I2892" s="20" t="s">
        <v>259</v>
      </c>
      <c r="J2892" s="11" t="s">
        <v>261</v>
      </c>
      <c r="K2892" s="11" t="s">
        <v>8715</v>
      </c>
      <c r="L2892" s="11">
        <v>2</v>
      </c>
    </row>
    <row r="2893" spans="1:12">
      <c r="A2893" s="11" t="s">
        <v>5643</v>
      </c>
      <c r="D2893" s="11" t="s">
        <v>260</v>
      </c>
      <c r="E2893" s="19" t="s">
        <v>5893</v>
      </c>
      <c r="F2893" s="10">
        <v>42036</v>
      </c>
      <c r="G2893" s="10">
        <v>45323</v>
      </c>
      <c r="H2893" s="11">
        <v>10</v>
      </c>
      <c r="I2893" s="20" t="s">
        <v>259</v>
      </c>
      <c r="J2893" s="11" t="s">
        <v>261</v>
      </c>
      <c r="K2893" s="11" t="s">
        <v>8715</v>
      </c>
      <c r="L2893" s="11">
        <v>2</v>
      </c>
    </row>
    <row r="2894" spans="1:12">
      <c r="A2894" s="11" t="s">
        <v>5644</v>
      </c>
      <c r="D2894" s="11" t="s">
        <v>260</v>
      </c>
      <c r="E2894" s="19" t="s">
        <v>5894</v>
      </c>
      <c r="F2894" s="10">
        <v>42036</v>
      </c>
      <c r="G2894" s="10">
        <v>45323</v>
      </c>
      <c r="H2894" s="11">
        <v>10</v>
      </c>
      <c r="I2894" s="20" t="s">
        <v>259</v>
      </c>
      <c r="J2894" s="11" t="s">
        <v>261</v>
      </c>
      <c r="K2894" s="11" t="s">
        <v>8715</v>
      </c>
      <c r="L2894" s="11">
        <v>2</v>
      </c>
    </row>
    <row r="2895" spans="1:12">
      <c r="A2895" s="11" t="s">
        <v>5645</v>
      </c>
      <c r="D2895" s="11" t="s">
        <v>260</v>
      </c>
      <c r="E2895" s="19" t="s">
        <v>5895</v>
      </c>
      <c r="F2895" s="10">
        <v>42036</v>
      </c>
      <c r="G2895" s="10">
        <v>45323</v>
      </c>
      <c r="H2895" s="11">
        <v>10</v>
      </c>
      <c r="I2895" s="20" t="s">
        <v>259</v>
      </c>
      <c r="J2895" s="11" t="s">
        <v>261</v>
      </c>
      <c r="K2895" s="11" t="s">
        <v>8715</v>
      </c>
      <c r="L2895" s="11">
        <v>2</v>
      </c>
    </row>
    <row r="2896" spans="1:12">
      <c r="A2896" s="11" t="s">
        <v>5646</v>
      </c>
      <c r="D2896" s="11" t="s">
        <v>260</v>
      </c>
      <c r="E2896" s="19" t="s">
        <v>5896</v>
      </c>
      <c r="F2896" s="10">
        <v>42036</v>
      </c>
      <c r="G2896" s="10">
        <v>45323</v>
      </c>
      <c r="H2896" s="11">
        <v>10</v>
      </c>
      <c r="I2896" s="20" t="s">
        <v>259</v>
      </c>
      <c r="J2896" s="11" t="s">
        <v>261</v>
      </c>
      <c r="K2896" s="11" t="s">
        <v>8715</v>
      </c>
      <c r="L2896" s="11">
        <v>2</v>
      </c>
    </row>
    <row r="2897" spans="1:12">
      <c r="A2897" s="11" t="s">
        <v>5647</v>
      </c>
      <c r="D2897" s="11" t="s">
        <v>260</v>
      </c>
      <c r="E2897" s="19" t="s">
        <v>5897</v>
      </c>
      <c r="F2897" s="10">
        <v>42036</v>
      </c>
      <c r="G2897" s="10">
        <v>45323</v>
      </c>
      <c r="H2897" s="11">
        <v>10</v>
      </c>
      <c r="I2897" s="20" t="s">
        <v>259</v>
      </c>
      <c r="J2897" s="11" t="s">
        <v>261</v>
      </c>
      <c r="K2897" s="11" t="s">
        <v>8715</v>
      </c>
      <c r="L2897" s="11">
        <v>2</v>
      </c>
    </row>
    <row r="2898" spans="1:12">
      <c r="A2898" s="11" t="s">
        <v>5648</v>
      </c>
      <c r="D2898" s="11" t="s">
        <v>260</v>
      </c>
      <c r="E2898" s="19" t="s">
        <v>5898</v>
      </c>
      <c r="F2898" s="10">
        <v>42036</v>
      </c>
      <c r="G2898" s="10">
        <v>45323</v>
      </c>
      <c r="H2898" s="11">
        <v>10</v>
      </c>
      <c r="I2898" s="20" t="s">
        <v>259</v>
      </c>
      <c r="J2898" s="11" t="s">
        <v>261</v>
      </c>
      <c r="K2898" s="11" t="s">
        <v>8715</v>
      </c>
      <c r="L2898" s="11">
        <v>2</v>
      </c>
    </row>
    <row r="2899" spans="1:12">
      <c r="A2899" s="11" t="s">
        <v>5649</v>
      </c>
      <c r="D2899" s="11" t="s">
        <v>260</v>
      </c>
      <c r="E2899" s="19" t="s">
        <v>5899</v>
      </c>
      <c r="F2899" s="10">
        <v>42036</v>
      </c>
      <c r="G2899" s="10">
        <v>45323</v>
      </c>
      <c r="H2899" s="11">
        <v>10</v>
      </c>
      <c r="I2899" s="20" t="s">
        <v>259</v>
      </c>
      <c r="J2899" s="11" t="s">
        <v>261</v>
      </c>
      <c r="K2899" s="11" t="s">
        <v>8715</v>
      </c>
      <c r="L2899" s="11">
        <v>2</v>
      </c>
    </row>
    <row r="2900" spans="1:12">
      <c r="A2900" s="11" t="s">
        <v>5650</v>
      </c>
      <c r="D2900" s="11" t="s">
        <v>260</v>
      </c>
      <c r="E2900" s="19" t="s">
        <v>5900</v>
      </c>
      <c r="F2900" s="10">
        <v>42036</v>
      </c>
      <c r="G2900" s="10">
        <v>45323</v>
      </c>
      <c r="H2900" s="11">
        <v>10</v>
      </c>
      <c r="I2900" s="20" t="s">
        <v>259</v>
      </c>
      <c r="J2900" s="11" t="s">
        <v>261</v>
      </c>
      <c r="K2900" s="11" t="s">
        <v>8715</v>
      </c>
      <c r="L2900" s="11">
        <v>2</v>
      </c>
    </row>
    <row r="2901" spans="1:12">
      <c r="A2901" s="11" t="s">
        <v>5651</v>
      </c>
      <c r="D2901" s="11" t="s">
        <v>260</v>
      </c>
      <c r="E2901" s="19" t="s">
        <v>5901</v>
      </c>
      <c r="F2901" s="10">
        <v>42036</v>
      </c>
      <c r="G2901" s="10">
        <v>45323</v>
      </c>
      <c r="H2901" s="11">
        <v>10</v>
      </c>
      <c r="I2901" s="20" t="s">
        <v>259</v>
      </c>
      <c r="J2901" s="11" t="s">
        <v>261</v>
      </c>
      <c r="K2901" s="11" t="s">
        <v>8715</v>
      </c>
      <c r="L2901" s="11">
        <v>2</v>
      </c>
    </row>
    <row r="2902" spans="1:12">
      <c r="A2902" s="11" t="s">
        <v>5652</v>
      </c>
      <c r="D2902" s="11" t="s">
        <v>260</v>
      </c>
      <c r="E2902" s="19" t="s">
        <v>5902</v>
      </c>
      <c r="F2902" s="10">
        <v>42036</v>
      </c>
      <c r="G2902" s="10">
        <v>45323</v>
      </c>
      <c r="H2902" s="11">
        <v>10</v>
      </c>
      <c r="I2902" s="20" t="s">
        <v>259</v>
      </c>
      <c r="J2902" s="11" t="s">
        <v>261</v>
      </c>
      <c r="K2902" s="11" t="s">
        <v>8715</v>
      </c>
      <c r="L2902" s="11">
        <v>2</v>
      </c>
    </row>
    <row r="2903" spans="1:12">
      <c r="A2903" s="11" t="s">
        <v>5653</v>
      </c>
      <c r="D2903" s="11" t="s">
        <v>260</v>
      </c>
      <c r="E2903" s="19" t="s">
        <v>5903</v>
      </c>
      <c r="F2903" s="10">
        <v>42036</v>
      </c>
      <c r="G2903" s="10">
        <v>45323</v>
      </c>
      <c r="H2903" s="11">
        <v>10</v>
      </c>
      <c r="I2903" s="20" t="s">
        <v>259</v>
      </c>
      <c r="J2903" s="11" t="s">
        <v>261</v>
      </c>
      <c r="K2903" s="11" t="s">
        <v>8715</v>
      </c>
      <c r="L2903" s="11">
        <v>2</v>
      </c>
    </row>
    <row r="2904" spans="1:12">
      <c r="A2904" s="11" t="s">
        <v>5654</v>
      </c>
      <c r="D2904" s="11" t="s">
        <v>260</v>
      </c>
      <c r="E2904" s="19" t="s">
        <v>5904</v>
      </c>
      <c r="F2904" s="10">
        <v>42036</v>
      </c>
      <c r="G2904" s="10">
        <v>45323</v>
      </c>
      <c r="H2904" s="11">
        <v>10</v>
      </c>
      <c r="I2904" s="20" t="s">
        <v>259</v>
      </c>
      <c r="J2904" s="11" t="s">
        <v>261</v>
      </c>
      <c r="K2904" s="11" t="s">
        <v>8715</v>
      </c>
      <c r="L2904" s="11">
        <v>2</v>
      </c>
    </row>
    <row r="2905" spans="1:12">
      <c r="A2905" s="11" t="s">
        <v>5655</v>
      </c>
      <c r="D2905" s="11" t="s">
        <v>260</v>
      </c>
      <c r="E2905" s="19" t="s">
        <v>5905</v>
      </c>
      <c r="F2905" s="10">
        <v>42036</v>
      </c>
      <c r="G2905" s="10">
        <v>45323</v>
      </c>
      <c r="H2905" s="11">
        <v>10</v>
      </c>
      <c r="I2905" s="20" t="s">
        <v>259</v>
      </c>
      <c r="J2905" s="11" t="s">
        <v>261</v>
      </c>
      <c r="K2905" s="11" t="s">
        <v>8715</v>
      </c>
      <c r="L2905" s="11">
        <v>2</v>
      </c>
    </row>
    <row r="2906" spans="1:12">
      <c r="A2906" s="11" t="s">
        <v>5656</v>
      </c>
      <c r="D2906" s="11" t="s">
        <v>260</v>
      </c>
      <c r="E2906" s="19" t="s">
        <v>5906</v>
      </c>
      <c r="F2906" s="10">
        <v>42036</v>
      </c>
      <c r="G2906" s="10">
        <v>45323</v>
      </c>
      <c r="H2906" s="11">
        <v>10</v>
      </c>
      <c r="I2906" s="20" t="s">
        <v>259</v>
      </c>
      <c r="J2906" s="11" t="s">
        <v>261</v>
      </c>
      <c r="K2906" s="11" t="s">
        <v>8715</v>
      </c>
      <c r="L2906" s="11">
        <v>2</v>
      </c>
    </row>
    <row r="2907" spans="1:12">
      <c r="A2907" s="11" t="s">
        <v>5657</v>
      </c>
      <c r="D2907" s="11" t="s">
        <v>260</v>
      </c>
      <c r="E2907" s="19" t="s">
        <v>5907</v>
      </c>
      <c r="F2907" s="10">
        <v>42036</v>
      </c>
      <c r="G2907" s="10">
        <v>45323</v>
      </c>
      <c r="H2907" s="11">
        <v>10</v>
      </c>
      <c r="I2907" s="20" t="s">
        <v>259</v>
      </c>
      <c r="J2907" s="11" t="s">
        <v>261</v>
      </c>
      <c r="K2907" s="11" t="s">
        <v>8715</v>
      </c>
      <c r="L2907" s="11">
        <v>2</v>
      </c>
    </row>
    <row r="2908" spans="1:12">
      <c r="A2908" s="11" t="s">
        <v>5658</v>
      </c>
      <c r="D2908" s="11" t="s">
        <v>260</v>
      </c>
      <c r="E2908" s="19" t="s">
        <v>5908</v>
      </c>
      <c r="F2908" s="10">
        <v>42036</v>
      </c>
      <c r="G2908" s="10">
        <v>45323</v>
      </c>
      <c r="H2908" s="11">
        <v>10</v>
      </c>
      <c r="I2908" s="20" t="s">
        <v>259</v>
      </c>
      <c r="J2908" s="11" t="s">
        <v>261</v>
      </c>
      <c r="K2908" s="11" t="s">
        <v>8715</v>
      </c>
      <c r="L2908" s="11">
        <v>2</v>
      </c>
    </row>
    <row r="2909" spans="1:12">
      <c r="A2909" s="11" t="s">
        <v>5659</v>
      </c>
      <c r="D2909" s="11" t="s">
        <v>260</v>
      </c>
      <c r="E2909" s="19" t="s">
        <v>5909</v>
      </c>
      <c r="F2909" s="10">
        <v>42036</v>
      </c>
      <c r="G2909" s="10">
        <v>45323</v>
      </c>
      <c r="H2909" s="11">
        <v>10</v>
      </c>
      <c r="I2909" s="20" t="s">
        <v>259</v>
      </c>
      <c r="J2909" s="11" t="s">
        <v>261</v>
      </c>
      <c r="K2909" s="11" t="s">
        <v>8715</v>
      </c>
      <c r="L2909" s="11">
        <v>2</v>
      </c>
    </row>
    <row r="2910" spans="1:12">
      <c r="A2910" s="11" t="s">
        <v>5660</v>
      </c>
      <c r="D2910" s="11" t="s">
        <v>260</v>
      </c>
      <c r="E2910" s="19" t="s">
        <v>5910</v>
      </c>
      <c r="F2910" s="10">
        <v>42036</v>
      </c>
      <c r="G2910" s="10">
        <v>45323</v>
      </c>
      <c r="H2910" s="11">
        <v>10</v>
      </c>
      <c r="I2910" s="20" t="s">
        <v>259</v>
      </c>
      <c r="J2910" s="11" t="s">
        <v>261</v>
      </c>
      <c r="K2910" s="11" t="s">
        <v>8715</v>
      </c>
      <c r="L2910" s="11">
        <v>2</v>
      </c>
    </row>
    <row r="2911" spans="1:12">
      <c r="A2911" s="11" t="s">
        <v>5661</v>
      </c>
      <c r="D2911" s="11" t="s">
        <v>260</v>
      </c>
      <c r="E2911" s="19" t="s">
        <v>5911</v>
      </c>
      <c r="F2911" s="10">
        <v>42036</v>
      </c>
      <c r="G2911" s="10">
        <v>45323</v>
      </c>
      <c r="H2911" s="11">
        <v>10</v>
      </c>
      <c r="I2911" s="20" t="s">
        <v>259</v>
      </c>
      <c r="J2911" s="11" t="s">
        <v>261</v>
      </c>
      <c r="K2911" s="11" t="s">
        <v>8715</v>
      </c>
      <c r="L2911" s="11">
        <v>2</v>
      </c>
    </row>
    <row r="2912" spans="1:12">
      <c r="A2912" s="11" t="s">
        <v>5662</v>
      </c>
      <c r="D2912" s="11" t="s">
        <v>260</v>
      </c>
      <c r="E2912" s="19" t="s">
        <v>5912</v>
      </c>
      <c r="F2912" s="10">
        <v>42036</v>
      </c>
      <c r="G2912" s="10">
        <v>45323</v>
      </c>
      <c r="H2912" s="11">
        <v>10</v>
      </c>
      <c r="I2912" s="20" t="s">
        <v>259</v>
      </c>
      <c r="J2912" s="11" t="s">
        <v>261</v>
      </c>
      <c r="K2912" s="11" t="s">
        <v>8715</v>
      </c>
      <c r="L2912" s="11">
        <v>2</v>
      </c>
    </row>
    <row r="2913" spans="1:12">
      <c r="A2913" s="11" t="s">
        <v>5663</v>
      </c>
      <c r="D2913" s="11" t="s">
        <v>260</v>
      </c>
      <c r="E2913" s="19" t="s">
        <v>5913</v>
      </c>
      <c r="F2913" s="10">
        <v>42036</v>
      </c>
      <c r="G2913" s="10">
        <v>45323</v>
      </c>
      <c r="H2913" s="11">
        <v>10</v>
      </c>
      <c r="I2913" s="20" t="s">
        <v>259</v>
      </c>
      <c r="J2913" s="11" t="s">
        <v>261</v>
      </c>
      <c r="K2913" s="11" t="s">
        <v>8715</v>
      </c>
      <c r="L2913" s="11">
        <v>2</v>
      </c>
    </row>
    <row r="2914" spans="1:12">
      <c r="A2914" s="11" t="s">
        <v>5664</v>
      </c>
      <c r="D2914" s="11" t="s">
        <v>260</v>
      </c>
      <c r="E2914" s="19" t="s">
        <v>5914</v>
      </c>
      <c r="F2914" s="10">
        <v>42036</v>
      </c>
      <c r="G2914" s="10">
        <v>45323</v>
      </c>
      <c r="H2914" s="11">
        <v>10</v>
      </c>
      <c r="I2914" s="20" t="s">
        <v>259</v>
      </c>
      <c r="J2914" s="11" t="s">
        <v>261</v>
      </c>
      <c r="K2914" s="11" t="s">
        <v>8715</v>
      </c>
      <c r="L2914" s="11">
        <v>2</v>
      </c>
    </row>
    <row r="2915" spans="1:12">
      <c r="A2915" s="11" t="s">
        <v>5665</v>
      </c>
      <c r="D2915" s="11" t="s">
        <v>260</v>
      </c>
      <c r="E2915" s="19" t="s">
        <v>5915</v>
      </c>
      <c r="F2915" s="10">
        <v>42036</v>
      </c>
      <c r="G2915" s="10">
        <v>45323</v>
      </c>
      <c r="H2915" s="11">
        <v>10</v>
      </c>
      <c r="I2915" s="20" t="s">
        <v>259</v>
      </c>
      <c r="J2915" s="11" t="s">
        <v>261</v>
      </c>
      <c r="K2915" s="11" t="s">
        <v>8715</v>
      </c>
      <c r="L2915" s="11">
        <v>2</v>
      </c>
    </row>
    <row r="2916" spans="1:12">
      <c r="A2916" s="11" t="s">
        <v>5666</v>
      </c>
      <c r="D2916" s="11" t="s">
        <v>260</v>
      </c>
      <c r="E2916" s="19" t="s">
        <v>5916</v>
      </c>
      <c r="F2916" s="10">
        <v>42036</v>
      </c>
      <c r="G2916" s="10">
        <v>45323</v>
      </c>
      <c r="H2916" s="11">
        <v>10</v>
      </c>
      <c r="I2916" s="20" t="s">
        <v>259</v>
      </c>
      <c r="J2916" s="11" t="s">
        <v>261</v>
      </c>
      <c r="K2916" s="11" t="s">
        <v>8715</v>
      </c>
      <c r="L2916" s="11">
        <v>2</v>
      </c>
    </row>
    <row r="2917" spans="1:12">
      <c r="A2917" s="11" t="s">
        <v>5667</v>
      </c>
      <c r="D2917" s="11" t="s">
        <v>260</v>
      </c>
      <c r="E2917" s="19" t="s">
        <v>5917</v>
      </c>
      <c r="F2917" s="10">
        <v>42036</v>
      </c>
      <c r="G2917" s="10">
        <v>45323</v>
      </c>
      <c r="H2917" s="11">
        <v>10</v>
      </c>
      <c r="I2917" s="20" t="s">
        <v>259</v>
      </c>
      <c r="J2917" s="11" t="s">
        <v>261</v>
      </c>
      <c r="K2917" s="11" t="s">
        <v>8715</v>
      </c>
      <c r="L2917" s="11">
        <v>2</v>
      </c>
    </row>
    <row r="2918" spans="1:12">
      <c r="A2918" s="11" t="s">
        <v>5668</v>
      </c>
      <c r="D2918" s="11" t="s">
        <v>260</v>
      </c>
      <c r="E2918" s="19" t="s">
        <v>5918</v>
      </c>
      <c r="F2918" s="10">
        <v>42036</v>
      </c>
      <c r="G2918" s="10">
        <v>45323</v>
      </c>
      <c r="H2918" s="11">
        <v>10</v>
      </c>
      <c r="I2918" s="20" t="s">
        <v>259</v>
      </c>
      <c r="J2918" s="11" t="s">
        <v>261</v>
      </c>
      <c r="K2918" s="11" t="s">
        <v>8715</v>
      </c>
      <c r="L2918" s="11">
        <v>2</v>
      </c>
    </row>
    <row r="2919" spans="1:12">
      <c r="A2919" s="11" t="s">
        <v>5669</v>
      </c>
      <c r="D2919" s="11" t="s">
        <v>260</v>
      </c>
      <c r="E2919" s="19" t="s">
        <v>5919</v>
      </c>
      <c r="F2919" s="10">
        <v>42036</v>
      </c>
      <c r="G2919" s="10">
        <v>45323</v>
      </c>
      <c r="H2919" s="11">
        <v>10</v>
      </c>
      <c r="I2919" s="20" t="s">
        <v>259</v>
      </c>
      <c r="J2919" s="11" t="s">
        <v>261</v>
      </c>
      <c r="K2919" s="11" t="s">
        <v>8715</v>
      </c>
      <c r="L2919" s="11">
        <v>2</v>
      </c>
    </row>
    <row r="2920" spans="1:12">
      <c r="A2920" s="11" t="s">
        <v>5670</v>
      </c>
      <c r="D2920" s="11" t="s">
        <v>260</v>
      </c>
      <c r="E2920" s="19" t="s">
        <v>5920</v>
      </c>
      <c r="F2920" s="10">
        <v>42036</v>
      </c>
      <c r="G2920" s="10">
        <v>45323</v>
      </c>
      <c r="H2920" s="11">
        <v>10</v>
      </c>
      <c r="I2920" s="20" t="s">
        <v>259</v>
      </c>
      <c r="J2920" s="11" t="s">
        <v>261</v>
      </c>
      <c r="K2920" s="11" t="s">
        <v>8715</v>
      </c>
      <c r="L2920" s="11">
        <v>2</v>
      </c>
    </row>
    <row r="2921" spans="1:12">
      <c r="A2921" s="11" t="s">
        <v>5671</v>
      </c>
      <c r="D2921" s="11" t="s">
        <v>260</v>
      </c>
      <c r="E2921" s="19" t="s">
        <v>5921</v>
      </c>
      <c r="F2921" s="10">
        <v>42036</v>
      </c>
      <c r="G2921" s="10">
        <v>45323</v>
      </c>
      <c r="H2921" s="11">
        <v>10</v>
      </c>
      <c r="I2921" s="20" t="s">
        <v>259</v>
      </c>
      <c r="J2921" s="11" t="s">
        <v>261</v>
      </c>
      <c r="K2921" s="11" t="s">
        <v>8715</v>
      </c>
      <c r="L2921" s="11">
        <v>2</v>
      </c>
    </row>
    <row r="2922" spans="1:12">
      <c r="A2922" s="11" t="s">
        <v>5672</v>
      </c>
      <c r="D2922" s="11" t="s">
        <v>260</v>
      </c>
      <c r="E2922" s="19" t="s">
        <v>5922</v>
      </c>
      <c r="F2922" s="10">
        <v>42036</v>
      </c>
      <c r="G2922" s="10">
        <v>45323</v>
      </c>
      <c r="H2922" s="11">
        <v>10</v>
      </c>
      <c r="I2922" s="20" t="s">
        <v>259</v>
      </c>
      <c r="J2922" s="11" t="s">
        <v>261</v>
      </c>
      <c r="K2922" s="11" t="s">
        <v>8715</v>
      </c>
      <c r="L2922" s="11">
        <v>2</v>
      </c>
    </row>
    <row r="2923" spans="1:12">
      <c r="A2923" s="11" t="s">
        <v>5673</v>
      </c>
      <c r="D2923" s="11" t="s">
        <v>260</v>
      </c>
      <c r="E2923" s="19" t="s">
        <v>5923</v>
      </c>
      <c r="F2923" s="10">
        <v>42036</v>
      </c>
      <c r="G2923" s="10">
        <v>45323</v>
      </c>
      <c r="H2923" s="11">
        <v>10</v>
      </c>
      <c r="I2923" s="20" t="s">
        <v>259</v>
      </c>
      <c r="J2923" s="11" t="s">
        <v>261</v>
      </c>
      <c r="K2923" s="11" t="s">
        <v>8715</v>
      </c>
      <c r="L2923" s="11">
        <v>2</v>
      </c>
    </row>
    <row r="2924" spans="1:12">
      <c r="A2924" s="11" t="s">
        <v>5674</v>
      </c>
      <c r="D2924" s="11" t="s">
        <v>260</v>
      </c>
      <c r="E2924" s="19" t="s">
        <v>5924</v>
      </c>
      <c r="F2924" s="10">
        <v>42036</v>
      </c>
      <c r="G2924" s="10">
        <v>45323</v>
      </c>
      <c r="H2924" s="11">
        <v>10</v>
      </c>
      <c r="I2924" s="20" t="s">
        <v>259</v>
      </c>
      <c r="J2924" s="11" t="s">
        <v>261</v>
      </c>
      <c r="K2924" s="11" t="s">
        <v>8715</v>
      </c>
      <c r="L2924" s="11">
        <v>2</v>
      </c>
    </row>
    <row r="2925" spans="1:12">
      <c r="A2925" s="11" t="s">
        <v>5675</v>
      </c>
      <c r="D2925" s="11" t="s">
        <v>260</v>
      </c>
      <c r="E2925" s="19" t="s">
        <v>5925</v>
      </c>
      <c r="F2925" s="10">
        <v>42036</v>
      </c>
      <c r="G2925" s="10">
        <v>45323</v>
      </c>
      <c r="H2925" s="11">
        <v>10</v>
      </c>
      <c r="I2925" s="20" t="s">
        <v>259</v>
      </c>
      <c r="J2925" s="11" t="s">
        <v>261</v>
      </c>
      <c r="K2925" s="11" t="s">
        <v>8715</v>
      </c>
      <c r="L2925" s="11">
        <v>2</v>
      </c>
    </row>
    <row r="2926" spans="1:12">
      <c r="A2926" s="11" t="s">
        <v>5676</v>
      </c>
      <c r="D2926" s="11" t="s">
        <v>260</v>
      </c>
      <c r="E2926" s="19" t="s">
        <v>5926</v>
      </c>
      <c r="F2926" s="10">
        <v>42036</v>
      </c>
      <c r="G2926" s="10">
        <v>45323</v>
      </c>
      <c r="H2926" s="11">
        <v>10</v>
      </c>
      <c r="I2926" s="20" t="s">
        <v>259</v>
      </c>
      <c r="J2926" s="11" t="s">
        <v>261</v>
      </c>
      <c r="K2926" s="11" t="s">
        <v>8715</v>
      </c>
      <c r="L2926" s="11">
        <v>2</v>
      </c>
    </row>
    <row r="2927" spans="1:12">
      <c r="A2927" s="11" t="s">
        <v>5677</v>
      </c>
      <c r="D2927" s="11" t="s">
        <v>260</v>
      </c>
      <c r="E2927" s="19" t="s">
        <v>5927</v>
      </c>
      <c r="F2927" s="10">
        <v>42036</v>
      </c>
      <c r="G2927" s="10">
        <v>45323</v>
      </c>
      <c r="H2927" s="11">
        <v>10</v>
      </c>
      <c r="I2927" s="20" t="s">
        <v>259</v>
      </c>
      <c r="J2927" s="11" t="s">
        <v>261</v>
      </c>
      <c r="K2927" s="11" t="s">
        <v>8715</v>
      </c>
      <c r="L2927" s="11">
        <v>2</v>
      </c>
    </row>
    <row r="2928" spans="1:12">
      <c r="A2928" s="11" t="s">
        <v>5678</v>
      </c>
      <c r="D2928" s="11" t="s">
        <v>260</v>
      </c>
      <c r="E2928" s="19" t="s">
        <v>5928</v>
      </c>
      <c r="F2928" s="10">
        <v>42036</v>
      </c>
      <c r="G2928" s="10">
        <v>45323</v>
      </c>
      <c r="H2928" s="11">
        <v>10</v>
      </c>
      <c r="I2928" s="20" t="s">
        <v>259</v>
      </c>
      <c r="J2928" s="11" t="s">
        <v>261</v>
      </c>
      <c r="K2928" s="11" t="s">
        <v>8715</v>
      </c>
      <c r="L2928" s="11">
        <v>2</v>
      </c>
    </row>
    <row r="2929" spans="1:12">
      <c r="A2929" s="11" t="s">
        <v>5679</v>
      </c>
      <c r="D2929" s="11" t="s">
        <v>260</v>
      </c>
      <c r="E2929" s="19" t="s">
        <v>5929</v>
      </c>
      <c r="F2929" s="10">
        <v>42036</v>
      </c>
      <c r="G2929" s="10">
        <v>45323</v>
      </c>
      <c r="H2929" s="11">
        <v>10</v>
      </c>
      <c r="I2929" s="20" t="s">
        <v>259</v>
      </c>
      <c r="J2929" s="11" t="s">
        <v>261</v>
      </c>
      <c r="K2929" s="11" t="s">
        <v>8715</v>
      </c>
      <c r="L2929" s="11">
        <v>2</v>
      </c>
    </row>
    <row r="2930" spans="1:12">
      <c r="A2930" s="11" t="s">
        <v>5680</v>
      </c>
      <c r="D2930" s="11" t="s">
        <v>260</v>
      </c>
      <c r="E2930" s="19" t="s">
        <v>5930</v>
      </c>
      <c r="F2930" s="10">
        <v>42036</v>
      </c>
      <c r="G2930" s="10">
        <v>45323</v>
      </c>
      <c r="H2930" s="11">
        <v>10</v>
      </c>
      <c r="I2930" s="20" t="s">
        <v>259</v>
      </c>
      <c r="J2930" s="11" t="s">
        <v>261</v>
      </c>
      <c r="K2930" s="11" t="s">
        <v>8715</v>
      </c>
      <c r="L2930" s="11">
        <v>2</v>
      </c>
    </row>
    <row r="2931" spans="1:12">
      <c r="A2931" s="11" t="s">
        <v>5681</v>
      </c>
      <c r="D2931" s="11" t="s">
        <v>260</v>
      </c>
      <c r="E2931" s="19" t="s">
        <v>5931</v>
      </c>
      <c r="F2931" s="10">
        <v>42036</v>
      </c>
      <c r="G2931" s="10">
        <v>45323</v>
      </c>
      <c r="H2931" s="11">
        <v>10</v>
      </c>
      <c r="I2931" s="20" t="s">
        <v>259</v>
      </c>
      <c r="J2931" s="11" t="s">
        <v>261</v>
      </c>
      <c r="K2931" s="11" t="s">
        <v>8715</v>
      </c>
      <c r="L2931" s="11">
        <v>2</v>
      </c>
    </row>
    <row r="2932" spans="1:12">
      <c r="A2932" s="11" t="s">
        <v>5682</v>
      </c>
      <c r="D2932" s="11" t="s">
        <v>260</v>
      </c>
      <c r="E2932" s="19" t="s">
        <v>5932</v>
      </c>
      <c r="F2932" s="10">
        <v>42036</v>
      </c>
      <c r="G2932" s="10">
        <v>45323</v>
      </c>
      <c r="H2932" s="11">
        <v>10</v>
      </c>
      <c r="I2932" s="20" t="s">
        <v>259</v>
      </c>
      <c r="J2932" s="11" t="s">
        <v>261</v>
      </c>
      <c r="K2932" s="11" t="s">
        <v>8715</v>
      </c>
      <c r="L2932" s="11">
        <v>2</v>
      </c>
    </row>
    <row r="2933" spans="1:12">
      <c r="A2933" s="11" t="s">
        <v>5683</v>
      </c>
      <c r="D2933" s="11" t="s">
        <v>260</v>
      </c>
      <c r="E2933" s="19" t="s">
        <v>5933</v>
      </c>
      <c r="F2933" s="10">
        <v>42036</v>
      </c>
      <c r="G2933" s="10">
        <v>45323</v>
      </c>
      <c r="H2933" s="11">
        <v>10</v>
      </c>
      <c r="I2933" s="20" t="s">
        <v>259</v>
      </c>
      <c r="J2933" s="11" t="s">
        <v>261</v>
      </c>
      <c r="K2933" s="11" t="s">
        <v>8715</v>
      </c>
      <c r="L2933" s="11">
        <v>2</v>
      </c>
    </row>
    <row r="2934" spans="1:12">
      <c r="A2934" s="11" t="s">
        <v>5684</v>
      </c>
      <c r="D2934" s="11" t="s">
        <v>260</v>
      </c>
      <c r="E2934" s="19" t="s">
        <v>5934</v>
      </c>
      <c r="F2934" s="10">
        <v>42036</v>
      </c>
      <c r="G2934" s="10">
        <v>45323</v>
      </c>
      <c r="H2934" s="11">
        <v>10</v>
      </c>
      <c r="I2934" s="20" t="s">
        <v>259</v>
      </c>
      <c r="J2934" s="11" t="s">
        <v>261</v>
      </c>
      <c r="K2934" s="11" t="s">
        <v>8715</v>
      </c>
      <c r="L2934" s="11">
        <v>2</v>
      </c>
    </row>
    <row r="2935" spans="1:12">
      <c r="A2935" s="11" t="s">
        <v>5685</v>
      </c>
      <c r="D2935" s="11" t="s">
        <v>260</v>
      </c>
      <c r="E2935" s="19" t="s">
        <v>5935</v>
      </c>
      <c r="F2935" s="10">
        <v>42036</v>
      </c>
      <c r="G2935" s="10">
        <v>45323</v>
      </c>
      <c r="H2935" s="11">
        <v>10</v>
      </c>
      <c r="I2935" s="20" t="s">
        <v>259</v>
      </c>
      <c r="J2935" s="11" t="s">
        <v>261</v>
      </c>
      <c r="K2935" s="11" t="s">
        <v>8715</v>
      </c>
      <c r="L2935" s="11">
        <v>2</v>
      </c>
    </row>
    <row r="2936" spans="1:12">
      <c r="A2936" s="11" t="s">
        <v>5686</v>
      </c>
      <c r="D2936" s="11" t="s">
        <v>260</v>
      </c>
      <c r="E2936" s="19" t="s">
        <v>5936</v>
      </c>
      <c r="F2936" s="10">
        <v>42036</v>
      </c>
      <c r="G2936" s="10">
        <v>45323</v>
      </c>
      <c r="H2936" s="11">
        <v>10</v>
      </c>
      <c r="I2936" s="20" t="s">
        <v>259</v>
      </c>
      <c r="J2936" s="11" t="s">
        <v>261</v>
      </c>
      <c r="K2936" s="11" t="s">
        <v>8715</v>
      </c>
      <c r="L2936" s="11">
        <v>2</v>
      </c>
    </row>
    <row r="2937" spans="1:12">
      <c r="A2937" s="11" t="s">
        <v>5687</v>
      </c>
      <c r="D2937" s="11" t="s">
        <v>260</v>
      </c>
      <c r="E2937" s="19" t="s">
        <v>5937</v>
      </c>
      <c r="F2937" s="10">
        <v>42036</v>
      </c>
      <c r="G2937" s="10">
        <v>45323</v>
      </c>
      <c r="H2937" s="11">
        <v>10</v>
      </c>
      <c r="I2937" s="20" t="s">
        <v>259</v>
      </c>
      <c r="J2937" s="11" t="s">
        <v>261</v>
      </c>
      <c r="K2937" s="11" t="s">
        <v>8715</v>
      </c>
      <c r="L2937" s="11">
        <v>2</v>
      </c>
    </row>
    <row r="2938" spans="1:12">
      <c r="A2938" s="11" t="s">
        <v>5688</v>
      </c>
      <c r="D2938" s="11" t="s">
        <v>260</v>
      </c>
      <c r="E2938" s="19" t="s">
        <v>5938</v>
      </c>
      <c r="F2938" s="10">
        <v>42036</v>
      </c>
      <c r="G2938" s="10">
        <v>45323</v>
      </c>
      <c r="H2938" s="11">
        <v>10</v>
      </c>
      <c r="I2938" s="20" t="s">
        <v>259</v>
      </c>
      <c r="J2938" s="11" t="s">
        <v>261</v>
      </c>
      <c r="K2938" s="11" t="s">
        <v>8715</v>
      </c>
      <c r="L2938" s="11">
        <v>2</v>
      </c>
    </row>
    <row r="2939" spans="1:12">
      <c r="A2939" s="11" t="s">
        <v>5689</v>
      </c>
      <c r="D2939" s="11" t="s">
        <v>260</v>
      </c>
      <c r="E2939" s="19" t="s">
        <v>5939</v>
      </c>
      <c r="F2939" s="10">
        <v>42036</v>
      </c>
      <c r="G2939" s="10">
        <v>45323</v>
      </c>
      <c r="H2939" s="11">
        <v>10</v>
      </c>
      <c r="I2939" s="20" t="s">
        <v>259</v>
      </c>
      <c r="J2939" s="11" t="s">
        <v>261</v>
      </c>
      <c r="K2939" s="11" t="s">
        <v>8715</v>
      </c>
      <c r="L2939" s="11">
        <v>2</v>
      </c>
    </row>
    <row r="2940" spans="1:12">
      <c r="A2940" s="11" t="s">
        <v>5690</v>
      </c>
      <c r="D2940" s="11" t="s">
        <v>260</v>
      </c>
      <c r="E2940" s="19" t="s">
        <v>5940</v>
      </c>
      <c r="F2940" s="10">
        <v>42036</v>
      </c>
      <c r="G2940" s="10">
        <v>45323</v>
      </c>
      <c r="H2940" s="11">
        <v>10</v>
      </c>
      <c r="I2940" s="20" t="s">
        <v>259</v>
      </c>
      <c r="J2940" s="11" t="s">
        <v>261</v>
      </c>
      <c r="K2940" s="11" t="s">
        <v>8715</v>
      </c>
      <c r="L2940" s="11">
        <v>2</v>
      </c>
    </row>
    <row r="2941" spans="1:12">
      <c r="A2941" s="11" t="s">
        <v>5691</v>
      </c>
      <c r="D2941" s="11" t="s">
        <v>260</v>
      </c>
      <c r="E2941" s="19" t="s">
        <v>5941</v>
      </c>
      <c r="F2941" s="10">
        <v>42036</v>
      </c>
      <c r="G2941" s="10">
        <v>45323</v>
      </c>
      <c r="H2941" s="11">
        <v>10</v>
      </c>
      <c r="I2941" s="20" t="s">
        <v>259</v>
      </c>
      <c r="J2941" s="11" t="s">
        <v>261</v>
      </c>
      <c r="K2941" s="11" t="s">
        <v>8715</v>
      </c>
      <c r="L2941" s="11">
        <v>2</v>
      </c>
    </row>
    <row r="2942" spans="1:12">
      <c r="A2942" s="11" t="s">
        <v>5692</v>
      </c>
      <c r="D2942" s="11" t="s">
        <v>260</v>
      </c>
      <c r="E2942" s="19" t="s">
        <v>5942</v>
      </c>
      <c r="F2942" s="10">
        <v>42036</v>
      </c>
      <c r="G2942" s="10">
        <v>45323</v>
      </c>
      <c r="H2942" s="11">
        <v>10</v>
      </c>
      <c r="I2942" s="20" t="s">
        <v>259</v>
      </c>
      <c r="J2942" s="11" t="s">
        <v>261</v>
      </c>
      <c r="K2942" s="11" t="s">
        <v>8715</v>
      </c>
      <c r="L2942" s="11">
        <v>2</v>
      </c>
    </row>
    <row r="2943" spans="1:12">
      <c r="A2943" s="11" t="s">
        <v>5693</v>
      </c>
      <c r="D2943" s="11" t="s">
        <v>260</v>
      </c>
      <c r="E2943" s="19" t="s">
        <v>5943</v>
      </c>
      <c r="F2943" s="10">
        <v>42036</v>
      </c>
      <c r="G2943" s="10">
        <v>45323</v>
      </c>
      <c r="H2943" s="11">
        <v>10</v>
      </c>
      <c r="I2943" s="20" t="s">
        <v>259</v>
      </c>
      <c r="J2943" s="11" t="s">
        <v>261</v>
      </c>
      <c r="K2943" s="11" t="s">
        <v>8715</v>
      </c>
      <c r="L2943" s="11">
        <v>2</v>
      </c>
    </row>
    <row r="2944" spans="1:12">
      <c r="A2944" s="11" t="s">
        <v>5694</v>
      </c>
      <c r="D2944" s="11" t="s">
        <v>260</v>
      </c>
      <c r="E2944" s="19" t="s">
        <v>5944</v>
      </c>
      <c r="F2944" s="10">
        <v>42036</v>
      </c>
      <c r="G2944" s="10">
        <v>45323</v>
      </c>
      <c r="H2944" s="11">
        <v>10</v>
      </c>
      <c r="I2944" s="20" t="s">
        <v>259</v>
      </c>
      <c r="J2944" s="11" t="s">
        <v>261</v>
      </c>
      <c r="K2944" s="11" t="s">
        <v>8715</v>
      </c>
      <c r="L2944" s="11">
        <v>2</v>
      </c>
    </row>
    <row r="2945" spans="1:12">
      <c r="A2945" s="11" t="s">
        <v>5695</v>
      </c>
      <c r="D2945" s="11" t="s">
        <v>260</v>
      </c>
      <c r="E2945" s="19" t="s">
        <v>5945</v>
      </c>
      <c r="F2945" s="10">
        <v>42036</v>
      </c>
      <c r="G2945" s="10">
        <v>45323</v>
      </c>
      <c r="H2945" s="11">
        <v>10</v>
      </c>
      <c r="I2945" s="20" t="s">
        <v>259</v>
      </c>
      <c r="J2945" s="11" t="s">
        <v>261</v>
      </c>
      <c r="K2945" s="11" t="s">
        <v>8715</v>
      </c>
      <c r="L2945" s="11">
        <v>2</v>
      </c>
    </row>
    <row r="2946" spans="1:12">
      <c r="A2946" s="11" t="s">
        <v>5696</v>
      </c>
      <c r="D2946" s="11" t="s">
        <v>260</v>
      </c>
      <c r="E2946" s="19" t="s">
        <v>5946</v>
      </c>
      <c r="F2946" s="10">
        <v>42036</v>
      </c>
      <c r="G2946" s="10">
        <v>45323</v>
      </c>
      <c r="H2946" s="11">
        <v>10</v>
      </c>
      <c r="I2946" s="20" t="s">
        <v>259</v>
      </c>
      <c r="J2946" s="11" t="s">
        <v>261</v>
      </c>
      <c r="K2946" s="11" t="s">
        <v>8715</v>
      </c>
      <c r="L2946" s="11">
        <v>2</v>
      </c>
    </row>
    <row r="2947" spans="1:12">
      <c r="A2947" s="11" t="s">
        <v>5697</v>
      </c>
      <c r="D2947" s="11" t="s">
        <v>260</v>
      </c>
      <c r="E2947" s="19" t="s">
        <v>5947</v>
      </c>
      <c r="F2947" s="10">
        <v>42036</v>
      </c>
      <c r="G2947" s="10">
        <v>45323</v>
      </c>
      <c r="H2947" s="11">
        <v>10</v>
      </c>
      <c r="I2947" s="20" t="s">
        <v>259</v>
      </c>
      <c r="J2947" s="11" t="s">
        <v>261</v>
      </c>
      <c r="K2947" s="11" t="s">
        <v>8715</v>
      </c>
      <c r="L2947" s="11">
        <v>2</v>
      </c>
    </row>
    <row r="2948" spans="1:12">
      <c r="A2948" s="11" t="s">
        <v>5698</v>
      </c>
      <c r="D2948" s="11" t="s">
        <v>260</v>
      </c>
      <c r="E2948" s="19" t="s">
        <v>5948</v>
      </c>
      <c r="F2948" s="10">
        <v>42036</v>
      </c>
      <c r="G2948" s="10">
        <v>45323</v>
      </c>
      <c r="H2948" s="11">
        <v>10</v>
      </c>
      <c r="I2948" s="20" t="s">
        <v>259</v>
      </c>
      <c r="J2948" s="11" t="s">
        <v>261</v>
      </c>
      <c r="K2948" s="11" t="s">
        <v>8715</v>
      </c>
      <c r="L2948" s="11">
        <v>2</v>
      </c>
    </row>
    <row r="2949" spans="1:12">
      <c r="A2949" s="11" t="s">
        <v>5699</v>
      </c>
      <c r="D2949" s="11" t="s">
        <v>260</v>
      </c>
      <c r="E2949" s="19" t="s">
        <v>5949</v>
      </c>
      <c r="F2949" s="10">
        <v>42036</v>
      </c>
      <c r="G2949" s="10">
        <v>45323</v>
      </c>
      <c r="H2949" s="11">
        <v>10</v>
      </c>
      <c r="I2949" s="20" t="s">
        <v>259</v>
      </c>
      <c r="J2949" s="11" t="s">
        <v>261</v>
      </c>
      <c r="K2949" s="11" t="s">
        <v>8715</v>
      </c>
      <c r="L2949" s="11">
        <v>2</v>
      </c>
    </row>
    <row r="2950" spans="1:12">
      <c r="A2950" s="11" t="s">
        <v>5700</v>
      </c>
      <c r="D2950" s="11" t="s">
        <v>260</v>
      </c>
      <c r="E2950" s="19" t="s">
        <v>5950</v>
      </c>
      <c r="F2950" s="10">
        <v>42036</v>
      </c>
      <c r="G2950" s="10">
        <v>45323</v>
      </c>
      <c r="H2950" s="11">
        <v>10</v>
      </c>
      <c r="I2950" s="20" t="s">
        <v>259</v>
      </c>
      <c r="J2950" s="11" t="s">
        <v>261</v>
      </c>
      <c r="K2950" s="11" t="s">
        <v>8715</v>
      </c>
      <c r="L2950" s="11">
        <v>2</v>
      </c>
    </row>
    <row r="2951" spans="1:12">
      <c r="A2951" s="11" t="s">
        <v>5701</v>
      </c>
      <c r="D2951" s="11" t="s">
        <v>260</v>
      </c>
      <c r="E2951" s="19" t="s">
        <v>5951</v>
      </c>
      <c r="F2951" s="10">
        <v>42036</v>
      </c>
      <c r="G2951" s="10">
        <v>45323</v>
      </c>
      <c r="H2951" s="11">
        <v>10</v>
      </c>
      <c r="I2951" s="20" t="s">
        <v>259</v>
      </c>
      <c r="J2951" s="11" t="s">
        <v>261</v>
      </c>
      <c r="K2951" s="11" t="s">
        <v>8715</v>
      </c>
      <c r="L2951" s="11">
        <v>2</v>
      </c>
    </row>
    <row r="2952" spans="1:12">
      <c r="A2952" s="11" t="s">
        <v>5702</v>
      </c>
      <c r="D2952" s="11" t="s">
        <v>260</v>
      </c>
      <c r="E2952" s="19" t="s">
        <v>5952</v>
      </c>
      <c r="F2952" s="10">
        <v>42036</v>
      </c>
      <c r="G2952" s="10">
        <v>45323</v>
      </c>
      <c r="H2952" s="11">
        <v>10</v>
      </c>
      <c r="I2952" s="20" t="s">
        <v>259</v>
      </c>
      <c r="J2952" s="11" t="s">
        <v>261</v>
      </c>
      <c r="K2952" s="11" t="s">
        <v>8715</v>
      </c>
      <c r="L2952" s="11">
        <v>2</v>
      </c>
    </row>
    <row r="2953" spans="1:12">
      <c r="A2953" s="11" t="s">
        <v>5703</v>
      </c>
      <c r="D2953" s="11" t="s">
        <v>260</v>
      </c>
      <c r="E2953" s="19" t="s">
        <v>5953</v>
      </c>
      <c r="F2953" s="10">
        <v>42036</v>
      </c>
      <c r="G2953" s="10">
        <v>45323</v>
      </c>
      <c r="H2953" s="11">
        <v>10</v>
      </c>
      <c r="I2953" s="20" t="s">
        <v>259</v>
      </c>
      <c r="J2953" s="11" t="s">
        <v>261</v>
      </c>
      <c r="K2953" s="11" t="s">
        <v>8715</v>
      </c>
      <c r="L2953" s="11">
        <v>2</v>
      </c>
    </row>
    <row r="2954" spans="1:12">
      <c r="A2954" s="11" t="s">
        <v>5704</v>
      </c>
      <c r="D2954" s="11" t="s">
        <v>260</v>
      </c>
      <c r="E2954" s="19" t="s">
        <v>5954</v>
      </c>
      <c r="F2954" s="10">
        <v>42036</v>
      </c>
      <c r="G2954" s="10">
        <v>45323</v>
      </c>
      <c r="H2954" s="11">
        <v>10</v>
      </c>
      <c r="I2954" s="20" t="s">
        <v>259</v>
      </c>
      <c r="J2954" s="11" t="s">
        <v>261</v>
      </c>
      <c r="K2954" s="11" t="s">
        <v>8715</v>
      </c>
      <c r="L2954" s="11">
        <v>2</v>
      </c>
    </row>
    <row r="2955" spans="1:12">
      <c r="A2955" s="11" t="s">
        <v>5705</v>
      </c>
      <c r="D2955" s="11" t="s">
        <v>260</v>
      </c>
      <c r="E2955" s="19" t="s">
        <v>5955</v>
      </c>
      <c r="F2955" s="10">
        <v>42036</v>
      </c>
      <c r="G2955" s="10">
        <v>45323</v>
      </c>
      <c r="H2955" s="11">
        <v>10</v>
      </c>
      <c r="I2955" s="20" t="s">
        <v>259</v>
      </c>
      <c r="J2955" s="11" t="s">
        <v>261</v>
      </c>
      <c r="K2955" s="11" t="s">
        <v>8715</v>
      </c>
      <c r="L2955" s="11">
        <v>2</v>
      </c>
    </row>
    <row r="2956" spans="1:12">
      <c r="A2956" s="11" t="s">
        <v>5706</v>
      </c>
      <c r="D2956" s="11" t="s">
        <v>260</v>
      </c>
      <c r="E2956" s="19" t="s">
        <v>5956</v>
      </c>
      <c r="F2956" s="10">
        <v>42036</v>
      </c>
      <c r="G2956" s="10">
        <v>45323</v>
      </c>
      <c r="H2956" s="11">
        <v>10</v>
      </c>
      <c r="I2956" s="20" t="s">
        <v>259</v>
      </c>
      <c r="J2956" s="11" t="s">
        <v>261</v>
      </c>
      <c r="K2956" s="11" t="s">
        <v>8715</v>
      </c>
      <c r="L2956" s="11">
        <v>2</v>
      </c>
    </row>
    <row r="2957" spans="1:12">
      <c r="A2957" s="11" t="s">
        <v>5707</v>
      </c>
      <c r="D2957" s="11" t="s">
        <v>260</v>
      </c>
      <c r="E2957" s="19" t="s">
        <v>5957</v>
      </c>
      <c r="F2957" s="10">
        <v>42036</v>
      </c>
      <c r="G2957" s="10">
        <v>45323</v>
      </c>
      <c r="H2957" s="11">
        <v>10</v>
      </c>
      <c r="I2957" s="20" t="s">
        <v>259</v>
      </c>
      <c r="J2957" s="11" t="s">
        <v>261</v>
      </c>
      <c r="K2957" s="11" t="s">
        <v>8715</v>
      </c>
      <c r="L2957" s="11">
        <v>2</v>
      </c>
    </row>
    <row r="2958" spans="1:12">
      <c r="A2958" s="11" t="s">
        <v>5708</v>
      </c>
      <c r="D2958" s="11" t="s">
        <v>260</v>
      </c>
      <c r="E2958" s="19" t="s">
        <v>5958</v>
      </c>
      <c r="F2958" s="10">
        <v>42036</v>
      </c>
      <c r="G2958" s="10">
        <v>45323</v>
      </c>
      <c r="H2958" s="11">
        <v>10</v>
      </c>
      <c r="I2958" s="20" t="s">
        <v>259</v>
      </c>
      <c r="J2958" s="11" t="s">
        <v>261</v>
      </c>
      <c r="K2958" s="11" t="s">
        <v>8715</v>
      </c>
      <c r="L2958" s="11">
        <v>2</v>
      </c>
    </row>
    <row r="2959" spans="1:12">
      <c r="A2959" s="11" t="s">
        <v>5709</v>
      </c>
      <c r="D2959" s="11" t="s">
        <v>260</v>
      </c>
      <c r="E2959" s="19" t="s">
        <v>5959</v>
      </c>
      <c r="F2959" s="10">
        <v>42036</v>
      </c>
      <c r="G2959" s="10">
        <v>45323</v>
      </c>
      <c r="H2959" s="11">
        <v>10</v>
      </c>
      <c r="I2959" s="20" t="s">
        <v>259</v>
      </c>
      <c r="J2959" s="11" t="s">
        <v>261</v>
      </c>
      <c r="K2959" s="11" t="s">
        <v>8715</v>
      </c>
      <c r="L2959" s="11">
        <v>2</v>
      </c>
    </row>
    <row r="2960" spans="1:12">
      <c r="A2960" s="11" t="s">
        <v>5710</v>
      </c>
      <c r="D2960" s="11" t="s">
        <v>260</v>
      </c>
      <c r="E2960" s="19" t="s">
        <v>5960</v>
      </c>
      <c r="F2960" s="10">
        <v>42036</v>
      </c>
      <c r="G2960" s="10">
        <v>45323</v>
      </c>
      <c r="H2960" s="11">
        <v>10</v>
      </c>
      <c r="I2960" s="20" t="s">
        <v>259</v>
      </c>
      <c r="J2960" s="11" t="s">
        <v>261</v>
      </c>
      <c r="K2960" s="11" t="s">
        <v>8715</v>
      </c>
      <c r="L2960" s="11">
        <v>2</v>
      </c>
    </row>
    <row r="2961" spans="1:12">
      <c r="A2961" s="11" t="s">
        <v>5711</v>
      </c>
      <c r="D2961" s="11" t="s">
        <v>260</v>
      </c>
      <c r="E2961" s="19" t="s">
        <v>5961</v>
      </c>
      <c r="F2961" s="10">
        <v>42036</v>
      </c>
      <c r="G2961" s="10">
        <v>45323</v>
      </c>
      <c r="H2961" s="11">
        <v>10</v>
      </c>
      <c r="I2961" s="20" t="s">
        <v>259</v>
      </c>
      <c r="J2961" s="11" t="s">
        <v>261</v>
      </c>
      <c r="K2961" s="11" t="s">
        <v>8715</v>
      </c>
      <c r="L2961" s="11">
        <v>2</v>
      </c>
    </row>
    <row r="2962" spans="1:12">
      <c r="A2962" s="11" t="s">
        <v>5712</v>
      </c>
      <c r="D2962" s="11" t="s">
        <v>260</v>
      </c>
      <c r="E2962" s="19" t="s">
        <v>5962</v>
      </c>
      <c r="F2962" s="10">
        <v>42036</v>
      </c>
      <c r="G2962" s="10">
        <v>45323</v>
      </c>
      <c r="H2962" s="11">
        <v>10</v>
      </c>
      <c r="I2962" s="20" t="s">
        <v>259</v>
      </c>
      <c r="J2962" s="11" t="s">
        <v>261</v>
      </c>
      <c r="K2962" s="11" t="s">
        <v>8715</v>
      </c>
      <c r="L2962" s="11">
        <v>2</v>
      </c>
    </row>
    <row r="2963" spans="1:12">
      <c r="A2963" s="11" t="s">
        <v>5713</v>
      </c>
      <c r="D2963" s="11" t="s">
        <v>260</v>
      </c>
      <c r="E2963" s="19" t="s">
        <v>5963</v>
      </c>
      <c r="F2963" s="10">
        <v>42036</v>
      </c>
      <c r="G2963" s="10">
        <v>45323</v>
      </c>
      <c r="H2963" s="11">
        <v>10</v>
      </c>
      <c r="I2963" s="20" t="s">
        <v>259</v>
      </c>
      <c r="J2963" s="11" t="s">
        <v>261</v>
      </c>
      <c r="K2963" s="11" t="s">
        <v>8715</v>
      </c>
      <c r="L2963" s="11">
        <v>2</v>
      </c>
    </row>
    <row r="2964" spans="1:12">
      <c r="A2964" s="11" t="s">
        <v>5714</v>
      </c>
      <c r="D2964" s="11" t="s">
        <v>260</v>
      </c>
      <c r="E2964" s="19" t="s">
        <v>5964</v>
      </c>
      <c r="F2964" s="10">
        <v>42036</v>
      </c>
      <c r="G2964" s="10">
        <v>45323</v>
      </c>
      <c r="H2964" s="11">
        <v>10</v>
      </c>
      <c r="I2964" s="20" t="s">
        <v>259</v>
      </c>
      <c r="J2964" s="11" t="s">
        <v>261</v>
      </c>
      <c r="K2964" s="11" t="s">
        <v>8715</v>
      </c>
      <c r="L2964" s="11">
        <v>2</v>
      </c>
    </row>
    <row r="2965" spans="1:12">
      <c r="A2965" s="11" t="s">
        <v>5715</v>
      </c>
      <c r="D2965" s="11" t="s">
        <v>260</v>
      </c>
      <c r="E2965" s="19" t="s">
        <v>5965</v>
      </c>
      <c r="F2965" s="10">
        <v>42036</v>
      </c>
      <c r="G2965" s="10">
        <v>45323</v>
      </c>
      <c r="H2965" s="11">
        <v>10</v>
      </c>
      <c r="I2965" s="20" t="s">
        <v>259</v>
      </c>
      <c r="J2965" s="11" t="s">
        <v>261</v>
      </c>
      <c r="K2965" s="11" t="s">
        <v>8715</v>
      </c>
      <c r="L2965" s="11">
        <v>2</v>
      </c>
    </row>
    <row r="2966" spans="1:12">
      <c r="A2966" s="11" t="s">
        <v>5716</v>
      </c>
      <c r="D2966" s="11" t="s">
        <v>260</v>
      </c>
      <c r="E2966" s="19" t="s">
        <v>5966</v>
      </c>
      <c r="F2966" s="10">
        <v>42036</v>
      </c>
      <c r="G2966" s="10">
        <v>45323</v>
      </c>
      <c r="H2966" s="11">
        <v>10</v>
      </c>
      <c r="I2966" s="20" t="s">
        <v>259</v>
      </c>
      <c r="J2966" s="11" t="s">
        <v>261</v>
      </c>
      <c r="K2966" s="11" t="s">
        <v>8715</v>
      </c>
      <c r="L2966" s="11">
        <v>2</v>
      </c>
    </row>
    <row r="2967" spans="1:12">
      <c r="A2967" s="11" t="s">
        <v>5717</v>
      </c>
      <c r="D2967" s="11" t="s">
        <v>260</v>
      </c>
      <c r="E2967" s="19" t="s">
        <v>5967</v>
      </c>
      <c r="F2967" s="10">
        <v>42036</v>
      </c>
      <c r="G2967" s="10">
        <v>45323</v>
      </c>
      <c r="H2967" s="11">
        <v>10</v>
      </c>
      <c r="I2967" s="20" t="s">
        <v>259</v>
      </c>
      <c r="J2967" s="11" t="s">
        <v>261</v>
      </c>
      <c r="K2967" s="11" t="s">
        <v>8715</v>
      </c>
      <c r="L2967" s="11">
        <v>2</v>
      </c>
    </row>
    <row r="2968" spans="1:12">
      <c r="A2968" s="11" t="s">
        <v>5718</v>
      </c>
      <c r="D2968" s="11" t="s">
        <v>260</v>
      </c>
      <c r="E2968" s="19" t="s">
        <v>5968</v>
      </c>
      <c r="F2968" s="10">
        <v>42036</v>
      </c>
      <c r="G2968" s="10">
        <v>45323</v>
      </c>
      <c r="H2968" s="11">
        <v>10</v>
      </c>
      <c r="I2968" s="20" t="s">
        <v>259</v>
      </c>
      <c r="J2968" s="11" t="s">
        <v>261</v>
      </c>
      <c r="K2968" s="11" t="s">
        <v>8715</v>
      </c>
      <c r="L2968" s="11">
        <v>2</v>
      </c>
    </row>
    <row r="2969" spans="1:12">
      <c r="A2969" s="11" t="s">
        <v>5719</v>
      </c>
      <c r="D2969" s="11" t="s">
        <v>260</v>
      </c>
      <c r="E2969" s="19" t="s">
        <v>5969</v>
      </c>
      <c r="F2969" s="10">
        <v>42036</v>
      </c>
      <c r="G2969" s="10">
        <v>45323</v>
      </c>
      <c r="H2969" s="11">
        <v>10</v>
      </c>
      <c r="I2969" s="20" t="s">
        <v>259</v>
      </c>
      <c r="J2969" s="11" t="s">
        <v>261</v>
      </c>
      <c r="K2969" s="11" t="s">
        <v>8715</v>
      </c>
      <c r="L2969" s="11">
        <v>2</v>
      </c>
    </row>
    <row r="2970" spans="1:12">
      <c r="A2970" s="11" t="s">
        <v>5720</v>
      </c>
      <c r="D2970" s="11" t="s">
        <v>260</v>
      </c>
      <c r="E2970" s="19" t="s">
        <v>5970</v>
      </c>
      <c r="F2970" s="10">
        <v>42036</v>
      </c>
      <c r="G2970" s="10">
        <v>45323</v>
      </c>
      <c r="H2970" s="11">
        <v>10</v>
      </c>
      <c r="I2970" s="20" t="s">
        <v>259</v>
      </c>
      <c r="J2970" s="11" t="s">
        <v>261</v>
      </c>
      <c r="K2970" s="11" t="s">
        <v>8715</v>
      </c>
      <c r="L2970" s="11">
        <v>2</v>
      </c>
    </row>
    <row r="2971" spans="1:12">
      <c r="A2971" s="11" t="s">
        <v>5721</v>
      </c>
      <c r="D2971" s="11" t="s">
        <v>260</v>
      </c>
      <c r="E2971" s="19" t="s">
        <v>5971</v>
      </c>
      <c r="F2971" s="10">
        <v>42036</v>
      </c>
      <c r="G2971" s="10">
        <v>45323</v>
      </c>
      <c r="H2971" s="11">
        <v>10</v>
      </c>
      <c r="I2971" s="20" t="s">
        <v>259</v>
      </c>
      <c r="J2971" s="11" t="s">
        <v>261</v>
      </c>
      <c r="K2971" s="11" t="s">
        <v>8715</v>
      </c>
      <c r="L2971" s="11">
        <v>2</v>
      </c>
    </row>
    <row r="2972" spans="1:12">
      <c r="A2972" s="11" t="s">
        <v>5722</v>
      </c>
      <c r="D2972" s="11" t="s">
        <v>260</v>
      </c>
      <c r="E2972" s="19" t="s">
        <v>5972</v>
      </c>
      <c r="F2972" s="10">
        <v>42036</v>
      </c>
      <c r="G2972" s="10">
        <v>45323</v>
      </c>
      <c r="H2972" s="11">
        <v>10</v>
      </c>
      <c r="I2972" s="20" t="s">
        <v>259</v>
      </c>
      <c r="J2972" s="11" t="s">
        <v>261</v>
      </c>
      <c r="K2972" s="11" t="s">
        <v>8715</v>
      </c>
      <c r="L2972" s="11">
        <v>2</v>
      </c>
    </row>
    <row r="2973" spans="1:12">
      <c r="A2973" s="11" t="s">
        <v>5723</v>
      </c>
      <c r="D2973" s="11" t="s">
        <v>260</v>
      </c>
      <c r="E2973" s="19" t="s">
        <v>5973</v>
      </c>
      <c r="F2973" s="10">
        <v>42036</v>
      </c>
      <c r="G2973" s="10">
        <v>45323</v>
      </c>
      <c r="H2973" s="11">
        <v>10</v>
      </c>
      <c r="I2973" s="20" t="s">
        <v>259</v>
      </c>
      <c r="J2973" s="11" t="s">
        <v>261</v>
      </c>
      <c r="K2973" s="11" t="s">
        <v>8715</v>
      </c>
      <c r="L2973" s="11">
        <v>2</v>
      </c>
    </row>
    <row r="2974" spans="1:12">
      <c r="A2974" s="11" t="s">
        <v>5724</v>
      </c>
      <c r="D2974" s="11" t="s">
        <v>260</v>
      </c>
      <c r="E2974" s="19" t="s">
        <v>5974</v>
      </c>
      <c r="F2974" s="10">
        <v>42036</v>
      </c>
      <c r="G2974" s="10">
        <v>45323</v>
      </c>
      <c r="H2974" s="11">
        <v>10</v>
      </c>
      <c r="I2974" s="20" t="s">
        <v>259</v>
      </c>
      <c r="J2974" s="11" t="s">
        <v>261</v>
      </c>
      <c r="K2974" s="11" t="s">
        <v>8715</v>
      </c>
      <c r="L2974" s="11">
        <v>2</v>
      </c>
    </row>
    <row r="2975" spans="1:12">
      <c r="A2975" s="11" t="s">
        <v>5725</v>
      </c>
      <c r="D2975" s="11" t="s">
        <v>260</v>
      </c>
      <c r="E2975" s="19" t="s">
        <v>5975</v>
      </c>
      <c r="F2975" s="10">
        <v>42036</v>
      </c>
      <c r="G2975" s="10">
        <v>45323</v>
      </c>
      <c r="H2975" s="11">
        <v>10</v>
      </c>
      <c r="I2975" s="20" t="s">
        <v>259</v>
      </c>
      <c r="J2975" s="11" t="s">
        <v>261</v>
      </c>
      <c r="K2975" s="11" t="s">
        <v>8715</v>
      </c>
      <c r="L2975" s="11">
        <v>2</v>
      </c>
    </row>
    <row r="2976" spans="1:12">
      <c r="A2976" s="11" t="s">
        <v>5726</v>
      </c>
      <c r="D2976" s="11" t="s">
        <v>260</v>
      </c>
      <c r="E2976" s="19" t="s">
        <v>5976</v>
      </c>
      <c r="F2976" s="10">
        <v>42036</v>
      </c>
      <c r="G2976" s="10">
        <v>45323</v>
      </c>
      <c r="H2976" s="11">
        <v>10</v>
      </c>
      <c r="I2976" s="20" t="s">
        <v>259</v>
      </c>
      <c r="J2976" s="11" t="s">
        <v>261</v>
      </c>
      <c r="K2976" s="11" t="s">
        <v>8715</v>
      </c>
      <c r="L2976" s="11">
        <v>2</v>
      </c>
    </row>
    <row r="2977" spans="1:12">
      <c r="A2977" s="11" t="s">
        <v>5727</v>
      </c>
      <c r="D2977" s="11" t="s">
        <v>260</v>
      </c>
      <c r="E2977" s="19" t="s">
        <v>5977</v>
      </c>
      <c r="F2977" s="10">
        <v>42036</v>
      </c>
      <c r="G2977" s="10">
        <v>45323</v>
      </c>
      <c r="H2977" s="11">
        <v>10</v>
      </c>
      <c r="I2977" s="20" t="s">
        <v>259</v>
      </c>
      <c r="J2977" s="11" t="s">
        <v>261</v>
      </c>
      <c r="K2977" s="11" t="s">
        <v>8715</v>
      </c>
      <c r="L2977" s="11">
        <v>2</v>
      </c>
    </row>
    <row r="2978" spans="1:12">
      <c r="A2978" s="11" t="s">
        <v>5728</v>
      </c>
      <c r="D2978" s="11" t="s">
        <v>260</v>
      </c>
      <c r="E2978" s="19" t="s">
        <v>5978</v>
      </c>
      <c r="F2978" s="10">
        <v>42036</v>
      </c>
      <c r="G2978" s="10">
        <v>45323</v>
      </c>
      <c r="H2978" s="11">
        <v>10</v>
      </c>
      <c r="I2978" s="20" t="s">
        <v>259</v>
      </c>
      <c r="J2978" s="11" t="s">
        <v>261</v>
      </c>
      <c r="K2978" s="11" t="s">
        <v>8715</v>
      </c>
      <c r="L2978" s="11">
        <v>2</v>
      </c>
    </row>
    <row r="2979" spans="1:12">
      <c r="A2979" s="11" t="s">
        <v>5729</v>
      </c>
      <c r="D2979" s="11" t="s">
        <v>260</v>
      </c>
      <c r="E2979" s="19" t="s">
        <v>5979</v>
      </c>
      <c r="F2979" s="10">
        <v>42036</v>
      </c>
      <c r="G2979" s="10">
        <v>45323</v>
      </c>
      <c r="H2979" s="11">
        <v>10</v>
      </c>
      <c r="I2979" s="20" t="s">
        <v>259</v>
      </c>
      <c r="J2979" s="11" t="s">
        <v>261</v>
      </c>
      <c r="K2979" s="11" t="s">
        <v>8715</v>
      </c>
      <c r="L2979" s="11">
        <v>2</v>
      </c>
    </row>
    <row r="2980" spans="1:12">
      <c r="A2980" s="11" t="s">
        <v>5730</v>
      </c>
      <c r="D2980" s="11" t="s">
        <v>260</v>
      </c>
      <c r="E2980" s="19" t="s">
        <v>5980</v>
      </c>
      <c r="F2980" s="10">
        <v>42036</v>
      </c>
      <c r="G2980" s="10">
        <v>45323</v>
      </c>
      <c r="H2980" s="11">
        <v>10</v>
      </c>
      <c r="I2980" s="20" t="s">
        <v>259</v>
      </c>
      <c r="J2980" s="11" t="s">
        <v>261</v>
      </c>
      <c r="K2980" s="11" t="s">
        <v>8715</v>
      </c>
      <c r="L2980" s="11">
        <v>2</v>
      </c>
    </row>
    <row r="2981" spans="1:12">
      <c r="A2981" s="11" t="s">
        <v>5731</v>
      </c>
      <c r="D2981" s="11" t="s">
        <v>260</v>
      </c>
      <c r="E2981" s="19" t="s">
        <v>5981</v>
      </c>
      <c r="F2981" s="10">
        <v>42036</v>
      </c>
      <c r="G2981" s="10">
        <v>45323</v>
      </c>
      <c r="H2981" s="11">
        <v>10</v>
      </c>
      <c r="I2981" s="20" t="s">
        <v>259</v>
      </c>
      <c r="J2981" s="11" t="s">
        <v>261</v>
      </c>
      <c r="K2981" s="11" t="s">
        <v>8715</v>
      </c>
      <c r="L2981" s="11">
        <v>2</v>
      </c>
    </row>
    <row r="2982" spans="1:12">
      <c r="A2982" s="11" t="s">
        <v>5732</v>
      </c>
      <c r="D2982" s="11" t="s">
        <v>260</v>
      </c>
      <c r="E2982" s="19" t="s">
        <v>5982</v>
      </c>
      <c r="F2982" s="10">
        <v>42036</v>
      </c>
      <c r="G2982" s="10">
        <v>45323</v>
      </c>
      <c r="H2982" s="11">
        <v>10</v>
      </c>
      <c r="I2982" s="20" t="s">
        <v>259</v>
      </c>
      <c r="J2982" s="11" t="s">
        <v>261</v>
      </c>
      <c r="K2982" s="11" t="s">
        <v>8715</v>
      </c>
      <c r="L2982" s="11">
        <v>2</v>
      </c>
    </row>
    <row r="2983" spans="1:12">
      <c r="A2983" s="11" t="s">
        <v>5733</v>
      </c>
      <c r="D2983" s="11" t="s">
        <v>260</v>
      </c>
      <c r="E2983" s="19" t="s">
        <v>5983</v>
      </c>
      <c r="F2983" s="10">
        <v>42036</v>
      </c>
      <c r="G2983" s="10">
        <v>45323</v>
      </c>
      <c r="H2983" s="11">
        <v>10</v>
      </c>
      <c r="I2983" s="20" t="s">
        <v>259</v>
      </c>
      <c r="J2983" s="11" t="s">
        <v>261</v>
      </c>
      <c r="K2983" s="11" t="s">
        <v>8715</v>
      </c>
      <c r="L2983" s="11">
        <v>2</v>
      </c>
    </row>
    <row r="2984" spans="1:12">
      <c r="A2984" s="11" t="s">
        <v>5734</v>
      </c>
      <c r="D2984" s="11" t="s">
        <v>260</v>
      </c>
      <c r="E2984" s="19" t="s">
        <v>5984</v>
      </c>
      <c r="F2984" s="10">
        <v>42036</v>
      </c>
      <c r="G2984" s="10">
        <v>45323</v>
      </c>
      <c r="H2984" s="11">
        <v>10</v>
      </c>
      <c r="I2984" s="20" t="s">
        <v>259</v>
      </c>
      <c r="J2984" s="11" t="s">
        <v>261</v>
      </c>
      <c r="K2984" s="11" t="s">
        <v>8715</v>
      </c>
      <c r="L2984" s="11">
        <v>2</v>
      </c>
    </row>
    <row r="2985" spans="1:12">
      <c r="A2985" s="11" t="s">
        <v>5735</v>
      </c>
      <c r="D2985" s="11" t="s">
        <v>260</v>
      </c>
      <c r="E2985" s="19" t="s">
        <v>5985</v>
      </c>
      <c r="F2985" s="10">
        <v>42036</v>
      </c>
      <c r="G2985" s="10">
        <v>45323</v>
      </c>
      <c r="H2985" s="11">
        <v>10</v>
      </c>
      <c r="I2985" s="20" t="s">
        <v>259</v>
      </c>
      <c r="J2985" s="11" t="s">
        <v>261</v>
      </c>
      <c r="K2985" s="11" t="s">
        <v>8715</v>
      </c>
      <c r="L2985" s="11">
        <v>2</v>
      </c>
    </row>
    <row r="2986" spans="1:12">
      <c r="A2986" s="11" t="s">
        <v>5736</v>
      </c>
      <c r="D2986" s="11" t="s">
        <v>260</v>
      </c>
      <c r="E2986" s="19" t="s">
        <v>5986</v>
      </c>
      <c r="F2986" s="10">
        <v>42036</v>
      </c>
      <c r="G2986" s="10">
        <v>45323</v>
      </c>
      <c r="H2986" s="11">
        <v>10</v>
      </c>
      <c r="I2986" s="20" t="s">
        <v>259</v>
      </c>
      <c r="J2986" s="11" t="s">
        <v>261</v>
      </c>
      <c r="K2986" s="11" t="s">
        <v>8715</v>
      </c>
      <c r="L2986" s="11">
        <v>2</v>
      </c>
    </row>
    <row r="2987" spans="1:12">
      <c r="A2987" s="11" t="s">
        <v>5737</v>
      </c>
      <c r="D2987" s="11" t="s">
        <v>260</v>
      </c>
      <c r="E2987" s="19" t="s">
        <v>5987</v>
      </c>
      <c r="F2987" s="10">
        <v>42036</v>
      </c>
      <c r="G2987" s="10">
        <v>45323</v>
      </c>
      <c r="H2987" s="11">
        <v>10</v>
      </c>
      <c r="I2987" s="20" t="s">
        <v>259</v>
      </c>
      <c r="J2987" s="11" t="s">
        <v>261</v>
      </c>
      <c r="K2987" s="11" t="s">
        <v>8715</v>
      </c>
      <c r="L2987" s="11">
        <v>2</v>
      </c>
    </row>
    <row r="2988" spans="1:12">
      <c r="A2988" s="11" t="s">
        <v>5738</v>
      </c>
      <c r="D2988" s="11" t="s">
        <v>260</v>
      </c>
      <c r="E2988" s="19" t="s">
        <v>5988</v>
      </c>
      <c r="F2988" s="10">
        <v>42036</v>
      </c>
      <c r="G2988" s="10">
        <v>45323</v>
      </c>
      <c r="H2988" s="11">
        <v>10</v>
      </c>
      <c r="I2988" s="20" t="s">
        <v>259</v>
      </c>
      <c r="J2988" s="11" t="s">
        <v>261</v>
      </c>
      <c r="K2988" s="11" t="s">
        <v>8715</v>
      </c>
      <c r="L2988" s="11">
        <v>2</v>
      </c>
    </row>
    <row r="2989" spans="1:12">
      <c r="A2989" s="11" t="s">
        <v>5739</v>
      </c>
      <c r="D2989" s="11" t="s">
        <v>260</v>
      </c>
      <c r="E2989" s="19" t="s">
        <v>5989</v>
      </c>
      <c r="F2989" s="10">
        <v>42036</v>
      </c>
      <c r="G2989" s="10">
        <v>45323</v>
      </c>
      <c r="H2989" s="11">
        <v>10</v>
      </c>
      <c r="I2989" s="20" t="s">
        <v>259</v>
      </c>
      <c r="J2989" s="11" t="s">
        <v>261</v>
      </c>
      <c r="K2989" s="11" t="s">
        <v>8715</v>
      </c>
      <c r="L2989" s="11">
        <v>2</v>
      </c>
    </row>
    <row r="2990" spans="1:12">
      <c r="A2990" s="11" t="s">
        <v>5740</v>
      </c>
      <c r="D2990" s="11" t="s">
        <v>260</v>
      </c>
      <c r="E2990" s="19" t="s">
        <v>5990</v>
      </c>
      <c r="F2990" s="10">
        <v>42036</v>
      </c>
      <c r="G2990" s="10">
        <v>45323</v>
      </c>
      <c r="H2990" s="11">
        <v>10</v>
      </c>
      <c r="I2990" s="20" t="s">
        <v>259</v>
      </c>
      <c r="J2990" s="11" t="s">
        <v>261</v>
      </c>
      <c r="K2990" s="11" t="s">
        <v>8715</v>
      </c>
      <c r="L2990" s="11">
        <v>2</v>
      </c>
    </row>
    <row r="2991" spans="1:12">
      <c r="A2991" s="11" t="s">
        <v>5741</v>
      </c>
      <c r="D2991" s="11" t="s">
        <v>260</v>
      </c>
      <c r="E2991" s="19" t="s">
        <v>5991</v>
      </c>
      <c r="F2991" s="10">
        <v>42036</v>
      </c>
      <c r="G2991" s="10">
        <v>45323</v>
      </c>
      <c r="H2991" s="11">
        <v>10</v>
      </c>
      <c r="I2991" s="20" t="s">
        <v>259</v>
      </c>
      <c r="J2991" s="11" t="s">
        <v>261</v>
      </c>
      <c r="K2991" s="11" t="s">
        <v>8715</v>
      </c>
      <c r="L2991" s="11">
        <v>2</v>
      </c>
    </row>
    <row r="2992" spans="1:12">
      <c r="A2992" s="11" t="s">
        <v>5742</v>
      </c>
      <c r="D2992" s="11" t="s">
        <v>260</v>
      </c>
      <c r="E2992" s="19" t="s">
        <v>5992</v>
      </c>
      <c r="F2992" s="10">
        <v>42036</v>
      </c>
      <c r="G2992" s="10">
        <v>45323</v>
      </c>
      <c r="H2992" s="11">
        <v>10</v>
      </c>
      <c r="I2992" s="20" t="s">
        <v>259</v>
      </c>
      <c r="J2992" s="11" t="s">
        <v>261</v>
      </c>
      <c r="K2992" s="11" t="s">
        <v>8715</v>
      </c>
      <c r="L2992" s="11">
        <v>2</v>
      </c>
    </row>
    <row r="2993" spans="1:12">
      <c r="A2993" s="11" t="s">
        <v>5743</v>
      </c>
      <c r="D2993" s="11" t="s">
        <v>260</v>
      </c>
      <c r="E2993" s="19" t="s">
        <v>5993</v>
      </c>
      <c r="F2993" s="10">
        <v>42036</v>
      </c>
      <c r="G2993" s="10">
        <v>45323</v>
      </c>
      <c r="H2993" s="11">
        <v>10</v>
      </c>
      <c r="I2993" s="20" t="s">
        <v>259</v>
      </c>
      <c r="J2993" s="11" t="s">
        <v>261</v>
      </c>
      <c r="K2993" s="11" t="s">
        <v>8715</v>
      </c>
      <c r="L2993" s="11">
        <v>2</v>
      </c>
    </row>
    <row r="2994" spans="1:12">
      <c r="A2994" s="11" t="s">
        <v>5744</v>
      </c>
      <c r="D2994" s="11" t="s">
        <v>260</v>
      </c>
      <c r="E2994" s="19" t="s">
        <v>5994</v>
      </c>
      <c r="F2994" s="10">
        <v>42036</v>
      </c>
      <c r="G2994" s="10">
        <v>45323</v>
      </c>
      <c r="H2994" s="11">
        <v>10</v>
      </c>
      <c r="I2994" s="20" t="s">
        <v>259</v>
      </c>
      <c r="J2994" s="11" t="s">
        <v>261</v>
      </c>
      <c r="K2994" s="11" t="s">
        <v>8715</v>
      </c>
      <c r="L2994" s="11">
        <v>2</v>
      </c>
    </row>
    <row r="2995" spans="1:12">
      <c r="A2995" s="11" t="s">
        <v>5745</v>
      </c>
      <c r="D2995" s="11" t="s">
        <v>260</v>
      </c>
      <c r="E2995" s="19" t="s">
        <v>5995</v>
      </c>
      <c r="F2995" s="10">
        <v>42036</v>
      </c>
      <c r="G2995" s="10">
        <v>45323</v>
      </c>
      <c r="H2995" s="11">
        <v>10</v>
      </c>
      <c r="I2995" s="20" t="s">
        <v>259</v>
      </c>
      <c r="J2995" s="11" t="s">
        <v>261</v>
      </c>
      <c r="K2995" s="11" t="s">
        <v>8715</v>
      </c>
      <c r="L2995" s="11">
        <v>2</v>
      </c>
    </row>
    <row r="2996" spans="1:12">
      <c r="A2996" s="11" t="s">
        <v>5746</v>
      </c>
      <c r="D2996" s="11" t="s">
        <v>260</v>
      </c>
      <c r="E2996" s="19" t="s">
        <v>5996</v>
      </c>
      <c r="F2996" s="10">
        <v>42036</v>
      </c>
      <c r="G2996" s="10">
        <v>45323</v>
      </c>
      <c r="H2996" s="11">
        <v>10</v>
      </c>
      <c r="I2996" s="20" t="s">
        <v>259</v>
      </c>
      <c r="J2996" s="11" t="s">
        <v>261</v>
      </c>
      <c r="K2996" s="11" t="s">
        <v>8715</v>
      </c>
      <c r="L2996" s="11">
        <v>2</v>
      </c>
    </row>
    <row r="2997" spans="1:12">
      <c r="A2997" s="11" t="s">
        <v>5747</v>
      </c>
      <c r="D2997" s="11" t="s">
        <v>260</v>
      </c>
      <c r="E2997" s="19" t="s">
        <v>5997</v>
      </c>
      <c r="F2997" s="10">
        <v>42036</v>
      </c>
      <c r="G2997" s="10">
        <v>45323</v>
      </c>
      <c r="H2997" s="11">
        <v>10</v>
      </c>
      <c r="I2997" s="20" t="s">
        <v>259</v>
      </c>
      <c r="J2997" s="11" t="s">
        <v>261</v>
      </c>
      <c r="K2997" s="11" t="s">
        <v>8715</v>
      </c>
      <c r="L2997" s="11">
        <v>2</v>
      </c>
    </row>
    <row r="2998" spans="1:12">
      <c r="A2998" s="11" t="s">
        <v>5748</v>
      </c>
      <c r="D2998" s="11" t="s">
        <v>260</v>
      </c>
      <c r="E2998" s="19" t="s">
        <v>5998</v>
      </c>
      <c r="F2998" s="10">
        <v>42036</v>
      </c>
      <c r="G2998" s="10">
        <v>45323</v>
      </c>
      <c r="H2998" s="11">
        <v>10</v>
      </c>
      <c r="I2998" s="20" t="s">
        <v>259</v>
      </c>
      <c r="J2998" s="11" t="s">
        <v>261</v>
      </c>
      <c r="K2998" s="11" t="s">
        <v>8715</v>
      </c>
      <c r="L2998" s="11">
        <v>2</v>
      </c>
    </row>
    <row r="2999" spans="1:12">
      <c r="A2999" s="11" t="s">
        <v>5749</v>
      </c>
      <c r="D2999" s="11" t="s">
        <v>260</v>
      </c>
      <c r="E2999" s="19" t="s">
        <v>5999</v>
      </c>
      <c r="F2999" s="10">
        <v>42036</v>
      </c>
      <c r="G2999" s="10">
        <v>45323</v>
      </c>
      <c r="H2999" s="11">
        <v>10</v>
      </c>
      <c r="I2999" s="20" t="s">
        <v>259</v>
      </c>
      <c r="J2999" s="11" t="s">
        <v>261</v>
      </c>
      <c r="K2999" s="11" t="s">
        <v>8715</v>
      </c>
      <c r="L2999" s="11">
        <v>2</v>
      </c>
    </row>
    <row r="3000" spans="1:12">
      <c r="A3000" s="11" t="s">
        <v>5750</v>
      </c>
      <c r="D3000" s="11" t="s">
        <v>260</v>
      </c>
      <c r="E3000" s="19" t="s">
        <v>6000</v>
      </c>
      <c r="F3000" s="10">
        <v>42036</v>
      </c>
      <c r="G3000" s="10">
        <v>45323</v>
      </c>
      <c r="H3000" s="11">
        <v>10</v>
      </c>
      <c r="I3000" s="20" t="s">
        <v>259</v>
      </c>
      <c r="J3000" s="11" t="s">
        <v>261</v>
      </c>
      <c r="K3000" s="11" t="s">
        <v>8715</v>
      </c>
      <c r="L3000" s="11">
        <v>2</v>
      </c>
    </row>
    <row r="3001" spans="1:12">
      <c r="A3001" s="11" t="s">
        <v>5751</v>
      </c>
      <c r="D3001" s="11" t="s">
        <v>260</v>
      </c>
      <c r="E3001" s="19" t="s">
        <v>6001</v>
      </c>
      <c r="F3001" s="10">
        <v>42036</v>
      </c>
      <c r="G3001" s="10">
        <v>45323</v>
      </c>
      <c r="H3001" s="11">
        <v>10</v>
      </c>
      <c r="I3001" s="20" t="s">
        <v>259</v>
      </c>
      <c r="J3001" s="11" t="s">
        <v>261</v>
      </c>
      <c r="K3001" s="11" t="s">
        <v>8715</v>
      </c>
      <c r="L3001" s="11">
        <v>2</v>
      </c>
    </row>
    <row r="3002" spans="1:12">
      <c r="A3002" s="11" t="s">
        <v>5752</v>
      </c>
      <c r="D3002" s="11" t="s">
        <v>260</v>
      </c>
      <c r="E3002" s="19" t="s">
        <v>6002</v>
      </c>
      <c r="F3002" s="10">
        <v>42036</v>
      </c>
      <c r="G3002" s="10">
        <v>45323</v>
      </c>
      <c r="H3002" s="11">
        <v>10</v>
      </c>
      <c r="I3002" s="20" t="s">
        <v>259</v>
      </c>
      <c r="J3002" s="11" t="s">
        <v>261</v>
      </c>
      <c r="K3002" s="11" t="s">
        <v>8715</v>
      </c>
      <c r="L3002" s="11">
        <v>2</v>
      </c>
    </row>
    <row r="3003" spans="1:12">
      <c r="A3003" s="11" t="s">
        <v>5753</v>
      </c>
      <c r="D3003" s="11" t="s">
        <v>260</v>
      </c>
      <c r="E3003" s="19" t="s">
        <v>6003</v>
      </c>
      <c r="F3003" s="10">
        <v>42036</v>
      </c>
      <c r="G3003" s="10">
        <v>45323</v>
      </c>
      <c r="H3003" s="11">
        <v>10</v>
      </c>
      <c r="I3003" s="20" t="s">
        <v>259</v>
      </c>
      <c r="J3003" s="11" t="s">
        <v>261</v>
      </c>
      <c r="K3003" s="11" t="s">
        <v>8715</v>
      </c>
      <c r="L3003" s="11">
        <v>2</v>
      </c>
    </row>
    <row r="3004" spans="1:12">
      <c r="A3004" s="11" t="s">
        <v>5754</v>
      </c>
      <c r="D3004" s="11" t="s">
        <v>260</v>
      </c>
      <c r="E3004" s="19" t="s">
        <v>6004</v>
      </c>
      <c r="F3004" s="10">
        <v>42036</v>
      </c>
      <c r="G3004" s="10">
        <v>45323</v>
      </c>
      <c r="H3004" s="11">
        <v>10</v>
      </c>
      <c r="I3004" s="20" t="s">
        <v>259</v>
      </c>
      <c r="J3004" s="11" t="s">
        <v>261</v>
      </c>
      <c r="K3004" s="11" t="s">
        <v>8715</v>
      </c>
      <c r="L3004" s="11">
        <v>2</v>
      </c>
    </row>
    <row r="3005" spans="1:12">
      <c r="A3005" s="11" t="s">
        <v>5755</v>
      </c>
      <c r="D3005" s="11" t="s">
        <v>260</v>
      </c>
      <c r="E3005" s="19" t="s">
        <v>6005</v>
      </c>
      <c r="F3005" s="10">
        <v>42036</v>
      </c>
      <c r="G3005" s="10">
        <v>45323</v>
      </c>
      <c r="H3005" s="11">
        <v>10</v>
      </c>
      <c r="I3005" s="20" t="s">
        <v>259</v>
      </c>
      <c r="J3005" s="11" t="s">
        <v>261</v>
      </c>
      <c r="K3005" s="11" t="s">
        <v>8715</v>
      </c>
      <c r="L3005" s="11">
        <v>2</v>
      </c>
    </row>
    <row r="3006" spans="1:12">
      <c r="A3006" s="11" t="s">
        <v>5756</v>
      </c>
      <c r="D3006" s="11" t="s">
        <v>260</v>
      </c>
      <c r="E3006" s="19" t="s">
        <v>6006</v>
      </c>
      <c r="F3006" s="10">
        <v>42036</v>
      </c>
      <c r="G3006" s="10">
        <v>45323</v>
      </c>
      <c r="H3006" s="11">
        <v>10</v>
      </c>
      <c r="I3006" s="20" t="s">
        <v>259</v>
      </c>
      <c r="J3006" s="11" t="s">
        <v>261</v>
      </c>
      <c r="K3006" s="11" t="s">
        <v>8715</v>
      </c>
      <c r="L3006" s="11">
        <v>2</v>
      </c>
    </row>
    <row r="3007" spans="1:12">
      <c r="A3007" s="11" t="s">
        <v>5757</v>
      </c>
      <c r="D3007" s="11" t="s">
        <v>260</v>
      </c>
      <c r="E3007" s="19" t="s">
        <v>6007</v>
      </c>
      <c r="F3007" s="10">
        <v>42036</v>
      </c>
      <c r="G3007" s="10">
        <v>45323</v>
      </c>
      <c r="H3007" s="11">
        <v>10</v>
      </c>
      <c r="I3007" s="20" t="s">
        <v>259</v>
      </c>
      <c r="J3007" s="11" t="s">
        <v>261</v>
      </c>
      <c r="K3007" s="11" t="s">
        <v>8715</v>
      </c>
      <c r="L3007" s="11">
        <v>2</v>
      </c>
    </row>
    <row r="3008" spans="1:12">
      <c r="A3008" s="11" t="s">
        <v>5758</v>
      </c>
      <c r="D3008" s="11" t="s">
        <v>260</v>
      </c>
      <c r="E3008" s="19" t="s">
        <v>6008</v>
      </c>
      <c r="F3008" s="10">
        <v>42036</v>
      </c>
      <c r="G3008" s="10">
        <v>45323</v>
      </c>
      <c r="H3008" s="11">
        <v>10</v>
      </c>
      <c r="I3008" s="20" t="s">
        <v>259</v>
      </c>
      <c r="J3008" s="11" t="s">
        <v>261</v>
      </c>
      <c r="K3008" s="11" t="s">
        <v>8715</v>
      </c>
      <c r="L3008" s="11">
        <v>2</v>
      </c>
    </row>
    <row r="3009" spans="1:12">
      <c r="A3009" s="11" t="s">
        <v>5759</v>
      </c>
      <c r="D3009" s="11" t="s">
        <v>260</v>
      </c>
      <c r="E3009" s="19" t="s">
        <v>6009</v>
      </c>
      <c r="F3009" s="10">
        <v>42036</v>
      </c>
      <c r="G3009" s="10">
        <v>45323</v>
      </c>
      <c r="H3009" s="11">
        <v>10</v>
      </c>
      <c r="I3009" s="20" t="s">
        <v>259</v>
      </c>
      <c r="J3009" s="11" t="s">
        <v>261</v>
      </c>
      <c r="K3009" s="11" t="s">
        <v>8715</v>
      </c>
      <c r="L3009" s="11">
        <v>2</v>
      </c>
    </row>
    <row r="3010" spans="1:12">
      <c r="A3010" s="11" t="s">
        <v>5760</v>
      </c>
      <c r="D3010" s="11" t="s">
        <v>260</v>
      </c>
      <c r="E3010" s="19" t="s">
        <v>6010</v>
      </c>
      <c r="F3010" s="10">
        <v>42036</v>
      </c>
      <c r="G3010" s="10">
        <v>45323</v>
      </c>
      <c r="H3010" s="11">
        <v>10</v>
      </c>
      <c r="I3010" s="20" t="s">
        <v>259</v>
      </c>
      <c r="J3010" s="11" t="s">
        <v>261</v>
      </c>
      <c r="K3010" s="11" t="s">
        <v>8715</v>
      </c>
      <c r="L3010" s="11">
        <v>2</v>
      </c>
    </row>
    <row r="3011" spans="1:12">
      <c r="A3011" s="11" t="s">
        <v>5761</v>
      </c>
      <c r="D3011" s="11" t="s">
        <v>260</v>
      </c>
      <c r="E3011" s="19" t="s">
        <v>6011</v>
      </c>
      <c r="F3011" s="10">
        <v>42036</v>
      </c>
      <c r="G3011" s="10">
        <v>45323</v>
      </c>
      <c r="H3011" s="11">
        <v>10</v>
      </c>
      <c r="I3011" s="20" t="s">
        <v>259</v>
      </c>
      <c r="J3011" s="11" t="s">
        <v>261</v>
      </c>
      <c r="K3011" s="11" t="s">
        <v>8715</v>
      </c>
      <c r="L3011" s="11">
        <v>2</v>
      </c>
    </row>
    <row r="3012" spans="1:12">
      <c r="A3012" s="11" t="s">
        <v>6012</v>
      </c>
      <c r="D3012" s="11" t="s">
        <v>260</v>
      </c>
      <c r="E3012" s="19" t="s">
        <v>6262</v>
      </c>
      <c r="F3012" s="10">
        <v>42036</v>
      </c>
      <c r="G3012" s="10">
        <v>45323</v>
      </c>
      <c r="H3012" s="11">
        <v>10</v>
      </c>
      <c r="I3012" s="20" t="s">
        <v>259</v>
      </c>
      <c r="J3012" s="11" t="s">
        <v>261</v>
      </c>
      <c r="K3012" s="11" t="s">
        <v>8715</v>
      </c>
      <c r="L3012" s="11">
        <v>2</v>
      </c>
    </row>
    <row r="3013" spans="1:12">
      <c r="A3013" s="11" t="s">
        <v>6013</v>
      </c>
      <c r="D3013" s="11" t="s">
        <v>260</v>
      </c>
      <c r="E3013" s="19" t="s">
        <v>6263</v>
      </c>
      <c r="F3013" s="10">
        <v>42036</v>
      </c>
      <c r="G3013" s="10">
        <v>45323</v>
      </c>
      <c r="H3013" s="11">
        <v>10</v>
      </c>
      <c r="I3013" s="20" t="s">
        <v>259</v>
      </c>
      <c r="J3013" s="11" t="s">
        <v>261</v>
      </c>
      <c r="K3013" s="11" t="s">
        <v>8715</v>
      </c>
      <c r="L3013" s="11">
        <v>2</v>
      </c>
    </row>
    <row r="3014" spans="1:12">
      <c r="A3014" s="11" t="s">
        <v>6014</v>
      </c>
      <c r="D3014" s="11" t="s">
        <v>260</v>
      </c>
      <c r="E3014" s="19" t="s">
        <v>6264</v>
      </c>
      <c r="F3014" s="10">
        <v>42036</v>
      </c>
      <c r="G3014" s="10">
        <v>45323</v>
      </c>
      <c r="H3014" s="11">
        <v>10</v>
      </c>
      <c r="I3014" s="20" t="s">
        <v>259</v>
      </c>
      <c r="J3014" s="11" t="s">
        <v>261</v>
      </c>
      <c r="K3014" s="11" t="s">
        <v>8715</v>
      </c>
      <c r="L3014" s="11">
        <v>2</v>
      </c>
    </row>
    <row r="3015" spans="1:12">
      <c r="A3015" s="11" t="s">
        <v>6015</v>
      </c>
      <c r="D3015" s="11" t="s">
        <v>260</v>
      </c>
      <c r="E3015" s="19" t="s">
        <v>6265</v>
      </c>
      <c r="F3015" s="10">
        <v>42036</v>
      </c>
      <c r="G3015" s="10">
        <v>45323</v>
      </c>
      <c r="H3015" s="11">
        <v>10</v>
      </c>
      <c r="I3015" s="20" t="s">
        <v>259</v>
      </c>
      <c r="J3015" s="11" t="s">
        <v>261</v>
      </c>
      <c r="K3015" s="11" t="s">
        <v>8715</v>
      </c>
      <c r="L3015" s="11">
        <v>2</v>
      </c>
    </row>
    <row r="3016" spans="1:12">
      <c r="A3016" s="11" t="s">
        <v>6016</v>
      </c>
      <c r="D3016" s="11" t="s">
        <v>260</v>
      </c>
      <c r="E3016" s="19" t="s">
        <v>6266</v>
      </c>
      <c r="F3016" s="10">
        <v>42036</v>
      </c>
      <c r="G3016" s="10">
        <v>45323</v>
      </c>
      <c r="H3016" s="11">
        <v>10</v>
      </c>
      <c r="I3016" s="20" t="s">
        <v>259</v>
      </c>
      <c r="J3016" s="11" t="s">
        <v>261</v>
      </c>
      <c r="K3016" s="11" t="s">
        <v>8715</v>
      </c>
      <c r="L3016" s="11">
        <v>2</v>
      </c>
    </row>
    <row r="3017" spans="1:12">
      <c r="A3017" s="11" t="s">
        <v>6017</v>
      </c>
      <c r="D3017" s="11" t="s">
        <v>260</v>
      </c>
      <c r="E3017" s="19" t="s">
        <v>6267</v>
      </c>
      <c r="F3017" s="10">
        <v>42036</v>
      </c>
      <c r="G3017" s="10">
        <v>45323</v>
      </c>
      <c r="H3017" s="11">
        <v>10</v>
      </c>
      <c r="I3017" s="20" t="s">
        <v>259</v>
      </c>
      <c r="J3017" s="11" t="s">
        <v>261</v>
      </c>
      <c r="K3017" s="11" t="s">
        <v>8715</v>
      </c>
      <c r="L3017" s="11">
        <v>2</v>
      </c>
    </row>
    <row r="3018" spans="1:12">
      <c r="A3018" s="11" t="s">
        <v>6018</v>
      </c>
      <c r="D3018" s="11" t="s">
        <v>260</v>
      </c>
      <c r="E3018" s="19" t="s">
        <v>6268</v>
      </c>
      <c r="F3018" s="10">
        <v>42036</v>
      </c>
      <c r="G3018" s="10">
        <v>45323</v>
      </c>
      <c r="H3018" s="11">
        <v>10</v>
      </c>
      <c r="I3018" s="20" t="s">
        <v>259</v>
      </c>
      <c r="J3018" s="11" t="s">
        <v>261</v>
      </c>
      <c r="K3018" s="11" t="s">
        <v>8715</v>
      </c>
      <c r="L3018" s="11">
        <v>2</v>
      </c>
    </row>
    <row r="3019" spans="1:12">
      <c r="A3019" s="11" t="s">
        <v>6019</v>
      </c>
      <c r="D3019" s="11" t="s">
        <v>260</v>
      </c>
      <c r="E3019" s="19" t="s">
        <v>6269</v>
      </c>
      <c r="F3019" s="10">
        <v>42036</v>
      </c>
      <c r="G3019" s="10">
        <v>45323</v>
      </c>
      <c r="H3019" s="11">
        <v>10</v>
      </c>
      <c r="I3019" s="20" t="s">
        <v>259</v>
      </c>
      <c r="J3019" s="11" t="s">
        <v>261</v>
      </c>
      <c r="K3019" s="11" t="s">
        <v>8715</v>
      </c>
      <c r="L3019" s="11">
        <v>2</v>
      </c>
    </row>
    <row r="3020" spans="1:12">
      <c r="A3020" s="11" t="s">
        <v>6020</v>
      </c>
      <c r="D3020" s="11" t="s">
        <v>260</v>
      </c>
      <c r="E3020" s="19" t="s">
        <v>6270</v>
      </c>
      <c r="F3020" s="10">
        <v>42036</v>
      </c>
      <c r="G3020" s="10">
        <v>45323</v>
      </c>
      <c r="H3020" s="11">
        <v>10</v>
      </c>
      <c r="I3020" s="20" t="s">
        <v>259</v>
      </c>
      <c r="J3020" s="11" t="s">
        <v>261</v>
      </c>
      <c r="K3020" s="11" t="s">
        <v>8715</v>
      </c>
      <c r="L3020" s="11">
        <v>2</v>
      </c>
    </row>
    <row r="3021" spans="1:12">
      <c r="A3021" s="11" t="s">
        <v>6021</v>
      </c>
      <c r="D3021" s="11" t="s">
        <v>260</v>
      </c>
      <c r="E3021" s="19" t="s">
        <v>6271</v>
      </c>
      <c r="F3021" s="10">
        <v>42036</v>
      </c>
      <c r="G3021" s="10">
        <v>45323</v>
      </c>
      <c r="H3021" s="11">
        <v>10</v>
      </c>
      <c r="I3021" s="20" t="s">
        <v>259</v>
      </c>
      <c r="J3021" s="11" t="s">
        <v>261</v>
      </c>
      <c r="K3021" s="11" t="s">
        <v>8715</v>
      </c>
      <c r="L3021" s="11">
        <v>2</v>
      </c>
    </row>
    <row r="3022" spans="1:12">
      <c r="A3022" s="11" t="s">
        <v>6022</v>
      </c>
      <c r="D3022" s="11" t="s">
        <v>260</v>
      </c>
      <c r="E3022" s="19" t="s">
        <v>6272</v>
      </c>
      <c r="F3022" s="10">
        <v>42036</v>
      </c>
      <c r="G3022" s="10">
        <v>45323</v>
      </c>
      <c r="H3022" s="11">
        <v>10</v>
      </c>
      <c r="I3022" s="20" t="s">
        <v>259</v>
      </c>
      <c r="J3022" s="11" t="s">
        <v>261</v>
      </c>
      <c r="K3022" s="11" t="s">
        <v>8715</v>
      </c>
      <c r="L3022" s="11">
        <v>2</v>
      </c>
    </row>
    <row r="3023" spans="1:12">
      <c r="A3023" s="11" t="s">
        <v>6023</v>
      </c>
      <c r="D3023" s="11" t="s">
        <v>260</v>
      </c>
      <c r="E3023" s="19" t="s">
        <v>6273</v>
      </c>
      <c r="F3023" s="10">
        <v>42036</v>
      </c>
      <c r="G3023" s="10">
        <v>45323</v>
      </c>
      <c r="H3023" s="11">
        <v>10</v>
      </c>
      <c r="I3023" s="20" t="s">
        <v>259</v>
      </c>
      <c r="J3023" s="11" t="s">
        <v>261</v>
      </c>
      <c r="K3023" s="11" t="s">
        <v>8715</v>
      </c>
      <c r="L3023" s="11">
        <v>2</v>
      </c>
    </row>
    <row r="3024" spans="1:12">
      <c r="A3024" s="11" t="s">
        <v>6024</v>
      </c>
      <c r="D3024" s="11" t="s">
        <v>260</v>
      </c>
      <c r="E3024" s="19" t="s">
        <v>6274</v>
      </c>
      <c r="F3024" s="10">
        <v>42036</v>
      </c>
      <c r="G3024" s="10">
        <v>45323</v>
      </c>
      <c r="H3024" s="11">
        <v>10</v>
      </c>
      <c r="I3024" s="20" t="s">
        <v>259</v>
      </c>
      <c r="J3024" s="11" t="s">
        <v>261</v>
      </c>
      <c r="K3024" s="11" t="s">
        <v>8715</v>
      </c>
      <c r="L3024" s="11">
        <v>2</v>
      </c>
    </row>
    <row r="3025" spans="1:12">
      <c r="A3025" s="11" t="s">
        <v>6025</v>
      </c>
      <c r="D3025" s="11" t="s">
        <v>260</v>
      </c>
      <c r="E3025" s="19" t="s">
        <v>6275</v>
      </c>
      <c r="F3025" s="10">
        <v>42036</v>
      </c>
      <c r="G3025" s="10">
        <v>45323</v>
      </c>
      <c r="H3025" s="11">
        <v>10</v>
      </c>
      <c r="I3025" s="20" t="s">
        <v>259</v>
      </c>
      <c r="J3025" s="11" t="s">
        <v>261</v>
      </c>
      <c r="K3025" s="11" t="s">
        <v>8715</v>
      </c>
      <c r="L3025" s="11">
        <v>2</v>
      </c>
    </row>
    <row r="3026" spans="1:12">
      <c r="A3026" s="11" t="s">
        <v>6026</v>
      </c>
      <c r="D3026" s="11" t="s">
        <v>260</v>
      </c>
      <c r="E3026" s="19" t="s">
        <v>6276</v>
      </c>
      <c r="F3026" s="10">
        <v>42036</v>
      </c>
      <c r="G3026" s="10">
        <v>45323</v>
      </c>
      <c r="H3026" s="11">
        <v>10</v>
      </c>
      <c r="I3026" s="20" t="s">
        <v>259</v>
      </c>
      <c r="J3026" s="11" t="s">
        <v>261</v>
      </c>
      <c r="K3026" s="11" t="s">
        <v>8715</v>
      </c>
      <c r="L3026" s="11">
        <v>2</v>
      </c>
    </row>
    <row r="3027" spans="1:12">
      <c r="A3027" s="11" t="s">
        <v>6027</v>
      </c>
      <c r="D3027" s="11" t="s">
        <v>260</v>
      </c>
      <c r="E3027" s="19" t="s">
        <v>6277</v>
      </c>
      <c r="F3027" s="10">
        <v>42036</v>
      </c>
      <c r="G3027" s="10">
        <v>45323</v>
      </c>
      <c r="H3027" s="11">
        <v>10</v>
      </c>
      <c r="I3027" s="20" t="s">
        <v>259</v>
      </c>
      <c r="J3027" s="11" t="s">
        <v>261</v>
      </c>
      <c r="K3027" s="11" t="s">
        <v>8715</v>
      </c>
      <c r="L3027" s="11">
        <v>2</v>
      </c>
    </row>
    <row r="3028" spans="1:12">
      <c r="A3028" s="11" t="s">
        <v>6028</v>
      </c>
      <c r="D3028" s="11" t="s">
        <v>260</v>
      </c>
      <c r="E3028" s="19" t="s">
        <v>6278</v>
      </c>
      <c r="F3028" s="10">
        <v>42036</v>
      </c>
      <c r="G3028" s="10">
        <v>45323</v>
      </c>
      <c r="H3028" s="11">
        <v>10</v>
      </c>
      <c r="I3028" s="20" t="s">
        <v>259</v>
      </c>
      <c r="J3028" s="11" t="s">
        <v>261</v>
      </c>
      <c r="K3028" s="11" t="s">
        <v>8715</v>
      </c>
      <c r="L3028" s="11">
        <v>2</v>
      </c>
    </row>
    <row r="3029" spans="1:12">
      <c r="A3029" s="11" t="s">
        <v>6029</v>
      </c>
      <c r="D3029" s="11" t="s">
        <v>260</v>
      </c>
      <c r="E3029" s="19" t="s">
        <v>6279</v>
      </c>
      <c r="F3029" s="10">
        <v>42036</v>
      </c>
      <c r="G3029" s="10">
        <v>45323</v>
      </c>
      <c r="H3029" s="11">
        <v>10</v>
      </c>
      <c r="I3029" s="20" t="s">
        <v>259</v>
      </c>
      <c r="J3029" s="11" t="s">
        <v>261</v>
      </c>
      <c r="K3029" s="11" t="s">
        <v>8715</v>
      </c>
      <c r="L3029" s="11">
        <v>2</v>
      </c>
    </row>
    <row r="3030" spans="1:12">
      <c r="A3030" s="11" t="s">
        <v>6030</v>
      </c>
      <c r="D3030" s="11" t="s">
        <v>260</v>
      </c>
      <c r="E3030" s="19" t="s">
        <v>6280</v>
      </c>
      <c r="F3030" s="10">
        <v>42036</v>
      </c>
      <c r="G3030" s="10">
        <v>45323</v>
      </c>
      <c r="H3030" s="11">
        <v>10</v>
      </c>
      <c r="I3030" s="20" t="s">
        <v>259</v>
      </c>
      <c r="J3030" s="11" t="s">
        <v>261</v>
      </c>
      <c r="K3030" s="11" t="s">
        <v>8715</v>
      </c>
      <c r="L3030" s="11">
        <v>2</v>
      </c>
    </row>
    <row r="3031" spans="1:12">
      <c r="A3031" s="11" t="s">
        <v>6031</v>
      </c>
      <c r="D3031" s="11" t="s">
        <v>260</v>
      </c>
      <c r="E3031" s="19" t="s">
        <v>6281</v>
      </c>
      <c r="F3031" s="10">
        <v>42036</v>
      </c>
      <c r="G3031" s="10">
        <v>45323</v>
      </c>
      <c r="H3031" s="11">
        <v>10</v>
      </c>
      <c r="I3031" s="20" t="s">
        <v>259</v>
      </c>
      <c r="J3031" s="11" t="s">
        <v>261</v>
      </c>
      <c r="K3031" s="11" t="s">
        <v>8715</v>
      </c>
      <c r="L3031" s="11">
        <v>2</v>
      </c>
    </row>
    <row r="3032" spans="1:12">
      <c r="A3032" s="11" t="s">
        <v>6032</v>
      </c>
      <c r="D3032" s="11" t="s">
        <v>260</v>
      </c>
      <c r="E3032" s="19" t="s">
        <v>6282</v>
      </c>
      <c r="F3032" s="10">
        <v>42036</v>
      </c>
      <c r="G3032" s="10">
        <v>45323</v>
      </c>
      <c r="H3032" s="11">
        <v>10</v>
      </c>
      <c r="I3032" s="20" t="s">
        <v>259</v>
      </c>
      <c r="J3032" s="11" t="s">
        <v>261</v>
      </c>
      <c r="K3032" s="11" t="s">
        <v>8715</v>
      </c>
      <c r="L3032" s="11">
        <v>2</v>
      </c>
    </row>
    <row r="3033" spans="1:12">
      <c r="A3033" s="11" t="s">
        <v>6033</v>
      </c>
      <c r="D3033" s="11" t="s">
        <v>260</v>
      </c>
      <c r="E3033" s="19" t="s">
        <v>6283</v>
      </c>
      <c r="F3033" s="10">
        <v>42036</v>
      </c>
      <c r="G3033" s="10">
        <v>45323</v>
      </c>
      <c r="H3033" s="11">
        <v>10</v>
      </c>
      <c r="I3033" s="20" t="s">
        <v>259</v>
      </c>
      <c r="J3033" s="11" t="s">
        <v>261</v>
      </c>
      <c r="K3033" s="11" t="s">
        <v>8715</v>
      </c>
      <c r="L3033" s="11">
        <v>2</v>
      </c>
    </row>
    <row r="3034" spans="1:12">
      <c r="A3034" s="11" t="s">
        <v>6034</v>
      </c>
      <c r="D3034" s="11" t="s">
        <v>260</v>
      </c>
      <c r="E3034" s="19" t="s">
        <v>6284</v>
      </c>
      <c r="F3034" s="10">
        <v>42036</v>
      </c>
      <c r="G3034" s="10">
        <v>45323</v>
      </c>
      <c r="H3034" s="11">
        <v>10</v>
      </c>
      <c r="I3034" s="20" t="s">
        <v>259</v>
      </c>
      <c r="J3034" s="11" t="s">
        <v>261</v>
      </c>
      <c r="K3034" s="11" t="s">
        <v>8715</v>
      </c>
      <c r="L3034" s="11">
        <v>2</v>
      </c>
    </row>
    <row r="3035" spans="1:12">
      <c r="A3035" s="11" t="s">
        <v>6035</v>
      </c>
      <c r="D3035" s="11" t="s">
        <v>260</v>
      </c>
      <c r="E3035" s="19" t="s">
        <v>6285</v>
      </c>
      <c r="F3035" s="10">
        <v>42036</v>
      </c>
      <c r="G3035" s="10">
        <v>45323</v>
      </c>
      <c r="H3035" s="11">
        <v>10</v>
      </c>
      <c r="I3035" s="20" t="s">
        <v>259</v>
      </c>
      <c r="J3035" s="11" t="s">
        <v>261</v>
      </c>
      <c r="K3035" s="11" t="s">
        <v>8715</v>
      </c>
      <c r="L3035" s="11">
        <v>2</v>
      </c>
    </row>
    <row r="3036" spans="1:12">
      <c r="A3036" s="11" t="s">
        <v>6036</v>
      </c>
      <c r="D3036" s="11" t="s">
        <v>260</v>
      </c>
      <c r="E3036" s="19" t="s">
        <v>6286</v>
      </c>
      <c r="F3036" s="10">
        <v>42036</v>
      </c>
      <c r="G3036" s="10">
        <v>45323</v>
      </c>
      <c r="H3036" s="11">
        <v>10</v>
      </c>
      <c r="I3036" s="20" t="s">
        <v>259</v>
      </c>
      <c r="J3036" s="11" t="s">
        <v>261</v>
      </c>
      <c r="K3036" s="11" t="s">
        <v>8715</v>
      </c>
      <c r="L3036" s="11">
        <v>2</v>
      </c>
    </row>
    <row r="3037" spans="1:12">
      <c r="A3037" s="11" t="s">
        <v>6037</v>
      </c>
      <c r="D3037" s="11" t="s">
        <v>260</v>
      </c>
      <c r="E3037" s="19" t="s">
        <v>6287</v>
      </c>
      <c r="F3037" s="10">
        <v>42036</v>
      </c>
      <c r="G3037" s="10">
        <v>45323</v>
      </c>
      <c r="H3037" s="11">
        <v>10</v>
      </c>
      <c r="I3037" s="20" t="s">
        <v>259</v>
      </c>
      <c r="J3037" s="11" t="s">
        <v>261</v>
      </c>
      <c r="K3037" s="11" t="s">
        <v>8715</v>
      </c>
      <c r="L3037" s="11">
        <v>2</v>
      </c>
    </row>
    <row r="3038" spans="1:12">
      <c r="A3038" s="11" t="s">
        <v>6038</v>
      </c>
      <c r="D3038" s="11" t="s">
        <v>260</v>
      </c>
      <c r="E3038" s="19" t="s">
        <v>6288</v>
      </c>
      <c r="F3038" s="10">
        <v>42036</v>
      </c>
      <c r="G3038" s="10">
        <v>45323</v>
      </c>
      <c r="H3038" s="11">
        <v>10</v>
      </c>
      <c r="I3038" s="20" t="s">
        <v>259</v>
      </c>
      <c r="J3038" s="11" t="s">
        <v>261</v>
      </c>
      <c r="K3038" s="11" t="s">
        <v>8715</v>
      </c>
      <c r="L3038" s="11">
        <v>2</v>
      </c>
    </row>
    <row r="3039" spans="1:12">
      <c r="A3039" s="11" t="s">
        <v>6039</v>
      </c>
      <c r="D3039" s="11" t="s">
        <v>260</v>
      </c>
      <c r="E3039" s="19" t="s">
        <v>6289</v>
      </c>
      <c r="F3039" s="10">
        <v>42036</v>
      </c>
      <c r="G3039" s="10">
        <v>45323</v>
      </c>
      <c r="H3039" s="11">
        <v>10</v>
      </c>
      <c r="I3039" s="20" t="s">
        <v>259</v>
      </c>
      <c r="J3039" s="11" t="s">
        <v>261</v>
      </c>
      <c r="K3039" s="11" t="s">
        <v>8715</v>
      </c>
      <c r="L3039" s="11">
        <v>2</v>
      </c>
    </row>
    <row r="3040" spans="1:12">
      <c r="A3040" s="11" t="s">
        <v>6040</v>
      </c>
      <c r="D3040" s="11" t="s">
        <v>260</v>
      </c>
      <c r="E3040" s="19" t="s">
        <v>6290</v>
      </c>
      <c r="F3040" s="10">
        <v>42036</v>
      </c>
      <c r="G3040" s="10">
        <v>45323</v>
      </c>
      <c r="H3040" s="11">
        <v>10</v>
      </c>
      <c r="I3040" s="20" t="s">
        <v>259</v>
      </c>
      <c r="J3040" s="11" t="s">
        <v>261</v>
      </c>
      <c r="K3040" s="11" t="s">
        <v>8715</v>
      </c>
      <c r="L3040" s="11">
        <v>2</v>
      </c>
    </row>
    <row r="3041" spans="1:12">
      <c r="A3041" s="11" t="s">
        <v>6041</v>
      </c>
      <c r="D3041" s="11" t="s">
        <v>260</v>
      </c>
      <c r="E3041" s="19" t="s">
        <v>6291</v>
      </c>
      <c r="F3041" s="10">
        <v>42036</v>
      </c>
      <c r="G3041" s="10">
        <v>45323</v>
      </c>
      <c r="H3041" s="11">
        <v>10</v>
      </c>
      <c r="I3041" s="20" t="s">
        <v>259</v>
      </c>
      <c r="J3041" s="11" t="s">
        <v>261</v>
      </c>
      <c r="K3041" s="11" t="s">
        <v>8715</v>
      </c>
      <c r="L3041" s="11">
        <v>2</v>
      </c>
    </row>
    <row r="3042" spans="1:12">
      <c r="A3042" s="11" t="s">
        <v>6042</v>
      </c>
      <c r="D3042" s="11" t="s">
        <v>260</v>
      </c>
      <c r="E3042" s="19" t="s">
        <v>6292</v>
      </c>
      <c r="F3042" s="10">
        <v>42036</v>
      </c>
      <c r="G3042" s="10">
        <v>45323</v>
      </c>
      <c r="H3042" s="11">
        <v>10</v>
      </c>
      <c r="I3042" s="20" t="s">
        <v>259</v>
      </c>
      <c r="J3042" s="11" t="s">
        <v>261</v>
      </c>
      <c r="K3042" s="11" t="s">
        <v>8715</v>
      </c>
      <c r="L3042" s="11">
        <v>2</v>
      </c>
    </row>
    <row r="3043" spans="1:12">
      <c r="A3043" s="11" t="s">
        <v>6043</v>
      </c>
      <c r="D3043" s="11" t="s">
        <v>260</v>
      </c>
      <c r="E3043" s="19" t="s">
        <v>6293</v>
      </c>
      <c r="F3043" s="10">
        <v>42036</v>
      </c>
      <c r="G3043" s="10">
        <v>45323</v>
      </c>
      <c r="H3043" s="11">
        <v>10</v>
      </c>
      <c r="I3043" s="20" t="s">
        <v>259</v>
      </c>
      <c r="J3043" s="11" t="s">
        <v>261</v>
      </c>
      <c r="K3043" s="11" t="s">
        <v>8715</v>
      </c>
      <c r="L3043" s="11">
        <v>2</v>
      </c>
    </row>
    <row r="3044" spans="1:12">
      <c r="A3044" s="11" t="s">
        <v>6044</v>
      </c>
      <c r="D3044" s="11" t="s">
        <v>260</v>
      </c>
      <c r="E3044" s="19" t="s">
        <v>6294</v>
      </c>
      <c r="F3044" s="10">
        <v>42036</v>
      </c>
      <c r="G3044" s="10">
        <v>45323</v>
      </c>
      <c r="H3044" s="11">
        <v>10</v>
      </c>
      <c r="I3044" s="20" t="s">
        <v>259</v>
      </c>
      <c r="J3044" s="11" t="s">
        <v>261</v>
      </c>
      <c r="K3044" s="11" t="s">
        <v>8715</v>
      </c>
      <c r="L3044" s="11">
        <v>2</v>
      </c>
    </row>
    <row r="3045" spans="1:12">
      <c r="A3045" s="11" t="s">
        <v>6045</v>
      </c>
      <c r="D3045" s="11" t="s">
        <v>260</v>
      </c>
      <c r="E3045" s="19" t="s">
        <v>6295</v>
      </c>
      <c r="F3045" s="10">
        <v>42036</v>
      </c>
      <c r="G3045" s="10">
        <v>45323</v>
      </c>
      <c r="H3045" s="11">
        <v>10</v>
      </c>
      <c r="I3045" s="20" t="s">
        <v>259</v>
      </c>
      <c r="J3045" s="11" t="s">
        <v>261</v>
      </c>
      <c r="K3045" s="11" t="s">
        <v>8715</v>
      </c>
      <c r="L3045" s="11">
        <v>2</v>
      </c>
    </row>
    <row r="3046" spans="1:12">
      <c r="A3046" s="11" t="s">
        <v>6046</v>
      </c>
      <c r="D3046" s="11" t="s">
        <v>260</v>
      </c>
      <c r="E3046" s="19" t="s">
        <v>6296</v>
      </c>
      <c r="F3046" s="10">
        <v>42036</v>
      </c>
      <c r="G3046" s="10">
        <v>45323</v>
      </c>
      <c r="H3046" s="11">
        <v>10</v>
      </c>
      <c r="I3046" s="20" t="s">
        <v>259</v>
      </c>
      <c r="J3046" s="11" t="s">
        <v>261</v>
      </c>
      <c r="K3046" s="11" t="s">
        <v>8715</v>
      </c>
      <c r="L3046" s="11">
        <v>2</v>
      </c>
    </row>
    <row r="3047" spans="1:12">
      <c r="A3047" s="11" t="s">
        <v>6047</v>
      </c>
      <c r="D3047" s="11" t="s">
        <v>260</v>
      </c>
      <c r="E3047" s="19" t="s">
        <v>6297</v>
      </c>
      <c r="F3047" s="10">
        <v>42036</v>
      </c>
      <c r="G3047" s="10">
        <v>45323</v>
      </c>
      <c r="H3047" s="11">
        <v>10</v>
      </c>
      <c r="I3047" s="20" t="s">
        <v>259</v>
      </c>
      <c r="J3047" s="11" t="s">
        <v>261</v>
      </c>
      <c r="K3047" s="11" t="s">
        <v>8715</v>
      </c>
      <c r="L3047" s="11">
        <v>2</v>
      </c>
    </row>
    <row r="3048" spans="1:12">
      <c r="A3048" s="11" t="s">
        <v>6048</v>
      </c>
      <c r="D3048" s="11" t="s">
        <v>260</v>
      </c>
      <c r="E3048" s="19" t="s">
        <v>6298</v>
      </c>
      <c r="F3048" s="10">
        <v>42036</v>
      </c>
      <c r="G3048" s="10">
        <v>45323</v>
      </c>
      <c r="H3048" s="11">
        <v>10</v>
      </c>
      <c r="I3048" s="20" t="s">
        <v>259</v>
      </c>
      <c r="J3048" s="11" t="s">
        <v>261</v>
      </c>
      <c r="K3048" s="11" t="s">
        <v>8715</v>
      </c>
      <c r="L3048" s="11">
        <v>2</v>
      </c>
    </row>
    <row r="3049" spans="1:12">
      <c r="A3049" s="11" t="s">
        <v>6049</v>
      </c>
      <c r="D3049" s="11" t="s">
        <v>260</v>
      </c>
      <c r="E3049" s="19" t="s">
        <v>6299</v>
      </c>
      <c r="F3049" s="10">
        <v>42036</v>
      </c>
      <c r="G3049" s="10">
        <v>45323</v>
      </c>
      <c r="H3049" s="11">
        <v>10</v>
      </c>
      <c r="I3049" s="20" t="s">
        <v>259</v>
      </c>
      <c r="J3049" s="11" t="s">
        <v>261</v>
      </c>
      <c r="K3049" s="11" t="s">
        <v>8715</v>
      </c>
      <c r="L3049" s="11">
        <v>2</v>
      </c>
    </row>
    <row r="3050" spans="1:12">
      <c r="A3050" s="11" t="s">
        <v>6050</v>
      </c>
      <c r="D3050" s="11" t="s">
        <v>260</v>
      </c>
      <c r="E3050" s="19" t="s">
        <v>6300</v>
      </c>
      <c r="F3050" s="10">
        <v>42036</v>
      </c>
      <c r="G3050" s="10">
        <v>45323</v>
      </c>
      <c r="H3050" s="11">
        <v>10</v>
      </c>
      <c r="I3050" s="20" t="s">
        <v>259</v>
      </c>
      <c r="J3050" s="11" t="s">
        <v>261</v>
      </c>
      <c r="K3050" s="11" t="s">
        <v>8715</v>
      </c>
      <c r="L3050" s="11">
        <v>2</v>
      </c>
    </row>
    <row r="3051" spans="1:12">
      <c r="A3051" s="11" t="s">
        <v>6051</v>
      </c>
      <c r="D3051" s="11" t="s">
        <v>260</v>
      </c>
      <c r="E3051" s="19" t="s">
        <v>6301</v>
      </c>
      <c r="F3051" s="10">
        <v>42036</v>
      </c>
      <c r="G3051" s="10">
        <v>45323</v>
      </c>
      <c r="H3051" s="11">
        <v>10</v>
      </c>
      <c r="I3051" s="20" t="s">
        <v>259</v>
      </c>
      <c r="J3051" s="11" t="s">
        <v>261</v>
      </c>
      <c r="K3051" s="11" t="s">
        <v>8715</v>
      </c>
      <c r="L3051" s="11">
        <v>2</v>
      </c>
    </row>
    <row r="3052" spans="1:12">
      <c r="A3052" s="11" t="s">
        <v>6052</v>
      </c>
      <c r="D3052" s="11" t="s">
        <v>260</v>
      </c>
      <c r="E3052" s="19" t="s">
        <v>6302</v>
      </c>
      <c r="F3052" s="10">
        <v>42036</v>
      </c>
      <c r="G3052" s="10">
        <v>45323</v>
      </c>
      <c r="H3052" s="11">
        <v>10</v>
      </c>
      <c r="I3052" s="20" t="s">
        <v>259</v>
      </c>
      <c r="J3052" s="11" t="s">
        <v>261</v>
      </c>
      <c r="K3052" s="11" t="s">
        <v>8715</v>
      </c>
      <c r="L3052" s="11">
        <v>2</v>
      </c>
    </row>
    <row r="3053" spans="1:12">
      <c r="A3053" s="11" t="s">
        <v>6053</v>
      </c>
      <c r="D3053" s="11" t="s">
        <v>260</v>
      </c>
      <c r="E3053" s="19" t="s">
        <v>6303</v>
      </c>
      <c r="F3053" s="10">
        <v>42036</v>
      </c>
      <c r="G3053" s="10">
        <v>45323</v>
      </c>
      <c r="H3053" s="11">
        <v>10</v>
      </c>
      <c r="I3053" s="20" t="s">
        <v>259</v>
      </c>
      <c r="J3053" s="11" t="s">
        <v>261</v>
      </c>
      <c r="K3053" s="11" t="s">
        <v>8715</v>
      </c>
      <c r="L3053" s="11">
        <v>2</v>
      </c>
    </row>
    <row r="3054" spans="1:12">
      <c r="A3054" s="11" t="s">
        <v>6054</v>
      </c>
      <c r="D3054" s="11" t="s">
        <v>260</v>
      </c>
      <c r="E3054" s="19" t="s">
        <v>6304</v>
      </c>
      <c r="F3054" s="10">
        <v>42036</v>
      </c>
      <c r="G3054" s="10">
        <v>45323</v>
      </c>
      <c r="H3054" s="11">
        <v>10</v>
      </c>
      <c r="I3054" s="20" t="s">
        <v>259</v>
      </c>
      <c r="J3054" s="11" t="s">
        <v>261</v>
      </c>
      <c r="K3054" s="11" t="s">
        <v>8715</v>
      </c>
      <c r="L3054" s="11">
        <v>2</v>
      </c>
    </row>
    <row r="3055" spans="1:12">
      <c r="A3055" s="11" t="s">
        <v>6055</v>
      </c>
      <c r="D3055" s="11" t="s">
        <v>260</v>
      </c>
      <c r="E3055" s="19" t="s">
        <v>6305</v>
      </c>
      <c r="F3055" s="10">
        <v>42036</v>
      </c>
      <c r="G3055" s="10">
        <v>45323</v>
      </c>
      <c r="H3055" s="11">
        <v>10</v>
      </c>
      <c r="I3055" s="20" t="s">
        <v>259</v>
      </c>
      <c r="J3055" s="11" t="s">
        <v>261</v>
      </c>
      <c r="K3055" s="11" t="s">
        <v>8715</v>
      </c>
      <c r="L3055" s="11">
        <v>2</v>
      </c>
    </row>
    <row r="3056" spans="1:12">
      <c r="A3056" s="11" t="s">
        <v>6056</v>
      </c>
      <c r="D3056" s="11" t="s">
        <v>260</v>
      </c>
      <c r="E3056" s="19" t="s">
        <v>6306</v>
      </c>
      <c r="F3056" s="10">
        <v>42036</v>
      </c>
      <c r="G3056" s="10">
        <v>45323</v>
      </c>
      <c r="H3056" s="11">
        <v>10</v>
      </c>
      <c r="I3056" s="20" t="s">
        <v>259</v>
      </c>
      <c r="J3056" s="11" t="s">
        <v>261</v>
      </c>
      <c r="K3056" s="11" t="s">
        <v>8715</v>
      </c>
      <c r="L3056" s="11">
        <v>2</v>
      </c>
    </row>
    <row r="3057" spans="1:12">
      <c r="A3057" s="11" t="s">
        <v>6057</v>
      </c>
      <c r="D3057" s="11" t="s">
        <v>260</v>
      </c>
      <c r="E3057" s="19" t="s">
        <v>6307</v>
      </c>
      <c r="F3057" s="10">
        <v>42036</v>
      </c>
      <c r="G3057" s="10">
        <v>45323</v>
      </c>
      <c r="H3057" s="11">
        <v>10</v>
      </c>
      <c r="I3057" s="20" t="s">
        <v>259</v>
      </c>
      <c r="J3057" s="11" t="s">
        <v>261</v>
      </c>
      <c r="K3057" s="11" t="s">
        <v>8715</v>
      </c>
      <c r="L3057" s="11">
        <v>2</v>
      </c>
    </row>
    <row r="3058" spans="1:12">
      <c r="A3058" s="11" t="s">
        <v>6058</v>
      </c>
      <c r="D3058" s="11" t="s">
        <v>260</v>
      </c>
      <c r="E3058" s="19" t="s">
        <v>6308</v>
      </c>
      <c r="F3058" s="10">
        <v>42036</v>
      </c>
      <c r="G3058" s="10">
        <v>45323</v>
      </c>
      <c r="H3058" s="11">
        <v>10</v>
      </c>
      <c r="I3058" s="20" t="s">
        <v>259</v>
      </c>
      <c r="J3058" s="11" t="s">
        <v>261</v>
      </c>
      <c r="K3058" s="11" t="s">
        <v>8715</v>
      </c>
      <c r="L3058" s="11">
        <v>2</v>
      </c>
    </row>
    <row r="3059" spans="1:12">
      <c r="A3059" s="11" t="s">
        <v>6059</v>
      </c>
      <c r="D3059" s="11" t="s">
        <v>260</v>
      </c>
      <c r="E3059" s="19" t="s">
        <v>6309</v>
      </c>
      <c r="F3059" s="10">
        <v>42036</v>
      </c>
      <c r="G3059" s="10">
        <v>45323</v>
      </c>
      <c r="H3059" s="11">
        <v>10</v>
      </c>
      <c r="I3059" s="20" t="s">
        <v>259</v>
      </c>
      <c r="J3059" s="11" t="s">
        <v>261</v>
      </c>
      <c r="K3059" s="11" t="s">
        <v>8715</v>
      </c>
      <c r="L3059" s="11">
        <v>2</v>
      </c>
    </row>
    <row r="3060" spans="1:12">
      <c r="A3060" s="11" t="s">
        <v>6060</v>
      </c>
      <c r="D3060" s="11" t="s">
        <v>260</v>
      </c>
      <c r="E3060" s="19" t="s">
        <v>6310</v>
      </c>
      <c r="F3060" s="10">
        <v>42036</v>
      </c>
      <c r="G3060" s="10">
        <v>45323</v>
      </c>
      <c r="H3060" s="11">
        <v>10</v>
      </c>
      <c r="I3060" s="20" t="s">
        <v>259</v>
      </c>
      <c r="J3060" s="11" t="s">
        <v>261</v>
      </c>
      <c r="K3060" s="11" t="s">
        <v>8715</v>
      </c>
      <c r="L3060" s="11">
        <v>2</v>
      </c>
    </row>
    <row r="3061" spans="1:12">
      <c r="A3061" s="11" t="s">
        <v>6061</v>
      </c>
      <c r="D3061" s="11" t="s">
        <v>260</v>
      </c>
      <c r="E3061" s="19" t="s">
        <v>6311</v>
      </c>
      <c r="F3061" s="10">
        <v>42036</v>
      </c>
      <c r="G3061" s="10">
        <v>45323</v>
      </c>
      <c r="H3061" s="11">
        <v>10</v>
      </c>
      <c r="I3061" s="20" t="s">
        <v>259</v>
      </c>
      <c r="J3061" s="11" t="s">
        <v>261</v>
      </c>
      <c r="K3061" s="11" t="s">
        <v>8715</v>
      </c>
      <c r="L3061" s="11">
        <v>2</v>
      </c>
    </row>
    <row r="3062" spans="1:12">
      <c r="A3062" s="11" t="s">
        <v>6062</v>
      </c>
      <c r="D3062" s="11" t="s">
        <v>260</v>
      </c>
      <c r="E3062" s="19" t="s">
        <v>6312</v>
      </c>
      <c r="F3062" s="10">
        <v>42036</v>
      </c>
      <c r="G3062" s="10">
        <v>45323</v>
      </c>
      <c r="H3062" s="11">
        <v>10</v>
      </c>
      <c r="I3062" s="20" t="s">
        <v>259</v>
      </c>
      <c r="J3062" s="11" t="s">
        <v>261</v>
      </c>
      <c r="K3062" s="11" t="s">
        <v>8715</v>
      </c>
      <c r="L3062" s="11">
        <v>2</v>
      </c>
    </row>
    <row r="3063" spans="1:12">
      <c r="A3063" s="11" t="s">
        <v>6063</v>
      </c>
      <c r="D3063" s="11" t="s">
        <v>260</v>
      </c>
      <c r="E3063" s="19" t="s">
        <v>6313</v>
      </c>
      <c r="F3063" s="10">
        <v>42036</v>
      </c>
      <c r="G3063" s="10">
        <v>45323</v>
      </c>
      <c r="H3063" s="11">
        <v>10</v>
      </c>
      <c r="I3063" s="20" t="s">
        <v>259</v>
      </c>
      <c r="J3063" s="11" t="s">
        <v>261</v>
      </c>
      <c r="K3063" s="11" t="s">
        <v>8715</v>
      </c>
      <c r="L3063" s="11">
        <v>2</v>
      </c>
    </row>
    <row r="3064" spans="1:12">
      <c r="A3064" s="11" t="s">
        <v>6064</v>
      </c>
      <c r="D3064" s="11" t="s">
        <v>260</v>
      </c>
      <c r="E3064" s="19" t="s">
        <v>6314</v>
      </c>
      <c r="F3064" s="10">
        <v>42036</v>
      </c>
      <c r="G3064" s="10">
        <v>45323</v>
      </c>
      <c r="H3064" s="11">
        <v>10</v>
      </c>
      <c r="I3064" s="20" t="s">
        <v>259</v>
      </c>
      <c r="J3064" s="11" t="s">
        <v>261</v>
      </c>
      <c r="K3064" s="11" t="s">
        <v>8715</v>
      </c>
      <c r="L3064" s="11">
        <v>2</v>
      </c>
    </row>
    <row r="3065" spans="1:12">
      <c r="A3065" s="11" t="s">
        <v>6065</v>
      </c>
      <c r="D3065" s="11" t="s">
        <v>260</v>
      </c>
      <c r="E3065" s="19" t="s">
        <v>6315</v>
      </c>
      <c r="F3065" s="10">
        <v>42036</v>
      </c>
      <c r="G3065" s="10">
        <v>45323</v>
      </c>
      <c r="H3065" s="11">
        <v>10</v>
      </c>
      <c r="I3065" s="20" t="s">
        <v>259</v>
      </c>
      <c r="J3065" s="11" t="s">
        <v>261</v>
      </c>
      <c r="K3065" s="11" t="s">
        <v>8715</v>
      </c>
      <c r="L3065" s="11">
        <v>2</v>
      </c>
    </row>
    <row r="3066" spans="1:12">
      <c r="A3066" s="11" t="s">
        <v>6066</v>
      </c>
      <c r="D3066" s="11" t="s">
        <v>260</v>
      </c>
      <c r="E3066" s="19" t="s">
        <v>6316</v>
      </c>
      <c r="F3066" s="10">
        <v>42036</v>
      </c>
      <c r="G3066" s="10">
        <v>45323</v>
      </c>
      <c r="H3066" s="11">
        <v>10</v>
      </c>
      <c r="I3066" s="20" t="s">
        <v>259</v>
      </c>
      <c r="J3066" s="11" t="s">
        <v>261</v>
      </c>
      <c r="K3066" s="11" t="s">
        <v>8715</v>
      </c>
      <c r="L3066" s="11">
        <v>2</v>
      </c>
    </row>
    <row r="3067" spans="1:12">
      <c r="A3067" s="11" t="s">
        <v>6067</v>
      </c>
      <c r="D3067" s="11" t="s">
        <v>260</v>
      </c>
      <c r="E3067" s="19" t="s">
        <v>6317</v>
      </c>
      <c r="F3067" s="10">
        <v>42036</v>
      </c>
      <c r="G3067" s="10">
        <v>45323</v>
      </c>
      <c r="H3067" s="11">
        <v>10</v>
      </c>
      <c r="I3067" s="20" t="s">
        <v>259</v>
      </c>
      <c r="J3067" s="11" t="s">
        <v>261</v>
      </c>
      <c r="K3067" s="11" t="s">
        <v>8715</v>
      </c>
      <c r="L3067" s="11">
        <v>2</v>
      </c>
    </row>
    <row r="3068" spans="1:12">
      <c r="A3068" s="11" t="s">
        <v>6068</v>
      </c>
      <c r="D3068" s="11" t="s">
        <v>260</v>
      </c>
      <c r="E3068" s="19" t="s">
        <v>6318</v>
      </c>
      <c r="F3068" s="10">
        <v>42036</v>
      </c>
      <c r="G3068" s="10">
        <v>45323</v>
      </c>
      <c r="H3068" s="11">
        <v>10</v>
      </c>
      <c r="I3068" s="20" t="s">
        <v>259</v>
      </c>
      <c r="J3068" s="11" t="s">
        <v>261</v>
      </c>
      <c r="K3068" s="11" t="s">
        <v>8715</v>
      </c>
      <c r="L3068" s="11">
        <v>2</v>
      </c>
    </row>
    <row r="3069" spans="1:12">
      <c r="A3069" s="11" t="s">
        <v>6069</v>
      </c>
      <c r="D3069" s="11" t="s">
        <v>260</v>
      </c>
      <c r="E3069" s="19" t="s">
        <v>6319</v>
      </c>
      <c r="F3069" s="10">
        <v>42036</v>
      </c>
      <c r="G3069" s="10">
        <v>45323</v>
      </c>
      <c r="H3069" s="11">
        <v>10</v>
      </c>
      <c r="I3069" s="20" t="s">
        <v>259</v>
      </c>
      <c r="J3069" s="11" t="s">
        <v>261</v>
      </c>
      <c r="K3069" s="11" t="s">
        <v>8715</v>
      </c>
      <c r="L3069" s="11">
        <v>2</v>
      </c>
    </row>
    <row r="3070" spans="1:12">
      <c r="A3070" s="11" t="s">
        <v>6070</v>
      </c>
      <c r="D3070" s="11" t="s">
        <v>260</v>
      </c>
      <c r="E3070" s="19" t="s">
        <v>6320</v>
      </c>
      <c r="F3070" s="10">
        <v>42036</v>
      </c>
      <c r="G3070" s="10">
        <v>45323</v>
      </c>
      <c r="H3070" s="11">
        <v>10</v>
      </c>
      <c r="I3070" s="20" t="s">
        <v>259</v>
      </c>
      <c r="J3070" s="11" t="s">
        <v>261</v>
      </c>
      <c r="K3070" s="11" t="s">
        <v>8715</v>
      </c>
      <c r="L3070" s="11">
        <v>2</v>
      </c>
    </row>
    <row r="3071" spans="1:12">
      <c r="A3071" s="11" t="s">
        <v>6071</v>
      </c>
      <c r="D3071" s="11" t="s">
        <v>260</v>
      </c>
      <c r="E3071" s="19" t="s">
        <v>6321</v>
      </c>
      <c r="F3071" s="10">
        <v>42036</v>
      </c>
      <c r="G3071" s="10">
        <v>45323</v>
      </c>
      <c r="H3071" s="11">
        <v>10</v>
      </c>
      <c r="I3071" s="20" t="s">
        <v>259</v>
      </c>
      <c r="J3071" s="11" t="s">
        <v>261</v>
      </c>
      <c r="K3071" s="11" t="s">
        <v>8715</v>
      </c>
      <c r="L3071" s="11">
        <v>2</v>
      </c>
    </row>
    <row r="3072" spans="1:12">
      <c r="A3072" s="11" t="s">
        <v>6072</v>
      </c>
      <c r="D3072" s="11" t="s">
        <v>260</v>
      </c>
      <c r="E3072" s="19" t="s">
        <v>6322</v>
      </c>
      <c r="F3072" s="10">
        <v>42036</v>
      </c>
      <c r="G3072" s="10">
        <v>45323</v>
      </c>
      <c r="H3072" s="11">
        <v>10</v>
      </c>
      <c r="I3072" s="20" t="s">
        <v>259</v>
      </c>
      <c r="J3072" s="11" t="s">
        <v>261</v>
      </c>
      <c r="K3072" s="11" t="s">
        <v>8715</v>
      </c>
      <c r="L3072" s="11">
        <v>2</v>
      </c>
    </row>
    <row r="3073" spans="1:12">
      <c r="A3073" s="11" t="s">
        <v>6073</v>
      </c>
      <c r="D3073" s="11" t="s">
        <v>260</v>
      </c>
      <c r="E3073" s="19" t="s">
        <v>6323</v>
      </c>
      <c r="F3073" s="10">
        <v>42036</v>
      </c>
      <c r="G3073" s="10">
        <v>45323</v>
      </c>
      <c r="H3073" s="11">
        <v>10</v>
      </c>
      <c r="I3073" s="20" t="s">
        <v>259</v>
      </c>
      <c r="J3073" s="11" t="s">
        <v>261</v>
      </c>
      <c r="K3073" s="11" t="s">
        <v>8715</v>
      </c>
      <c r="L3073" s="11">
        <v>2</v>
      </c>
    </row>
    <row r="3074" spans="1:12">
      <c r="A3074" s="11" t="s">
        <v>6074</v>
      </c>
      <c r="D3074" s="11" t="s">
        <v>260</v>
      </c>
      <c r="E3074" s="19" t="s">
        <v>6324</v>
      </c>
      <c r="F3074" s="10">
        <v>42036</v>
      </c>
      <c r="G3074" s="10">
        <v>45323</v>
      </c>
      <c r="H3074" s="11">
        <v>10</v>
      </c>
      <c r="I3074" s="20" t="s">
        <v>259</v>
      </c>
      <c r="J3074" s="11" t="s">
        <v>261</v>
      </c>
      <c r="K3074" s="11" t="s">
        <v>8715</v>
      </c>
      <c r="L3074" s="11">
        <v>2</v>
      </c>
    </row>
    <row r="3075" spans="1:12">
      <c r="A3075" s="11" t="s">
        <v>6075</v>
      </c>
      <c r="D3075" s="11" t="s">
        <v>260</v>
      </c>
      <c r="E3075" s="19" t="s">
        <v>6325</v>
      </c>
      <c r="F3075" s="10">
        <v>42036</v>
      </c>
      <c r="G3075" s="10">
        <v>45323</v>
      </c>
      <c r="H3075" s="11">
        <v>10</v>
      </c>
      <c r="I3075" s="20" t="s">
        <v>259</v>
      </c>
      <c r="J3075" s="11" t="s">
        <v>261</v>
      </c>
      <c r="K3075" s="11" t="s">
        <v>8715</v>
      </c>
      <c r="L3075" s="11">
        <v>2</v>
      </c>
    </row>
    <row r="3076" spans="1:12">
      <c r="A3076" s="11" t="s">
        <v>6076</v>
      </c>
      <c r="D3076" s="11" t="s">
        <v>260</v>
      </c>
      <c r="E3076" s="19" t="s">
        <v>6326</v>
      </c>
      <c r="F3076" s="10">
        <v>42036</v>
      </c>
      <c r="G3076" s="10">
        <v>45323</v>
      </c>
      <c r="H3076" s="11">
        <v>10</v>
      </c>
      <c r="I3076" s="20" t="s">
        <v>259</v>
      </c>
      <c r="J3076" s="11" t="s">
        <v>261</v>
      </c>
      <c r="K3076" s="11" t="s">
        <v>8715</v>
      </c>
      <c r="L3076" s="11">
        <v>2</v>
      </c>
    </row>
    <row r="3077" spans="1:12">
      <c r="A3077" s="11" t="s">
        <v>6077</v>
      </c>
      <c r="D3077" s="11" t="s">
        <v>260</v>
      </c>
      <c r="E3077" s="19" t="s">
        <v>6327</v>
      </c>
      <c r="F3077" s="10">
        <v>42036</v>
      </c>
      <c r="G3077" s="10">
        <v>45323</v>
      </c>
      <c r="H3077" s="11">
        <v>10</v>
      </c>
      <c r="I3077" s="20" t="s">
        <v>259</v>
      </c>
      <c r="J3077" s="11" t="s">
        <v>261</v>
      </c>
      <c r="K3077" s="11" t="s">
        <v>8715</v>
      </c>
      <c r="L3077" s="11">
        <v>2</v>
      </c>
    </row>
    <row r="3078" spans="1:12">
      <c r="A3078" s="11" t="s">
        <v>6078</v>
      </c>
      <c r="D3078" s="11" t="s">
        <v>260</v>
      </c>
      <c r="E3078" s="19" t="s">
        <v>6328</v>
      </c>
      <c r="F3078" s="10">
        <v>42036</v>
      </c>
      <c r="G3078" s="10">
        <v>45323</v>
      </c>
      <c r="H3078" s="11">
        <v>10</v>
      </c>
      <c r="I3078" s="20" t="s">
        <v>259</v>
      </c>
      <c r="J3078" s="11" t="s">
        <v>261</v>
      </c>
      <c r="K3078" s="11" t="s">
        <v>8715</v>
      </c>
      <c r="L3078" s="11">
        <v>2</v>
      </c>
    </row>
    <row r="3079" spans="1:12">
      <c r="A3079" s="11" t="s">
        <v>6079</v>
      </c>
      <c r="D3079" s="11" t="s">
        <v>260</v>
      </c>
      <c r="E3079" s="19" t="s">
        <v>6329</v>
      </c>
      <c r="F3079" s="10">
        <v>42036</v>
      </c>
      <c r="G3079" s="10">
        <v>45323</v>
      </c>
      <c r="H3079" s="11">
        <v>10</v>
      </c>
      <c r="I3079" s="20" t="s">
        <v>259</v>
      </c>
      <c r="J3079" s="11" t="s">
        <v>261</v>
      </c>
      <c r="K3079" s="11" t="s">
        <v>8715</v>
      </c>
      <c r="L3079" s="11">
        <v>2</v>
      </c>
    </row>
    <row r="3080" spans="1:12">
      <c r="A3080" s="11" t="s">
        <v>6080</v>
      </c>
      <c r="D3080" s="11" t="s">
        <v>260</v>
      </c>
      <c r="E3080" s="19" t="s">
        <v>6330</v>
      </c>
      <c r="F3080" s="10">
        <v>42036</v>
      </c>
      <c r="G3080" s="10">
        <v>45323</v>
      </c>
      <c r="H3080" s="11">
        <v>10</v>
      </c>
      <c r="I3080" s="20" t="s">
        <v>259</v>
      </c>
      <c r="J3080" s="11" t="s">
        <v>261</v>
      </c>
      <c r="K3080" s="11" t="s">
        <v>8715</v>
      </c>
      <c r="L3080" s="11">
        <v>2</v>
      </c>
    </row>
    <row r="3081" spans="1:12">
      <c r="A3081" s="11" t="s">
        <v>6081</v>
      </c>
      <c r="D3081" s="11" t="s">
        <v>260</v>
      </c>
      <c r="E3081" s="19" t="s">
        <v>6331</v>
      </c>
      <c r="F3081" s="10">
        <v>42036</v>
      </c>
      <c r="G3081" s="10">
        <v>45323</v>
      </c>
      <c r="H3081" s="11">
        <v>10</v>
      </c>
      <c r="I3081" s="20" t="s">
        <v>259</v>
      </c>
      <c r="J3081" s="11" t="s">
        <v>261</v>
      </c>
      <c r="K3081" s="11" t="s">
        <v>8715</v>
      </c>
      <c r="L3081" s="11">
        <v>2</v>
      </c>
    </row>
    <row r="3082" spans="1:12">
      <c r="A3082" s="11" t="s">
        <v>6082</v>
      </c>
      <c r="D3082" s="11" t="s">
        <v>260</v>
      </c>
      <c r="E3082" s="19" t="s">
        <v>6332</v>
      </c>
      <c r="F3082" s="10">
        <v>42036</v>
      </c>
      <c r="G3082" s="10">
        <v>45323</v>
      </c>
      <c r="H3082" s="11">
        <v>10</v>
      </c>
      <c r="I3082" s="20" t="s">
        <v>259</v>
      </c>
      <c r="J3082" s="11" t="s">
        <v>261</v>
      </c>
      <c r="K3082" s="11" t="s">
        <v>8715</v>
      </c>
      <c r="L3082" s="11">
        <v>2</v>
      </c>
    </row>
    <row r="3083" spans="1:12">
      <c r="A3083" s="11" t="s">
        <v>6083</v>
      </c>
      <c r="D3083" s="11" t="s">
        <v>260</v>
      </c>
      <c r="E3083" s="19" t="s">
        <v>6333</v>
      </c>
      <c r="F3083" s="10">
        <v>42036</v>
      </c>
      <c r="G3083" s="10">
        <v>45323</v>
      </c>
      <c r="H3083" s="11">
        <v>10</v>
      </c>
      <c r="I3083" s="20" t="s">
        <v>259</v>
      </c>
      <c r="J3083" s="11" t="s">
        <v>261</v>
      </c>
      <c r="K3083" s="11" t="s">
        <v>8715</v>
      </c>
      <c r="L3083" s="11">
        <v>2</v>
      </c>
    </row>
    <row r="3084" spans="1:12">
      <c r="A3084" s="11" t="s">
        <v>6084</v>
      </c>
      <c r="D3084" s="11" t="s">
        <v>260</v>
      </c>
      <c r="E3084" s="19" t="s">
        <v>6334</v>
      </c>
      <c r="F3084" s="10">
        <v>42036</v>
      </c>
      <c r="G3084" s="10">
        <v>45323</v>
      </c>
      <c r="H3084" s="11">
        <v>10</v>
      </c>
      <c r="I3084" s="20" t="s">
        <v>259</v>
      </c>
      <c r="J3084" s="11" t="s">
        <v>261</v>
      </c>
      <c r="K3084" s="11" t="s">
        <v>8715</v>
      </c>
      <c r="L3084" s="11">
        <v>2</v>
      </c>
    </row>
    <row r="3085" spans="1:12">
      <c r="A3085" s="11" t="s">
        <v>6085</v>
      </c>
      <c r="D3085" s="11" t="s">
        <v>260</v>
      </c>
      <c r="E3085" s="19" t="s">
        <v>6335</v>
      </c>
      <c r="F3085" s="10">
        <v>42036</v>
      </c>
      <c r="G3085" s="10">
        <v>45323</v>
      </c>
      <c r="H3085" s="11">
        <v>10</v>
      </c>
      <c r="I3085" s="20" t="s">
        <v>259</v>
      </c>
      <c r="J3085" s="11" t="s">
        <v>261</v>
      </c>
      <c r="K3085" s="11" t="s">
        <v>8715</v>
      </c>
      <c r="L3085" s="11">
        <v>2</v>
      </c>
    </row>
    <row r="3086" spans="1:12">
      <c r="A3086" s="11" t="s">
        <v>6086</v>
      </c>
      <c r="D3086" s="11" t="s">
        <v>260</v>
      </c>
      <c r="E3086" s="19" t="s">
        <v>6336</v>
      </c>
      <c r="F3086" s="10">
        <v>42036</v>
      </c>
      <c r="G3086" s="10">
        <v>45323</v>
      </c>
      <c r="H3086" s="11">
        <v>10</v>
      </c>
      <c r="I3086" s="20" t="s">
        <v>259</v>
      </c>
      <c r="J3086" s="11" t="s">
        <v>261</v>
      </c>
      <c r="K3086" s="11" t="s">
        <v>8715</v>
      </c>
      <c r="L3086" s="11">
        <v>2</v>
      </c>
    </row>
    <row r="3087" spans="1:12">
      <c r="A3087" s="11" t="s">
        <v>6087</v>
      </c>
      <c r="D3087" s="11" t="s">
        <v>260</v>
      </c>
      <c r="E3087" s="19" t="s">
        <v>6337</v>
      </c>
      <c r="F3087" s="10">
        <v>42036</v>
      </c>
      <c r="G3087" s="10">
        <v>45323</v>
      </c>
      <c r="H3087" s="11">
        <v>10</v>
      </c>
      <c r="I3087" s="20" t="s">
        <v>259</v>
      </c>
      <c r="J3087" s="11" t="s">
        <v>261</v>
      </c>
      <c r="K3087" s="11" t="s">
        <v>8715</v>
      </c>
      <c r="L3087" s="11">
        <v>2</v>
      </c>
    </row>
    <row r="3088" spans="1:12">
      <c r="A3088" s="11" t="s">
        <v>6088</v>
      </c>
      <c r="D3088" s="11" t="s">
        <v>260</v>
      </c>
      <c r="E3088" s="19" t="s">
        <v>6338</v>
      </c>
      <c r="F3088" s="10">
        <v>42036</v>
      </c>
      <c r="G3088" s="10">
        <v>45323</v>
      </c>
      <c r="H3088" s="11">
        <v>10</v>
      </c>
      <c r="I3088" s="20" t="s">
        <v>259</v>
      </c>
      <c r="J3088" s="11" t="s">
        <v>261</v>
      </c>
      <c r="K3088" s="11" t="s">
        <v>8715</v>
      </c>
      <c r="L3088" s="11">
        <v>2</v>
      </c>
    </row>
    <row r="3089" spans="1:12">
      <c r="A3089" s="11" t="s">
        <v>6089</v>
      </c>
      <c r="D3089" s="11" t="s">
        <v>260</v>
      </c>
      <c r="E3089" s="19" t="s">
        <v>6339</v>
      </c>
      <c r="F3089" s="10">
        <v>42036</v>
      </c>
      <c r="G3089" s="10">
        <v>45323</v>
      </c>
      <c r="H3089" s="11">
        <v>10</v>
      </c>
      <c r="I3089" s="20" t="s">
        <v>259</v>
      </c>
      <c r="J3089" s="11" t="s">
        <v>261</v>
      </c>
      <c r="K3089" s="11" t="s">
        <v>8715</v>
      </c>
      <c r="L3089" s="11">
        <v>2</v>
      </c>
    </row>
    <row r="3090" spans="1:12">
      <c r="A3090" s="11" t="s">
        <v>6090</v>
      </c>
      <c r="D3090" s="11" t="s">
        <v>260</v>
      </c>
      <c r="E3090" s="19" t="s">
        <v>6340</v>
      </c>
      <c r="F3090" s="10">
        <v>42036</v>
      </c>
      <c r="G3090" s="10">
        <v>45323</v>
      </c>
      <c r="H3090" s="11">
        <v>10</v>
      </c>
      <c r="I3090" s="20" t="s">
        <v>259</v>
      </c>
      <c r="J3090" s="11" t="s">
        <v>261</v>
      </c>
      <c r="K3090" s="11" t="s">
        <v>8715</v>
      </c>
      <c r="L3090" s="11">
        <v>2</v>
      </c>
    </row>
    <row r="3091" spans="1:12">
      <c r="A3091" s="11" t="s">
        <v>6091</v>
      </c>
      <c r="D3091" s="11" t="s">
        <v>260</v>
      </c>
      <c r="E3091" s="19" t="s">
        <v>6341</v>
      </c>
      <c r="F3091" s="10">
        <v>42036</v>
      </c>
      <c r="G3091" s="10">
        <v>45323</v>
      </c>
      <c r="H3091" s="11">
        <v>10</v>
      </c>
      <c r="I3091" s="20" t="s">
        <v>259</v>
      </c>
      <c r="J3091" s="11" t="s">
        <v>261</v>
      </c>
      <c r="K3091" s="11" t="s">
        <v>8715</v>
      </c>
      <c r="L3091" s="11">
        <v>2</v>
      </c>
    </row>
    <row r="3092" spans="1:12">
      <c r="A3092" s="11" t="s">
        <v>6092</v>
      </c>
      <c r="D3092" s="11" t="s">
        <v>260</v>
      </c>
      <c r="E3092" s="19" t="s">
        <v>6342</v>
      </c>
      <c r="F3092" s="10">
        <v>42036</v>
      </c>
      <c r="G3092" s="10">
        <v>45323</v>
      </c>
      <c r="H3092" s="11">
        <v>10</v>
      </c>
      <c r="I3092" s="20" t="s">
        <v>259</v>
      </c>
      <c r="J3092" s="11" t="s">
        <v>261</v>
      </c>
      <c r="K3092" s="11" t="s">
        <v>8715</v>
      </c>
      <c r="L3092" s="11">
        <v>2</v>
      </c>
    </row>
    <row r="3093" spans="1:12">
      <c r="A3093" s="11" t="s">
        <v>6093</v>
      </c>
      <c r="D3093" s="11" t="s">
        <v>260</v>
      </c>
      <c r="E3093" s="19" t="s">
        <v>6343</v>
      </c>
      <c r="F3093" s="10">
        <v>42036</v>
      </c>
      <c r="G3093" s="10">
        <v>45323</v>
      </c>
      <c r="H3093" s="11">
        <v>10</v>
      </c>
      <c r="I3093" s="20" t="s">
        <v>259</v>
      </c>
      <c r="J3093" s="11" t="s">
        <v>261</v>
      </c>
      <c r="K3093" s="11" t="s">
        <v>8715</v>
      </c>
      <c r="L3093" s="11">
        <v>2</v>
      </c>
    </row>
    <row r="3094" spans="1:12">
      <c r="A3094" s="11" t="s">
        <v>6094</v>
      </c>
      <c r="D3094" s="11" t="s">
        <v>260</v>
      </c>
      <c r="E3094" s="19" t="s">
        <v>6344</v>
      </c>
      <c r="F3094" s="10">
        <v>42036</v>
      </c>
      <c r="G3094" s="10">
        <v>45323</v>
      </c>
      <c r="H3094" s="11">
        <v>10</v>
      </c>
      <c r="I3094" s="20" t="s">
        <v>259</v>
      </c>
      <c r="J3094" s="11" t="s">
        <v>261</v>
      </c>
      <c r="K3094" s="11" t="s">
        <v>8715</v>
      </c>
      <c r="L3094" s="11">
        <v>2</v>
      </c>
    </row>
    <row r="3095" spans="1:12">
      <c r="A3095" s="11" t="s">
        <v>6095</v>
      </c>
      <c r="D3095" s="11" t="s">
        <v>260</v>
      </c>
      <c r="E3095" s="19" t="s">
        <v>6345</v>
      </c>
      <c r="F3095" s="10">
        <v>42036</v>
      </c>
      <c r="G3095" s="10">
        <v>45323</v>
      </c>
      <c r="H3095" s="11">
        <v>10</v>
      </c>
      <c r="I3095" s="20" t="s">
        <v>259</v>
      </c>
      <c r="J3095" s="11" t="s">
        <v>261</v>
      </c>
      <c r="K3095" s="11" t="s">
        <v>8715</v>
      </c>
      <c r="L3095" s="11">
        <v>2</v>
      </c>
    </row>
    <row r="3096" spans="1:12">
      <c r="A3096" s="11" t="s">
        <v>6096</v>
      </c>
      <c r="D3096" s="11" t="s">
        <v>260</v>
      </c>
      <c r="E3096" s="19" t="s">
        <v>6346</v>
      </c>
      <c r="F3096" s="10">
        <v>42036</v>
      </c>
      <c r="G3096" s="10">
        <v>45323</v>
      </c>
      <c r="H3096" s="11">
        <v>10</v>
      </c>
      <c r="I3096" s="20" t="s">
        <v>259</v>
      </c>
      <c r="J3096" s="11" t="s">
        <v>261</v>
      </c>
      <c r="K3096" s="11" t="s">
        <v>8715</v>
      </c>
      <c r="L3096" s="11">
        <v>2</v>
      </c>
    </row>
    <row r="3097" spans="1:12">
      <c r="A3097" s="11" t="s">
        <v>6097</v>
      </c>
      <c r="D3097" s="11" t="s">
        <v>260</v>
      </c>
      <c r="E3097" s="19" t="s">
        <v>6347</v>
      </c>
      <c r="F3097" s="10">
        <v>42036</v>
      </c>
      <c r="G3097" s="10">
        <v>45323</v>
      </c>
      <c r="H3097" s="11">
        <v>10</v>
      </c>
      <c r="I3097" s="20" t="s">
        <v>259</v>
      </c>
      <c r="J3097" s="11" t="s">
        <v>261</v>
      </c>
      <c r="K3097" s="11" t="s">
        <v>8715</v>
      </c>
      <c r="L3097" s="11">
        <v>2</v>
      </c>
    </row>
    <row r="3098" spans="1:12">
      <c r="A3098" s="11" t="s">
        <v>6098</v>
      </c>
      <c r="D3098" s="11" t="s">
        <v>260</v>
      </c>
      <c r="E3098" s="19" t="s">
        <v>6348</v>
      </c>
      <c r="F3098" s="10">
        <v>42036</v>
      </c>
      <c r="G3098" s="10">
        <v>45323</v>
      </c>
      <c r="H3098" s="11">
        <v>10</v>
      </c>
      <c r="I3098" s="20" t="s">
        <v>259</v>
      </c>
      <c r="J3098" s="11" t="s">
        <v>261</v>
      </c>
      <c r="K3098" s="11" t="s">
        <v>8715</v>
      </c>
      <c r="L3098" s="11">
        <v>2</v>
      </c>
    </row>
    <row r="3099" spans="1:12">
      <c r="A3099" s="11" t="s">
        <v>6099</v>
      </c>
      <c r="D3099" s="11" t="s">
        <v>260</v>
      </c>
      <c r="E3099" s="19" t="s">
        <v>6349</v>
      </c>
      <c r="F3099" s="10">
        <v>42036</v>
      </c>
      <c r="G3099" s="10">
        <v>45323</v>
      </c>
      <c r="H3099" s="11">
        <v>10</v>
      </c>
      <c r="I3099" s="20" t="s">
        <v>259</v>
      </c>
      <c r="J3099" s="11" t="s">
        <v>261</v>
      </c>
      <c r="K3099" s="11" t="s">
        <v>8715</v>
      </c>
      <c r="L3099" s="11">
        <v>2</v>
      </c>
    </row>
    <row r="3100" spans="1:12">
      <c r="A3100" s="11" t="s">
        <v>6100</v>
      </c>
      <c r="D3100" s="11" t="s">
        <v>260</v>
      </c>
      <c r="E3100" s="19" t="s">
        <v>6350</v>
      </c>
      <c r="F3100" s="10">
        <v>42036</v>
      </c>
      <c r="G3100" s="10">
        <v>45323</v>
      </c>
      <c r="H3100" s="11">
        <v>10</v>
      </c>
      <c r="I3100" s="20" t="s">
        <v>259</v>
      </c>
      <c r="J3100" s="11" t="s">
        <v>261</v>
      </c>
      <c r="K3100" s="11" t="s">
        <v>8715</v>
      </c>
      <c r="L3100" s="11">
        <v>2</v>
      </c>
    </row>
    <row r="3101" spans="1:12">
      <c r="A3101" s="11" t="s">
        <v>6101</v>
      </c>
      <c r="D3101" s="11" t="s">
        <v>260</v>
      </c>
      <c r="E3101" s="19" t="s">
        <v>6351</v>
      </c>
      <c r="F3101" s="10">
        <v>42036</v>
      </c>
      <c r="G3101" s="10">
        <v>45323</v>
      </c>
      <c r="H3101" s="11">
        <v>10</v>
      </c>
      <c r="I3101" s="20" t="s">
        <v>259</v>
      </c>
      <c r="J3101" s="11" t="s">
        <v>261</v>
      </c>
      <c r="K3101" s="11" t="s">
        <v>8715</v>
      </c>
      <c r="L3101" s="11">
        <v>2</v>
      </c>
    </row>
    <row r="3102" spans="1:12">
      <c r="A3102" s="11" t="s">
        <v>6102</v>
      </c>
      <c r="D3102" s="11" t="s">
        <v>260</v>
      </c>
      <c r="E3102" s="19" t="s">
        <v>6352</v>
      </c>
      <c r="F3102" s="10">
        <v>42036</v>
      </c>
      <c r="G3102" s="10">
        <v>45323</v>
      </c>
      <c r="H3102" s="11">
        <v>10</v>
      </c>
      <c r="I3102" s="20" t="s">
        <v>259</v>
      </c>
      <c r="J3102" s="11" t="s">
        <v>261</v>
      </c>
      <c r="K3102" s="11" t="s">
        <v>8715</v>
      </c>
      <c r="L3102" s="11">
        <v>2</v>
      </c>
    </row>
    <row r="3103" spans="1:12">
      <c r="A3103" s="11" t="s">
        <v>6103</v>
      </c>
      <c r="D3103" s="11" t="s">
        <v>260</v>
      </c>
      <c r="E3103" s="19" t="s">
        <v>6353</v>
      </c>
      <c r="F3103" s="10">
        <v>42036</v>
      </c>
      <c r="G3103" s="10">
        <v>45323</v>
      </c>
      <c r="H3103" s="11">
        <v>10</v>
      </c>
      <c r="I3103" s="20" t="s">
        <v>259</v>
      </c>
      <c r="J3103" s="11" t="s">
        <v>261</v>
      </c>
      <c r="K3103" s="11" t="s">
        <v>8715</v>
      </c>
      <c r="L3103" s="11">
        <v>2</v>
      </c>
    </row>
    <row r="3104" spans="1:12">
      <c r="A3104" s="11" t="s">
        <v>6104</v>
      </c>
      <c r="D3104" s="11" t="s">
        <v>260</v>
      </c>
      <c r="E3104" s="19" t="s">
        <v>6354</v>
      </c>
      <c r="F3104" s="10">
        <v>42036</v>
      </c>
      <c r="G3104" s="10">
        <v>45323</v>
      </c>
      <c r="H3104" s="11">
        <v>10</v>
      </c>
      <c r="I3104" s="20" t="s">
        <v>259</v>
      </c>
      <c r="J3104" s="11" t="s">
        <v>261</v>
      </c>
      <c r="K3104" s="11" t="s">
        <v>8715</v>
      </c>
      <c r="L3104" s="11">
        <v>2</v>
      </c>
    </row>
    <row r="3105" spans="1:12">
      <c r="A3105" s="11" t="s">
        <v>6105</v>
      </c>
      <c r="D3105" s="11" t="s">
        <v>260</v>
      </c>
      <c r="E3105" s="19" t="s">
        <v>6355</v>
      </c>
      <c r="F3105" s="10">
        <v>42036</v>
      </c>
      <c r="G3105" s="10">
        <v>45323</v>
      </c>
      <c r="H3105" s="11">
        <v>10</v>
      </c>
      <c r="I3105" s="20" t="s">
        <v>259</v>
      </c>
      <c r="J3105" s="11" t="s">
        <v>261</v>
      </c>
      <c r="K3105" s="11" t="s">
        <v>8715</v>
      </c>
      <c r="L3105" s="11">
        <v>2</v>
      </c>
    </row>
    <row r="3106" spans="1:12">
      <c r="A3106" s="11" t="s">
        <v>6106</v>
      </c>
      <c r="D3106" s="11" t="s">
        <v>260</v>
      </c>
      <c r="E3106" s="19" t="s">
        <v>6356</v>
      </c>
      <c r="F3106" s="10">
        <v>42036</v>
      </c>
      <c r="G3106" s="10">
        <v>45323</v>
      </c>
      <c r="H3106" s="11">
        <v>10</v>
      </c>
      <c r="I3106" s="20" t="s">
        <v>259</v>
      </c>
      <c r="J3106" s="11" t="s">
        <v>261</v>
      </c>
      <c r="K3106" s="11" t="s">
        <v>8715</v>
      </c>
      <c r="L3106" s="11">
        <v>2</v>
      </c>
    </row>
    <row r="3107" spans="1:12">
      <c r="A3107" s="11" t="s">
        <v>6107</v>
      </c>
      <c r="D3107" s="11" t="s">
        <v>260</v>
      </c>
      <c r="E3107" s="19" t="s">
        <v>6357</v>
      </c>
      <c r="F3107" s="10">
        <v>42036</v>
      </c>
      <c r="G3107" s="10">
        <v>45323</v>
      </c>
      <c r="H3107" s="11">
        <v>10</v>
      </c>
      <c r="I3107" s="20" t="s">
        <v>259</v>
      </c>
      <c r="J3107" s="11" t="s">
        <v>261</v>
      </c>
      <c r="K3107" s="11" t="s">
        <v>8715</v>
      </c>
      <c r="L3107" s="11">
        <v>2</v>
      </c>
    </row>
    <row r="3108" spans="1:12">
      <c r="A3108" s="11" t="s">
        <v>6108</v>
      </c>
      <c r="D3108" s="11" t="s">
        <v>260</v>
      </c>
      <c r="E3108" s="19" t="s">
        <v>6358</v>
      </c>
      <c r="F3108" s="10">
        <v>42036</v>
      </c>
      <c r="G3108" s="10">
        <v>45323</v>
      </c>
      <c r="H3108" s="11">
        <v>10</v>
      </c>
      <c r="I3108" s="20" t="s">
        <v>259</v>
      </c>
      <c r="J3108" s="11" t="s">
        <v>261</v>
      </c>
      <c r="K3108" s="11" t="s">
        <v>8715</v>
      </c>
      <c r="L3108" s="11">
        <v>2</v>
      </c>
    </row>
    <row r="3109" spans="1:12">
      <c r="A3109" s="11" t="s">
        <v>6109</v>
      </c>
      <c r="D3109" s="11" t="s">
        <v>260</v>
      </c>
      <c r="E3109" s="19" t="s">
        <v>6359</v>
      </c>
      <c r="F3109" s="10">
        <v>42036</v>
      </c>
      <c r="G3109" s="10">
        <v>45323</v>
      </c>
      <c r="H3109" s="11">
        <v>10</v>
      </c>
      <c r="I3109" s="20" t="s">
        <v>259</v>
      </c>
      <c r="J3109" s="11" t="s">
        <v>261</v>
      </c>
      <c r="K3109" s="11" t="s">
        <v>8715</v>
      </c>
      <c r="L3109" s="11">
        <v>2</v>
      </c>
    </row>
    <row r="3110" spans="1:12">
      <c r="A3110" s="11" t="s">
        <v>6110</v>
      </c>
      <c r="D3110" s="11" t="s">
        <v>260</v>
      </c>
      <c r="E3110" s="19" t="s">
        <v>6360</v>
      </c>
      <c r="F3110" s="10">
        <v>42036</v>
      </c>
      <c r="G3110" s="10">
        <v>45323</v>
      </c>
      <c r="H3110" s="11">
        <v>10</v>
      </c>
      <c r="I3110" s="20" t="s">
        <v>259</v>
      </c>
      <c r="J3110" s="11" t="s">
        <v>261</v>
      </c>
      <c r="K3110" s="11" t="s">
        <v>8715</v>
      </c>
      <c r="L3110" s="11">
        <v>2</v>
      </c>
    </row>
    <row r="3111" spans="1:12">
      <c r="A3111" s="11" t="s">
        <v>6111</v>
      </c>
      <c r="D3111" s="11" t="s">
        <v>260</v>
      </c>
      <c r="E3111" s="19" t="s">
        <v>6361</v>
      </c>
      <c r="F3111" s="10">
        <v>42036</v>
      </c>
      <c r="G3111" s="10">
        <v>45323</v>
      </c>
      <c r="H3111" s="11">
        <v>10</v>
      </c>
      <c r="I3111" s="20" t="s">
        <v>259</v>
      </c>
      <c r="J3111" s="11" t="s">
        <v>261</v>
      </c>
      <c r="K3111" s="11" t="s">
        <v>8715</v>
      </c>
      <c r="L3111" s="11">
        <v>2</v>
      </c>
    </row>
    <row r="3112" spans="1:12">
      <c r="A3112" s="11" t="s">
        <v>6112</v>
      </c>
      <c r="D3112" s="11" t="s">
        <v>260</v>
      </c>
      <c r="E3112" s="19" t="s">
        <v>6362</v>
      </c>
      <c r="F3112" s="10">
        <v>42036</v>
      </c>
      <c r="G3112" s="10">
        <v>45323</v>
      </c>
      <c r="H3112" s="11">
        <v>10</v>
      </c>
      <c r="I3112" s="20" t="s">
        <v>259</v>
      </c>
      <c r="J3112" s="11" t="s">
        <v>261</v>
      </c>
      <c r="K3112" s="11" t="s">
        <v>8715</v>
      </c>
      <c r="L3112" s="11">
        <v>2</v>
      </c>
    </row>
    <row r="3113" spans="1:12">
      <c r="A3113" s="11" t="s">
        <v>6113</v>
      </c>
      <c r="D3113" s="11" t="s">
        <v>260</v>
      </c>
      <c r="E3113" s="19" t="s">
        <v>6363</v>
      </c>
      <c r="F3113" s="10">
        <v>42036</v>
      </c>
      <c r="G3113" s="10">
        <v>45323</v>
      </c>
      <c r="H3113" s="11">
        <v>10</v>
      </c>
      <c r="I3113" s="20" t="s">
        <v>259</v>
      </c>
      <c r="J3113" s="11" t="s">
        <v>261</v>
      </c>
      <c r="K3113" s="11" t="s">
        <v>8715</v>
      </c>
      <c r="L3113" s="11">
        <v>2</v>
      </c>
    </row>
    <row r="3114" spans="1:12">
      <c r="A3114" s="11" t="s">
        <v>6114</v>
      </c>
      <c r="D3114" s="11" t="s">
        <v>260</v>
      </c>
      <c r="E3114" s="19" t="s">
        <v>6364</v>
      </c>
      <c r="F3114" s="10">
        <v>42036</v>
      </c>
      <c r="G3114" s="10">
        <v>45323</v>
      </c>
      <c r="H3114" s="11">
        <v>10</v>
      </c>
      <c r="I3114" s="20" t="s">
        <v>259</v>
      </c>
      <c r="J3114" s="11" t="s">
        <v>261</v>
      </c>
      <c r="K3114" s="11" t="s">
        <v>8715</v>
      </c>
      <c r="L3114" s="11">
        <v>2</v>
      </c>
    </row>
    <row r="3115" spans="1:12">
      <c r="A3115" s="11" t="s">
        <v>6115</v>
      </c>
      <c r="D3115" s="11" t="s">
        <v>260</v>
      </c>
      <c r="E3115" s="19" t="s">
        <v>6365</v>
      </c>
      <c r="F3115" s="10">
        <v>42036</v>
      </c>
      <c r="G3115" s="10">
        <v>45323</v>
      </c>
      <c r="H3115" s="11">
        <v>10</v>
      </c>
      <c r="I3115" s="20" t="s">
        <v>259</v>
      </c>
      <c r="J3115" s="11" t="s">
        <v>261</v>
      </c>
      <c r="K3115" s="11" t="s">
        <v>8715</v>
      </c>
      <c r="L3115" s="11">
        <v>2</v>
      </c>
    </row>
    <row r="3116" spans="1:12">
      <c r="A3116" s="11" t="s">
        <v>6116</v>
      </c>
      <c r="D3116" s="11" t="s">
        <v>260</v>
      </c>
      <c r="E3116" s="19" t="s">
        <v>6366</v>
      </c>
      <c r="F3116" s="10">
        <v>42036</v>
      </c>
      <c r="G3116" s="10">
        <v>45323</v>
      </c>
      <c r="H3116" s="11">
        <v>10</v>
      </c>
      <c r="I3116" s="20" t="s">
        <v>259</v>
      </c>
      <c r="J3116" s="11" t="s">
        <v>261</v>
      </c>
      <c r="K3116" s="11" t="s">
        <v>8715</v>
      </c>
      <c r="L3116" s="11">
        <v>2</v>
      </c>
    </row>
    <row r="3117" spans="1:12">
      <c r="A3117" s="11" t="s">
        <v>6117</v>
      </c>
      <c r="D3117" s="11" t="s">
        <v>260</v>
      </c>
      <c r="E3117" s="19" t="s">
        <v>6367</v>
      </c>
      <c r="F3117" s="10">
        <v>42036</v>
      </c>
      <c r="G3117" s="10">
        <v>45323</v>
      </c>
      <c r="H3117" s="11">
        <v>10</v>
      </c>
      <c r="I3117" s="20" t="s">
        <v>259</v>
      </c>
      <c r="J3117" s="11" t="s">
        <v>261</v>
      </c>
      <c r="K3117" s="11" t="s">
        <v>8715</v>
      </c>
      <c r="L3117" s="11">
        <v>2</v>
      </c>
    </row>
    <row r="3118" spans="1:12">
      <c r="A3118" s="11" t="s">
        <v>6118</v>
      </c>
      <c r="D3118" s="11" t="s">
        <v>260</v>
      </c>
      <c r="E3118" s="19" t="s">
        <v>6368</v>
      </c>
      <c r="F3118" s="10">
        <v>42036</v>
      </c>
      <c r="G3118" s="10">
        <v>45323</v>
      </c>
      <c r="H3118" s="11">
        <v>10</v>
      </c>
      <c r="I3118" s="20" t="s">
        <v>259</v>
      </c>
      <c r="J3118" s="11" t="s">
        <v>261</v>
      </c>
      <c r="K3118" s="11" t="s">
        <v>8715</v>
      </c>
      <c r="L3118" s="11">
        <v>2</v>
      </c>
    </row>
    <row r="3119" spans="1:12">
      <c r="A3119" s="11" t="s">
        <v>6119</v>
      </c>
      <c r="D3119" s="11" t="s">
        <v>260</v>
      </c>
      <c r="E3119" s="19" t="s">
        <v>6369</v>
      </c>
      <c r="F3119" s="10">
        <v>42036</v>
      </c>
      <c r="G3119" s="10">
        <v>45323</v>
      </c>
      <c r="H3119" s="11">
        <v>10</v>
      </c>
      <c r="I3119" s="20" t="s">
        <v>259</v>
      </c>
      <c r="J3119" s="11" t="s">
        <v>261</v>
      </c>
      <c r="K3119" s="11" t="s">
        <v>8715</v>
      </c>
      <c r="L3119" s="11">
        <v>2</v>
      </c>
    </row>
    <row r="3120" spans="1:12">
      <c r="A3120" s="11" t="s">
        <v>6120</v>
      </c>
      <c r="D3120" s="11" t="s">
        <v>260</v>
      </c>
      <c r="E3120" s="19" t="s">
        <v>6370</v>
      </c>
      <c r="F3120" s="10">
        <v>42036</v>
      </c>
      <c r="G3120" s="10">
        <v>45323</v>
      </c>
      <c r="H3120" s="11">
        <v>10</v>
      </c>
      <c r="I3120" s="20" t="s">
        <v>259</v>
      </c>
      <c r="J3120" s="11" t="s">
        <v>261</v>
      </c>
      <c r="K3120" s="11" t="s">
        <v>8715</v>
      </c>
      <c r="L3120" s="11">
        <v>2</v>
      </c>
    </row>
    <row r="3121" spans="1:12">
      <c r="A3121" s="11" t="s">
        <v>6121</v>
      </c>
      <c r="D3121" s="11" t="s">
        <v>260</v>
      </c>
      <c r="E3121" s="19" t="s">
        <v>6371</v>
      </c>
      <c r="F3121" s="10">
        <v>42036</v>
      </c>
      <c r="G3121" s="10">
        <v>45323</v>
      </c>
      <c r="H3121" s="11">
        <v>10</v>
      </c>
      <c r="I3121" s="20" t="s">
        <v>259</v>
      </c>
      <c r="J3121" s="11" t="s">
        <v>261</v>
      </c>
      <c r="K3121" s="11" t="s">
        <v>8715</v>
      </c>
      <c r="L3121" s="11">
        <v>2</v>
      </c>
    </row>
    <row r="3122" spans="1:12">
      <c r="A3122" s="11" t="s">
        <v>6122</v>
      </c>
      <c r="D3122" s="11" t="s">
        <v>260</v>
      </c>
      <c r="E3122" s="19" t="s">
        <v>6372</v>
      </c>
      <c r="F3122" s="10">
        <v>42036</v>
      </c>
      <c r="G3122" s="10">
        <v>45323</v>
      </c>
      <c r="H3122" s="11">
        <v>10</v>
      </c>
      <c r="I3122" s="20" t="s">
        <v>259</v>
      </c>
      <c r="J3122" s="11" t="s">
        <v>261</v>
      </c>
      <c r="K3122" s="11" t="s">
        <v>8715</v>
      </c>
      <c r="L3122" s="11">
        <v>2</v>
      </c>
    </row>
    <row r="3123" spans="1:12">
      <c r="A3123" s="11" t="s">
        <v>6123</v>
      </c>
      <c r="D3123" s="11" t="s">
        <v>260</v>
      </c>
      <c r="E3123" s="19" t="s">
        <v>6373</v>
      </c>
      <c r="F3123" s="10">
        <v>42036</v>
      </c>
      <c r="G3123" s="10">
        <v>45323</v>
      </c>
      <c r="H3123" s="11">
        <v>10</v>
      </c>
      <c r="I3123" s="20" t="s">
        <v>259</v>
      </c>
      <c r="J3123" s="11" t="s">
        <v>261</v>
      </c>
      <c r="K3123" s="11" t="s">
        <v>8715</v>
      </c>
      <c r="L3123" s="11">
        <v>2</v>
      </c>
    </row>
    <row r="3124" spans="1:12">
      <c r="A3124" s="11" t="s">
        <v>6124</v>
      </c>
      <c r="D3124" s="11" t="s">
        <v>260</v>
      </c>
      <c r="E3124" s="19" t="s">
        <v>6374</v>
      </c>
      <c r="F3124" s="10">
        <v>42036</v>
      </c>
      <c r="G3124" s="10">
        <v>45323</v>
      </c>
      <c r="H3124" s="11">
        <v>10</v>
      </c>
      <c r="I3124" s="20" t="s">
        <v>259</v>
      </c>
      <c r="J3124" s="11" t="s">
        <v>261</v>
      </c>
      <c r="K3124" s="11" t="s">
        <v>8715</v>
      </c>
      <c r="L3124" s="11">
        <v>2</v>
      </c>
    </row>
    <row r="3125" spans="1:12">
      <c r="A3125" s="11" t="s">
        <v>6125</v>
      </c>
      <c r="D3125" s="11" t="s">
        <v>260</v>
      </c>
      <c r="E3125" s="19" t="s">
        <v>6375</v>
      </c>
      <c r="F3125" s="10">
        <v>42036</v>
      </c>
      <c r="G3125" s="10">
        <v>45323</v>
      </c>
      <c r="H3125" s="11">
        <v>10</v>
      </c>
      <c r="I3125" s="20" t="s">
        <v>259</v>
      </c>
      <c r="J3125" s="11" t="s">
        <v>261</v>
      </c>
      <c r="K3125" s="11" t="s">
        <v>8715</v>
      </c>
      <c r="L3125" s="11">
        <v>2</v>
      </c>
    </row>
    <row r="3126" spans="1:12">
      <c r="A3126" s="11" t="s">
        <v>6126</v>
      </c>
      <c r="D3126" s="11" t="s">
        <v>260</v>
      </c>
      <c r="E3126" s="19" t="s">
        <v>6376</v>
      </c>
      <c r="F3126" s="10">
        <v>42036</v>
      </c>
      <c r="G3126" s="10">
        <v>45323</v>
      </c>
      <c r="H3126" s="11">
        <v>10</v>
      </c>
      <c r="I3126" s="20" t="s">
        <v>259</v>
      </c>
      <c r="J3126" s="11" t="s">
        <v>261</v>
      </c>
      <c r="K3126" s="11" t="s">
        <v>8715</v>
      </c>
      <c r="L3126" s="11">
        <v>2</v>
      </c>
    </row>
    <row r="3127" spans="1:12">
      <c r="A3127" s="11" t="s">
        <v>6127</v>
      </c>
      <c r="D3127" s="11" t="s">
        <v>260</v>
      </c>
      <c r="E3127" s="19" t="s">
        <v>6377</v>
      </c>
      <c r="F3127" s="10">
        <v>42036</v>
      </c>
      <c r="G3127" s="10">
        <v>45323</v>
      </c>
      <c r="H3127" s="11">
        <v>10</v>
      </c>
      <c r="I3127" s="20" t="s">
        <v>259</v>
      </c>
      <c r="J3127" s="11" t="s">
        <v>261</v>
      </c>
      <c r="K3127" s="11" t="s">
        <v>8715</v>
      </c>
      <c r="L3127" s="11">
        <v>2</v>
      </c>
    </row>
    <row r="3128" spans="1:12">
      <c r="A3128" s="11" t="s">
        <v>6128</v>
      </c>
      <c r="D3128" s="11" t="s">
        <v>260</v>
      </c>
      <c r="E3128" s="19" t="s">
        <v>6378</v>
      </c>
      <c r="F3128" s="10">
        <v>42036</v>
      </c>
      <c r="G3128" s="10">
        <v>45323</v>
      </c>
      <c r="H3128" s="11">
        <v>10</v>
      </c>
      <c r="I3128" s="20" t="s">
        <v>259</v>
      </c>
      <c r="J3128" s="11" t="s">
        <v>261</v>
      </c>
      <c r="K3128" s="11" t="s">
        <v>8715</v>
      </c>
      <c r="L3128" s="11">
        <v>2</v>
      </c>
    </row>
    <row r="3129" spans="1:12">
      <c r="A3129" s="11" t="s">
        <v>6129</v>
      </c>
      <c r="D3129" s="11" t="s">
        <v>260</v>
      </c>
      <c r="E3129" s="19" t="s">
        <v>6379</v>
      </c>
      <c r="F3129" s="10">
        <v>42036</v>
      </c>
      <c r="G3129" s="10">
        <v>45323</v>
      </c>
      <c r="H3129" s="11">
        <v>10</v>
      </c>
      <c r="I3129" s="20" t="s">
        <v>259</v>
      </c>
      <c r="J3129" s="11" t="s">
        <v>261</v>
      </c>
      <c r="K3129" s="11" t="s">
        <v>8715</v>
      </c>
      <c r="L3129" s="11">
        <v>2</v>
      </c>
    </row>
    <row r="3130" spans="1:12">
      <c r="A3130" s="11" t="s">
        <v>6130</v>
      </c>
      <c r="D3130" s="11" t="s">
        <v>260</v>
      </c>
      <c r="E3130" s="19" t="s">
        <v>6380</v>
      </c>
      <c r="F3130" s="10">
        <v>42036</v>
      </c>
      <c r="G3130" s="10">
        <v>45323</v>
      </c>
      <c r="H3130" s="11">
        <v>10</v>
      </c>
      <c r="I3130" s="20" t="s">
        <v>259</v>
      </c>
      <c r="J3130" s="11" t="s">
        <v>261</v>
      </c>
      <c r="K3130" s="11" t="s">
        <v>8715</v>
      </c>
      <c r="L3130" s="11">
        <v>2</v>
      </c>
    </row>
    <row r="3131" spans="1:12">
      <c r="A3131" s="11" t="s">
        <v>6131</v>
      </c>
      <c r="D3131" s="11" t="s">
        <v>260</v>
      </c>
      <c r="E3131" s="19" t="s">
        <v>6381</v>
      </c>
      <c r="F3131" s="10">
        <v>42036</v>
      </c>
      <c r="G3131" s="10">
        <v>45323</v>
      </c>
      <c r="H3131" s="11">
        <v>10</v>
      </c>
      <c r="I3131" s="20" t="s">
        <v>259</v>
      </c>
      <c r="J3131" s="11" t="s">
        <v>261</v>
      </c>
      <c r="K3131" s="11" t="s">
        <v>8715</v>
      </c>
      <c r="L3131" s="11">
        <v>2</v>
      </c>
    </row>
    <row r="3132" spans="1:12">
      <c r="A3132" s="11" t="s">
        <v>6132</v>
      </c>
      <c r="D3132" s="11" t="s">
        <v>260</v>
      </c>
      <c r="E3132" s="19" t="s">
        <v>6382</v>
      </c>
      <c r="F3132" s="10">
        <v>42036</v>
      </c>
      <c r="G3132" s="10">
        <v>45323</v>
      </c>
      <c r="H3132" s="11">
        <v>10</v>
      </c>
      <c r="I3132" s="20" t="s">
        <v>259</v>
      </c>
      <c r="J3132" s="11" t="s">
        <v>261</v>
      </c>
      <c r="K3132" s="11" t="s">
        <v>8715</v>
      </c>
      <c r="L3132" s="11">
        <v>2</v>
      </c>
    </row>
    <row r="3133" spans="1:12">
      <c r="A3133" s="11" t="s">
        <v>6133</v>
      </c>
      <c r="D3133" s="11" t="s">
        <v>260</v>
      </c>
      <c r="E3133" s="19" t="s">
        <v>6383</v>
      </c>
      <c r="F3133" s="10">
        <v>42036</v>
      </c>
      <c r="G3133" s="10">
        <v>45323</v>
      </c>
      <c r="H3133" s="11">
        <v>10</v>
      </c>
      <c r="I3133" s="20" t="s">
        <v>259</v>
      </c>
      <c r="J3133" s="11" t="s">
        <v>261</v>
      </c>
      <c r="K3133" s="11" t="s">
        <v>8715</v>
      </c>
      <c r="L3133" s="11">
        <v>2</v>
      </c>
    </row>
    <row r="3134" spans="1:12">
      <c r="A3134" s="11" t="s">
        <v>6134</v>
      </c>
      <c r="D3134" s="11" t="s">
        <v>260</v>
      </c>
      <c r="E3134" s="19" t="s">
        <v>6384</v>
      </c>
      <c r="F3134" s="10">
        <v>42036</v>
      </c>
      <c r="G3134" s="10">
        <v>45323</v>
      </c>
      <c r="H3134" s="11">
        <v>10</v>
      </c>
      <c r="I3134" s="20" t="s">
        <v>259</v>
      </c>
      <c r="J3134" s="11" t="s">
        <v>261</v>
      </c>
      <c r="K3134" s="11" t="s">
        <v>8715</v>
      </c>
      <c r="L3134" s="11">
        <v>2</v>
      </c>
    </row>
    <row r="3135" spans="1:12">
      <c r="A3135" s="11" t="s">
        <v>6135</v>
      </c>
      <c r="D3135" s="11" t="s">
        <v>260</v>
      </c>
      <c r="E3135" s="19" t="s">
        <v>6385</v>
      </c>
      <c r="F3135" s="10">
        <v>42036</v>
      </c>
      <c r="G3135" s="10">
        <v>45323</v>
      </c>
      <c r="H3135" s="11">
        <v>10</v>
      </c>
      <c r="I3135" s="20" t="s">
        <v>259</v>
      </c>
      <c r="J3135" s="11" t="s">
        <v>261</v>
      </c>
      <c r="K3135" s="11" t="s">
        <v>8715</v>
      </c>
      <c r="L3135" s="11">
        <v>2</v>
      </c>
    </row>
    <row r="3136" spans="1:12">
      <c r="A3136" s="11" t="s">
        <v>6136</v>
      </c>
      <c r="D3136" s="11" t="s">
        <v>260</v>
      </c>
      <c r="E3136" s="19" t="s">
        <v>6386</v>
      </c>
      <c r="F3136" s="10">
        <v>42036</v>
      </c>
      <c r="G3136" s="10">
        <v>45323</v>
      </c>
      <c r="H3136" s="11">
        <v>10</v>
      </c>
      <c r="I3136" s="20" t="s">
        <v>259</v>
      </c>
      <c r="J3136" s="11" t="s">
        <v>261</v>
      </c>
      <c r="K3136" s="11" t="s">
        <v>8715</v>
      </c>
      <c r="L3136" s="11">
        <v>2</v>
      </c>
    </row>
    <row r="3137" spans="1:12">
      <c r="A3137" s="11" t="s">
        <v>6137</v>
      </c>
      <c r="D3137" s="11" t="s">
        <v>260</v>
      </c>
      <c r="E3137" s="19" t="s">
        <v>6387</v>
      </c>
      <c r="F3137" s="10">
        <v>42036</v>
      </c>
      <c r="G3137" s="10">
        <v>45323</v>
      </c>
      <c r="H3137" s="11">
        <v>10</v>
      </c>
      <c r="I3137" s="20" t="s">
        <v>259</v>
      </c>
      <c r="J3137" s="11" t="s">
        <v>261</v>
      </c>
      <c r="K3137" s="11" t="s">
        <v>8715</v>
      </c>
      <c r="L3137" s="11">
        <v>2</v>
      </c>
    </row>
    <row r="3138" spans="1:12">
      <c r="A3138" s="11" t="s">
        <v>6138</v>
      </c>
      <c r="D3138" s="11" t="s">
        <v>260</v>
      </c>
      <c r="E3138" s="19" t="s">
        <v>6388</v>
      </c>
      <c r="F3138" s="10">
        <v>42036</v>
      </c>
      <c r="G3138" s="10">
        <v>45323</v>
      </c>
      <c r="H3138" s="11">
        <v>10</v>
      </c>
      <c r="I3138" s="20" t="s">
        <v>259</v>
      </c>
      <c r="J3138" s="11" t="s">
        <v>261</v>
      </c>
      <c r="K3138" s="11" t="s">
        <v>8715</v>
      </c>
      <c r="L3138" s="11">
        <v>2</v>
      </c>
    </row>
    <row r="3139" spans="1:12">
      <c r="A3139" s="11" t="s">
        <v>6139</v>
      </c>
      <c r="D3139" s="11" t="s">
        <v>260</v>
      </c>
      <c r="E3139" s="19" t="s">
        <v>6389</v>
      </c>
      <c r="F3139" s="10">
        <v>42036</v>
      </c>
      <c r="G3139" s="10">
        <v>45323</v>
      </c>
      <c r="H3139" s="11">
        <v>10</v>
      </c>
      <c r="I3139" s="20" t="s">
        <v>259</v>
      </c>
      <c r="J3139" s="11" t="s">
        <v>261</v>
      </c>
      <c r="K3139" s="11" t="s">
        <v>8715</v>
      </c>
      <c r="L3139" s="11">
        <v>2</v>
      </c>
    </row>
    <row r="3140" spans="1:12">
      <c r="A3140" s="11" t="s">
        <v>6140</v>
      </c>
      <c r="D3140" s="11" t="s">
        <v>260</v>
      </c>
      <c r="E3140" s="19" t="s">
        <v>6390</v>
      </c>
      <c r="F3140" s="10">
        <v>42036</v>
      </c>
      <c r="G3140" s="10">
        <v>45323</v>
      </c>
      <c r="H3140" s="11">
        <v>10</v>
      </c>
      <c r="I3140" s="20" t="s">
        <v>259</v>
      </c>
      <c r="J3140" s="11" t="s">
        <v>261</v>
      </c>
      <c r="K3140" s="11" t="s">
        <v>8715</v>
      </c>
      <c r="L3140" s="11">
        <v>2</v>
      </c>
    </row>
    <row r="3141" spans="1:12">
      <c r="A3141" s="11" t="s">
        <v>6141</v>
      </c>
      <c r="D3141" s="11" t="s">
        <v>260</v>
      </c>
      <c r="E3141" s="19" t="s">
        <v>6391</v>
      </c>
      <c r="F3141" s="10">
        <v>42036</v>
      </c>
      <c r="G3141" s="10">
        <v>45323</v>
      </c>
      <c r="H3141" s="11">
        <v>10</v>
      </c>
      <c r="I3141" s="20" t="s">
        <v>259</v>
      </c>
      <c r="J3141" s="11" t="s">
        <v>261</v>
      </c>
      <c r="K3141" s="11" t="s">
        <v>8715</v>
      </c>
      <c r="L3141" s="11">
        <v>2</v>
      </c>
    </row>
    <row r="3142" spans="1:12">
      <c r="A3142" s="11" t="s">
        <v>6142</v>
      </c>
      <c r="D3142" s="11" t="s">
        <v>260</v>
      </c>
      <c r="E3142" s="19" t="s">
        <v>6392</v>
      </c>
      <c r="F3142" s="10">
        <v>42036</v>
      </c>
      <c r="G3142" s="10">
        <v>45323</v>
      </c>
      <c r="H3142" s="11">
        <v>10</v>
      </c>
      <c r="I3142" s="20" t="s">
        <v>259</v>
      </c>
      <c r="J3142" s="11" t="s">
        <v>261</v>
      </c>
      <c r="K3142" s="11" t="s">
        <v>8715</v>
      </c>
      <c r="L3142" s="11">
        <v>2</v>
      </c>
    </row>
    <row r="3143" spans="1:12">
      <c r="A3143" s="11" t="s">
        <v>6143</v>
      </c>
      <c r="D3143" s="11" t="s">
        <v>260</v>
      </c>
      <c r="E3143" s="19" t="s">
        <v>6393</v>
      </c>
      <c r="F3143" s="10">
        <v>42036</v>
      </c>
      <c r="G3143" s="10">
        <v>45323</v>
      </c>
      <c r="H3143" s="11">
        <v>10</v>
      </c>
      <c r="I3143" s="20" t="s">
        <v>259</v>
      </c>
      <c r="J3143" s="11" t="s">
        <v>261</v>
      </c>
      <c r="K3143" s="11" t="s">
        <v>8715</v>
      </c>
      <c r="L3143" s="11">
        <v>2</v>
      </c>
    </row>
    <row r="3144" spans="1:12">
      <c r="A3144" s="11" t="s">
        <v>6144</v>
      </c>
      <c r="D3144" s="11" t="s">
        <v>260</v>
      </c>
      <c r="E3144" s="19" t="s">
        <v>6394</v>
      </c>
      <c r="F3144" s="10">
        <v>42036</v>
      </c>
      <c r="G3144" s="10">
        <v>45323</v>
      </c>
      <c r="H3144" s="11">
        <v>10</v>
      </c>
      <c r="I3144" s="20" t="s">
        <v>259</v>
      </c>
      <c r="J3144" s="11" t="s">
        <v>261</v>
      </c>
      <c r="K3144" s="11" t="s">
        <v>8715</v>
      </c>
      <c r="L3144" s="11">
        <v>2</v>
      </c>
    </row>
    <row r="3145" spans="1:12">
      <c r="A3145" s="11" t="s">
        <v>6145</v>
      </c>
      <c r="D3145" s="11" t="s">
        <v>260</v>
      </c>
      <c r="E3145" s="19" t="s">
        <v>6395</v>
      </c>
      <c r="F3145" s="10">
        <v>42036</v>
      </c>
      <c r="G3145" s="10">
        <v>45323</v>
      </c>
      <c r="H3145" s="11">
        <v>10</v>
      </c>
      <c r="I3145" s="20" t="s">
        <v>259</v>
      </c>
      <c r="J3145" s="11" t="s">
        <v>261</v>
      </c>
      <c r="K3145" s="11" t="s">
        <v>8715</v>
      </c>
      <c r="L3145" s="11">
        <v>2</v>
      </c>
    </row>
    <row r="3146" spans="1:12">
      <c r="A3146" s="11" t="s">
        <v>6146</v>
      </c>
      <c r="D3146" s="11" t="s">
        <v>260</v>
      </c>
      <c r="E3146" s="19" t="s">
        <v>6396</v>
      </c>
      <c r="F3146" s="10">
        <v>42036</v>
      </c>
      <c r="G3146" s="10">
        <v>45323</v>
      </c>
      <c r="H3146" s="11">
        <v>10</v>
      </c>
      <c r="I3146" s="20" t="s">
        <v>259</v>
      </c>
      <c r="J3146" s="11" t="s">
        <v>261</v>
      </c>
      <c r="K3146" s="11" t="s">
        <v>8715</v>
      </c>
      <c r="L3146" s="11">
        <v>2</v>
      </c>
    </row>
    <row r="3147" spans="1:12">
      <c r="A3147" s="11" t="s">
        <v>6147</v>
      </c>
      <c r="D3147" s="11" t="s">
        <v>260</v>
      </c>
      <c r="E3147" s="19" t="s">
        <v>6397</v>
      </c>
      <c r="F3147" s="10">
        <v>42036</v>
      </c>
      <c r="G3147" s="10">
        <v>45323</v>
      </c>
      <c r="H3147" s="11">
        <v>10</v>
      </c>
      <c r="I3147" s="20" t="s">
        <v>259</v>
      </c>
      <c r="J3147" s="11" t="s">
        <v>261</v>
      </c>
      <c r="K3147" s="11" t="s">
        <v>8715</v>
      </c>
      <c r="L3147" s="11">
        <v>2</v>
      </c>
    </row>
    <row r="3148" spans="1:12">
      <c r="A3148" s="11" t="s">
        <v>6148</v>
      </c>
      <c r="D3148" s="11" t="s">
        <v>260</v>
      </c>
      <c r="E3148" s="19" t="s">
        <v>6398</v>
      </c>
      <c r="F3148" s="10">
        <v>42036</v>
      </c>
      <c r="G3148" s="10">
        <v>45323</v>
      </c>
      <c r="H3148" s="11">
        <v>10</v>
      </c>
      <c r="I3148" s="20" t="s">
        <v>259</v>
      </c>
      <c r="J3148" s="11" t="s">
        <v>261</v>
      </c>
      <c r="K3148" s="11" t="s">
        <v>8715</v>
      </c>
      <c r="L3148" s="11">
        <v>2</v>
      </c>
    </row>
    <row r="3149" spans="1:12">
      <c r="A3149" s="11" t="s">
        <v>6149</v>
      </c>
      <c r="D3149" s="11" t="s">
        <v>260</v>
      </c>
      <c r="E3149" s="19" t="s">
        <v>6399</v>
      </c>
      <c r="F3149" s="10">
        <v>42036</v>
      </c>
      <c r="G3149" s="10">
        <v>45323</v>
      </c>
      <c r="H3149" s="11">
        <v>10</v>
      </c>
      <c r="I3149" s="20" t="s">
        <v>259</v>
      </c>
      <c r="J3149" s="11" t="s">
        <v>261</v>
      </c>
      <c r="K3149" s="11" t="s">
        <v>8715</v>
      </c>
      <c r="L3149" s="11">
        <v>2</v>
      </c>
    </row>
    <row r="3150" spans="1:12">
      <c r="A3150" s="11" t="s">
        <v>6150</v>
      </c>
      <c r="D3150" s="11" t="s">
        <v>260</v>
      </c>
      <c r="E3150" s="19" t="s">
        <v>6400</v>
      </c>
      <c r="F3150" s="10">
        <v>42036</v>
      </c>
      <c r="G3150" s="10">
        <v>45323</v>
      </c>
      <c r="H3150" s="11">
        <v>10</v>
      </c>
      <c r="I3150" s="20" t="s">
        <v>259</v>
      </c>
      <c r="J3150" s="11" t="s">
        <v>261</v>
      </c>
      <c r="K3150" s="11" t="s">
        <v>8715</v>
      </c>
      <c r="L3150" s="11">
        <v>2</v>
      </c>
    </row>
    <row r="3151" spans="1:12">
      <c r="A3151" s="11" t="s">
        <v>6151</v>
      </c>
      <c r="D3151" s="11" t="s">
        <v>260</v>
      </c>
      <c r="E3151" s="19" t="s">
        <v>6401</v>
      </c>
      <c r="F3151" s="10">
        <v>42036</v>
      </c>
      <c r="G3151" s="10">
        <v>45323</v>
      </c>
      <c r="H3151" s="11">
        <v>10</v>
      </c>
      <c r="I3151" s="20" t="s">
        <v>259</v>
      </c>
      <c r="J3151" s="11" t="s">
        <v>261</v>
      </c>
      <c r="K3151" s="11" t="s">
        <v>8715</v>
      </c>
      <c r="L3151" s="11">
        <v>2</v>
      </c>
    </row>
    <row r="3152" spans="1:12">
      <c r="A3152" s="11" t="s">
        <v>6152</v>
      </c>
      <c r="D3152" s="11" t="s">
        <v>260</v>
      </c>
      <c r="E3152" s="19" t="s">
        <v>6402</v>
      </c>
      <c r="F3152" s="10">
        <v>42036</v>
      </c>
      <c r="G3152" s="10">
        <v>45323</v>
      </c>
      <c r="H3152" s="11">
        <v>10</v>
      </c>
      <c r="I3152" s="20" t="s">
        <v>259</v>
      </c>
      <c r="J3152" s="11" t="s">
        <v>261</v>
      </c>
      <c r="K3152" s="11" t="s">
        <v>8715</v>
      </c>
      <c r="L3152" s="11">
        <v>2</v>
      </c>
    </row>
    <row r="3153" spans="1:12">
      <c r="A3153" s="11" t="s">
        <v>6153</v>
      </c>
      <c r="D3153" s="11" t="s">
        <v>260</v>
      </c>
      <c r="E3153" s="19" t="s">
        <v>6403</v>
      </c>
      <c r="F3153" s="10">
        <v>42036</v>
      </c>
      <c r="G3153" s="10">
        <v>45323</v>
      </c>
      <c r="H3153" s="11">
        <v>10</v>
      </c>
      <c r="I3153" s="20" t="s">
        <v>259</v>
      </c>
      <c r="J3153" s="11" t="s">
        <v>261</v>
      </c>
      <c r="K3153" s="11" t="s">
        <v>8715</v>
      </c>
      <c r="L3153" s="11">
        <v>2</v>
      </c>
    </row>
    <row r="3154" spans="1:12">
      <c r="A3154" s="11" t="s">
        <v>6154</v>
      </c>
      <c r="D3154" s="11" t="s">
        <v>260</v>
      </c>
      <c r="E3154" s="19" t="s">
        <v>6404</v>
      </c>
      <c r="F3154" s="10">
        <v>42036</v>
      </c>
      <c r="G3154" s="10">
        <v>45323</v>
      </c>
      <c r="H3154" s="11">
        <v>10</v>
      </c>
      <c r="I3154" s="20" t="s">
        <v>259</v>
      </c>
      <c r="J3154" s="11" t="s">
        <v>261</v>
      </c>
      <c r="K3154" s="11" t="s">
        <v>8715</v>
      </c>
      <c r="L3154" s="11">
        <v>2</v>
      </c>
    </row>
    <row r="3155" spans="1:12">
      <c r="A3155" s="11" t="s">
        <v>6155</v>
      </c>
      <c r="D3155" s="11" t="s">
        <v>260</v>
      </c>
      <c r="E3155" s="19" t="s">
        <v>6405</v>
      </c>
      <c r="F3155" s="10">
        <v>42036</v>
      </c>
      <c r="G3155" s="10">
        <v>45323</v>
      </c>
      <c r="H3155" s="11">
        <v>10</v>
      </c>
      <c r="I3155" s="20" t="s">
        <v>259</v>
      </c>
      <c r="J3155" s="11" t="s">
        <v>261</v>
      </c>
      <c r="K3155" s="11" t="s">
        <v>8715</v>
      </c>
      <c r="L3155" s="11">
        <v>2</v>
      </c>
    </row>
    <row r="3156" spans="1:12">
      <c r="A3156" s="11" t="s">
        <v>6156</v>
      </c>
      <c r="D3156" s="11" t="s">
        <v>260</v>
      </c>
      <c r="E3156" s="19" t="s">
        <v>6406</v>
      </c>
      <c r="F3156" s="10">
        <v>42036</v>
      </c>
      <c r="G3156" s="10">
        <v>45323</v>
      </c>
      <c r="H3156" s="11">
        <v>10</v>
      </c>
      <c r="I3156" s="20" t="s">
        <v>259</v>
      </c>
      <c r="J3156" s="11" t="s">
        <v>261</v>
      </c>
      <c r="K3156" s="11" t="s">
        <v>8715</v>
      </c>
      <c r="L3156" s="11">
        <v>2</v>
      </c>
    </row>
    <row r="3157" spans="1:12">
      <c r="A3157" s="11" t="s">
        <v>6157</v>
      </c>
      <c r="D3157" s="11" t="s">
        <v>260</v>
      </c>
      <c r="E3157" s="19" t="s">
        <v>6407</v>
      </c>
      <c r="F3157" s="10">
        <v>42036</v>
      </c>
      <c r="G3157" s="10">
        <v>45323</v>
      </c>
      <c r="H3157" s="11">
        <v>10</v>
      </c>
      <c r="I3157" s="20" t="s">
        <v>259</v>
      </c>
      <c r="J3157" s="11" t="s">
        <v>261</v>
      </c>
      <c r="K3157" s="11" t="s">
        <v>8715</v>
      </c>
      <c r="L3157" s="11">
        <v>2</v>
      </c>
    </row>
    <row r="3158" spans="1:12">
      <c r="A3158" s="11" t="s">
        <v>6158</v>
      </c>
      <c r="D3158" s="11" t="s">
        <v>260</v>
      </c>
      <c r="E3158" s="19" t="s">
        <v>6408</v>
      </c>
      <c r="F3158" s="10">
        <v>42036</v>
      </c>
      <c r="G3158" s="10">
        <v>45323</v>
      </c>
      <c r="H3158" s="11">
        <v>10</v>
      </c>
      <c r="I3158" s="20" t="s">
        <v>259</v>
      </c>
      <c r="J3158" s="11" t="s">
        <v>261</v>
      </c>
      <c r="K3158" s="11" t="s">
        <v>8715</v>
      </c>
      <c r="L3158" s="11">
        <v>2</v>
      </c>
    </row>
    <row r="3159" spans="1:12">
      <c r="A3159" s="11" t="s">
        <v>6159</v>
      </c>
      <c r="D3159" s="11" t="s">
        <v>260</v>
      </c>
      <c r="E3159" s="19" t="s">
        <v>6409</v>
      </c>
      <c r="F3159" s="10">
        <v>42036</v>
      </c>
      <c r="G3159" s="10">
        <v>45323</v>
      </c>
      <c r="H3159" s="11">
        <v>10</v>
      </c>
      <c r="I3159" s="20" t="s">
        <v>259</v>
      </c>
      <c r="J3159" s="11" t="s">
        <v>261</v>
      </c>
      <c r="K3159" s="11" t="s">
        <v>8715</v>
      </c>
      <c r="L3159" s="11">
        <v>2</v>
      </c>
    </row>
    <row r="3160" spans="1:12">
      <c r="A3160" s="11" t="s">
        <v>6160</v>
      </c>
      <c r="D3160" s="11" t="s">
        <v>260</v>
      </c>
      <c r="E3160" s="19" t="s">
        <v>6410</v>
      </c>
      <c r="F3160" s="10">
        <v>42036</v>
      </c>
      <c r="G3160" s="10">
        <v>45323</v>
      </c>
      <c r="H3160" s="11">
        <v>10</v>
      </c>
      <c r="I3160" s="20" t="s">
        <v>259</v>
      </c>
      <c r="J3160" s="11" t="s">
        <v>261</v>
      </c>
      <c r="K3160" s="11" t="s">
        <v>8715</v>
      </c>
      <c r="L3160" s="11">
        <v>2</v>
      </c>
    </row>
    <row r="3161" spans="1:12">
      <c r="A3161" s="11" t="s">
        <v>6161</v>
      </c>
      <c r="D3161" s="11" t="s">
        <v>260</v>
      </c>
      <c r="E3161" s="19" t="s">
        <v>6411</v>
      </c>
      <c r="F3161" s="10">
        <v>42036</v>
      </c>
      <c r="G3161" s="10">
        <v>45323</v>
      </c>
      <c r="H3161" s="11">
        <v>10</v>
      </c>
      <c r="I3161" s="20" t="s">
        <v>259</v>
      </c>
      <c r="J3161" s="11" t="s">
        <v>261</v>
      </c>
      <c r="K3161" s="11" t="s">
        <v>8715</v>
      </c>
      <c r="L3161" s="11">
        <v>2</v>
      </c>
    </row>
    <row r="3162" spans="1:12">
      <c r="A3162" s="11" t="s">
        <v>6162</v>
      </c>
      <c r="D3162" s="11" t="s">
        <v>260</v>
      </c>
      <c r="E3162" s="19" t="s">
        <v>6412</v>
      </c>
      <c r="F3162" s="10">
        <v>42036</v>
      </c>
      <c r="G3162" s="10">
        <v>45323</v>
      </c>
      <c r="H3162" s="11">
        <v>10</v>
      </c>
      <c r="I3162" s="20" t="s">
        <v>259</v>
      </c>
      <c r="J3162" s="11" t="s">
        <v>261</v>
      </c>
      <c r="K3162" s="11" t="s">
        <v>8715</v>
      </c>
      <c r="L3162" s="11">
        <v>2</v>
      </c>
    </row>
    <row r="3163" spans="1:12">
      <c r="A3163" s="11" t="s">
        <v>6163</v>
      </c>
      <c r="D3163" s="11" t="s">
        <v>260</v>
      </c>
      <c r="E3163" s="19" t="s">
        <v>6413</v>
      </c>
      <c r="F3163" s="10">
        <v>42036</v>
      </c>
      <c r="G3163" s="10">
        <v>45323</v>
      </c>
      <c r="H3163" s="11">
        <v>10</v>
      </c>
      <c r="I3163" s="20" t="s">
        <v>259</v>
      </c>
      <c r="J3163" s="11" t="s">
        <v>261</v>
      </c>
      <c r="K3163" s="11" t="s">
        <v>8715</v>
      </c>
      <c r="L3163" s="11">
        <v>2</v>
      </c>
    </row>
    <row r="3164" spans="1:12">
      <c r="A3164" s="11" t="s">
        <v>6164</v>
      </c>
      <c r="D3164" s="11" t="s">
        <v>260</v>
      </c>
      <c r="E3164" s="19" t="s">
        <v>6414</v>
      </c>
      <c r="F3164" s="10">
        <v>42036</v>
      </c>
      <c r="G3164" s="10">
        <v>45323</v>
      </c>
      <c r="H3164" s="11">
        <v>10</v>
      </c>
      <c r="I3164" s="20" t="s">
        <v>259</v>
      </c>
      <c r="J3164" s="11" t="s">
        <v>261</v>
      </c>
      <c r="K3164" s="11" t="s">
        <v>8715</v>
      </c>
      <c r="L3164" s="11">
        <v>2</v>
      </c>
    </row>
    <row r="3165" spans="1:12">
      <c r="A3165" s="11" t="s">
        <v>6165</v>
      </c>
      <c r="D3165" s="11" t="s">
        <v>260</v>
      </c>
      <c r="E3165" s="19" t="s">
        <v>6415</v>
      </c>
      <c r="F3165" s="10">
        <v>42036</v>
      </c>
      <c r="G3165" s="10">
        <v>45323</v>
      </c>
      <c r="H3165" s="11">
        <v>10</v>
      </c>
      <c r="I3165" s="20" t="s">
        <v>259</v>
      </c>
      <c r="J3165" s="11" t="s">
        <v>261</v>
      </c>
      <c r="K3165" s="11" t="s">
        <v>8715</v>
      </c>
      <c r="L3165" s="11">
        <v>2</v>
      </c>
    </row>
    <row r="3166" spans="1:12">
      <c r="A3166" s="11" t="s">
        <v>6166</v>
      </c>
      <c r="D3166" s="11" t="s">
        <v>260</v>
      </c>
      <c r="E3166" s="19" t="s">
        <v>6416</v>
      </c>
      <c r="F3166" s="10">
        <v>42036</v>
      </c>
      <c r="G3166" s="10">
        <v>45323</v>
      </c>
      <c r="H3166" s="11">
        <v>10</v>
      </c>
      <c r="I3166" s="20" t="s">
        <v>259</v>
      </c>
      <c r="J3166" s="11" t="s">
        <v>261</v>
      </c>
      <c r="K3166" s="11" t="s">
        <v>8715</v>
      </c>
      <c r="L3166" s="11">
        <v>2</v>
      </c>
    </row>
    <row r="3167" spans="1:12">
      <c r="A3167" s="11" t="s">
        <v>6167</v>
      </c>
      <c r="D3167" s="11" t="s">
        <v>260</v>
      </c>
      <c r="E3167" s="19" t="s">
        <v>6417</v>
      </c>
      <c r="F3167" s="10">
        <v>42036</v>
      </c>
      <c r="G3167" s="10">
        <v>45323</v>
      </c>
      <c r="H3167" s="11">
        <v>10</v>
      </c>
      <c r="I3167" s="20" t="s">
        <v>259</v>
      </c>
      <c r="J3167" s="11" t="s">
        <v>261</v>
      </c>
      <c r="K3167" s="11" t="s">
        <v>8715</v>
      </c>
      <c r="L3167" s="11">
        <v>2</v>
      </c>
    </row>
    <row r="3168" spans="1:12">
      <c r="A3168" s="11" t="s">
        <v>6168</v>
      </c>
      <c r="D3168" s="11" t="s">
        <v>260</v>
      </c>
      <c r="E3168" s="19" t="s">
        <v>6418</v>
      </c>
      <c r="F3168" s="10">
        <v>42036</v>
      </c>
      <c r="G3168" s="10">
        <v>45323</v>
      </c>
      <c r="H3168" s="11">
        <v>10</v>
      </c>
      <c r="I3168" s="20" t="s">
        <v>259</v>
      </c>
      <c r="J3168" s="11" t="s">
        <v>261</v>
      </c>
      <c r="K3168" s="11" t="s">
        <v>8715</v>
      </c>
      <c r="L3168" s="11">
        <v>2</v>
      </c>
    </row>
    <row r="3169" spans="1:12">
      <c r="A3169" s="11" t="s">
        <v>6169</v>
      </c>
      <c r="D3169" s="11" t="s">
        <v>260</v>
      </c>
      <c r="E3169" s="19" t="s">
        <v>6419</v>
      </c>
      <c r="F3169" s="10">
        <v>42036</v>
      </c>
      <c r="G3169" s="10">
        <v>45323</v>
      </c>
      <c r="H3169" s="11">
        <v>10</v>
      </c>
      <c r="I3169" s="20" t="s">
        <v>259</v>
      </c>
      <c r="J3169" s="11" t="s">
        <v>261</v>
      </c>
      <c r="K3169" s="11" t="s">
        <v>8715</v>
      </c>
      <c r="L3169" s="11">
        <v>2</v>
      </c>
    </row>
    <row r="3170" spans="1:12">
      <c r="A3170" s="11" t="s">
        <v>6170</v>
      </c>
      <c r="D3170" s="11" t="s">
        <v>260</v>
      </c>
      <c r="E3170" s="19" t="s">
        <v>6420</v>
      </c>
      <c r="F3170" s="10">
        <v>42036</v>
      </c>
      <c r="G3170" s="10">
        <v>45323</v>
      </c>
      <c r="H3170" s="11">
        <v>10</v>
      </c>
      <c r="I3170" s="20" t="s">
        <v>259</v>
      </c>
      <c r="J3170" s="11" t="s">
        <v>261</v>
      </c>
      <c r="K3170" s="11" t="s">
        <v>8715</v>
      </c>
      <c r="L3170" s="11">
        <v>2</v>
      </c>
    </row>
    <row r="3171" spans="1:12">
      <c r="A3171" s="11" t="s">
        <v>6171</v>
      </c>
      <c r="D3171" s="11" t="s">
        <v>260</v>
      </c>
      <c r="E3171" s="19" t="s">
        <v>6421</v>
      </c>
      <c r="F3171" s="10">
        <v>42036</v>
      </c>
      <c r="G3171" s="10">
        <v>45323</v>
      </c>
      <c r="H3171" s="11">
        <v>10</v>
      </c>
      <c r="I3171" s="20" t="s">
        <v>259</v>
      </c>
      <c r="J3171" s="11" t="s">
        <v>261</v>
      </c>
      <c r="K3171" s="11" t="s">
        <v>8715</v>
      </c>
      <c r="L3171" s="11">
        <v>2</v>
      </c>
    </row>
    <row r="3172" spans="1:12">
      <c r="A3172" s="11" t="s">
        <v>6172</v>
      </c>
      <c r="D3172" s="11" t="s">
        <v>260</v>
      </c>
      <c r="E3172" s="19" t="s">
        <v>6422</v>
      </c>
      <c r="F3172" s="10">
        <v>42036</v>
      </c>
      <c r="G3172" s="10">
        <v>45323</v>
      </c>
      <c r="H3172" s="11">
        <v>10</v>
      </c>
      <c r="I3172" s="20" t="s">
        <v>259</v>
      </c>
      <c r="J3172" s="11" t="s">
        <v>261</v>
      </c>
      <c r="K3172" s="11" t="s">
        <v>8715</v>
      </c>
      <c r="L3172" s="11">
        <v>2</v>
      </c>
    </row>
    <row r="3173" spans="1:12">
      <c r="A3173" s="11" t="s">
        <v>6173</v>
      </c>
      <c r="D3173" s="11" t="s">
        <v>260</v>
      </c>
      <c r="E3173" s="19" t="s">
        <v>6423</v>
      </c>
      <c r="F3173" s="10">
        <v>42036</v>
      </c>
      <c r="G3173" s="10">
        <v>45323</v>
      </c>
      <c r="H3173" s="11">
        <v>10</v>
      </c>
      <c r="I3173" s="20" t="s">
        <v>259</v>
      </c>
      <c r="J3173" s="11" t="s">
        <v>261</v>
      </c>
      <c r="K3173" s="11" t="s">
        <v>8715</v>
      </c>
      <c r="L3173" s="11">
        <v>2</v>
      </c>
    </row>
    <row r="3174" spans="1:12">
      <c r="A3174" s="11" t="s">
        <v>6174</v>
      </c>
      <c r="D3174" s="11" t="s">
        <v>260</v>
      </c>
      <c r="E3174" s="19" t="s">
        <v>6424</v>
      </c>
      <c r="F3174" s="10">
        <v>42036</v>
      </c>
      <c r="G3174" s="10">
        <v>45323</v>
      </c>
      <c r="H3174" s="11">
        <v>10</v>
      </c>
      <c r="I3174" s="20" t="s">
        <v>259</v>
      </c>
      <c r="J3174" s="11" t="s">
        <v>261</v>
      </c>
      <c r="K3174" s="11" t="s">
        <v>8715</v>
      </c>
      <c r="L3174" s="11">
        <v>2</v>
      </c>
    </row>
    <row r="3175" spans="1:12">
      <c r="A3175" s="11" t="s">
        <v>6175</v>
      </c>
      <c r="D3175" s="11" t="s">
        <v>260</v>
      </c>
      <c r="E3175" s="19" t="s">
        <v>6425</v>
      </c>
      <c r="F3175" s="10">
        <v>42036</v>
      </c>
      <c r="G3175" s="10">
        <v>45323</v>
      </c>
      <c r="H3175" s="11">
        <v>10</v>
      </c>
      <c r="I3175" s="20" t="s">
        <v>259</v>
      </c>
      <c r="J3175" s="11" t="s">
        <v>261</v>
      </c>
      <c r="K3175" s="11" t="s">
        <v>8715</v>
      </c>
      <c r="L3175" s="11">
        <v>2</v>
      </c>
    </row>
    <row r="3176" spans="1:12">
      <c r="A3176" s="11" t="s">
        <v>6176</v>
      </c>
      <c r="D3176" s="11" t="s">
        <v>260</v>
      </c>
      <c r="E3176" s="19" t="s">
        <v>6426</v>
      </c>
      <c r="F3176" s="10">
        <v>42036</v>
      </c>
      <c r="G3176" s="10">
        <v>45323</v>
      </c>
      <c r="H3176" s="11">
        <v>10</v>
      </c>
      <c r="I3176" s="20" t="s">
        <v>259</v>
      </c>
      <c r="J3176" s="11" t="s">
        <v>261</v>
      </c>
      <c r="K3176" s="11" t="s">
        <v>8715</v>
      </c>
      <c r="L3176" s="11">
        <v>2</v>
      </c>
    </row>
    <row r="3177" spans="1:12">
      <c r="A3177" s="11" t="s">
        <v>6177</v>
      </c>
      <c r="D3177" s="11" t="s">
        <v>260</v>
      </c>
      <c r="E3177" s="19" t="s">
        <v>6427</v>
      </c>
      <c r="F3177" s="10">
        <v>42036</v>
      </c>
      <c r="G3177" s="10">
        <v>45323</v>
      </c>
      <c r="H3177" s="11">
        <v>10</v>
      </c>
      <c r="I3177" s="20" t="s">
        <v>259</v>
      </c>
      <c r="J3177" s="11" t="s">
        <v>261</v>
      </c>
      <c r="K3177" s="11" t="s">
        <v>8715</v>
      </c>
      <c r="L3177" s="11">
        <v>2</v>
      </c>
    </row>
    <row r="3178" spans="1:12">
      <c r="A3178" s="11" t="s">
        <v>6178</v>
      </c>
      <c r="D3178" s="11" t="s">
        <v>260</v>
      </c>
      <c r="E3178" s="19" t="s">
        <v>6428</v>
      </c>
      <c r="F3178" s="10">
        <v>42036</v>
      </c>
      <c r="G3178" s="10">
        <v>45323</v>
      </c>
      <c r="H3178" s="11">
        <v>10</v>
      </c>
      <c r="I3178" s="20" t="s">
        <v>259</v>
      </c>
      <c r="J3178" s="11" t="s">
        <v>261</v>
      </c>
      <c r="K3178" s="11" t="s">
        <v>8715</v>
      </c>
      <c r="L3178" s="11">
        <v>2</v>
      </c>
    </row>
    <row r="3179" spans="1:12">
      <c r="A3179" s="11" t="s">
        <v>6179</v>
      </c>
      <c r="D3179" s="11" t="s">
        <v>260</v>
      </c>
      <c r="E3179" s="19" t="s">
        <v>6429</v>
      </c>
      <c r="F3179" s="10">
        <v>42036</v>
      </c>
      <c r="G3179" s="10">
        <v>45323</v>
      </c>
      <c r="H3179" s="11">
        <v>10</v>
      </c>
      <c r="I3179" s="20" t="s">
        <v>259</v>
      </c>
      <c r="J3179" s="11" t="s">
        <v>261</v>
      </c>
      <c r="K3179" s="11" t="s">
        <v>8715</v>
      </c>
      <c r="L3179" s="11">
        <v>2</v>
      </c>
    </row>
    <row r="3180" spans="1:12">
      <c r="A3180" s="11" t="s">
        <v>6180</v>
      </c>
      <c r="D3180" s="11" t="s">
        <v>260</v>
      </c>
      <c r="E3180" s="19" t="s">
        <v>6430</v>
      </c>
      <c r="F3180" s="10">
        <v>42036</v>
      </c>
      <c r="G3180" s="10">
        <v>45323</v>
      </c>
      <c r="H3180" s="11">
        <v>10</v>
      </c>
      <c r="I3180" s="20" t="s">
        <v>259</v>
      </c>
      <c r="J3180" s="11" t="s">
        <v>261</v>
      </c>
      <c r="K3180" s="11" t="s">
        <v>8715</v>
      </c>
      <c r="L3180" s="11">
        <v>2</v>
      </c>
    </row>
    <row r="3181" spans="1:12">
      <c r="A3181" s="11" t="s">
        <v>6181</v>
      </c>
      <c r="D3181" s="11" t="s">
        <v>260</v>
      </c>
      <c r="E3181" s="19" t="s">
        <v>6431</v>
      </c>
      <c r="F3181" s="10">
        <v>42036</v>
      </c>
      <c r="G3181" s="10">
        <v>45323</v>
      </c>
      <c r="H3181" s="11">
        <v>10</v>
      </c>
      <c r="I3181" s="20" t="s">
        <v>259</v>
      </c>
      <c r="J3181" s="11" t="s">
        <v>261</v>
      </c>
      <c r="K3181" s="11" t="s">
        <v>8715</v>
      </c>
      <c r="L3181" s="11">
        <v>2</v>
      </c>
    </row>
    <row r="3182" spans="1:12">
      <c r="A3182" s="11" t="s">
        <v>6182</v>
      </c>
      <c r="D3182" s="11" t="s">
        <v>260</v>
      </c>
      <c r="E3182" s="19" t="s">
        <v>6432</v>
      </c>
      <c r="F3182" s="10">
        <v>42036</v>
      </c>
      <c r="G3182" s="10">
        <v>45323</v>
      </c>
      <c r="H3182" s="11">
        <v>10</v>
      </c>
      <c r="I3182" s="20" t="s">
        <v>259</v>
      </c>
      <c r="J3182" s="11" t="s">
        <v>261</v>
      </c>
      <c r="K3182" s="11" t="s">
        <v>8715</v>
      </c>
      <c r="L3182" s="11">
        <v>2</v>
      </c>
    </row>
    <row r="3183" spans="1:12">
      <c r="A3183" s="11" t="s">
        <v>6183</v>
      </c>
      <c r="D3183" s="11" t="s">
        <v>260</v>
      </c>
      <c r="E3183" s="19" t="s">
        <v>6433</v>
      </c>
      <c r="F3183" s="10">
        <v>42036</v>
      </c>
      <c r="G3183" s="10">
        <v>45323</v>
      </c>
      <c r="H3183" s="11">
        <v>10</v>
      </c>
      <c r="I3183" s="20" t="s">
        <v>259</v>
      </c>
      <c r="J3183" s="11" t="s">
        <v>261</v>
      </c>
      <c r="K3183" s="11" t="s">
        <v>8715</v>
      </c>
      <c r="L3183" s="11">
        <v>2</v>
      </c>
    </row>
    <row r="3184" spans="1:12">
      <c r="A3184" s="11" t="s">
        <v>6184</v>
      </c>
      <c r="D3184" s="11" t="s">
        <v>260</v>
      </c>
      <c r="E3184" s="19" t="s">
        <v>6434</v>
      </c>
      <c r="F3184" s="10">
        <v>42036</v>
      </c>
      <c r="G3184" s="10">
        <v>45323</v>
      </c>
      <c r="H3184" s="11">
        <v>10</v>
      </c>
      <c r="I3184" s="20" t="s">
        <v>259</v>
      </c>
      <c r="J3184" s="11" t="s">
        <v>261</v>
      </c>
      <c r="K3184" s="11" t="s">
        <v>8715</v>
      </c>
      <c r="L3184" s="11">
        <v>2</v>
      </c>
    </row>
    <row r="3185" spans="1:12">
      <c r="A3185" s="11" t="s">
        <v>6185</v>
      </c>
      <c r="D3185" s="11" t="s">
        <v>260</v>
      </c>
      <c r="E3185" s="19" t="s">
        <v>6435</v>
      </c>
      <c r="F3185" s="10">
        <v>42036</v>
      </c>
      <c r="G3185" s="10">
        <v>45323</v>
      </c>
      <c r="H3185" s="11">
        <v>10</v>
      </c>
      <c r="I3185" s="20" t="s">
        <v>259</v>
      </c>
      <c r="J3185" s="11" t="s">
        <v>261</v>
      </c>
      <c r="K3185" s="11" t="s">
        <v>8715</v>
      </c>
      <c r="L3185" s="11">
        <v>2</v>
      </c>
    </row>
    <row r="3186" spans="1:12">
      <c r="A3186" s="11" t="s">
        <v>6186</v>
      </c>
      <c r="D3186" s="11" t="s">
        <v>260</v>
      </c>
      <c r="E3186" s="19" t="s">
        <v>6436</v>
      </c>
      <c r="F3186" s="10">
        <v>42036</v>
      </c>
      <c r="G3186" s="10">
        <v>45323</v>
      </c>
      <c r="H3186" s="11">
        <v>10</v>
      </c>
      <c r="I3186" s="20" t="s">
        <v>259</v>
      </c>
      <c r="J3186" s="11" t="s">
        <v>261</v>
      </c>
      <c r="K3186" s="11" t="s">
        <v>8715</v>
      </c>
      <c r="L3186" s="11">
        <v>2</v>
      </c>
    </row>
    <row r="3187" spans="1:12">
      <c r="A3187" s="11" t="s">
        <v>6187</v>
      </c>
      <c r="D3187" s="11" t="s">
        <v>260</v>
      </c>
      <c r="E3187" s="19" t="s">
        <v>6437</v>
      </c>
      <c r="F3187" s="10">
        <v>42036</v>
      </c>
      <c r="G3187" s="10">
        <v>45323</v>
      </c>
      <c r="H3187" s="11">
        <v>10</v>
      </c>
      <c r="I3187" s="20" t="s">
        <v>259</v>
      </c>
      <c r="J3187" s="11" t="s">
        <v>261</v>
      </c>
      <c r="K3187" s="11" t="s">
        <v>8715</v>
      </c>
      <c r="L3187" s="11">
        <v>2</v>
      </c>
    </row>
    <row r="3188" spans="1:12">
      <c r="A3188" s="11" t="s">
        <v>6188</v>
      </c>
      <c r="D3188" s="11" t="s">
        <v>260</v>
      </c>
      <c r="E3188" s="19" t="s">
        <v>6438</v>
      </c>
      <c r="F3188" s="10">
        <v>42036</v>
      </c>
      <c r="G3188" s="10">
        <v>45323</v>
      </c>
      <c r="H3188" s="11">
        <v>10</v>
      </c>
      <c r="I3188" s="20" t="s">
        <v>259</v>
      </c>
      <c r="J3188" s="11" t="s">
        <v>261</v>
      </c>
      <c r="K3188" s="11" t="s">
        <v>8715</v>
      </c>
      <c r="L3188" s="11">
        <v>2</v>
      </c>
    </row>
    <row r="3189" spans="1:12">
      <c r="A3189" s="11" t="s">
        <v>6189</v>
      </c>
      <c r="D3189" s="11" t="s">
        <v>260</v>
      </c>
      <c r="E3189" s="19" t="s">
        <v>6439</v>
      </c>
      <c r="F3189" s="10">
        <v>42036</v>
      </c>
      <c r="G3189" s="10">
        <v>45323</v>
      </c>
      <c r="H3189" s="11">
        <v>10</v>
      </c>
      <c r="I3189" s="20" t="s">
        <v>259</v>
      </c>
      <c r="J3189" s="11" t="s">
        <v>261</v>
      </c>
      <c r="K3189" s="11" t="s">
        <v>8715</v>
      </c>
      <c r="L3189" s="11">
        <v>2</v>
      </c>
    </row>
    <row r="3190" spans="1:12">
      <c r="A3190" s="11" t="s">
        <v>6190</v>
      </c>
      <c r="D3190" s="11" t="s">
        <v>260</v>
      </c>
      <c r="E3190" s="19" t="s">
        <v>6440</v>
      </c>
      <c r="F3190" s="10">
        <v>42036</v>
      </c>
      <c r="G3190" s="10">
        <v>45323</v>
      </c>
      <c r="H3190" s="11">
        <v>10</v>
      </c>
      <c r="I3190" s="20" t="s">
        <v>259</v>
      </c>
      <c r="J3190" s="11" t="s">
        <v>261</v>
      </c>
      <c r="K3190" s="11" t="s">
        <v>8715</v>
      </c>
      <c r="L3190" s="11">
        <v>2</v>
      </c>
    </row>
    <row r="3191" spans="1:12">
      <c r="A3191" s="11" t="s">
        <v>6191</v>
      </c>
      <c r="D3191" s="11" t="s">
        <v>260</v>
      </c>
      <c r="E3191" s="19" t="s">
        <v>6441</v>
      </c>
      <c r="F3191" s="10">
        <v>42036</v>
      </c>
      <c r="G3191" s="10">
        <v>45323</v>
      </c>
      <c r="H3191" s="11">
        <v>10</v>
      </c>
      <c r="I3191" s="20" t="s">
        <v>259</v>
      </c>
      <c r="J3191" s="11" t="s">
        <v>261</v>
      </c>
      <c r="K3191" s="11" t="s">
        <v>8715</v>
      </c>
      <c r="L3191" s="11">
        <v>2</v>
      </c>
    </row>
    <row r="3192" spans="1:12">
      <c r="A3192" s="11" t="s">
        <v>6192</v>
      </c>
      <c r="D3192" s="11" t="s">
        <v>260</v>
      </c>
      <c r="E3192" s="19" t="s">
        <v>6442</v>
      </c>
      <c r="F3192" s="10">
        <v>42036</v>
      </c>
      <c r="G3192" s="10">
        <v>45323</v>
      </c>
      <c r="H3192" s="11">
        <v>10</v>
      </c>
      <c r="I3192" s="20" t="s">
        <v>259</v>
      </c>
      <c r="J3192" s="11" t="s">
        <v>261</v>
      </c>
      <c r="K3192" s="11" t="s">
        <v>8715</v>
      </c>
      <c r="L3192" s="11">
        <v>2</v>
      </c>
    </row>
    <row r="3193" spans="1:12">
      <c r="A3193" s="11" t="s">
        <v>6193</v>
      </c>
      <c r="D3193" s="11" t="s">
        <v>260</v>
      </c>
      <c r="E3193" s="19" t="s">
        <v>6443</v>
      </c>
      <c r="F3193" s="10">
        <v>42036</v>
      </c>
      <c r="G3193" s="10">
        <v>45323</v>
      </c>
      <c r="H3193" s="11">
        <v>10</v>
      </c>
      <c r="I3193" s="20" t="s">
        <v>259</v>
      </c>
      <c r="J3193" s="11" t="s">
        <v>261</v>
      </c>
      <c r="K3193" s="11" t="s">
        <v>8715</v>
      </c>
      <c r="L3193" s="11">
        <v>2</v>
      </c>
    </row>
    <row r="3194" spans="1:12">
      <c r="A3194" s="11" t="s">
        <v>6194</v>
      </c>
      <c r="D3194" s="11" t="s">
        <v>260</v>
      </c>
      <c r="E3194" s="19" t="s">
        <v>6444</v>
      </c>
      <c r="F3194" s="10">
        <v>42036</v>
      </c>
      <c r="G3194" s="10">
        <v>45323</v>
      </c>
      <c r="H3194" s="11">
        <v>10</v>
      </c>
      <c r="I3194" s="20" t="s">
        <v>259</v>
      </c>
      <c r="J3194" s="11" t="s">
        <v>261</v>
      </c>
      <c r="K3194" s="11" t="s">
        <v>8715</v>
      </c>
      <c r="L3194" s="11">
        <v>2</v>
      </c>
    </row>
    <row r="3195" spans="1:12">
      <c r="A3195" s="11" t="s">
        <v>6195</v>
      </c>
      <c r="D3195" s="11" t="s">
        <v>260</v>
      </c>
      <c r="E3195" s="19" t="s">
        <v>6445</v>
      </c>
      <c r="F3195" s="10">
        <v>42036</v>
      </c>
      <c r="G3195" s="10">
        <v>45323</v>
      </c>
      <c r="H3195" s="11">
        <v>10</v>
      </c>
      <c r="I3195" s="20" t="s">
        <v>259</v>
      </c>
      <c r="J3195" s="11" t="s">
        <v>261</v>
      </c>
      <c r="K3195" s="11" t="s">
        <v>8715</v>
      </c>
      <c r="L3195" s="11">
        <v>2</v>
      </c>
    </row>
    <row r="3196" spans="1:12">
      <c r="A3196" s="11" t="s">
        <v>6196</v>
      </c>
      <c r="D3196" s="11" t="s">
        <v>260</v>
      </c>
      <c r="E3196" s="19" t="s">
        <v>6446</v>
      </c>
      <c r="F3196" s="10">
        <v>42036</v>
      </c>
      <c r="G3196" s="10">
        <v>45323</v>
      </c>
      <c r="H3196" s="11">
        <v>10</v>
      </c>
      <c r="I3196" s="20" t="s">
        <v>259</v>
      </c>
      <c r="J3196" s="11" t="s">
        <v>261</v>
      </c>
      <c r="K3196" s="11" t="s">
        <v>8715</v>
      </c>
      <c r="L3196" s="11">
        <v>2</v>
      </c>
    </row>
    <row r="3197" spans="1:12">
      <c r="A3197" s="11" t="s">
        <v>6197</v>
      </c>
      <c r="D3197" s="11" t="s">
        <v>260</v>
      </c>
      <c r="E3197" s="19" t="s">
        <v>6447</v>
      </c>
      <c r="F3197" s="10">
        <v>42036</v>
      </c>
      <c r="G3197" s="10">
        <v>45323</v>
      </c>
      <c r="H3197" s="11">
        <v>10</v>
      </c>
      <c r="I3197" s="20" t="s">
        <v>259</v>
      </c>
      <c r="J3197" s="11" t="s">
        <v>261</v>
      </c>
      <c r="K3197" s="11" t="s">
        <v>8715</v>
      </c>
      <c r="L3197" s="11">
        <v>2</v>
      </c>
    </row>
    <row r="3198" spans="1:12">
      <c r="A3198" s="11" t="s">
        <v>6198</v>
      </c>
      <c r="D3198" s="11" t="s">
        <v>260</v>
      </c>
      <c r="E3198" s="19" t="s">
        <v>6448</v>
      </c>
      <c r="F3198" s="10">
        <v>42036</v>
      </c>
      <c r="G3198" s="10">
        <v>45323</v>
      </c>
      <c r="H3198" s="11">
        <v>10</v>
      </c>
      <c r="I3198" s="20" t="s">
        <v>259</v>
      </c>
      <c r="J3198" s="11" t="s">
        <v>261</v>
      </c>
      <c r="K3198" s="11" t="s">
        <v>8715</v>
      </c>
      <c r="L3198" s="11">
        <v>2</v>
      </c>
    </row>
    <row r="3199" spans="1:12">
      <c r="A3199" s="11" t="s">
        <v>6199</v>
      </c>
      <c r="D3199" s="11" t="s">
        <v>260</v>
      </c>
      <c r="E3199" s="19" t="s">
        <v>6449</v>
      </c>
      <c r="F3199" s="10">
        <v>42036</v>
      </c>
      <c r="G3199" s="10">
        <v>45323</v>
      </c>
      <c r="H3199" s="11">
        <v>10</v>
      </c>
      <c r="I3199" s="20" t="s">
        <v>259</v>
      </c>
      <c r="J3199" s="11" t="s">
        <v>261</v>
      </c>
      <c r="K3199" s="11" t="s">
        <v>8715</v>
      </c>
      <c r="L3199" s="11">
        <v>2</v>
      </c>
    </row>
    <row r="3200" spans="1:12">
      <c r="A3200" s="11" t="s">
        <v>6200</v>
      </c>
      <c r="D3200" s="11" t="s">
        <v>260</v>
      </c>
      <c r="E3200" s="19" t="s">
        <v>6450</v>
      </c>
      <c r="F3200" s="10">
        <v>42036</v>
      </c>
      <c r="G3200" s="10">
        <v>45323</v>
      </c>
      <c r="H3200" s="11">
        <v>10</v>
      </c>
      <c r="I3200" s="20" t="s">
        <v>259</v>
      </c>
      <c r="J3200" s="11" t="s">
        <v>261</v>
      </c>
      <c r="K3200" s="11" t="s">
        <v>8715</v>
      </c>
      <c r="L3200" s="11">
        <v>2</v>
      </c>
    </row>
    <row r="3201" spans="1:12">
      <c r="A3201" s="11" t="s">
        <v>6201</v>
      </c>
      <c r="D3201" s="11" t="s">
        <v>260</v>
      </c>
      <c r="E3201" s="19" t="s">
        <v>6451</v>
      </c>
      <c r="F3201" s="10">
        <v>42036</v>
      </c>
      <c r="G3201" s="10">
        <v>45323</v>
      </c>
      <c r="H3201" s="11">
        <v>10</v>
      </c>
      <c r="I3201" s="20" t="s">
        <v>259</v>
      </c>
      <c r="J3201" s="11" t="s">
        <v>261</v>
      </c>
      <c r="K3201" s="11" t="s">
        <v>8715</v>
      </c>
      <c r="L3201" s="11">
        <v>2</v>
      </c>
    </row>
    <row r="3202" spans="1:12">
      <c r="A3202" s="11" t="s">
        <v>6202</v>
      </c>
      <c r="D3202" s="11" t="s">
        <v>260</v>
      </c>
      <c r="E3202" s="19" t="s">
        <v>6452</v>
      </c>
      <c r="F3202" s="10">
        <v>42036</v>
      </c>
      <c r="G3202" s="10">
        <v>45323</v>
      </c>
      <c r="H3202" s="11">
        <v>10</v>
      </c>
      <c r="I3202" s="20" t="s">
        <v>259</v>
      </c>
      <c r="J3202" s="11" t="s">
        <v>261</v>
      </c>
      <c r="K3202" s="11" t="s">
        <v>8715</v>
      </c>
      <c r="L3202" s="11">
        <v>2</v>
      </c>
    </row>
    <row r="3203" spans="1:12">
      <c r="A3203" s="11" t="s">
        <v>6203</v>
      </c>
      <c r="D3203" s="11" t="s">
        <v>260</v>
      </c>
      <c r="E3203" s="19" t="s">
        <v>6453</v>
      </c>
      <c r="F3203" s="10">
        <v>42036</v>
      </c>
      <c r="G3203" s="10">
        <v>45323</v>
      </c>
      <c r="H3203" s="11">
        <v>10</v>
      </c>
      <c r="I3203" s="20" t="s">
        <v>259</v>
      </c>
      <c r="J3203" s="11" t="s">
        <v>261</v>
      </c>
      <c r="K3203" s="11" t="s">
        <v>8715</v>
      </c>
      <c r="L3203" s="11">
        <v>2</v>
      </c>
    </row>
    <row r="3204" spans="1:12">
      <c r="A3204" s="11" t="s">
        <v>6204</v>
      </c>
      <c r="D3204" s="11" t="s">
        <v>260</v>
      </c>
      <c r="E3204" s="19" t="s">
        <v>6454</v>
      </c>
      <c r="F3204" s="10">
        <v>42036</v>
      </c>
      <c r="G3204" s="10">
        <v>45323</v>
      </c>
      <c r="H3204" s="11">
        <v>10</v>
      </c>
      <c r="I3204" s="20" t="s">
        <v>259</v>
      </c>
      <c r="J3204" s="11" t="s">
        <v>261</v>
      </c>
      <c r="K3204" s="11" t="s">
        <v>8715</v>
      </c>
      <c r="L3204" s="11">
        <v>2</v>
      </c>
    </row>
    <row r="3205" spans="1:12">
      <c r="A3205" s="11" t="s">
        <v>6205</v>
      </c>
      <c r="D3205" s="11" t="s">
        <v>260</v>
      </c>
      <c r="E3205" s="19" t="s">
        <v>6455</v>
      </c>
      <c r="F3205" s="10">
        <v>42036</v>
      </c>
      <c r="G3205" s="10">
        <v>45323</v>
      </c>
      <c r="H3205" s="11">
        <v>10</v>
      </c>
      <c r="I3205" s="20" t="s">
        <v>259</v>
      </c>
      <c r="J3205" s="11" t="s">
        <v>261</v>
      </c>
      <c r="K3205" s="11" t="s">
        <v>8715</v>
      </c>
      <c r="L3205" s="11">
        <v>2</v>
      </c>
    </row>
    <row r="3206" spans="1:12">
      <c r="A3206" s="11" t="s">
        <v>6206</v>
      </c>
      <c r="D3206" s="11" t="s">
        <v>260</v>
      </c>
      <c r="E3206" s="19" t="s">
        <v>6456</v>
      </c>
      <c r="F3206" s="10">
        <v>42036</v>
      </c>
      <c r="G3206" s="10">
        <v>45323</v>
      </c>
      <c r="H3206" s="11">
        <v>10</v>
      </c>
      <c r="I3206" s="20" t="s">
        <v>259</v>
      </c>
      <c r="J3206" s="11" t="s">
        <v>261</v>
      </c>
      <c r="K3206" s="11" t="s">
        <v>8715</v>
      </c>
      <c r="L3206" s="11">
        <v>2</v>
      </c>
    </row>
    <row r="3207" spans="1:12">
      <c r="A3207" s="11" t="s">
        <v>6207</v>
      </c>
      <c r="D3207" s="11" t="s">
        <v>260</v>
      </c>
      <c r="E3207" s="19" t="s">
        <v>6457</v>
      </c>
      <c r="F3207" s="10">
        <v>42036</v>
      </c>
      <c r="G3207" s="10">
        <v>45323</v>
      </c>
      <c r="H3207" s="11">
        <v>10</v>
      </c>
      <c r="I3207" s="20" t="s">
        <v>259</v>
      </c>
      <c r="J3207" s="11" t="s">
        <v>261</v>
      </c>
      <c r="K3207" s="11" t="s">
        <v>8715</v>
      </c>
      <c r="L3207" s="11">
        <v>2</v>
      </c>
    </row>
    <row r="3208" spans="1:12">
      <c r="A3208" s="11" t="s">
        <v>6208</v>
      </c>
      <c r="D3208" s="11" t="s">
        <v>260</v>
      </c>
      <c r="E3208" s="19" t="s">
        <v>6458</v>
      </c>
      <c r="F3208" s="10">
        <v>42036</v>
      </c>
      <c r="G3208" s="10">
        <v>45323</v>
      </c>
      <c r="H3208" s="11">
        <v>10</v>
      </c>
      <c r="I3208" s="20" t="s">
        <v>259</v>
      </c>
      <c r="J3208" s="11" t="s">
        <v>261</v>
      </c>
      <c r="K3208" s="11" t="s">
        <v>8715</v>
      </c>
      <c r="L3208" s="11">
        <v>2</v>
      </c>
    </row>
    <row r="3209" spans="1:12">
      <c r="A3209" s="11" t="s">
        <v>6209</v>
      </c>
      <c r="D3209" s="11" t="s">
        <v>260</v>
      </c>
      <c r="E3209" s="19" t="s">
        <v>6459</v>
      </c>
      <c r="F3209" s="10">
        <v>42036</v>
      </c>
      <c r="G3209" s="10">
        <v>45323</v>
      </c>
      <c r="H3209" s="11">
        <v>10</v>
      </c>
      <c r="I3209" s="20" t="s">
        <v>259</v>
      </c>
      <c r="J3209" s="11" t="s">
        <v>261</v>
      </c>
      <c r="K3209" s="11" t="s">
        <v>8715</v>
      </c>
      <c r="L3209" s="11">
        <v>2</v>
      </c>
    </row>
    <row r="3210" spans="1:12">
      <c r="A3210" s="11" t="s">
        <v>6210</v>
      </c>
      <c r="D3210" s="11" t="s">
        <v>260</v>
      </c>
      <c r="E3210" s="19" t="s">
        <v>6460</v>
      </c>
      <c r="F3210" s="10">
        <v>42036</v>
      </c>
      <c r="G3210" s="10">
        <v>45323</v>
      </c>
      <c r="H3210" s="11">
        <v>10</v>
      </c>
      <c r="I3210" s="20" t="s">
        <v>259</v>
      </c>
      <c r="J3210" s="11" t="s">
        <v>261</v>
      </c>
      <c r="K3210" s="11" t="s">
        <v>8715</v>
      </c>
      <c r="L3210" s="11">
        <v>2</v>
      </c>
    </row>
    <row r="3211" spans="1:12">
      <c r="A3211" s="11" t="s">
        <v>6211</v>
      </c>
      <c r="D3211" s="11" t="s">
        <v>260</v>
      </c>
      <c r="E3211" s="19" t="s">
        <v>6461</v>
      </c>
      <c r="F3211" s="10">
        <v>42036</v>
      </c>
      <c r="G3211" s="10">
        <v>45323</v>
      </c>
      <c r="H3211" s="11">
        <v>10</v>
      </c>
      <c r="I3211" s="20" t="s">
        <v>259</v>
      </c>
      <c r="J3211" s="11" t="s">
        <v>261</v>
      </c>
      <c r="K3211" s="11" t="s">
        <v>8715</v>
      </c>
      <c r="L3211" s="11">
        <v>2</v>
      </c>
    </row>
    <row r="3212" spans="1:12">
      <c r="A3212" s="11" t="s">
        <v>6212</v>
      </c>
      <c r="D3212" s="11" t="s">
        <v>260</v>
      </c>
      <c r="E3212" s="19" t="s">
        <v>6462</v>
      </c>
      <c r="F3212" s="10">
        <v>42036</v>
      </c>
      <c r="G3212" s="10">
        <v>45323</v>
      </c>
      <c r="H3212" s="11">
        <v>10</v>
      </c>
      <c r="I3212" s="20" t="s">
        <v>259</v>
      </c>
      <c r="J3212" s="11" t="s">
        <v>261</v>
      </c>
      <c r="K3212" s="11" t="s">
        <v>8715</v>
      </c>
      <c r="L3212" s="11">
        <v>2</v>
      </c>
    </row>
    <row r="3213" spans="1:12">
      <c r="A3213" s="11" t="s">
        <v>6213</v>
      </c>
      <c r="D3213" s="11" t="s">
        <v>260</v>
      </c>
      <c r="E3213" s="19" t="s">
        <v>6463</v>
      </c>
      <c r="F3213" s="10">
        <v>42036</v>
      </c>
      <c r="G3213" s="10">
        <v>45323</v>
      </c>
      <c r="H3213" s="11">
        <v>10</v>
      </c>
      <c r="I3213" s="20" t="s">
        <v>259</v>
      </c>
      <c r="J3213" s="11" t="s">
        <v>261</v>
      </c>
      <c r="K3213" s="11" t="s">
        <v>8715</v>
      </c>
      <c r="L3213" s="11">
        <v>2</v>
      </c>
    </row>
    <row r="3214" spans="1:12">
      <c r="A3214" s="11" t="s">
        <v>6214</v>
      </c>
      <c r="D3214" s="11" t="s">
        <v>260</v>
      </c>
      <c r="E3214" s="19" t="s">
        <v>6464</v>
      </c>
      <c r="F3214" s="10">
        <v>42036</v>
      </c>
      <c r="G3214" s="10">
        <v>45323</v>
      </c>
      <c r="H3214" s="11">
        <v>10</v>
      </c>
      <c r="I3214" s="20" t="s">
        <v>259</v>
      </c>
      <c r="J3214" s="11" t="s">
        <v>261</v>
      </c>
      <c r="K3214" s="11" t="s">
        <v>8715</v>
      </c>
      <c r="L3214" s="11">
        <v>2</v>
      </c>
    </row>
    <row r="3215" spans="1:12">
      <c r="A3215" s="11" t="s">
        <v>6215</v>
      </c>
      <c r="D3215" s="11" t="s">
        <v>260</v>
      </c>
      <c r="E3215" s="19" t="s">
        <v>6465</v>
      </c>
      <c r="F3215" s="10">
        <v>42036</v>
      </c>
      <c r="G3215" s="10">
        <v>45323</v>
      </c>
      <c r="H3215" s="11">
        <v>10</v>
      </c>
      <c r="I3215" s="20" t="s">
        <v>259</v>
      </c>
      <c r="J3215" s="11" t="s">
        <v>261</v>
      </c>
      <c r="K3215" s="11" t="s">
        <v>8715</v>
      </c>
      <c r="L3215" s="11">
        <v>2</v>
      </c>
    </row>
    <row r="3216" spans="1:12">
      <c r="A3216" s="11" t="s">
        <v>6216</v>
      </c>
      <c r="D3216" s="11" t="s">
        <v>260</v>
      </c>
      <c r="E3216" s="19" t="s">
        <v>6466</v>
      </c>
      <c r="F3216" s="10">
        <v>42036</v>
      </c>
      <c r="G3216" s="10">
        <v>45323</v>
      </c>
      <c r="H3216" s="11">
        <v>10</v>
      </c>
      <c r="I3216" s="20" t="s">
        <v>259</v>
      </c>
      <c r="J3216" s="11" t="s">
        <v>261</v>
      </c>
      <c r="K3216" s="11" t="s">
        <v>8715</v>
      </c>
      <c r="L3216" s="11">
        <v>2</v>
      </c>
    </row>
    <row r="3217" spans="1:12">
      <c r="A3217" s="11" t="s">
        <v>6217</v>
      </c>
      <c r="D3217" s="11" t="s">
        <v>260</v>
      </c>
      <c r="E3217" s="19" t="s">
        <v>6467</v>
      </c>
      <c r="F3217" s="10">
        <v>42036</v>
      </c>
      <c r="G3217" s="10">
        <v>45323</v>
      </c>
      <c r="H3217" s="11">
        <v>10</v>
      </c>
      <c r="I3217" s="20" t="s">
        <v>259</v>
      </c>
      <c r="J3217" s="11" t="s">
        <v>261</v>
      </c>
      <c r="K3217" s="11" t="s">
        <v>8715</v>
      </c>
      <c r="L3217" s="11">
        <v>2</v>
      </c>
    </row>
    <row r="3218" spans="1:12">
      <c r="A3218" s="11" t="s">
        <v>6218</v>
      </c>
      <c r="D3218" s="11" t="s">
        <v>260</v>
      </c>
      <c r="E3218" s="19" t="s">
        <v>6468</v>
      </c>
      <c r="F3218" s="10">
        <v>42036</v>
      </c>
      <c r="G3218" s="10">
        <v>45323</v>
      </c>
      <c r="H3218" s="11">
        <v>10</v>
      </c>
      <c r="I3218" s="20" t="s">
        <v>259</v>
      </c>
      <c r="J3218" s="11" t="s">
        <v>261</v>
      </c>
      <c r="K3218" s="11" t="s">
        <v>8715</v>
      </c>
      <c r="L3218" s="11">
        <v>2</v>
      </c>
    </row>
    <row r="3219" spans="1:12">
      <c r="A3219" s="11" t="s">
        <v>6219</v>
      </c>
      <c r="D3219" s="11" t="s">
        <v>260</v>
      </c>
      <c r="E3219" s="19" t="s">
        <v>6469</v>
      </c>
      <c r="F3219" s="10">
        <v>42036</v>
      </c>
      <c r="G3219" s="10">
        <v>45323</v>
      </c>
      <c r="H3219" s="11">
        <v>10</v>
      </c>
      <c r="I3219" s="20" t="s">
        <v>259</v>
      </c>
      <c r="J3219" s="11" t="s">
        <v>261</v>
      </c>
      <c r="K3219" s="11" t="s">
        <v>8715</v>
      </c>
      <c r="L3219" s="11">
        <v>2</v>
      </c>
    </row>
    <row r="3220" spans="1:12">
      <c r="A3220" s="11" t="s">
        <v>6220</v>
      </c>
      <c r="D3220" s="11" t="s">
        <v>260</v>
      </c>
      <c r="E3220" s="19" t="s">
        <v>6470</v>
      </c>
      <c r="F3220" s="10">
        <v>42036</v>
      </c>
      <c r="G3220" s="10">
        <v>45323</v>
      </c>
      <c r="H3220" s="11">
        <v>10</v>
      </c>
      <c r="I3220" s="20" t="s">
        <v>259</v>
      </c>
      <c r="J3220" s="11" t="s">
        <v>261</v>
      </c>
      <c r="K3220" s="11" t="s">
        <v>8715</v>
      </c>
      <c r="L3220" s="11">
        <v>2</v>
      </c>
    </row>
    <row r="3221" spans="1:12">
      <c r="A3221" s="11" t="s">
        <v>6221</v>
      </c>
      <c r="D3221" s="11" t="s">
        <v>260</v>
      </c>
      <c r="E3221" s="19" t="s">
        <v>6471</v>
      </c>
      <c r="F3221" s="10">
        <v>42036</v>
      </c>
      <c r="G3221" s="10">
        <v>45323</v>
      </c>
      <c r="H3221" s="11">
        <v>10</v>
      </c>
      <c r="I3221" s="20" t="s">
        <v>259</v>
      </c>
      <c r="J3221" s="11" t="s">
        <v>261</v>
      </c>
      <c r="K3221" s="11" t="s">
        <v>8715</v>
      </c>
      <c r="L3221" s="11">
        <v>2</v>
      </c>
    </row>
    <row r="3222" spans="1:12">
      <c r="A3222" s="11" t="s">
        <v>6222</v>
      </c>
      <c r="D3222" s="11" t="s">
        <v>260</v>
      </c>
      <c r="E3222" s="19" t="s">
        <v>6472</v>
      </c>
      <c r="F3222" s="10">
        <v>42036</v>
      </c>
      <c r="G3222" s="10">
        <v>45323</v>
      </c>
      <c r="H3222" s="11">
        <v>10</v>
      </c>
      <c r="I3222" s="20" t="s">
        <v>259</v>
      </c>
      <c r="J3222" s="11" t="s">
        <v>261</v>
      </c>
      <c r="K3222" s="11" t="s">
        <v>8715</v>
      </c>
      <c r="L3222" s="11">
        <v>2</v>
      </c>
    </row>
    <row r="3223" spans="1:12">
      <c r="A3223" s="11" t="s">
        <v>6223</v>
      </c>
      <c r="D3223" s="11" t="s">
        <v>260</v>
      </c>
      <c r="E3223" s="19" t="s">
        <v>6473</v>
      </c>
      <c r="F3223" s="10">
        <v>42036</v>
      </c>
      <c r="G3223" s="10">
        <v>45323</v>
      </c>
      <c r="H3223" s="11">
        <v>10</v>
      </c>
      <c r="I3223" s="20" t="s">
        <v>259</v>
      </c>
      <c r="J3223" s="11" t="s">
        <v>261</v>
      </c>
      <c r="K3223" s="11" t="s">
        <v>8715</v>
      </c>
      <c r="L3223" s="11">
        <v>2</v>
      </c>
    </row>
    <row r="3224" spans="1:12">
      <c r="A3224" s="11" t="s">
        <v>6224</v>
      </c>
      <c r="D3224" s="11" t="s">
        <v>260</v>
      </c>
      <c r="E3224" s="19" t="s">
        <v>6474</v>
      </c>
      <c r="F3224" s="10">
        <v>42036</v>
      </c>
      <c r="G3224" s="10">
        <v>45323</v>
      </c>
      <c r="H3224" s="11">
        <v>10</v>
      </c>
      <c r="I3224" s="20" t="s">
        <v>259</v>
      </c>
      <c r="J3224" s="11" t="s">
        <v>261</v>
      </c>
      <c r="K3224" s="11" t="s">
        <v>8715</v>
      </c>
      <c r="L3224" s="11">
        <v>2</v>
      </c>
    </row>
    <row r="3225" spans="1:12">
      <c r="A3225" s="11" t="s">
        <v>6225</v>
      </c>
      <c r="D3225" s="11" t="s">
        <v>260</v>
      </c>
      <c r="E3225" s="19" t="s">
        <v>6475</v>
      </c>
      <c r="F3225" s="10">
        <v>42036</v>
      </c>
      <c r="G3225" s="10">
        <v>45323</v>
      </c>
      <c r="H3225" s="11">
        <v>10</v>
      </c>
      <c r="I3225" s="20" t="s">
        <v>259</v>
      </c>
      <c r="J3225" s="11" t="s">
        <v>261</v>
      </c>
      <c r="K3225" s="11" t="s">
        <v>8715</v>
      </c>
      <c r="L3225" s="11">
        <v>2</v>
      </c>
    </row>
    <row r="3226" spans="1:12">
      <c r="A3226" s="11" t="s">
        <v>6226</v>
      </c>
      <c r="D3226" s="11" t="s">
        <v>260</v>
      </c>
      <c r="E3226" s="19" t="s">
        <v>6476</v>
      </c>
      <c r="F3226" s="10">
        <v>42036</v>
      </c>
      <c r="G3226" s="10">
        <v>45323</v>
      </c>
      <c r="H3226" s="11">
        <v>10</v>
      </c>
      <c r="I3226" s="20" t="s">
        <v>259</v>
      </c>
      <c r="J3226" s="11" t="s">
        <v>261</v>
      </c>
      <c r="K3226" s="11" t="s">
        <v>8715</v>
      </c>
      <c r="L3226" s="11">
        <v>2</v>
      </c>
    </row>
    <row r="3227" spans="1:12">
      <c r="A3227" s="11" t="s">
        <v>6227</v>
      </c>
      <c r="D3227" s="11" t="s">
        <v>260</v>
      </c>
      <c r="E3227" s="19" t="s">
        <v>6477</v>
      </c>
      <c r="F3227" s="10">
        <v>42036</v>
      </c>
      <c r="G3227" s="10">
        <v>45323</v>
      </c>
      <c r="H3227" s="11">
        <v>10</v>
      </c>
      <c r="I3227" s="20" t="s">
        <v>259</v>
      </c>
      <c r="J3227" s="11" t="s">
        <v>261</v>
      </c>
      <c r="K3227" s="11" t="s">
        <v>8715</v>
      </c>
      <c r="L3227" s="11">
        <v>2</v>
      </c>
    </row>
    <row r="3228" spans="1:12">
      <c r="A3228" s="11" t="s">
        <v>6228</v>
      </c>
      <c r="D3228" s="11" t="s">
        <v>260</v>
      </c>
      <c r="E3228" s="19" t="s">
        <v>6478</v>
      </c>
      <c r="F3228" s="10">
        <v>42036</v>
      </c>
      <c r="G3228" s="10">
        <v>45323</v>
      </c>
      <c r="H3228" s="11">
        <v>10</v>
      </c>
      <c r="I3228" s="20" t="s">
        <v>259</v>
      </c>
      <c r="J3228" s="11" t="s">
        <v>261</v>
      </c>
      <c r="K3228" s="11" t="s">
        <v>8715</v>
      </c>
      <c r="L3228" s="11">
        <v>2</v>
      </c>
    </row>
    <row r="3229" spans="1:12">
      <c r="A3229" s="11" t="s">
        <v>6229</v>
      </c>
      <c r="D3229" s="11" t="s">
        <v>260</v>
      </c>
      <c r="E3229" s="19" t="s">
        <v>6479</v>
      </c>
      <c r="F3229" s="10">
        <v>42036</v>
      </c>
      <c r="G3229" s="10">
        <v>45323</v>
      </c>
      <c r="H3229" s="11">
        <v>10</v>
      </c>
      <c r="I3229" s="20" t="s">
        <v>259</v>
      </c>
      <c r="J3229" s="11" t="s">
        <v>261</v>
      </c>
      <c r="K3229" s="11" t="s">
        <v>8715</v>
      </c>
      <c r="L3229" s="11">
        <v>2</v>
      </c>
    </row>
    <row r="3230" spans="1:12">
      <c r="A3230" s="11" t="s">
        <v>6230</v>
      </c>
      <c r="D3230" s="11" t="s">
        <v>260</v>
      </c>
      <c r="E3230" s="19" t="s">
        <v>6480</v>
      </c>
      <c r="F3230" s="10">
        <v>42036</v>
      </c>
      <c r="G3230" s="10">
        <v>45323</v>
      </c>
      <c r="H3230" s="11">
        <v>10</v>
      </c>
      <c r="I3230" s="20" t="s">
        <v>259</v>
      </c>
      <c r="J3230" s="11" t="s">
        <v>261</v>
      </c>
      <c r="K3230" s="11" t="s">
        <v>8715</v>
      </c>
      <c r="L3230" s="11">
        <v>2</v>
      </c>
    </row>
    <row r="3231" spans="1:12">
      <c r="A3231" s="11" t="s">
        <v>6231</v>
      </c>
      <c r="D3231" s="11" t="s">
        <v>260</v>
      </c>
      <c r="E3231" s="19" t="s">
        <v>6481</v>
      </c>
      <c r="F3231" s="10">
        <v>42036</v>
      </c>
      <c r="G3231" s="10">
        <v>45323</v>
      </c>
      <c r="H3231" s="11">
        <v>10</v>
      </c>
      <c r="I3231" s="20" t="s">
        <v>259</v>
      </c>
      <c r="J3231" s="11" t="s">
        <v>261</v>
      </c>
      <c r="K3231" s="11" t="s">
        <v>8715</v>
      </c>
      <c r="L3231" s="11">
        <v>2</v>
      </c>
    </row>
    <row r="3232" spans="1:12">
      <c r="A3232" s="11" t="s">
        <v>6232</v>
      </c>
      <c r="D3232" s="11" t="s">
        <v>260</v>
      </c>
      <c r="E3232" s="19" t="s">
        <v>6482</v>
      </c>
      <c r="F3232" s="10">
        <v>42036</v>
      </c>
      <c r="G3232" s="10">
        <v>45323</v>
      </c>
      <c r="H3232" s="11">
        <v>10</v>
      </c>
      <c r="I3232" s="20" t="s">
        <v>259</v>
      </c>
      <c r="J3232" s="11" t="s">
        <v>261</v>
      </c>
      <c r="K3232" s="11" t="s">
        <v>8715</v>
      </c>
      <c r="L3232" s="11">
        <v>2</v>
      </c>
    </row>
    <row r="3233" spans="1:12">
      <c r="A3233" s="11" t="s">
        <v>6233</v>
      </c>
      <c r="D3233" s="11" t="s">
        <v>260</v>
      </c>
      <c r="E3233" s="19" t="s">
        <v>6483</v>
      </c>
      <c r="F3233" s="10">
        <v>42036</v>
      </c>
      <c r="G3233" s="10">
        <v>45323</v>
      </c>
      <c r="H3233" s="11">
        <v>10</v>
      </c>
      <c r="I3233" s="20" t="s">
        <v>259</v>
      </c>
      <c r="J3233" s="11" t="s">
        <v>261</v>
      </c>
      <c r="K3233" s="11" t="s">
        <v>8715</v>
      </c>
      <c r="L3233" s="11">
        <v>2</v>
      </c>
    </row>
    <row r="3234" spans="1:12">
      <c r="A3234" s="11" t="s">
        <v>6234</v>
      </c>
      <c r="D3234" s="11" t="s">
        <v>260</v>
      </c>
      <c r="E3234" s="19" t="s">
        <v>6484</v>
      </c>
      <c r="F3234" s="10">
        <v>42036</v>
      </c>
      <c r="G3234" s="10">
        <v>45323</v>
      </c>
      <c r="H3234" s="11">
        <v>10</v>
      </c>
      <c r="I3234" s="20" t="s">
        <v>259</v>
      </c>
      <c r="J3234" s="11" t="s">
        <v>261</v>
      </c>
      <c r="K3234" s="11" t="s">
        <v>8715</v>
      </c>
      <c r="L3234" s="11">
        <v>2</v>
      </c>
    </row>
    <row r="3235" spans="1:12">
      <c r="A3235" s="11" t="s">
        <v>6235</v>
      </c>
      <c r="D3235" s="11" t="s">
        <v>260</v>
      </c>
      <c r="E3235" s="19" t="s">
        <v>6485</v>
      </c>
      <c r="F3235" s="10">
        <v>42036</v>
      </c>
      <c r="G3235" s="10">
        <v>45323</v>
      </c>
      <c r="H3235" s="11">
        <v>10</v>
      </c>
      <c r="I3235" s="20" t="s">
        <v>259</v>
      </c>
      <c r="J3235" s="11" t="s">
        <v>261</v>
      </c>
      <c r="K3235" s="11" t="s">
        <v>8715</v>
      </c>
      <c r="L3235" s="11">
        <v>2</v>
      </c>
    </row>
    <row r="3236" spans="1:12">
      <c r="A3236" s="11" t="s">
        <v>6236</v>
      </c>
      <c r="D3236" s="11" t="s">
        <v>260</v>
      </c>
      <c r="E3236" s="19" t="s">
        <v>6486</v>
      </c>
      <c r="F3236" s="10">
        <v>42036</v>
      </c>
      <c r="G3236" s="10">
        <v>45323</v>
      </c>
      <c r="H3236" s="11">
        <v>10</v>
      </c>
      <c r="I3236" s="20" t="s">
        <v>259</v>
      </c>
      <c r="J3236" s="11" t="s">
        <v>261</v>
      </c>
      <c r="K3236" s="11" t="s">
        <v>8715</v>
      </c>
      <c r="L3236" s="11">
        <v>2</v>
      </c>
    </row>
    <row r="3237" spans="1:12">
      <c r="A3237" s="11" t="s">
        <v>6237</v>
      </c>
      <c r="D3237" s="11" t="s">
        <v>260</v>
      </c>
      <c r="E3237" s="19" t="s">
        <v>6487</v>
      </c>
      <c r="F3237" s="10">
        <v>42036</v>
      </c>
      <c r="G3237" s="10">
        <v>45323</v>
      </c>
      <c r="H3237" s="11">
        <v>10</v>
      </c>
      <c r="I3237" s="20" t="s">
        <v>259</v>
      </c>
      <c r="J3237" s="11" t="s">
        <v>261</v>
      </c>
      <c r="K3237" s="11" t="s">
        <v>8715</v>
      </c>
      <c r="L3237" s="11">
        <v>2</v>
      </c>
    </row>
    <row r="3238" spans="1:12">
      <c r="A3238" s="11" t="s">
        <v>6238</v>
      </c>
      <c r="D3238" s="11" t="s">
        <v>260</v>
      </c>
      <c r="E3238" s="19" t="s">
        <v>6488</v>
      </c>
      <c r="F3238" s="10">
        <v>42036</v>
      </c>
      <c r="G3238" s="10">
        <v>45323</v>
      </c>
      <c r="H3238" s="11">
        <v>10</v>
      </c>
      <c r="I3238" s="20" t="s">
        <v>259</v>
      </c>
      <c r="J3238" s="11" t="s">
        <v>261</v>
      </c>
      <c r="K3238" s="11" t="s">
        <v>8715</v>
      </c>
      <c r="L3238" s="11">
        <v>2</v>
      </c>
    </row>
    <row r="3239" spans="1:12">
      <c r="A3239" s="11" t="s">
        <v>6239</v>
      </c>
      <c r="D3239" s="11" t="s">
        <v>260</v>
      </c>
      <c r="E3239" s="19" t="s">
        <v>6489</v>
      </c>
      <c r="F3239" s="10">
        <v>42036</v>
      </c>
      <c r="G3239" s="10">
        <v>45323</v>
      </c>
      <c r="H3239" s="11">
        <v>10</v>
      </c>
      <c r="I3239" s="20" t="s">
        <v>259</v>
      </c>
      <c r="J3239" s="11" t="s">
        <v>261</v>
      </c>
      <c r="K3239" s="11" t="s">
        <v>8715</v>
      </c>
      <c r="L3239" s="11">
        <v>2</v>
      </c>
    </row>
    <row r="3240" spans="1:12">
      <c r="A3240" s="11" t="s">
        <v>6240</v>
      </c>
      <c r="D3240" s="11" t="s">
        <v>260</v>
      </c>
      <c r="E3240" s="19" t="s">
        <v>6490</v>
      </c>
      <c r="F3240" s="10">
        <v>42036</v>
      </c>
      <c r="G3240" s="10">
        <v>45323</v>
      </c>
      <c r="H3240" s="11">
        <v>10</v>
      </c>
      <c r="I3240" s="20" t="s">
        <v>259</v>
      </c>
      <c r="J3240" s="11" t="s">
        <v>261</v>
      </c>
      <c r="K3240" s="11" t="s">
        <v>8715</v>
      </c>
      <c r="L3240" s="11">
        <v>2</v>
      </c>
    </row>
    <row r="3241" spans="1:12">
      <c r="A3241" s="11" t="s">
        <v>6241</v>
      </c>
      <c r="D3241" s="11" t="s">
        <v>260</v>
      </c>
      <c r="E3241" s="19" t="s">
        <v>6491</v>
      </c>
      <c r="F3241" s="10">
        <v>42036</v>
      </c>
      <c r="G3241" s="10">
        <v>45323</v>
      </c>
      <c r="H3241" s="11">
        <v>10</v>
      </c>
      <c r="I3241" s="20" t="s">
        <v>259</v>
      </c>
      <c r="J3241" s="11" t="s">
        <v>261</v>
      </c>
      <c r="K3241" s="11" t="s">
        <v>8715</v>
      </c>
      <c r="L3241" s="11">
        <v>2</v>
      </c>
    </row>
    <row r="3242" spans="1:12">
      <c r="A3242" s="11" t="s">
        <v>6242</v>
      </c>
      <c r="D3242" s="11" t="s">
        <v>260</v>
      </c>
      <c r="E3242" s="19" t="s">
        <v>6492</v>
      </c>
      <c r="F3242" s="10">
        <v>42036</v>
      </c>
      <c r="G3242" s="10">
        <v>45323</v>
      </c>
      <c r="H3242" s="11">
        <v>10</v>
      </c>
      <c r="I3242" s="20" t="s">
        <v>259</v>
      </c>
      <c r="J3242" s="11" t="s">
        <v>261</v>
      </c>
      <c r="K3242" s="11" t="s">
        <v>8715</v>
      </c>
      <c r="L3242" s="11">
        <v>2</v>
      </c>
    </row>
    <row r="3243" spans="1:12">
      <c r="A3243" s="11" t="s">
        <v>6243</v>
      </c>
      <c r="D3243" s="11" t="s">
        <v>260</v>
      </c>
      <c r="E3243" s="19" t="s">
        <v>6493</v>
      </c>
      <c r="F3243" s="10">
        <v>42036</v>
      </c>
      <c r="G3243" s="10">
        <v>45323</v>
      </c>
      <c r="H3243" s="11">
        <v>10</v>
      </c>
      <c r="I3243" s="20" t="s">
        <v>259</v>
      </c>
      <c r="J3243" s="11" t="s">
        <v>261</v>
      </c>
      <c r="K3243" s="11" t="s">
        <v>8715</v>
      </c>
      <c r="L3243" s="11">
        <v>2</v>
      </c>
    </row>
    <row r="3244" spans="1:12">
      <c r="A3244" s="11" t="s">
        <v>6244</v>
      </c>
      <c r="D3244" s="11" t="s">
        <v>260</v>
      </c>
      <c r="E3244" s="19" t="s">
        <v>6494</v>
      </c>
      <c r="F3244" s="10">
        <v>42036</v>
      </c>
      <c r="G3244" s="10">
        <v>45323</v>
      </c>
      <c r="H3244" s="11">
        <v>10</v>
      </c>
      <c r="I3244" s="20" t="s">
        <v>259</v>
      </c>
      <c r="J3244" s="11" t="s">
        <v>261</v>
      </c>
      <c r="K3244" s="11" t="s">
        <v>8715</v>
      </c>
      <c r="L3244" s="11">
        <v>2</v>
      </c>
    </row>
    <row r="3245" spans="1:12">
      <c r="A3245" s="11" t="s">
        <v>6245</v>
      </c>
      <c r="D3245" s="11" t="s">
        <v>260</v>
      </c>
      <c r="E3245" s="19" t="s">
        <v>6495</v>
      </c>
      <c r="F3245" s="10">
        <v>42036</v>
      </c>
      <c r="G3245" s="10">
        <v>45323</v>
      </c>
      <c r="H3245" s="11">
        <v>10</v>
      </c>
      <c r="I3245" s="20" t="s">
        <v>259</v>
      </c>
      <c r="J3245" s="11" t="s">
        <v>261</v>
      </c>
      <c r="K3245" s="11" t="s">
        <v>8715</v>
      </c>
      <c r="L3245" s="11">
        <v>2</v>
      </c>
    </row>
    <row r="3246" spans="1:12">
      <c r="A3246" s="11" t="s">
        <v>6246</v>
      </c>
      <c r="D3246" s="11" t="s">
        <v>260</v>
      </c>
      <c r="E3246" s="19" t="s">
        <v>6496</v>
      </c>
      <c r="F3246" s="10">
        <v>42036</v>
      </c>
      <c r="G3246" s="10">
        <v>45323</v>
      </c>
      <c r="H3246" s="11">
        <v>10</v>
      </c>
      <c r="I3246" s="20" t="s">
        <v>259</v>
      </c>
      <c r="J3246" s="11" t="s">
        <v>261</v>
      </c>
      <c r="K3246" s="11" t="s">
        <v>8715</v>
      </c>
      <c r="L3246" s="11">
        <v>2</v>
      </c>
    </row>
    <row r="3247" spans="1:12">
      <c r="A3247" s="11" t="s">
        <v>6247</v>
      </c>
      <c r="D3247" s="11" t="s">
        <v>260</v>
      </c>
      <c r="E3247" s="19" t="s">
        <v>6497</v>
      </c>
      <c r="F3247" s="10">
        <v>42036</v>
      </c>
      <c r="G3247" s="10">
        <v>45323</v>
      </c>
      <c r="H3247" s="11">
        <v>10</v>
      </c>
      <c r="I3247" s="20" t="s">
        <v>259</v>
      </c>
      <c r="J3247" s="11" t="s">
        <v>261</v>
      </c>
      <c r="K3247" s="11" t="s">
        <v>8715</v>
      </c>
      <c r="L3247" s="11">
        <v>2</v>
      </c>
    </row>
    <row r="3248" spans="1:12">
      <c r="A3248" s="11" t="s">
        <v>6248</v>
      </c>
      <c r="D3248" s="11" t="s">
        <v>260</v>
      </c>
      <c r="E3248" s="19" t="s">
        <v>6498</v>
      </c>
      <c r="F3248" s="10">
        <v>42036</v>
      </c>
      <c r="G3248" s="10">
        <v>45323</v>
      </c>
      <c r="H3248" s="11">
        <v>10</v>
      </c>
      <c r="I3248" s="20" t="s">
        <v>259</v>
      </c>
      <c r="J3248" s="11" t="s">
        <v>261</v>
      </c>
      <c r="K3248" s="11" t="s">
        <v>8715</v>
      </c>
      <c r="L3248" s="11">
        <v>2</v>
      </c>
    </row>
    <row r="3249" spans="1:12">
      <c r="A3249" s="11" t="s">
        <v>6249</v>
      </c>
      <c r="D3249" s="11" t="s">
        <v>260</v>
      </c>
      <c r="E3249" s="19" t="s">
        <v>6499</v>
      </c>
      <c r="F3249" s="10">
        <v>42036</v>
      </c>
      <c r="G3249" s="10">
        <v>45323</v>
      </c>
      <c r="H3249" s="11">
        <v>10</v>
      </c>
      <c r="I3249" s="20" t="s">
        <v>259</v>
      </c>
      <c r="J3249" s="11" t="s">
        <v>261</v>
      </c>
      <c r="K3249" s="11" t="s">
        <v>8715</v>
      </c>
      <c r="L3249" s="11">
        <v>2</v>
      </c>
    </row>
    <row r="3250" spans="1:12">
      <c r="A3250" s="11" t="s">
        <v>6250</v>
      </c>
      <c r="D3250" s="11" t="s">
        <v>260</v>
      </c>
      <c r="E3250" s="19" t="s">
        <v>6500</v>
      </c>
      <c r="F3250" s="10">
        <v>42036</v>
      </c>
      <c r="G3250" s="10">
        <v>45323</v>
      </c>
      <c r="H3250" s="11">
        <v>10</v>
      </c>
      <c r="I3250" s="20" t="s">
        <v>259</v>
      </c>
      <c r="J3250" s="11" t="s">
        <v>261</v>
      </c>
      <c r="K3250" s="11" t="s">
        <v>8715</v>
      </c>
      <c r="L3250" s="11">
        <v>2</v>
      </c>
    </row>
    <row r="3251" spans="1:12">
      <c r="A3251" s="11" t="s">
        <v>6251</v>
      </c>
      <c r="D3251" s="11" t="s">
        <v>260</v>
      </c>
      <c r="E3251" s="19" t="s">
        <v>6501</v>
      </c>
      <c r="F3251" s="10">
        <v>42036</v>
      </c>
      <c r="G3251" s="10">
        <v>45323</v>
      </c>
      <c r="H3251" s="11">
        <v>10</v>
      </c>
      <c r="I3251" s="20" t="s">
        <v>259</v>
      </c>
      <c r="J3251" s="11" t="s">
        <v>261</v>
      </c>
      <c r="K3251" s="11" t="s">
        <v>8715</v>
      </c>
      <c r="L3251" s="11">
        <v>2</v>
      </c>
    </row>
    <row r="3252" spans="1:12">
      <c r="A3252" s="11" t="s">
        <v>6252</v>
      </c>
      <c r="D3252" s="11" t="s">
        <v>260</v>
      </c>
      <c r="E3252" s="19" t="s">
        <v>6502</v>
      </c>
      <c r="F3252" s="10">
        <v>42036</v>
      </c>
      <c r="G3252" s="10">
        <v>45323</v>
      </c>
      <c r="H3252" s="11">
        <v>10</v>
      </c>
      <c r="I3252" s="20" t="s">
        <v>259</v>
      </c>
      <c r="J3252" s="11" t="s">
        <v>261</v>
      </c>
      <c r="K3252" s="11" t="s">
        <v>8715</v>
      </c>
      <c r="L3252" s="11">
        <v>2</v>
      </c>
    </row>
    <row r="3253" spans="1:12">
      <c r="A3253" s="11" t="s">
        <v>6253</v>
      </c>
      <c r="D3253" s="11" t="s">
        <v>260</v>
      </c>
      <c r="E3253" s="19" t="s">
        <v>6503</v>
      </c>
      <c r="F3253" s="10">
        <v>42036</v>
      </c>
      <c r="G3253" s="10">
        <v>45323</v>
      </c>
      <c r="H3253" s="11">
        <v>10</v>
      </c>
      <c r="I3253" s="20" t="s">
        <v>259</v>
      </c>
      <c r="J3253" s="11" t="s">
        <v>261</v>
      </c>
      <c r="K3253" s="11" t="s">
        <v>8715</v>
      </c>
      <c r="L3253" s="11">
        <v>2</v>
      </c>
    </row>
    <row r="3254" spans="1:12">
      <c r="A3254" s="11" t="s">
        <v>6254</v>
      </c>
      <c r="D3254" s="11" t="s">
        <v>260</v>
      </c>
      <c r="E3254" s="19" t="s">
        <v>6504</v>
      </c>
      <c r="F3254" s="10">
        <v>42036</v>
      </c>
      <c r="G3254" s="10">
        <v>45323</v>
      </c>
      <c r="H3254" s="11">
        <v>10</v>
      </c>
      <c r="I3254" s="20" t="s">
        <v>259</v>
      </c>
      <c r="J3254" s="11" t="s">
        <v>261</v>
      </c>
      <c r="K3254" s="11" t="s">
        <v>8715</v>
      </c>
      <c r="L3254" s="11">
        <v>2</v>
      </c>
    </row>
    <row r="3255" spans="1:12">
      <c r="A3255" s="11" t="s">
        <v>6255</v>
      </c>
      <c r="D3255" s="11" t="s">
        <v>260</v>
      </c>
      <c r="E3255" s="19" t="s">
        <v>6505</v>
      </c>
      <c r="F3255" s="10">
        <v>42036</v>
      </c>
      <c r="G3255" s="10">
        <v>45323</v>
      </c>
      <c r="H3255" s="11">
        <v>10</v>
      </c>
      <c r="I3255" s="20" t="s">
        <v>259</v>
      </c>
      <c r="J3255" s="11" t="s">
        <v>261</v>
      </c>
      <c r="K3255" s="11" t="s">
        <v>8715</v>
      </c>
      <c r="L3255" s="11">
        <v>2</v>
      </c>
    </row>
    <row r="3256" spans="1:12">
      <c r="A3256" s="11" t="s">
        <v>6256</v>
      </c>
      <c r="D3256" s="11" t="s">
        <v>260</v>
      </c>
      <c r="E3256" s="19" t="s">
        <v>6506</v>
      </c>
      <c r="F3256" s="10">
        <v>42036</v>
      </c>
      <c r="G3256" s="10">
        <v>45323</v>
      </c>
      <c r="H3256" s="11">
        <v>10</v>
      </c>
      <c r="I3256" s="20" t="s">
        <v>259</v>
      </c>
      <c r="J3256" s="11" t="s">
        <v>261</v>
      </c>
      <c r="K3256" s="11" t="s">
        <v>8715</v>
      </c>
      <c r="L3256" s="11">
        <v>2</v>
      </c>
    </row>
    <row r="3257" spans="1:12">
      <c r="A3257" s="11" t="s">
        <v>6257</v>
      </c>
      <c r="D3257" s="11" t="s">
        <v>260</v>
      </c>
      <c r="E3257" s="19" t="s">
        <v>6507</v>
      </c>
      <c r="F3257" s="10">
        <v>42036</v>
      </c>
      <c r="G3257" s="10">
        <v>45323</v>
      </c>
      <c r="H3257" s="11">
        <v>10</v>
      </c>
      <c r="I3257" s="20" t="s">
        <v>259</v>
      </c>
      <c r="J3257" s="11" t="s">
        <v>261</v>
      </c>
      <c r="K3257" s="11" t="s">
        <v>8715</v>
      </c>
      <c r="L3257" s="11">
        <v>2</v>
      </c>
    </row>
    <row r="3258" spans="1:12">
      <c r="A3258" s="11" t="s">
        <v>6258</v>
      </c>
      <c r="D3258" s="11" t="s">
        <v>260</v>
      </c>
      <c r="E3258" s="19" t="s">
        <v>6508</v>
      </c>
      <c r="F3258" s="10">
        <v>42036</v>
      </c>
      <c r="G3258" s="10">
        <v>45323</v>
      </c>
      <c r="H3258" s="11">
        <v>10</v>
      </c>
      <c r="I3258" s="20" t="s">
        <v>259</v>
      </c>
      <c r="J3258" s="11" t="s">
        <v>261</v>
      </c>
      <c r="K3258" s="11" t="s">
        <v>8715</v>
      </c>
      <c r="L3258" s="11">
        <v>2</v>
      </c>
    </row>
    <row r="3259" spans="1:12">
      <c r="A3259" s="11" t="s">
        <v>6259</v>
      </c>
      <c r="D3259" s="11" t="s">
        <v>260</v>
      </c>
      <c r="E3259" s="19" t="s">
        <v>6509</v>
      </c>
      <c r="F3259" s="10">
        <v>42036</v>
      </c>
      <c r="G3259" s="10">
        <v>45323</v>
      </c>
      <c r="H3259" s="11">
        <v>10</v>
      </c>
      <c r="I3259" s="20" t="s">
        <v>259</v>
      </c>
      <c r="J3259" s="11" t="s">
        <v>261</v>
      </c>
      <c r="K3259" s="11" t="s">
        <v>8715</v>
      </c>
      <c r="L3259" s="11">
        <v>2</v>
      </c>
    </row>
    <row r="3260" spans="1:12">
      <c r="A3260" s="11" t="s">
        <v>6260</v>
      </c>
      <c r="D3260" s="11" t="s">
        <v>260</v>
      </c>
      <c r="E3260" s="19" t="s">
        <v>6510</v>
      </c>
      <c r="F3260" s="10">
        <v>42036</v>
      </c>
      <c r="G3260" s="10">
        <v>45323</v>
      </c>
      <c r="H3260" s="11">
        <v>10</v>
      </c>
      <c r="I3260" s="20" t="s">
        <v>259</v>
      </c>
      <c r="J3260" s="11" t="s">
        <v>261</v>
      </c>
      <c r="K3260" s="11" t="s">
        <v>8715</v>
      </c>
      <c r="L3260" s="11">
        <v>2</v>
      </c>
    </row>
    <row r="3261" spans="1:12">
      <c r="A3261" s="11" t="s">
        <v>6261</v>
      </c>
      <c r="D3261" s="11" t="s">
        <v>260</v>
      </c>
      <c r="E3261" s="19" t="s">
        <v>6511</v>
      </c>
      <c r="F3261" s="10">
        <v>42036</v>
      </c>
      <c r="G3261" s="10">
        <v>45323</v>
      </c>
      <c r="H3261" s="11">
        <v>10</v>
      </c>
      <c r="I3261" s="20" t="s">
        <v>259</v>
      </c>
      <c r="J3261" s="11" t="s">
        <v>261</v>
      </c>
      <c r="K3261" s="11" t="s">
        <v>8715</v>
      </c>
      <c r="L3261" s="11">
        <v>2</v>
      </c>
    </row>
    <row r="3262" spans="1:12">
      <c r="A3262" s="11" t="s">
        <v>6512</v>
      </c>
      <c r="D3262" s="11" t="s">
        <v>260</v>
      </c>
      <c r="E3262" s="19" t="s">
        <v>6762</v>
      </c>
      <c r="F3262" s="10">
        <v>42036</v>
      </c>
      <c r="G3262" s="10">
        <v>45323</v>
      </c>
      <c r="H3262" s="11">
        <v>10</v>
      </c>
      <c r="I3262" s="20" t="s">
        <v>259</v>
      </c>
      <c r="J3262" s="11" t="s">
        <v>261</v>
      </c>
      <c r="K3262" s="11" t="s">
        <v>8715</v>
      </c>
      <c r="L3262" s="11">
        <v>2</v>
      </c>
    </row>
    <row r="3263" spans="1:12">
      <c r="A3263" s="11" t="s">
        <v>6513</v>
      </c>
      <c r="D3263" s="11" t="s">
        <v>260</v>
      </c>
      <c r="E3263" s="19" t="s">
        <v>6763</v>
      </c>
      <c r="F3263" s="10">
        <v>42036</v>
      </c>
      <c r="G3263" s="10">
        <v>45323</v>
      </c>
      <c r="H3263" s="11">
        <v>10</v>
      </c>
      <c r="I3263" s="20" t="s">
        <v>259</v>
      </c>
      <c r="J3263" s="11" t="s">
        <v>261</v>
      </c>
      <c r="K3263" s="11" t="s">
        <v>8715</v>
      </c>
      <c r="L3263" s="11">
        <v>2</v>
      </c>
    </row>
    <row r="3264" spans="1:12">
      <c r="A3264" s="11" t="s">
        <v>6514</v>
      </c>
      <c r="D3264" s="11" t="s">
        <v>260</v>
      </c>
      <c r="E3264" s="19" t="s">
        <v>6764</v>
      </c>
      <c r="F3264" s="10">
        <v>42036</v>
      </c>
      <c r="G3264" s="10">
        <v>45323</v>
      </c>
      <c r="H3264" s="11">
        <v>10</v>
      </c>
      <c r="I3264" s="20" t="s">
        <v>259</v>
      </c>
      <c r="J3264" s="11" t="s">
        <v>261</v>
      </c>
      <c r="K3264" s="11" t="s">
        <v>8715</v>
      </c>
      <c r="L3264" s="11">
        <v>2</v>
      </c>
    </row>
    <row r="3265" spans="1:12">
      <c r="A3265" s="11" t="s">
        <v>6515</v>
      </c>
      <c r="D3265" s="11" t="s">
        <v>260</v>
      </c>
      <c r="E3265" s="19" t="s">
        <v>6765</v>
      </c>
      <c r="F3265" s="10">
        <v>42036</v>
      </c>
      <c r="G3265" s="10">
        <v>45323</v>
      </c>
      <c r="H3265" s="11">
        <v>10</v>
      </c>
      <c r="I3265" s="20" t="s">
        <v>259</v>
      </c>
      <c r="J3265" s="11" t="s">
        <v>261</v>
      </c>
      <c r="K3265" s="11" t="s">
        <v>8715</v>
      </c>
      <c r="L3265" s="11">
        <v>2</v>
      </c>
    </row>
    <row r="3266" spans="1:12">
      <c r="A3266" s="11" t="s">
        <v>6516</v>
      </c>
      <c r="D3266" s="11" t="s">
        <v>260</v>
      </c>
      <c r="E3266" s="19" t="s">
        <v>6766</v>
      </c>
      <c r="F3266" s="10">
        <v>42036</v>
      </c>
      <c r="G3266" s="10">
        <v>45323</v>
      </c>
      <c r="H3266" s="11">
        <v>10</v>
      </c>
      <c r="I3266" s="20" t="s">
        <v>259</v>
      </c>
      <c r="J3266" s="11" t="s">
        <v>261</v>
      </c>
      <c r="K3266" s="11" t="s">
        <v>8715</v>
      </c>
      <c r="L3266" s="11">
        <v>2</v>
      </c>
    </row>
    <row r="3267" spans="1:12">
      <c r="A3267" s="11" t="s">
        <v>6517</v>
      </c>
      <c r="D3267" s="11" t="s">
        <v>260</v>
      </c>
      <c r="E3267" s="19" t="s">
        <v>6767</v>
      </c>
      <c r="F3267" s="10">
        <v>42036</v>
      </c>
      <c r="G3267" s="10">
        <v>45323</v>
      </c>
      <c r="H3267" s="11">
        <v>10</v>
      </c>
      <c r="I3267" s="20" t="s">
        <v>259</v>
      </c>
      <c r="J3267" s="11" t="s">
        <v>261</v>
      </c>
      <c r="K3267" s="11" t="s">
        <v>8715</v>
      </c>
      <c r="L3267" s="11">
        <v>2</v>
      </c>
    </row>
    <row r="3268" spans="1:12">
      <c r="A3268" s="11" t="s">
        <v>6518</v>
      </c>
      <c r="D3268" s="11" t="s">
        <v>260</v>
      </c>
      <c r="E3268" s="19" t="s">
        <v>6768</v>
      </c>
      <c r="F3268" s="10">
        <v>42036</v>
      </c>
      <c r="G3268" s="10">
        <v>45323</v>
      </c>
      <c r="H3268" s="11">
        <v>10</v>
      </c>
      <c r="I3268" s="20" t="s">
        <v>259</v>
      </c>
      <c r="J3268" s="11" t="s">
        <v>261</v>
      </c>
      <c r="K3268" s="11" t="s">
        <v>8715</v>
      </c>
      <c r="L3268" s="11">
        <v>2</v>
      </c>
    </row>
    <row r="3269" spans="1:12">
      <c r="A3269" s="11" t="s">
        <v>6519</v>
      </c>
      <c r="D3269" s="11" t="s">
        <v>260</v>
      </c>
      <c r="E3269" s="19" t="s">
        <v>6769</v>
      </c>
      <c r="F3269" s="10">
        <v>42036</v>
      </c>
      <c r="G3269" s="10">
        <v>45323</v>
      </c>
      <c r="H3269" s="11">
        <v>10</v>
      </c>
      <c r="I3269" s="20" t="s">
        <v>259</v>
      </c>
      <c r="J3269" s="11" t="s">
        <v>261</v>
      </c>
      <c r="K3269" s="11" t="s">
        <v>8715</v>
      </c>
      <c r="L3269" s="11">
        <v>2</v>
      </c>
    </row>
    <row r="3270" spans="1:12">
      <c r="A3270" s="11" t="s">
        <v>6520</v>
      </c>
      <c r="D3270" s="11" t="s">
        <v>260</v>
      </c>
      <c r="E3270" s="19" t="s">
        <v>6770</v>
      </c>
      <c r="F3270" s="10">
        <v>42036</v>
      </c>
      <c r="G3270" s="10">
        <v>45323</v>
      </c>
      <c r="H3270" s="11">
        <v>10</v>
      </c>
      <c r="I3270" s="20" t="s">
        <v>259</v>
      </c>
      <c r="J3270" s="11" t="s">
        <v>261</v>
      </c>
      <c r="K3270" s="11" t="s">
        <v>8715</v>
      </c>
      <c r="L3270" s="11">
        <v>2</v>
      </c>
    </row>
    <row r="3271" spans="1:12">
      <c r="A3271" s="11" t="s">
        <v>6521</v>
      </c>
      <c r="D3271" s="11" t="s">
        <v>260</v>
      </c>
      <c r="E3271" s="19" t="s">
        <v>6771</v>
      </c>
      <c r="F3271" s="10">
        <v>42036</v>
      </c>
      <c r="G3271" s="10">
        <v>45323</v>
      </c>
      <c r="H3271" s="11">
        <v>10</v>
      </c>
      <c r="I3271" s="20" t="s">
        <v>259</v>
      </c>
      <c r="J3271" s="11" t="s">
        <v>261</v>
      </c>
      <c r="K3271" s="11" t="s">
        <v>8715</v>
      </c>
      <c r="L3271" s="11">
        <v>2</v>
      </c>
    </row>
    <row r="3272" spans="1:12">
      <c r="A3272" s="11" t="s">
        <v>6522</v>
      </c>
      <c r="D3272" s="11" t="s">
        <v>260</v>
      </c>
      <c r="E3272" s="19" t="s">
        <v>6772</v>
      </c>
      <c r="F3272" s="10">
        <v>42036</v>
      </c>
      <c r="G3272" s="10">
        <v>45323</v>
      </c>
      <c r="H3272" s="11">
        <v>10</v>
      </c>
      <c r="I3272" s="20" t="s">
        <v>259</v>
      </c>
      <c r="J3272" s="11" t="s">
        <v>261</v>
      </c>
      <c r="K3272" s="11" t="s">
        <v>8715</v>
      </c>
      <c r="L3272" s="11">
        <v>2</v>
      </c>
    </row>
    <row r="3273" spans="1:12">
      <c r="A3273" s="11" t="s">
        <v>6523</v>
      </c>
      <c r="D3273" s="11" t="s">
        <v>260</v>
      </c>
      <c r="E3273" s="19" t="s">
        <v>6773</v>
      </c>
      <c r="F3273" s="10">
        <v>42036</v>
      </c>
      <c r="G3273" s="10">
        <v>45323</v>
      </c>
      <c r="H3273" s="11">
        <v>10</v>
      </c>
      <c r="I3273" s="20" t="s">
        <v>259</v>
      </c>
      <c r="J3273" s="11" t="s">
        <v>261</v>
      </c>
      <c r="K3273" s="11" t="s">
        <v>8715</v>
      </c>
      <c r="L3273" s="11">
        <v>2</v>
      </c>
    </row>
    <row r="3274" spans="1:12">
      <c r="A3274" s="11" t="s">
        <v>6524</v>
      </c>
      <c r="D3274" s="11" t="s">
        <v>260</v>
      </c>
      <c r="E3274" s="19" t="s">
        <v>6774</v>
      </c>
      <c r="F3274" s="10">
        <v>42036</v>
      </c>
      <c r="G3274" s="10">
        <v>45323</v>
      </c>
      <c r="H3274" s="11">
        <v>10</v>
      </c>
      <c r="I3274" s="20" t="s">
        <v>259</v>
      </c>
      <c r="J3274" s="11" t="s">
        <v>261</v>
      </c>
      <c r="K3274" s="11" t="s">
        <v>8715</v>
      </c>
      <c r="L3274" s="11">
        <v>2</v>
      </c>
    </row>
    <row r="3275" spans="1:12">
      <c r="A3275" s="11" t="s">
        <v>6525</v>
      </c>
      <c r="D3275" s="11" t="s">
        <v>260</v>
      </c>
      <c r="E3275" s="19" t="s">
        <v>6775</v>
      </c>
      <c r="F3275" s="10">
        <v>42036</v>
      </c>
      <c r="G3275" s="10">
        <v>45323</v>
      </c>
      <c r="H3275" s="11">
        <v>10</v>
      </c>
      <c r="I3275" s="20" t="s">
        <v>259</v>
      </c>
      <c r="J3275" s="11" t="s">
        <v>261</v>
      </c>
      <c r="K3275" s="11" t="s">
        <v>8715</v>
      </c>
      <c r="L3275" s="11">
        <v>2</v>
      </c>
    </row>
    <row r="3276" spans="1:12">
      <c r="A3276" s="11" t="s">
        <v>6526</v>
      </c>
      <c r="D3276" s="11" t="s">
        <v>260</v>
      </c>
      <c r="E3276" s="19" t="s">
        <v>6776</v>
      </c>
      <c r="F3276" s="10">
        <v>42036</v>
      </c>
      <c r="G3276" s="10">
        <v>45323</v>
      </c>
      <c r="H3276" s="11">
        <v>10</v>
      </c>
      <c r="I3276" s="20" t="s">
        <v>259</v>
      </c>
      <c r="J3276" s="11" t="s">
        <v>261</v>
      </c>
      <c r="K3276" s="11" t="s">
        <v>8715</v>
      </c>
      <c r="L3276" s="11">
        <v>2</v>
      </c>
    </row>
    <row r="3277" spans="1:12">
      <c r="A3277" s="11" t="s">
        <v>6527</v>
      </c>
      <c r="D3277" s="11" t="s">
        <v>260</v>
      </c>
      <c r="E3277" s="19" t="s">
        <v>6777</v>
      </c>
      <c r="F3277" s="10">
        <v>42036</v>
      </c>
      <c r="G3277" s="10">
        <v>45323</v>
      </c>
      <c r="H3277" s="11">
        <v>10</v>
      </c>
      <c r="I3277" s="20" t="s">
        <v>259</v>
      </c>
      <c r="J3277" s="11" t="s">
        <v>261</v>
      </c>
      <c r="K3277" s="11" t="s">
        <v>8715</v>
      </c>
      <c r="L3277" s="11">
        <v>2</v>
      </c>
    </row>
    <row r="3278" spans="1:12">
      <c r="A3278" s="11" t="s">
        <v>6528</v>
      </c>
      <c r="D3278" s="11" t="s">
        <v>260</v>
      </c>
      <c r="E3278" s="19" t="s">
        <v>6778</v>
      </c>
      <c r="F3278" s="10">
        <v>42036</v>
      </c>
      <c r="G3278" s="10">
        <v>45323</v>
      </c>
      <c r="H3278" s="11">
        <v>10</v>
      </c>
      <c r="I3278" s="20" t="s">
        <v>259</v>
      </c>
      <c r="J3278" s="11" t="s">
        <v>261</v>
      </c>
      <c r="K3278" s="11" t="s">
        <v>8715</v>
      </c>
      <c r="L3278" s="11">
        <v>2</v>
      </c>
    </row>
    <row r="3279" spans="1:12">
      <c r="A3279" s="11" t="s">
        <v>6529</v>
      </c>
      <c r="D3279" s="11" t="s">
        <v>260</v>
      </c>
      <c r="E3279" s="19" t="s">
        <v>6779</v>
      </c>
      <c r="F3279" s="10">
        <v>42036</v>
      </c>
      <c r="G3279" s="10">
        <v>45323</v>
      </c>
      <c r="H3279" s="11">
        <v>10</v>
      </c>
      <c r="I3279" s="20" t="s">
        <v>259</v>
      </c>
      <c r="J3279" s="11" t="s">
        <v>261</v>
      </c>
      <c r="K3279" s="11" t="s">
        <v>8715</v>
      </c>
      <c r="L3279" s="11">
        <v>2</v>
      </c>
    </row>
    <row r="3280" spans="1:12">
      <c r="A3280" s="11" t="s">
        <v>6530</v>
      </c>
      <c r="D3280" s="11" t="s">
        <v>260</v>
      </c>
      <c r="E3280" s="19" t="s">
        <v>6780</v>
      </c>
      <c r="F3280" s="10">
        <v>42036</v>
      </c>
      <c r="G3280" s="10">
        <v>45323</v>
      </c>
      <c r="H3280" s="11">
        <v>10</v>
      </c>
      <c r="I3280" s="20" t="s">
        <v>259</v>
      </c>
      <c r="J3280" s="11" t="s">
        <v>261</v>
      </c>
      <c r="K3280" s="11" t="s">
        <v>8715</v>
      </c>
      <c r="L3280" s="11">
        <v>2</v>
      </c>
    </row>
    <row r="3281" spans="1:12">
      <c r="A3281" s="11" t="s">
        <v>6531</v>
      </c>
      <c r="D3281" s="11" t="s">
        <v>260</v>
      </c>
      <c r="E3281" s="19" t="s">
        <v>6781</v>
      </c>
      <c r="F3281" s="10">
        <v>42036</v>
      </c>
      <c r="G3281" s="10">
        <v>45323</v>
      </c>
      <c r="H3281" s="11">
        <v>10</v>
      </c>
      <c r="I3281" s="20" t="s">
        <v>259</v>
      </c>
      <c r="J3281" s="11" t="s">
        <v>261</v>
      </c>
      <c r="K3281" s="11" t="s">
        <v>8715</v>
      </c>
      <c r="L3281" s="11">
        <v>2</v>
      </c>
    </row>
    <row r="3282" spans="1:12">
      <c r="A3282" s="11" t="s">
        <v>6532</v>
      </c>
      <c r="D3282" s="11" t="s">
        <v>260</v>
      </c>
      <c r="E3282" s="19" t="s">
        <v>6782</v>
      </c>
      <c r="F3282" s="10">
        <v>42036</v>
      </c>
      <c r="G3282" s="10">
        <v>45323</v>
      </c>
      <c r="H3282" s="11">
        <v>10</v>
      </c>
      <c r="I3282" s="20" t="s">
        <v>259</v>
      </c>
      <c r="J3282" s="11" t="s">
        <v>261</v>
      </c>
      <c r="K3282" s="11" t="s">
        <v>8715</v>
      </c>
      <c r="L3282" s="11">
        <v>2</v>
      </c>
    </row>
    <row r="3283" spans="1:12">
      <c r="A3283" s="11" t="s">
        <v>6533</v>
      </c>
      <c r="D3283" s="11" t="s">
        <v>260</v>
      </c>
      <c r="E3283" s="19" t="s">
        <v>6783</v>
      </c>
      <c r="F3283" s="10">
        <v>42036</v>
      </c>
      <c r="G3283" s="10">
        <v>45323</v>
      </c>
      <c r="H3283" s="11">
        <v>10</v>
      </c>
      <c r="I3283" s="20" t="s">
        <v>259</v>
      </c>
      <c r="J3283" s="11" t="s">
        <v>261</v>
      </c>
      <c r="K3283" s="11" t="s">
        <v>8715</v>
      </c>
      <c r="L3283" s="11">
        <v>2</v>
      </c>
    </row>
    <row r="3284" spans="1:12">
      <c r="A3284" s="11" t="s">
        <v>6534</v>
      </c>
      <c r="D3284" s="11" t="s">
        <v>260</v>
      </c>
      <c r="E3284" s="19" t="s">
        <v>6784</v>
      </c>
      <c r="F3284" s="10">
        <v>42036</v>
      </c>
      <c r="G3284" s="10">
        <v>45323</v>
      </c>
      <c r="H3284" s="11">
        <v>10</v>
      </c>
      <c r="I3284" s="20" t="s">
        <v>259</v>
      </c>
      <c r="J3284" s="11" t="s">
        <v>261</v>
      </c>
      <c r="K3284" s="11" t="s">
        <v>8715</v>
      </c>
      <c r="L3284" s="11">
        <v>2</v>
      </c>
    </row>
    <row r="3285" spans="1:12">
      <c r="A3285" s="11" t="s">
        <v>6535</v>
      </c>
      <c r="D3285" s="11" t="s">
        <v>260</v>
      </c>
      <c r="E3285" s="19" t="s">
        <v>6785</v>
      </c>
      <c r="F3285" s="10">
        <v>42036</v>
      </c>
      <c r="G3285" s="10">
        <v>45323</v>
      </c>
      <c r="H3285" s="11">
        <v>10</v>
      </c>
      <c r="I3285" s="20" t="s">
        <v>259</v>
      </c>
      <c r="J3285" s="11" t="s">
        <v>261</v>
      </c>
      <c r="K3285" s="11" t="s">
        <v>8715</v>
      </c>
      <c r="L3285" s="11">
        <v>2</v>
      </c>
    </row>
    <row r="3286" spans="1:12">
      <c r="A3286" s="11" t="s">
        <v>6536</v>
      </c>
      <c r="D3286" s="11" t="s">
        <v>260</v>
      </c>
      <c r="E3286" s="19" t="s">
        <v>6786</v>
      </c>
      <c r="F3286" s="10">
        <v>42036</v>
      </c>
      <c r="G3286" s="10">
        <v>45323</v>
      </c>
      <c r="H3286" s="11">
        <v>10</v>
      </c>
      <c r="I3286" s="20" t="s">
        <v>259</v>
      </c>
      <c r="J3286" s="11" t="s">
        <v>261</v>
      </c>
      <c r="K3286" s="11" t="s">
        <v>8715</v>
      </c>
      <c r="L3286" s="11">
        <v>2</v>
      </c>
    </row>
    <row r="3287" spans="1:12">
      <c r="A3287" s="11" t="s">
        <v>6537</v>
      </c>
      <c r="D3287" s="11" t="s">
        <v>260</v>
      </c>
      <c r="E3287" s="19" t="s">
        <v>6787</v>
      </c>
      <c r="F3287" s="10">
        <v>42036</v>
      </c>
      <c r="G3287" s="10">
        <v>45323</v>
      </c>
      <c r="H3287" s="11">
        <v>10</v>
      </c>
      <c r="I3287" s="20" t="s">
        <v>259</v>
      </c>
      <c r="J3287" s="11" t="s">
        <v>261</v>
      </c>
      <c r="K3287" s="11" t="s">
        <v>8715</v>
      </c>
      <c r="L3287" s="11">
        <v>2</v>
      </c>
    </row>
    <row r="3288" spans="1:12">
      <c r="A3288" s="11" t="s">
        <v>6538</v>
      </c>
      <c r="D3288" s="11" t="s">
        <v>260</v>
      </c>
      <c r="E3288" s="19" t="s">
        <v>6788</v>
      </c>
      <c r="F3288" s="10">
        <v>42036</v>
      </c>
      <c r="G3288" s="10">
        <v>45323</v>
      </c>
      <c r="H3288" s="11">
        <v>10</v>
      </c>
      <c r="I3288" s="20" t="s">
        <v>259</v>
      </c>
      <c r="J3288" s="11" t="s">
        <v>261</v>
      </c>
      <c r="K3288" s="11" t="s">
        <v>8715</v>
      </c>
      <c r="L3288" s="11">
        <v>2</v>
      </c>
    </row>
    <row r="3289" spans="1:12">
      <c r="A3289" s="11" t="s">
        <v>6539</v>
      </c>
      <c r="D3289" s="11" t="s">
        <v>260</v>
      </c>
      <c r="E3289" s="19" t="s">
        <v>6789</v>
      </c>
      <c r="F3289" s="10">
        <v>42036</v>
      </c>
      <c r="G3289" s="10">
        <v>45323</v>
      </c>
      <c r="H3289" s="11">
        <v>10</v>
      </c>
      <c r="I3289" s="20" t="s">
        <v>259</v>
      </c>
      <c r="J3289" s="11" t="s">
        <v>261</v>
      </c>
      <c r="K3289" s="11" t="s">
        <v>8715</v>
      </c>
      <c r="L3289" s="11">
        <v>2</v>
      </c>
    </row>
    <row r="3290" spans="1:12">
      <c r="A3290" s="11" t="s">
        <v>6540</v>
      </c>
      <c r="D3290" s="11" t="s">
        <v>260</v>
      </c>
      <c r="E3290" s="19" t="s">
        <v>6790</v>
      </c>
      <c r="F3290" s="10">
        <v>42036</v>
      </c>
      <c r="G3290" s="10">
        <v>45323</v>
      </c>
      <c r="H3290" s="11">
        <v>10</v>
      </c>
      <c r="I3290" s="20" t="s">
        <v>259</v>
      </c>
      <c r="J3290" s="11" t="s">
        <v>261</v>
      </c>
      <c r="K3290" s="11" t="s">
        <v>8715</v>
      </c>
      <c r="L3290" s="11">
        <v>2</v>
      </c>
    </row>
    <row r="3291" spans="1:12">
      <c r="A3291" s="11" t="s">
        <v>6541</v>
      </c>
      <c r="D3291" s="11" t="s">
        <v>260</v>
      </c>
      <c r="E3291" s="19" t="s">
        <v>6791</v>
      </c>
      <c r="F3291" s="10">
        <v>42036</v>
      </c>
      <c r="G3291" s="10">
        <v>45323</v>
      </c>
      <c r="H3291" s="11">
        <v>10</v>
      </c>
      <c r="I3291" s="20" t="s">
        <v>259</v>
      </c>
      <c r="J3291" s="11" t="s">
        <v>261</v>
      </c>
      <c r="K3291" s="11" t="s">
        <v>8715</v>
      </c>
      <c r="L3291" s="11">
        <v>2</v>
      </c>
    </row>
    <row r="3292" spans="1:12">
      <c r="A3292" s="11" t="s">
        <v>6542</v>
      </c>
      <c r="D3292" s="11" t="s">
        <v>260</v>
      </c>
      <c r="E3292" s="19" t="s">
        <v>6792</v>
      </c>
      <c r="F3292" s="10">
        <v>42036</v>
      </c>
      <c r="G3292" s="10">
        <v>45323</v>
      </c>
      <c r="H3292" s="11">
        <v>10</v>
      </c>
      <c r="I3292" s="20" t="s">
        <v>259</v>
      </c>
      <c r="J3292" s="11" t="s">
        <v>261</v>
      </c>
      <c r="K3292" s="11" t="s">
        <v>8715</v>
      </c>
      <c r="L3292" s="11">
        <v>2</v>
      </c>
    </row>
    <row r="3293" spans="1:12">
      <c r="A3293" s="11" t="s">
        <v>6543</v>
      </c>
      <c r="D3293" s="11" t="s">
        <v>260</v>
      </c>
      <c r="E3293" s="19" t="s">
        <v>6793</v>
      </c>
      <c r="F3293" s="10">
        <v>42036</v>
      </c>
      <c r="G3293" s="10">
        <v>45323</v>
      </c>
      <c r="H3293" s="11">
        <v>10</v>
      </c>
      <c r="I3293" s="20" t="s">
        <v>259</v>
      </c>
      <c r="J3293" s="11" t="s">
        <v>261</v>
      </c>
      <c r="K3293" s="11" t="s">
        <v>8715</v>
      </c>
      <c r="L3293" s="11">
        <v>2</v>
      </c>
    </row>
    <row r="3294" spans="1:12">
      <c r="A3294" s="11" t="s">
        <v>6544</v>
      </c>
      <c r="D3294" s="11" t="s">
        <v>260</v>
      </c>
      <c r="E3294" s="19" t="s">
        <v>6794</v>
      </c>
      <c r="F3294" s="10">
        <v>42036</v>
      </c>
      <c r="G3294" s="10">
        <v>45323</v>
      </c>
      <c r="H3294" s="11">
        <v>10</v>
      </c>
      <c r="I3294" s="20" t="s">
        <v>259</v>
      </c>
      <c r="J3294" s="11" t="s">
        <v>261</v>
      </c>
      <c r="K3294" s="11" t="s">
        <v>8715</v>
      </c>
      <c r="L3294" s="11">
        <v>2</v>
      </c>
    </row>
    <row r="3295" spans="1:12">
      <c r="A3295" s="11" t="s">
        <v>6545</v>
      </c>
      <c r="D3295" s="11" t="s">
        <v>260</v>
      </c>
      <c r="E3295" s="19" t="s">
        <v>6795</v>
      </c>
      <c r="F3295" s="10">
        <v>42036</v>
      </c>
      <c r="G3295" s="10">
        <v>45323</v>
      </c>
      <c r="H3295" s="11">
        <v>10</v>
      </c>
      <c r="I3295" s="20" t="s">
        <v>259</v>
      </c>
      <c r="J3295" s="11" t="s">
        <v>261</v>
      </c>
      <c r="K3295" s="11" t="s">
        <v>8715</v>
      </c>
      <c r="L3295" s="11">
        <v>2</v>
      </c>
    </row>
    <row r="3296" spans="1:12">
      <c r="A3296" s="11" t="s">
        <v>6546</v>
      </c>
      <c r="D3296" s="11" t="s">
        <v>260</v>
      </c>
      <c r="E3296" s="19" t="s">
        <v>6796</v>
      </c>
      <c r="F3296" s="10">
        <v>42036</v>
      </c>
      <c r="G3296" s="10">
        <v>45323</v>
      </c>
      <c r="H3296" s="11">
        <v>10</v>
      </c>
      <c r="I3296" s="20" t="s">
        <v>259</v>
      </c>
      <c r="J3296" s="11" t="s">
        <v>261</v>
      </c>
      <c r="K3296" s="11" t="s">
        <v>8715</v>
      </c>
      <c r="L3296" s="11">
        <v>2</v>
      </c>
    </row>
    <row r="3297" spans="1:12">
      <c r="A3297" s="11" t="s">
        <v>6547</v>
      </c>
      <c r="D3297" s="11" t="s">
        <v>260</v>
      </c>
      <c r="E3297" s="19" t="s">
        <v>6797</v>
      </c>
      <c r="F3297" s="10">
        <v>42036</v>
      </c>
      <c r="G3297" s="10">
        <v>45323</v>
      </c>
      <c r="H3297" s="11">
        <v>10</v>
      </c>
      <c r="I3297" s="20" t="s">
        <v>259</v>
      </c>
      <c r="J3297" s="11" t="s">
        <v>261</v>
      </c>
      <c r="K3297" s="11" t="s">
        <v>8715</v>
      </c>
      <c r="L3297" s="11">
        <v>2</v>
      </c>
    </row>
    <row r="3298" spans="1:12">
      <c r="A3298" s="11" t="s">
        <v>6548</v>
      </c>
      <c r="D3298" s="11" t="s">
        <v>260</v>
      </c>
      <c r="E3298" s="19" t="s">
        <v>6798</v>
      </c>
      <c r="F3298" s="10">
        <v>42036</v>
      </c>
      <c r="G3298" s="10">
        <v>45323</v>
      </c>
      <c r="H3298" s="11">
        <v>10</v>
      </c>
      <c r="I3298" s="20" t="s">
        <v>259</v>
      </c>
      <c r="J3298" s="11" t="s">
        <v>261</v>
      </c>
      <c r="K3298" s="11" t="s">
        <v>8715</v>
      </c>
      <c r="L3298" s="11">
        <v>2</v>
      </c>
    </row>
    <row r="3299" spans="1:12">
      <c r="A3299" s="11" t="s">
        <v>6549</v>
      </c>
      <c r="D3299" s="11" t="s">
        <v>260</v>
      </c>
      <c r="E3299" s="19" t="s">
        <v>6799</v>
      </c>
      <c r="F3299" s="10">
        <v>42036</v>
      </c>
      <c r="G3299" s="10">
        <v>45323</v>
      </c>
      <c r="H3299" s="11">
        <v>10</v>
      </c>
      <c r="I3299" s="20" t="s">
        <v>259</v>
      </c>
      <c r="J3299" s="11" t="s">
        <v>261</v>
      </c>
      <c r="K3299" s="11" t="s">
        <v>8715</v>
      </c>
      <c r="L3299" s="11">
        <v>2</v>
      </c>
    </row>
    <row r="3300" spans="1:12">
      <c r="A3300" s="11" t="s">
        <v>6550</v>
      </c>
      <c r="D3300" s="11" t="s">
        <v>260</v>
      </c>
      <c r="E3300" s="19" t="s">
        <v>6800</v>
      </c>
      <c r="F3300" s="10">
        <v>42036</v>
      </c>
      <c r="G3300" s="10">
        <v>45323</v>
      </c>
      <c r="H3300" s="11">
        <v>10</v>
      </c>
      <c r="I3300" s="20" t="s">
        <v>259</v>
      </c>
      <c r="J3300" s="11" t="s">
        <v>261</v>
      </c>
      <c r="K3300" s="11" t="s">
        <v>8715</v>
      </c>
      <c r="L3300" s="11">
        <v>2</v>
      </c>
    </row>
    <row r="3301" spans="1:12">
      <c r="A3301" s="11" t="s">
        <v>6551</v>
      </c>
      <c r="D3301" s="11" t="s">
        <v>260</v>
      </c>
      <c r="E3301" s="19" t="s">
        <v>6801</v>
      </c>
      <c r="F3301" s="10">
        <v>42036</v>
      </c>
      <c r="G3301" s="10">
        <v>45323</v>
      </c>
      <c r="H3301" s="11">
        <v>10</v>
      </c>
      <c r="I3301" s="20" t="s">
        <v>259</v>
      </c>
      <c r="J3301" s="11" t="s">
        <v>261</v>
      </c>
      <c r="K3301" s="11" t="s">
        <v>8715</v>
      </c>
      <c r="L3301" s="11">
        <v>2</v>
      </c>
    </row>
    <row r="3302" spans="1:12">
      <c r="A3302" s="11" t="s">
        <v>6552</v>
      </c>
      <c r="D3302" s="11" t="s">
        <v>260</v>
      </c>
      <c r="E3302" s="19" t="s">
        <v>6802</v>
      </c>
      <c r="F3302" s="10">
        <v>42036</v>
      </c>
      <c r="G3302" s="10">
        <v>45323</v>
      </c>
      <c r="H3302" s="11">
        <v>10</v>
      </c>
      <c r="I3302" s="20" t="s">
        <v>259</v>
      </c>
      <c r="J3302" s="11" t="s">
        <v>261</v>
      </c>
      <c r="K3302" s="11" t="s">
        <v>8715</v>
      </c>
      <c r="L3302" s="11">
        <v>2</v>
      </c>
    </row>
    <row r="3303" spans="1:12">
      <c r="A3303" s="11" t="s">
        <v>6553</v>
      </c>
      <c r="D3303" s="11" t="s">
        <v>260</v>
      </c>
      <c r="E3303" s="19" t="s">
        <v>6803</v>
      </c>
      <c r="F3303" s="10">
        <v>42036</v>
      </c>
      <c r="G3303" s="10">
        <v>45323</v>
      </c>
      <c r="H3303" s="11">
        <v>10</v>
      </c>
      <c r="I3303" s="20" t="s">
        <v>259</v>
      </c>
      <c r="J3303" s="11" t="s">
        <v>261</v>
      </c>
      <c r="K3303" s="11" t="s">
        <v>8715</v>
      </c>
      <c r="L3303" s="11">
        <v>2</v>
      </c>
    </row>
    <row r="3304" spans="1:12">
      <c r="A3304" s="11" t="s">
        <v>6554</v>
      </c>
      <c r="D3304" s="11" t="s">
        <v>260</v>
      </c>
      <c r="E3304" s="19" t="s">
        <v>6804</v>
      </c>
      <c r="F3304" s="10">
        <v>42036</v>
      </c>
      <c r="G3304" s="10">
        <v>45323</v>
      </c>
      <c r="H3304" s="11">
        <v>10</v>
      </c>
      <c r="I3304" s="20" t="s">
        <v>259</v>
      </c>
      <c r="J3304" s="11" t="s">
        <v>261</v>
      </c>
      <c r="K3304" s="11" t="s">
        <v>8715</v>
      </c>
      <c r="L3304" s="11">
        <v>2</v>
      </c>
    </row>
    <row r="3305" spans="1:12">
      <c r="A3305" s="11" t="s">
        <v>6555</v>
      </c>
      <c r="D3305" s="11" t="s">
        <v>260</v>
      </c>
      <c r="E3305" s="19" t="s">
        <v>6805</v>
      </c>
      <c r="F3305" s="10">
        <v>42036</v>
      </c>
      <c r="G3305" s="10">
        <v>45323</v>
      </c>
      <c r="H3305" s="11">
        <v>10</v>
      </c>
      <c r="I3305" s="20" t="s">
        <v>259</v>
      </c>
      <c r="J3305" s="11" t="s">
        <v>261</v>
      </c>
      <c r="K3305" s="11" t="s">
        <v>8715</v>
      </c>
      <c r="L3305" s="11">
        <v>2</v>
      </c>
    </row>
    <row r="3306" spans="1:12">
      <c r="A3306" s="11" t="s">
        <v>6556</v>
      </c>
      <c r="D3306" s="11" t="s">
        <v>260</v>
      </c>
      <c r="E3306" s="19" t="s">
        <v>6806</v>
      </c>
      <c r="F3306" s="10">
        <v>42036</v>
      </c>
      <c r="G3306" s="10">
        <v>45323</v>
      </c>
      <c r="H3306" s="11">
        <v>10</v>
      </c>
      <c r="I3306" s="20" t="s">
        <v>259</v>
      </c>
      <c r="J3306" s="11" t="s">
        <v>261</v>
      </c>
      <c r="K3306" s="11" t="s">
        <v>8715</v>
      </c>
      <c r="L3306" s="11">
        <v>2</v>
      </c>
    </row>
    <row r="3307" spans="1:12">
      <c r="A3307" s="11" t="s">
        <v>6557</v>
      </c>
      <c r="D3307" s="11" t="s">
        <v>260</v>
      </c>
      <c r="E3307" s="19" t="s">
        <v>6807</v>
      </c>
      <c r="F3307" s="10">
        <v>42036</v>
      </c>
      <c r="G3307" s="10">
        <v>45323</v>
      </c>
      <c r="H3307" s="11">
        <v>10</v>
      </c>
      <c r="I3307" s="20" t="s">
        <v>259</v>
      </c>
      <c r="J3307" s="11" t="s">
        <v>261</v>
      </c>
      <c r="K3307" s="11" t="s">
        <v>8715</v>
      </c>
      <c r="L3307" s="11">
        <v>2</v>
      </c>
    </row>
    <row r="3308" spans="1:12">
      <c r="A3308" s="11" t="s">
        <v>6558</v>
      </c>
      <c r="D3308" s="11" t="s">
        <v>260</v>
      </c>
      <c r="E3308" s="19" t="s">
        <v>6808</v>
      </c>
      <c r="F3308" s="10">
        <v>42036</v>
      </c>
      <c r="G3308" s="10">
        <v>45323</v>
      </c>
      <c r="H3308" s="11">
        <v>10</v>
      </c>
      <c r="I3308" s="20" t="s">
        <v>259</v>
      </c>
      <c r="J3308" s="11" t="s">
        <v>261</v>
      </c>
      <c r="K3308" s="11" t="s">
        <v>8715</v>
      </c>
      <c r="L3308" s="11">
        <v>2</v>
      </c>
    </row>
    <row r="3309" spans="1:12">
      <c r="A3309" s="11" t="s">
        <v>6559</v>
      </c>
      <c r="D3309" s="11" t="s">
        <v>260</v>
      </c>
      <c r="E3309" s="19" t="s">
        <v>6809</v>
      </c>
      <c r="F3309" s="10">
        <v>42036</v>
      </c>
      <c r="G3309" s="10">
        <v>45323</v>
      </c>
      <c r="H3309" s="11">
        <v>10</v>
      </c>
      <c r="I3309" s="20" t="s">
        <v>259</v>
      </c>
      <c r="J3309" s="11" t="s">
        <v>261</v>
      </c>
      <c r="K3309" s="11" t="s">
        <v>8715</v>
      </c>
      <c r="L3309" s="11">
        <v>2</v>
      </c>
    </row>
    <row r="3310" spans="1:12">
      <c r="A3310" s="11" t="s">
        <v>6560</v>
      </c>
      <c r="D3310" s="11" t="s">
        <v>260</v>
      </c>
      <c r="E3310" s="19" t="s">
        <v>6810</v>
      </c>
      <c r="F3310" s="10">
        <v>42036</v>
      </c>
      <c r="G3310" s="10">
        <v>45323</v>
      </c>
      <c r="H3310" s="11">
        <v>10</v>
      </c>
      <c r="I3310" s="20" t="s">
        <v>259</v>
      </c>
      <c r="J3310" s="11" t="s">
        <v>261</v>
      </c>
      <c r="K3310" s="11" t="s">
        <v>8715</v>
      </c>
      <c r="L3310" s="11">
        <v>2</v>
      </c>
    </row>
    <row r="3311" spans="1:12">
      <c r="A3311" s="11" t="s">
        <v>6561</v>
      </c>
      <c r="D3311" s="11" t="s">
        <v>260</v>
      </c>
      <c r="E3311" s="19" t="s">
        <v>6811</v>
      </c>
      <c r="F3311" s="10">
        <v>42036</v>
      </c>
      <c r="G3311" s="10">
        <v>45323</v>
      </c>
      <c r="H3311" s="11">
        <v>10</v>
      </c>
      <c r="I3311" s="20" t="s">
        <v>259</v>
      </c>
      <c r="J3311" s="11" t="s">
        <v>261</v>
      </c>
      <c r="K3311" s="11" t="s">
        <v>8715</v>
      </c>
      <c r="L3311" s="11">
        <v>2</v>
      </c>
    </row>
    <row r="3312" spans="1:12">
      <c r="A3312" s="11" t="s">
        <v>6562</v>
      </c>
      <c r="D3312" s="11" t="s">
        <v>260</v>
      </c>
      <c r="E3312" s="19" t="s">
        <v>6812</v>
      </c>
      <c r="F3312" s="10">
        <v>42036</v>
      </c>
      <c r="G3312" s="10">
        <v>45323</v>
      </c>
      <c r="H3312" s="11">
        <v>10</v>
      </c>
      <c r="I3312" s="20" t="s">
        <v>259</v>
      </c>
      <c r="J3312" s="11" t="s">
        <v>261</v>
      </c>
      <c r="K3312" s="11" t="s">
        <v>8715</v>
      </c>
      <c r="L3312" s="11">
        <v>2</v>
      </c>
    </row>
    <row r="3313" spans="1:12">
      <c r="A3313" s="11" t="s">
        <v>6563</v>
      </c>
      <c r="D3313" s="11" t="s">
        <v>260</v>
      </c>
      <c r="E3313" s="19" t="s">
        <v>6813</v>
      </c>
      <c r="F3313" s="10">
        <v>42036</v>
      </c>
      <c r="G3313" s="10">
        <v>45323</v>
      </c>
      <c r="H3313" s="11">
        <v>10</v>
      </c>
      <c r="I3313" s="20" t="s">
        <v>259</v>
      </c>
      <c r="J3313" s="11" t="s">
        <v>261</v>
      </c>
      <c r="K3313" s="11" t="s">
        <v>8715</v>
      </c>
      <c r="L3313" s="11">
        <v>2</v>
      </c>
    </row>
    <row r="3314" spans="1:12">
      <c r="A3314" s="11" t="s">
        <v>6564</v>
      </c>
      <c r="D3314" s="11" t="s">
        <v>260</v>
      </c>
      <c r="E3314" s="19" t="s">
        <v>6814</v>
      </c>
      <c r="F3314" s="10">
        <v>42036</v>
      </c>
      <c r="G3314" s="10">
        <v>45323</v>
      </c>
      <c r="H3314" s="11">
        <v>10</v>
      </c>
      <c r="I3314" s="20" t="s">
        <v>259</v>
      </c>
      <c r="J3314" s="11" t="s">
        <v>261</v>
      </c>
      <c r="K3314" s="11" t="s">
        <v>8715</v>
      </c>
      <c r="L3314" s="11">
        <v>2</v>
      </c>
    </row>
    <row r="3315" spans="1:12">
      <c r="A3315" s="11" t="s">
        <v>6565</v>
      </c>
      <c r="D3315" s="11" t="s">
        <v>260</v>
      </c>
      <c r="E3315" s="19" t="s">
        <v>6815</v>
      </c>
      <c r="F3315" s="10">
        <v>42036</v>
      </c>
      <c r="G3315" s="10">
        <v>45323</v>
      </c>
      <c r="H3315" s="11">
        <v>10</v>
      </c>
      <c r="I3315" s="20" t="s">
        <v>259</v>
      </c>
      <c r="J3315" s="11" t="s">
        <v>261</v>
      </c>
      <c r="K3315" s="11" t="s">
        <v>8715</v>
      </c>
      <c r="L3315" s="11">
        <v>2</v>
      </c>
    </row>
    <row r="3316" spans="1:12">
      <c r="A3316" s="11" t="s">
        <v>6566</v>
      </c>
      <c r="D3316" s="11" t="s">
        <v>260</v>
      </c>
      <c r="E3316" s="19" t="s">
        <v>6816</v>
      </c>
      <c r="F3316" s="10">
        <v>42036</v>
      </c>
      <c r="G3316" s="10">
        <v>45323</v>
      </c>
      <c r="H3316" s="11">
        <v>10</v>
      </c>
      <c r="I3316" s="20" t="s">
        <v>259</v>
      </c>
      <c r="J3316" s="11" t="s">
        <v>261</v>
      </c>
      <c r="K3316" s="11" t="s">
        <v>8715</v>
      </c>
      <c r="L3316" s="11">
        <v>2</v>
      </c>
    </row>
    <row r="3317" spans="1:12">
      <c r="A3317" s="11" t="s">
        <v>6567</v>
      </c>
      <c r="D3317" s="11" t="s">
        <v>260</v>
      </c>
      <c r="E3317" s="19" t="s">
        <v>6817</v>
      </c>
      <c r="F3317" s="10">
        <v>42036</v>
      </c>
      <c r="G3317" s="10">
        <v>45323</v>
      </c>
      <c r="H3317" s="11">
        <v>10</v>
      </c>
      <c r="I3317" s="20" t="s">
        <v>259</v>
      </c>
      <c r="J3317" s="11" t="s">
        <v>261</v>
      </c>
      <c r="K3317" s="11" t="s">
        <v>8715</v>
      </c>
      <c r="L3317" s="11">
        <v>2</v>
      </c>
    </row>
    <row r="3318" spans="1:12">
      <c r="A3318" s="11" t="s">
        <v>6568</v>
      </c>
      <c r="D3318" s="11" t="s">
        <v>260</v>
      </c>
      <c r="E3318" s="19" t="s">
        <v>6818</v>
      </c>
      <c r="F3318" s="10">
        <v>42036</v>
      </c>
      <c r="G3318" s="10">
        <v>45323</v>
      </c>
      <c r="H3318" s="11">
        <v>10</v>
      </c>
      <c r="I3318" s="20" t="s">
        <v>259</v>
      </c>
      <c r="J3318" s="11" t="s">
        <v>261</v>
      </c>
      <c r="K3318" s="11" t="s">
        <v>8715</v>
      </c>
      <c r="L3318" s="11">
        <v>2</v>
      </c>
    </row>
    <row r="3319" spans="1:12">
      <c r="A3319" s="11" t="s">
        <v>6569</v>
      </c>
      <c r="D3319" s="11" t="s">
        <v>260</v>
      </c>
      <c r="E3319" s="19" t="s">
        <v>6819</v>
      </c>
      <c r="F3319" s="10">
        <v>42036</v>
      </c>
      <c r="G3319" s="10">
        <v>45323</v>
      </c>
      <c r="H3319" s="11">
        <v>10</v>
      </c>
      <c r="I3319" s="20" t="s">
        <v>259</v>
      </c>
      <c r="J3319" s="11" t="s">
        <v>261</v>
      </c>
      <c r="K3319" s="11" t="s">
        <v>8715</v>
      </c>
      <c r="L3319" s="11">
        <v>2</v>
      </c>
    </row>
    <row r="3320" spans="1:12">
      <c r="A3320" s="11" t="s">
        <v>6570</v>
      </c>
      <c r="D3320" s="11" t="s">
        <v>260</v>
      </c>
      <c r="E3320" s="19" t="s">
        <v>6820</v>
      </c>
      <c r="F3320" s="10">
        <v>42036</v>
      </c>
      <c r="G3320" s="10">
        <v>45323</v>
      </c>
      <c r="H3320" s="11">
        <v>10</v>
      </c>
      <c r="I3320" s="20" t="s">
        <v>259</v>
      </c>
      <c r="J3320" s="11" t="s">
        <v>261</v>
      </c>
      <c r="K3320" s="11" t="s">
        <v>8715</v>
      </c>
      <c r="L3320" s="11">
        <v>2</v>
      </c>
    </row>
    <row r="3321" spans="1:12">
      <c r="A3321" s="11" t="s">
        <v>6571</v>
      </c>
      <c r="D3321" s="11" t="s">
        <v>260</v>
      </c>
      <c r="E3321" s="19" t="s">
        <v>6821</v>
      </c>
      <c r="F3321" s="10">
        <v>42036</v>
      </c>
      <c r="G3321" s="10">
        <v>45323</v>
      </c>
      <c r="H3321" s="11">
        <v>10</v>
      </c>
      <c r="I3321" s="20" t="s">
        <v>259</v>
      </c>
      <c r="J3321" s="11" t="s">
        <v>261</v>
      </c>
      <c r="K3321" s="11" t="s">
        <v>8715</v>
      </c>
      <c r="L3321" s="11">
        <v>2</v>
      </c>
    </row>
    <row r="3322" spans="1:12">
      <c r="A3322" s="11" t="s">
        <v>6572</v>
      </c>
      <c r="D3322" s="11" t="s">
        <v>260</v>
      </c>
      <c r="E3322" s="19" t="s">
        <v>6822</v>
      </c>
      <c r="F3322" s="10">
        <v>42036</v>
      </c>
      <c r="G3322" s="10">
        <v>45323</v>
      </c>
      <c r="H3322" s="11">
        <v>10</v>
      </c>
      <c r="I3322" s="20" t="s">
        <v>259</v>
      </c>
      <c r="J3322" s="11" t="s">
        <v>261</v>
      </c>
      <c r="K3322" s="11" t="s">
        <v>8715</v>
      </c>
      <c r="L3322" s="11">
        <v>2</v>
      </c>
    </row>
    <row r="3323" spans="1:12">
      <c r="A3323" s="11" t="s">
        <v>6573</v>
      </c>
      <c r="D3323" s="11" t="s">
        <v>260</v>
      </c>
      <c r="E3323" s="19" t="s">
        <v>6823</v>
      </c>
      <c r="F3323" s="10">
        <v>42036</v>
      </c>
      <c r="G3323" s="10">
        <v>45323</v>
      </c>
      <c r="H3323" s="11">
        <v>10</v>
      </c>
      <c r="I3323" s="20" t="s">
        <v>259</v>
      </c>
      <c r="J3323" s="11" t="s">
        <v>261</v>
      </c>
      <c r="K3323" s="11" t="s">
        <v>8715</v>
      </c>
      <c r="L3323" s="11">
        <v>2</v>
      </c>
    </row>
    <row r="3324" spans="1:12">
      <c r="A3324" s="11" t="s">
        <v>6574</v>
      </c>
      <c r="D3324" s="11" t="s">
        <v>260</v>
      </c>
      <c r="E3324" s="19" t="s">
        <v>6824</v>
      </c>
      <c r="F3324" s="10">
        <v>42036</v>
      </c>
      <c r="G3324" s="10">
        <v>45323</v>
      </c>
      <c r="H3324" s="11">
        <v>10</v>
      </c>
      <c r="I3324" s="20" t="s">
        <v>259</v>
      </c>
      <c r="J3324" s="11" t="s">
        <v>261</v>
      </c>
      <c r="K3324" s="11" t="s">
        <v>8715</v>
      </c>
      <c r="L3324" s="11">
        <v>2</v>
      </c>
    </row>
    <row r="3325" spans="1:12">
      <c r="A3325" s="11" t="s">
        <v>6575</v>
      </c>
      <c r="D3325" s="11" t="s">
        <v>260</v>
      </c>
      <c r="E3325" s="19" t="s">
        <v>6825</v>
      </c>
      <c r="F3325" s="10">
        <v>42036</v>
      </c>
      <c r="G3325" s="10">
        <v>45323</v>
      </c>
      <c r="H3325" s="11">
        <v>10</v>
      </c>
      <c r="I3325" s="20" t="s">
        <v>259</v>
      </c>
      <c r="J3325" s="11" t="s">
        <v>261</v>
      </c>
      <c r="K3325" s="11" t="s">
        <v>8715</v>
      </c>
      <c r="L3325" s="11">
        <v>2</v>
      </c>
    </row>
    <row r="3326" spans="1:12">
      <c r="A3326" s="11" t="s">
        <v>6576</v>
      </c>
      <c r="D3326" s="11" t="s">
        <v>260</v>
      </c>
      <c r="E3326" s="19" t="s">
        <v>6826</v>
      </c>
      <c r="F3326" s="10">
        <v>42036</v>
      </c>
      <c r="G3326" s="10">
        <v>45323</v>
      </c>
      <c r="H3326" s="11">
        <v>10</v>
      </c>
      <c r="I3326" s="20" t="s">
        <v>259</v>
      </c>
      <c r="J3326" s="11" t="s">
        <v>261</v>
      </c>
      <c r="K3326" s="11" t="s">
        <v>8715</v>
      </c>
      <c r="L3326" s="11">
        <v>2</v>
      </c>
    </row>
    <row r="3327" spans="1:12">
      <c r="A3327" s="11" t="s">
        <v>6577</v>
      </c>
      <c r="D3327" s="11" t="s">
        <v>260</v>
      </c>
      <c r="E3327" s="19" t="s">
        <v>6827</v>
      </c>
      <c r="F3327" s="10">
        <v>42036</v>
      </c>
      <c r="G3327" s="10">
        <v>45323</v>
      </c>
      <c r="H3327" s="11">
        <v>10</v>
      </c>
      <c r="I3327" s="20" t="s">
        <v>259</v>
      </c>
      <c r="J3327" s="11" t="s">
        <v>261</v>
      </c>
      <c r="K3327" s="11" t="s">
        <v>8715</v>
      </c>
      <c r="L3327" s="11">
        <v>2</v>
      </c>
    </row>
    <row r="3328" spans="1:12">
      <c r="A3328" s="11" t="s">
        <v>6578</v>
      </c>
      <c r="D3328" s="11" t="s">
        <v>260</v>
      </c>
      <c r="E3328" s="19" t="s">
        <v>6828</v>
      </c>
      <c r="F3328" s="10">
        <v>42036</v>
      </c>
      <c r="G3328" s="10">
        <v>45323</v>
      </c>
      <c r="H3328" s="11">
        <v>10</v>
      </c>
      <c r="I3328" s="20" t="s">
        <v>259</v>
      </c>
      <c r="J3328" s="11" t="s">
        <v>261</v>
      </c>
      <c r="K3328" s="11" t="s">
        <v>8715</v>
      </c>
      <c r="L3328" s="11">
        <v>2</v>
      </c>
    </row>
    <row r="3329" spans="1:12">
      <c r="A3329" s="11" t="s">
        <v>6579</v>
      </c>
      <c r="D3329" s="11" t="s">
        <v>260</v>
      </c>
      <c r="E3329" s="19" t="s">
        <v>6829</v>
      </c>
      <c r="F3329" s="10">
        <v>42036</v>
      </c>
      <c r="G3329" s="10">
        <v>45323</v>
      </c>
      <c r="H3329" s="11">
        <v>10</v>
      </c>
      <c r="I3329" s="20" t="s">
        <v>259</v>
      </c>
      <c r="J3329" s="11" t="s">
        <v>261</v>
      </c>
      <c r="K3329" s="11" t="s">
        <v>8715</v>
      </c>
      <c r="L3329" s="11">
        <v>2</v>
      </c>
    </row>
    <row r="3330" spans="1:12">
      <c r="A3330" s="11" t="s">
        <v>6580</v>
      </c>
      <c r="D3330" s="11" t="s">
        <v>260</v>
      </c>
      <c r="E3330" s="19" t="s">
        <v>6830</v>
      </c>
      <c r="F3330" s="10">
        <v>42036</v>
      </c>
      <c r="G3330" s="10">
        <v>45323</v>
      </c>
      <c r="H3330" s="11">
        <v>10</v>
      </c>
      <c r="I3330" s="20" t="s">
        <v>259</v>
      </c>
      <c r="J3330" s="11" t="s">
        <v>261</v>
      </c>
      <c r="K3330" s="11" t="s">
        <v>8715</v>
      </c>
      <c r="L3330" s="11">
        <v>2</v>
      </c>
    </row>
    <row r="3331" spans="1:12">
      <c r="A3331" s="11" t="s">
        <v>6581</v>
      </c>
      <c r="D3331" s="11" t="s">
        <v>260</v>
      </c>
      <c r="E3331" s="19" t="s">
        <v>6831</v>
      </c>
      <c r="F3331" s="10">
        <v>42036</v>
      </c>
      <c r="G3331" s="10">
        <v>45323</v>
      </c>
      <c r="H3331" s="11">
        <v>10</v>
      </c>
      <c r="I3331" s="20" t="s">
        <v>259</v>
      </c>
      <c r="J3331" s="11" t="s">
        <v>261</v>
      </c>
      <c r="K3331" s="11" t="s">
        <v>8715</v>
      </c>
      <c r="L3331" s="11">
        <v>2</v>
      </c>
    </row>
    <row r="3332" spans="1:12">
      <c r="A3332" s="11" t="s">
        <v>6582</v>
      </c>
      <c r="D3332" s="11" t="s">
        <v>260</v>
      </c>
      <c r="E3332" s="19" t="s">
        <v>6832</v>
      </c>
      <c r="F3332" s="10">
        <v>42036</v>
      </c>
      <c r="G3332" s="10">
        <v>45323</v>
      </c>
      <c r="H3332" s="11">
        <v>10</v>
      </c>
      <c r="I3332" s="20" t="s">
        <v>259</v>
      </c>
      <c r="J3332" s="11" t="s">
        <v>261</v>
      </c>
      <c r="K3332" s="11" t="s">
        <v>8715</v>
      </c>
      <c r="L3332" s="11">
        <v>2</v>
      </c>
    </row>
    <row r="3333" spans="1:12">
      <c r="A3333" s="11" t="s">
        <v>6583</v>
      </c>
      <c r="D3333" s="11" t="s">
        <v>260</v>
      </c>
      <c r="E3333" s="19" t="s">
        <v>6833</v>
      </c>
      <c r="F3333" s="10">
        <v>42036</v>
      </c>
      <c r="G3333" s="10">
        <v>45323</v>
      </c>
      <c r="H3333" s="11">
        <v>10</v>
      </c>
      <c r="I3333" s="20" t="s">
        <v>259</v>
      </c>
      <c r="J3333" s="11" t="s">
        <v>261</v>
      </c>
      <c r="K3333" s="11" t="s">
        <v>8715</v>
      </c>
      <c r="L3333" s="11">
        <v>2</v>
      </c>
    </row>
    <row r="3334" spans="1:12">
      <c r="A3334" s="11" t="s">
        <v>6584</v>
      </c>
      <c r="D3334" s="11" t="s">
        <v>260</v>
      </c>
      <c r="E3334" s="19" t="s">
        <v>6834</v>
      </c>
      <c r="F3334" s="10">
        <v>42036</v>
      </c>
      <c r="G3334" s="10">
        <v>45323</v>
      </c>
      <c r="H3334" s="11">
        <v>10</v>
      </c>
      <c r="I3334" s="20" t="s">
        <v>259</v>
      </c>
      <c r="J3334" s="11" t="s">
        <v>261</v>
      </c>
      <c r="K3334" s="11" t="s">
        <v>8715</v>
      </c>
      <c r="L3334" s="11">
        <v>2</v>
      </c>
    </row>
    <row r="3335" spans="1:12">
      <c r="A3335" s="11" t="s">
        <v>6585</v>
      </c>
      <c r="D3335" s="11" t="s">
        <v>260</v>
      </c>
      <c r="E3335" s="19" t="s">
        <v>6835</v>
      </c>
      <c r="F3335" s="10">
        <v>42036</v>
      </c>
      <c r="G3335" s="10">
        <v>45323</v>
      </c>
      <c r="H3335" s="11">
        <v>10</v>
      </c>
      <c r="I3335" s="20" t="s">
        <v>259</v>
      </c>
      <c r="J3335" s="11" t="s">
        <v>261</v>
      </c>
      <c r="K3335" s="11" t="s">
        <v>8715</v>
      </c>
      <c r="L3335" s="11">
        <v>2</v>
      </c>
    </row>
    <row r="3336" spans="1:12">
      <c r="A3336" s="11" t="s">
        <v>6586</v>
      </c>
      <c r="D3336" s="11" t="s">
        <v>260</v>
      </c>
      <c r="E3336" s="19" t="s">
        <v>6836</v>
      </c>
      <c r="F3336" s="10">
        <v>42036</v>
      </c>
      <c r="G3336" s="10">
        <v>45323</v>
      </c>
      <c r="H3336" s="11">
        <v>10</v>
      </c>
      <c r="I3336" s="20" t="s">
        <v>259</v>
      </c>
      <c r="J3336" s="11" t="s">
        <v>261</v>
      </c>
      <c r="K3336" s="11" t="s">
        <v>8715</v>
      </c>
      <c r="L3336" s="11">
        <v>2</v>
      </c>
    </row>
    <row r="3337" spans="1:12">
      <c r="A3337" s="11" t="s">
        <v>6587</v>
      </c>
      <c r="D3337" s="11" t="s">
        <v>260</v>
      </c>
      <c r="E3337" s="19" t="s">
        <v>6837</v>
      </c>
      <c r="F3337" s="10">
        <v>42036</v>
      </c>
      <c r="G3337" s="10">
        <v>45323</v>
      </c>
      <c r="H3337" s="11">
        <v>10</v>
      </c>
      <c r="I3337" s="20" t="s">
        <v>259</v>
      </c>
      <c r="J3337" s="11" t="s">
        <v>261</v>
      </c>
      <c r="K3337" s="11" t="s">
        <v>8715</v>
      </c>
      <c r="L3337" s="11">
        <v>2</v>
      </c>
    </row>
    <row r="3338" spans="1:12">
      <c r="A3338" s="11" t="s">
        <v>6588</v>
      </c>
      <c r="D3338" s="11" t="s">
        <v>260</v>
      </c>
      <c r="E3338" s="19" t="s">
        <v>6838</v>
      </c>
      <c r="F3338" s="10">
        <v>42036</v>
      </c>
      <c r="G3338" s="10">
        <v>45323</v>
      </c>
      <c r="H3338" s="11">
        <v>10</v>
      </c>
      <c r="I3338" s="20" t="s">
        <v>259</v>
      </c>
      <c r="J3338" s="11" t="s">
        <v>261</v>
      </c>
      <c r="K3338" s="11" t="s">
        <v>8715</v>
      </c>
      <c r="L3338" s="11">
        <v>2</v>
      </c>
    </row>
    <row r="3339" spans="1:12">
      <c r="A3339" s="11" t="s">
        <v>6589</v>
      </c>
      <c r="D3339" s="11" t="s">
        <v>260</v>
      </c>
      <c r="E3339" s="19" t="s">
        <v>6839</v>
      </c>
      <c r="F3339" s="10">
        <v>42036</v>
      </c>
      <c r="G3339" s="10">
        <v>45323</v>
      </c>
      <c r="H3339" s="11">
        <v>10</v>
      </c>
      <c r="I3339" s="20" t="s">
        <v>259</v>
      </c>
      <c r="J3339" s="11" t="s">
        <v>261</v>
      </c>
      <c r="K3339" s="11" t="s">
        <v>8715</v>
      </c>
      <c r="L3339" s="11">
        <v>2</v>
      </c>
    </row>
    <row r="3340" spans="1:12">
      <c r="A3340" s="11" t="s">
        <v>6590</v>
      </c>
      <c r="D3340" s="11" t="s">
        <v>260</v>
      </c>
      <c r="E3340" s="19" t="s">
        <v>6840</v>
      </c>
      <c r="F3340" s="10">
        <v>42036</v>
      </c>
      <c r="G3340" s="10">
        <v>45323</v>
      </c>
      <c r="H3340" s="11">
        <v>10</v>
      </c>
      <c r="I3340" s="20" t="s">
        <v>259</v>
      </c>
      <c r="J3340" s="11" t="s">
        <v>261</v>
      </c>
      <c r="K3340" s="11" t="s">
        <v>8715</v>
      </c>
      <c r="L3340" s="11">
        <v>2</v>
      </c>
    </row>
    <row r="3341" spans="1:12">
      <c r="A3341" s="11" t="s">
        <v>6591</v>
      </c>
      <c r="D3341" s="11" t="s">
        <v>260</v>
      </c>
      <c r="E3341" s="19" t="s">
        <v>6841</v>
      </c>
      <c r="F3341" s="10">
        <v>42036</v>
      </c>
      <c r="G3341" s="10">
        <v>45323</v>
      </c>
      <c r="H3341" s="11">
        <v>10</v>
      </c>
      <c r="I3341" s="20" t="s">
        <v>259</v>
      </c>
      <c r="J3341" s="11" t="s">
        <v>261</v>
      </c>
      <c r="K3341" s="11" t="s">
        <v>8715</v>
      </c>
      <c r="L3341" s="11">
        <v>2</v>
      </c>
    </row>
    <row r="3342" spans="1:12">
      <c r="A3342" s="11" t="s">
        <v>6592</v>
      </c>
      <c r="D3342" s="11" t="s">
        <v>260</v>
      </c>
      <c r="E3342" s="19" t="s">
        <v>6842</v>
      </c>
      <c r="F3342" s="10">
        <v>42036</v>
      </c>
      <c r="G3342" s="10">
        <v>45323</v>
      </c>
      <c r="H3342" s="11">
        <v>10</v>
      </c>
      <c r="I3342" s="20" t="s">
        <v>259</v>
      </c>
      <c r="J3342" s="11" t="s">
        <v>261</v>
      </c>
      <c r="K3342" s="11" t="s">
        <v>8715</v>
      </c>
      <c r="L3342" s="11">
        <v>2</v>
      </c>
    </row>
    <row r="3343" spans="1:12">
      <c r="A3343" s="11" t="s">
        <v>6593</v>
      </c>
      <c r="D3343" s="11" t="s">
        <v>260</v>
      </c>
      <c r="E3343" s="19" t="s">
        <v>6843</v>
      </c>
      <c r="F3343" s="10">
        <v>42036</v>
      </c>
      <c r="G3343" s="10">
        <v>45323</v>
      </c>
      <c r="H3343" s="11">
        <v>10</v>
      </c>
      <c r="I3343" s="20" t="s">
        <v>259</v>
      </c>
      <c r="J3343" s="11" t="s">
        <v>261</v>
      </c>
      <c r="K3343" s="11" t="s">
        <v>8715</v>
      </c>
      <c r="L3343" s="11">
        <v>2</v>
      </c>
    </row>
    <row r="3344" spans="1:12">
      <c r="A3344" s="11" t="s">
        <v>6594</v>
      </c>
      <c r="D3344" s="11" t="s">
        <v>260</v>
      </c>
      <c r="E3344" s="19" t="s">
        <v>6844</v>
      </c>
      <c r="F3344" s="10">
        <v>42036</v>
      </c>
      <c r="G3344" s="10">
        <v>45323</v>
      </c>
      <c r="H3344" s="11">
        <v>10</v>
      </c>
      <c r="I3344" s="20" t="s">
        <v>259</v>
      </c>
      <c r="J3344" s="11" t="s">
        <v>261</v>
      </c>
      <c r="K3344" s="11" t="s">
        <v>8715</v>
      </c>
      <c r="L3344" s="11">
        <v>2</v>
      </c>
    </row>
    <row r="3345" spans="1:12">
      <c r="A3345" s="11" t="s">
        <v>6595</v>
      </c>
      <c r="D3345" s="11" t="s">
        <v>260</v>
      </c>
      <c r="E3345" s="19" t="s">
        <v>6845</v>
      </c>
      <c r="F3345" s="10">
        <v>42036</v>
      </c>
      <c r="G3345" s="10">
        <v>45323</v>
      </c>
      <c r="H3345" s="11">
        <v>10</v>
      </c>
      <c r="I3345" s="20" t="s">
        <v>259</v>
      </c>
      <c r="J3345" s="11" t="s">
        <v>261</v>
      </c>
      <c r="K3345" s="11" t="s">
        <v>8715</v>
      </c>
      <c r="L3345" s="11">
        <v>2</v>
      </c>
    </row>
    <row r="3346" spans="1:12">
      <c r="A3346" s="11" t="s">
        <v>6596</v>
      </c>
      <c r="D3346" s="11" t="s">
        <v>260</v>
      </c>
      <c r="E3346" s="19" t="s">
        <v>6846</v>
      </c>
      <c r="F3346" s="10">
        <v>42036</v>
      </c>
      <c r="G3346" s="10">
        <v>45323</v>
      </c>
      <c r="H3346" s="11">
        <v>10</v>
      </c>
      <c r="I3346" s="20" t="s">
        <v>259</v>
      </c>
      <c r="J3346" s="11" t="s">
        <v>261</v>
      </c>
      <c r="K3346" s="11" t="s">
        <v>8715</v>
      </c>
      <c r="L3346" s="11">
        <v>2</v>
      </c>
    </row>
    <row r="3347" spans="1:12">
      <c r="A3347" s="11" t="s">
        <v>6597</v>
      </c>
      <c r="D3347" s="11" t="s">
        <v>260</v>
      </c>
      <c r="E3347" s="19" t="s">
        <v>6847</v>
      </c>
      <c r="F3347" s="10">
        <v>42036</v>
      </c>
      <c r="G3347" s="10">
        <v>45323</v>
      </c>
      <c r="H3347" s="11">
        <v>10</v>
      </c>
      <c r="I3347" s="20" t="s">
        <v>259</v>
      </c>
      <c r="J3347" s="11" t="s">
        <v>261</v>
      </c>
      <c r="K3347" s="11" t="s">
        <v>8715</v>
      </c>
      <c r="L3347" s="11">
        <v>2</v>
      </c>
    </row>
    <row r="3348" spans="1:12">
      <c r="A3348" s="11" t="s">
        <v>6598</v>
      </c>
      <c r="D3348" s="11" t="s">
        <v>260</v>
      </c>
      <c r="E3348" s="19" t="s">
        <v>6848</v>
      </c>
      <c r="F3348" s="10">
        <v>42036</v>
      </c>
      <c r="G3348" s="10">
        <v>45323</v>
      </c>
      <c r="H3348" s="11">
        <v>10</v>
      </c>
      <c r="I3348" s="20" t="s">
        <v>259</v>
      </c>
      <c r="J3348" s="11" t="s">
        <v>261</v>
      </c>
      <c r="K3348" s="11" t="s">
        <v>8715</v>
      </c>
      <c r="L3348" s="11">
        <v>2</v>
      </c>
    </row>
    <row r="3349" spans="1:12">
      <c r="A3349" s="11" t="s">
        <v>6599</v>
      </c>
      <c r="D3349" s="11" t="s">
        <v>260</v>
      </c>
      <c r="E3349" s="19" t="s">
        <v>6849</v>
      </c>
      <c r="F3349" s="10">
        <v>42036</v>
      </c>
      <c r="G3349" s="10">
        <v>45323</v>
      </c>
      <c r="H3349" s="11">
        <v>10</v>
      </c>
      <c r="I3349" s="20" t="s">
        <v>259</v>
      </c>
      <c r="J3349" s="11" t="s">
        <v>261</v>
      </c>
      <c r="K3349" s="11" t="s">
        <v>8715</v>
      </c>
      <c r="L3349" s="11">
        <v>2</v>
      </c>
    </row>
    <row r="3350" spans="1:12">
      <c r="A3350" s="11" t="s">
        <v>6600</v>
      </c>
      <c r="D3350" s="11" t="s">
        <v>260</v>
      </c>
      <c r="E3350" s="19" t="s">
        <v>6850</v>
      </c>
      <c r="F3350" s="10">
        <v>42036</v>
      </c>
      <c r="G3350" s="10">
        <v>45323</v>
      </c>
      <c r="H3350" s="11">
        <v>10</v>
      </c>
      <c r="I3350" s="20" t="s">
        <v>259</v>
      </c>
      <c r="J3350" s="11" t="s">
        <v>261</v>
      </c>
      <c r="K3350" s="11" t="s">
        <v>8715</v>
      </c>
      <c r="L3350" s="11">
        <v>2</v>
      </c>
    </row>
    <row r="3351" spans="1:12">
      <c r="A3351" s="11" t="s">
        <v>6601</v>
      </c>
      <c r="D3351" s="11" t="s">
        <v>260</v>
      </c>
      <c r="E3351" s="19" t="s">
        <v>6851</v>
      </c>
      <c r="F3351" s="10">
        <v>42036</v>
      </c>
      <c r="G3351" s="10">
        <v>45323</v>
      </c>
      <c r="H3351" s="11">
        <v>10</v>
      </c>
      <c r="I3351" s="20" t="s">
        <v>259</v>
      </c>
      <c r="J3351" s="11" t="s">
        <v>261</v>
      </c>
      <c r="K3351" s="11" t="s">
        <v>8715</v>
      </c>
      <c r="L3351" s="11">
        <v>2</v>
      </c>
    </row>
    <row r="3352" spans="1:12">
      <c r="A3352" s="11" t="s">
        <v>6602</v>
      </c>
      <c r="D3352" s="11" t="s">
        <v>260</v>
      </c>
      <c r="E3352" s="19" t="s">
        <v>6852</v>
      </c>
      <c r="F3352" s="10">
        <v>42036</v>
      </c>
      <c r="G3352" s="10">
        <v>45323</v>
      </c>
      <c r="H3352" s="11">
        <v>10</v>
      </c>
      <c r="I3352" s="20" t="s">
        <v>259</v>
      </c>
      <c r="J3352" s="11" t="s">
        <v>261</v>
      </c>
      <c r="K3352" s="11" t="s">
        <v>8715</v>
      </c>
      <c r="L3352" s="11">
        <v>2</v>
      </c>
    </row>
    <row r="3353" spans="1:12">
      <c r="A3353" s="11" t="s">
        <v>6603</v>
      </c>
      <c r="D3353" s="11" t="s">
        <v>260</v>
      </c>
      <c r="E3353" s="19" t="s">
        <v>6853</v>
      </c>
      <c r="F3353" s="10">
        <v>42036</v>
      </c>
      <c r="G3353" s="10">
        <v>45323</v>
      </c>
      <c r="H3353" s="11">
        <v>10</v>
      </c>
      <c r="I3353" s="20" t="s">
        <v>259</v>
      </c>
      <c r="J3353" s="11" t="s">
        <v>261</v>
      </c>
      <c r="K3353" s="11" t="s">
        <v>8715</v>
      </c>
      <c r="L3353" s="11">
        <v>2</v>
      </c>
    </row>
    <row r="3354" spans="1:12">
      <c r="A3354" s="11" t="s">
        <v>6604</v>
      </c>
      <c r="D3354" s="11" t="s">
        <v>260</v>
      </c>
      <c r="E3354" s="19" t="s">
        <v>6854</v>
      </c>
      <c r="F3354" s="10">
        <v>42036</v>
      </c>
      <c r="G3354" s="10">
        <v>45323</v>
      </c>
      <c r="H3354" s="11">
        <v>10</v>
      </c>
      <c r="I3354" s="20" t="s">
        <v>259</v>
      </c>
      <c r="J3354" s="11" t="s">
        <v>261</v>
      </c>
      <c r="K3354" s="11" t="s">
        <v>8715</v>
      </c>
      <c r="L3354" s="11">
        <v>2</v>
      </c>
    </row>
    <row r="3355" spans="1:12">
      <c r="A3355" s="11" t="s">
        <v>6605</v>
      </c>
      <c r="D3355" s="11" t="s">
        <v>260</v>
      </c>
      <c r="E3355" s="19" t="s">
        <v>6855</v>
      </c>
      <c r="F3355" s="10">
        <v>42036</v>
      </c>
      <c r="G3355" s="10">
        <v>45323</v>
      </c>
      <c r="H3355" s="11">
        <v>10</v>
      </c>
      <c r="I3355" s="20" t="s">
        <v>259</v>
      </c>
      <c r="J3355" s="11" t="s">
        <v>261</v>
      </c>
      <c r="K3355" s="11" t="s">
        <v>8715</v>
      </c>
      <c r="L3355" s="11">
        <v>2</v>
      </c>
    </row>
    <row r="3356" spans="1:12">
      <c r="A3356" s="11" t="s">
        <v>6606</v>
      </c>
      <c r="D3356" s="11" t="s">
        <v>260</v>
      </c>
      <c r="E3356" s="19" t="s">
        <v>6856</v>
      </c>
      <c r="F3356" s="10">
        <v>42036</v>
      </c>
      <c r="G3356" s="10">
        <v>45323</v>
      </c>
      <c r="H3356" s="11">
        <v>10</v>
      </c>
      <c r="I3356" s="20" t="s">
        <v>259</v>
      </c>
      <c r="J3356" s="11" t="s">
        <v>261</v>
      </c>
      <c r="K3356" s="11" t="s">
        <v>8715</v>
      </c>
      <c r="L3356" s="11">
        <v>2</v>
      </c>
    </row>
    <row r="3357" spans="1:12">
      <c r="A3357" s="11" t="s">
        <v>6607</v>
      </c>
      <c r="D3357" s="11" t="s">
        <v>260</v>
      </c>
      <c r="E3357" s="19" t="s">
        <v>6857</v>
      </c>
      <c r="F3357" s="10">
        <v>42036</v>
      </c>
      <c r="G3357" s="10">
        <v>45323</v>
      </c>
      <c r="H3357" s="11">
        <v>10</v>
      </c>
      <c r="I3357" s="20" t="s">
        <v>259</v>
      </c>
      <c r="J3357" s="11" t="s">
        <v>261</v>
      </c>
      <c r="K3357" s="11" t="s">
        <v>8715</v>
      </c>
      <c r="L3357" s="11">
        <v>2</v>
      </c>
    </row>
    <row r="3358" spans="1:12">
      <c r="A3358" s="11" t="s">
        <v>6608</v>
      </c>
      <c r="D3358" s="11" t="s">
        <v>260</v>
      </c>
      <c r="E3358" s="19" t="s">
        <v>6858</v>
      </c>
      <c r="F3358" s="10">
        <v>42036</v>
      </c>
      <c r="G3358" s="10">
        <v>45323</v>
      </c>
      <c r="H3358" s="11">
        <v>10</v>
      </c>
      <c r="I3358" s="20" t="s">
        <v>259</v>
      </c>
      <c r="J3358" s="11" t="s">
        <v>261</v>
      </c>
      <c r="K3358" s="11" t="s">
        <v>8715</v>
      </c>
      <c r="L3358" s="11">
        <v>2</v>
      </c>
    </row>
    <row r="3359" spans="1:12">
      <c r="A3359" s="11" t="s">
        <v>6609</v>
      </c>
      <c r="D3359" s="11" t="s">
        <v>260</v>
      </c>
      <c r="E3359" s="19" t="s">
        <v>6859</v>
      </c>
      <c r="F3359" s="10">
        <v>42036</v>
      </c>
      <c r="G3359" s="10">
        <v>45323</v>
      </c>
      <c r="H3359" s="11">
        <v>10</v>
      </c>
      <c r="I3359" s="20" t="s">
        <v>259</v>
      </c>
      <c r="J3359" s="11" t="s">
        <v>261</v>
      </c>
      <c r="K3359" s="11" t="s">
        <v>8715</v>
      </c>
      <c r="L3359" s="11">
        <v>2</v>
      </c>
    </row>
    <row r="3360" spans="1:12">
      <c r="A3360" s="11" t="s">
        <v>6610</v>
      </c>
      <c r="D3360" s="11" t="s">
        <v>260</v>
      </c>
      <c r="E3360" s="19" t="s">
        <v>6860</v>
      </c>
      <c r="F3360" s="10">
        <v>42036</v>
      </c>
      <c r="G3360" s="10">
        <v>45323</v>
      </c>
      <c r="H3360" s="11">
        <v>10</v>
      </c>
      <c r="I3360" s="20" t="s">
        <v>259</v>
      </c>
      <c r="J3360" s="11" t="s">
        <v>261</v>
      </c>
      <c r="K3360" s="11" t="s">
        <v>8715</v>
      </c>
      <c r="L3360" s="11">
        <v>2</v>
      </c>
    </row>
    <row r="3361" spans="1:12">
      <c r="A3361" s="11" t="s">
        <v>6611</v>
      </c>
      <c r="D3361" s="11" t="s">
        <v>260</v>
      </c>
      <c r="E3361" s="19" t="s">
        <v>6861</v>
      </c>
      <c r="F3361" s="10">
        <v>42036</v>
      </c>
      <c r="G3361" s="10">
        <v>45323</v>
      </c>
      <c r="H3361" s="11">
        <v>10</v>
      </c>
      <c r="I3361" s="20" t="s">
        <v>259</v>
      </c>
      <c r="J3361" s="11" t="s">
        <v>261</v>
      </c>
      <c r="K3361" s="11" t="s">
        <v>8715</v>
      </c>
      <c r="L3361" s="11">
        <v>2</v>
      </c>
    </row>
    <row r="3362" spans="1:12">
      <c r="A3362" s="11" t="s">
        <v>6612</v>
      </c>
      <c r="D3362" s="11" t="s">
        <v>260</v>
      </c>
      <c r="E3362" s="19" t="s">
        <v>6862</v>
      </c>
      <c r="F3362" s="10">
        <v>42036</v>
      </c>
      <c r="G3362" s="10">
        <v>45323</v>
      </c>
      <c r="H3362" s="11">
        <v>10</v>
      </c>
      <c r="I3362" s="20" t="s">
        <v>259</v>
      </c>
      <c r="J3362" s="11" t="s">
        <v>261</v>
      </c>
      <c r="K3362" s="11" t="s">
        <v>8715</v>
      </c>
      <c r="L3362" s="11">
        <v>2</v>
      </c>
    </row>
    <row r="3363" spans="1:12">
      <c r="A3363" s="11" t="s">
        <v>6613</v>
      </c>
      <c r="D3363" s="11" t="s">
        <v>260</v>
      </c>
      <c r="E3363" s="19" t="s">
        <v>6863</v>
      </c>
      <c r="F3363" s="10">
        <v>42036</v>
      </c>
      <c r="G3363" s="10">
        <v>45323</v>
      </c>
      <c r="H3363" s="11">
        <v>10</v>
      </c>
      <c r="I3363" s="20" t="s">
        <v>259</v>
      </c>
      <c r="J3363" s="11" t="s">
        <v>261</v>
      </c>
      <c r="K3363" s="11" t="s">
        <v>8715</v>
      </c>
      <c r="L3363" s="11">
        <v>2</v>
      </c>
    </row>
    <row r="3364" spans="1:12">
      <c r="A3364" s="11" t="s">
        <v>6614</v>
      </c>
      <c r="D3364" s="11" t="s">
        <v>260</v>
      </c>
      <c r="E3364" s="19" t="s">
        <v>6864</v>
      </c>
      <c r="F3364" s="10">
        <v>42036</v>
      </c>
      <c r="G3364" s="10">
        <v>45323</v>
      </c>
      <c r="H3364" s="11">
        <v>10</v>
      </c>
      <c r="I3364" s="20" t="s">
        <v>259</v>
      </c>
      <c r="J3364" s="11" t="s">
        <v>261</v>
      </c>
      <c r="K3364" s="11" t="s">
        <v>8715</v>
      </c>
      <c r="L3364" s="11">
        <v>2</v>
      </c>
    </row>
    <row r="3365" spans="1:12">
      <c r="A3365" s="11" t="s">
        <v>6615</v>
      </c>
      <c r="D3365" s="11" t="s">
        <v>260</v>
      </c>
      <c r="E3365" s="19" t="s">
        <v>6865</v>
      </c>
      <c r="F3365" s="10">
        <v>42036</v>
      </c>
      <c r="G3365" s="10">
        <v>45323</v>
      </c>
      <c r="H3365" s="11">
        <v>10</v>
      </c>
      <c r="I3365" s="20" t="s">
        <v>259</v>
      </c>
      <c r="J3365" s="11" t="s">
        <v>261</v>
      </c>
      <c r="K3365" s="11" t="s">
        <v>8715</v>
      </c>
      <c r="L3365" s="11">
        <v>2</v>
      </c>
    </row>
    <row r="3366" spans="1:12">
      <c r="A3366" s="11" t="s">
        <v>6616</v>
      </c>
      <c r="D3366" s="11" t="s">
        <v>260</v>
      </c>
      <c r="E3366" s="19" t="s">
        <v>6866</v>
      </c>
      <c r="F3366" s="10">
        <v>42036</v>
      </c>
      <c r="G3366" s="10">
        <v>45323</v>
      </c>
      <c r="H3366" s="11">
        <v>10</v>
      </c>
      <c r="I3366" s="20" t="s">
        <v>259</v>
      </c>
      <c r="J3366" s="11" t="s">
        <v>261</v>
      </c>
      <c r="K3366" s="11" t="s">
        <v>8715</v>
      </c>
      <c r="L3366" s="11">
        <v>2</v>
      </c>
    </row>
    <row r="3367" spans="1:12">
      <c r="A3367" s="11" t="s">
        <v>6617</v>
      </c>
      <c r="D3367" s="11" t="s">
        <v>260</v>
      </c>
      <c r="E3367" s="19" t="s">
        <v>6867</v>
      </c>
      <c r="F3367" s="10">
        <v>42036</v>
      </c>
      <c r="G3367" s="10">
        <v>45323</v>
      </c>
      <c r="H3367" s="11">
        <v>10</v>
      </c>
      <c r="I3367" s="20" t="s">
        <v>259</v>
      </c>
      <c r="J3367" s="11" t="s">
        <v>261</v>
      </c>
      <c r="K3367" s="11" t="s">
        <v>8715</v>
      </c>
      <c r="L3367" s="11">
        <v>2</v>
      </c>
    </row>
    <row r="3368" spans="1:12">
      <c r="A3368" s="11" t="s">
        <v>6618</v>
      </c>
      <c r="D3368" s="11" t="s">
        <v>260</v>
      </c>
      <c r="E3368" s="19" t="s">
        <v>6868</v>
      </c>
      <c r="F3368" s="10">
        <v>42036</v>
      </c>
      <c r="G3368" s="10">
        <v>45323</v>
      </c>
      <c r="H3368" s="11">
        <v>10</v>
      </c>
      <c r="I3368" s="20" t="s">
        <v>259</v>
      </c>
      <c r="J3368" s="11" t="s">
        <v>261</v>
      </c>
      <c r="K3368" s="11" t="s">
        <v>8715</v>
      </c>
      <c r="L3368" s="11">
        <v>2</v>
      </c>
    </row>
    <row r="3369" spans="1:12">
      <c r="A3369" s="11" t="s">
        <v>6619</v>
      </c>
      <c r="D3369" s="11" t="s">
        <v>260</v>
      </c>
      <c r="E3369" s="19" t="s">
        <v>6869</v>
      </c>
      <c r="F3369" s="10">
        <v>42036</v>
      </c>
      <c r="G3369" s="10">
        <v>45323</v>
      </c>
      <c r="H3369" s="11">
        <v>10</v>
      </c>
      <c r="I3369" s="20" t="s">
        <v>259</v>
      </c>
      <c r="J3369" s="11" t="s">
        <v>261</v>
      </c>
      <c r="K3369" s="11" t="s">
        <v>8715</v>
      </c>
      <c r="L3369" s="11">
        <v>2</v>
      </c>
    </row>
    <row r="3370" spans="1:12">
      <c r="A3370" s="11" t="s">
        <v>6620</v>
      </c>
      <c r="D3370" s="11" t="s">
        <v>260</v>
      </c>
      <c r="E3370" s="19" t="s">
        <v>6870</v>
      </c>
      <c r="F3370" s="10">
        <v>42036</v>
      </c>
      <c r="G3370" s="10">
        <v>45323</v>
      </c>
      <c r="H3370" s="11">
        <v>10</v>
      </c>
      <c r="I3370" s="20" t="s">
        <v>259</v>
      </c>
      <c r="J3370" s="11" t="s">
        <v>261</v>
      </c>
      <c r="K3370" s="11" t="s">
        <v>8715</v>
      </c>
      <c r="L3370" s="11">
        <v>2</v>
      </c>
    </row>
    <row r="3371" spans="1:12">
      <c r="A3371" s="11" t="s">
        <v>6621</v>
      </c>
      <c r="D3371" s="11" t="s">
        <v>260</v>
      </c>
      <c r="E3371" s="19" t="s">
        <v>6871</v>
      </c>
      <c r="F3371" s="10">
        <v>42036</v>
      </c>
      <c r="G3371" s="10">
        <v>45323</v>
      </c>
      <c r="H3371" s="11">
        <v>10</v>
      </c>
      <c r="I3371" s="20" t="s">
        <v>259</v>
      </c>
      <c r="J3371" s="11" t="s">
        <v>261</v>
      </c>
      <c r="K3371" s="11" t="s">
        <v>8715</v>
      </c>
      <c r="L3371" s="11">
        <v>2</v>
      </c>
    </row>
    <row r="3372" spans="1:12">
      <c r="A3372" s="11" t="s">
        <v>6622</v>
      </c>
      <c r="D3372" s="11" t="s">
        <v>260</v>
      </c>
      <c r="E3372" s="19" t="s">
        <v>6872</v>
      </c>
      <c r="F3372" s="10">
        <v>42036</v>
      </c>
      <c r="G3372" s="10">
        <v>45323</v>
      </c>
      <c r="H3372" s="11">
        <v>10</v>
      </c>
      <c r="I3372" s="20" t="s">
        <v>259</v>
      </c>
      <c r="J3372" s="11" t="s">
        <v>261</v>
      </c>
      <c r="K3372" s="11" t="s">
        <v>8715</v>
      </c>
      <c r="L3372" s="11">
        <v>2</v>
      </c>
    </row>
    <row r="3373" spans="1:12">
      <c r="A3373" s="11" t="s">
        <v>6623</v>
      </c>
      <c r="D3373" s="11" t="s">
        <v>260</v>
      </c>
      <c r="E3373" s="19" t="s">
        <v>6873</v>
      </c>
      <c r="F3373" s="10">
        <v>42036</v>
      </c>
      <c r="G3373" s="10">
        <v>45323</v>
      </c>
      <c r="H3373" s="11">
        <v>10</v>
      </c>
      <c r="I3373" s="20" t="s">
        <v>259</v>
      </c>
      <c r="J3373" s="11" t="s">
        <v>261</v>
      </c>
      <c r="K3373" s="11" t="s">
        <v>8715</v>
      </c>
      <c r="L3373" s="11">
        <v>2</v>
      </c>
    </row>
    <row r="3374" spans="1:12">
      <c r="A3374" s="11" t="s">
        <v>6624</v>
      </c>
      <c r="D3374" s="11" t="s">
        <v>260</v>
      </c>
      <c r="E3374" s="19" t="s">
        <v>6874</v>
      </c>
      <c r="F3374" s="10">
        <v>42036</v>
      </c>
      <c r="G3374" s="10">
        <v>45323</v>
      </c>
      <c r="H3374" s="11">
        <v>10</v>
      </c>
      <c r="I3374" s="20" t="s">
        <v>259</v>
      </c>
      <c r="J3374" s="11" t="s">
        <v>261</v>
      </c>
      <c r="K3374" s="11" t="s">
        <v>8715</v>
      </c>
      <c r="L3374" s="11">
        <v>2</v>
      </c>
    </row>
    <row r="3375" spans="1:12">
      <c r="A3375" s="11" t="s">
        <v>6625</v>
      </c>
      <c r="D3375" s="11" t="s">
        <v>260</v>
      </c>
      <c r="E3375" s="19" t="s">
        <v>6875</v>
      </c>
      <c r="F3375" s="10">
        <v>42036</v>
      </c>
      <c r="G3375" s="10">
        <v>45323</v>
      </c>
      <c r="H3375" s="11">
        <v>10</v>
      </c>
      <c r="I3375" s="20" t="s">
        <v>259</v>
      </c>
      <c r="J3375" s="11" t="s">
        <v>261</v>
      </c>
      <c r="K3375" s="11" t="s">
        <v>8715</v>
      </c>
      <c r="L3375" s="11">
        <v>2</v>
      </c>
    </row>
    <row r="3376" spans="1:12">
      <c r="A3376" s="11" t="s">
        <v>6626</v>
      </c>
      <c r="D3376" s="11" t="s">
        <v>260</v>
      </c>
      <c r="E3376" s="19" t="s">
        <v>6876</v>
      </c>
      <c r="F3376" s="10">
        <v>42036</v>
      </c>
      <c r="G3376" s="10">
        <v>45323</v>
      </c>
      <c r="H3376" s="11">
        <v>10</v>
      </c>
      <c r="I3376" s="20" t="s">
        <v>259</v>
      </c>
      <c r="J3376" s="11" t="s">
        <v>261</v>
      </c>
      <c r="K3376" s="11" t="s">
        <v>8715</v>
      </c>
      <c r="L3376" s="11">
        <v>2</v>
      </c>
    </row>
    <row r="3377" spans="1:12">
      <c r="A3377" s="11" t="s">
        <v>6627</v>
      </c>
      <c r="D3377" s="11" t="s">
        <v>260</v>
      </c>
      <c r="E3377" s="19" t="s">
        <v>6877</v>
      </c>
      <c r="F3377" s="10">
        <v>42036</v>
      </c>
      <c r="G3377" s="10">
        <v>45323</v>
      </c>
      <c r="H3377" s="11">
        <v>10</v>
      </c>
      <c r="I3377" s="20" t="s">
        <v>259</v>
      </c>
      <c r="J3377" s="11" t="s">
        <v>261</v>
      </c>
      <c r="K3377" s="11" t="s">
        <v>8715</v>
      </c>
      <c r="L3377" s="11">
        <v>2</v>
      </c>
    </row>
    <row r="3378" spans="1:12">
      <c r="A3378" s="11" t="s">
        <v>6628</v>
      </c>
      <c r="D3378" s="11" t="s">
        <v>260</v>
      </c>
      <c r="E3378" s="19" t="s">
        <v>6878</v>
      </c>
      <c r="F3378" s="10">
        <v>42036</v>
      </c>
      <c r="G3378" s="10">
        <v>45323</v>
      </c>
      <c r="H3378" s="11">
        <v>10</v>
      </c>
      <c r="I3378" s="20" t="s">
        <v>259</v>
      </c>
      <c r="J3378" s="11" t="s">
        <v>261</v>
      </c>
      <c r="K3378" s="11" t="s">
        <v>8715</v>
      </c>
      <c r="L3378" s="11">
        <v>2</v>
      </c>
    </row>
    <row r="3379" spans="1:12">
      <c r="A3379" s="11" t="s">
        <v>6629</v>
      </c>
      <c r="D3379" s="11" t="s">
        <v>260</v>
      </c>
      <c r="E3379" s="19" t="s">
        <v>6879</v>
      </c>
      <c r="F3379" s="10">
        <v>42036</v>
      </c>
      <c r="G3379" s="10">
        <v>45323</v>
      </c>
      <c r="H3379" s="11">
        <v>10</v>
      </c>
      <c r="I3379" s="20" t="s">
        <v>259</v>
      </c>
      <c r="J3379" s="11" t="s">
        <v>261</v>
      </c>
      <c r="K3379" s="11" t="s">
        <v>8715</v>
      </c>
      <c r="L3379" s="11">
        <v>2</v>
      </c>
    </row>
    <row r="3380" spans="1:12">
      <c r="A3380" s="11" t="s">
        <v>6630</v>
      </c>
      <c r="D3380" s="11" t="s">
        <v>260</v>
      </c>
      <c r="E3380" s="19" t="s">
        <v>6880</v>
      </c>
      <c r="F3380" s="10">
        <v>42036</v>
      </c>
      <c r="G3380" s="10">
        <v>45323</v>
      </c>
      <c r="H3380" s="11">
        <v>10</v>
      </c>
      <c r="I3380" s="20" t="s">
        <v>259</v>
      </c>
      <c r="J3380" s="11" t="s">
        <v>261</v>
      </c>
      <c r="K3380" s="11" t="s">
        <v>8715</v>
      </c>
      <c r="L3380" s="11">
        <v>2</v>
      </c>
    </row>
    <row r="3381" spans="1:12">
      <c r="A3381" s="11" t="s">
        <v>6631</v>
      </c>
      <c r="D3381" s="11" t="s">
        <v>260</v>
      </c>
      <c r="E3381" s="19" t="s">
        <v>6881</v>
      </c>
      <c r="F3381" s="10">
        <v>42036</v>
      </c>
      <c r="G3381" s="10">
        <v>45323</v>
      </c>
      <c r="H3381" s="11">
        <v>10</v>
      </c>
      <c r="I3381" s="20" t="s">
        <v>259</v>
      </c>
      <c r="J3381" s="11" t="s">
        <v>261</v>
      </c>
      <c r="K3381" s="11" t="s">
        <v>8715</v>
      </c>
      <c r="L3381" s="11">
        <v>2</v>
      </c>
    </row>
    <row r="3382" spans="1:12">
      <c r="A3382" s="11" t="s">
        <v>6632</v>
      </c>
      <c r="D3382" s="11" t="s">
        <v>260</v>
      </c>
      <c r="E3382" s="19" t="s">
        <v>6882</v>
      </c>
      <c r="F3382" s="10">
        <v>42036</v>
      </c>
      <c r="G3382" s="10">
        <v>45323</v>
      </c>
      <c r="H3382" s="11">
        <v>10</v>
      </c>
      <c r="I3382" s="20" t="s">
        <v>259</v>
      </c>
      <c r="J3382" s="11" t="s">
        <v>261</v>
      </c>
      <c r="K3382" s="11" t="s">
        <v>8715</v>
      </c>
      <c r="L3382" s="11">
        <v>2</v>
      </c>
    </row>
    <row r="3383" spans="1:12">
      <c r="A3383" s="11" t="s">
        <v>6633</v>
      </c>
      <c r="D3383" s="11" t="s">
        <v>260</v>
      </c>
      <c r="E3383" s="19" t="s">
        <v>6883</v>
      </c>
      <c r="F3383" s="10">
        <v>42036</v>
      </c>
      <c r="G3383" s="10">
        <v>45323</v>
      </c>
      <c r="H3383" s="11">
        <v>10</v>
      </c>
      <c r="I3383" s="20" t="s">
        <v>259</v>
      </c>
      <c r="J3383" s="11" t="s">
        <v>261</v>
      </c>
      <c r="K3383" s="11" t="s">
        <v>8715</v>
      </c>
      <c r="L3383" s="11">
        <v>2</v>
      </c>
    </row>
    <row r="3384" spans="1:12">
      <c r="A3384" s="11" t="s">
        <v>6634</v>
      </c>
      <c r="D3384" s="11" t="s">
        <v>260</v>
      </c>
      <c r="E3384" s="19" t="s">
        <v>6884</v>
      </c>
      <c r="F3384" s="10">
        <v>42036</v>
      </c>
      <c r="G3384" s="10">
        <v>45323</v>
      </c>
      <c r="H3384" s="11">
        <v>10</v>
      </c>
      <c r="I3384" s="20" t="s">
        <v>259</v>
      </c>
      <c r="J3384" s="11" t="s">
        <v>261</v>
      </c>
      <c r="K3384" s="11" t="s">
        <v>8715</v>
      </c>
      <c r="L3384" s="11">
        <v>2</v>
      </c>
    </row>
    <row r="3385" spans="1:12">
      <c r="A3385" s="11" t="s">
        <v>6635</v>
      </c>
      <c r="D3385" s="11" t="s">
        <v>260</v>
      </c>
      <c r="E3385" s="19" t="s">
        <v>6885</v>
      </c>
      <c r="F3385" s="10">
        <v>42036</v>
      </c>
      <c r="G3385" s="10">
        <v>45323</v>
      </c>
      <c r="H3385" s="11">
        <v>10</v>
      </c>
      <c r="I3385" s="20" t="s">
        <v>259</v>
      </c>
      <c r="J3385" s="11" t="s">
        <v>261</v>
      </c>
      <c r="K3385" s="11" t="s">
        <v>8715</v>
      </c>
      <c r="L3385" s="11">
        <v>2</v>
      </c>
    </row>
    <row r="3386" spans="1:12">
      <c r="A3386" s="11" t="s">
        <v>6636</v>
      </c>
      <c r="D3386" s="11" t="s">
        <v>260</v>
      </c>
      <c r="E3386" s="19" t="s">
        <v>6886</v>
      </c>
      <c r="F3386" s="10">
        <v>42036</v>
      </c>
      <c r="G3386" s="10">
        <v>45323</v>
      </c>
      <c r="H3386" s="11">
        <v>10</v>
      </c>
      <c r="I3386" s="20" t="s">
        <v>259</v>
      </c>
      <c r="J3386" s="11" t="s">
        <v>261</v>
      </c>
      <c r="K3386" s="11" t="s">
        <v>8715</v>
      </c>
      <c r="L3386" s="11">
        <v>2</v>
      </c>
    </row>
    <row r="3387" spans="1:12">
      <c r="A3387" s="11" t="s">
        <v>6637</v>
      </c>
      <c r="D3387" s="11" t="s">
        <v>260</v>
      </c>
      <c r="E3387" s="19" t="s">
        <v>6887</v>
      </c>
      <c r="F3387" s="10">
        <v>42036</v>
      </c>
      <c r="G3387" s="10">
        <v>45323</v>
      </c>
      <c r="H3387" s="11">
        <v>10</v>
      </c>
      <c r="I3387" s="20" t="s">
        <v>259</v>
      </c>
      <c r="J3387" s="11" t="s">
        <v>261</v>
      </c>
      <c r="K3387" s="11" t="s">
        <v>8715</v>
      </c>
      <c r="L3387" s="11">
        <v>2</v>
      </c>
    </row>
    <row r="3388" spans="1:12">
      <c r="A3388" s="11" t="s">
        <v>6638</v>
      </c>
      <c r="D3388" s="11" t="s">
        <v>260</v>
      </c>
      <c r="E3388" s="19" t="s">
        <v>6888</v>
      </c>
      <c r="F3388" s="10">
        <v>42036</v>
      </c>
      <c r="G3388" s="10">
        <v>45323</v>
      </c>
      <c r="H3388" s="11">
        <v>10</v>
      </c>
      <c r="I3388" s="20" t="s">
        <v>259</v>
      </c>
      <c r="J3388" s="11" t="s">
        <v>261</v>
      </c>
      <c r="K3388" s="11" t="s">
        <v>8715</v>
      </c>
      <c r="L3388" s="11">
        <v>2</v>
      </c>
    </row>
    <row r="3389" spans="1:12">
      <c r="A3389" s="11" t="s">
        <v>6639</v>
      </c>
      <c r="D3389" s="11" t="s">
        <v>260</v>
      </c>
      <c r="E3389" s="19" t="s">
        <v>6889</v>
      </c>
      <c r="F3389" s="10">
        <v>42036</v>
      </c>
      <c r="G3389" s="10">
        <v>45323</v>
      </c>
      <c r="H3389" s="11">
        <v>10</v>
      </c>
      <c r="I3389" s="20" t="s">
        <v>259</v>
      </c>
      <c r="J3389" s="11" t="s">
        <v>261</v>
      </c>
      <c r="K3389" s="11" t="s">
        <v>8715</v>
      </c>
      <c r="L3389" s="11">
        <v>2</v>
      </c>
    </row>
    <row r="3390" spans="1:12">
      <c r="A3390" s="11" t="s">
        <v>6640</v>
      </c>
      <c r="D3390" s="11" t="s">
        <v>260</v>
      </c>
      <c r="E3390" s="19" t="s">
        <v>6890</v>
      </c>
      <c r="F3390" s="10">
        <v>42036</v>
      </c>
      <c r="G3390" s="10">
        <v>45323</v>
      </c>
      <c r="H3390" s="11">
        <v>10</v>
      </c>
      <c r="I3390" s="20" t="s">
        <v>259</v>
      </c>
      <c r="J3390" s="11" t="s">
        <v>261</v>
      </c>
      <c r="K3390" s="11" t="s">
        <v>8715</v>
      </c>
      <c r="L3390" s="11">
        <v>2</v>
      </c>
    </row>
    <row r="3391" spans="1:12">
      <c r="A3391" s="11" t="s">
        <v>6641</v>
      </c>
      <c r="D3391" s="11" t="s">
        <v>260</v>
      </c>
      <c r="E3391" s="19" t="s">
        <v>6891</v>
      </c>
      <c r="F3391" s="10">
        <v>42036</v>
      </c>
      <c r="G3391" s="10">
        <v>45323</v>
      </c>
      <c r="H3391" s="11">
        <v>10</v>
      </c>
      <c r="I3391" s="20" t="s">
        <v>259</v>
      </c>
      <c r="J3391" s="11" t="s">
        <v>261</v>
      </c>
      <c r="K3391" s="11" t="s">
        <v>8715</v>
      </c>
      <c r="L3391" s="11">
        <v>2</v>
      </c>
    </row>
    <row r="3392" spans="1:12">
      <c r="A3392" s="11" t="s">
        <v>6642</v>
      </c>
      <c r="D3392" s="11" t="s">
        <v>260</v>
      </c>
      <c r="E3392" s="19" t="s">
        <v>6892</v>
      </c>
      <c r="F3392" s="10">
        <v>42036</v>
      </c>
      <c r="G3392" s="10">
        <v>45323</v>
      </c>
      <c r="H3392" s="11">
        <v>10</v>
      </c>
      <c r="I3392" s="20" t="s">
        <v>259</v>
      </c>
      <c r="J3392" s="11" t="s">
        <v>261</v>
      </c>
      <c r="K3392" s="11" t="s">
        <v>8715</v>
      </c>
      <c r="L3392" s="11">
        <v>2</v>
      </c>
    </row>
    <row r="3393" spans="1:12">
      <c r="A3393" s="11" t="s">
        <v>6643</v>
      </c>
      <c r="D3393" s="11" t="s">
        <v>260</v>
      </c>
      <c r="E3393" s="19" t="s">
        <v>6893</v>
      </c>
      <c r="F3393" s="10">
        <v>42036</v>
      </c>
      <c r="G3393" s="10">
        <v>45323</v>
      </c>
      <c r="H3393" s="11">
        <v>10</v>
      </c>
      <c r="I3393" s="20" t="s">
        <v>259</v>
      </c>
      <c r="J3393" s="11" t="s">
        <v>261</v>
      </c>
      <c r="K3393" s="11" t="s">
        <v>8715</v>
      </c>
      <c r="L3393" s="11">
        <v>2</v>
      </c>
    </row>
    <row r="3394" spans="1:12">
      <c r="A3394" s="11" t="s">
        <v>6644</v>
      </c>
      <c r="D3394" s="11" t="s">
        <v>260</v>
      </c>
      <c r="E3394" s="19" t="s">
        <v>6894</v>
      </c>
      <c r="F3394" s="10">
        <v>42036</v>
      </c>
      <c r="G3394" s="10">
        <v>45323</v>
      </c>
      <c r="H3394" s="11">
        <v>10</v>
      </c>
      <c r="I3394" s="20" t="s">
        <v>259</v>
      </c>
      <c r="J3394" s="11" t="s">
        <v>261</v>
      </c>
      <c r="K3394" s="11" t="s">
        <v>8715</v>
      </c>
      <c r="L3394" s="11">
        <v>2</v>
      </c>
    </row>
    <row r="3395" spans="1:12">
      <c r="A3395" s="11" t="s">
        <v>6645</v>
      </c>
      <c r="D3395" s="11" t="s">
        <v>260</v>
      </c>
      <c r="E3395" s="19" t="s">
        <v>6895</v>
      </c>
      <c r="F3395" s="10">
        <v>42036</v>
      </c>
      <c r="G3395" s="10">
        <v>45323</v>
      </c>
      <c r="H3395" s="11">
        <v>10</v>
      </c>
      <c r="I3395" s="20" t="s">
        <v>259</v>
      </c>
      <c r="J3395" s="11" t="s">
        <v>261</v>
      </c>
      <c r="K3395" s="11" t="s">
        <v>8715</v>
      </c>
      <c r="L3395" s="11">
        <v>2</v>
      </c>
    </row>
    <row r="3396" spans="1:12">
      <c r="A3396" s="11" t="s">
        <v>6646</v>
      </c>
      <c r="D3396" s="11" t="s">
        <v>260</v>
      </c>
      <c r="E3396" s="19" t="s">
        <v>6896</v>
      </c>
      <c r="F3396" s="10">
        <v>42036</v>
      </c>
      <c r="G3396" s="10">
        <v>45323</v>
      </c>
      <c r="H3396" s="11">
        <v>10</v>
      </c>
      <c r="I3396" s="20" t="s">
        <v>259</v>
      </c>
      <c r="J3396" s="11" t="s">
        <v>261</v>
      </c>
      <c r="K3396" s="11" t="s">
        <v>8715</v>
      </c>
      <c r="L3396" s="11">
        <v>2</v>
      </c>
    </row>
    <row r="3397" spans="1:12">
      <c r="A3397" s="11" t="s">
        <v>6647</v>
      </c>
      <c r="D3397" s="11" t="s">
        <v>260</v>
      </c>
      <c r="E3397" s="19" t="s">
        <v>6897</v>
      </c>
      <c r="F3397" s="10">
        <v>42036</v>
      </c>
      <c r="G3397" s="10">
        <v>45323</v>
      </c>
      <c r="H3397" s="11">
        <v>10</v>
      </c>
      <c r="I3397" s="20" t="s">
        <v>259</v>
      </c>
      <c r="J3397" s="11" t="s">
        <v>261</v>
      </c>
      <c r="K3397" s="11" t="s">
        <v>8715</v>
      </c>
      <c r="L3397" s="11">
        <v>2</v>
      </c>
    </row>
    <row r="3398" spans="1:12">
      <c r="A3398" s="11" t="s">
        <v>6648</v>
      </c>
      <c r="D3398" s="11" t="s">
        <v>260</v>
      </c>
      <c r="E3398" s="19" t="s">
        <v>6898</v>
      </c>
      <c r="F3398" s="10">
        <v>42036</v>
      </c>
      <c r="G3398" s="10">
        <v>45323</v>
      </c>
      <c r="H3398" s="11">
        <v>10</v>
      </c>
      <c r="I3398" s="20" t="s">
        <v>259</v>
      </c>
      <c r="J3398" s="11" t="s">
        <v>261</v>
      </c>
      <c r="K3398" s="11" t="s">
        <v>8715</v>
      </c>
      <c r="L3398" s="11">
        <v>2</v>
      </c>
    </row>
    <row r="3399" spans="1:12">
      <c r="A3399" s="11" t="s">
        <v>6649</v>
      </c>
      <c r="D3399" s="11" t="s">
        <v>260</v>
      </c>
      <c r="E3399" s="19" t="s">
        <v>6899</v>
      </c>
      <c r="F3399" s="10">
        <v>42036</v>
      </c>
      <c r="G3399" s="10">
        <v>45323</v>
      </c>
      <c r="H3399" s="11">
        <v>10</v>
      </c>
      <c r="I3399" s="20" t="s">
        <v>259</v>
      </c>
      <c r="J3399" s="11" t="s">
        <v>261</v>
      </c>
      <c r="K3399" s="11" t="s">
        <v>8715</v>
      </c>
      <c r="L3399" s="11">
        <v>2</v>
      </c>
    </row>
    <row r="3400" spans="1:12">
      <c r="A3400" s="11" t="s">
        <v>6650</v>
      </c>
      <c r="D3400" s="11" t="s">
        <v>260</v>
      </c>
      <c r="E3400" s="19" t="s">
        <v>6900</v>
      </c>
      <c r="F3400" s="10">
        <v>42036</v>
      </c>
      <c r="G3400" s="10">
        <v>45323</v>
      </c>
      <c r="H3400" s="11">
        <v>10</v>
      </c>
      <c r="I3400" s="20" t="s">
        <v>259</v>
      </c>
      <c r="J3400" s="11" t="s">
        <v>261</v>
      </c>
      <c r="K3400" s="11" t="s">
        <v>8715</v>
      </c>
      <c r="L3400" s="11">
        <v>2</v>
      </c>
    </row>
    <row r="3401" spans="1:12">
      <c r="A3401" s="11" t="s">
        <v>6651</v>
      </c>
      <c r="D3401" s="11" t="s">
        <v>260</v>
      </c>
      <c r="E3401" s="19" t="s">
        <v>6901</v>
      </c>
      <c r="F3401" s="10">
        <v>42036</v>
      </c>
      <c r="G3401" s="10">
        <v>45323</v>
      </c>
      <c r="H3401" s="11">
        <v>10</v>
      </c>
      <c r="I3401" s="20" t="s">
        <v>259</v>
      </c>
      <c r="J3401" s="11" t="s">
        <v>261</v>
      </c>
      <c r="K3401" s="11" t="s">
        <v>8715</v>
      </c>
      <c r="L3401" s="11">
        <v>2</v>
      </c>
    </row>
    <row r="3402" spans="1:12">
      <c r="A3402" s="11" t="s">
        <v>6652</v>
      </c>
      <c r="D3402" s="11" t="s">
        <v>260</v>
      </c>
      <c r="E3402" s="19" t="s">
        <v>6902</v>
      </c>
      <c r="F3402" s="10">
        <v>42036</v>
      </c>
      <c r="G3402" s="10">
        <v>45323</v>
      </c>
      <c r="H3402" s="11">
        <v>10</v>
      </c>
      <c r="I3402" s="20" t="s">
        <v>259</v>
      </c>
      <c r="J3402" s="11" t="s">
        <v>261</v>
      </c>
      <c r="K3402" s="11" t="s">
        <v>8715</v>
      </c>
      <c r="L3402" s="11">
        <v>2</v>
      </c>
    </row>
    <row r="3403" spans="1:12">
      <c r="A3403" s="11" t="s">
        <v>6653</v>
      </c>
      <c r="D3403" s="11" t="s">
        <v>260</v>
      </c>
      <c r="E3403" s="19" t="s">
        <v>6903</v>
      </c>
      <c r="F3403" s="10">
        <v>42036</v>
      </c>
      <c r="G3403" s="10">
        <v>45323</v>
      </c>
      <c r="H3403" s="11">
        <v>10</v>
      </c>
      <c r="I3403" s="20" t="s">
        <v>259</v>
      </c>
      <c r="J3403" s="11" t="s">
        <v>261</v>
      </c>
      <c r="K3403" s="11" t="s">
        <v>8715</v>
      </c>
      <c r="L3403" s="11">
        <v>2</v>
      </c>
    </row>
    <row r="3404" spans="1:12">
      <c r="A3404" s="11" t="s">
        <v>6654</v>
      </c>
      <c r="D3404" s="11" t="s">
        <v>260</v>
      </c>
      <c r="E3404" s="19" t="s">
        <v>6904</v>
      </c>
      <c r="F3404" s="10">
        <v>42036</v>
      </c>
      <c r="G3404" s="10">
        <v>45323</v>
      </c>
      <c r="H3404" s="11">
        <v>10</v>
      </c>
      <c r="I3404" s="20" t="s">
        <v>259</v>
      </c>
      <c r="J3404" s="11" t="s">
        <v>261</v>
      </c>
      <c r="K3404" s="11" t="s">
        <v>8715</v>
      </c>
      <c r="L3404" s="11">
        <v>2</v>
      </c>
    </row>
    <row r="3405" spans="1:12">
      <c r="A3405" s="11" t="s">
        <v>6655</v>
      </c>
      <c r="D3405" s="11" t="s">
        <v>260</v>
      </c>
      <c r="E3405" s="19" t="s">
        <v>6905</v>
      </c>
      <c r="F3405" s="10">
        <v>42036</v>
      </c>
      <c r="G3405" s="10">
        <v>45323</v>
      </c>
      <c r="H3405" s="11">
        <v>10</v>
      </c>
      <c r="I3405" s="20" t="s">
        <v>259</v>
      </c>
      <c r="J3405" s="11" t="s">
        <v>261</v>
      </c>
      <c r="K3405" s="11" t="s">
        <v>8715</v>
      </c>
      <c r="L3405" s="11">
        <v>2</v>
      </c>
    </row>
    <row r="3406" spans="1:12">
      <c r="A3406" s="11" t="s">
        <v>6656</v>
      </c>
      <c r="D3406" s="11" t="s">
        <v>260</v>
      </c>
      <c r="E3406" s="19" t="s">
        <v>6906</v>
      </c>
      <c r="F3406" s="10">
        <v>42036</v>
      </c>
      <c r="G3406" s="10">
        <v>45323</v>
      </c>
      <c r="H3406" s="11">
        <v>10</v>
      </c>
      <c r="I3406" s="20" t="s">
        <v>259</v>
      </c>
      <c r="J3406" s="11" t="s">
        <v>261</v>
      </c>
      <c r="K3406" s="11" t="s">
        <v>8715</v>
      </c>
      <c r="L3406" s="11">
        <v>2</v>
      </c>
    </row>
    <row r="3407" spans="1:12">
      <c r="A3407" s="11" t="s">
        <v>6657</v>
      </c>
      <c r="D3407" s="11" t="s">
        <v>260</v>
      </c>
      <c r="E3407" s="19" t="s">
        <v>6907</v>
      </c>
      <c r="F3407" s="10">
        <v>42036</v>
      </c>
      <c r="G3407" s="10">
        <v>45323</v>
      </c>
      <c r="H3407" s="11">
        <v>10</v>
      </c>
      <c r="I3407" s="20" t="s">
        <v>259</v>
      </c>
      <c r="J3407" s="11" t="s">
        <v>261</v>
      </c>
      <c r="K3407" s="11" t="s">
        <v>8715</v>
      </c>
      <c r="L3407" s="11">
        <v>2</v>
      </c>
    </row>
    <row r="3408" spans="1:12">
      <c r="A3408" s="11" t="s">
        <v>6658</v>
      </c>
      <c r="D3408" s="11" t="s">
        <v>260</v>
      </c>
      <c r="E3408" s="19" t="s">
        <v>6908</v>
      </c>
      <c r="F3408" s="10">
        <v>42036</v>
      </c>
      <c r="G3408" s="10">
        <v>45323</v>
      </c>
      <c r="H3408" s="11">
        <v>10</v>
      </c>
      <c r="I3408" s="20" t="s">
        <v>259</v>
      </c>
      <c r="J3408" s="11" t="s">
        <v>261</v>
      </c>
      <c r="K3408" s="11" t="s">
        <v>8715</v>
      </c>
      <c r="L3408" s="11">
        <v>2</v>
      </c>
    </row>
    <row r="3409" spans="1:12">
      <c r="A3409" s="11" t="s">
        <v>6659</v>
      </c>
      <c r="D3409" s="11" t="s">
        <v>260</v>
      </c>
      <c r="E3409" s="19" t="s">
        <v>6909</v>
      </c>
      <c r="F3409" s="10">
        <v>42036</v>
      </c>
      <c r="G3409" s="10">
        <v>45323</v>
      </c>
      <c r="H3409" s="11">
        <v>10</v>
      </c>
      <c r="I3409" s="20" t="s">
        <v>259</v>
      </c>
      <c r="J3409" s="11" t="s">
        <v>261</v>
      </c>
      <c r="K3409" s="11" t="s">
        <v>8715</v>
      </c>
      <c r="L3409" s="11">
        <v>2</v>
      </c>
    </row>
    <row r="3410" spans="1:12">
      <c r="A3410" s="11" t="s">
        <v>6660</v>
      </c>
      <c r="D3410" s="11" t="s">
        <v>260</v>
      </c>
      <c r="E3410" s="19" t="s">
        <v>6910</v>
      </c>
      <c r="F3410" s="10">
        <v>42036</v>
      </c>
      <c r="G3410" s="10">
        <v>45323</v>
      </c>
      <c r="H3410" s="11">
        <v>10</v>
      </c>
      <c r="I3410" s="20" t="s">
        <v>259</v>
      </c>
      <c r="J3410" s="11" t="s">
        <v>261</v>
      </c>
      <c r="K3410" s="11" t="s">
        <v>8715</v>
      </c>
      <c r="L3410" s="11">
        <v>2</v>
      </c>
    </row>
    <row r="3411" spans="1:12">
      <c r="A3411" s="11" t="s">
        <v>6661</v>
      </c>
      <c r="D3411" s="11" t="s">
        <v>260</v>
      </c>
      <c r="E3411" s="19" t="s">
        <v>6911</v>
      </c>
      <c r="F3411" s="10">
        <v>42036</v>
      </c>
      <c r="G3411" s="10">
        <v>45323</v>
      </c>
      <c r="H3411" s="11">
        <v>10</v>
      </c>
      <c r="I3411" s="20" t="s">
        <v>259</v>
      </c>
      <c r="J3411" s="11" t="s">
        <v>261</v>
      </c>
      <c r="K3411" s="11" t="s">
        <v>8715</v>
      </c>
      <c r="L3411" s="11">
        <v>2</v>
      </c>
    </row>
    <row r="3412" spans="1:12">
      <c r="A3412" s="11" t="s">
        <v>6662</v>
      </c>
      <c r="D3412" s="11" t="s">
        <v>260</v>
      </c>
      <c r="E3412" s="19" t="s">
        <v>6912</v>
      </c>
      <c r="F3412" s="10">
        <v>42036</v>
      </c>
      <c r="G3412" s="10">
        <v>45323</v>
      </c>
      <c r="H3412" s="11">
        <v>10</v>
      </c>
      <c r="I3412" s="20" t="s">
        <v>259</v>
      </c>
      <c r="J3412" s="11" t="s">
        <v>261</v>
      </c>
      <c r="K3412" s="11" t="s">
        <v>8715</v>
      </c>
      <c r="L3412" s="11">
        <v>2</v>
      </c>
    </row>
    <row r="3413" spans="1:12">
      <c r="A3413" s="11" t="s">
        <v>6663</v>
      </c>
      <c r="D3413" s="11" t="s">
        <v>260</v>
      </c>
      <c r="E3413" s="19" t="s">
        <v>6913</v>
      </c>
      <c r="F3413" s="10">
        <v>42036</v>
      </c>
      <c r="G3413" s="10">
        <v>45323</v>
      </c>
      <c r="H3413" s="11">
        <v>10</v>
      </c>
      <c r="I3413" s="20" t="s">
        <v>259</v>
      </c>
      <c r="J3413" s="11" t="s">
        <v>261</v>
      </c>
      <c r="K3413" s="11" t="s">
        <v>8715</v>
      </c>
      <c r="L3413" s="11">
        <v>2</v>
      </c>
    </row>
    <row r="3414" spans="1:12">
      <c r="A3414" s="11" t="s">
        <v>6664</v>
      </c>
      <c r="D3414" s="11" t="s">
        <v>260</v>
      </c>
      <c r="E3414" s="19" t="s">
        <v>6914</v>
      </c>
      <c r="F3414" s="10">
        <v>42036</v>
      </c>
      <c r="G3414" s="10">
        <v>45323</v>
      </c>
      <c r="H3414" s="11">
        <v>10</v>
      </c>
      <c r="I3414" s="20" t="s">
        <v>259</v>
      </c>
      <c r="J3414" s="11" t="s">
        <v>261</v>
      </c>
      <c r="K3414" s="11" t="s">
        <v>8715</v>
      </c>
      <c r="L3414" s="11">
        <v>2</v>
      </c>
    </row>
    <row r="3415" spans="1:12">
      <c r="A3415" s="11" t="s">
        <v>6665</v>
      </c>
      <c r="D3415" s="11" t="s">
        <v>260</v>
      </c>
      <c r="E3415" s="19" t="s">
        <v>6915</v>
      </c>
      <c r="F3415" s="10">
        <v>42036</v>
      </c>
      <c r="G3415" s="10">
        <v>45323</v>
      </c>
      <c r="H3415" s="11">
        <v>10</v>
      </c>
      <c r="I3415" s="20" t="s">
        <v>259</v>
      </c>
      <c r="J3415" s="11" t="s">
        <v>261</v>
      </c>
      <c r="K3415" s="11" t="s">
        <v>8715</v>
      </c>
      <c r="L3415" s="11">
        <v>2</v>
      </c>
    </row>
    <row r="3416" spans="1:12">
      <c r="A3416" s="11" t="s">
        <v>6666</v>
      </c>
      <c r="D3416" s="11" t="s">
        <v>260</v>
      </c>
      <c r="E3416" s="19" t="s">
        <v>6916</v>
      </c>
      <c r="F3416" s="10">
        <v>42036</v>
      </c>
      <c r="G3416" s="10">
        <v>45323</v>
      </c>
      <c r="H3416" s="11">
        <v>10</v>
      </c>
      <c r="I3416" s="20" t="s">
        <v>259</v>
      </c>
      <c r="J3416" s="11" t="s">
        <v>261</v>
      </c>
      <c r="K3416" s="11" t="s">
        <v>8715</v>
      </c>
      <c r="L3416" s="11">
        <v>2</v>
      </c>
    </row>
    <row r="3417" spans="1:12">
      <c r="A3417" s="11" t="s">
        <v>6667</v>
      </c>
      <c r="D3417" s="11" t="s">
        <v>260</v>
      </c>
      <c r="E3417" s="19" t="s">
        <v>6917</v>
      </c>
      <c r="F3417" s="10">
        <v>42036</v>
      </c>
      <c r="G3417" s="10">
        <v>45323</v>
      </c>
      <c r="H3417" s="11">
        <v>10</v>
      </c>
      <c r="I3417" s="20" t="s">
        <v>259</v>
      </c>
      <c r="J3417" s="11" t="s">
        <v>261</v>
      </c>
      <c r="K3417" s="11" t="s">
        <v>8715</v>
      </c>
      <c r="L3417" s="11">
        <v>2</v>
      </c>
    </row>
    <row r="3418" spans="1:12">
      <c r="A3418" s="11" t="s">
        <v>6668</v>
      </c>
      <c r="D3418" s="11" t="s">
        <v>260</v>
      </c>
      <c r="E3418" s="19" t="s">
        <v>6918</v>
      </c>
      <c r="F3418" s="10">
        <v>42036</v>
      </c>
      <c r="G3418" s="10">
        <v>45323</v>
      </c>
      <c r="H3418" s="11">
        <v>10</v>
      </c>
      <c r="I3418" s="20" t="s">
        <v>259</v>
      </c>
      <c r="J3418" s="11" t="s">
        <v>261</v>
      </c>
      <c r="K3418" s="11" t="s">
        <v>8715</v>
      </c>
      <c r="L3418" s="11">
        <v>2</v>
      </c>
    </row>
    <row r="3419" spans="1:12">
      <c r="A3419" s="11" t="s">
        <v>6669</v>
      </c>
      <c r="D3419" s="11" t="s">
        <v>260</v>
      </c>
      <c r="E3419" s="19" t="s">
        <v>6919</v>
      </c>
      <c r="F3419" s="10">
        <v>42036</v>
      </c>
      <c r="G3419" s="10">
        <v>45323</v>
      </c>
      <c r="H3419" s="11">
        <v>10</v>
      </c>
      <c r="I3419" s="20" t="s">
        <v>259</v>
      </c>
      <c r="J3419" s="11" t="s">
        <v>261</v>
      </c>
      <c r="K3419" s="11" t="s">
        <v>8715</v>
      </c>
      <c r="L3419" s="11">
        <v>2</v>
      </c>
    </row>
    <row r="3420" spans="1:12">
      <c r="A3420" s="11" t="s">
        <v>6670</v>
      </c>
      <c r="D3420" s="11" t="s">
        <v>260</v>
      </c>
      <c r="E3420" s="19" t="s">
        <v>6920</v>
      </c>
      <c r="F3420" s="10">
        <v>42036</v>
      </c>
      <c r="G3420" s="10">
        <v>45323</v>
      </c>
      <c r="H3420" s="11">
        <v>10</v>
      </c>
      <c r="I3420" s="20" t="s">
        <v>259</v>
      </c>
      <c r="J3420" s="11" t="s">
        <v>261</v>
      </c>
      <c r="K3420" s="11" t="s">
        <v>8715</v>
      </c>
      <c r="L3420" s="11">
        <v>2</v>
      </c>
    </row>
    <row r="3421" spans="1:12">
      <c r="A3421" s="11" t="s">
        <v>6671</v>
      </c>
      <c r="D3421" s="11" t="s">
        <v>260</v>
      </c>
      <c r="E3421" s="19" t="s">
        <v>6921</v>
      </c>
      <c r="F3421" s="10">
        <v>42036</v>
      </c>
      <c r="G3421" s="10">
        <v>45323</v>
      </c>
      <c r="H3421" s="11">
        <v>10</v>
      </c>
      <c r="I3421" s="20" t="s">
        <v>259</v>
      </c>
      <c r="J3421" s="11" t="s">
        <v>261</v>
      </c>
      <c r="K3421" s="11" t="s">
        <v>8715</v>
      </c>
      <c r="L3421" s="11">
        <v>2</v>
      </c>
    </row>
    <row r="3422" spans="1:12">
      <c r="A3422" s="11" t="s">
        <v>6672</v>
      </c>
      <c r="D3422" s="11" t="s">
        <v>260</v>
      </c>
      <c r="E3422" s="19" t="s">
        <v>6922</v>
      </c>
      <c r="F3422" s="10">
        <v>42036</v>
      </c>
      <c r="G3422" s="10">
        <v>45323</v>
      </c>
      <c r="H3422" s="11">
        <v>10</v>
      </c>
      <c r="I3422" s="20" t="s">
        <v>259</v>
      </c>
      <c r="J3422" s="11" t="s">
        <v>261</v>
      </c>
      <c r="K3422" s="11" t="s">
        <v>8715</v>
      </c>
      <c r="L3422" s="11">
        <v>2</v>
      </c>
    </row>
    <row r="3423" spans="1:12">
      <c r="A3423" s="11" t="s">
        <v>6673</v>
      </c>
      <c r="D3423" s="11" t="s">
        <v>260</v>
      </c>
      <c r="E3423" s="19" t="s">
        <v>6923</v>
      </c>
      <c r="F3423" s="10">
        <v>42036</v>
      </c>
      <c r="G3423" s="10">
        <v>45323</v>
      </c>
      <c r="H3423" s="11">
        <v>10</v>
      </c>
      <c r="I3423" s="20" t="s">
        <v>259</v>
      </c>
      <c r="J3423" s="11" t="s">
        <v>261</v>
      </c>
      <c r="K3423" s="11" t="s">
        <v>8715</v>
      </c>
      <c r="L3423" s="11">
        <v>2</v>
      </c>
    </row>
    <row r="3424" spans="1:12">
      <c r="A3424" s="11" t="s">
        <v>6674</v>
      </c>
      <c r="D3424" s="11" t="s">
        <v>260</v>
      </c>
      <c r="E3424" s="19" t="s">
        <v>6924</v>
      </c>
      <c r="F3424" s="10">
        <v>42036</v>
      </c>
      <c r="G3424" s="10">
        <v>45323</v>
      </c>
      <c r="H3424" s="11">
        <v>10</v>
      </c>
      <c r="I3424" s="20" t="s">
        <v>259</v>
      </c>
      <c r="J3424" s="11" t="s">
        <v>261</v>
      </c>
      <c r="K3424" s="11" t="s">
        <v>8715</v>
      </c>
      <c r="L3424" s="11">
        <v>2</v>
      </c>
    </row>
    <row r="3425" spans="1:12">
      <c r="A3425" s="11" t="s">
        <v>6675</v>
      </c>
      <c r="D3425" s="11" t="s">
        <v>260</v>
      </c>
      <c r="E3425" s="19" t="s">
        <v>6925</v>
      </c>
      <c r="F3425" s="10">
        <v>42036</v>
      </c>
      <c r="G3425" s="10">
        <v>45323</v>
      </c>
      <c r="H3425" s="11">
        <v>10</v>
      </c>
      <c r="I3425" s="20" t="s">
        <v>259</v>
      </c>
      <c r="J3425" s="11" t="s">
        <v>261</v>
      </c>
      <c r="K3425" s="11" t="s">
        <v>8715</v>
      </c>
      <c r="L3425" s="11">
        <v>2</v>
      </c>
    </row>
    <row r="3426" spans="1:12">
      <c r="A3426" s="11" t="s">
        <v>6676</v>
      </c>
      <c r="D3426" s="11" t="s">
        <v>260</v>
      </c>
      <c r="E3426" s="19" t="s">
        <v>6926</v>
      </c>
      <c r="F3426" s="10">
        <v>42036</v>
      </c>
      <c r="G3426" s="10">
        <v>45323</v>
      </c>
      <c r="H3426" s="11">
        <v>10</v>
      </c>
      <c r="I3426" s="20" t="s">
        <v>259</v>
      </c>
      <c r="J3426" s="11" t="s">
        <v>261</v>
      </c>
      <c r="K3426" s="11" t="s">
        <v>8715</v>
      </c>
      <c r="L3426" s="11">
        <v>2</v>
      </c>
    </row>
    <row r="3427" spans="1:12">
      <c r="A3427" s="11" t="s">
        <v>6677</v>
      </c>
      <c r="D3427" s="11" t="s">
        <v>260</v>
      </c>
      <c r="E3427" s="19" t="s">
        <v>6927</v>
      </c>
      <c r="F3427" s="10">
        <v>42036</v>
      </c>
      <c r="G3427" s="10">
        <v>45323</v>
      </c>
      <c r="H3427" s="11">
        <v>10</v>
      </c>
      <c r="I3427" s="20" t="s">
        <v>259</v>
      </c>
      <c r="J3427" s="11" t="s">
        <v>261</v>
      </c>
      <c r="K3427" s="11" t="s">
        <v>8715</v>
      </c>
      <c r="L3427" s="11">
        <v>2</v>
      </c>
    </row>
    <row r="3428" spans="1:12">
      <c r="A3428" s="11" t="s">
        <v>6678</v>
      </c>
      <c r="D3428" s="11" t="s">
        <v>260</v>
      </c>
      <c r="E3428" s="19" t="s">
        <v>6928</v>
      </c>
      <c r="F3428" s="10">
        <v>42036</v>
      </c>
      <c r="G3428" s="10">
        <v>45323</v>
      </c>
      <c r="H3428" s="11">
        <v>10</v>
      </c>
      <c r="I3428" s="20" t="s">
        <v>259</v>
      </c>
      <c r="J3428" s="11" t="s">
        <v>261</v>
      </c>
      <c r="K3428" s="11" t="s">
        <v>8715</v>
      </c>
      <c r="L3428" s="11">
        <v>2</v>
      </c>
    </row>
    <row r="3429" spans="1:12">
      <c r="A3429" s="11" t="s">
        <v>6679</v>
      </c>
      <c r="D3429" s="11" t="s">
        <v>260</v>
      </c>
      <c r="E3429" s="19" t="s">
        <v>6929</v>
      </c>
      <c r="F3429" s="10">
        <v>42036</v>
      </c>
      <c r="G3429" s="10">
        <v>45323</v>
      </c>
      <c r="H3429" s="11">
        <v>10</v>
      </c>
      <c r="I3429" s="20" t="s">
        <v>259</v>
      </c>
      <c r="J3429" s="11" t="s">
        <v>261</v>
      </c>
      <c r="K3429" s="11" t="s">
        <v>8715</v>
      </c>
      <c r="L3429" s="11">
        <v>2</v>
      </c>
    </row>
    <row r="3430" spans="1:12">
      <c r="A3430" s="11" t="s">
        <v>6680</v>
      </c>
      <c r="D3430" s="11" t="s">
        <v>260</v>
      </c>
      <c r="E3430" s="19" t="s">
        <v>6930</v>
      </c>
      <c r="F3430" s="10">
        <v>42036</v>
      </c>
      <c r="G3430" s="10">
        <v>45323</v>
      </c>
      <c r="H3430" s="11">
        <v>10</v>
      </c>
      <c r="I3430" s="20" t="s">
        <v>259</v>
      </c>
      <c r="J3430" s="11" t="s">
        <v>261</v>
      </c>
      <c r="K3430" s="11" t="s">
        <v>8715</v>
      </c>
      <c r="L3430" s="11">
        <v>2</v>
      </c>
    </row>
    <row r="3431" spans="1:12">
      <c r="A3431" s="11" t="s">
        <v>6681</v>
      </c>
      <c r="D3431" s="11" t="s">
        <v>260</v>
      </c>
      <c r="E3431" s="19" t="s">
        <v>6931</v>
      </c>
      <c r="F3431" s="10">
        <v>42036</v>
      </c>
      <c r="G3431" s="10">
        <v>45323</v>
      </c>
      <c r="H3431" s="11">
        <v>10</v>
      </c>
      <c r="I3431" s="20" t="s">
        <v>259</v>
      </c>
      <c r="J3431" s="11" t="s">
        <v>261</v>
      </c>
      <c r="K3431" s="11" t="s">
        <v>8715</v>
      </c>
      <c r="L3431" s="11">
        <v>2</v>
      </c>
    </row>
    <row r="3432" spans="1:12">
      <c r="A3432" s="11" t="s">
        <v>6682</v>
      </c>
      <c r="D3432" s="11" t="s">
        <v>260</v>
      </c>
      <c r="E3432" s="19" t="s">
        <v>6932</v>
      </c>
      <c r="F3432" s="10">
        <v>42036</v>
      </c>
      <c r="G3432" s="10">
        <v>45323</v>
      </c>
      <c r="H3432" s="11">
        <v>10</v>
      </c>
      <c r="I3432" s="20" t="s">
        <v>259</v>
      </c>
      <c r="J3432" s="11" t="s">
        <v>261</v>
      </c>
      <c r="K3432" s="11" t="s">
        <v>8715</v>
      </c>
      <c r="L3432" s="11">
        <v>2</v>
      </c>
    </row>
    <row r="3433" spans="1:12">
      <c r="A3433" s="11" t="s">
        <v>6683</v>
      </c>
      <c r="D3433" s="11" t="s">
        <v>260</v>
      </c>
      <c r="E3433" s="19" t="s">
        <v>6933</v>
      </c>
      <c r="F3433" s="10">
        <v>42036</v>
      </c>
      <c r="G3433" s="10">
        <v>45323</v>
      </c>
      <c r="H3433" s="11">
        <v>10</v>
      </c>
      <c r="I3433" s="20" t="s">
        <v>259</v>
      </c>
      <c r="J3433" s="11" t="s">
        <v>261</v>
      </c>
      <c r="K3433" s="11" t="s">
        <v>8715</v>
      </c>
      <c r="L3433" s="11">
        <v>2</v>
      </c>
    </row>
    <row r="3434" spans="1:12">
      <c r="A3434" s="11" t="s">
        <v>6684</v>
      </c>
      <c r="D3434" s="11" t="s">
        <v>260</v>
      </c>
      <c r="E3434" s="19" t="s">
        <v>6934</v>
      </c>
      <c r="F3434" s="10">
        <v>42036</v>
      </c>
      <c r="G3434" s="10">
        <v>45323</v>
      </c>
      <c r="H3434" s="11">
        <v>10</v>
      </c>
      <c r="I3434" s="20" t="s">
        <v>259</v>
      </c>
      <c r="J3434" s="11" t="s">
        <v>261</v>
      </c>
      <c r="K3434" s="11" t="s">
        <v>8715</v>
      </c>
      <c r="L3434" s="11">
        <v>2</v>
      </c>
    </row>
    <row r="3435" spans="1:12">
      <c r="A3435" s="11" t="s">
        <v>6685</v>
      </c>
      <c r="D3435" s="11" t="s">
        <v>260</v>
      </c>
      <c r="E3435" s="19" t="s">
        <v>6935</v>
      </c>
      <c r="F3435" s="10">
        <v>42036</v>
      </c>
      <c r="G3435" s="10">
        <v>45323</v>
      </c>
      <c r="H3435" s="11">
        <v>10</v>
      </c>
      <c r="I3435" s="20" t="s">
        <v>259</v>
      </c>
      <c r="J3435" s="11" t="s">
        <v>261</v>
      </c>
      <c r="K3435" s="11" t="s">
        <v>8715</v>
      </c>
      <c r="L3435" s="11">
        <v>2</v>
      </c>
    </row>
    <row r="3436" spans="1:12">
      <c r="A3436" s="11" t="s">
        <v>6686</v>
      </c>
      <c r="D3436" s="11" t="s">
        <v>260</v>
      </c>
      <c r="E3436" s="19" t="s">
        <v>6936</v>
      </c>
      <c r="F3436" s="10">
        <v>42036</v>
      </c>
      <c r="G3436" s="10">
        <v>45323</v>
      </c>
      <c r="H3436" s="11">
        <v>10</v>
      </c>
      <c r="I3436" s="20" t="s">
        <v>259</v>
      </c>
      <c r="J3436" s="11" t="s">
        <v>261</v>
      </c>
      <c r="K3436" s="11" t="s">
        <v>8715</v>
      </c>
      <c r="L3436" s="11">
        <v>2</v>
      </c>
    </row>
    <row r="3437" spans="1:12">
      <c r="A3437" s="11" t="s">
        <v>6687</v>
      </c>
      <c r="D3437" s="11" t="s">
        <v>260</v>
      </c>
      <c r="E3437" s="19" t="s">
        <v>6937</v>
      </c>
      <c r="F3437" s="10">
        <v>42036</v>
      </c>
      <c r="G3437" s="10">
        <v>45323</v>
      </c>
      <c r="H3437" s="11">
        <v>10</v>
      </c>
      <c r="I3437" s="20" t="s">
        <v>259</v>
      </c>
      <c r="J3437" s="11" t="s">
        <v>261</v>
      </c>
      <c r="K3437" s="11" t="s">
        <v>8715</v>
      </c>
      <c r="L3437" s="11">
        <v>2</v>
      </c>
    </row>
    <row r="3438" spans="1:12">
      <c r="A3438" s="11" t="s">
        <v>6688</v>
      </c>
      <c r="D3438" s="11" t="s">
        <v>260</v>
      </c>
      <c r="E3438" s="19" t="s">
        <v>6938</v>
      </c>
      <c r="F3438" s="10">
        <v>42036</v>
      </c>
      <c r="G3438" s="10">
        <v>45323</v>
      </c>
      <c r="H3438" s="11">
        <v>10</v>
      </c>
      <c r="I3438" s="20" t="s">
        <v>259</v>
      </c>
      <c r="J3438" s="11" t="s">
        <v>261</v>
      </c>
      <c r="K3438" s="11" t="s">
        <v>8715</v>
      </c>
      <c r="L3438" s="11">
        <v>2</v>
      </c>
    </row>
    <row r="3439" spans="1:12">
      <c r="A3439" s="11" t="s">
        <v>6689</v>
      </c>
      <c r="D3439" s="11" t="s">
        <v>260</v>
      </c>
      <c r="E3439" s="19" t="s">
        <v>6939</v>
      </c>
      <c r="F3439" s="10">
        <v>42036</v>
      </c>
      <c r="G3439" s="10">
        <v>45323</v>
      </c>
      <c r="H3439" s="11">
        <v>10</v>
      </c>
      <c r="I3439" s="20" t="s">
        <v>259</v>
      </c>
      <c r="J3439" s="11" t="s">
        <v>261</v>
      </c>
      <c r="K3439" s="11" t="s">
        <v>8715</v>
      </c>
      <c r="L3439" s="11">
        <v>2</v>
      </c>
    </row>
    <row r="3440" spans="1:12">
      <c r="A3440" s="11" t="s">
        <v>6690</v>
      </c>
      <c r="D3440" s="11" t="s">
        <v>260</v>
      </c>
      <c r="E3440" s="19" t="s">
        <v>6940</v>
      </c>
      <c r="F3440" s="10">
        <v>42036</v>
      </c>
      <c r="G3440" s="10">
        <v>45323</v>
      </c>
      <c r="H3440" s="11">
        <v>10</v>
      </c>
      <c r="I3440" s="20" t="s">
        <v>259</v>
      </c>
      <c r="J3440" s="11" t="s">
        <v>261</v>
      </c>
      <c r="K3440" s="11" t="s">
        <v>8715</v>
      </c>
      <c r="L3440" s="11">
        <v>2</v>
      </c>
    </row>
    <row r="3441" spans="1:12">
      <c r="A3441" s="11" t="s">
        <v>6691</v>
      </c>
      <c r="D3441" s="11" t="s">
        <v>260</v>
      </c>
      <c r="E3441" s="19" t="s">
        <v>6941</v>
      </c>
      <c r="F3441" s="10">
        <v>42036</v>
      </c>
      <c r="G3441" s="10">
        <v>45323</v>
      </c>
      <c r="H3441" s="11">
        <v>10</v>
      </c>
      <c r="I3441" s="20" t="s">
        <v>259</v>
      </c>
      <c r="J3441" s="11" t="s">
        <v>261</v>
      </c>
      <c r="K3441" s="11" t="s">
        <v>8715</v>
      </c>
      <c r="L3441" s="11">
        <v>2</v>
      </c>
    </row>
    <row r="3442" spans="1:12">
      <c r="A3442" s="11" t="s">
        <v>6692</v>
      </c>
      <c r="D3442" s="11" t="s">
        <v>260</v>
      </c>
      <c r="E3442" s="19" t="s">
        <v>6942</v>
      </c>
      <c r="F3442" s="10">
        <v>42036</v>
      </c>
      <c r="G3442" s="10">
        <v>45323</v>
      </c>
      <c r="H3442" s="11">
        <v>10</v>
      </c>
      <c r="I3442" s="20" t="s">
        <v>259</v>
      </c>
      <c r="J3442" s="11" t="s">
        <v>261</v>
      </c>
      <c r="K3442" s="11" t="s">
        <v>8715</v>
      </c>
      <c r="L3442" s="11">
        <v>2</v>
      </c>
    </row>
    <row r="3443" spans="1:12">
      <c r="A3443" s="11" t="s">
        <v>6693</v>
      </c>
      <c r="D3443" s="11" t="s">
        <v>260</v>
      </c>
      <c r="E3443" s="19" t="s">
        <v>6943</v>
      </c>
      <c r="F3443" s="10">
        <v>42036</v>
      </c>
      <c r="G3443" s="10">
        <v>45323</v>
      </c>
      <c r="H3443" s="11">
        <v>10</v>
      </c>
      <c r="I3443" s="20" t="s">
        <v>259</v>
      </c>
      <c r="J3443" s="11" t="s">
        <v>261</v>
      </c>
      <c r="K3443" s="11" t="s">
        <v>8715</v>
      </c>
      <c r="L3443" s="11">
        <v>2</v>
      </c>
    </row>
    <row r="3444" spans="1:12">
      <c r="A3444" s="11" t="s">
        <v>6694</v>
      </c>
      <c r="D3444" s="11" t="s">
        <v>260</v>
      </c>
      <c r="E3444" s="19" t="s">
        <v>6944</v>
      </c>
      <c r="F3444" s="10">
        <v>42036</v>
      </c>
      <c r="G3444" s="10">
        <v>45323</v>
      </c>
      <c r="H3444" s="11">
        <v>10</v>
      </c>
      <c r="I3444" s="20" t="s">
        <v>259</v>
      </c>
      <c r="J3444" s="11" t="s">
        <v>261</v>
      </c>
      <c r="K3444" s="11" t="s">
        <v>8715</v>
      </c>
      <c r="L3444" s="11">
        <v>2</v>
      </c>
    </row>
    <row r="3445" spans="1:12">
      <c r="A3445" s="11" t="s">
        <v>6695</v>
      </c>
      <c r="D3445" s="11" t="s">
        <v>260</v>
      </c>
      <c r="E3445" s="19" t="s">
        <v>6945</v>
      </c>
      <c r="F3445" s="10">
        <v>42036</v>
      </c>
      <c r="G3445" s="10">
        <v>45323</v>
      </c>
      <c r="H3445" s="11">
        <v>10</v>
      </c>
      <c r="I3445" s="20" t="s">
        <v>259</v>
      </c>
      <c r="J3445" s="11" t="s">
        <v>261</v>
      </c>
      <c r="K3445" s="11" t="s">
        <v>8715</v>
      </c>
      <c r="L3445" s="11">
        <v>2</v>
      </c>
    </row>
    <row r="3446" spans="1:12">
      <c r="A3446" s="11" t="s">
        <v>6696</v>
      </c>
      <c r="D3446" s="11" t="s">
        <v>260</v>
      </c>
      <c r="E3446" s="19" t="s">
        <v>6946</v>
      </c>
      <c r="F3446" s="10">
        <v>42036</v>
      </c>
      <c r="G3446" s="10">
        <v>45323</v>
      </c>
      <c r="H3446" s="11">
        <v>10</v>
      </c>
      <c r="I3446" s="20" t="s">
        <v>259</v>
      </c>
      <c r="J3446" s="11" t="s">
        <v>261</v>
      </c>
      <c r="K3446" s="11" t="s">
        <v>8715</v>
      </c>
      <c r="L3446" s="11">
        <v>2</v>
      </c>
    </row>
    <row r="3447" spans="1:12">
      <c r="A3447" s="11" t="s">
        <v>6697</v>
      </c>
      <c r="D3447" s="11" t="s">
        <v>260</v>
      </c>
      <c r="E3447" s="19" t="s">
        <v>6947</v>
      </c>
      <c r="F3447" s="10">
        <v>42036</v>
      </c>
      <c r="G3447" s="10">
        <v>45323</v>
      </c>
      <c r="H3447" s="11">
        <v>10</v>
      </c>
      <c r="I3447" s="20" t="s">
        <v>259</v>
      </c>
      <c r="J3447" s="11" t="s">
        <v>261</v>
      </c>
      <c r="K3447" s="11" t="s">
        <v>8715</v>
      </c>
      <c r="L3447" s="11">
        <v>2</v>
      </c>
    </row>
    <row r="3448" spans="1:12">
      <c r="A3448" s="11" t="s">
        <v>6698</v>
      </c>
      <c r="D3448" s="11" t="s">
        <v>260</v>
      </c>
      <c r="E3448" s="19" t="s">
        <v>6948</v>
      </c>
      <c r="F3448" s="10">
        <v>42036</v>
      </c>
      <c r="G3448" s="10">
        <v>45323</v>
      </c>
      <c r="H3448" s="11">
        <v>10</v>
      </c>
      <c r="I3448" s="20" t="s">
        <v>259</v>
      </c>
      <c r="J3448" s="11" t="s">
        <v>261</v>
      </c>
      <c r="K3448" s="11" t="s">
        <v>8715</v>
      </c>
      <c r="L3448" s="11">
        <v>2</v>
      </c>
    </row>
    <row r="3449" spans="1:12">
      <c r="A3449" s="11" t="s">
        <v>6699</v>
      </c>
      <c r="D3449" s="11" t="s">
        <v>260</v>
      </c>
      <c r="E3449" s="19" t="s">
        <v>6949</v>
      </c>
      <c r="F3449" s="10">
        <v>42036</v>
      </c>
      <c r="G3449" s="10">
        <v>45323</v>
      </c>
      <c r="H3449" s="11">
        <v>10</v>
      </c>
      <c r="I3449" s="20" t="s">
        <v>259</v>
      </c>
      <c r="J3449" s="11" t="s">
        <v>261</v>
      </c>
      <c r="K3449" s="11" t="s">
        <v>8715</v>
      </c>
      <c r="L3449" s="11">
        <v>2</v>
      </c>
    </row>
    <row r="3450" spans="1:12">
      <c r="A3450" s="11" t="s">
        <v>6700</v>
      </c>
      <c r="D3450" s="11" t="s">
        <v>260</v>
      </c>
      <c r="E3450" s="19" t="s">
        <v>6950</v>
      </c>
      <c r="F3450" s="10">
        <v>42036</v>
      </c>
      <c r="G3450" s="10">
        <v>45323</v>
      </c>
      <c r="H3450" s="11">
        <v>10</v>
      </c>
      <c r="I3450" s="20" t="s">
        <v>259</v>
      </c>
      <c r="J3450" s="11" t="s">
        <v>261</v>
      </c>
      <c r="K3450" s="11" t="s">
        <v>8715</v>
      </c>
      <c r="L3450" s="11">
        <v>2</v>
      </c>
    </row>
    <row r="3451" spans="1:12">
      <c r="A3451" s="11" t="s">
        <v>6701</v>
      </c>
      <c r="D3451" s="11" t="s">
        <v>260</v>
      </c>
      <c r="E3451" s="19" t="s">
        <v>6951</v>
      </c>
      <c r="F3451" s="10">
        <v>42036</v>
      </c>
      <c r="G3451" s="10">
        <v>45323</v>
      </c>
      <c r="H3451" s="11">
        <v>10</v>
      </c>
      <c r="I3451" s="20" t="s">
        <v>259</v>
      </c>
      <c r="J3451" s="11" t="s">
        <v>261</v>
      </c>
      <c r="K3451" s="11" t="s">
        <v>8715</v>
      </c>
      <c r="L3451" s="11">
        <v>2</v>
      </c>
    </row>
    <row r="3452" spans="1:12">
      <c r="A3452" s="11" t="s">
        <v>6702</v>
      </c>
      <c r="D3452" s="11" t="s">
        <v>260</v>
      </c>
      <c r="E3452" s="19" t="s">
        <v>6952</v>
      </c>
      <c r="F3452" s="10">
        <v>42036</v>
      </c>
      <c r="G3452" s="10">
        <v>45323</v>
      </c>
      <c r="H3452" s="11">
        <v>10</v>
      </c>
      <c r="I3452" s="20" t="s">
        <v>259</v>
      </c>
      <c r="J3452" s="11" t="s">
        <v>261</v>
      </c>
      <c r="K3452" s="11" t="s">
        <v>8715</v>
      </c>
      <c r="L3452" s="11">
        <v>2</v>
      </c>
    </row>
    <row r="3453" spans="1:12">
      <c r="A3453" s="11" t="s">
        <v>6703</v>
      </c>
      <c r="D3453" s="11" t="s">
        <v>260</v>
      </c>
      <c r="E3453" s="19" t="s">
        <v>6953</v>
      </c>
      <c r="F3453" s="10">
        <v>42036</v>
      </c>
      <c r="G3453" s="10">
        <v>45323</v>
      </c>
      <c r="H3453" s="11">
        <v>10</v>
      </c>
      <c r="I3453" s="20" t="s">
        <v>259</v>
      </c>
      <c r="J3453" s="11" t="s">
        <v>261</v>
      </c>
      <c r="K3453" s="11" t="s">
        <v>8715</v>
      </c>
      <c r="L3453" s="11">
        <v>2</v>
      </c>
    </row>
    <row r="3454" spans="1:12">
      <c r="A3454" s="11" t="s">
        <v>6704</v>
      </c>
      <c r="D3454" s="11" t="s">
        <v>260</v>
      </c>
      <c r="E3454" s="19" t="s">
        <v>6954</v>
      </c>
      <c r="F3454" s="10">
        <v>42036</v>
      </c>
      <c r="G3454" s="10">
        <v>45323</v>
      </c>
      <c r="H3454" s="11">
        <v>10</v>
      </c>
      <c r="I3454" s="20" t="s">
        <v>259</v>
      </c>
      <c r="J3454" s="11" t="s">
        <v>261</v>
      </c>
      <c r="K3454" s="11" t="s">
        <v>8715</v>
      </c>
      <c r="L3454" s="11">
        <v>2</v>
      </c>
    </row>
    <row r="3455" spans="1:12">
      <c r="A3455" s="11" t="s">
        <v>6705</v>
      </c>
      <c r="D3455" s="11" t="s">
        <v>260</v>
      </c>
      <c r="E3455" s="19" t="s">
        <v>6955</v>
      </c>
      <c r="F3455" s="10">
        <v>42036</v>
      </c>
      <c r="G3455" s="10">
        <v>45323</v>
      </c>
      <c r="H3455" s="11">
        <v>10</v>
      </c>
      <c r="I3455" s="20" t="s">
        <v>259</v>
      </c>
      <c r="J3455" s="11" t="s">
        <v>261</v>
      </c>
      <c r="K3455" s="11" t="s">
        <v>8715</v>
      </c>
      <c r="L3455" s="11">
        <v>2</v>
      </c>
    </row>
    <row r="3456" spans="1:12">
      <c r="A3456" s="11" t="s">
        <v>6706</v>
      </c>
      <c r="D3456" s="11" t="s">
        <v>260</v>
      </c>
      <c r="E3456" s="19" t="s">
        <v>6956</v>
      </c>
      <c r="F3456" s="10">
        <v>42036</v>
      </c>
      <c r="G3456" s="10">
        <v>45323</v>
      </c>
      <c r="H3456" s="11">
        <v>10</v>
      </c>
      <c r="I3456" s="20" t="s">
        <v>259</v>
      </c>
      <c r="J3456" s="11" t="s">
        <v>261</v>
      </c>
      <c r="K3456" s="11" t="s">
        <v>8715</v>
      </c>
      <c r="L3456" s="11">
        <v>2</v>
      </c>
    </row>
    <row r="3457" spans="1:12">
      <c r="A3457" s="11" t="s">
        <v>6707</v>
      </c>
      <c r="D3457" s="11" t="s">
        <v>260</v>
      </c>
      <c r="E3457" s="19" t="s">
        <v>6957</v>
      </c>
      <c r="F3457" s="10">
        <v>42036</v>
      </c>
      <c r="G3457" s="10">
        <v>45323</v>
      </c>
      <c r="H3457" s="11">
        <v>10</v>
      </c>
      <c r="I3457" s="20" t="s">
        <v>259</v>
      </c>
      <c r="J3457" s="11" t="s">
        <v>261</v>
      </c>
      <c r="K3457" s="11" t="s">
        <v>8715</v>
      </c>
      <c r="L3457" s="11">
        <v>2</v>
      </c>
    </row>
    <row r="3458" spans="1:12">
      <c r="A3458" s="11" t="s">
        <v>6708</v>
      </c>
      <c r="D3458" s="11" t="s">
        <v>260</v>
      </c>
      <c r="E3458" s="19" t="s">
        <v>6958</v>
      </c>
      <c r="F3458" s="10">
        <v>42036</v>
      </c>
      <c r="G3458" s="10">
        <v>45323</v>
      </c>
      <c r="H3458" s="11">
        <v>10</v>
      </c>
      <c r="I3458" s="20" t="s">
        <v>259</v>
      </c>
      <c r="J3458" s="11" t="s">
        <v>261</v>
      </c>
      <c r="K3458" s="11" t="s">
        <v>8715</v>
      </c>
      <c r="L3458" s="11">
        <v>2</v>
      </c>
    </row>
    <row r="3459" spans="1:12">
      <c r="A3459" s="11" t="s">
        <v>6709</v>
      </c>
      <c r="D3459" s="11" t="s">
        <v>260</v>
      </c>
      <c r="E3459" s="19" t="s">
        <v>6959</v>
      </c>
      <c r="F3459" s="10">
        <v>42036</v>
      </c>
      <c r="G3459" s="10">
        <v>45323</v>
      </c>
      <c r="H3459" s="11">
        <v>10</v>
      </c>
      <c r="I3459" s="20" t="s">
        <v>259</v>
      </c>
      <c r="J3459" s="11" t="s">
        <v>261</v>
      </c>
      <c r="K3459" s="11" t="s">
        <v>8715</v>
      </c>
      <c r="L3459" s="11">
        <v>2</v>
      </c>
    </row>
    <row r="3460" spans="1:12">
      <c r="A3460" s="11" t="s">
        <v>6710</v>
      </c>
      <c r="D3460" s="11" t="s">
        <v>260</v>
      </c>
      <c r="E3460" s="19" t="s">
        <v>6960</v>
      </c>
      <c r="F3460" s="10">
        <v>42036</v>
      </c>
      <c r="G3460" s="10">
        <v>45323</v>
      </c>
      <c r="H3460" s="11">
        <v>10</v>
      </c>
      <c r="I3460" s="20" t="s">
        <v>259</v>
      </c>
      <c r="J3460" s="11" t="s">
        <v>261</v>
      </c>
      <c r="K3460" s="11" t="s">
        <v>8715</v>
      </c>
      <c r="L3460" s="11">
        <v>2</v>
      </c>
    </row>
    <row r="3461" spans="1:12">
      <c r="A3461" s="11" t="s">
        <v>6711</v>
      </c>
      <c r="D3461" s="11" t="s">
        <v>260</v>
      </c>
      <c r="E3461" s="19" t="s">
        <v>6961</v>
      </c>
      <c r="F3461" s="10">
        <v>42036</v>
      </c>
      <c r="G3461" s="10">
        <v>45323</v>
      </c>
      <c r="H3461" s="11">
        <v>10</v>
      </c>
      <c r="I3461" s="20" t="s">
        <v>259</v>
      </c>
      <c r="J3461" s="11" t="s">
        <v>261</v>
      </c>
      <c r="K3461" s="11" t="s">
        <v>8715</v>
      </c>
      <c r="L3461" s="11">
        <v>2</v>
      </c>
    </row>
    <row r="3462" spans="1:12">
      <c r="A3462" s="11" t="s">
        <v>6712</v>
      </c>
      <c r="D3462" s="11" t="s">
        <v>260</v>
      </c>
      <c r="E3462" s="19" t="s">
        <v>6962</v>
      </c>
      <c r="F3462" s="10">
        <v>42036</v>
      </c>
      <c r="G3462" s="10">
        <v>45323</v>
      </c>
      <c r="H3462" s="11">
        <v>10</v>
      </c>
      <c r="I3462" s="20" t="s">
        <v>259</v>
      </c>
      <c r="J3462" s="11" t="s">
        <v>261</v>
      </c>
      <c r="K3462" s="11" t="s">
        <v>8715</v>
      </c>
      <c r="L3462" s="11">
        <v>2</v>
      </c>
    </row>
    <row r="3463" spans="1:12">
      <c r="A3463" s="11" t="s">
        <v>6713</v>
      </c>
      <c r="D3463" s="11" t="s">
        <v>260</v>
      </c>
      <c r="E3463" s="19" t="s">
        <v>6963</v>
      </c>
      <c r="F3463" s="10">
        <v>42036</v>
      </c>
      <c r="G3463" s="10">
        <v>45323</v>
      </c>
      <c r="H3463" s="11">
        <v>10</v>
      </c>
      <c r="I3463" s="20" t="s">
        <v>259</v>
      </c>
      <c r="J3463" s="11" t="s">
        <v>261</v>
      </c>
      <c r="K3463" s="11" t="s">
        <v>8715</v>
      </c>
      <c r="L3463" s="11">
        <v>2</v>
      </c>
    </row>
    <row r="3464" spans="1:12">
      <c r="A3464" s="11" t="s">
        <v>6714</v>
      </c>
      <c r="D3464" s="11" t="s">
        <v>260</v>
      </c>
      <c r="E3464" s="19" t="s">
        <v>6964</v>
      </c>
      <c r="F3464" s="10">
        <v>42036</v>
      </c>
      <c r="G3464" s="10">
        <v>45323</v>
      </c>
      <c r="H3464" s="11">
        <v>10</v>
      </c>
      <c r="I3464" s="20" t="s">
        <v>259</v>
      </c>
      <c r="J3464" s="11" t="s">
        <v>261</v>
      </c>
      <c r="K3464" s="11" t="s">
        <v>8715</v>
      </c>
      <c r="L3464" s="11">
        <v>2</v>
      </c>
    </row>
    <row r="3465" spans="1:12">
      <c r="A3465" s="11" t="s">
        <v>6715</v>
      </c>
      <c r="D3465" s="11" t="s">
        <v>260</v>
      </c>
      <c r="E3465" s="19" t="s">
        <v>6965</v>
      </c>
      <c r="F3465" s="10">
        <v>42036</v>
      </c>
      <c r="G3465" s="10">
        <v>45323</v>
      </c>
      <c r="H3465" s="11">
        <v>10</v>
      </c>
      <c r="I3465" s="20" t="s">
        <v>259</v>
      </c>
      <c r="J3465" s="11" t="s">
        <v>261</v>
      </c>
      <c r="K3465" s="11" t="s">
        <v>8715</v>
      </c>
      <c r="L3465" s="11">
        <v>2</v>
      </c>
    </row>
    <row r="3466" spans="1:12">
      <c r="A3466" s="11" t="s">
        <v>6716</v>
      </c>
      <c r="D3466" s="11" t="s">
        <v>260</v>
      </c>
      <c r="E3466" s="19" t="s">
        <v>6966</v>
      </c>
      <c r="F3466" s="10">
        <v>42036</v>
      </c>
      <c r="G3466" s="10">
        <v>45323</v>
      </c>
      <c r="H3466" s="11">
        <v>10</v>
      </c>
      <c r="I3466" s="20" t="s">
        <v>259</v>
      </c>
      <c r="J3466" s="11" t="s">
        <v>261</v>
      </c>
      <c r="K3466" s="11" t="s">
        <v>8715</v>
      </c>
      <c r="L3466" s="11">
        <v>2</v>
      </c>
    </row>
    <row r="3467" spans="1:12">
      <c r="A3467" s="11" t="s">
        <v>6717</v>
      </c>
      <c r="D3467" s="11" t="s">
        <v>260</v>
      </c>
      <c r="E3467" s="19" t="s">
        <v>6967</v>
      </c>
      <c r="F3467" s="10">
        <v>42036</v>
      </c>
      <c r="G3467" s="10">
        <v>45323</v>
      </c>
      <c r="H3467" s="11">
        <v>10</v>
      </c>
      <c r="I3467" s="20" t="s">
        <v>259</v>
      </c>
      <c r="J3467" s="11" t="s">
        <v>261</v>
      </c>
      <c r="K3467" s="11" t="s">
        <v>8715</v>
      </c>
      <c r="L3467" s="11">
        <v>2</v>
      </c>
    </row>
    <row r="3468" spans="1:12">
      <c r="A3468" s="11" t="s">
        <v>6718</v>
      </c>
      <c r="D3468" s="11" t="s">
        <v>260</v>
      </c>
      <c r="E3468" s="19" t="s">
        <v>6968</v>
      </c>
      <c r="F3468" s="10">
        <v>42036</v>
      </c>
      <c r="G3468" s="10">
        <v>45323</v>
      </c>
      <c r="H3468" s="11">
        <v>10</v>
      </c>
      <c r="I3468" s="20" t="s">
        <v>259</v>
      </c>
      <c r="J3468" s="11" t="s">
        <v>261</v>
      </c>
      <c r="K3468" s="11" t="s">
        <v>8715</v>
      </c>
      <c r="L3468" s="11">
        <v>2</v>
      </c>
    </row>
    <row r="3469" spans="1:12">
      <c r="A3469" s="11" t="s">
        <v>6719</v>
      </c>
      <c r="D3469" s="11" t="s">
        <v>260</v>
      </c>
      <c r="E3469" s="19" t="s">
        <v>6969</v>
      </c>
      <c r="F3469" s="10">
        <v>42036</v>
      </c>
      <c r="G3469" s="10">
        <v>45323</v>
      </c>
      <c r="H3469" s="11">
        <v>10</v>
      </c>
      <c r="I3469" s="20" t="s">
        <v>259</v>
      </c>
      <c r="J3469" s="11" t="s">
        <v>261</v>
      </c>
      <c r="K3469" s="11" t="s">
        <v>8715</v>
      </c>
      <c r="L3469" s="11">
        <v>2</v>
      </c>
    </row>
    <row r="3470" spans="1:12">
      <c r="A3470" s="11" t="s">
        <v>6720</v>
      </c>
      <c r="D3470" s="11" t="s">
        <v>260</v>
      </c>
      <c r="E3470" s="19" t="s">
        <v>6970</v>
      </c>
      <c r="F3470" s="10">
        <v>42036</v>
      </c>
      <c r="G3470" s="10">
        <v>45323</v>
      </c>
      <c r="H3470" s="11">
        <v>10</v>
      </c>
      <c r="I3470" s="20" t="s">
        <v>259</v>
      </c>
      <c r="J3470" s="11" t="s">
        <v>261</v>
      </c>
      <c r="K3470" s="11" t="s">
        <v>8715</v>
      </c>
      <c r="L3470" s="11">
        <v>2</v>
      </c>
    </row>
    <row r="3471" spans="1:12">
      <c r="A3471" s="11" t="s">
        <v>6721</v>
      </c>
      <c r="D3471" s="11" t="s">
        <v>260</v>
      </c>
      <c r="E3471" s="19" t="s">
        <v>6971</v>
      </c>
      <c r="F3471" s="10">
        <v>42036</v>
      </c>
      <c r="G3471" s="10">
        <v>45323</v>
      </c>
      <c r="H3471" s="11">
        <v>10</v>
      </c>
      <c r="I3471" s="20" t="s">
        <v>259</v>
      </c>
      <c r="J3471" s="11" t="s">
        <v>261</v>
      </c>
      <c r="K3471" s="11" t="s">
        <v>8715</v>
      </c>
      <c r="L3471" s="11">
        <v>2</v>
      </c>
    </row>
    <row r="3472" spans="1:12">
      <c r="A3472" s="11" t="s">
        <v>6722</v>
      </c>
      <c r="D3472" s="11" t="s">
        <v>260</v>
      </c>
      <c r="E3472" s="19" t="s">
        <v>6972</v>
      </c>
      <c r="F3472" s="10">
        <v>42036</v>
      </c>
      <c r="G3472" s="10">
        <v>45323</v>
      </c>
      <c r="H3472" s="11">
        <v>10</v>
      </c>
      <c r="I3472" s="20" t="s">
        <v>259</v>
      </c>
      <c r="J3472" s="11" t="s">
        <v>261</v>
      </c>
      <c r="K3472" s="11" t="s">
        <v>8715</v>
      </c>
      <c r="L3472" s="11">
        <v>2</v>
      </c>
    </row>
    <row r="3473" spans="1:12">
      <c r="A3473" s="11" t="s">
        <v>6723</v>
      </c>
      <c r="D3473" s="11" t="s">
        <v>260</v>
      </c>
      <c r="E3473" s="19" t="s">
        <v>6973</v>
      </c>
      <c r="F3473" s="10">
        <v>42036</v>
      </c>
      <c r="G3473" s="10">
        <v>45323</v>
      </c>
      <c r="H3473" s="11">
        <v>10</v>
      </c>
      <c r="I3473" s="20" t="s">
        <v>259</v>
      </c>
      <c r="J3473" s="11" t="s">
        <v>261</v>
      </c>
      <c r="K3473" s="11" t="s">
        <v>8715</v>
      </c>
      <c r="L3473" s="11">
        <v>2</v>
      </c>
    </row>
    <row r="3474" spans="1:12">
      <c r="A3474" s="11" t="s">
        <v>6724</v>
      </c>
      <c r="D3474" s="11" t="s">
        <v>260</v>
      </c>
      <c r="E3474" s="19" t="s">
        <v>6974</v>
      </c>
      <c r="F3474" s="10">
        <v>42036</v>
      </c>
      <c r="G3474" s="10">
        <v>45323</v>
      </c>
      <c r="H3474" s="11">
        <v>10</v>
      </c>
      <c r="I3474" s="20" t="s">
        <v>259</v>
      </c>
      <c r="J3474" s="11" t="s">
        <v>261</v>
      </c>
      <c r="K3474" s="11" t="s">
        <v>8715</v>
      </c>
      <c r="L3474" s="11">
        <v>2</v>
      </c>
    </row>
    <row r="3475" spans="1:12">
      <c r="A3475" s="11" t="s">
        <v>6725</v>
      </c>
      <c r="D3475" s="11" t="s">
        <v>260</v>
      </c>
      <c r="E3475" s="19" t="s">
        <v>6975</v>
      </c>
      <c r="F3475" s="10">
        <v>42036</v>
      </c>
      <c r="G3475" s="10">
        <v>45323</v>
      </c>
      <c r="H3475" s="11">
        <v>10</v>
      </c>
      <c r="I3475" s="20" t="s">
        <v>259</v>
      </c>
      <c r="J3475" s="11" t="s">
        <v>261</v>
      </c>
      <c r="K3475" s="11" t="s">
        <v>8715</v>
      </c>
      <c r="L3475" s="11">
        <v>2</v>
      </c>
    </row>
    <row r="3476" spans="1:12">
      <c r="A3476" s="11" t="s">
        <v>6726</v>
      </c>
      <c r="D3476" s="11" t="s">
        <v>260</v>
      </c>
      <c r="E3476" s="19" t="s">
        <v>6976</v>
      </c>
      <c r="F3476" s="10">
        <v>42036</v>
      </c>
      <c r="G3476" s="10">
        <v>45323</v>
      </c>
      <c r="H3476" s="11">
        <v>10</v>
      </c>
      <c r="I3476" s="20" t="s">
        <v>259</v>
      </c>
      <c r="J3476" s="11" t="s">
        <v>261</v>
      </c>
      <c r="K3476" s="11" t="s">
        <v>8715</v>
      </c>
      <c r="L3476" s="11">
        <v>2</v>
      </c>
    </row>
    <row r="3477" spans="1:12">
      <c r="A3477" s="11" t="s">
        <v>6727</v>
      </c>
      <c r="D3477" s="11" t="s">
        <v>260</v>
      </c>
      <c r="E3477" s="19" t="s">
        <v>6977</v>
      </c>
      <c r="F3477" s="10">
        <v>42036</v>
      </c>
      <c r="G3477" s="10">
        <v>45323</v>
      </c>
      <c r="H3477" s="11">
        <v>10</v>
      </c>
      <c r="I3477" s="20" t="s">
        <v>259</v>
      </c>
      <c r="J3477" s="11" t="s">
        <v>261</v>
      </c>
      <c r="K3477" s="11" t="s">
        <v>8715</v>
      </c>
      <c r="L3477" s="11">
        <v>2</v>
      </c>
    </row>
    <row r="3478" spans="1:12">
      <c r="A3478" s="11" t="s">
        <v>6728</v>
      </c>
      <c r="D3478" s="11" t="s">
        <v>260</v>
      </c>
      <c r="E3478" s="19" t="s">
        <v>6978</v>
      </c>
      <c r="F3478" s="10">
        <v>42036</v>
      </c>
      <c r="G3478" s="10">
        <v>45323</v>
      </c>
      <c r="H3478" s="11">
        <v>10</v>
      </c>
      <c r="I3478" s="20" t="s">
        <v>259</v>
      </c>
      <c r="J3478" s="11" t="s">
        <v>261</v>
      </c>
      <c r="K3478" s="11" t="s">
        <v>8715</v>
      </c>
      <c r="L3478" s="11">
        <v>2</v>
      </c>
    </row>
    <row r="3479" spans="1:12">
      <c r="A3479" s="11" t="s">
        <v>6729</v>
      </c>
      <c r="D3479" s="11" t="s">
        <v>260</v>
      </c>
      <c r="E3479" s="19" t="s">
        <v>6979</v>
      </c>
      <c r="F3479" s="10">
        <v>42036</v>
      </c>
      <c r="G3479" s="10">
        <v>45323</v>
      </c>
      <c r="H3479" s="11">
        <v>10</v>
      </c>
      <c r="I3479" s="20" t="s">
        <v>259</v>
      </c>
      <c r="J3479" s="11" t="s">
        <v>261</v>
      </c>
      <c r="K3479" s="11" t="s">
        <v>8715</v>
      </c>
      <c r="L3479" s="11">
        <v>2</v>
      </c>
    </row>
    <row r="3480" spans="1:12">
      <c r="A3480" s="11" t="s">
        <v>6730</v>
      </c>
      <c r="D3480" s="11" t="s">
        <v>260</v>
      </c>
      <c r="E3480" s="19" t="s">
        <v>6980</v>
      </c>
      <c r="F3480" s="10">
        <v>42036</v>
      </c>
      <c r="G3480" s="10">
        <v>45323</v>
      </c>
      <c r="H3480" s="11">
        <v>10</v>
      </c>
      <c r="I3480" s="20" t="s">
        <v>259</v>
      </c>
      <c r="J3480" s="11" t="s">
        <v>261</v>
      </c>
      <c r="K3480" s="11" t="s">
        <v>8715</v>
      </c>
      <c r="L3480" s="11">
        <v>2</v>
      </c>
    </row>
    <row r="3481" spans="1:12">
      <c r="A3481" s="11" t="s">
        <v>6731</v>
      </c>
      <c r="D3481" s="11" t="s">
        <v>260</v>
      </c>
      <c r="E3481" s="19" t="s">
        <v>6981</v>
      </c>
      <c r="F3481" s="10">
        <v>42036</v>
      </c>
      <c r="G3481" s="10">
        <v>45323</v>
      </c>
      <c r="H3481" s="11">
        <v>10</v>
      </c>
      <c r="I3481" s="20" t="s">
        <v>259</v>
      </c>
      <c r="J3481" s="11" t="s">
        <v>261</v>
      </c>
      <c r="K3481" s="11" t="s">
        <v>8715</v>
      </c>
      <c r="L3481" s="11">
        <v>2</v>
      </c>
    </row>
    <row r="3482" spans="1:12">
      <c r="A3482" s="11" t="s">
        <v>6732</v>
      </c>
      <c r="D3482" s="11" t="s">
        <v>260</v>
      </c>
      <c r="E3482" s="19" t="s">
        <v>6982</v>
      </c>
      <c r="F3482" s="10">
        <v>42036</v>
      </c>
      <c r="G3482" s="10">
        <v>45323</v>
      </c>
      <c r="H3482" s="11">
        <v>10</v>
      </c>
      <c r="I3482" s="20" t="s">
        <v>259</v>
      </c>
      <c r="J3482" s="11" t="s">
        <v>261</v>
      </c>
      <c r="K3482" s="11" t="s">
        <v>8715</v>
      </c>
      <c r="L3482" s="11">
        <v>2</v>
      </c>
    </row>
    <row r="3483" spans="1:12">
      <c r="A3483" s="11" t="s">
        <v>6733</v>
      </c>
      <c r="D3483" s="11" t="s">
        <v>260</v>
      </c>
      <c r="E3483" s="19" t="s">
        <v>6983</v>
      </c>
      <c r="F3483" s="10">
        <v>42036</v>
      </c>
      <c r="G3483" s="10">
        <v>45323</v>
      </c>
      <c r="H3483" s="11">
        <v>10</v>
      </c>
      <c r="I3483" s="20" t="s">
        <v>259</v>
      </c>
      <c r="J3483" s="11" t="s">
        <v>261</v>
      </c>
      <c r="K3483" s="11" t="s">
        <v>8715</v>
      </c>
      <c r="L3483" s="11">
        <v>2</v>
      </c>
    </row>
    <row r="3484" spans="1:12">
      <c r="A3484" s="11" t="s">
        <v>6734</v>
      </c>
      <c r="D3484" s="11" t="s">
        <v>260</v>
      </c>
      <c r="E3484" s="19" t="s">
        <v>6984</v>
      </c>
      <c r="F3484" s="10">
        <v>42036</v>
      </c>
      <c r="G3484" s="10">
        <v>45323</v>
      </c>
      <c r="H3484" s="11">
        <v>10</v>
      </c>
      <c r="I3484" s="20" t="s">
        <v>259</v>
      </c>
      <c r="J3484" s="11" t="s">
        <v>261</v>
      </c>
      <c r="K3484" s="11" t="s">
        <v>8715</v>
      </c>
      <c r="L3484" s="11">
        <v>2</v>
      </c>
    </row>
    <row r="3485" spans="1:12">
      <c r="A3485" s="11" t="s">
        <v>6735</v>
      </c>
      <c r="D3485" s="11" t="s">
        <v>260</v>
      </c>
      <c r="E3485" s="19" t="s">
        <v>6985</v>
      </c>
      <c r="F3485" s="10">
        <v>42036</v>
      </c>
      <c r="G3485" s="10">
        <v>45323</v>
      </c>
      <c r="H3485" s="11">
        <v>10</v>
      </c>
      <c r="I3485" s="20" t="s">
        <v>259</v>
      </c>
      <c r="J3485" s="11" t="s">
        <v>261</v>
      </c>
      <c r="K3485" s="11" t="s">
        <v>8715</v>
      </c>
      <c r="L3485" s="11">
        <v>2</v>
      </c>
    </row>
    <row r="3486" spans="1:12">
      <c r="A3486" s="11" t="s">
        <v>6736</v>
      </c>
      <c r="D3486" s="11" t="s">
        <v>260</v>
      </c>
      <c r="E3486" s="19" t="s">
        <v>6986</v>
      </c>
      <c r="F3486" s="10">
        <v>42036</v>
      </c>
      <c r="G3486" s="10">
        <v>45323</v>
      </c>
      <c r="H3486" s="11">
        <v>10</v>
      </c>
      <c r="I3486" s="20" t="s">
        <v>259</v>
      </c>
      <c r="J3486" s="11" t="s">
        <v>261</v>
      </c>
      <c r="K3486" s="11" t="s">
        <v>8715</v>
      </c>
      <c r="L3486" s="11">
        <v>2</v>
      </c>
    </row>
    <row r="3487" spans="1:12">
      <c r="A3487" s="11" t="s">
        <v>6737</v>
      </c>
      <c r="D3487" s="11" t="s">
        <v>260</v>
      </c>
      <c r="E3487" s="19" t="s">
        <v>6987</v>
      </c>
      <c r="F3487" s="10">
        <v>42036</v>
      </c>
      <c r="G3487" s="10">
        <v>45323</v>
      </c>
      <c r="H3487" s="11">
        <v>10</v>
      </c>
      <c r="I3487" s="20" t="s">
        <v>259</v>
      </c>
      <c r="J3487" s="11" t="s">
        <v>261</v>
      </c>
      <c r="K3487" s="11" t="s">
        <v>8715</v>
      </c>
      <c r="L3487" s="11">
        <v>2</v>
      </c>
    </row>
    <row r="3488" spans="1:12">
      <c r="A3488" s="11" t="s">
        <v>6738</v>
      </c>
      <c r="D3488" s="11" t="s">
        <v>260</v>
      </c>
      <c r="E3488" s="19" t="s">
        <v>6988</v>
      </c>
      <c r="F3488" s="10">
        <v>42036</v>
      </c>
      <c r="G3488" s="10">
        <v>45323</v>
      </c>
      <c r="H3488" s="11">
        <v>10</v>
      </c>
      <c r="I3488" s="20" t="s">
        <v>259</v>
      </c>
      <c r="J3488" s="11" t="s">
        <v>261</v>
      </c>
      <c r="K3488" s="11" t="s">
        <v>8715</v>
      </c>
      <c r="L3488" s="11">
        <v>2</v>
      </c>
    </row>
    <row r="3489" spans="1:12">
      <c r="A3489" s="11" t="s">
        <v>6739</v>
      </c>
      <c r="D3489" s="11" t="s">
        <v>260</v>
      </c>
      <c r="E3489" s="19" t="s">
        <v>6989</v>
      </c>
      <c r="F3489" s="10">
        <v>42036</v>
      </c>
      <c r="G3489" s="10">
        <v>45323</v>
      </c>
      <c r="H3489" s="11">
        <v>10</v>
      </c>
      <c r="I3489" s="20" t="s">
        <v>259</v>
      </c>
      <c r="J3489" s="11" t="s">
        <v>261</v>
      </c>
      <c r="K3489" s="11" t="s">
        <v>8715</v>
      </c>
      <c r="L3489" s="11">
        <v>2</v>
      </c>
    </row>
    <row r="3490" spans="1:12">
      <c r="A3490" s="11" t="s">
        <v>6740</v>
      </c>
      <c r="D3490" s="11" t="s">
        <v>260</v>
      </c>
      <c r="E3490" s="19" t="s">
        <v>6990</v>
      </c>
      <c r="F3490" s="10">
        <v>42036</v>
      </c>
      <c r="G3490" s="10">
        <v>45323</v>
      </c>
      <c r="H3490" s="11">
        <v>10</v>
      </c>
      <c r="I3490" s="20" t="s">
        <v>259</v>
      </c>
      <c r="J3490" s="11" t="s">
        <v>261</v>
      </c>
      <c r="K3490" s="11" t="s">
        <v>8715</v>
      </c>
      <c r="L3490" s="11">
        <v>2</v>
      </c>
    </row>
    <row r="3491" spans="1:12">
      <c r="A3491" s="11" t="s">
        <v>6741</v>
      </c>
      <c r="D3491" s="11" t="s">
        <v>260</v>
      </c>
      <c r="E3491" s="19" t="s">
        <v>6991</v>
      </c>
      <c r="F3491" s="10">
        <v>42036</v>
      </c>
      <c r="G3491" s="10">
        <v>45323</v>
      </c>
      <c r="H3491" s="11">
        <v>10</v>
      </c>
      <c r="I3491" s="20" t="s">
        <v>259</v>
      </c>
      <c r="J3491" s="11" t="s">
        <v>261</v>
      </c>
      <c r="K3491" s="11" t="s">
        <v>8715</v>
      </c>
      <c r="L3491" s="11">
        <v>2</v>
      </c>
    </row>
    <row r="3492" spans="1:12">
      <c r="A3492" s="11" t="s">
        <v>6742</v>
      </c>
      <c r="D3492" s="11" t="s">
        <v>260</v>
      </c>
      <c r="E3492" s="19" t="s">
        <v>6992</v>
      </c>
      <c r="F3492" s="10">
        <v>42036</v>
      </c>
      <c r="G3492" s="10">
        <v>45323</v>
      </c>
      <c r="H3492" s="11">
        <v>10</v>
      </c>
      <c r="I3492" s="20" t="s">
        <v>259</v>
      </c>
      <c r="J3492" s="11" t="s">
        <v>261</v>
      </c>
      <c r="K3492" s="11" t="s">
        <v>8715</v>
      </c>
      <c r="L3492" s="11">
        <v>2</v>
      </c>
    </row>
    <row r="3493" spans="1:12">
      <c r="A3493" s="11" t="s">
        <v>6743</v>
      </c>
      <c r="D3493" s="11" t="s">
        <v>260</v>
      </c>
      <c r="E3493" s="19" t="s">
        <v>6993</v>
      </c>
      <c r="F3493" s="10">
        <v>42036</v>
      </c>
      <c r="G3493" s="10">
        <v>45323</v>
      </c>
      <c r="H3493" s="11">
        <v>10</v>
      </c>
      <c r="I3493" s="20" t="s">
        <v>259</v>
      </c>
      <c r="J3493" s="11" t="s">
        <v>261</v>
      </c>
      <c r="K3493" s="11" t="s">
        <v>8715</v>
      </c>
      <c r="L3493" s="11">
        <v>2</v>
      </c>
    </row>
    <row r="3494" spans="1:12">
      <c r="A3494" s="11" t="s">
        <v>6744</v>
      </c>
      <c r="D3494" s="11" t="s">
        <v>260</v>
      </c>
      <c r="E3494" s="19" t="s">
        <v>6994</v>
      </c>
      <c r="F3494" s="10">
        <v>42036</v>
      </c>
      <c r="G3494" s="10">
        <v>45323</v>
      </c>
      <c r="H3494" s="11">
        <v>10</v>
      </c>
      <c r="I3494" s="20" t="s">
        <v>259</v>
      </c>
      <c r="J3494" s="11" t="s">
        <v>261</v>
      </c>
      <c r="K3494" s="11" t="s">
        <v>8715</v>
      </c>
      <c r="L3494" s="11">
        <v>2</v>
      </c>
    </row>
    <row r="3495" spans="1:12">
      <c r="A3495" s="11" t="s">
        <v>6745</v>
      </c>
      <c r="D3495" s="11" t="s">
        <v>260</v>
      </c>
      <c r="E3495" s="19" t="s">
        <v>6995</v>
      </c>
      <c r="F3495" s="10">
        <v>42036</v>
      </c>
      <c r="G3495" s="10">
        <v>45323</v>
      </c>
      <c r="H3495" s="11">
        <v>10</v>
      </c>
      <c r="I3495" s="20" t="s">
        <v>259</v>
      </c>
      <c r="J3495" s="11" t="s">
        <v>261</v>
      </c>
      <c r="K3495" s="11" t="s">
        <v>8715</v>
      </c>
      <c r="L3495" s="11">
        <v>2</v>
      </c>
    </row>
    <row r="3496" spans="1:12">
      <c r="A3496" s="11" t="s">
        <v>6746</v>
      </c>
      <c r="D3496" s="11" t="s">
        <v>260</v>
      </c>
      <c r="E3496" s="19" t="s">
        <v>6996</v>
      </c>
      <c r="F3496" s="10">
        <v>42036</v>
      </c>
      <c r="G3496" s="10">
        <v>45323</v>
      </c>
      <c r="H3496" s="11">
        <v>10</v>
      </c>
      <c r="I3496" s="20" t="s">
        <v>259</v>
      </c>
      <c r="J3496" s="11" t="s">
        <v>261</v>
      </c>
      <c r="K3496" s="11" t="s">
        <v>8715</v>
      </c>
      <c r="L3496" s="11">
        <v>2</v>
      </c>
    </row>
    <row r="3497" spans="1:12">
      <c r="A3497" s="11" t="s">
        <v>6747</v>
      </c>
      <c r="D3497" s="11" t="s">
        <v>260</v>
      </c>
      <c r="E3497" s="19" t="s">
        <v>6997</v>
      </c>
      <c r="F3497" s="10">
        <v>42036</v>
      </c>
      <c r="G3497" s="10">
        <v>45323</v>
      </c>
      <c r="H3497" s="11">
        <v>10</v>
      </c>
      <c r="I3497" s="20" t="s">
        <v>259</v>
      </c>
      <c r="J3497" s="11" t="s">
        <v>261</v>
      </c>
      <c r="K3497" s="11" t="s">
        <v>8715</v>
      </c>
      <c r="L3497" s="11">
        <v>2</v>
      </c>
    </row>
    <row r="3498" spans="1:12">
      <c r="A3498" s="11" t="s">
        <v>6748</v>
      </c>
      <c r="D3498" s="11" t="s">
        <v>260</v>
      </c>
      <c r="E3498" s="19" t="s">
        <v>6998</v>
      </c>
      <c r="F3498" s="10">
        <v>42036</v>
      </c>
      <c r="G3498" s="10">
        <v>45323</v>
      </c>
      <c r="H3498" s="11">
        <v>10</v>
      </c>
      <c r="I3498" s="20" t="s">
        <v>259</v>
      </c>
      <c r="J3498" s="11" t="s">
        <v>261</v>
      </c>
      <c r="K3498" s="11" t="s">
        <v>8715</v>
      </c>
      <c r="L3498" s="11">
        <v>2</v>
      </c>
    </row>
    <row r="3499" spans="1:12">
      <c r="A3499" s="11" t="s">
        <v>6749</v>
      </c>
      <c r="D3499" s="11" t="s">
        <v>260</v>
      </c>
      <c r="E3499" s="19" t="s">
        <v>6999</v>
      </c>
      <c r="F3499" s="10">
        <v>42036</v>
      </c>
      <c r="G3499" s="10">
        <v>45323</v>
      </c>
      <c r="H3499" s="11">
        <v>10</v>
      </c>
      <c r="I3499" s="20" t="s">
        <v>259</v>
      </c>
      <c r="J3499" s="11" t="s">
        <v>261</v>
      </c>
      <c r="K3499" s="11" t="s">
        <v>8715</v>
      </c>
      <c r="L3499" s="11">
        <v>2</v>
      </c>
    </row>
    <row r="3500" spans="1:12">
      <c r="A3500" s="11" t="s">
        <v>6750</v>
      </c>
      <c r="D3500" s="11" t="s">
        <v>260</v>
      </c>
      <c r="E3500" s="19" t="s">
        <v>7000</v>
      </c>
      <c r="F3500" s="10">
        <v>42036</v>
      </c>
      <c r="G3500" s="10">
        <v>45323</v>
      </c>
      <c r="H3500" s="11">
        <v>10</v>
      </c>
      <c r="I3500" s="20" t="s">
        <v>259</v>
      </c>
      <c r="J3500" s="11" t="s">
        <v>261</v>
      </c>
      <c r="K3500" s="11" t="s">
        <v>8715</v>
      </c>
      <c r="L3500" s="11">
        <v>2</v>
      </c>
    </row>
    <row r="3501" spans="1:12">
      <c r="A3501" s="11" t="s">
        <v>6751</v>
      </c>
      <c r="D3501" s="11" t="s">
        <v>260</v>
      </c>
      <c r="E3501" s="19" t="s">
        <v>7001</v>
      </c>
      <c r="F3501" s="10">
        <v>42036</v>
      </c>
      <c r="G3501" s="10">
        <v>45323</v>
      </c>
      <c r="H3501" s="11">
        <v>10</v>
      </c>
      <c r="I3501" s="20" t="s">
        <v>259</v>
      </c>
      <c r="J3501" s="11" t="s">
        <v>261</v>
      </c>
      <c r="K3501" s="11" t="s">
        <v>8715</v>
      </c>
      <c r="L3501" s="11">
        <v>2</v>
      </c>
    </row>
    <row r="3502" spans="1:12">
      <c r="A3502" s="11" t="s">
        <v>6752</v>
      </c>
      <c r="D3502" s="11" t="s">
        <v>260</v>
      </c>
      <c r="E3502" s="19" t="s">
        <v>7002</v>
      </c>
      <c r="F3502" s="10">
        <v>42036</v>
      </c>
      <c r="G3502" s="10">
        <v>45323</v>
      </c>
      <c r="H3502" s="11">
        <v>10</v>
      </c>
      <c r="I3502" s="20" t="s">
        <v>259</v>
      </c>
      <c r="J3502" s="11" t="s">
        <v>261</v>
      </c>
      <c r="K3502" s="11" t="s">
        <v>8715</v>
      </c>
      <c r="L3502" s="11">
        <v>2</v>
      </c>
    </row>
    <row r="3503" spans="1:12">
      <c r="A3503" s="11" t="s">
        <v>6753</v>
      </c>
      <c r="D3503" s="11" t="s">
        <v>260</v>
      </c>
      <c r="E3503" s="19" t="s">
        <v>7003</v>
      </c>
      <c r="F3503" s="10">
        <v>42036</v>
      </c>
      <c r="G3503" s="10">
        <v>45323</v>
      </c>
      <c r="H3503" s="11">
        <v>10</v>
      </c>
      <c r="I3503" s="20" t="s">
        <v>259</v>
      </c>
      <c r="J3503" s="11" t="s">
        <v>261</v>
      </c>
      <c r="K3503" s="11" t="s">
        <v>8715</v>
      </c>
      <c r="L3503" s="11">
        <v>2</v>
      </c>
    </row>
    <row r="3504" spans="1:12">
      <c r="A3504" s="11" t="s">
        <v>6754</v>
      </c>
      <c r="D3504" s="11" t="s">
        <v>260</v>
      </c>
      <c r="E3504" s="19" t="s">
        <v>7004</v>
      </c>
      <c r="F3504" s="10">
        <v>42036</v>
      </c>
      <c r="G3504" s="10">
        <v>45323</v>
      </c>
      <c r="H3504" s="11">
        <v>10</v>
      </c>
      <c r="I3504" s="20" t="s">
        <v>259</v>
      </c>
      <c r="J3504" s="11" t="s">
        <v>261</v>
      </c>
      <c r="K3504" s="11" t="s">
        <v>8715</v>
      </c>
      <c r="L3504" s="11">
        <v>2</v>
      </c>
    </row>
    <row r="3505" spans="1:12">
      <c r="A3505" s="11" t="s">
        <v>6755</v>
      </c>
      <c r="D3505" s="11" t="s">
        <v>260</v>
      </c>
      <c r="E3505" s="19" t="s">
        <v>7005</v>
      </c>
      <c r="F3505" s="10">
        <v>42036</v>
      </c>
      <c r="G3505" s="10">
        <v>45323</v>
      </c>
      <c r="H3505" s="11">
        <v>10</v>
      </c>
      <c r="I3505" s="20" t="s">
        <v>259</v>
      </c>
      <c r="J3505" s="11" t="s">
        <v>261</v>
      </c>
      <c r="K3505" s="11" t="s">
        <v>8715</v>
      </c>
      <c r="L3505" s="11">
        <v>2</v>
      </c>
    </row>
    <row r="3506" spans="1:12">
      <c r="A3506" s="11" t="s">
        <v>6756</v>
      </c>
      <c r="D3506" s="11" t="s">
        <v>260</v>
      </c>
      <c r="E3506" s="19" t="s">
        <v>7006</v>
      </c>
      <c r="F3506" s="10">
        <v>42036</v>
      </c>
      <c r="G3506" s="10">
        <v>45323</v>
      </c>
      <c r="H3506" s="11">
        <v>10</v>
      </c>
      <c r="I3506" s="20" t="s">
        <v>259</v>
      </c>
      <c r="J3506" s="11" t="s">
        <v>261</v>
      </c>
      <c r="K3506" s="11" t="s">
        <v>8715</v>
      </c>
      <c r="L3506" s="11">
        <v>2</v>
      </c>
    </row>
    <row r="3507" spans="1:12">
      <c r="A3507" s="11" t="s">
        <v>6757</v>
      </c>
      <c r="D3507" s="11" t="s">
        <v>260</v>
      </c>
      <c r="E3507" s="19" t="s">
        <v>7007</v>
      </c>
      <c r="F3507" s="10">
        <v>42036</v>
      </c>
      <c r="G3507" s="10">
        <v>45323</v>
      </c>
      <c r="H3507" s="11">
        <v>10</v>
      </c>
      <c r="I3507" s="20" t="s">
        <v>259</v>
      </c>
      <c r="J3507" s="11" t="s">
        <v>261</v>
      </c>
      <c r="K3507" s="11" t="s">
        <v>8715</v>
      </c>
      <c r="L3507" s="11">
        <v>2</v>
      </c>
    </row>
    <row r="3508" spans="1:12">
      <c r="A3508" s="11" t="s">
        <v>6758</v>
      </c>
      <c r="D3508" s="11" t="s">
        <v>260</v>
      </c>
      <c r="E3508" s="19" t="s">
        <v>7008</v>
      </c>
      <c r="F3508" s="10">
        <v>42036</v>
      </c>
      <c r="G3508" s="10">
        <v>45323</v>
      </c>
      <c r="H3508" s="11">
        <v>10</v>
      </c>
      <c r="I3508" s="20" t="s">
        <v>259</v>
      </c>
      <c r="J3508" s="11" t="s">
        <v>261</v>
      </c>
      <c r="K3508" s="11" t="s">
        <v>8715</v>
      </c>
      <c r="L3508" s="11">
        <v>2</v>
      </c>
    </row>
    <row r="3509" spans="1:12">
      <c r="A3509" s="11" t="s">
        <v>6759</v>
      </c>
      <c r="D3509" s="11" t="s">
        <v>260</v>
      </c>
      <c r="E3509" s="19" t="s">
        <v>7009</v>
      </c>
      <c r="F3509" s="10">
        <v>42036</v>
      </c>
      <c r="G3509" s="10">
        <v>45323</v>
      </c>
      <c r="H3509" s="11">
        <v>10</v>
      </c>
      <c r="I3509" s="20" t="s">
        <v>259</v>
      </c>
      <c r="J3509" s="11" t="s">
        <v>261</v>
      </c>
      <c r="K3509" s="11" t="s">
        <v>8715</v>
      </c>
      <c r="L3509" s="11">
        <v>2</v>
      </c>
    </row>
    <row r="3510" spans="1:12">
      <c r="A3510" s="11" t="s">
        <v>6760</v>
      </c>
      <c r="D3510" s="11" t="s">
        <v>260</v>
      </c>
      <c r="E3510" s="19" t="s">
        <v>7010</v>
      </c>
      <c r="F3510" s="10">
        <v>42036</v>
      </c>
      <c r="G3510" s="10">
        <v>45323</v>
      </c>
      <c r="H3510" s="11">
        <v>10</v>
      </c>
      <c r="I3510" s="20" t="s">
        <v>259</v>
      </c>
      <c r="J3510" s="11" t="s">
        <v>261</v>
      </c>
      <c r="K3510" s="11" t="s">
        <v>8715</v>
      </c>
      <c r="L3510" s="11">
        <v>2</v>
      </c>
    </row>
    <row r="3511" spans="1:12">
      <c r="A3511" s="11" t="s">
        <v>6761</v>
      </c>
      <c r="D3511" s="11" t="s">
        <v>260</v>
      </c>
      <c r="E3511" s="19" t="s">
        <v>7011</v>
      </c>
      <c r="F3511" s="10">
        <v>42036</v>
      </c>
      <c r="G3511" s="10">
        <v>45323</v>
      </c>
      <c r="H3511" s="11">
        <v>10</v>
      </c>
      <c r="I3511" s="20" t="s">
        <v>259</v>
      </c>
      <c r="J3511" s="11" t="s">
        <v>261</v>
      </c>
      <c r="K3511" s="11" t="s">
        <v>8715</v>
      </c>
      <c r="L3511" s="11">
        <v>2</v>
      </c>
    </row>
    <row r="3512" spans="1:12">
      <c r="A3512" s="11" t="s">
        <v>7012</v>
      </c>
      <c r="D3512" s="11" t="s">
        <v>260</v>
      </c>
      <c r="E3512" s="19" t="s">
        <v>7262</v>
      </c>
      <c r="F3512" s="10">
        <v>42036</v>
      </c>
      <c r="G3512" s="10">
        <v>45323</v>
      </c>
      <c r="H3512" s="11">
        <v>10</v>
      </c>
      <c r="I3512" s="20" t="s">
        <v>259</v>
      </c>
      <c r="J3512" s="11" t="s">
        <v>261</v>
      </c>
      <c r="K3512" s="11" t="s">
        <v>8715</v>
      </c>
      <c r="L3512" s="11">
        <v>2</v>
      </c>
    </row>
    <row r="3513" spans="1:12">
      <c r="A3513" s="11" t="s">
        <v>7013</v>
      </c>
      <c r="D3513" s="11" t="s">
        <v>260</v>
      </c>
      <c r="E3513" s="19" t="s">
        <v>7263</v>
      </c>
      <c r="F3513" s="10">
        <v>42036</v>
      </c>
      <c r="G3513" s="10">
        <v>45323</v>
      </c>
      <c r="H3513" s="11">
        <v>10</v>
      </c>
      <c r="I3513" s="20" t="s">
        <v>259</v>
      </c>
      <c r="J3513" s="11" t="s">
        <v>261</v>
      </c>
      <c r="K3513" s="11" t="s">
        <v>8715</v>
      </c>
      <c r="L3513" s="11">
        <v>2</v>
      </c>
    </row>
    <row r="3514" spans="1:12">
      <c r="A3514" s="11" t="s">
        <v>7014</v>
      </c>
      <c r="D3514" s="11" t="s">
        <v>260</v>
      </c>
      <c r="E3514" s="19" t="s">
        <v>7264</v>
      </c>
      <c r="F3514" s="10">
        <v>42036</v>
      </c>
      <c r="G3514" s="10">
        <v>45323</v>
      </c>
      <c r="H3514" s="11">
        <v>10</v>
      </c>
      <c r="I3514" s="20" t="s">
        <v>259</v>
      </c>
      <c r="J3514" s="11" t="s">
        <v>261</v>
      </c>
      <c r="K3514" s="11" t="s">
        <v>8715</v>
      </c>
      <c r="L3514" s="11">
        <v>2</v>
      </c>
    </row>
    <row r="3515" spans="1:12">
      <c r="A3515" s="11" t="s">
        <v>7015</v>
      </c>
      <c r="D3515" s="11" t="s">
        <v>260</v>
      </c>
      <c r="E3515" s="19" t="s">
        <v>7265</v>
      </c>
      <c r="F3515" s="10">
        <v>42036</v>
      </c>
      <c r="G3515" s="10">
        <v>45323</v>
      </c>
      <c r="H3515" s="11">
        <v>10</v>
      </c>
      <c r="I3515" s="20" t="s">
        <v>259</v>
      </c>
      <c r="J3515" s="11" t="s">
        <v>261</v>
      </c>
      <c r="K3515" s="11" t="s">
        <v>8715</v>
      </c>
      <c r="L3515" s="11">
        <v>2</v>
      </c>
    </row>
    <row r="3516" spans="1:12">
      <c r="A3516" s="11" t="s">
        <v>7016</v>
      </c>
      <c r="D3516" s="11" t="s">
        <v>260</v>
      </c>
      <c r="E3516" s="19" t="s">
        <v>7266</v>
      </c>
      <c r="F3516" s="10">
        <v>42036</v>
      </c>
      <c r="G3516" s="10">
        <v>45323</v>
      </c>
      <c r="H3516" s="11">
        <v>10</v>
      </c>
      <c r="I3516" s="20" t="s">
        <v>259</v>
      </c>
      <c r="J3516" s="11" t="s">
        <v>261</v>
      </c>
      <c r="K3516" s="11" t="s">
        <v>8715</v>
      </c>
      <c r="L3516" s="11">
        <v>2</v>
      </c>
    </row>
    <row r="3517" spans="1:12">
      <c r="A3517" s="11" t="s">
        <v>7017</v>
      </c>
      <c r="D3517" s="11" t="s">
        <v>260</v>
      </c>
      <c r="E3517" s="19" t="s">
        <v>7267</v>
      </c>
      <c r="F3517" s="10">
        <v>42036</v>
      </c>
      <c r="G3517" s="10">
        <v>45323</v>
      </c>
      <c r="H3517" s="11">
        <v>10</v>
      </c>
      <c r="I3517" s="20" t="s">
        <v>259</v>
      </c>
      <c r="J3517" s="11" t="s">
        <v>261</v>
      </c>
      <c r="K3517" s="11" t="s">
        <v>8715</v>
      </c>
      <c r="L3517" s="11">
        <v>2</v>
      </c>
    </row>
    <row r="3518" spans="1:12">
      <c r="A3518" s="11" t="s">
        <v>7018</v>
      </c>
      <c r="D3518" s="11" t="s">
        <v>260</v>
      </c>
      <c r="E3518" s="19" t="s">
        <v>7268</v>
      </c>
      <c r="F3518" s="10">
        <v>42036</v>
      </c>
      <c r="G3518" s="10">
        <v>45323</v>
      </c>
      <c r="H3518" s="11">
        <v>10</v>
      </c>
      <c r="I3518" s="20" t="s">
        <v>259</v>
      </c>
      <c r="J3518" s="11" t="s">
        <v>261</v>
      </c>
      <c r="K3518" s="11" t="s">
        <v>8715</v>
      </c>
      <c r="L3518" s="11">
        <v>2</v>
      </c>
    </row>
    <row r="3519" spans="1:12">
      <c r="A3519" s="11" t="s">
        <v>7019</v>
      </c>
      <c r="D3519" s="11" t="s">
        <v>260</v>
      </c>
      <c r="E3519" s="19" t="s">
        <v>7269</v>
      </c>
      <c r="F3519" s="10">
        <v>42036</v>
      </c>
      <c r="G3519" s="10">
        <v>45323</v>
      </c>
      <c r="H3519" s="11">
        <v>10</v>
      </c>
      <c r="I3519" s="20" t="s">
        <v>259</v>
      </c>
      <c r="J3519" s="11" t="s">
        <v>261</v>
      </c>
      <c r="K3519" s="11" t="s">
        <v>8715</v>
      </c>
      <c r="L3519" s="11">
        <v>2</v>
      </c>
    </row>
    <row r="3520" spans="1:12">
      <c r="A3520" s="11" t="s">
        <v>7020</v>
      </c>
      <c r="D3520" s="11" t="s">
        <v>260</v>
      </c>
      <c r="E3520" s="19" t="s">
        <v>7270</v>
      </c>
      <c r="F3520" s="10">
        <v>42036</v>
      </c>
      <c r="G3520" s="10">
        <v>45323</v>
      </c>
      <c r="H3520" s="11">
        <v>10</v>
      </c>
      <c r="I3520" s="20" t="s">
        <v>259</v>
      </c>
      <c r="J3520" s="11" t="s">
        <v>261</v>
      </c>
      <c r="K3520" s="11" t="s">
        <v>8715</v>
      </c>
      <c r="L3520" s="11">
        <v>2</v>
      </c>
    </row>
    <row r="3521" spans="1:12">
      <c r="A3521" s="11" t="s">
        <v>7021</v>
      </c>
      <c r="D3521" s="11" t="s">
        <v>260</v>
      </c>
      <c r="E3521" s="19" t="s">
        <v>7271</v>
      </c>
      <c r="F3521" s="10">
        <v>42036</v>
      </c>
      <c r="G3521" s="10">
        <v>45323</v>
      </c>
      <c r="H3521" s="11">
        <v>10</v>
      </c>
      <c r="I3521" s="20" t="s">
        <v>259</v>
      </c>
      <c r="J3521" s="11" t="s">
        <v>261</v>
      </c>
      <c r="K3521" s="11" t="s">
        <v>8715</v>
      </c>
      <c r="L3521" s="11">
        <v>2</v>
      </c>
    </row>
    <row r="3522" spans="1:12">
      <c r="A3522" s="11" t="s">
        <v>7022</v>
      </c>
      <c r="D3522" s="11" t="s">
        <v>260</v>
      </c>
      <c r="E3522" s="19" t="s">
        <v>7272</v>
      </c>
      <c r="F3522" s="10">
        <v>42036</v>
      </c>
      <c r="G3522" s="10">
        <v>45323</v>
      </c>
      <c r="H3522" s="11">
        <v>10</v>
      </c>
      <c r="I3522" s="20" t="s">
        <v>259</v>
      </c>
      <c r="J3522" s="11" t="s">
        <v>261</v>
      </c>
      <c r="K3522" s="11" t="s">
        <v>8715</v>
      </c>
      <c r="L3522" s="11">
        <v>2</v>
      </c>
    </row>
    <row r="3523" spans="1:12">
      <c r="A3523" s="11" t="s">
        <v>7023</v>
      </c>
      <c r="D3523" s="11" t="s">
        <v>260</v>
      </c>
      <c r="E3523" s="19" t="s">
        <v>7273</v>
      </c>
      <c r="F3523" s="10">
        <v>42036</v>
      </c>
      <c r="G3523" s="10">
        <v>45323</v>
      </c>
      <c r="H3523" s="11">
        <v>10</v>
      </c>
      <c r="I3523" s="20" t="s">
        <v>259</v>
      </c>
      <c r="J3523" s="11" t="s">
        <v>261</v>
      </c>
      <c r="K3523" s="11" t="s">
        <v>8715</v>
      </c>
      <c r="L3523" s="11">
        <v>2</v>
      </c>
    </row>
    <row r="3524" spans="1:12">
      <c r="A3524" s="11" t="s">
        <v>7024</v>
      </c>
      <c r="D3524" s="11" t="s">
        <v>260</v>
      </c>
      <c r="E3524" s="19" t="s">
        <v>7274</v>
      </c>
      <c r="F3524" s="10">
        <v>42036</v>
      </c>
      <c r="G3524" s="10">
        <v>45323</v>
      </c>
      <c r="H3524" s="11">
        <v>10</v>
      </c>
      <c r="I3524" s="20" t="s">
        <v>259</v>
      </c>
      <c r="J3524" s="11" t="s">
        <v>261</v>
      </c>
      <c r="K3524" s="11" t="s">
        <v>8715</v>
      </c>
      <c r="L3524" s="11">
        <v>2</v>
      </c>
    </row>
    <row r="3525" spans="1:12">
      <c r="A3525" s="11" t="s">
        <v>7025</v>
      </c>
      <c r="D3525" s="11" t="s">
        <v>260</v>
      </c>
      <c r="E3525" s="19" t="s">
        <v>7275</v>
      </c>
      <c r="F3525" s="10">
        <v>42036</v>
      </c>
      <c r="G3525" s="10">
        <v>45323</v>
      </c>
      <c r="H3525" s="11">
        <v>10</v>
      </c>
      <c r="I3525" s="20" t="s">
        <v>259</v>
      </c>
      <c r="J3525" s="11" t="s">
        <v>261</v>
      </c>
      <c r="K3525" s="11" t="s">
        <v>8715</v>
      </c>
      <c r="L3525" s="11">
        <v>2</v>
      </c>
    </row>
    <row r="3526" spans="1:12">
      <c r="A3526" s="11" t="s">
        <v>7026</v>
      </c>
      <c r="D3526" s="11" t="s">
        <v>260</v>
      </c>
      <c r="E3526" s="19" t="s">
        <v>7276</v>
      </c>
      <c r="F3526" s="10">
        <v>42036</v>
      </c>
      <c r="G3526" s="10">
        <v>45323</v>
      </c>
      <c r="H3526" s="11">
        <v>10</v>
      </c>
      <c r="I3526" s="20" t="s">
        <v>259</v>
      </c>
      <c r="J3526" s="11" t="s">
        <v>261</v>
      </c>
      <c r="K3526" s="11" t="s">
        <v>8715</v>
      </c>
      <c r="L3526" s="11">
        <v>2</v>
      </c>
    </row>
    <row r="3527" spans="1:12">
      <c r="A3527" s="11" t="s">
        <v>7027</v>
      </c>
      <c r="D3527" s="11" t="s">
        <v>260</v>
      </c>
      <c r="E3527" s="19" t="s">
        <v>7277</v>
      </c>
      <c r="F3527" s="10">
        <v>42036</v>
      </c>
      <c r="G3527" s="10">
        <v>45323</v>
      </c>
      <c r="H3527" s="11">
        <v>10</v>
      </c>
      <c r="I3527" s="20" t="s">
        <v>259</v>
      </c>
      <c r="J3527" s="11" t="s">
        <v>261</v>
      </c>
      <c r="K3527" s="11" t="s">
        <v>8715</v>
      </c>
      <c r="L3527" s="11">
        <v>2</v>
      </c>
    </row>
    <row r="3528" spans="1:12">
      <c r="A3528" s="11" t="s">
        <v>7028</v>
      </c>
      <c r="D3528" s="11" t="s">
        <v>260</v>
      </c>
      <c r="E3528" s="19" t="s">
        <v>7278</v>
      </c>
      <c r="F3528" s="10">
        <v>42036</v>
      </c>
      <c r="G3528" s="10">
        <v>45323</v>
      </c>
      <c r="H3528" s="11">
        <v>10</v>
      </c>
      <c r="I3528" s="20" t="s">
        <v>259</v>
      </c>
      <c r="J3528" s="11" t="s">
        <v>261</v>
      </c>
      <c r="K3528" s="11" t="s">
        <v>8715</v>
      </c>
      <c r="L3528" s="11">
        <v>2</v>
      </c>
    </row>
    <row r="3529" spans="1:12">
      <c r="A3529" s="11" t="s">
        <v>7029</v>
      </c>
      <c r="D3529" s="11" t="s">
        <v>260</v>
      </c>
      <c r="E3529" s="19" t="s">
        <v>7279</v>
      </c>
      <c r="F3529" s="10">
        <v>42036</v>
      </c>
      <c r="G3529" s="10">
        <v>45323</v>
      </c>
      <c r="H3529" s="11">
        <v>10</v>
      </c>
      <c r="I3529" s="20" t="s">
        <v>259</v>
      </c>
      <c r="J3529" s="11" t="s">
        <v>261</v>
      </c>
      <c r="K3529" s="11" t="s">
        <v>8715</v>
      </c>
      <c r="L3529" s="11">
        <v>2</v>
      </c>
    </row>
    <row r="3530" spans="1:12">
      <c r="A3530" s="11" t="s">
        <v>7030</v>
      </c>
      <c r="D3530" s="11" t="s">
        <v>260</v>
      </c>
      <c r="E3530" s="19" t="s">
        <v>7280</v>
      </c>
      <c r="F3530" s="10">
        <v>42036</v>
      </c>
      <c r="G3530" s="10">
        <v>45323</v>
      </c>
      <c r="H3530" s="11">
        <v>10</v>
      </c>
      <c r="I3530" s="20" t="s">
        <v>259</v>
      </c>
      <c r="J3530" s="11" t="s">
        <v>261</v>
      </c>
      <c r="K3530" s="11" t="s">
        <v>8715</v>
      </c>
      <c r="L3530" s="11">
        <v>2</v>
      </c>
    </row>
    <row r="3531" spans="1:12">
      <c r="A3531" s="11" t="s">
        <v>7031</v>
      </c>
      <c r="D3531" s="11" t="s">
        <v>260</v>
      </c>
      <c r="E3531" s="19" t="s">
        <v>7281</v>
      </c>
      <c r="F3531" s="10">
        <v>42036</v>
      </c>
      <c r="G3531" s="10">
        <v>45323</v>
      </c>
      <c r="H3531" s="11">
        <v>10</v>
      </c>
      <c r="I3531" s="20" t="s">
        <v>259</v>
      </c>
      <c r="J3531" s="11" t="s">
        <v>261</v>
      </c>
      <c r="K3531" s="11" t="s">
        <v>8715</v>
      </c>
      <c r="L3531" s="11">
        <v>2</v>
      </c>
    </row>
    <row r="3532" spans="1:12">
      <c r="A3532" s="11" t="s">
        <v>7032</v>
      </c>
      <c r="D3532" s="11" t="s">
        <v>260</v>
      </c>
      <c r="E3532" s="19" t="s">
        <v>7282</v>
      </c>
      <c r="F3532" s="10">
        <v>42036</v>
      </c>
      <c r="G3532" s="10">
        <v>45323</v>
      </c>
      <c r="H3532" s="11">
        <v>10</v>
      </c>
      <c r="I3532" s="20" t="s">
        <v>259</v>
      </c>
      <c r="J3532" s="11" t="s">
        <v>261</v>
      </c>
      <c r="K3532" s="11" t="s">
        <v>8715</v>
      </c>
      <c r="L3532" s="11">
        <v>2</v>
      </c>
    </row>
    <row r="3533" spans="1:12">
      <c r="A3533" s="11" t="s">
        <v>7033</v>
      </c>
      <c r="D3533" s="11" t="s">
        <v>260</v>
      </c>
      <c r="E3533" s="19" t="s">
        <v>7283</v>
      </c>
      <c r="F3533" s="10">
        <v>42036</v>
      </c>
      <c r="G3533" s="10">
        <v>45323</v>
      </c>
      <c r="H3533" s="11">
        <v>10</v>
      </c>
      <c r="I3533" s="20" t="s">
        <v>259</v>
      </c>
      <c r="J3533" s="11" t="s">
        <v>261</v>
      </c>
      <c r="K3533" s="11" t="s">
        <v>8715</v>
      </c>
      <c r="L3533" s="11">
        <v>2</v>
      </c>
    </row>
    <row r="3534" spans="1:12">
      <c r="A3534" s="11" t="s">
        <v>7034</v>
      </c>
      <c r="D3534" s="11" t="s">
        <v>260</v>
      </c>
      <c r="E3534" s="19" t="s">
        <v>7284</v>
      </c>
      <c r="F3534" s="10">
        <v>42036</v>
      </c>
      <c r="G3534" s="10">
        <v>45323</v>
      </c>
      <c r="H3534" s="11">
        <v>10</v>
      </c>
      <c r="I3534" s="20" t="s">
        <v>259</v>
      </c>
      <c r="J3534" s="11" t="s">
        <v>261</v>
      </c>
      <c r="K3534" s="11" t="s">
        <v>8715</v>
      </c>
      <c r="L3534" s="11">
        <v>2</v>
      </c>
    </row>
    <row r="3535" spans="1:12">
      <c r="A3535" s="11" t="s">
        <v>7035</v>
      </c>
      <c r="D3535" s="11" t="s">
        <v>260</v>
      </c>
      <c r="E3535" s="19" t="s">
        <v>7285</v>
      </c>
      <c r="F3535" s="10">
        <v>42036</v>
      </c>
      <c r="G3535" s="10">
        <v>45323</v>
      </c>
      <c r="H3535" s="11">
        <v>10</v>
      </c>
      <c r="I3535" s="20" t="s">
        <v>259</v>
      </c>
      <c r="J3535" s="11" t="s">
        <v>261</v>
      </c>
      <c r="K3535" s="11" t="s">
        <v>8715</v>
      </c>
      <c r="L3535" s="11">
        <v>2</v>
      </c>
    </row>
    <row r="3536" spans="1:12">
      <c r="A3536" s="11" t="s">
        <v>7036</v>
      </c>
      <c r="D3536" s="11" t="s">
        <v>260</v>
      </c>
      <c r="E3536" s="19" t="s">
        <v>7286</v>
      </c>
      <c r="F3536" s="10">
        <v>42036</v>
      </c>
      <c r="G3536" s="10">
        <v>45323</v>
      </c>
      <c r="H3536" s="11">
        <v>10</v>
      </c>
      <c r="I3536" s="20" t="s">
        <v>259</v>
      </c>
      <c r="J3536" s="11" t="s">
        <v>261</v>
      </c>
      <c r="K3536" s="11" t="s">
        <v>8715</v>
      </c>
      <c r="L3536" s="11">
        <v>2</v>
      </c>
    </row>
    <row r="3537" spans="1:12">
      <c r="A3537" s="11" t="s">
        <v>7037</v>
      </c>
      <c r="D3537" s="11" t="s">
        <v>260</v>
      </c>
      <c r="E3537" s="19" t="s">
        <v>7287</v>
      </c>
      <c r="F3537" s="10">
        <v>42036</v>
      </c>
      <c r="G3537" s="10">
        <v>45323</v>
      </c>
      <c r="H3537" s="11">
        <v>10</v>
      </c>
      <c r="I3537" s="20" t="s">
        <v>259</v>
      </c>
      <c r="J3537" s="11" t="s">
        <v>261</v>
      </c>
      <c r="K3537" s="11" t="s">
        <v>8715</v>
      </c>
      <c r="L3537" s="11">
        <v>2</v>
      </c>
    </row>
    <row r="3538" spans="1:12">
      <c r="A3538" s="11" t="s">
        <v>7038</v>
      </c>
      <c r="D3538" s="11" t="s">
        <v>260</v>
      </c>
      <c r="E3538" s="19" t="s">
        <v>7288</v>
      </c>
      <c r="F3538" s="10">
        <v>42036</v>
      </c>
      <c r="G3538" s="10">
        <v>45323</v>
      </c>
      <c r="H3538" s="11">
        <v>10</v>
      </c>
      <c r="I3538" s="20" t="s">
        <v>259</v>
      </c>
      <c r="J3538" s="11" t="s">
        <v>261</v>
      </c>
      <c r="K3538" s="11" t="s">
        <v>8715</v>
      </c>
      <c r="L3538" s="11">
        <v>2</v>
      </c>
    </row>
    <row r="3539" spans="1:12">
      <c r="A3539" s="11" t="s">
        <v>7039</v>
      </c>
      <c r="D3539" s="11" t="s">
        <v>260</v>
      </c>
      <c r="E3539" s="19" t="s">
        <v>7289</v>
      </c>
      <c r="F3539" s="10">
        <v>42036</v>
      </c>
      <c r="G3539" s="10">
        <v>45323</v>
      </c>
      <c r="H3539" s="11">
        <v>10</v>
      </c>
      <c r="I3539" s="20" t="s">
        <v>259</v>
      </c>
      <c r="J3539" s="11" t="s">
        <v>261</v>
      </c>
      <c r="K3539" s="11" t="s">
        <v>8715</v>
      </c>
      <c r="L3539" s="11">
        <v>2</v>
      </c>
    </row>
    <row r="3540" spans="1:12">
      <c r="A3540" s="11" t="s">
        <v>7040</v>
      </c>
      <c r="D3540" s="11" t="s">
        <v>260</v>
      </c>
      <c r="E3540" s="19" t="s">
        <v>7290</v>
      </c>
      <c r="F3540" s="10">
        <v>42036</v>
      </c>
      <c r="G3540" s="10">
        <v>45323</v>
      </c>
      <c r="H3540" s="11">
        <v>10</v>
      </c>
      <c r="I3540" s="20" t="s">
        <v>259</v>
      </c>
      <c r="J3540" s="11" t="s">
        <v>261</v>
      </c>
      <c r="K3540" s="11" t="s">
        <v>8715</v>
      </c>
      <c r="L3540" s="11">
        <v>2</v>
      </c>
    </row>
    <row r="3541" spans="1:12">
      <c r="A3541" s="11" t="s">
        <v>7041</v>
      </c>
      <c r="D3541" s="11" t="s">
        <v>260</v>
      </c>
      <c r="E3541" s="19" t="s">
        <v>7291</v>
      </c>
      <c r="F3541" s="10">
        <v>42036</v>
      </c>
      <c r="G3541" s="10">
        <v>45323</v>
      </c>
      <c r="H3541" s="11">
        <v>10</v>
      </c>
      <c r="I3541" s="20" t="s">
        <v>259</v>
      </c>
      <c r="J3541" s="11" t="s">
        <v>261</v>
      </c>
      <c r="K3541" s="11" t="s">
        <v>8715</v>
      </c>
      <c r="L3541" s="11">
        <v>2</v>
      </c>
    </row>
    <row r="3542" spans="1:12">
      <c r="A3542" s="11" t="s">
        <v>7042</v>
      </c>
      <c r="D3542" s="11" t="s">
        <v>260</v>
      </c>
      <c r="E3542" s="19" t="s">
        <v>7292</v>
      </c>
      <c r="F3542" s="10">
        <v>42036</v>
      </c>
      <c r="G3542" s="10">
        <v>45323</v>
      </c>
      <c r="H3542" s="11">
        <v>10</v>
      </c>
      <c r="I3542" s="20" t="s">
        <v>259</v>
      </c>
      <c r="J3542" s="11" t="s">
        <v>261</v>
      </c>
      <c r="K3542" s="11" t="s">
        <v>8715</v>
      </c>
      <c r="L3542" s="11">
        <v>2</v>
      </c>
    </row>
    <row r="3543" spans="1:12">
      <c r="A3543" s="11" t="s">
        <v>7043</v>
      </c>
      <c r="D3543" s="11" t="s">
        <v>260</v>
      </c>
      <c r="E3543" s="19" t="s">
        <v>7293</v>
      </c>
      <c r="F3543" s="10">
        <v>42036</v>
      </c>
      <c r="G3543" s="10">
        <v>45323</v>
      </c>
      <c r="H3543" s="11">
        <v>10</v>
      </c>
      <c r="I3543" s="20" t="s">
        <v>259</v>
      </c>
      <c r="J3543" s="11" t="s">
        <v>261</v>
      </c>
      <c r="K3543" s="11" t="s">
        <v>8715</v>
      </c>
      <c r="L3543" s="11">
        <v>2</v>
      </c>
    </row>
    <row r="3544" spans="1:12">
      <c r="A3544" s="11" t="s">
        <v>7044</v>
      </c>
      <c r="D3544" s="11" t="s">
        <v>260</v>
      </c>
      <c r="E3544" s="19" t="s">
        <v>7294</v>
      </c>
      <c r="F3544" s="10">
        <v>42036</v>
      </c>
      <c r="G3544" s="10">
        <v>45323</v>
      </c>
      <c r="H3544" s="11">
        <v>10</v>
      </c>
      <c r="I3544" s="20" t="s">
        <v>259</v>
      </c>
      <c r="J3544" s="11" t="s">
        <v>261</v>
      </c>
      <c r="K3544" s="11" t="s">
        <v>8715</v>
      </c>
      <c r="L3544" s="11">
        <v>2</v>
      </c>
    </row>
    <row r="3545" spans="1:12">
      <c r="A3545" s="11" t="s">
        <v>7045</v>
      </c>
      <c r="D3545" s="11" t="s">
        <v>260</v>
      </c>
      <c r="E3545" s="19" t="s">
        <v>7295</v>
      </c>
      <c r="F3545" s="10">
        <v>42036</v>
      </c>
      <c r="G3545" s="10">
        <v>45323</v>
      </c>
      <c r="H3545" s="11">
        <v>10</v>
      </c>
      <c r="I3545" s="20" t="s">
        <v>259</v>
      </c>
      <c r="J3545" s="11" t="s">
        <v>261</v>
      </c>
      <c r="K3545" s="11" t="s">
        <v>8715</v>
      </c>
      <c r="L3545" s="11">
        <v>2</v>
      </c>
    </row>
    <row r="3546" spans="1:12">
      <c r="A3546" s="11" t="s">
        <v>7046</v>
      </c>
      <c r="D3546" s="11" t="s">
        <v>260</v>
      </c>
      <c r="E3546" s="19" t="s">
        <v>7296</v>
      </c>
      <c r="F3546" s="10">
        <v>42036</v>
      </c>
      <c r="G3546" s="10">
        <v>45323</v>
      </c>
      <c r="H3546" s="11">
        <v>10</v>
      </c>
      <c r="I3546" s="20" t="s">
        <v>259</v>
      </c>
      <c r="J3546" s="11" t="s">
        <v>261</v>
      </c>
      <c r="K3546" s="11" t="s">
        <v>8715</v>
      </c>
      <c r="L3546" s="11">
        <v>2</v>
      </c>
    </row>
    <row r="3547" spans="1:12">
      <c r="A3547" s="11" t="s">
        <v>7047</v>
      </c>
      <c r="D3547" s="11" t="s">
        <v>260</v>
      </c>
      <c r="E3547" s="19" t="s">
        <v>7297</v>
      </c>
      <c r="F3547" s="10">
        <v>42036</v>
      </c>
      <c r="G3547" s="10">
        <v>45323</v>
      </c>
      <c r="H3547" s="11">
        <v>10</v>
      </c>
      <c r="I3547" s="20" t="s">
        <v>259</v>
      </c>
      <c r="J3547" s="11" t="s">
        <v>261</v>
      </c>
      <c r="K3547" s="11" t="s">
        <v>8715</v>
      </c>
      <c r="L3547" s="11">
        <v>2</v>
      </c>
    </row>
    <row r="3548" spans="1:12">
      <c r="A3548" s="11" t="s">
        <v>7048</v>
      </c>
      <c r="D3548" s="11" t="s">
        <v>260</v>
      </c>
      <c r="E3548" s="19" t="s">
        <v>7298</v>
      </c>
      <c r="F3548" s="10">
        <v>42036</v>
      </c>
      <c r="G3548" s="10">
        <v>45323</v>
      </c>
      <c r="H3548" s="11">
        <v>10</v>
      </c>
      <c r="I3548" s="20" t="s">
        <v>259</v>
      </c>
      <c r="J3548" s="11" t="s">
        <v>261</v>
      </c>
      <c r="K3548" s="11" t="s">
        <v>8715</v>
      </c>
      <c r="L3548" s="11">
        <v>2</v>
      </c>
    </row>
    <row r="3549" spans="1:12">
      <c r="A3549" s="11" t="s">
        <v>7049</v>
      </c>
      <c r="D3549" s="11" t="s">
        <v>260</v>
      </c>
      <c r="E3549" s="19" t="s">
        <v>7299</v>
      </c>
      <c r="F3549" s="10">
        <v>42036</v>
      </c>
      <c r="G3549" s="10">
        <v>45323</v>
      </c>
      <c r="H3549" s="11">
        <v>10</v>
      </c>
      <c r="I3549" s="20" t="s">
        <v>259</v>
      </c>
      <c r="J3549" s="11" t="s">
        <v>261</v>
      </c>
      <c r="K3549" s="11" t="s">
        <v>8715</v>
      </c>
      <c r="L3549" s="11">
        <v>2</v>
      </c>
    </row>
    <row r="3550" spans="1:12">
      <c r="A3550" s="11" t="s">
        <v>7050</v>
      </c>
      <c r="D3550" s="11" t="s">
        <v>260</v>
      </c>
      <c r="E3550" s="19" t="s">
        <v>7300</v>
      </c>
      <c r="F3550" s="10">
        <v>42036</v>
      </c>
      <c r="G3550" s="10">
        <v>45323</v>
      </c>
      <c r="H3550" s="11">
        <v>10</v>
      </c>
      <c r="I3550" s="20" t="s">
        <v>259</v>
      </c>
      <c r="J3550" s="11" t="s">
        <v>261</v>
      </c>
      <c r="K3550" s="11" t="s">
        <v>8715</v>
      </c>
      <c r="L3550" s="11">
        <v>2</v>
      </c>
    </row>
    <row r="3551" spans="1:12">
      <c r="A3551" s="11" t="s">
        <v>7051</v>
      </c>
      <c r="D3551" s="11" t="s">
        <v>260</v>
      </c>
      <c r="E3551" s="19" t="s">
        <v>7301</v>
      </c>
      <c r="F3551" s="10">
        <v>42036</v>
      </c>
      <c r="G3551" s="10">
        <v>45323</v>
      </c>
      <c r="H3551" s="11">
        <v>10</v>
      </c>
      <c r="I3551" s="20" t="s">
        <v>259</v>
      </c>
      <c r="J3551" s="11" t="s">
        <v>261</v>
      </c>
      <c r="K3551" s="11" t="s">
        <v>8715</v>
      </c>
      <c r="L3551" s="11">
        <v>2</v>
      </c>
    </row>
    <row r="3552" spans="1:12">
      <c r="A3552" s="11" t="s">
        <v>7052</v>
      </c>
      <c r="D3552" s="11" t="s">
        <v>260</v>
      </c>
      <c r="E3552" s="19" t="s">
        <v>7302</v>
      </c>
      <c r="F3552" s="10">
        <v>42036</v>
      </c>
      <c r="G3552" s="10">
        <v>45323</v>
      </c>
      <c r="H3552" s="11">
        <v>10</v>
      </c>
      <c r="I3552" s="20" t="s">
        <v>259</v>
      </c>
      <c r="J3552" s="11" t="s">
        <v>261</v>
      </c>
      <c r="K3552" s="11" t="s">
        <v>8715</v>
      </c>
      <c r="L3552" s="11">
        <v>2</v>
      </c>
    </row>
    <row r="3553" spans="1:12">
      <c r="A3553" s="11" t="s">
        <v>7053</v>
      </c>
      <c r="D3553" s="11" t="s">
        <v>260</v>
      </c>
      <c r="E3553" s="19" t="s">
        <v>7303</v>
      </c>
      <c r="F3553" s="10">
        <v>42036</v>
      </c>
      <c r="G3553" s="10">
        <v>45323</v>
      </c>
      <c r="H3553" s="11">
        <v>10</v>
      </c>
      <c r="I3553" s="20" t="s">
        <v>259</v>
      </c>
      <c r="J3553" s="11" t="s">
        <v>261</v>
      </c>
      <c r="K3553" s="11" t="s">
        <v>8715</v>
      </c>
      <c r="L3553" s="11">
        <v>2</v>
      </c>
    </row>
    <row r="3554" spans="1:12">
      <c r="A3554" s="11" t="s">
        <v>7054</v>
      </c>
      <c r="D3554" s="11" t="s">
        <v>260</v>
      </c>
      <c r="E3554" s="19" t="s">
        <v>7304</v>
      </c>
      <c r="F3554" s="10">
        <v>42036</v>
      </c>
      <c r="G3554" s="10">
        <v>45323</v>
      </c>
      <c r="H3554" s="11">
        <v>10</v>
      </c>
      <c r="I3554" s="20" t="s">
        <v>259</v>
      </c>
      <c r="J3554" s="11" t="s">
        <v>261</v>
      </c>
      <c r="K3554" s="11" t="s">
        <v>8715</v>
      </c>
      <c r="L3554" s="11">
        <v>2</v>
      </c>
    </row>
    <row r="3555" spans="1:12">
      <c r="A3555" s="11" t="s">
        <v>7055</v>
      </c>
      <c r="D3555" s="11" t="s">
        <v>260</v>
      </c>
      <c r="E3555" s="19" t="s">
        <v>7305</v>
      </c>
      <c r="F3555" s="10">
        <v>42036</v>
      </c>
      <c r="G3555" s="10">
        <v>45323</v>
      </c>
      <c r="H3555" s="11">
        <v>10</v>
      </c>
      <c r="I3555" s="20" t="s">
        <v>259</v>
      </c>
      <c r="J3555" s="11" t="s">
        <v>261</v>
      </c>
      <c r="K3555" s="11" t="s">
        <v>8715</v>
      </c>
      <c r="L3555" s="11">
        <v>2</v>
      </c>
    </row>
    <row r="3556" spans="1:12">
      <c r="A3556" s="11" t="s">
        <v>7056</v>
      </c>
      <c r="D3556" s="11" t="s">
        <v>260</v>
      </c>
      <c r="E3556" s="19" t="s">
        <v>7306</v>
      </c>
      <c r="F3556" s="10">
        <v>42036</v>
      </c>
      <c r="G3556" s="10">
        <v>45323</v>
      </c>
      <c r="H3556" s="11">
        <v>10</v>
      </c>
      <c r="I3556" s="20" t="s">
        <v>259</v>
      </c>
      <c r="J3556" s="11" t="s">
        <v>261</v>
      </c>
      <c r="K3556" s="11" t="s">
        <v>8715</v>
      </c>
      <c r="L3556" s="11">
        <v>2</v>
      </c>
    </row>
    <row r="3557" spans="1:12">
      <c r="A3557" s="11" t="s">
        <v>7057</v>
      </c>
      <c r="D3557" s="11" t="s">
        <v>260</v>
      </c>
      <c r="E3557" s="19" t="s">
        <v>7307</v>
      </c>
      <c r="F3557" s="10">
        <v>42036</v>
      </c>
      <c r="G3557" s="10">
        <v>45323</v>
      </c>
      <c r="H3557" s="11">
        <v>10</v>
      </c>
      <c r="I3557" s="20" t="s">
        <v>259</v>
      </c>
      <c r="J3557" s="11" t="s">
        <v>261</v>
      </c>
      <c r="K3557" s="11" t="s">
        <v>8715</v>
      </c>
      <c r="L3557" s="11">
        <v>2</v>
      </c>
    </row>
    <row r="3558" spans="1:12">
      <c r="A3558" s="11" t="s">
        <v>7058</v>
      </c>
      <c r="D3558" s="11" t="s">
        <v>260</v>
      </c>
      <c r="E3558" s="19" t="s">
        <v>7308</v>
      </c>
      <c r="F3558" s="10">
        <v>42036</v>
      </c>
      <c r="G3558" s="10">
        <v>45323</v>
      </c>
      <c r="H3558" s="11">
        <v>10</v>
      </c>
      <c r="I3558" s="20" t="s">
        <v>259</v>
      </c>
      <c r="J3558" s="11" t="s">
        <v>261</v>
      </c>
      <c r="K3558" s="11" t="s">
        <v>8715</v>
      </c>
      <c r="L3558" s="11">
        <v>2</v>
      </c>
    </row>
    <row r="3559" spans="1:12">
      <c r="A3559" s="11" t="s">
        <v>7059</v>
      </c>
      <c r="D3559" s="11" t="s">
        <v>260</v>
      </c>
      <c r="E3559" s="19" t="s">
        <v>7309</v>
      </c>
      <c r="F3559" s="10">
        <v>42036</v>
      </c>
      <c r="G3559" s="10">
        <v>45323</v>
      </c>
      <c r="H3559" s="11">
        <v>10</v>
      </c>
      <c r="I3559" s="20" t="s">
        <v>259</v>
      </c>
      <c r="J3559" s="11" t="s">
        <v>261</v>
      </c>
      <c r="K3559" s="11" t="s">
        <v>8715</v>
      </c>
      <c r="L3559" s="11">
        <v>2</v>
      </c>
    </row>
    <row r="3560" spans="1:12">
      <c r="A3560" s="11" t="s">
        <v>7060</v>
      </c>
      <c r="D3560" s="11" t="s">
        <v>260</v>
      </c>
      <c r="E3560" s="19" t="s">
        <v>7310</v>
      </c>
      <c r="F3560" s="10">
        <v>42036</v>
      </c>
      <c r="G3560" s="10">
        <v>45323</v>
      </c>
      <c r="H3560" s="11">
        <v>10</v>
      </c>
      <c r="I3560" s="20" t="s">
        <v>259</v>
      </c>
      <c r="J3560" s="11" t="s">
        <v>261</v>
      </c>
      <c r="K3560" s="11" t="s">
        <v>8715</v>
      </c>
      <c r="L3560" s="11">
        <v>2</v>
      </c>
    </row>
    <row r="3561" spans="1:12">
      <c r="A3561" s="11" t="s">
        <v>7061</v>
      </c>
      <c r="D3561" s="11" t="s">
        <v>260</v>
      </c>
      <c r="E3561" s="19" t="s">
        <v>7311</v>
      </c>
      <c r="F3561" s="10">
        <v>42036</v>
      </c>
      <c r="G3561" s="10">
        <v>45323</v>
      </c>
      <c r="H3561" s="11">
        <v>10</v>
      </c>
      <c r="I3561" s="20" t="s">
        <v>259</v>
      </c>
      <c r="J3561" s="11" t="s">
        <v>261</v>
      </c>
      <c r="K3561" s="11" t="s">
        <v>8715</v>
      </c>
      <c r="L3561" s="11">
        <v>2</v>
      </c>
    </row>
    <row r="3562" spans="1:12">
      <c r="A3562" s="11" t="s">
        <v>7062</v>
      </c>
      <c r="D3562" s="11" t="s">
        <v>260</v>
      </c>
      <c r="E3562" s="19" t="s">
        <v>7312</v>
      </c>
      <c r="F3562" s="10">
        <v>42036</v>
      </c>
      <c r="G3562" s="10">
        <v>45323</v>
      </c>
      <c r="H3562" s="11">
        <v>10</v>
      </c>
      <c r="I3562" s="20" t="s">
        <v>259</v>
      </c>
      <c r="J3562" s="11" t="s">
        <v>261</v>
      </c>
      <c r="K3562" s="11" t="s">
        <v>8715</v>
      </c>
      <c r="L3562" s="11">
        <v>2</v>
      </c>
    </row>
    <row r="3563" spans="1:12">
      <c r="A3563" s="11" t="s">
        <v>7063</v>
      </c>
      <c r="D3563" s="11" t="s">
        <v>260</v>
      </c>
      <c r="E3563" s="19" t="s">
        <v>7313</v>
      </c>
      <c r="F3563" s="10">
        <v>42036</v>
      </c>
      <c r="G3563" s="10">
        <v>45323</v>
      </c>
      <c r="H3563" s="11">
        <v>10</v>
      </c>
      <c r="I3563" s="20" t="s">
        <v>259</v>
      </c>
      <c r="J3563" s="11" t="s">
        <v>261</v>
      </c>
      <c r="K3563" s="11" t="s">
        <v>8715</v>
      </c>
      <c r="L3563" s="11">
        <v>2</v>
      </c>
    </row>
    <row r="3564" spans="1:12">
      <c r="A3564" s="11" t="s">
        <v>7064</v>
      </c>
      <c r="D3564" s="11" t="s">
        <v>260</v>
      </c>
      <c r="E3564" s="19" t="s">
        <v>7314</v>
      </c>
      <c r="F3564" s="10">
        <v>42036</v>
      </c>
      <c r="G3564" s="10">
        <v>45323</v>
      </c>
      <c r="H3564" s="11">
        <v>10</v>
      </c>
      <c r="I3564" s="20" t="s">
        <v>259</v>
      </c>
      <c r="J3564" s="11" t="s">
        <v>261</v>
      </c>
      <c r="K3564" s="11" t="s">
        <v>8715</v>
      </c>
      <c r="L3564" s="11">
        <v>2</v>
      </c>
    </row>
    <row r="3565" spans="1:12">
      <c r="A3565" s="11" t="s">
        <v>7065</v>
      </c>
      <c r="D3565" s="11" t="s">
        <v>260</v>
      </c>
      <c r="E3565" s="19" t="s">
        <v>7315</v>
      </c>
      <c r="F3565" s="10">
        <v>42036</v>
      </c>
      <c r="G3565" s="10">
        <v>45323</v>
      </c>
      <c r="H3565" s="11">
        <v>10</v>
      </c>
      <c r="I3565" s="20" t="s">
        <v>259</v>
      </c>
      <c r="J3565" s="11" t="s">
        <v>261</v>
      </c>
      <c r="K3565" s="11" t="s">
        <v>8715</v>
      </c>
      <c r="L3565" s="11">
        <v>2</v>
      </c>
    </row>
    <row r="3566" spans="1:12">
      <c r="A3566" s="11" t="s">
        <v>7066</v>
      </c>
      <c r="D3566" s="11" t="s">
        <v>260</v>
      </c>
      <c r="E3566" s="19" t="s">
        <v>7316</v>
      </c>
      <c r="F3566" s="10">
        <v>42036</v>
      </c>
      <c r="G3566" s="10">
        <v>45323</v>
      </c>
      <c r="H3566" s="11">
        <v>10</v>
      </c>
      <c r="I3566" s="20" t="s">
        <v>259</v>
      </c>
      <c r="J3566" s="11" t="s">
        <v>261</v>
      </c>
      <c r="K3566" s="11" t="s">
        <v>8715</v>
      </c>
      <c r="L3566" s="11">
        <v>2</v>
      </c>
    </row>
    <row r="3567" spans="1:12">
      <c r="A3567" s="11" t="s">
        <v>7067</v>
      </c>
      <c r="D3567" s="11" t="s">
        <v>260</v>
      </c>
      <c r="E3567" s="19" t="s">
        <v>7317</v>
      </c>
      <c r="F3567" s="10">
        <v>42036</v>
      </c>
      <c r="G3567" s="10">
        <v>45323</v>
      </c>
      <c r="H3567" s="11">
        <v>10</v>
      </c>
      <c r="I3567" s="20" t="s">
        <v>259</v>
      </c>
      <c r="J3567" s="11" t="s">
        <v>261</v>
      </c>
      <c r="K3567" s="11" t="s">
        <v>8715</v>
      </c>
      <c r="L3567" s="11">
        <v>2</v>
      </c>
    </row>
    <row r="3568" spans="1:12">
      <c r="A3568" s="11" t="s">
        <v>7068</v>
      </c>
      <c r="D3568" s="11" t="s">
        <v>260</v>
      </c>
      <c r="E3568" s="19" t="s">
        <v>7318</v>
      </c>
      <c r="F3568" s="10">
        <v>42036</v>
      </c>
      <c r="G3568" s="10">
        <v>45323</v>
      </c>
      <c r="H3568" s="11">
        <v>10</v>
      </c>
      <c r="I3568" s="20" t="s">
        <v>259</v>
      </c>
      <c r="J3568" s="11" t="s">
        <v>261</v>
      </c>
      <c r="K3568" s="11" t="s">
        <v>8715</v>
      </c>
      <c r="L3568" s="11">
        <v>2</v>
      </c>
    </row>
    <row r="3569" spans="1:12">
      <c r="A3569" s="11" t="s">
        <v>7069</v>
      </c>
      <c r="D3569" s="11" t="s">
        <v>260</v>
      </c>
      <c r="E3569" s="19" t="s">
        <v>7319</v>
      </c>
      <c r="F3569" s="10">
        <v>42036</v>
      </c>
      <c r="G3569" s="10">
        <v>45323</v>
      </c>
      <c r="H3569" s="11">
        <v>10</v>
      </c>
      <c r="I3569" s="20" t="s">
        <v>259</v>
      </c>
      <c r="J3569" s="11" t="s">
        <v>261</v>
      </c>
      <c r="K3569" s="11" t="s">
        <v>8715</v>
      </c>
      <c r="L3569" s="11">
        <v>2</v>
      </c>
    </row>
    <row r="3570" spans="1:12">
      <c r="A3570" s="11" t="s">
        <v>7070</v>
      </c>
      <c r="D3570" s="11" t="s">
        <v>260</v>
      </c>
      <c r="E3570" s="19" t="s">
        <v>7320</v>
      </c>
      <c r="F3570" s="10">
        <v>42036</v>
      </c>
      <c r="G3570" s="10">
        <v>45323</v>
      </c>
      <c r="H3570" s="11">
        <v>10</v>
      </c>
      <c r="I3570" s="20" t="s">
        <v>259</v>
      </c>
      <c r="J3570" s="11" t="s">
        <v>261</v>
      </c>
      <c r="K3570" s="11" t="s">
        <v>8715</v>
      </c>
      <c r="L3570" s="11">
        <v>2</v>
      </c>
    </row>
    <row r="3571" spans="1:12">
      <c r="A3571" s="11" t="s">
        <v>7071</v>
      </c>
      <c r="D3571" s="11" t="s">
        <v>260</v>
      </c>
      <c r="E3571" s="19" t="s">
        <v>7321</v>
      </c>
      <c r="F3571" s="10">
        <v>42036</v>
      </c>
      <c r="G3571" s="10">
        <v>45323</v>
      </c>
      <c r="H3571" s="11">
        <v>10</v>
      </c>
      <c r="I3571" s="20" t="s">
        <v>259</v>
      </c>
      <c r="J3571" s="11" t="s">
        <v>261</v>
      </c>
      <c r="K3571" s="11" t="s">
        <v>8715</v>
      </c>
      <c r="L3571" s="11">
        <v>2</v>
      </c>
    </row>
    <row r="3572" spans="1:12">
      <c r="A3572" s="11" t="s">
        <v>7072</v>
      </c>
      <c r="D3572" s="11" t="s">
        <v>260</v>
      </c>
      <c r="E3572" s="19" t="s">
        <v>7322</v>
      </c>
      <c r="F3572" s="10">
        <v>42036</v>
      </c>
      <c r="G3572" s="10">
        <v>45323</v>
      </c>
      <c r="H3572" s="11">
        <v>10</v>
      </c>
      <c r="I3572" s="20" t="s">
        <v>259</v>
      </c>
      <c r="J3572" s="11" t="s">
        <v>261</v>
      </c>
      <c r="K3572" s="11" t="s">
        <v>8715</v>
      </c>
      <c r="L3572" s="11">
        <v>2</v>
      </c>
    </row>
    <row r="3573" spans="1:12">
      <c r="A3573" s="11" t="s">
        <v>7073</v>
      </c>
      <c r="D3573" s="11" t="s">
        <v>260</v>
      </c>
      <c r="E3573" s="19" t="s">
        <v>7323</v>
      </c>
      <c r="F3573" s="10">
        <v>42036</v>
      </c>
      <c r="G3573" s="10">
        <v>45323</v>
      </c>
      <c r="H3573" s="11">
        <v>10</v>
      </c>
      <c r="I3573" s="20" t="s">
        <v>259</v>
      </c>
      <c r="J3573" s="11" t="s">
        <v>261</v>
      </c>
      <c r="K3573" s="11" t="s">
        <v>8715</v>
      </c>
      <c r="L3573" s="11">
        <v>2</v>
      </c>
    </row>
    <row r="3574" spans="1:12">
      <c r="A3574" s="11" t="s">
        <v>7074</v>
      </c>
      <c r="D3574" s="11" t="s">
        <v>260</v>
      </c>
      <c r="E3574" s="19" t="s">
        <v>7324</v>
      </c>
      <c r="F3574" s="10">
        <v>42036</v>
      </c>
      <c r="G3574" s="10">
        <v>45323</v>
      </c>
      <c r="H3574" s="11">
        <v>10</v>
      </c>
      <c r="I3574" s="20" t="s">
        <v>259</v>
      </c>
      <c r="J3574" s="11" t="s">
        <v>261</v>
      </c>
      <c r="K3574" s="11" t="s">
        <v>8715</v>
      </c>
      <c r="L3574" s="11">
        <v>2</v>
      </c>
    </row>
    <row r="3575" spans="1:12">
      <c r="A3575" s="11" t="s">
        <v>7075</v>
      </c>
      <c r="D3575" s="11" t="s">
        <v>260</v>
      </c>
      <c r="E3575" s="19" t="s">
        <v>7325</v>
      </c>
      <c r="F3575" s="10">
        <v>42036</v>
      </c>
      <c r="G3575" s="10">
        <v>45323</v>
      </c>
      <c r="H3575" s="11">
        <v>10</v>
      </c>
      <c r="I3575" s="20" t="s">
        <v>259</v>
      </c>
      <c r="J3575" s="11" t="s">
        <v>261</v>
      </c>
      <c r="K3575" s="11" t="s">
        <v>8715</v>
      </c>
      <c r="L3575" s="11">
        <v>2</v>
      </c>
    </row>
    <row r="3576" spans="1:12">
      <c r="A3576" s="11" t="s">
        <v>7076</v>
      </c>
      <c r="D3576" s="11" t="s">
        <v>260</v>
      </c>
      <c r="E3576" s="19" t="s">
        <v>7326</v>
      </c>
      <c r="F3576" s="10">
        <v>42036</v>
      </c>
      <c r="G3576" s="10">
        <v>45323</v>
      </c>
      <c r="H3576" s="11">
        <v>10</v>
      </c>
      <c r="I3576" s="20" t="s">
        <v>259</v>
      </c>
      <c r="J3576" s="11" t="s">
        <v>261</v>
      </c>
      <c r="K3576" s="11" t="s">
        <v>8715</v>
      </c>
      <c r="L3576" s="11">
        <v>2</v>
      </c>
    </row>
    <row r="3577" spans="1:12">
      <c r="A3577" s="11" t="s">
        <v>7077</v>
      </c>
      <c r="D3577" s="11" t="s">
        <v>260</v>
      </c>
      <c r="E3577" s="19" t="s">
        <v>7327</v>
      </c>
      <c r="F3577" s="10">
        <v>42036</v>
      </c>
      <c r="G3577" s="10">
        <v>45323</v>
      </c>
      <c r="H3577" s="11">
        <v>10</v>
      </c>
      <c r="I3577" s="20" t="s">
        <v>259</v>
      </c>
      <c r="J3577" s="11" t="s">
        <v>261</v>
      </c>
      <c r="K3577" s="11" t="s">
        <v>8715</v>
      </c>
      <c r="L3577" s="11">
        <v>2</v>
      </c>
    </row>
    <row r="3578" spans="1:12">
      <c r="A3578" s="11" t="s">
        <v>7078</v>
      </c>
      <c r="D3578" s="11" t="s">
        <v>260</v>
      </c>
      <c r="E3578" s="19" t="s">
        <v>7328</v>
      </c>
      <c r="F3578" s="10">
        <v>42036</v>
      </c>
      <c r="G3578" s="10">
        <v>45323</v>
      </c>
      <c r="H3578" s="11">
        <v>10</v>
      </c>
      <c r="I3578" s="20" t="s">
        <v>259</v>
      </c>
      <c r="J3578" s="11" t="s">
        <v>261</v>
      </c>
      <c r="K3578" s="11" t="s">
        <v>8715</v>
      </c>
      <c r="L3578" s="11">
        <v>2</v>
      </c>
    </row>
    <row r="3579" spans="1:12">
      <c r="A3579" s="11" t="s">
        <v>7079</v>
      </c>
      <c r="D3579" s="11" t="s">
        <v>260</v>
      </c>
      <c r="E3579" s="19" t="s">
        <v>7329</v>
      </c>
      <c r="F3579" s="10">
        <v>42036</v>
      </c>
      <c r="G3579" s="10">
        <v>45323</v>
      </c>
      <c r="H3579" s="11">
        <v>10</v>
      </c>
      <c r="I3579" s="20" t="s">
        <v>259</v>
      </c>
      <c r="J3579" s="11" t="s">
        <v>261</v>
      </c>
      <c r="K3579" s="11" t="s">
        <v>8715</v>
      </c>
      <c r="L3579" s="11">
        <v>2</v>
      </c>
    </row>
    <row r="3580" spans="1:12">
      <c r="A3580" s="11" t="s">
        <v>7080</v>
      </c>
      <c r="D3580" s="11" t="s">
        <v>260</v>
      </c>
      <c r="E3580" s="19" t="s">
        <v>7330</v>
      </c>
      <c r="F3580" s="10">
        <v>42036</v>
      </c>
      <c r="G3580" s="10">
        <v>45323</v>
      </c>
      <c r="H3580" s="11">
        <v>10</v>
      </c>
      <c r="I3580" s="20" t="s">
        <v>259</v>
      </c>
      <c r="J3580" s="11" t="s">
        <v>261</v>
      </c>
      <c r="K3580" s="11" t="s">
        <v>8715</v>
      </c>
      <c r="L3580" s="11">
        <v>2</v>
      </c>
    </row>
    <row r="3581" spans="1:12">
      <c r="A3581" s="11" t="s">
        <v>7081</v>
      </c>
      <c r="D3581" s="11" t="s">
        <v>260</v>
      </c>
      <c r="E3581" s="19" t="s">
        <v>7331</v>
      </c>
      <c r="F3581" s="10">
        <v>42036</v>
      </c>
      <c r="G3581" s="10">
        <v>45323</v>
      </c>
      <c r="H3581" s="11">
        <v>10</v>
      </c>
      <c r="I3581" s="20" t="s">
        <v>259</v>
      </c>
      <c r="J3581" s="11" t="s">
        <v>261</v>
      </c>
      <c r="K3581" s="11" t="s">
        <v>8715</v>
      </c>
      <c r="L3581" s="11">
        <v>2</v>
      </c>
    </row>
    <row r="3582" spans="1:12">
      <c r="A3582" s="11" t="s">
        <v>7082</v>
      </c>
      <c r="D3582" s="11" t="s">
        <v>260</v>
      </c>
      <c r="E3582" s="19" t="s">
        <v>7332</v>
      </c>
      <c r="F3582" s="10">
        <v>42036</v>
      </c>
      <c r="G3582" s="10">
        <v>45323</v>
      </c>
      <c r="H3582" s="11">
        <v>10</v>
      </c>
      <c r="I3582" s="20" t="s">
        <v>259</v>
      </c>
      <c r="J3582" s="11" t="s">
        <v>261</v>
      </c>
      <c r="K3582" s="11" t="s">
        <v>8715</v>
      </c>
      <c r="L3582" s="11">
        <v>2</v>
      </c>
    </row>
    <row r="3583" spans="1:12">
      <c r="A3583" s="11" t="s">
        <v>7083</v>
      </c>
      <c r="D3583" s="11" t="s">
        <v>260</v>
      </c>
      <c r="E3583" s="19" t="s">
        <v>7333</v>
      </c>
      <c r="F3583" s="10">
        <v>42036</v>
      </c>
      <c r="G3583" s="10">
        <v>45323</v>
      </c>
      <c r="H3583" s="11">
        <v>10</v>
      </c>
      <c r="I3583" s="20" t="s">
        <v>259</v>
      </c>
      <c r="J3583" s="11" t="s">
        <v>261</v>
      </c>
      <c r="K3583" s="11" t="s">
        <v>8715</v>
      </c>
      <c r="L3583" s="11">
        <v>2</v>
      </c>
    </row>
    <row r="3584" spans="1:12">
      <c r="A3584" s="11" t="s">
        <v>7084</v>
      </c>
      <c r="D3584" s="11" t="s">
        <v>260</v>
      </c>
      <c r="E3584" s="19" t="s">
        <v>7334</v>
      </c>
      <c r="F3584" s="10">
        <v>42036</v>
      </c>
      <c r="G3584" s="10">
        <v>45323</v>
      </c>
      <c r="H3584" s="11">
        <v>10</v>
      </c>
      <c r="I3584" s="20" t="s">
        <v>259</v>
      </c>
      <c r="J3584" s="11" t="s">
        <v>261</v>
      </c>
      <c r="K3584" s="11" t="s">
        <v>8715</v>
      </c>
      <c r="L3584" s="11">
        <v>2</v>
      </c>
    </row>
    <row r="3585" spans="1:12">
      <c r="A3585" s="11" t="s">
        <v>7085</v>
      </c>
      <c r="D3585" s="11" t="s">
        <v>260</v>
      </c>
      <c r="E3585" s="19" t="s">
        <v>7335</v>
      </c>
      <c r="F3585" s="10">
        <v>42036</v>
      </c>
      <c r="G3585" s="10">
        <v>45323</v>
      </c>
      <c r="H3585" s="11">
        <v>10</v>
      </c>
      <c r="I3585" s="20" t="s">
        <v>259</v>
      </c>
      <c r="J3585" s="11" t="s">
        <v>261</v>
      </c>
      <c r="K3585" s="11" t="s">
        <v>8715</v>
      </c>
      <c r="L3585" s="11">
        <v>2</v>
      </c>
    </row>
    <row r="3586" spans="1:12">
      <c r="A3586" s="11" t="s">
        <v>7086</v>
      </c>
      <c r="D3586" s="11" t="s">
        <v>260</v>
      </c>
      <c r="E3586" s="19" t="s">
        <v>7336</v>
      </c>
      <c r="F3586" s="10">
        <v>42036</v>
      </c>
      <c r="G3586" s="10">
        <v>45323</v>
      </c>
      <c r="H3586" s="11">
        <v>10</v>
      </c>
      <c r="I3586" s="20" t="s">
        <v>259</v>
      </c>
      <c r="J3586" s="11" t="s">
        <v>261</v>
      </c>
      <c r="K3586" s="11" t="s">
        <v>8715</v>
      </c>
      <c r="L3586" s="11">
        <v>2</v>
      </c>
    </row>
    <row r="3587" spans="1:12">
      <c r="A3587" s="11" t="s">
        <v>7087</v>
      </c>
      <c r="D3587" s="11" t="s">
        <v>260</v>
      </c>
      <c r="E3587" s="19" t="s">
        <v>7337</v>
      </c>
      <c r="F3587" s="10">
        <v>42036</v>
      </c>
      <c r="G3587" s="10">
        <v>45323</v>
      </c>
      <c r="H3587" s="11">
        <v>10</v>
      </c>
      <c r="I3587" s="20" t="s">
        <v>259</v>
      </c>
      <c r="J3587" s="11" t="s">
        <v>261</v>
      </c>
      <c r="K3587" s="11" t="s">
        <v>8715</v>
      </c>
      <c r="L3587" s="11">
        <v>2</v>
      </c>
    </row>
    <row r="3588" spans="1:12">
      <c r="A3588" s="11" t="s">
        <v>7088</v>
      </c>
      <c r="D3588" s="11" t="s">
        <v>260</v>
      </c>
      <c r="E3588" s="19" t="s">
        <v>7338</v>
      </c>
      <c r="F3588" s="10">
        <v>42036</v>
      </c>
      <c r="G3588" s="10">
        <v>45323</v>
      </c>
      <c r="H3588" s="11">
        <v>10</v>
      </c>
      <c r="I3588" s="20" t="s">
        <v>259</v>
      </c>
      <c r="J3588" s="11" t="s">
        <v>261</v>
      </c>
      <c r="K3588" s="11" t="s">
        <v>8715</v>
      </c>
      <c r="L3588" s="11">
        <v>2</v>
      </c>
    </row>
    <row r="3589" spans="1:12">
      <c r="A3589" s="11" t="s">
        <v>7089</v>
      </c>
      <c r="D3589" s="11" t="s">
        <v>260</v>
      </c>
      <c r="E3589" s="19" t="s">
        <v>7339</v>
      </c>
      <c r="F3589" s="10">
        <v>42036</v>
      </c>
      <c r="G3589" s="10">
        <v>45323</v>
      </c>
      <c r="H3589" s="11">
        <v>10</v>
      </c>
      <c r="I3589" s="20" t="s">
        <v>259</v>
      </c>
      <c r="J3589" s="11" t="s">
        <v>261</v>
      </c>
      <c r="K3589" s="11" t="s">
        <v>8715</v>
      </c>
      <c r="L3589" s="11">
        <v>2</v>
      </c>
    </row>
    <row r="3590" spans="1:12">
      <c r="A3590" s="11" t="s">
        <v>7090</v>
      </c>
      <c r="D3590" s="11" t="s">
        <v>260</v>
      </c>
      <c r="E3590" s="19" t="s">
        <v>7340</v>
      </c>
      <c r="F3590" s="10">
        <v>42036</v>
      </c>
      <c r="G3590" s="10">
        <v>45323</v>
      </c>
      <c r="H3590" s="11">
        <v>10</v>
      </c>
      <c r="I3590" s="20" t="s">
        <v>259</v>
      </c>
      <c r="J3590" s="11" t="s">
        <v>261</v>
      </c>
      <c r="K3590" s="11" t="s">
        <v>8715</v>
      </c>
      <c r="L3590" s="11">
        <v>2</v>
      </c>
    </row>
    <row r="3591" spans="1:12">
      <c r="A3591" s="11" t="s">
        <v>7091</v>
      </c>
      <c r="D3591" s="11" t="s">
        <v>260</v>
      </c>
      <c r="E3591" s="19" t="s">
        <v>7341</v>
      </c>
      <c r="F3591" s="10">
        <v>42036</v>
      </c>
      <c r="G3591" s="10">
        <v>45323</v>
      </c>
      <c r="H3591" s="11">
        <v>10</v>
      </c>
      <c r="I3591" s="20" t="s">
        <v>259</v>
      </c>
      <c r="J3591" s="11" t="s">
        <v>261</v>
      </c>
      <c r="K3591" s="11" t="s">
        <v>8715</v>
      </c>
      <c r="L3591" s="11">
        <v>2</v>
      </c>
    </row>
    <row r="3592" spans="1:12">
      <c r="A3592" s="11" t="s">
        <v>7092</v>
      </c>
      <c r="D3592" s="11" t="s">
        <v>260</v>
      </c>
      <c r="E3592" s="19" t="s">
        <v>7342</v>
      </c>
      <c r="F3592" s="10">
        <v>42036</v>
      </c>
      <c r="G3592" s="10">
        <v>45323</v>
      </c>
      <c r="H3592" s="11">
        <v>10</v>
      </c>
      <c r="I3592" s="20" t="s">
        <v>259</v>
      </c>
      <c r="J3592" s="11" t="s">
        <v>261</v>
      </c>
      <c r="K3592" s="11" t="s">
        <v>8715</v>
      </c>
      <c r="L3592" s="11">
        <v>2</v>
      </c>
    </row>
    <row r="3593" spans="1:12">
      <c r="A3593" s="11" t="s">
        <v>7093</v>
      </c>
      <c r="D3593" s="11" t="s">
        <v>260</v>
      </c>
      <c r="E3593" s="19" t="s">
        <v>7343</v>
      </c>
      <c r="F3593" s="10">
        <v>42036</v>
      </c>
      <c r="G3593" s="10">
        <v>45323</v>
      </c>
      <c r="H3593" s="11">
        <v>10</v>
      </c>
      <c r="I3593" s="20" t="s">
        <v>259</v>
      </c>
      <c r="J3593" s="11" t="s">
        <v>261</v>
      </c>
      <c r="K3593" s="11" t="s">
        <v>8715</v>
      </c>
      <c r="L3593" s="11">
        <v>2</v>
      </c>
    </row>
    <row r="3594" spans="1:12">
      <c r="A3594" s="11" t="s">
        <v>7094</v>
      </c>
      <c r="D3594" s="11" t="s">
        <v>260</v>
      </c>
      <c r="E3594" s="19" t="s">
        <v>7344</v>
      </c>
      <c r="F3594" s="10">
        <v>42036</v>
      </c>
      <c r="G3594" s="10">
        <v>45323</v>
      </c>
      <c r="H3594" s="11">
        <v>10</v>
      </c>
      <c r="I3594" s="20" t="s">
        <v>259</v>
      </c>
      <c r="J3594" s="11" t="s">
        <v>261</v>
      </c>
      <c r="K3594" s="11" t="s">
        <v>8715</v>
      </c>
      <c r="L3594" s="11">
        <v>2</v>
      </c>
    </row>
    <row r="3595" spans="1:12">
      <c r="A3595" s="11" t="s">
        <v>7095</v>
      </c>
      <c r="D3595" s="11" t="s">
        <v>260</v>
      </c>
      <c r="E3595" s="19" t="s">
        <v>7345</v>
      </c>
      <c r="F3595" s="10">
        <v>42036</v>
      </c>
      <c r="G3595" s="10">
        <v>45323</v>
      </c>
      <c r="H3595" s="11">
        <v>10</v>
      </c>
      <c r="I3595" s="20" t="s">
        <v>259</v>
      </c>
      <c r="J3595" s="11" t="s">
        <v>261</v>
      </c>
      <c r="K3595" s="11" t="s">
        <v>8715</v>
      </c>
      <c r="L3595" s="11">
        <v>2</v>
      </c>
    </row>
    <row r="3596" spans="1:12">
      <c r="A3596" s="11" t="s">
        <v>7096</v>
      </c>
      <c r="D3596" s="11" t="s">
        <v>260</v>
      </c>
      <c r="E3596" s="19" t="s">
        <v>7346</v>
      </c>
      <c r="F3596" s="10">
        <v>42036</v>
      </c>
      <c r="G3596" s="10">
        <v>45323</v>
      </c>
      <c r="H3596" s="11">
        <v>10</v>
      </c>
      <c r="I3596" s="20" t="s">
        <v>259</v>
      </c>
      <c r="J3596" s="11" t="s">
        <v>261</v>
      </c>
      <c r="K3596" s="11" t="s">
        <v>8715</v>
      </c>
      <c r="L3596" s="11">
        <v>2</v>
      </c>
    </row>
    <row r="3597" spans="1:12">
      <c r="A3597" s="11" t="s">
        <v>7097</v>
      </c>
      <c r="D3597" s="11" t="s">
        <v>260</v>
      </c>
      <c r="E3597" s="19" t="s">
        <v>7347</v>
      </c>
      <c r="F3597" s="10">
        <v>42036</v>
      </c>
      <c r="G3597" s="10">
        <v>45323</v>
      </c>
      <c r="H3597" s="11">
        <v>10</v>
      </c>
      <c r="I3597" s="20" t="s">
        <v>259</v>
      </c>
      <c r="J3597" s="11" t="s">
        <v>261</v>
      </c>
      <c r="K3597" s="11" t="s">
        <v>8715</v>
      </c>
      <c r="L3597" s="11">
        <v>2</v>
      </c>
    </row>
    <row r="3598" spans="1:12">
      <c r="A3598" s="11" t="s">
        <v>7098</v>
      </c>
      <c r="D3598" s="11" t="s">
        <v>260</v>
      </c>
      <c r="E3598" s="19" t="s">
        <v>7348</v>
      </c>
      <c r="F3598" s="10">
        <v>42036</v>
      </c>
      <c r="G3598" s="10">
        <v>45323</v>
      </c>
      <c r="H3598" s="11">
        <v>10</v>
      </c>
      <c r="I3598" s="20" t="s">
        <v>259</v>
      </c>
      <c r="J3598" s="11" t="s">
        <v>261</v>
      </c>
      <c r="K3598" s="11" t="s">
        <v>8715</v>
      </c>
      <c r="L3598" s="11">
        <v>2</v>
      </c>
    </row>
    <row r="3599" spans="1:12">
      <c r="A3599" s="11" t="s">
        <v>7099</v>
      </c>
      <c r="D3599" s="11" t="s">
        <v>260</v>
      </c>
      <c r="E3599" s="19" t="s">
        <v>7349</v>
      </c>
      <c r="F3599" s="10">
        <v>42036</v>
      </c>
      <c r="G3599" s="10">
        <v>45323</v>
      </c>
      <c r="H3599" s="11">
        <v>10</v>
      </c>
      <c r="I3599" s="20" t="s">
        <v>259</v>
      </c>
      <c r="J3599" s="11" t="s">
        <v>261</v>
      </c>
      <c r="K3599" s="11" t="s">
        <v>8715</v>
      </c>
      <c r="L3599" s="11">
        <v>2</v>
      </c>
    </row>
    <row r="3600" spans="1:12">
      <c r="A3600" s="11" t="s">
        <v>7100</v>
      </c>
      <c r="D3600" s="11" t="s">
        <v>260</v>
      </c>
      <c r="E3600" s="19" t="s">
        <v>7350</v>
      </c>
      <c r="F3600" s="10">
        <v>42036</v>
      </c>
      <c r="G3600" s="10">
        <v>45323</v>
      </c>
      <c r="H3600" s="11">
        <v>10</v>
      </c>
      <c r="I3600" s="20" t="s">
        <v>259</v>
      </c>
      <c r="J3600" s="11" t="s">
        <v>261</v>
      </c>
      <c r="K3600" s="11" t="s">
        <v>8715</v>
      </c>
      <c r="L3600" s="11">
        <v>2</v>
      </c>
    </row>
    <row r="3601" spans="1:12">
      <c r="A3601" s="11" t="s">
        <v>7101</v>
      </c>
      <c r="D3601" s="11" t="s">
        <v>260</v>
      </c>
      <c r="E3601" s="19" t="s">
        <v>7351</v>
      </c>
      <c r="F3601" s="10">
        <v>42036</v>
      </c>
      <c r="G3601" s="10">
        <v>45323</v>
      </c>
      <c r="H3601" s="11">
        <v>10</v>
      </c>
      <c r="I3601" s="20" t="s">
        <v>259</v>
      </c>
      <c r="J3601" s="11" t="s">
        <v>261</v>
      </c>
      <c r="K3601" s="11" t="s">
        <v>8715</v>
      </c>
      <c r="L3601" s="11">
        <v>2</v>
      </c>
    </row>
    <row r="3602" spans="1:12">
      <c r="A3602" s="11" t="s">
        <v>7102</v>
      </c>
      <c r="D3602" s="11" t="s">
        <v>260</v>
      </c>
      <c r="E3602" s="19" t="s">
        <v>7352</v>
      </c>
      <c r="F3602" s="10">
        <v>42036</v>
      </c>
      <c r="G3602" s="10">
        <v>45323</v>
      </c>
      <c r="H3602" s="11">
        <v>10</v>
      </c>
      <c r="I3602" s="20" t="s">
        <v>259</v>
      </c>
      <c r="J3602" s="11" t="s">
        <v>261</v>
      </c>
      <c r="K3602" s="11" t="s">
        <v>8715</v>
      </c>
      <c r="L3602" s="11">
        <v>2</v>
      </c>
    </row>
    <row r="3603" spans="1:12">
      <c r="A3603" s="11" t="s">
        <v>7103</v>
      </c>
      <c r="D3603" s="11" t="s">
        <v>260</v>
      </c>
      <c r="E3603" s="19" t="s">
        <v>7353</v>
      </c>
      <c r="F3603" s="10">
        <v>42036</v>
      </c>
      <c r="G3603" s="10">
        <v>45323</v>
      </c>
      <c r="H3603" s="11">
        <v>10</v>
      </c>
      <c r="I3603" s="20" t="s">
        <v>259</v>
      </c>
      <c r="J3603" s="11" t="s">
        <v>261</v>
      </c>
      <c r="K3603" s="11" t="s">
        <v>8715</v>
      </c>
      <c r="L3603" s="11">
        <v>2</v>
      </c>
    </row>
    <row r="3604" spans="1:12">
      <c r="A3604" s="11" t="s">
        <v>7104</v>
      </c>
      <c r="D3604" s="11" t="s">
        <v>260</v>
      </c>
      <c r="E3604" s="19" t="s">
        <v>7354</v>
      </c>
      <c r="F3604" s="10">
        <v>42036</v>
      </c>
      <c r="G3604" s="10">
        <v>45323</v>
      </c>
      <c r="H3604" s="11">
        <v>10</v>
      </c>
      <c r="I3604" s="20" t="s">
        <v>259</v>
      </c>
      <c r="J3604" s="11" t="s">
        <v>261</v>
      </c>
      <c r="K3604" s="11" t="s">
        <v>8715</v>
      </c>
      <c r="L3604" s="11">
        <v>2</v>
      </c>
    </row>
    <row r="3605" spans="1:12">
      <c r="A3605" s="11" t="s">
        <v>7105</v>
      </c>
      <c r="D3605" s="11" t="s">
        <v>260</v>
      </c>
      <c r="E3605" s="19" t="s">
        <v>7355</v>
      </c>
      <c r="F3605" s="10">
        <v>42036</v>
      </c>
      <c r="G3605" s="10">
        <v>45323</v>
      </c>
      <c r="H3605" s="11">
        <v>10</v>
      </c>
      <c r="I3605" s="20" t="s">
        <v>259</v>
      </c>
      <c r="J3605" s="11" t="s">
        <v>261</v>
      </c>
      <c r="K3605" s="11" t="s">
        <v>8715</v>
      </c>
      <c r="L3605" s="11">
        <v>2</v>
      </c>
    </row>
    <row r="3606" spans="1:12">
      <c r="A3606" s="11" t="s">
        <v>7106</v>
      </c>
      <c r="D3606" s="11" t="s">
        <v>260</v>
      </c>
      <c r="E3606" s="19" t="s">
        <v>7356</v>
      </c>
      <c r="F3606" s="10">
        <v>42036</v>
      </c>
      <c r="G3606" s="10">
        <v>45323</v>
      </c>
      <c r="H3606" s="11">
        <v>10</v>
      </c>
      <c r="I3606" s="20" t="s">
        <v>259</v>
      </c>
      <c r="J3606" s="11" t="s">
        <v>261</v>
      </c>
      <c r="K3606" s="11" t="s">
        <v>8715</v>
      </c>
      <c r="L3606" s="11">
        <v>2</v>
      </c>
    </row>
    <row r="3607" spans="1:12">
      <c r="A3607" s="11" t="s">
        <v>7107</v>
      </c>
      <c r="D3607" s="11" t="s">
        <v>260</v>
      </c>
      <c r="E3607" s="19" t="s">
        <v>7357</v>
      </c>
      <c r="F3607" s="10">
        <v>42036</v>
      </c>
      <c r="G3607" s="10">
        <v>45323</v>
      </c>
      <c r="H3607" s="11">
        <v>10</v>
      </c>
      <c r="I3607" s="20" t="s">
        <v>259</v>
      </c>
      <c r="J3607" s="11" t="s">
        <v>261</v>
      </c>
      <c r="K3607" s="11" t="s">
        <v>8715</v>
      </c>
      <c r="L3607" s="11">
        <v>2</v>
      </c>
    </row>
    <row r="3608" spans="1:12">
      <c r="A3608" s="11" t="s">
        <v>7108</v>
      </c>
      <c r="D3608" s="11" t="s">
        <v>260</v>
      </c>
      <c r="E3608" s="19" t="s">
        <v>7358</v>
      </c>
      <c r="F3608" s="10">
        <v>42036</v>
      </c>
      <c r="G3608" s="10">
        <v>45323</v>
      </c>
      <c r="H3608" s="11">
        <v>10</v>
      </c>
      <c r="I3608" s="20" t="s">
        <v>259</v>
      </c>
      <c r="J3608" s="11" t="s">
        <v>261</v>
      </c>
      <c r="K3608" s="11" t="s">
        <v>8715</v>
      </c>
      <c r="L3608" s="11">
        <v>2</v>
      </c>
    </row>
    <row r="3609" spans="1:12">
      <c r="A3609" s="11" t="s">
        <v>7109</v>
      </c>
      <c r="D3609" s="11" t="s">
        <v>260</v>
      </c>
      <c r="E3609" s="19" t="s">
        <v>7359</v>
      </c>
      <c r="F3609" s="10">
        <v>42036</v>
      </c>
      <c r="G3609" s="10">
        <v>45323</v>
      </c>
      <c r="H3609" s="11">
        <v>10</v>
      </c>
      <c r="I3609" s="20" t="s">
        <v>259</v>
      </c>
      <c r="J3609" s="11" t="s">
        <v>261</v>
      </c>
      <c r="K3609" s="11" t="s">
        <v>8715</v>
      </c>
      <c r="L3609" s="11">
        <v>2</v>
      </c>
    </row>
    <row r="3610" spans="1:12">
      <c r="A3610" s="11" t="s">
        <v>7110</v>
      </c>
      <c r="D3610" s="11" t="s">
        <v>260</v>
      </c>
      <c r="E3610" s="19" t="s">
        <v>7360</v>
      </c>
      <c r="F3610" s="10">
        <v>42036</v>
      </c>
      <c r="G3610" s="10">
        <v>45323</v>
      </c>
      <c r="H3610" s="11">
        <v>10</v>
      </c>
      <c r="I3610" s="20" t="s">
        <v>259</v>
      </c>
      <c r="J3610" s="11" t="s">
        <v>261</v>
      </c>
      <c r="K3610" s="11" t="s">
        <v>8715</v>
      </c>
      <c r="L3610" s="11">
        <v>2</v>
      </c>
    </row>
    <row r="3611" spans="1:12">
      <c r="A3611" s="11" t="s">
        <v>7111</v>
      </c>
      <c r="D3611" s="11" t="s">
        <v>260</v>
      </c>
      <c r="E3611" s="19" t="s">
        <v>7361</v>
      </c>
      <c r="F3611" s="10">
        <v>42036</v>
      </c>
      <c r="G3611" s="10">
        <v>45323</v>
      </c>
      <c r="H3611" s="11">
        <v>10</v>
      </c>
      <c r="I3611" s="20" t="s">
        <v>259</v>
      </c>
      <c r="J3611" s="11" t="s">
        <v>261</v>
      </c>
      <c r="K3611" s="11" t="s">
        <v>8715</v>
      </c>
      <c r="L3611" s="11">
        <v>2</v>
      </c>
    </row>
    <row r="3612" spans="1:12">
      <c r="A3612" s="11" t="s">
        <v>7112</v>
      </c>
      <c r="D3612" s="11" t="s">
        <v>260</v>
      </c>
      <c r="E3612" s="19" t="s">
        <v>7362</v>
      </c>
      <c r="F3612" s="10">
        <v>42036</v>
      </c>
      <c r="G3612" s="10">
        <v>45323</v>
      </c>
      <c r="H3612" s="11">
        <v>10</v>
      </c>
      <c r="I3612" s="20" t="s">
        <v>259</v>
      </c>
      <c r="J3612" s="11" t="s">
        <v>261</v>
      </c>
      <c r="K3612" s="11" t="s">
        <v>8715</v>
      </c>
      <c r="L3612" s="11">
        <v>2</v>
      </c>
    </row>
    <row r="3613" spans="1:12">
      <c r="A3613" s="11" t="s">
        <v>7113</v>
      </c>
      <c r="D3613" s="11" t="s">
        <v>260</v>
      </c>
      <c r="E3613" s="19" t="s">
        <v>7363</v>
      </c>
      <c r="F3613" s="10">
        <v>42036</v>
      </c>
      <c r="G3613" s="10">
        <v>45323</v>
      </c>
      <c r="H3613" s="11">
        <v>10</v>
      </c>
      <c r="I3613" s="20" t="s">
        <v>259</v>
      </c>
      <c r="J3613" s="11" t="s">
        <v>261</v>
      </c>
      <c r="K3613" s="11" t="s">
        <v>8715</v>
      </c>
      <c r="L3613" s="11">
        <v>2</v>
      </c>
    </row>
    <row r="3614" spans="1:12">
      <c r="A3614" s="11" t="s">
        <v>7114</v>
      </c>
      <c r="D3614" s="11" t="s">
        <v>260</v>
      </c>
      <c r="E3614" s="19" t="s">
        <v>7364</v>
      </c>
      <c r="F3614" s="10">
        <v>42036</v>
      </c>
      <c r="G3614" s="10">
        <v>45323</v>
      </c>
      <c r="H3614" s="11">
        <v>10</v>
      </c>
      <c r="I3614" s="20" t="s">
        <v>259</v>
      </c>
      <c r="J3614" s="11" t="s">
        <v>261</v>
      </c>
      <c r="K3614" s="11" t="s">
        <v>8715</v>
      </c>
      <c r="L3614" s="11">
        <v>2</v>
      </c>
    </row>
    <row r="3615" spans="1:12">
      <c r="A3615" s="11" t="s">
        <v>7115</v>
      </c>
      <c r="D3615" s="11" t="s">
        <v>260</v>
      </c>
      <c r="E3615" s="19" t="s">
        <v>7365</v>
      </c>
      <c r="F3615" s="10">
        <v>42036</v>
      </c>
      <c r="G3615" s="10">
        <v>45323</v>
      </c>
      <c r="H3615" s="11">
        <v>10</v>
      </c>
      <c r="I3615" s="20" t="s">
        <v>259</v>
      </c>
      <c r="J3615" s="11" t="s">
        <v>261</v>
      </c>
      <c r="K3615" s="11" t="s">
        <v>8715</v>
      </c>
      <c r="L3615" s="11">
        <v>2</v>
      </c>
    </row>
    <row r="3616" spans="1:12">
      <c r="A3616" s="11" t="s">
        <v>7116</v>
      </c>
      <c r="D3616" s="11" t="s">
        <v>260</v>
      </c>
      <c r="E3616" s="19" t="s">
        <v>7366</v>
      </c>
      <c r="F3616" s="10">
        <v>42036</v>
      </c>
      <c r="G3616" s="10">
        <v>45323</v>
      </c>
      <c r="H3616" s="11">
        <v>10</v>
      </c>
      <c r="I3616" s="20" t="s">
        <v>259</v>
      </c>
      <c r="J3616" s="11" t="s">
        <v>261</v>
      </c>
      <c r="K3616" s="11" t="s">
        <v>8715</v>
      </c>
      <c r="L3616" s="11">
        <v>2</v>
      </c>
    </row>
    <row r="3617" spans="1:12">
      <c r="A3617" s="11" t="s">
        <v>7117</v>
      </c>
      <c r="D3617" s="11" t="s">
        <v>260</v>
      </c>
      <c r="E3617" s="19" t="s">
        <v>7367</v>
      </c>
      <c r="F3617" s="10">
        <v>42036</v>
      </c>
      <c r="G3617" s="10">
        <v>45323</v>
      </c>
      <c r="H3617" s="11">
        <v>10</v>
      </c>
      <c r="I3617" s="20" t="s">
        <v>259</v>
      </c>
      <c r="J3617" s="11" t="s">
        <v>261</v>
      </c>
      <c r="K3617" s="11" t="s">
        <v>8715</v>
      </c>
      <c r="L3617" s="11">
        <v>2</v>
      </c>
    </row>
    <row r="3618" spans="1:12">
      <c r="A3618" s="11" t="s">
        <v>7118</v>
      </c>
      <c r="D3618" s="11" t="s">
        <v>260</v>
      </c>
      <c r="E3618" s="19" t="s">
        <v>7368</v>
      </c>
      <c r="F3618" s="10">
        <v>42036</v>
      </c>
      <c r="G3618" s="10">
        <v>45323</v>
      </c>
      <c r="H3618" s="11">
        <v>10</v>
      </c>
      <c r="I3618" s="20" t="s">
        <v>259</v>
      </c>
      <c r="J3618" s="11" t="s">
        <v>261</v>
      </c>
      <c r="K3618" s="11" t="s">
        <v>8715</v>
      </c>
      <c r="L3618" s="11">
        <v>2</v>
      </c>
    </row>
    <row r="3619" spans="1:12">
      <c r="A3619" s="11" t="s">
        <v>7119</v>
      </c>
      <c r="D3619" s="11" t="s">
        <v>260</v>
      </c>
      <c r="E3619" s="19" t="s">
        <v>7369</v>
      </c>
      <c r="F3619" s="10">
        <v>42036</v>
      </c>
      <c r="G3619" s="10">
        <v>45323</v>
      </c>
      <c r="H3619" s="11">
        <v>10</v>
      </c>
      <c r="I3619" s="20" t="s">
        <v>259</v>
      </c>
      <c r="J3619" s="11" t="s">
        <v>261</v>
      </c>
      <c r="K3619" s="11" t="s">
        <v>8715</v>
      </c>
      <c r="L3619" s="11">
        <v>2</v>
      </c>
    </row>
    <row r="3620" spans="1:12">
      <c r="A3620" s="11" t="s">
        <v>7120</v>
      </c>
      <c r="D3620" s="11" t="s">
        <v>260</v>
      </c>
      <c r="E3620" s="19" t="s">
        <v>7370</v>
      </c>
      <c r="F3620" s="10">
        <v>42036</v>
      </c>
      <c r="G3620" s="10">
        <v>45323</v>
      </c>
      <c r="H3620" s="11">
        <v>10</v>
      </c>
      <c r="I3620" s="20" t="s">
        <v>259</v>
      </c>
      <c r="J3620" s="11" t="s">
        <v>261</v>
      </c>
      <c r="K3620" s="11" t="s">
        <v>8715</v>
      </c>
      <c r="L3620" s="11">
        <v>2</v>
      </c>
    </row>
    <row r="3621" spans="1:12">
      <c r="A3621" s="11" t="s">
        <v>7121</v>
      </c>
      <c r="D3621" s="11" t="s">
        <v>260</v>
      </c>
      <c r="E3621" s="19" t="s">
        <v>7371</v>
      </c>
      <c r="F3621" s="10">
        <v>42036</v>
      </c>
      <c r="G3621" s="10">
        <v>45323</v>
      </c>
      <c r="H3621" s="11">
        <v>10</v>
      </c>
      <c r="I3621" s="20" t="s">
        <v>259</v>
      </c>
      <c r="J3621" s="11" t="s">
        <v>261</v>
      </c>
      <c r="K3621" s="11" t="s">
        <v>8715</v>
      </c>
      <c r="L3621" s="11">
        <v>2</v>
      </c>
    </row>
    <row r="3622" spans="1:12">
      <c r="A3622" s="11" t="s">
        <v>7122</v>
      </c>
      <c r="D3622" s="11" t="s">
        <v>260</v>
      </c>
      <c r="E3622" s="19" t="s">
        <v>7372</v>
      </c>
      <c r="F3622" s="10">
        <v>42036</v>
      </c>
      <c r="G3622" s="10">
        <v>45323</v>
      </c>
      <c r="H3622" s="11">
        <v>10</v>
      </c>
      <c r="I3622" s="20" t="s">
        <v>259</v>
      </c>
      <c r="J3622" s="11" t="s">
        <v>261</v>
      </c>
      <c r="K3622" s="11" t="s">
        <v>8715</v>
      </c>
      <c r="L3622" s="11">
        <v>2</v>
      </c>
    </row>
    <row r="3623" spans="1:12">
      <c r="A3623" s="11" t="s">
        <v>7123</v>
      </c>
      <c r="D3623" s="11" t="s">
        <v>260</v>
      </c>
      <c r="E3623" s="19" t="s">
        <v>7373</v>
      </c>
      <c r="F3623" s="10">
        <v>42036</v>
      </c>
      <c r="G3623" s="10">
        <v>45323</v>
      </c>
      <c r="H3623" s="11">
        <v>10</v>
      </c>
      <c r="I3623" s="20" t="s">
        <v>259</v>
      </c>
      <c r="J3623" s="11" t="s">
        <v>261</v>
      </c>
      <c r="K3623" s="11" t="s">
        <v>8715</v>
      </c>
      <c r="L3623" s="11">
        <v>2</v>
      </c>
    </row>
    <row r="3624" spans="1:12">
      <c r="A3624" s="11" t="s">
        <v>7124</v>
      </c>
      <c r="D3624" s="11" t="s">
        <v>260</v>
      </c>
      <c r="E3624" s="19" t="s">
        <v>7374</v>
      </c>
      <c r="F3624" s="10">
        <v>42036</v>
      </c>
      <c r="G3624" s="10">
        <v>45323</v>
      </c>
      <c r="H3624" s="11">
        <v>10</v>
      </c>
      <c r="I3624" s="20" t="s">
        <v>259</v>
      </c>
      <c r="J3624" s="11" t="s">
        <v>261</v>
      </c>
      <c r="K3624" s="11" t="s">
        <v>8715</v>
      </c>
      <c r="L3624" s="11">
        <v>2</v>
      </c>
    </row>
    <row r="3625" spans="1:12">
      <c r="A3625" s="11" t="s">
        <v>7125</v>
      </c>
      <c r="D3625" s="11" t="s">
        <v>260</v>
      </c>
      <c r="E3625" s="19" t="s">
        <v>7375</v>
      </c>
      <c r="F3625" s="10">
        <v>42036</v>
      </c>
      <c r="G3625" s="10">
        <v>45323</v>
      </c>
      <c r="H3625" s="11">
        <v>10</v>
      </c>
      <c r="I3625" s="20" t="s">
        <v>259</v>
      </c>
      <c r="J3625" s="11" t="s">
        <v>261</v>
      </c>
      <c r="K3625" s="11" t="s">
        <v>8715</v>
      </c>
      <c r="L3625" s="11">
        <v>2</v>
      </c>
    </row>
    <row r="3626" spans="1:12">
      <c r="A3626" s="11" t="s">
        <v>7126</v>
      </c>
      <c r="D3626" s="11" t="s">
        <v>260</v>
      </c>
      <c r="E3626" s="19" t="s">
        <v>7376</v>
      </c>
      <c r="F3626" s="10">
        <v>42036</v>
      </c>
      <c r="G3626" s="10">
        <v>45323</v>
      </c>
      <c r="H3626" s="11">
        <v>10</v>
      </c>
      <c r="I3626" s="20" t="s">
        <v>259</v>
      </c>
      <c r="J3626" s="11" t="s">
        <v>261</v>
      </c>
      <c r="K3626" s="11" t="s">
        <v>8715</v>
      </c>
      <c r="L3626" s="11">
        <v>2</v>
      </c>
    </row>
    <row r="3627" spans="1:12">
      <c r="A3627" s="11" t="s">
        <v>7127</v>
      </c>
      <c r="D3627" s="11" t="s">
        <v>260</v>
      </c>
      <c r="E3627" s="19" t="s">
        <v>7377</v>
      </c>
      <c r="F3627" s="10">
        <v>42036</v>
      </c>
      <c r="G3627" s="10">
        <v>45323</v>
      </c>
      <c r="H3627" s="11">
        <v>10</v>
      </c>
      <c r="I3627" s="20" t="s">
        <v>259</v>
      </c>
      <c r="J3627" s="11" t="s">
        <v>261</v>
      </c>
      <c r="K3627" s="11" t="s">
        <v>8715</v>
      </c>
      <c r="L3627" s="11">
        <v>2</v>
      </c>
    </row>
    <row r="3628" spans="1:12">
      <c r="A3628" s="11" t="s">
        <v>7128</v>
      </c>
      <c r="D3628" s="11" t="s">
        <v>260</v>
      </c>
      <c r="E3628" s="19" t="s">
        <v>7378</v>
      </c>
      <c r="F3628" s="10">
        <v>42036</v>
      </c>
      <c r="G3628" s="10">
        <v>45323</v>
      </c>
      <c r="H3628" s="11">
        <v>10</v>
      </c>
      <c r="I3628" s="20" t="s">
        <v>259</v>
      </c>
      <c r="J3628" s="11" t="s">
        <v>261</v>
      </c>
      <c r="K3628" s="11" t="s">
        <v>8715</v>
      </c>
      <c r="L3628" s="11">
        <v>2</v>
      </c>
    </row>
    <row r="3629" spans="1:12">
      <c r="A3629" s="11" t="s">
        <v>7129</v>
      </c>
      <c r="D3629" s="11" t="s">
        <v>260</v>
      </c>
      <c r="E3629" s="19" t="s">
        <v>7379</v>
      </c>
      <c r="F3629" s="10">
        <v>42036</v>
      </c>
      <c r="G3629" s="10">
        <v>45323</v>
      </c>
      <c r="H3629" s="11">
        <v>10</v>
      </c>
      <c r="I3629" s="20" t="s">
        <v>259</v>
      </c>
      <c r="J3629" s="11" t="s">
        <v>261</v>
      </c>
      <c r="K3629" s="11" t="s">
        <v>8715</v>
      </c>
      <c r="L3629" s="11">
        <v>2</v>
      </c>
    </row>
    <row r="3630" spans="1:12">
      <c r="A3630" s="11" t="s">
        <v>7130</v>
      </c>
      <c r="D3630" s="11" t="s">
        <v>260</v>
      </c>
      <c r="E3630" s="19" t="s">
        <v>7380</v>
      </c>
      <c r="F3630" s="10">
        <v>42036</v>
      </c>
      <c r="G3630" s="10">
        <v>45323</v>
      </c>
      <c r="H3630" s="11">
        <v>10</v>
      </c>
      <c r="I3630" s="20" t="s">
        <v>259</v>
      </c>
      <c r="J3630" s="11" t="s">
        <v>261</v>
      </c>
      <c r="K3630" s="11" t="s">
        <v>8715</v>
      </c>
      <c r="L3630" s="11">
        <v>2</v>
      </c>
    </row>
    <row r="3631" spans="1:12">
      <c r="A3631" s="11" t="s">
        <v>7131</v>
      </c>
      <c r="D3631" s="11" t="s">
        <v>260</v>
      </c>
      <c r="E3631" s="19" t="s">
        <v>7381</v>
      </c>
      <c r="F3631" s="10">
        <v>42036</v>
      </c>
      <c r="G3631" s="10">
        <v>45323</v>
      </c>
      <c r="H3631" s="11">
        <v>10</v>
      </c>
      <c r="I3631" s="20" t="s">
        <v>259</v>
      </c>
      <c r="J3631" s="11" t="s">
        <v>261</v>
      </c>
      <c r="K3631" s="11" t="s">
        <v>8715</v>
      </c>
      <c r="L3631" s="11">
        <v>2</v>
      </c>
    </row>
    <row r="3632" spans="1:12">
      <c r="A3632" s="11" t="s">
        <v>7132</v>
      </c>
      <c r="D3632" s="11" t="s">
        <v>260</v>
      </c>
      <c r="E3632" s="19" t="s">
        <v>7382</v>
      </c>
      <c r="F3632" s="10">
        <v>42036</v>
      </c>
      <c r="G3632" s="10">
        <v>45323</v>
      </c>
      <c r="H3632" s="11">
        <v>10</v>
      </c>
      <c r="I3632" s="20" t="s">
        <v>259</v>
      </c>
      <c r="J3632" s="11" t="s">
        <v>261</v>
      </c>
      <c r="K3632" s="11" t="s">
        <v>8715</v>
      </c>
      <c r="L3632" s="11">
        <v>2</v>
      </c>
    </row>
    <row r="3633" spans="1:12">
      <c r="A3633" s="11" t="s">
        <v>7133</v>
      </c>
      <c r="D3633" s="11" t="s">
        <v>260</v>
      </c>
      <c r="E3633" s="19" t="s">
        <v>7383</v>
      </c>
      <c r="F3633" s="10">
        <v>42036</v>
      </c>
      <c r="G3633" s="10">
        <v>45323</v>
      </c>
      <c r="H3633" s="11">
        <v>10</v>
      </c>
      <c r="I3633" s="20" t="s">
        <v>259</v>
      </c>
      <c r="J3633" s="11" t="s">
        <v>261</v>
      </c>
      <c r="K3633" s="11" t="s">
        <v>8715</v>
      </c>
      <c r="L3633" s="11">
        <v>2</v>
      </c>
    </row>
    <row r="3634" spans="1:12">
      <c r="A3634" s="11" t="s">
        <v>7134</v>
      </c>
      <c r="D3634" s="11" t="s">
        <v>260</v>
      </c>
      <c r="E3634" s="19" t="s">
        <v>7384</v>
      </c>
      <c r="F3634" s="10">
        <v>42036</v>
      </c>
      <c r="G3634" s="10">
        <v>45323</v>
      </c>
      <c r="H3634" s="11">
        <v>10</v>
      </c>
      <c r="I3634" s="20" t="s">
        <v>259</v>
      </c>
      <c r="J3634" s="11" t="s">
        <v>261</v>
      </c>
      <c r="K3634" s="11" t="s">
        <v>8715</v>
      </c>
      <c r="L3634" s="11">
        <v>2</v>
      </c>
    </row>
    <row r="3635" spans="1:12">
      <c r="A3635" s="11" t="s">
        <v>7135</v>
      </c>
      <c r="D3635" s="11" t="s">
        <v>260</v>
      </c>
      <c r="E3635" s="19" t="s">
        <v>7385</v>
      </c>
      <c r="F3635" s="10">
        <v>42036</v>
      </c>
      <c r="G3635" s="10">
        <v>45323</v>
      </c>
      <c r="H3635" s="11">
        <v>10</v>
      </c>
      <c r="I3635" s="20" t="s">
        <v>259</v>
      </c>
      <c r="J3635" s="11" t="s">
        <v>261</v>
      </c>
      <c r="K3635" s="11" t="s">
        <v>8715</v>
      </c>
      <c r="L3635" s="11">
        <v>2</v>
      </c>
    </row>
    <row r="3636" spans="1:12">
      <c r="A3636" s="11" t="s">
        <v>7136</v>
      </c>
      <c r="D3636" s="11" t="s">
        <v>260</v>
      </c>
      <c r="E3636" s="19" t="s">
        <v>7386</v>
      </c>
      <c r="F3636" s="10">
        <v>42036</v>
      </c>
      <c r="G3636" s="10">
        <v>45323</v>
      </c>
      <c r="H3636" s="11">
        <v>10</v>
      </c>
      <c r="I3636" s="20" t="s">
        <v>259</v>
      </c>
      <c r="J3636" s="11" t="s">
        <v>261</v>
      </c>
      <c r="K3636" s="11" t="s">
        <v>8715</v>
      </c>
      <c r="L3636" s="11">
        <v>2</v>
      </c>
    </row>
    <row r="3637" spans="1:12">
      <c r="A3637" s="11" t="s">
        <v>7137</v>
      </c>
      <c r="D3637" s="11" t="s">
        <v>260</v>
      </c>
      <c r="E3637" s="19" t="s">
        <v>7387</v>
      </c>
      <c r="F3637" s="10">
        <v>42036</v>
      </c>
      <c r="G3637" s="10">
        <v>45323</v>
      </c>
      <c r="H3637" s="11">
        <v>10</v>
      </c>
      <c r="I3637" s="20" t="s">
        <v>259</v>
      </c>
      <c r="J3637" s="11" t="s">
        <v>261</v>
      </c>
      <c r="K3637" s="11" t="s">
        <v>8715</v>
      </c>
      <c r="L3637" s="11">
        <v>2</v>
      </c>
    </row>
    <row r="3638" spans="1:12">
      <c r="A3638" s="11" t="s">
        <v>7138</v>
      </c>
      <c r="D3638" s="11" t="s">
        <v>260</v>
      </c>
      <c r="E3638" s="19" t="s">
        <v>7388</v>
      </c>
      <c r="F3638" s="10">
        <v>42036</v>
      </c>
      <c r="G3638" s="10">
        <v>45323</v>
      </c>
      <c r="H3638" s="11">
        <v>10</v>
      </c>
      <c r="I3638" s="20" t="s">
        <v>259</v>
      </c>
      <c r="J3638" s="11" t="s">
        <v>261</v>
      </c>
      <c r="K3638" s="11" t="s">
        <v>8715</v>
      </c>
      <c r="L3638" s="11">
        <v>2</v>
      </c>
    </row>
    <row r="3639" spans="1:12">
      <c r="A3639" s="11" t="s">
        <v>7139</v>
      </c>
      <c r="D3639" s="11" t="s">
        <v>260</v>
      </c>
      <c r="E3639" s="19" t="s">
        <v>7389</v>
      </c>
      <c r="F3639" s="10">
        <v>42036</v>
      </c>
      <c r="G3639" s="10">
        <v>45323</v>
      </c>
      <c r="H3639" s="11">
        <v>10</v>
      </c>
      <c r="I3639" s="20" t="s">
        <v>259</v>
      </c>
      <c r="J3639" s="11" t="s">
        <v>261</v>
      </c>
      <c r="K3639" s="11" t="s">
        <v>8715</v>
      </c>
      <c r="L3639" s="11">
        <v>2</v>
      </c>
    </row>
    <row r="3640" spans="1:12">
      <c r="A3640" s="11" t="s">
        <v>7140</v>
      </c>
      <c r="D3640" s="11" t="s">
        <v>260</v>
      </c>
      <c r="E3640" s="19" t="s">
        <v>7390</v>
      </c>
      <c r="F3640" s="10">
        <v>42036</v>
      </c>
      <c r="G3640" s="10">
        <v>45323</v>
      </c>
      <c r="H3640" s="11">
        <v>10</v>
      </c>
      <c r="I3640" s="20" t="s">
        <v>259</v>
      </c>
      <c r="J3640" s="11" t="s">
        <v>261</v>
      </c>
      <c r="K3640" s="11" t="s">
        <v>8715</v>
      </c>
      <c r="L3640" s="11">
        <v>2</v>
      </c>
    </row>
    <row r="3641" spans="1:12">
      <c r="A3641" s="11" t="s">
        <v>7141</v>
      </c>
      <c r="D3641" s="11" t="s">
        <v>260</v>
      </c>
      <c r="E3641" s="19" t="s">
        <v>7391</v>
      </c>
      <c r="F3641" s="10">
        <v>42036</v>
      </c>
      <c r="G3641" s="10">
        <v>45323</v>
      </c>
      <c r="H3641" s="11">
        <v>10</v>
      </c>
      <c r="I3641" s="20" t="s">
        <v>259</v>
      </c>
      <c r="J3641" s="11" t="s">
        <v>261</v>
      </c>
      <c r="K3641" s="11" t="s">
        <v>8715</v>
      </c>
      <c r="L3641" s="11">
        <v>2</v>
      </c>
    </row>
    <row r="3642" spans="1:12">
      <c r="A3642" s="11" t="s">
        <v>7142</v>
      </c>
      <c r="D3642" s="11" t="s">
        <v>260</v>
      </c>
      <c r="E3642" s="19" t="s">
        <v>7392</v>
      </c>
      <c r="F3642" s="10">
        <v>42036</v>
      </c>
      <c r="G3642" s="10">
        <v>45323</v>
      </c>
      <c r="H3642" s="11">
        <v>10</v>
      </c>
      <c r="I3642" s="20" t="s">
        <v>259</v>
      </c>
      <c r="J3642" s="11" t="s">
        <v>261</v>
      </c>
      <c r="K3642" s="11" t="s">
        <v>8715</v>
      </c>
      <c r="L3642" s="11">
        <v>2</v>
      </c>
    </row>
    <row r="3643" spans="1:12">
      <c r="A3643" s="11" t="s">
        <v>7143</v>
      </c>
      <c r="D3643" s="11" t="s">
        <v>260</v>
      </c>
      <c r="E3643" s="19" t="s">
        <v>7393</v>
      </c>
      <c r="F3643" s="10">
        <v>42036</v>
      </c>
      <c r="G3643" s="10">
        <v>45323</v>
      </c>
      <c r="H3643" s="11">
        <v>10</v>
      </c>
      <c r="I3643" s="20" t="s">
        <v>259</v>
      </c>
      <c r="J3643" s="11" t="s">
        <v>261</v>
      </c>
      <c r="K3643" s="11" t="s">
        <v>8715</v>
      </c>
      <c r="L3643" s="11">
        <v>2</v>
      </c>
    </row>
    <row r="3644" spans="1:12">
      <c r="A3644" s="11" t="s">
        <v>7144</v>
      </c>
      <c r="D3644" s="11" t="s">
        <v>260</v>
      </c>
      <c r="E3644" s="19" t="s">
        <v>7394</v>
      </c>
      <c r="F3644" s="10">
        <v>42036</v>
      </c>
      <c r="G3644" s="10">
        <v>45323</v>
      </c>
      <c r="H3644" s="11">
        <v>10</v>
      </c>
      <c r="I3644" s="20" t="s">
        <v>259</v>
      </c>
      <c r="J3644" s="11" t="s">
        <v>261</v>
      </c>
      <c r="K3644" s="11" t="s">
        <v>8715</v>
      </c>
      <c r="L3644" s="11">
        <v>2</v>
      </c>
    </row>
    <row r="3645" spans="1:12">
      <c r="A3645" s="11" t="s">
        <v>7145</v>
      </c>
      <c r="D3645" s="11" t="s">
        <v>260</v>
      </c>
      <c r="E3645" s="19" t="s">
        <v>7395</v>
      </c>
      <c r="F3645" s="10">
        <v>42036</v>
      </c>
      <c r="G3645" s="10">
        <v>45323</v>
      </c>
      <c r="H3645" s="11">
        <v>10</v>
      </c>
      <c r="I3645" s="20" t="s">
        <v>259</v>
      </c>
      <c r="J3645" s="11" t="s">
        <v>261</v>
      </c>
      <c r="K3645" s="11" t="s">
        <v>8715</v>
      </c>
      <c r="L3645" s="11">
        <v>2</v>
      </c>
    </row>
    <row r="3646" spans="1:12">
      <c r="A3646" s="11" t="s">
        <v>7146</v>
      </c>
      <c r="D3646" s="11" t="s">
        <v>260</v>
      </c>
      <c r="E3646" s="19" t="s">
        <v>7396</v>
      </c>
      <c r="F3646" s="10">
        <v>42036</v>
      </c>
      <c r="G3646" s="10">
        <v>45323</v>
      </c>
      <c r="H3646" s="11">
        <v>10</v>
      </c>
      <c r="I3646" s="20" t="s">
        <v>259</v>
      </c>
      <c r="J3646" s="11" t="s">
        <v>261</v>
      </c>
      <c r="K3646" s="11" t="s">
        <v>8715</v>
      </c>
      <c r="L3646" s="11">
        <v>2</v>
      </c>
    </row>
    <row r="3647" spans="1:12">
      <c r="A3647" s="11" t="s">
        <v>7147</v>
      </c>
      <c r="D3647" s="11" t="s">
        <v>260</v>
      </c>
      <c r="E3647" s="19" t="s">
        <v>7397</v>
      </c>
      <c r="F3647" s="10">
        <v>42036</v>
      </c>
      <c r="G3647" s="10">
        <v>45323</v>
      </c>
      <c r="H3647" s="11">
        <v>10</v>
      </c>
      <c r="I3647" s="20" t="s">
        <v>259</v>
      </c>
      <c r="J3647" s="11" t="s">
        <v>261</v>
      </c>
      <c r="K3647" s="11" t="s">
        <v>8715</v>
      </c>
      <c r="L3647" s="11">
        <v>2</v>
      </c>
    </row>
    <row r="3648" spans="1:12">
      <c r="A3648" s="11" t="s">
        <v>7148</v>
      </c>
      <c r="D3648" s="11" t="s">
        <v>260</v>
      </c>
      <c r="E3648" s="19" t="s">
        <v>7398</v>
      </c>
      <c r="F3648" s="10">
        <v>42036</v>
      </c>
      <c r="G3648" s="10">
        <v>45323</v>
      </c>
      <c r="H3648" s="11">
        <v>10</v>
      </c>
      <c r="I3648" s="20" t="s">
        <v>259</v>
      </c>
      <c r="J3648" s="11" t="s">
        <v>261</v>
      </c>
      <c r="K3648" s="11" t="s">
        <v>8715</v>
      </c>
      <c r="L3648" s="11">
        <v>2</v>
      </c>
    </row>
    <row r="3649" spans="1:12">
      <c r="A3649" s="11" t="s">
        <v>7149</v>
      </c>
      <c r="D3649" s="11" t="s">
        <v>260</v>
      </c>
      <c r="E3649" s="19" t="s">
        <v>7399</v>
      </c>
      <c r="F3649" s="10">
        <v>42036</v>
      </c>
      <c r="G3649" s="10">
        <v>45323</v>
      </c>
      <c r="H3649" s="11">
        <v>10</v>
      </c>
      <c r="I3649" s="20" t="s">
        <v>259</v>
      </c>
      <c r="J3649" s="11" t="s">
        <v>261</v>
      </c>
      <c r="K3649" s="11" t="s">
        <v>8715</v>
      </c>
      <c r="L3649" s="11">
        <v>2</v>
      </c>
    </row>
    <row r="3650" spans="1:12">
      <c r="A3650" s="11" t="s">
        <v>7150</v>
      </c>
      <c r="D3650" s="11" t="s">
        <v>260</v>
      </c>
      <c r="E3650" s="19" t="s">
        <v>7400</v>
      </c>
      <c r="F3650" s="10">
        <v>42036</v>
      </c>
      <c r="G3650" s="10">
        <v>45323</v>
      </c>
      <c r="H3650" s="11">
        <v>10</v>
      </c>
      <c r="I3650" s="20" t="s">
        <v>259</v>
      </c>
      <c r="J3650" s="11" t="s">
        <v>261</v>
      </c>
      <c r="K3650" s="11" t="s">
        <v>8715</v>
      </c>
      <c r="L3650" s="11">
        <v>2</v>
      </c>
    </row>
    <row r="3651" spans="1:12">
      <c r="A3651" s="11" t="s">
        <v>7151</v>
      </c>
      <c r="D3651" s="11" t="s">
        <v>260</v>
      </c>
      <c r="E3651" s="19" t="s">
        <v>7401</v>
      </c>
      <c r="F3651" s="10">
        <v>42036</v>
      </c>
      <c r="G3651" s="10">
        <v>45323</v>
      </c>
      <c r="H3651" s="11">
        <v>10</v>
      </c>
      <c r="I3651" s="20" t="s">
        <v>259</v>
      </c>
      <c r="J3651" s="11" t="s">
        <v>261</v>
      </c>
      <c r="K3651" s="11" t="s">
        <v>8715</v>
      </c>
      <c r="L3651" s="11">
        <v>2</v>
      </c>
    </row>
    <row r="3652" spans="1:12">
      <c r="A3652" s="11" t="s">
        <v>7152</v>
      </c>
      <c r="D3652" s="11" t="s">
        <v>260</v>
      </c>
      <c r="E3652" s="19" t="s">
        <v>7402</v>
      </c>
      <c r="F3652" s="10">
        <v>42036</v>
      </c>
      <c r="G3652" s="10">
        <v>45323</v>
      </c>
      <c r="H3652" s="11">
        <v>10</v>
      </c>
      <c r="I3652" s="20" t="s">
        <v>259</v>
      </c>
      <c r="J3652" s="11" t="s">
        <v>261</v>
      </c>
      <c r="K3652" s="11" t="s">
        <v>8715</v>
      </c>
      <c r="L3652" s="11">
        <v>2</v>
      </c>
    </row>
    <row r="3653" spans="1:12">
      <c r="A3653" s="11" t="s">
        <v>7153</v>
      </c>
      <c r="D3653" s="11" t="s">
        <v>260</v>
      </c>
      <c r="E3653" s="19" t="s">
        <v>7403</v>
      </c>
      <c r="F3653" s="10">
        <v>42036</v>
      </c>
      <c r="G3653" s="10">
        <v>45323</v>
      </c>
      <c r="H3653" s="11">
        <v>10</v>
      </c>
      <c r="I3653" s="20" t="s">
        <v>259</v>
      </c>
      <c r="J3653" s="11" t="s">
        <v>261</v>
      </c>
      <c r="K3653" s="11" t="s">
        <v>8715</v>
      </c>
      <c r="L3653" s="11">
        <v>2</v>
      </c>
    </row>
    <row r="3654" spans="1:12">
      <c r="A3654" s="11" t="s">
        <v>7154</v>
      </c>
      <c r="D3654" s="11" t="s">
        <v>260</v>
      </c>
      <c r="E3654" s="19" t="s">
        <v>7404</v>
      </c>
      <c r="F3654" s="10">
        <v>42036</v>
      </c>
      <c r="G3654" s="10">
        <v>45323</v>
      </c>
      <c r="H3654" s="11">
        <v>10</v>
      </c>
      <c r="I3654" s="20" t="s">
        <v>259</v>
      </c>
      <c r="J3654" s="11" t="s">
        <v>261</v>
      </c>
      <c r="K3654" s="11" t="s">
        <v>8715</v>
      </c>
      <c r="L3654" s="11">
        <v>2</v>
      </c>
    </row>
    <row r="3655" spans="1:12">
      <c r="A3655" s="11" t="s">
        <v>7155</v>
      </c>
      <c r="D3655" s="11" t="s">
        <v>260</v>
      </c>
      <c r="E3655" s="19" t="s">
        <v>7405</v>
      </c>
      <c r="F3655" s="10">
        <v>42036</v>
      </c>
      <c r="G3655" s="10">
        <v>45323</v>
      </c>
      <c r="H3655" s="11">
        <v>10</v>
      </c>
      <c r="I3655" s="20" t="s">
        <v>259</v>
      </c>
      <c r="J3655" s="11" t="s">
        <v>261</v>
      </c>
      <c r="K3655" s="11" t="s">
        <v>8715</v>
      </c>
      <c r="L3655" s="11">
        <v>2</v>
      </c>
    </row>
    <row r="3656" spans="1:12">
      <c r="A3656" s="11" t="s">
        <v>7156</v>
      </c>
      <c r="D3656" s="11" t="s">
        <v>260</v>
      </c>
      <c r="E3656" s="19" t="s">
        <v>7406</v>
      </c>
      <c r="F3656" s="10">
        <v>42036</v>
      </c>
      <c r="G3656" s="10">
        <v>45323</v>
      </c>
      <c r="H3656" s="11">
        <v>10</v>
      </c>
      <c r="I3656" s="20" t="s">
        <v>259</v>
      </c>
      <c r="J3656" s="11" t="s">
        <v>261</v>
      </c>
      <c r="K3656" s="11" t="s">
        <v>8715</v>
      </c>
      <c r="L3656" s="11">
        <v>2</v>
      </c>
    </row>
    <row r="3657" spans="1:12">
      <c r="A3657" s="11" t="s">
        <v>7157</v>
      </c>
      <c r="D3657" s="11" t="s">
        <v>260</v>
      </c>
      <c r="E3657" s="19" t="s">
        <v>7407</v>
      </c>
      <c r="F3657" s="10">
        <v>42036</v>
      </c>
      <c r="G3657" s="10">
        <v>45323</v>
      </c>
      <c r="H3657" s="11">
        <v>10</v>
      </c>
      <c r="I3657" s="20" t="s">
        <v>259</v>
      </c>
      <c r="J3657" s="11" t="s">
        <v>261</v>
      </c>
      <c r="K3657" s="11" t="s">
        <v>8715</v>
      </c>
      <c r="L3657" s="11">
        <v>2</v>
      </c>
    </row>
    <row r="3658" spans="1:12">
      <c r="A3658" s="11" t="s">
        <v>7158</v>
      </c>
      <c r="D3658" s="11" t="s">
        <v>260</v>
      </c>
      <c r="E3658" s="19" t="s">
        <v>7408</v>
      </c>
      <c r="F3658" s="10">
        <v>42036</v>
      </c>
      <c r="G3658" s="10">
        <v>45323</v>
      </c>
      <c r="H3658" s="11">
        <v>10</v>
      </c>
      <c r="I3658" s="20" t="s">
        <v>259</v>
      </c>
      <c r="J3658" s="11" t="s">
        <v>261</v>
      </c>
      <c r="K3658" s="11" t="s">
        <v>8715</v>
      </c>
      <c r="L3658" s="11">
        <v>2</v>
      </c>
    </row>
    <row r="3659" spans="1:12">
      <c r="A3659" s="11" t="s">
        <v>7159</v>
      </c>
      <c r="D3659" s="11" t="s">
        <v>260</v>
      </c>
      <c r="E3659" s="19" t="s">
        <v>7409</v>
      </c>
      <c r="F3659" s="10">
        <v>42036</v>
      </c>
      <c r="G3659" s="10">
        <v>45323</v>
      </c>
      <c r="H3659" s="11">
        <v>10</v>
      </c>
      <c r="I3659" s="20" t="s">
        <v>259</v>
      </c>
      <c r="J3659" s="11" t="s">
        <v>261</v>
      </c>
      <c r="K3659" s="11" t="s">
        <v>8715</v>
      </c>
      <c r="L3659" s="11">
        <v>2</v>
      </c>
    </row>
    <row r="3660" spans="1:12">
      <c r="A3660" s="11" t="s">
        <v>7160</v>
      </c>
      <c r="D3660" s="11" t="s">
        <v>260</v>
      </c>
      <c r="E3660" s="19" t="s">
        <v>7410</v>
      </c>
      <c r="F3660" s="10">
        <v>42036</v>
      </c>
      <c r="G3660" s="10">
        <v>45323</v>
      </c>
      <c r="H3660" s="11">
        <v>10</v>
      </c>
      <c r="I3660" s="20" t="s">
        <v>259</v>
      </c>
      <c r="J3660" s="11" t="s">
        <v>261</v>
      </c>
      <c r="K3660" s="11" t="s">
        <v>8715</v>
      </c>
      <c r="L3660" s="11">
        <v>2</v>
      </c>
    </row>
    <row r="3661" spans="1:12">
      <c r="A3661" s="11" t="s">
        <v>7161</v>
      </c>
      <c r="D3661" s="11" t="s">
        <v>260</v>
      </c>
      <c r="E3661" s="19" t="s">
        <v>7411</v>
      </c>
      <c r="F3661" s="10">
        <v>42036</v>
      </c>
      <c r="G3661" s="10">
        <v>45323</v>
      </c>
      <c r="H3661" s="11">
        <v>10</v>
      </c>
      <c r="I3661" s="20" t="s">
        <v>259</v>
      </c>
      <c r="J3661" s="11" t="s">
        <v>261</v>
      </c>
      <c r="K3661" s="11" t="s">
        <v>8715</v>
      </c>
      <c r="L3661" s="11">
        <v>2</v>
      </c>
    </row>
    <row r="3662" spans="1:12">
      <c r="A3662" s="11" t="s">
        <v>7162</v>
      </c>
      <c r="D3662" s="11" t="s">
        <v>260</v>
      </c>
      <c r="E3662" s="19" t="s">
        <v>7412</v>
      </c>
      <c r="F3662" s="10">
        <v>42036</v>
      </c>
      <c r="G3662" s="10">
        <v>45323</v>
      </c>
      <c r="H3662" s="11">
        <v>10</v>
      </c>
      <c r="I3662" s="20" t="s">
        <v>259</v>
      </c>
      <c r="J3662" s="11" t="s">
        <v>261</v>
      </c>
      <c r="K3662" s="11" t="s">
        <v>8715</v>
      </c>
      <c r="L3662" s="11">
        <v>2</v>
      </c>
    </row>
    <row r="3663" spans="1:12">
      <c r="A3663" s="11" t="s">
        <v>7163</v>
      </c>
      <c r="D3663" s="11" t="s">
        <v>260</v>
      </c>
      <c r="E3663" s="19" t="s">
        <v>7413</v>
      </c>
      <c r="F3663" s="10">
        <v>42036</v>
      </c>
      <c r="G3663" s="10">
        <v>45323</v>
      </c>
      <c r="H3663" s="11">
        <v>10</v>
      </c>
      <c r="I3663" s="20" t="s">
        <v>259</v>
      </c>
      <c r="J3663" s="11" t="s">
        <v>261</v>
      </c>
      <c r="K3663" s="11" t="s">
        <v>8715</v>
      </c>
      <c r="L3663" s="11">
        <v>2</v>
      </c>
    </row>
    <row r="3664" spans="1:12">
      <c r="A3664" s="11" t="s">
        <v>7164</v>
      </c>
      <c r="D3664" s="11" t="s">
        <v>260</v>
      </c>
      <c r="E3664" s="19" t="s">
        <v>7414</v>
      </c>
      <c r="F3664" s="10">
        <v>42036</v>
      </c>
      <c r="G3664" s="10">
        <v>45323</v>
      </c>
      <c r="H3664" s="11">
        <v>10</v>
      </c>
      <c r="I3664" s="20" t="s">
        <v>259</v>
      </c>
      <c r="J3664" s="11" t="s">
        <v>261</v>
      </c>
      <c r="K3664" s="11" t="s">
        <v>8715</v>
      </c>
      <c r="L3664" s="11">
        <v>2</v>
      </c>
    </row>
    <row r="3665" spans="1:12">
      <c r="A3665" s="11" t="s">
        <v>7165</v>
      </c>
      <c r="D3665" s="11" t="s">
        <v>260</v>
      </c>
      <c r="E3665" s="19" t="s">
        <v>7415</v>
      </c>
      <c r="F3665" s="10">
        <v>42036</v>
      </c>
      <c r="G3665" s="10">
        <v>45323</v>
      </c>
      <c r="H3665" s="11">
        <v>10</v>
      </c>
      <c r="I3665" s="20" t="s">
        <v>259</v>
      </c>
      <c r="J3665" s="11" t="s">
        <v>261</v>
      </c>
      <c r="K3665" s="11" t="s">
        <v>8715</v>
      </c>
      <c r="L3665" s="11">
        <v>2</v>
      </c>
    </row>
    <row r="3666" spans="1:12">
      <c r="A3666" s="11" t="s">
        <v>7166</v>
      </c>
      <c r="D3666" s="11" t="s">
        <v>260</v>
      </c>
      <c r="E3666" s="19" t="s">
        <v>7416</v>
      </c>
      <c r="F3666" s="10">
        <v>42036</v>
      </c>
      <c r="G3666" s="10">
        <v>45323</v>
      </c>
      <c r="H3666" s="11">
        <v>10</v>
      </c>
      <c r="I3666" s="20" t="s">
        <v>259</v>
      </c>
      <c r="J3666" s="11" t="s">
        <v>261</v>
      </c>
      <c r="K3666" s="11" t="s">
        <v>8715</v>
      </c>
      <c r="L3666" s="11">
        <v>2</v>
      </c>
    </row>
    <row r="3667" spans="1:12">
      <c r="A3667" s="11" t="s">
        <v>7167</v>
      </c>
      <c r="D3667" s="11" t="s">
        <v>260</v>
      </c>
      <c r="E3667" s="19" t="s">
        <v>7417</v>
      </c>
      <c r="F3667" s="10">
        <v>42036</v>
      </c>
      <c r="G3667" s="10">
        <v>45323</v>
      </c>
      <c r="H3667" s="11">
        <v>10</v>
      </c>
      <c r="I3667" s="20" t="s">
        <v>259</v>
      </c>
      <c r="J3667" s="11" t="s">
        <v>261</v>
      </c>
      <c r="K3667" s="11" t="s">
        <v>8715</v>
      </c>
      <c r="L3667" s="11">
        <v>2</v>
      </c>
    </row>
    <row r="3668" spans="1:12">
      <c r="A3668" s="11" t="s">
        <v>7168</v>
      </c>
      <c r="D3668" s="11" t="s">
        <v>260</v>
      </c>
      <c r="E3668" s="19" t="s">
        <v>7418</v>
      </c>
      <c r="F3668" s="10">
        <v>42036</v>
      </c>
      <c r="G3668" s="10">
        <v>45323</v>
      </c>
      <c r="H3668" s="11">
        <v>10</v>
      </c>
      <c r="I3668" s="20" t="s">
        <v>259</v>
      </c>
      <c r="J3668" s="11" t="s">
        <v>261</v>
      </c>
      <c r="K3668" s="11" t="s">
        <v>8715</v>
      </c>
      <c r="L3668" s="11">
        <v>2</v>
      </c>
    </row>
    <row r="3669" spans="1:12">
      <c r="A3669" s="11" t="s">
        <v>7169</v>
      </c>
      <c r="D3669" s="11" t="s">
        <v>260</v>
      </c>
      <c r="E3669" s="19" t="s">
        <v>7419</v>
      </c>
      <c r="F3669" s="10">
        <v>42036</v>
      </c>
      <c r="G3669" s="10">
        <v>45323</v>
      </c>
      <c r="H3669" s="11">
        <v>10</v>
      </c>
      <c r="I3669" s="20" t="s">
        <v>259</v>
      </c>
      <c r="J3669" s="11" t="s">
        <v>261</v>
      </c>
      <c r="K3669" s="11" t="s">
        <v>8715</v>
      </c>
      <c r="L3669" s="11">
        <v>2</v>
      </c>
    </row>
    <row r="3670" spans="1:12">
      <c r="A3670" s="11" t="s">
        <v>7170</v>
      </c>
      <c r="D3670" s="11" t="s">
        <v>260</v>
      </c>
      <c r="E3670" s="19" t="s">
        <v>7420</v>
      </c>
      <c r="F3670" s="10">
        <v>42036</v>
      </c>
      <c r="G3670" s="10">
        <v>45323</v>
      </c>
      <c r="H3670" s="11">
        <v>10</v>
      </c>
      <c r="I3670" s="20" t="s">
        <v>259</v>
      </c>
      <c r="J3670" s="11" t="s">
        <v>261</v>
      </c>
      <c r="K3670" s="11" t="s">
        <v>8715</v>
      </c>
      <c r="L3670" s="11">
        <v>2</v>
      </c>
    </row>
    <row r="3671" spans="1:12">
      <c r="A3671" s="11" t="s">
        <v>7171</v>
      </c>
      <c r="D3671" s="11" t="s">
        <v>260</v>
      </c>
      <c r="E3671" s="19" t="s">
        <v>7421</v>
      </c>
      <c r="F3671" s="10">
        <v>42036</v>
      </c>
      <c r="G3671" s="10">
        <v>45323</v>
      </c>
      <c r="H3671" s="11">
        <v>10</v>
      </c>
      <c r="I3671" s="20" t="s">
        <v>259</v>
      </c>
      <c r="J3671" s="11" t="s">
        <v>261</v>
      </c>
      <c r="K3671" s="11" t="s">
        <v>8715</v>
      </c>
      <c r="L3671" s="11">
        <v>2</v>
      </c>
    </row>
    <row r="3672" spans="1:12">
      <c r="A3672" s="11" t="s">
        <v>7172</v>
      </c>
      <c r="D3672" s="11" t="s">
        <v>260</v>
      </c>
      <c r="E3672" s="19" t="s">
        <v>7422</v>
      </c>
      <c r="F3672" s="10">
        <v>42036</v>
      </c>
      <c r="G3672" s="10">
        <v>45323</v>
      </c>
      <c r="H3672" s="11">
        <v>10</v>
      </c>
      <c r="I3672" s="20" t="s">
        <v>259</v>
      </c>
      <c r="J3672" s="11" t="s">
        <v>261</v>
      </c>
      <c r="K3672" s="11" t="s">
        <v>8715</v>
      </c>
      <c r="L3672" s="11">
        <v>2</v>
      </c>
    </row>
    <row r="3673" spans="1:12">
      <c r="A3673" s="11" t="s">
        <v>7173</v>
      </c>
      <c r="D3673" s="11" t="s">
        <v>260</v>
      </c>
      <c r="E3673" s="19" t="s">
        <v>7423</v>
      </c>
      <c r="F3673" s="10">
        <v>42036</v>
      </c>
      <c r="G3673" s="10">
        <v>45323</v>
      </c>
      <c r="H3673" s="11">
        <v>10</v>
      </c>
      <c r="I3673" s="20" t="s">
        <v>259</v>
      </c>
      <c r="J3673" s="11" t="s">
        <v>261</v>
      </c>
      <c r="K3673" s="11" t="s">
        <v>8715</v>
      </c>
      <c r="L3673" s="11">
        <v>2</v>
      </c>
    </row>
    <row r="3674" spans="1:12">
      <c r="A3674" s="11" t="s">
        <v>7174</v>
      </c>
      <c r="D3674" s="11" t="s">
        <v>260</v>
      </c>
      <c r="E3674" s="19" t="s">
        <v>7424</v>
      </c>
      <c r="F3674" s="10">
        <v>42036</v>
      </c>
      <c r="G3674" s="10">
        <v>45323</v>
      </c>
      <c r="H3674" s="11">
        <v>10</v>
      </c>
      <c r="I3674" s="20" t="s">
        <v>259</v>
      </c>
      <c r="J3674" s="11" t="s">
        <v>261</v>
      </c>
      <c r="K3674" s="11" t="s">
        <v>8715</v>
      </c>
      <c r="L3674" s="11">
        <v>2</v>
      </c>
    </row>
    <row r="3675" spans="1:12">
      <c r="A3675" s="11" t="s">
        <v>7175</v>
      </c>
      <c r="D3675" s="11" t="s">
        <v>260</v>
      </c>
      <c r="E3675" s="19" t="s">
        <v>7425</v>
      </c>
      <c r="F3675" s="10">
        <v>42036</v>
      </c>
      <c r="G3675" s="10">
        <v>45323</v>
      </c>
      <c r="H3675" s="11">
        <v>10</v>
      </c>
      <c r="I3675" s="20" t="s">
        <v>259</v>
      </c>
      <c r="J3675" s="11" t="s">
        <v>261</v>
      </c>
      <c r="K3675" s="11" t="s">
        <v>8715</v>
      </c>
      <c r="L3675" s="11">
        <v>2</v>
      </c>
    </row>
    <row r="3676" spans="1:12">
      <c r="A3676" s="11" t="s">
        <v>7176</v>
      </c>
      <c r="D3676" s="11" t="s">
        <v>260</v>
      </c>
      <c r="E3676" s="19" t="s">
        <v>7426</v>
      </c>
      <c r="F3676" s="10">
        <v>42036</v>
      </c>
      <c r="G3676" s="10">
        <v>45323</v>
      </c>
      <c r="H3676" s="11">
        <v>10</v>
      </c>
      <c r="I3676" s="20" t="s">
        <v>259</v>
      </c>
      <c r="J3676" s="11" t="s">
        <v>261</v>
      </c>
      <c r="K3676" s="11" t="s">
        <v>8715</v>
      </c>
      <c r="L3676" s="11">
        <v>2</v>
      </c>
    </row>
    <row r="3677" spans="1:12">
      <c r="A3677" s="11" t="s">
        <v>7177</v>
      </c>
      <c r="D3677" s="11" t="s">
        <v>260</v>
      </c>
      <c r="E3677" s="19" t="s">
        <v>7427</v>
      </c>
      <c r="F3677" s="10">
        <v>42036</v>
      </c>
      <c r="G3677" s="10">
        <v>45323</v>
      </c>
      <c r="H3677" s="11">
        <v>10</v>
      </c>
      <c r="I3677" s="20" t="s">
        <v>259</v>
      </c>
      <c r="J3677" s="11" t="s">
        <v>261</v>
      </c>
      <c r="K3677" s="11" t="s">
        <v>8715</v>
      </c>
      <c r="L3677" s="11">
        <v>2</v>
      </c>
    </row>
    <row r="3678" spans="1:12">
      <c r="A3678" s="11" t="s">
        <v>7178</v>
      </c>
      <c r="D3678" s="11" t="s">
        <v>260</v>
      </c>
      <c r="E3678" s="19" t="s">
        <v>7428</v>
      </c>
      <c r="F3678" s="10">
        <v>42036</v>
      </c>
      <c r="G3678" s="10">
        <v>45323</v>
      </c>
      <c r="H3678" s="11">
        <v>10</v>
      </c>
      <c r="I3678" s="20" t="s">
        <v>259</v>
      </c>
      <c r="J3678" s="11" t="s">
        <v>261</v>
      </c>
      <c r="K3678" s="11" t="s">
        <v>8715</v>
      </c>
      <c r="L3678" s="11">
        <v>2</v>
      </c>
    </row>
    <row r="3679" spans="1:12">
      <c r="A3679" s="11" t="s">
        <v>7179</v>
      </c>
      <c r="D3679" s="11" t="s">
        <v>260</v>
      </c>
      <c r="E3679" s="19" t="s">
        <v>7429</v>
      </c>
      <c r="F3679" s="10">
        <v>42036</v>
      </c>
      <c r="G3679" s="10">
        <v>45323</v>
      </c>
      <c r="H3679" s="11">
        <v>10</v>
      </c>
      <c r="I3679" s="20" t="s">
        <v>259</v>
      </c>
      <c r="J3679" s="11" t="s">
        <v>261</v>
      </c>
      <c r="K3679" s="11" t="s">
        <v>8715</v>
      </c>
      <c r="L3679" s="11">
        <v>2</v>
      </c>
    </row>
    <row r="3680" spans="1:12">
      <c r="A3680" s="11" t="s">
        <v>7180</v>
      </c>
      <c r="D3680" s="11" t="s">
        <v>260</v>
      </c>
      <c r="E3680" s="19" t="s">
        <v>7430</v>
      </c>
      <c r="F3680" s="10">
        <v>42036</v>
      </c>
      <c r="G3680" s="10">
        <v>45323</v>
      </c>
      <c r="H3680" s="11">
        <v>10</v>
      </c>
      <c r="I3680" s="20" t="s">
        <v>259</v>
      </c>
      <c r="J3680" s="11" t="s">
        <v>261</v>
      </c>
      <c r="K3680" s="11" t="s">
        <v>8715</v>
      </c>
      <c r="L3680" s="11">
        <v>2</v>
      </c>
    </row>
    <row r="3681" spans="1:12">
      <c r="A3681" s="11" t="s">
        <v>7181</v>
      </c>
      <c r="D3681" s="11" t="s">
        <v>260</v>
      </c>
      <c r="E3681" s="19" t="s">
        <v>7431</v>
      </c>
      <c r="F3681" s="10">
        <v>42036</v>
      </c>
      <c r="G3681" s="10">
        <v>45323</v>
      </c>
      <c r="H3681" s="11">
        <v>10</v>
      </c>
      <c r="I3681" s="20" t="s">
        <v>259</v>
      </c>
      <c r="J3681" s="11" t="s">
        <v>261</v>
      </c>
      <c r="K3681" s="11" t="s">
        <v>8715</v>
      </c>
      <c r="L3681" s="11">
        <v>2</v>
      </c>
    </row>
    <row r="3682" spans="1:12">
      <c r="A3682" s="11" t="s">
        <v>7182</v>
      </c>
      <c r="D3682" s="11" t="s">
        <v>260</v>
      </c>
      <c r="E3682" s="19" t="s">
        <v>7432</v>
      </c>
      <c r="F3682" s="10">
        <v>42036</v>
      </c>
      <c r="G3682" s="10">
        <v>45323</v>
      </c>
      <c r="H3682" s="11">
        <v>10</v>
      </c>
      <c r="I3682" s="20" t="s">
        <v>259</v>
      </c>
      <c r="J3682" s="11" t="s">
        <v>261</v>
      </c>
      <c r="K3682" s="11" t="s">
        <v>8715</v>
      </c>
      <c r="L3682" s="11">
        <v>2</v>
      </c>
    </row>
    <row r="3683" spans="1:12">
      <c r="A3683" s="11" t="s">
        <v>7183</v>
      </c>
      <c r="D3683" s="11" t="s">
        <v>260</v>
      </c>
      <c r="E3683" s="19" t="s">
        <v>7433</v>
      </c>
      <c r="F3683" s="10">
        <v>42036</v>
      </c>
      <c r="G3683" s="10">
        <v>45323</v>
      </c>
      <c r="H3683" s="11">
        <v>10</v>
      </c>
      <c r="I3683" s="20" t="s">
        <v>259</v>
      </c>
      <c r="J3683" s="11" t="s">
        <v>261</v>
      </c>
      <c r="K3683" s="11" t="s">
        <v>8715</v>
      </c>
      <c r="L3683" s="11">
        <v>2</v>
      </c>
    </row>
    <row r="3684" spans="1:12">
      <c r="A3684" s="11" t="s">
        <v>7184</v>
      </c>
      <c r="D3684" s="11" t="s">
        <v>260</v>
      </c>
      <c r="E3684" s="19" t="s">
        <v>7434</v>
      </c>
      <c r="F3684" s="10">
        <v>42036</v>
      </c>
      <c r="G3684" s="10">
        <v>45323</v>
      </c>
      <c r="H3684" s="11">
        <v>10</v>
      </c>
      <c r="I3684" s="20" t="s">
        <v>259</v>
      </c>
      <c r="J3684" s="11" t="s">
        <v>261</v>
      </c>
      <c r="K3684" s="11" t="s">
        <v>8715</v>
      </c>
      <c r="L3684" s="11">
        <v>2</v>
      </c>
    </row>
    <row r="3685" spans="1:12">
      <c r="A3685" s="11" t="s">
        <v>7185</v>
      </c>
      <c r="D3685" s="11" t="s">
        <v>260</v>
      </c>
      <c r="E3685" s="19" t="s">
        <v>7435</v>
      </c>
      <c r="F3685" s="10">
        <v>42036</v>
      </c>
      <c r="G3685" s="10">
        <v>45323</v>
      </c>
      <c r="H3685" s="11">
        <v>10</v>
      </c>
      <c r="I3685" s="20" t="s">
        <v>259</v>
      </c>
      <c r="J3685" s="11" t="s">
        <v>261</v>
      </c>
      <c r="K3685" s="11" t="s">
        <v>8715</v>
      </c>
      <c r="L3685" s="11">
        <v>2</v>
      </c>
    </row>
    <row r="3686" spans="1:12">
      <c r="A3686" s="11" t="s">
        <v>7186</v>
      </c>
      <c r="D3686" s="11" t="s">
        <v>260</v>
      </c>
      <c r="E3686" s="19" t="s">
        <v>7436</v>
      </c>
      <c r="F3686" s="10">
        <v>42036</v>
      </c>
      <c r="G3686" s="10">
        <v>45323</v>
      </c>
      <c r="H3686" s="11">
        <v>10</v>
      </c>
      <c r="I3686" s="20" t="s">
        <v>259</v>
      </c>
      <c r="J3686" s="11" t="s">
        <v>261</v>
      </c>
      <c r="K3686" s="11" t="s">
        <v>8715</v>
      </c>
      <c r="L3686" s="11">
        <v>2</v>
      </c>
    </row>
    <row r="3687" spans="1:12">
      <c r="A3687" s="11" t="s">
        <v>7187</v>
      </c>
      <c r="D3687" s="11" t="s">
        <v>260</v>
      </c>
      <c r="E3687" s="19" t="s">
        <v>7437</v>
      </c>
      <c r="F3687" s="10">
        <v>42036</v>
      </c>
      <c r="G3687" s="10">
        <v>45323</v>
      </c>
      <c r="H3687" s="11">
        <v>10</v>
      </c>
      <c r="I3687" s="20" t="s">
        <v>259</v>
      </c>
      <c r="J3687" s="11" t="s">
        <v>261</v>
      </c>
      <c r="K3687" s="11" t="s">
        <v>8715</v>
      </c>
      <c r="L3687" s="11">
        <v>2</v>
      </c>
    </row>
    <row r="3688" spans="1:12">
      <c r="A3688" s="11" t="s">
        <v>7188</v>
      </c>
      <c r="D3688" s="11" t="s">
        <v>260</v>
      </c>
      <c r="E3688" s="19" t="s">
        <v>7438</v>
      </c>
      <c r="F3688" s="10">
        <v>42036</v>
      </c>
      <c r="G3688" s="10">
        <v>45323</v>
      </c>
      <c r="H3688" s="11">
        <v>10</v>
      </c>
      <c r="I3688" s="20" t="s">
        <v>259</v>
      </c>
      <c r="J3688" s="11" t="s">
        <v>261</v>
      </c>
      <c r="K3688" s="11" t="s">
        <v>8715</v>
      </c>
      <c r="L3688" s="11">
        <v>2</v>
      </c>
    </row>
    <row r="3689" spans="1:12">
      <c r="A3689" s="11" t="s">
        <v>7189</v>
      </c>
      <c r="D3689" s="11" t="s">
        <v>260</v>
      </c>
      <c r="E3689" s="19" t="s">
        <v>7439</v>
      </c>
      <c r="F3689" s="10">
        <v>42036</v>
      </c>
      <c r="G3689" s="10">
        <v>45323</v>
      </c>
      <c r="H3689" s="11">
        <v>10</v>
      </c>
      <c r="I3689" s="20" t="s">
        <v>259</v>
      </c>
      <c r="J3689" s="11" t="s">
        <v>261</v>
      </c>
      <c r="K3689" s="11" t="s">
        <v>8715</v>
      </c>
      <c r="L3689" s="11">
        <v>2</v>
      </c>
    </row>
    <row r="3690" spans="1:12">
      <c r="A3690" s="11" t="s">
        <v>7190</v>
      </c>
      <c r="D3690" s="11" t="s">
        <v>260</v>
      </c>
      <c r="E3690" s="19" t="s">
        <v>7440</v>
      </c>
      <c r="F3690" s="10">
        <v>42036</v>
      </c>
      <c r="G3690" s="10">
        <v>45323</v>
      </c>
      <c r="H3690" s="11">
        <v>10</v>
      </c>
      <c r="I3690" s="20" t="s">
        <v>259</v>
      </c>
      <c r="J3690" s="11" t="s">
        <v>261</v>
      </c>
      <c r="K3690" s="11" t="s">
        <v>8715</v>
      </c>
      <c r="L3690" s="11">
        <v>2</v>
      </c>
    </row>
    <row r="3691" spans="1:12">
      <c r="A3691" s="11" t="s">
        <v>7191</v>
      </c>
      <c r="D3691" s="11" t="s">
        <v>260</v>
      </c>
      <c r="E3691" s="19" t="s">
        <v>7441</v>
      </c>
      <c r="F3691" s="10">
        <v>42036</v>
      </c>
      <c r="G3691" s="10">
        <v>45323</v>
      </c>
      <c r="H3691" s="11">
        <v>10</v>
      </c>
      <c r="I3691" s="20" t="s">
        <v>259</v>
      </c>
      <c r="J3691" s="11" t="s">
        <v>261</v>
      </c>
      <c r="K3691" s="11" t="s">
        <v>8715</v>
      </c>
      <c r="L3691" s="11">
        <v>2</v>
      </c>
    </row>
    <row r="3692" spans="1:12">
      <c r="A3692" s="11" t="s">
        <v>7192</v>
      </c>
      <c r="D3692" s="11" t="s">
        <v>260</v>
      </c>
      <c r="E3692" s="19" t="s">
        <v>7442</v>
      </c>
      <c r="F3692" s="10">
        <v>42036</v>
      </c>
      <c r="G3692" s="10">
        <v>45323</v>
      </c>
      <c r="H3692" s="11">
        <v>10</v>
      </c>
      <c r="I3692" s="20" t="s">
        <v>259</v>
      </c>
      <c r="J3692" s="11" t="s">
        <v>261</v>
      </c>
      <c r="K3692" s="11" t="s">
        <v>8715</v>
      </c>
      <c r="L3692" s="11">
        <v>2</v>
      </c>
    </row>
    <row r="3693" spans="1:12">
      <c r="A3693" s="11" t="s">
        <v>7193</v>
      </c>
      <c r="D3693" s="11" t="s">
        <v>260</v>
      </c>
      <c r="E3693" s="19" t="s">
        <v>7443</v>
      </c>
      <c r="F3693" s="10">
        <v>42036</v>
      </c>
      <c r="G3693" s="10">
        <v>45323</v>
      </c>
      <c r="H3693" s="11">
        <v>10</v>
      </c>
      <c r="I3693" s="20" t="s">
        <v>259</v>
      </c>
      <c r="J3693" s="11" t="s">
        <v>261</v>
      </c>
      <c r="K3693" s="11" t="s">
        <v>8715</v>
      </c>
      <c r="L3693" s="11">
        <v>2</v>
      </c>
    </row>
    <row r="3694" spans="1:12">
      <c r="A3694" s="11" t="s">
        <v>7194</v>
      </c>
      <c r="D3694" s="11" t="s">
        <v>260</v>
      </c>
      <c r="E3694" s="19" t="s">
        <v>7444</v>
      </c>
      <c r="F3694" s="10">
        <v>42036</v>
      </c>
      <c r="G3694" s="10">
        <v>45323</v>
      </c>
      <c r="H3694" s="11">
        <v>10</v>
      </c>
      <c r="I3694" s="20" t="s">
        <v>259</v>
      </c>
      <c r="J3694" s="11" t="s">
        <v>261</v>
      </c>
      <c r="K3694" s="11" t="s">
        <v>8715</v>
      </c>
      <c r="L3694" s="11">
        <v>2</v>
      </c>
    </row>
    <row r="3695" spans="1:12">
      <c r="A3695" s="11" t="s">
        <v>7195</v>
      </c>
      <c r="D3695" s="11" t="s">
        <v>260</v>
      </c>
      <c r="E3695" s="19" t="s">
        <v>7445</v>
      </c>
      <c r="F3695" s="10">
        <v>42036</v>
      </c>
      <c r="G3695" s="10">
        <v>45323</v>
      </c>
      <c r="H3695" s="11">
        <v>10</v>
      </c>
      <c r="I3695" s="20" t="s">
        <v>259</v>
      </c>
      <c r="J3695" s="11" t="s">
        <v>261</v>
      </c>
      <c r="K3695" s="11" t="s">
        <v>8715</v>
      </c>
      <c r="L3695" s="11">
        <v>2</v>
      </c>
    </row>
    <row r="3696" spans="1:12">
      <c r="A3696" s="11" t="s">
        <v>7196</v>
      </c>
      <c r="D3696" s="11" t="s">
        <v>260</v>
      </c>
      <c r="E3696" s="19" t="s">
        <v>7446</v>
      </c>
      <c r="F3696" s="10">
        <v>42036</v>
      </c>
      <c r="G3696" s="10">
        <v>45323</v>
      </c>
      <c r="H3696" s="11">
        <v>10</v>
      </c>
      <c r="I3696" s="20" t="s">
        <v>259</v>
      </c>
      <c r="J3696" s="11" t="s">
        <v>261</v>
      </c>
      <c r="K3696" s="11" t="s">
        <v>8715</v>
      </c>
      <c r="L3696" s="11">
        <v>2</v>
      </c>
    </row>
    <row r="3697" spans="1:12">
      <c r="A3697" s="11" t="s">
        <v>7197</v>
      </c>
      <c r="D3697" s="11" t="s">
        <v>260</v>
      </c>
      <c r="E3697" s="19" t="s">
        <v>7447</v>
      </c>
      <c r="F3697" s="10">
        <v>42036</v>
      </c>
      <c r="G3697" s="10">
        <v>45323</v>
      </c>
      <c r="H3697" s="11">
        <v>10</v>
      </c>
      <c r="I3697" s="20" t="s">
        <v>259</v>
      </c>
      <c r="J3697" s="11" t="s">
        <v>261</v>
      </c>
      <c r="K3697" s="11" t="s">
        <v>8715</v>
      </c>
      <c r="L3697" s="11">
        <v>2</v>
      </c>
    </row>
    <row r="3698" spans="1:12">
      <c r="A3698" s="11" t="s">
        <v>7198</v>
      </c>
      <c r="D3698" s="11" t="s">
        <v>260</v>
      </c>
      <c r="E3698" s="19" t="s">
        <v>7448</v>
      </c>
      <c r="F3698" s="10">
        <v>42036</v>
      </c>
      <c r="G3698" s="10">
        <v>45323</v>
      </c>
      <c r="H3698" s="11">
        <v>10</v>
      </c>
      <c r="I3698" s="20" t="s">
        <v>259</v>
      </c>
      <c r="J3698" s="11" t="s">
        <v>261</v>
      </c>
      <c r="K3698" s="11" t="s">
        <v>8715</v>
      </c>
      <c r="L3698" s="11">
        <v>2</v>
      </c>
    </row>
    <row r="3699" spans="1:12">
      <c r="A3699" s="11" t="s">
        <v>7199</v>
      </c>
      <c r="D3699" s="11" t="s">
        <v>260</v>
      </c>
      <c r="E3699" s="19" t="s">
        <v>7449</v>
      </c>
      <c r="F3699" s="10">
        <v>42036</v>
      </c>
      <c r="G3699" s="10">
        <v>45323</v>
      </c>
      <c r="H3699" s="11">
        <v>10</v>
      </c>
      <c r="I3699" s="20" t="s">
        <v>259</v>
      </c>
      <c r="J3699" s="11" t="s">
        <v>261</v>
      </c>
      <c r="K3699" s="11" t="s">
        <v>8715</v>
      </c>
      <c r="L3699" s="11">
        <v>2</v>
      </c>
    </row>
    <row r="3700" spans="1:12">
      <c r="A3700" s="11" t="s">
        <v>7200</v>
      </c>
      <c r="D3700" s="11" t="s">
        <v>260</v>
      </c>
      <c r="E3700" s="19" t="s">
        <v>7450</v>
      </c>
      <c r="F3700" s="10">
        <v>42036</v>
      </c>
      <c r="G3700" s="10">
        <v>45323</v>
      </c>
      <c r="H3700" s="11">
        <v>10</v>
      </c>
      <c r="I3700" s="20" t="s">
        <v>259</v>
      </c>
      <c r="J3700" s="11" t="s">
        <v>261</v>
      </c>
      <c r="K3700" s="11" t="s">
        <v>8715</v>
      </c>
      <c r="L3700" s="11">
        <v>2</v>
      </c>
    </row>
    <row r="3701" spans="1:12">
      <c r="A3701" s="11" t="s">
        <v>7201</v>
      </c>
      <c r="D3701" s="11" t="s">
        <v>260</v>
      </c>
      <c r="E3701" s="19" t="s">
        <v>7451</v>
      </c>
      <c r="F3701" s="10">
        <v>42036</v>
      </c>
      <c r="G3701" s="10">
        <v>45323</v>
      </c>
      <c r="H3701" s="11">
        <v>10</v>
      </c>
      <c r="I3701" s="20" t="s">
        <v>259</v>
      </c>
      <c r="J3701" s="11" t="s">
        <v>261</v>
      </c>
      <c r="K3701" s="11" t="s">
        <v>8715</v>
      </c>
      <c r="L3701" s="11">
        <v>2</v>
      </c>
    </row>
    <row r="3702" spans="1:12">
      <c r="A3702" s="11" t="s">
        <v>7202</v>
      </c>
      <c r="D3702" s="11" t="s">
        <v>260</v>
      </c>
      <c r="E3702" s="19" t="s">
        <v>7452</v>
      </c>
      <c r="F3702" s="10">
        <v>42036</v>
      </c>
      <c r="G3702" s="10">
        <v>45323</v>
      </c>
      <c r="H3702" s="11">
        <v>10</v>
      </c>
      <c r="I3702" s="20" t="s">
        <v>259</v>
      </c>
      <c r="J3702" s="11" t="s">
        <v>261</v>
      </c>
      <c r="K3702" s="11" t="s">
        <v>8715</v>
      </c>
      <c r="L3702" s="11">
        <v>2</v>
      </c>
    </row>
    <row r="3703" spans="1:12">
      <c r="A3703" s="11" t="s">
        <v>7203</v>
      </c>
      <c r="D3703" s="11" t="s">
        <v>260</v>
      </c>
      <c r="E3703" s="19" t="s">
        <v>7453</v>
      </c>
      <c r="F3703" s="10">
        <v>42036</v>
      </c>
      <c r="G3703" s="10">
        <v>45323</v>
      </c>
      <c r="H3703" s="11">
        <v>10</v>
      </c>
      <c r="I3703" s="20" t="s">
        <v>259</v>
      </c>
      <c r="J3703" s="11" t="s">
        <v>261</v>
      </c>
      <c r="K3703" s="11" t="s">
        <v>8715</v>
      </c>
      <c r="L3703" s="11">
        <v>2</v>
      </c>
    </row>
    <row r="3704" spans="1:12">
      <c r="A3704" s="11" t="s">
        <v>7204</v>
      </c>
      <c r="D3704" s="11" t="s">
        <v>260</v>
      </c>
      <c r="E3704" s="19" t="s">
        <v>7454</v>
      </c>
      <c r="F3704" s="10">
        <v>42036</v>
      </c>
      <c r="G3704" s="10">
        <v>45323</v>
      </c>
      <c r="H3704" s="11">
        <v>10</v>
      </c>
      <c r="I3704" s="20" t="s">
        <v>259</v>
      </c>
      <c r="J3704" s="11" t="s">
        <v>261</v>
      </c>
      <c r="K3704" s="11" t="s">
        <v>8715</v>
      </c>
      <c r="L3704" s="11">
        <v>2</v>
      </c>
    </row>
    <row r="3705" spans="1:12">
      <c r="A3705" s="11" t="s">
        <v>7205</v>
      </c>
      <c r="D3705" s="11" t="s">
        <v>260</v>
      </c>
      <c r="E3705" s="19" t="s">
        <v>7455</v>
      </c>
      <c r="F3705" s="10">
        <v>42036</v>
      </c>
      <c r="G3705" s="10">
        <v>45323</v>
      </c>
      <c r="H3705" s="11">
        <v>10</v>
      </c>
      <c r="I3705" s="20" t="s">
        <v>259</v>
      </c>
      <c r="J3705" s="11" t="s">
        <v>261</v>
      </c>
      <c r="K3705" s="11" t="s">
        <v>8715</v>
      </c>
      <c r="L3705" s="11">
        <v>2</v>
      </c>
    </row>
    <row r="3706" spans="1:12">
      <c r="A3706" s="11" t="s">
        <v>7206</v>
      </c>
      <c r="D3706" s="11" t="s">
        <v>260</v>
      </c>
      <c r="E3706" s="19" t="s">
        <v>7456</v>
      </c>
      <c r="F3706" s="10">
        <v>42036</v>
      </c>
      <c r="G3706" s="10">
        <v>45323</v>
      </c>
      <c r="H3706" s="11">
        <v>10</v>
      </c>
      <c r="I3706" s="20" t="s">
        <v>259</v>
      </c>
      <c r="J3706" s="11" t="s">
        <v>261</v>
      </c>
      <c r="K3706" s="11" t="s">
        <v>8715</v>
      </c>
      <c r="L3706" s="11">
        <v>2</v>
      </c>
    </row>
    <row r="3707" spans="1:12">
      <c r="A3707" s="11" t="s">
        <v>7207</v>
      </c>
      <c r="D3707" s="11" t="s">
        <v>260</v>
      </c>
      <c r="E3707" s="19" t="s">
        <v>7457</v>
      </c>
      <c r="F3707" s="10">
        <v>42036</v>
      </c>
      <c r="G3707" s="10">
        <v>45323</v>
      </c>
      <c r="H3707" s="11">
        <v>10</v>
      </c>
      <c r="I3707" s="20" t="s">
        <v>259</v>
      </c>
      <c r="J3707" s="11" t="s">
        <v>261</v>
      </c>
      <c r="K3707" s="11" t="s">
        <v>8715</v>
      </c>
      <c r="L3707" s="11">
        <v>2</v>
      </c>
    </row>
    <row r="3708" spans="1:12">
      <c r="A3708" s="11" t="s">
        <v>7208</v>
      </c>
      <c r="D3708" s="11" t="s">
        <v>260</v>
      </c>
      <c r="E3708" s="19" t="s">
        <v>7458</v>
      </c>
      <c r="F3708" s="10">
        <v>42036</v>
      </c>
      <c r="G3708" s="10">
        <v>45323</v>
      </c>
      <c r="H3708" s="11">
        <v>10</v>
      </c>
      <c r="I3708" s="20" t="s">
        <v>259</v>
      </c>
      <c r="J3708" s="11" t="s">
        <v>261</v>
      </c>
      <c r="K3708" s="11" t="s">
        <v>8715</v>
      </c>
      <c r="L3708" s="11">
        <v>2</v>
      </c>
    </row>
    <row r="3709" spans="1:12">
      <c r="A3709" s="11" t="s">
        <v>7209</v>
      </c>
      <c r="D3709" s="11" t="s">
        <v>260</v>
      </c>
      <c r="E3709" s="19" t="s">
        <v>7459</v>
      </c>
      <c r="F3709" s="10">
        <v>42036</v>
      </c>
      <c r="G3709" s="10">
        <v>45323</v>
      </c>
      <c r="H3709" s="11">
        <v>10</v>
      </c>
      <c r="I3709" s="20" t="s">
        <v>259</v>
      </c>
      <c r="J3709" s="11" t="s">
        <v>261</v>
      </c>
      <c r="K3709" s="11" t="s">
        <v>8715</v>
      </c>
      <c r="L3709" s="11">
        <v>2</v>
      </c>
    </row>
    <row r="3710" spans="1:12">
      <c r="A3710" s="11" t="s">
        <v>7210</v>
      </c>
      <c r="D3710" s="11" t="s">
        <v>260</v>
      </c>
      <c r="E3710" s="19" t="s">
        <v>7460</v>
      </c>
      <c r="F3710" s="10">
        <v>42036</v>
      </c>
      <c r="G3710" s="10">
        <v>45323</v>
      </c>
      <c r="H3710" s="11">
        <v>10</v>
      </c>
      <c r="I3710" s="20" t="s">
        <v>259</v>
      </c>
      <c r="J3710" s="11" t="s">
        <v>261</v>
      </c>
      <c r="K3710" s="11" t="s">
        <v>8715</v>
      </c>
      <c r="L3710" s="11">
        <v>2</v>
      </c>
    </row>
    <row r="3711" spans="1:12">
      <c r="A3711" s="11" t="s">
        <v>7211</v>
      </c>
      <c r="D3711" s="11" t="s">
        <v>260</v>
      </c>
      <c r="E3711" s="19" t="s">
        <v>7461</v>
      </c>
      <c r="F3711" s="10">
        <v>42036</v>
      </c>
      <c r="G3711" s="10">
        <v>45323</v>
      </c>
      <c r="H3711" s="11">
        <v>10</v>
      </c>
      <c r="I3711" s="20" t="s">
        <v>259</v>
      </c>
      <c r="J3711" s="11" t="s">
        <v>261</v>
      </c>
      <c r="K3711" s="11" t="s">
        <v>8715</v>
      </c>
      <c r="L3711" s="11">
        <v>2</v>
      </c>
    </row>
    <row r="3712" spans="1:12">
      <c r="A3712" s="11" t="s">
        <v>7212</v>
      </c>
      <c r="D3712" s="11" t="s">
        <v>260</v>
      </c>
      <c r="E3712" s="19" t="s">
        <v>7462</v>
      </c>
      <c r="F3712" s="10">
        <v>42036</v>
      </c>
      <c r="G3712" s="10">
        <v>45323</v>
      </c>
      <c r="H3712" s="11">
        <v>10</v>
      </c>
      <c r="I3712" s="20" t="s">
        <v>259</v>
      </c>
      <c r="J3712" s="11" t="s">
        <v>261</v>
      </c>
      <c r="K3712" s="11" t="s">
        <v>8715</v>
      </c>
      <c r="L3712" s="11">
        <v>2</v>
      </c>
    </row>
    <row r="3713" spans="1:12">
      <c r="A3713" s="11" t="s">
        <v>7213</v>
      </c>
      <c r="D3713" s="11" t="s">
        <v>260</v>
      </c>
      <c r="E3713" s="19" t="s">
        <v>7463</v>
      </c>
      <c r="F3713" s="10">
        <v>42036</v>
      </c>
      <c r="G3713" s="10">
        <v>45323</v>
      </c>
      <c r="H3713" s="11">
        <v>10</v>
      </c>
      <c r="I3713" s="20" t="s">
        <v>259</v>
      </c>
      <c r="J3713" s="11" t="s">
        <v>261</v>
      </c>
      <c r="K3713" s="11" t="s">
        <v>8715</v>
      </c>
      <c r="L3713" s="11">
        <v>2</v>
      </c>
    </row>
    <row r="3714" spans="1:12">
      <c r="A3714" s="11" t="s">
        <v>7214</v>
      </c>
      <c r="D3714" s="11" t="s">
        <v>260</v>
      </c>
      <c r="E3714" s="19" t="s">
        <v>7464</v>
      </c>
      <c r="F3714" s="10">
        <v>42036</v>
      </c>
      <c r="G3714" s="10">
        <v>45323</v>
      </c>
      <c r="H3714" s="11">
        <v>10</v>
      </c>
      <c r="I3714" s="20" t="s">
        <v>259</v>
      </c>
      <c r="J3714" s="11" t="s">
        <v>261</v>
      </c>
      <c r="K3714" s="11" t="s">
        <v>8715</v>
      </c>
      <c r="L3714" s="11">
        <v>2</v>
      </c>
    </row>
    <row r="3715" spans="1:12">
      <c r="A3715" s="11" t="s">
        <v>7215</v>
      </c>
      <c r="D3715" s="11" t="s">
        <v>260</v>
      </c>
      <c r="E3715" s="19" t="s">
        <v>7465</v>
      </c>
      <c r="F3715" s="10">
        <v>42036</v>
      </c>
      <c r="G3715" s="10">
        <v>45323</v>
      </c>
      <c r="H3715" s="11">
        <v>10</v>
      </c>
      <c r="I3715" s="20" t="s">
        <v>259</v>
      </c>
      <c r="J3715" s="11" t="s">
        <v>261</v>
      </c>
      <c r="K3715" s="11" t="s">
        <v>8715</v>
      </c>
      <c r="L3715" s="11">
        <v>2</v>
      </c>
    </row>
    <row r="3716" spans="1:12">
      <c r="A3716" s="11" t="s">
        <v>7216</v>
      </c>
      <c r="D3716" s="11" t="s">
        <v>260</v>
      </c>
      <c r="E3716" s="19" t="s">
        <v>7466</v>
      </c>
      <c r="F3716" s="10">
        <v>42036</v>
      </c>
      <c r="G3716" s="10">
        <v>45323</v>
      </c>
      <c r="H3716" s="11">
        <v>10</v>
      </c>
      <c r="I3716" s="20" t="s">
        <v>259</v>
      </c>
      <c r="J3716" s="11" t="s">
        <v>261</v>
      </c>
      <c r="K3716" s="11" t="s">
        <v>8715</v>
      </c>
      <c r="L3716" s="11">
        <v>2</v>
      </c>
    </row>
    <row r="3717" spans="1:12">
      <c r="A3717" s="11" t="s">
        <v>7217</v>
      </c>
      <c r="D3717" s="11" t="s">
        <v>260</v>
      </c>
      <c r="E3717" s="19" t="s">
        <v>7467</v>
      </c>
      <c r="F3717" s="10">
        <v>42036</v>
      </c>
      <c r="G3717" s="10">
        <v>45323</v>
      </c>
      <c r="H3717" s="11">
        <v>10</v>
      </c>
      <c r="I3717" s="20" t="s">
        <v>259</v>
      </c>
      <c r="J3717" s="11" t="s">
        <v>261</v>
      </c>
      <c r="K3717" s="11" t="s">
        <v>8715</v>
      </c>
      <c r="L3717" s="11">
        <v>2</v>
      </c>
    </row>
    <row r="3718" spans="1:12">
      <c r="A3718" s="11" t="s">
        <v>7218</v>
      </c>
      <c r="D3718" s="11" t="s">
        <v>260</v>
      </c>
      <c r="E3718" s="19" t="s">
        <v>7468</v>
      </c>
      <c r="F3718" s="10">
        <v>42036</v>
      </c>
      <c r="G3718" s="10">
        <v>45323</v>
      </c>
      <c r="H3718" s="11">
        <v>10</v>
      </c>
      <c r="I3718" s="20" t="s">
        <v>259</v>
      </c>
      <c r="J3718" s="11" t="s">
        <v>261</v>
      </c>
      <c r="K3718" s="11" t="s">
        <v>8715</v>
      </c>
      <c r="L3718" s="11">
        <v>2</v>
      </c>
    </row>
    <row r="3719" spans="1:12">
      <c r="A3719" s="11" t="s">
        <v>7219</v>
      </c>
      <c r="D3719" s="11" t="s">
        <v>260</v>
      </c>
      <c r="E3719" s="19" t="s">
        <v>7469</v>
      </c>
      <c r="F3719" s="10">
        <v>42036</v>
      </c>
      <c r="G3719" s="10">
        <v>45323</v>
      </c>
      <c r="H3719" s="11">
        <v>10</v>
      </c>
      <c r="I3719" s="20" t="s">
        <v>259</v>
      </c>
      <c r="J3719" s="11" t="s">
        <v>261</v>
      </c>
      <c r="K3719" s="11" t="s">
        <v>8715</v>
      </c>
      <c r="L3719" s="11">
        <v>2</v>
      </c>
    </row>
    <row r="3720" spans="1:12">
      <c r="A3720" s="11" t="s">
        <v>7220</v>
      </c>
      <c r="D3720" s="11" t="s">
        <v>260</v>
      </c>
      <c r="E3720" s="19" t="s">
        <v>7470</v>
      </c>
      <c r="F3720" s="10">
        <v>42036</v>
      </c>
      <c r="G3720" s="10">
        <v>45323</v>
      </c>
      <c r="H3720" s="11">
        <v>10</v>
      </c>
      <c r="I3720" s="20" t="s">
        <v>259</v>
      </c>
      <c r="J3720" s="11" t="s">
        <v>261</v>
      </c>
      <c r="K3720" s="11" t="s">
        <v>8715</v>
      </c>
      <c r="L3720" s="11">
        <v>2</v>
      </c>
    </row>
    <row r="3721" spans="1:12">
      <c r="A3721" s="11" t="s">
        <v>7221</v>
      </c>
      <c r="D3721" s="11" t="s">
        <v>260</v>
      </c>
      <c r="E3721" s="19" t="s">
        <v>7471</v>
      </c>
      <c r="F3721" s="10">
        <v>42036</v>
      </c>
      <c r="G3721" s="10">
        <v>45323</v>
      </c>
      <c r="H3721" s="11">
        <v>10</v>
      </c>
      <c r="I3721" s="20" t="s">
        <v>259</v>
      </c>
      <c r="J3721" s="11" t="s">
        <v>261</v>
      </c>
      <c r="K3721" s="11" t="s">
        <v>8715</v>
      </c>
      <c r="L3721" s="11">
        <v>2</v>
      </c>
    </row>
    <row r="3722" spans="1:12">
      <c r="A3722" s="11" t="s">
        <v>7222</v>
      </c>
      <c r="D3722" s="11" t="s">
        <v>260</v>
      </c>
      <c r="E3722" s="19" t="s">
        <v>7472</v>
      </c>
      <c r="F3722" s="10">
        <v>42036</v>
      </c>
      <c r="G3722" s="10">
        <v>45323</v>
      </c>
      <c r="H3722" s="11">
        <v>10</v>
      </c>
      <c r="I3722" s="20" t="s">
        <v>259</v>
      </c>
      <c r="J3722" s="11" t="s">
        <v>261</v>
      </c>
      <c r="K3722" s="11" t="s">
        <v>8715</v>
      </c>
      <c r="L3722" s="11">
        <v>2</v>
      </c>
    </row>
    <row r="3723" spans="1:12">
      <c r="A3723" s="11" t="s">
        <v>7223</v>
      </c>
      <c r="D3723" s="11" t="s">
        <v>260</v>
      </c>
      <c r="E3723" s="19" t="s">
        <v>7473</v>
      </c>
      <c r="F3723" s="10">
        <v>42036</v>
      </c>
      <c r="G3723" s="10">
        <v>45323</v>
      </c>
      <c r="H3723" s="11">
        <v>10</v>
      </c>
      <c r="I3723" s="20" t="s">
        <v>259</v>
      </c>
      <c r="J3723" s="11" t="s">
        <v>261</v>
      </c>
      <c r="K3723" s="11" t="s">
        <v>8715</v>
      </c>
      <c r="L3723" s="11">
        <v>2</v>
      </c>
    </row>
    <row r="3724" spans="1:12">
      <c r="A3724" s="11" t="s">
        <v>7224</v>
      </c>
      <c r="D3724" s="11" t="s">
        <v>260</v>
      </c>
      <c r="E3724" s="19" t="s">
        <v>7474</v>
      </c>
      <c r="F3724" s="10">
        <v>42036</v>
      </c>
      <c r="G3724" s="10">
        <v>45323</v>
      </c>
      <c r="H3724" s="11">
        <v>10</v>
      </c>
      <c r="I3724" s="20" t="s">
        <v>259</v>
      </c>
      <c r="J3724" s="11" t="s">
        <v>261</v>
      </c>
      <c r="K3724" s="11" t="s">
        <v>8715</v>
      </c>
      <c r="L3724" s="11">
        <v>2</v>
      </c>
    </row>
    <row r="3725" spans="1:12">
      <c r="A3725" s="11" t="s">
        <v>7225</v>
      </c>
      <c r="D3725" s="11" t="s">
        <v>260</v>
      </c>
      <c r="E3725" s="19" t="s">
        <v>7475</v>
      </c>
      <c r="F3725" s="10">
        <v>42036</v>
      </c>
      <c r="G3725" s="10">
        <v>45323</v>
      </c>
      <c r="H3725" s="11">
        <v>10</v>
      </c>
      <c r="I3725" s="20" t="s">
        <v>259</v>
      </c>
      <c r="J3725" s="11" t="s">
        <v>261</v>
      </c>
      <c r="K3725" s="11" t="s">
        <v>8715</v>
      </c>
      <c r="L3725" s="11">
        <v>2</v>
      </c>
    </row>
    <row r="3726" spans="1:12">
      <c r="A3726" s="11" t="s">
        <v>7226</v>
      </c>
      <c r="D3726" s="11" t="s">
        <v>260</v>
      </c>
      <c r="E3726" s="19" t="s">
        <v>7476</v>
      </c>
      <c r="F3726" s="10">
        <v>42036</v>
      </c>
      <c r="G3726" s="10">
        <v>45323</v>
      </c>
      <c r="H3726" s="11">
        <v>10</v>
      </c>
      <c r="I3726" s="20" t="s">
        <v>259</v>
      </c>
      <c r="J3726" s="11" t="s">
        <v>261</v>
      </c>
      <c r="K3726" s="11" t="s">
        <v>8715</v>
      </c>
      <c r="L3726" s="11">
        <v>2</v>
      </c>
    </row>
    <row r="3727" spans="1:12">
      <c r="A3727" s="11" t="s">
        <v>7227</v>
      </c>
      <c r="D3727" s="11" t="s">
        <v>260</v>
      </c>
      <c r="E3727" s="19" t="s">
        <v>7477</v>
      </c>
      <c r="F3727" s="10">
        <v>42036</v>
      </c>
      <c r="G3727" s="10">
        <v>45323</v>
      </c>
      <c r="H3727" s="11">
        <v>10</v>
      </c>
      <c r="I3727" s="20" t="s">
        <v>259</v>
      </c>
      <c r="J3727" s="11" t="s">
        <v>261</v>
      </c>
      <c r="K3727" s="11" t="s">
        <v>8715</v>
      </c>
      <c r="L3727" s="11">
        <v>2</v>
      </c>
    </row>
    <row r="3728" spans="1:12">
      <c r="A3728" s="11" t="s">
        <v>7228</v>
      </c>
      <c r="D3728" s="11" t="s">
        <v>260</v>
      </c>
      <c r="E3728" s="19" t="s">
        <v>7478</v>
      </c>
      <c r="F3728" s="10">
        <v>42036</v>
      </c>
      <c r="G3728" s="10">
        <v>45323</v>
      </c>
      <c r="H3728" s="11">
        <v>10</v>
      </c>
      <c r="I3728" s="20" t="s">
        <v>259</v>
      </c>
      <c r="J3728" s="11" t="s">
        <v>261</v>
      </c>
      <c r="K3728" s="11" t="s">
        <v>8715</v>
      </c>
      <c r="L3728" s="11">
        <v>2</v>
      </c>
    </row>
    <row r="3729" spans="1:12">
      <c r="A3729" s="11" t="s">
        <v>7229</v>
      </c>
      <c r="D3729" s="11" t="s">
        <v>260</v>
      </c>
      <c r="E3729" s="19" t="s">
        <v>7479</v>
      </c>
      <c r="F3729" s="10">
        <v>42036</v>
      </c>
      <c r="G3729" s="10">
        <v>45323</v>
      </c>
      <c r="H3729" s="11">
        <v>10</v>
      </c>
      <c r="I3729" s="20" t="s">
        <v>259</v>
      </c>
      <c r="J3729" s="11" t="s">
        <v>261</v>
      </c>
      <c r="K3729" s="11" t="s">
        <v>8715</v>
      </c>
      <c r="L3729" s="11">
        <v>2</v>
      </c>
    </row>
    <row r="3730" spans="1:12">
      <c r="A3730" s="11" t="s">
        <v>7230</v>
      </c>
      <c r="D3730" s="11" t="s">
        <v>260</v>
      </c>
      <c r="E3730" s="19" t="s">
        <v>7480</v>
      </c>
      <c r="F3730" s="10">
        <v>42036</v>
      </c>
      <c r="G3730" s="10">
        <v>45323</v>
      </c>
      <c r="H3730" s="11">
        <v>10</v>
      </c>
      <c r="I3730" s="20" t="s">
        <v>259</v>
      </c>
      <c r="J3730" s="11" t="s">
        <v>261</v>
      </c>
      <c r="K3730" s="11" t="s">
        <v>8715</v>
      </c>
      <c r="L3730" s="11">
        <v>2</v>
      </c>
    </row>
    <row r="3731" spans="1:12">
      <c r="A3731" s="11" t="s">
        <v>7231</v>
      </c>
      <c r="D3731" s="11" t="s">
        <v>260</v>
      </c>
      <c r="E3731" s="19" t="s">
        <v>7481</v>
      </c>
      <c r="F3731" s="10">
        <v>42036</v>
      </c>
      <c r="G3731" s="10">
        <v>45323</v>
      </c>
      <c r="H3731" s="11">
        <v>10</v>
      </c>
      <c r="I3731" s="20" t="s">
        <v>259</v>
      </c>
      <c r="J3731" s="11" t="s">
        <v>261</v>
      </c>
      <c r="K3731" s="11" t="s">
        <v>8715</v>
      </c>
      <c r="L3731" s="11">
        <v>2</v>
      </c>
    </row>
    <row r="3732" spans="1:12">
      <c r="A3732" s="11" t="s">
        <v>7232</v>
      </c>
      <c r="D3732" s="11" t="s">
        <v>260</v>
      </c>
      <c r="E3732" s="19" t="s">
        <v>7482</v>
      </c>
      <c r="F3732" s="10">
        <v>42036</v>
      </c>
      <c r="G3732" s="10">
        <v>45323</v>
      </c>
      <c r="H3732" s="11">
        <v>10</v>
      </c>
      <c r="I3732" s="20" t="s">
        <v>259</v>
      </c>
      <c r="J3732" s="11" t="s">
        <v>261</v>
      </c>
      <c r="K3732" s="11" t="s">
        <v>8715</v>
      </c>
      <c r="L3732" s="11">
        <v>2</v>
      </c>
    </row>
    <row r="3733" spans="1:12">
      <c r="A3733" s="11" t="s">
        <v>7233</v>
      </c>
      <c r="D3733" s="11" t="s">
        <v>260</v>
      </c>
      <c r="E3733" s="19" t="s">
        <v>7483</v>
      </c>
      <c r="F3733" s="10">
        <v>42036</v>
      </c>
      <c r="G3733" s="10">
        <v>45323</v>
      </c>
      <c r="H3733" s="11">
        <v>10</v>
      </c>
      <c r="I3733" s="20" t="s">
        <v>259</v>
      </c>
      <c r="J3733" s="11" t="s">
        <v>261</v>
      </c>
      <c r="K3733" s="11" t="s">
        <v>8715</v>
      </c>
      <c r="L3733" s="11">
        <v>2</v>
      </c>
    </row>
    <row r="3734" spans="1:12">
      <c r="A3734" s="11" t="s">
        <v>7234</v>
      </c>
      <c r="D3734" s="11" t="s">
        <v>260</v>
      </c>
      <c r="E3734" s="19" t="s">
        <v>7484</v>
      </c>
      <c r="F3734" s="10">
        <v>42036</v>
      </c>
      <c r="G3734" s="10">
        <v>45323</v>
      </c>
      <c r="H3734" s="11">
        <v>10</v>
      </c>
      <c r="I3734" s="20" t="s">
        <v>259</v>
      </c>
      <c r="J3734" s="11" t="s">
        <v>261</v>
      </c>
      <c r="K3734" s="11" t="s">
        <v>8715</v>
      </c>
      <c r="L3734" s="11">
        <v>2</v>
      </c>
    </row>
    <row r="3735" spans="1:12">
      <c r="A3735" s="11" t="s">
        <v>7235</v>
      </c>
      <c r="D3735" s="11" t="s">
        <v>260</v>
      </c>
      <c r="E3735" s="19" t="s">
        <v>7485</v>
      </c>
      <c r="F3735" s="10">
        <v>42036</v>
      </c>
      <c r="G3735" s="10">
        <v>45323</v>
      </c>
      <c r="H3735" s="11">
        <v>10</v>
      </c>
      <c r="I3735" s="20" t="s">
        <v>259</v>
      </c>
      <c r="J3735" s="11" t="s">
        <v>261</v>
      </c>
      <c r="K3735" s="11" t="s">
        <v>8715</v>
      </c>
      <c r="L3735" s="11">
        <v>2</v>
      </c>
    </row>
    <row r="3736" spans="1:12">
      <c r="A3736" s="11" t="s">
        <v>7236</v>
      </c>
      <c r="D3736" s="11" t="s">
        <v>260</v>
      </c>
      <c r="E3736" s="19" t="s">
        <v>7486</v>
      </c>
      <c r="F3736" s="10">
        <v>42036</v>
      </c>
      <c r="G3736" s="10">
        <v>45323</v>
      </c>
      <c r="H3736" s="11">
        <v>10</v>
      </c>
      <c r="I3736" s="20" t="s">
        <v>259</v>
      </c>
      <c r="J3736" s="11" t="s">
        <v>261</v>
      </c>
      <c r="K3736" s="11" t="s">
        <v>8715</v>
      </c>
      <c r="L3736" s="11">
        <v>2</v>
      </c>
    </row>
    <row r="3737" spans="1:12">
      <c r="A3737" s="11" t="s">
        <v>7237</v>
      </c>
      <c r="D3737" s="11" t="s">
        <v>260</v>
      </c>
      <c r="E3737" s="19" t="s">
        <v>7487</v>
      </c>
      <c r="F3737" s="10">
        <v>42036</v>
      </c>
      <c r="G3737" s="10">
        <v>45323</v>
      </c>
      <c r="H3737" s="11">
        <v>10</v>
      </c>
      <c r="I3737" s="20" t="s">
        <v>259</v>
      </c>
      <c r="J3737" s="11" t="s">
        <v>261</v>
      </c>
      <c r="K3737" s="11" t="s">
        <v>8715</v>
      </c>
      <c r="L3737" s="11">
        <v>2</v>
      </c>
    </row>
    <row r="3738" spans="1:12">
      <c r="A3738" s="11" t="s">
        <v>7238</v>
      </c>
      <c r="D3738" s="11" t="s">
        <v>260</v>
      </c>
      <c r="E3738" s="19" t="s">
        <v>7488</v>
      </c>
      <c r="F3738" s="10">
        <v>42036</v>
      </c>
      <c r="G3738" s="10">
        <v>45323</v>
      </c>
      <c r="H3738" s="11">
        <v>10</v>
      </c>
      <c r="I3738" s="20" t="s">
        <v>259</v>
      </c>
      <c r="J3738" s="11" t="s">
        <v>261</v>
      </c>
      <c r="K3738" s="11" t="s">
        <v>8715</v>
      </c>
      <c r="L3738" s="11">
        <v>2</v>
      </c>
    </row>
    <row r="3739" spans="1:12">
      <c r="A3739" s="11" t="s">
        <v>7239</v>
      </c>
      <c r="D3739" s="11" t="s">
        <v>260</v>
      </c>
      <c r="E3739" s="19" t="s">
        <v>7489</v>
      </c>
      <c r="F3739" s="10">
        <v>42036</v>
      </c>
      <c r="G3739" s="10">
        <v>45323</v>
      </c>
      <c r="H3739" s="11">
        <v>10</v>
      </c>
      <c r="I3739" s="20" t="s">
        <v>259</v>
      </c>
      <c r="J3739" s="11" t="s">
        <v>261</v>
      </c>
      <c r="K3739" s="11" t="s">
        <v>8715</v>
      </c>
      <c r="L3739" s="11">
        <v>2</v>
      </c>
    </row>
    <row r="3740" spans="1:12">
      <c r="A3740" s="11" t="s">
        <v>7240</v>
      </c>
      <c r="D3740" s="11" t="s">
        <v>260</v>
      </c>
      <c r="E3740" s="19" t="s">
        <v>7490</v>
      </c>
      <c r="F3740" s="10">
        <v>42036</v>
      </c>
      <c r="G3740" s="10">
        <v>45323</v>
      </c>
      <c r="H3740" s="11">
        <v>10</v>
      </c>
      <c r="I3740" s="20" t="s">
        <v>259</v>
      </c>
      <c r="J3740" s="11" t="s">
        <v>261</v>
      </c>
      <c r="K3740" s="11" t="s">
        <v>8715</v>
      </c>
      <c r="L3740" s="11">
        <v>2</v>
      </c>
    </row>
    <row r="3741" spans="1:12">
      <c r="A3741" s="11" t="s">
        <v>7241</v>
      </c>
      <c r="D3741" s="11" t="s">
        <v>260</v>
      </c>
      <c r="E3741" s="19" t="s">
        <v>7491</v>
      </c>
      <c r="F3741" s="10">
        <v>42036</v>
      </c>
      <c r="G3741" s="10">
        <v>45323</v>
      </c>
      <c r="H3741" s="11">
        <v>10</v>
      </c>
      <c r="I3741" s="20" t="s">
        <v>259</v>
      </c>
      <c r="J3741" s="11" t="s">
        <v>261</v>
      </c>
      <c r="K3741" s="11" t="s">
        <v>8715</v>
      </c>
      <c r="L3741" s="11">
        <v>2</v>
      </c>
    </row>
    <row r="3742" spans="1:12">
      <c r="A3742" s="11" t="s">
        <v>7242</v>
      </c>
      <c r="D3742" s="11" t="s">
        <v>260</v>
      </c>
      <c r="E3742" s="19" t="s">
        <v>7492</v>
      </c>
      <c r="F3742" s="10">
        <v>42036</v>
      </c>
      <c r="G3742" s="10">
        <v>45323</v>
      </c>
      <c r="H3742" s="11">
        <v>10</v>
      </c>
      <c r="I3742" s="20" t="s">
        <v>259</v>
      </c>
      <c r="J3742" s="11" t="s">
        <v>261</v>
      </c>
      <c r="K3742" s="11" t="s">
        <v>8715</v>
      </c>
      <c r="L3742" s="11">
        <v>2</v>
      </c>
    </row>
    <row r="3743" spans="1:12">
      <c r="A3743" s="11" t="s">
        <v>7243</v>
      </c>
      <c r="D3743" s="11" t="s">
        <v>260</v>
      </c>
      <c r="E3743" s="19" t="s">
        <v>7493</v>
      </c>
      <c r="F3743" s="10">
        <v>42036</v>
      </c>
      <c r="G3743" s="10">
        <v>45323</v>
      </c>
      <c r="H3743" s="11">
        <v>10</v>
      </c>
      <c r="I3743" s="20" t="s">
        <v>259</v>
      </c>
      <c r="J3743" s="11" t="s">
        <v>261</v>
      </c>
      <c r="K3743" s="11" t="s">
        <v>8715</v>
      </c>
      <c r="L3743" s="11">
        <v>2</v>
      </c>
    </row>
    <row r="3744" spans="1:12">
      <c r="A3744" s="11" t="s">
        <v>7244</v>
      </c>
      <c r="D3744" s="11" t="s">
        <v>260</v>
      </c>
      <c r="E3744" s="19" t="s">
        <v>7494</v>
      </c>
      <c r="F3744" s="10">
        <v>42036</v>
      </c>
      <c r="G3744" s="10">
        <v>45323</v>
      </c>
      <c r="H3744" s="11">
        <v>10</v>
      </c>
      <c r="I3744" s="20" t="s">
        <v>259</v>
      </c>
      <c r="J3744" s="11" t="s">
        <v>261</v>
      </c>
      <c r="K3744" s="11" t="s">
        <v>8715</v>
      </c>
      <c r="L3744" s="11">
        <v>2</v>
      </c>
    </row>
    <row r="3745" spans="1:12">
      <c r="A3745" s="11" t="s">
        <v>7245</v>
      </c>
      <c r="D3745" s="11" t="s">
        <v>260</v>
      </c>
      <c r="E3745" s="19" t="s">
        <v>7495</v>
      </c>
      <c r="F3745" s="10">
        <v>42036</v>
      </c>
      <c r="G3745" s="10">
        <v>45323</v>
      </c>
      <c r="H3745" s="11">
        <v>10</v>
      </c>
      <c r="I3745" s="20" t="s">
        <v>259</v>
      </c>
      <c r="J3745" s="11" t="s">
        <v>261</v>
      </c>
      <c r="K3745" s="11" t="s">
        <v>8715</v>
      </c>
      <c r="L3745" s="11">
        <v>2</v>
      </c>
    </row>
    <row r="3746" spans="1:12">
      <c r="A3746" s="11" t="s">
        <v>7246</v>
      </c>
      <c r="D3746" s="11" t="s">
        <v>260</v>
      </c>
      <c r="E3746" s="19" t="s">
        <v>7496</v>
      </c>
      <c r="F3746" s="10">
        <v>42036</v>
      </c>
      <c r="G3746" s="10">
        <v>45323</v>
      </c>
      <c r="H3746" s="11">
        <v>10</v>
      </c>
      <c r="I3746" s="20" t="s">
        <v>259</v>
      </c>
      <c r="J3746" s="11" t="s">
        <v>261</v>
      </c>
      <c r="K3746" s="11" t="s">
        <v>8715</v>
      </c>
      <c r="L3746" s="11">
        <v>2</v>
      </c>
    </row>
    <row r="3747" spans="1:12">
      <c r="A3747" s="11" t="s">
        <v>7247</v>
      </c>
      <c r="D3747" s="11" t="s">
        <v>260</v>
      </c>
      <c r="E3747" s="19" t="s">
        <v>7497</v>
      </c>
      <c r="F3747" s="10">
        <v>42036</v>
      </c>
      <c r="G3747" s="10">
        <v>45323</v>
      </c>
      <c r="H3747" s="11">
        <v>10</v>
      </c>
      <c r="I3747" s="20" t="s">
        <v>259</v>
      </c>
      <c r="J3747" s="11" t="s">
        <v>261</v>
      </c>
      <c r="K3747" s="11" t="s">
        <v>8715</v>
      </c>
      <c r="L3747" s="11">
        <v>2</v>
      </c>
    </row>
    <row r="3748" spans="1:12">
      <c r="A3748" s="11" t="s">
        <v>7248</v>
      </c>
      <c r="D3748" s="11" t="s">
        <v>260</v>
      </c>
      <c r="E3748" s="19" t="s">
        <v>7498</v>
      </c>
      <c r="F3748" s="10">
        <v>42036</v>
      </c>
      <c r="G3748" s="10">
        <v>45323</v>
      </c>
      <c r="H3748" s="11">
        <v>10</v>
      </c>
      <c r="I3748" s="20" t="s">
        <v>259</v>
      </c>
      <c r="J3748" s="11" t="s">
        <v>261</v>
      </c>
      <c r="K3748" s="11" t="s">
        <v>8715</v>
      </c>
      <c r="L3748" s="11">
        <v>2</v>
      </c>
    </row>
    <row r="3749" spans="1:12">
      <c r="A3749" s="11" t="s">
        <v>7249</v>
      </c>
      <c r="D3749" s="11" t="s">
        <v>260</v>
      </c>
      <c r="E3749" s="19" t="s">
        <v>7499</v>
      </c>
      <c r="F3749" s="10">
        <v>42036</v>
      </c>
      <c r="G3749" s="10">
        <v>45323</v>
      </c>
      <c r="H3749" s="11">
        <v>10</v>
      </c>
      <c r="I3749" s="20" t="s">
        <v>259</v>
      </c>
      <c r="J3749" s="11" t="s">
        <v>261</v>
      </c>
      <c r="K3749" s="11" t="s">
        <v>8715</v>
      </c>
      <c r="L3749" s="11">
        <v>2</v>
      </c>
    </row>
    <row r="3750" spans="1:12">
      <c r="A3750" s="11" t="s">
        <v>7250</v>
      </c>
      <c r="D3750" s="11" t="s">
        <v>260</v>
      </c>
      <c r="E3750" s="19" t="s">
        <v>7500</v>
      </c>
      <c r="F3750" s="10">
        <v>42036</v>
      </c>
      <c r="G3750" s="10">
        <v>45323</v>
      </c>
      <c r="H3750" s="11">
        <v>10</v>
      </c>
      <c r="I3750" s="20" t="s">
        <v>259</v>
      </c>
      <c r="J3750" s="11" t="s">
        <v>261</v>
      </c>
      <c r="K3750" s="11" t="s">
        <v>8715</v>
      </c>
      <c r="L3750" s="11">
        <v>2</v>
      </c>
    </row>
    <row r="3751" spans="1:12">
      <c r="A3751" s="11" t="s">
        <v>7251</v>
      </c>
      <c r="D3751" s="11" t="s">
        <v>260</v>
      </c>
      <c r="E3751" s="19" t="s">
        <v>7501</v>
      </c>
      <c r="F3751" s="10">
        <v>42036</v>
      </c>
      <c r="G3751" s="10">
        <v>45323</v>
      </c>
      <c r="H3751" s="11">
        <v>10</v>
      </c>
      <c r="I3751" s="20" t="s">
        <v>259</v>
      </c>
      <c r="J3751" s="11" t="s">
        <v>261</v>
      </c>
      <c r="K3751" s="11" t="s">
        <v>8715</v>
      </c>
      <c r="L3751" s="11">
        <v>2</v>
      </c>
    </row>
    <row r="3752" spans="1:12">
      <c r="A3752" s="11" t="s">
        <v>7252</v>
      </c>
      <c r="D3752" s="11" t="s">
        <v>260</v>
      </c>
      <c r="E3752" s="19" t="s">
        <v>7502</v>
      </c>
      <c r="F3752" s="10">
        <v>42036</v>
      </c>
      <c r="G3752" s="10">
        <v>45323</v>
      </c>
      <c r="H3752" s="11">
        <v>10</v>
      </c>
      <c r="I3752" s="20" t="s">
        <v>259</v>
      </c>
      <c r="J3752" s="11" t="s">
        <v>261</v>
      </c>
      <c r="K3752" s="11" t="s">
        <v>8715</v>
      </c>
      <c r="L3752" s="11">
        <v>2</v>
      </c>
    </row>
    <row r="3753" spans="1:12">
      <c r="A3753" s="11" t="s">
        <v>7253</v>
      </c>
      <c r="D3753" s="11" t="s">
        <v>260</v>
      </c>
      <c r="E3753" s="19" t="s">
        <v>7503</v>
      </c>
      <c r="F3753" s="10">
        <v>42036</v>
      </c>
      <c r="G3753" s="10">
        <v>45323</v>
      </c>
      <c r="H3753" s="11">
        <v>10</v>
      </c>
      <c r="I3753" s="20" t="s">
        <v>259</v>
      </c>
      <c r="J3753" s="11" t="s">
        <v>261</v>
      </c>
      <c r="K3753" s="11" t="s">
        <v>8715</v>
      </c>
      <c r="L3753" s="11">
        <v>2</v>
      </c>
    </row>
    <row r="3754" spans="1:12">
      <c r="A3754" s="11" t="s">
        <v>7254</v>
      </c>
      <c r="D3754" s="11" t="s">
        <v>260</v>
      </c>
      <c r="E3754" s="19" t="s">
        <v>7504</v>
      </c>
      <c r="F3754" s="10">
        <v>42036</v>
      </c>
      <c r="G3754" s="10">
        <v>45323</v>
      </c>
      <c r="H3754" s="11">
        <v>10</v>
      </c>
      <c r="I3754" s="20" t="s">
        <v>259</v>
      </c>
      <c r="J3754" s="11" t="s">
        <v>261</v>
      </c>
      <c r="K3754" s="11" t="s">
        <v>8715</v>
      </c>
      <c r="L3754" s="11">
        <v>2</v>
      </c>
    </row>
    <row r="3755" spans="1:12">
      <c r="A3755" s="11" t="s">
        <v>7255</v>
      </c>
      <c r="D3755" s="11" t="s">
        <v>260</v>
      </c>
      <c r="E3755" s="19" t="s">
        <v>7505</v>
      </c>
      <c r="F3755" s="10">
        <v>42036</v>
      </c>
      <c r="G3755" s="10">
        <v>45323</v>
      </c>
      <c r="H3755" s="11">
        <v>10</v>
      </c>
      <c r="I3755" s="20" t="s">
        <v>259</v>
      </c>
      <c r="J3755" s="11" t="s">
        <v>261</v>
      </c>
      <c r="K3755" s="11" t="s">
        <v>8715</v>
      </c>
      <c r="L3755" s="11">
        <v>2</v>
      </c>
    </row>
    <row r="3756" spans="1:12">
      <c r="A3756" s="11" t="s">
        <v>7256</v>
      </c>
      <c r="D3756" s="11" t="s">
        <v>260</v>
      </c>
      <c r="E3756" s="19" t="s">
        <v>7506</v>
      </c>
      <c r="F3756" s="10">
        <v>42036</v>
      </c>
      <c r="G3756" s="10">
        <v>45323</v>
      </c>
      <c r="H3756" s="11">
        <v>10</v>
      </c>
      <c r="I3756" s="20" t="s">
        <v>259</v>
      </c>
      <c r="J3756" s="11" t="s">
        <v>261</v>
      </c>
      <c r="K3756" s="11" t="s">
        <v>8715</v>
      </c>
      <c r="L3756" s="11">
        <v>2</v>
      </c>
    </row>
    <row r="3757" spans="1:12">
      <c r="A3757" s="11" t="s">
        <v>7257</v>
      </c>
      <c r="D3757" s="11" t="s">
        <v>260</v>
      </c>
      <c r="E3757" s="19" t="s">
        <v>7507</v>
      </c>
      <c r="F3757" s="10">
        <v>42036</v>
      </c>
      <c r="G3757" s="10">
        <v>45323</v>
      </c>
      <c r="H3757" s="11">
        <v>10</v>
      </c>
      <c r="I3757" s="20" t="s">
        <v>259</v>
      </c>
      <c r="J3757" s="11" t="s">
        <v>261</v>
      </c>
      <c r="K3757" s="11" t="s">
        <v>8715</v>
      </c>
      <c r="L3757" s="11">
        <v>2</v>
      </c>
    </row>
    <row r="3758" spans="1:12">
      <c r="A3758" s="11" t="s">
        <v>7258</v>
      </c>
      <c r="D3758" s="11" t="s">
        <v>260</v>
      </c>
      <c r="E3758" s="19" t="s">
        <v>7508</v>
      </c>
      <c r="F3758" s="10">
        <v>42036</v>
      </c>
      <c r="G3758" s="10">
        <v>45323</v>
      </c>
      <c r="H3758" s="11">
        <v>10</v>
      </c>
      <c r="I3758" s="20" t="s">
        <v>259</v>
      </c>
      <c r="J3758" s="11" t="s">
        <v>261</v>
      </c>
      <c r="K3758" s="11" t="s">
        <v>8715</v>
      </c>
      <c r="L3758" s="11">
        <v>2</v>
      </c>
    </row>
    <row r="3759" spans="1:12">
      <c r="A3759" s="11" t="s">
        <v>7259</v>
      </c>
      <c r="D3759" s="11" t="s">
        <v>260</v>
      </c>
      <c r="E3759" s="19" t="s">
        <v>7509</v>
      </c>
      <c r="F3759" s="10">
        <v>42036</v>
      </c>
      <c r="G3759" s="10">
        <v>45323</v>
      </c>
      <c r="H3759" s="11">
        <v>10</v>
      </c>
      <c r="I3759" s="20" t="s">
        <v>259</v>
      </c>
      <c r="J3759" s="11" t="s">
        <v>261</v>
      </c>
      <c r="K3759" s="11" t="s">
        <v>8715</v>
      </c>
      <c r="L3759" s="11">
        <v>2</v>
      </c>
    </row>
    <row r="3760" spans="1:12">
      <c r="A3760" s="11" t="s">
        <v>7260</v>
      </c>
      <c r="D3760" s="11" t="s">
        <v>260</v>
      </c>
      <c r="E3760" s="19" t="s">
        <v>7510</v>
      </c>
      <c r="F3760" s="10">
        <v>42036</v>
      </c>
      <c r="G3760" s="10">
        <v>45323</v>
      </c>
      <c r="H3760" s="11">
        <v>10</v>
      </c>
      <c r="I3760" s="20" t="s">
        <v>259</v>
      </c>
      <c r="J3760" s="11" t="s">
        <v>261</v>
      </c>
      <c r="K3760" s="11" t="s">
        <v>8715</v>
      </c>
      <c r="L3760" s="11">
        <v>2</v>
      </c>
    </row>
    <row r="3761" spans="1:12">
      <c r="A3761" s="11" t="s">
        <v>7261</v>
      </c>
      <c r="D3761" s="11" t="s">
        <v>260</v>
      </c>
      <c r="E3761" s="19" t="s">
        <v>7511</v>
      </c>
      <c r="F3761" s="10">
        <v>42036</v>
      </c>
      <c r="G3761" s="10">
        <v>45323</v>
      </c>
      <c r="H3761" s="11">
        <v>10</v>
      </c>
      <c r="I3761" s="20" t="s">
        <v>259</v>
      </c>
      <c r="J3761" s="11" t="s">
        <v>261</v>
      </c>
      <c r="K3761" s="11" t="s">
        <v>8715</v>
      </c>
      <c r="L3761" s="11">
        <v>2</v>
      </c>
    </row>
    <row r="3762" spans="1:12">
      <c r="A3762" s="11" t="s">
        <v>7512</v>
      </c>
      <c r="D3762" s="11" t="s">
        <v>260</v>
      </c>
      <c r="E3762" s="19" t="s">
        <v>7762</v>
      </c>
      <c r="F3762" s="10">
        <v>42036</v>
      </c>
      <c r="G3762" s="10">
        <v>45323</v>
      </c>
      <c r="H3762" s="11">
        <v>10</v>
      </c>
      <c r="I3762" s="20" t="s">
        <v>259</v>
      </c>
      <c r="J3762" s="11" t="s">
        <v>261</v>
      </c>
      <c r="K3762" s="11" t="s">
        <v>8715</v>
      </c>
      <c r="L3762" s="11">
        <v>2</v>
      </c>
    </row>
    <row r="3763" spans="1:12">
      <c r="A3763" s="11" t="s">
        <v>7513</v>
      </c>
      <c r="D3763" s="11" t="s">
        <v>260</v>
      </c>
      <c r="E3763" s="19" t="s">
        <v>7763</v>
      </c>
      <c r="F3763" s="10">
        <v>42036</v>
      </c>
      <c r="G3763" s="10">
        <v>45323</v>
      </c>
      <c r="H3763" s="11">
        <v>10</v>
      </c>
      <c r="I3763" s="20" t="s">
        <v>259</v>
      </c>
      <c r="J3763" s="11" t="s">
        <v>261</v>
      </c>
      <c r="K3763" s="11" t="s">
        <v>8715</v>
      </c>
      <c r="L3763" s="11">
        <v>2</v>
      </c>
    </row>
    <row r="3764" spans="1:12">
      <c r="A3764" s="11" t="s">
        <v>7514</v>
      </c>
      <c r="D3764" s="11" t="s">
        <v>260</v>
      </c>
      <c r="E3764" s="19" t="s">
        <v>7764</v>
      </c>
      <c r="F3764" s="10">
        <v>42036</v>
      </c>
      <c r="G3764" s="10">
        <v>45323</v>
      </c>
      <c r="H3764" s="11">
        <v>10</v>
      </c>
      <c r="I3764" s="20" t="s">
        <v>259</v>
      </c>
      <c r="J3764" s="11" t="s">
        <v>261</v>
      </c>
      <c r="K3764" s="11" t="s">
        <v>8715</v>
      </c>
      <c r="L3764" s="11">
        <v>2</v>
      </c>
    </row>
    <row r="3765" spans="1:12">
      <c r="A3765" s="11" t="s">
        <v>7515</v>
      </c>
      <c r="D3765" s="11" t="s">
        <v>260</v>
      </c>
      <c r="E3765" s="19" t="s">
        <v>7765</v>
      </c>
      <c r="F3765" s="10">
        <v>42036</v>
      </c>
      <c r="G3765" s="10">
        <v>45323</v>
      </c>
      <c r="H3765" s="11">
        <v>10</v>
      </c>
      <c r="I3765" s="20" t="s">
        <v>259</v>
      </c>
      <c r="J3765" s="11" t="s">
        <v>261</v>
      </c>
      <c r="K3765" s="11" t="s">
        <v>8715</v>
      </c>
      <c r="L3765" s="11">
        <v>2</v>
      </c>
    </row>
    <row r="3766" spans="1:12">
      <c r="A3766" s="11" t="s">
        <v>7516</v>
      </c>
      <c r="D3766" s="11" t="s">
        <v>260</v>
      </c>
      <c r="E3766" s="19" t="s">
        <v>7766</v>
      </c>
      <c r="F3766" s="10">
        <v>42036</v>
      </c>
      <c r="G3766" s="10">
        <v>45323</v>
      </c>
      <c r="H3766" s="11">
        <v>10</v>
      </c>
      <c r="I3766" s="20" t="s">
        <v>259</v>
      </c>
      <c r="J3766" s="11" t="s">
        <v>261</v>
      </c>
      <c r="K3766" s="11" t="s">
        <v>8715</v>
      </c>
      <c r="L3766" s="11">
        <v>2</v>
      </c>
    </row>
    <row r="3767" spans="1:12">
      <c r="A3767" s="11" t="s">
        <v>7517</v>
      </c>
      <c r="D3767" s="11" t="s">
        <v>260</v>
      </c>
      <c r="E3767" s="19" t="s">
        <v>7767</v>
      </c>
      <c r="F3767" s="10">
        <v>42036</v>
      </c>
      <c r="G3767" s="10">
        <v>45323</v>
      </c>
      <c r="H3767" s="11">
        <v>10</v>
      </c>
      <c r="I3767" s="20" t="s">
        <v>259</v>
      </c>
      <c r="J3767" s="11" t="s">
        <v>261</v>
      </c>
      <c r="K3767" s="11" t="s">
        <v>8715</v>
      </c>
      <c r="L3767" s="11">
        <v>2</v>
      </c>
    </row>
    <row r="3768" spans="1:12">
      <c r="A3768" s="11" t="s">
        <v>7518</v>
      </c>
      <c r="D3768" s="11" t="s">
        <v>260</v>
      </c>
      <c r="E3768" s="19" t="s">
        <v>7768</v>
      </c>
      <c r="F3768" s="10">
        <v>42036</v>
      </c>
      <c r="G3768" s="10">
        <v>45323</v>
      </c>
      <c r="H3768" s="11">
        <v>10</v>
      </c>
      <c r="I3768" s="20" t="s">
        <v>259</v>
      </c>
      <c r="J3768" s="11" t="s">
        <v>261</v>
      </c>
      <c r="K3768" s="11" t="s">
        <v>8715</v>
      </c>
      <c r="L3768" s="11">
        <v>2</v>
      </c>
    </row>
    <row r="3769" spans="1:12">
      <c r="A3769" s="11" t="s">
        <v>7519</v>
      </c>
      <c r="D3769" s="11" t="s">
        <v>260</v>
      </c>
      <c r="E3769" s="19" t="s">
        <v>7769</v>
      </c>
      <c r="F3769" s="10">
        <v>42036</v>
      </c>
      <c r="G3769" s="10">
        <v>45323</v>
      </c>
      <c r="H3769" s="11">
        <v>10</v>
      </c>
      <c r="I3769" s="20" t="s">
        <v>259</v>
      </c>
      <c r="J3769" s="11" t="s">
        <v>261</v>
      </c>
      <c r="K3769" s="11" t="s">
        <v>8715</v>
      </c>
      <c r="L3769" s="11">
        <v>2</v>
      </c>
    </row>
    <row r="3770" spans="1:12">
      <c r="A3770" s="11" t="s">
        <v>7520</v>
      </c>
      <c r="D3770" s="11" t="s">
        <v>260</v>
      </c>
      <c r="E3770" s="19" t="s">
        <v>7770</v>
      </c>
      <c r="F3770" s="10">
        <v>42036</v>
      </c>
      <c r="G3770" s="10">
        <v>45323</v>
      </c>
      <c r="H3770" s="11">
        <v>10</v>
      </c>
      <c r="I3770" s="20" t="s">
        <v>259</v>
      </c>
      <c r="J3770" s="11" t="s">
        <v>261</v>
      </c>
      <c r="K3770" s="11" t="s">
        <v>8715</v>
      </c>
      <c r="L3770" s="11">
        <v>2</v>
      </c>
    </row>
    <row r="3771" spans="1:12">
      <c r="A3771" s="11" t="s">
        <v>7521</v>
      </c>
      <c r="D3771" s="11" t="s">
        <v>260</v>
      </c>
      <c r="E3771" s="19" t="s">
        <v>7771</v>
      </c>
      <c r="F3771" s="10">
        <v>42036</v>
      </c>
      <c r="G3771" s="10">
        <v>45323</v>
      </c>
      <c r="H3771" s="11">
        <v>10</v>
      </c>
      <c r="I3771" s="20" t="s">
        <v>259</v>
      </c>
      <c r="J3771" s="11" t="s">
        <v>261</v>
      </c>
      <c r="K3771" s="11" t="s">
        <v>8715</v>
      </c>
      <c r="L3771" s="11">
        <v>2</v>
      </c>
    </row>
    <row r="3772" spans="1:12">
      <c r="A3772" s="11" t="s">
        <v>7522</v>
      </c>
      <c r="D3772" s="11" t="s">
        <v>260</v>
      </c>
      <c r="E3772" s="19" t="s">
        <v>7772</v>
      </c>
      <c r="F3772" s="10">
        <v>42036</v>
      </c>
      <c r="G3772" s="10">
        <v>45323</v>
      </c>
      <c r="H3772" s="11">
        <v>10</v>
      </c>
      <c r="I3772" s="20" t="s">
        <v>259</v>
      </c>
      <c r="J3772" s="11" t="s">
        <v>261</v>
      </c>
      <c r="K3772" s="11" t="s">
        <v>8715</v>
      </c>
      <c r="L3772" s="11">
        <v>2</v>
      </c>
    </row>
    <row r="3773" spans="1:12">
      <c r="A3773" s="11" t="s">
        <v>7523</v>
      </c>
      <c r="D3773" s="11" t="s">
        <v>260</v>
      </c>
      <c r="E3773" s="19" t="s">
        <v>7773</v>
      </c>
      <c r="F3773" s="10">
        <v>42036</v>
      </c>
      <c r="G3773" s="10">
        <v>45323</v>
      </c>
      <c r="H3773" s="11">
        <v>10</v>
      </c>
      <c r="I3773" s="20" t="s">
        <v>259</v>
      </c>
      <c r="J3773" s="11" t="s">
        <v>261</v>
      </c>
      <c r="K3773" s="11" t="s">
        <v>8715</v>
      </c>
      <c r="L3773" s="11">
        <v>2</v>
      </c>
    </row>
    <row r="3774" spans="1:12">
      <c r="A3774" s="11" t="s">
        <v>7524</v>
      </c>
      <c r="D3774" s="11" t="s">
        <v>260</v>
      </c>
      <c r="E3774" s="19" t="s">
        <v>7774</v>
      </c>
      <c r="F3774" s="10">
        <v>42036</v>
      </c>
      <c r="G3774" s="10">
        <v>45323</v>
      </c>
      <c r="H3774" s="11">
        <v>10</v>
      </c>
      <c r="I3774" s="20" t="s">
        <v>259</v>
      </c>
      <c r="J3774" s="11" t="s">
        <v>261</v>
      </c>
      <c r="K3774" s="11" t="s">
        <v>8715</v>
      </c>
      <c r="L3774" s="11">
        <v>2</v>
      </c>
    </row>
    <row r="3775" spans="1:12">
      <c r="A3775" s="11" t="s">
        <v>7525</v>
      </c>
      <c r="D3775" s="11" t="s">
        <v>260</v>
      </c>
      <c r="E3775" s="19" t="s">
        <v>7775</v>
      </c>
      <c r="F3775" s="10">
        <v>42036</v>
      </c>
      <c r="G3775" s="10">
        <v>45323</v>
      </c>
      <c r="H3775" s="11">
        <v>10</v>
      </c>
      <c r="I3775" s="20" t="s">
        <v>259</v>
      </c>
      <c r="J3775" s="11" t="s">
        <v>261</v>
      </c>
      <c r="K3775" s="11" t="s">
        <v>8715</v>
      </c>
      <c r="L3775" s="11">
        <v>2</v>
      </c>
    </row>
    <row r="3776" spans="1:12">
      <c r="A3776" s="11" t="s">
        <v>7526</v>
      </c>
      <c r="D3776" s="11" t="s">
        <v>260</v>
      </c>
      <c r="E3776" s="19" t="s">
        <v>7776</v>
      </c>
      <c r="F3776" s="10">
        <v>42036</v>
      </c>
      <c r="G3776" s="10">
        <v>45323</v>
      </c>
      <c r="H3776" s="11">
        <v>10</v>
      </c>
      <c r="I3776" s="20" t="s">
        <v>259</v>
      </c>
      <c r="J3776" s="11" t="s">
        <v>261</v>
      </c>
      <c r="K3776" s="11" t="s">
        <v>8715</v>
      </c>
      <c r="L3776" s="11">
        <v>2</v>
      </c>
    </row>
    <row r="3777" spans="1:12">
      <c r="A3777" s="11" t="s">
        <v>7527</v>
      </c>
      <c r="D3777" s="11" t="s">
        <v>260</v>
      </c>
      <c r="E3777" s="19" t="s">
        <v>7777</v>
      </c>
      <c r="F3777" s="10">
        <v>42036</v>
      </c>
      <c r="G3777" s="10">
        <v>45323</v>
      </c>
      <c r="H3777" s="11">
        <v>10</v>
      </c>
      <c r="I3777" s="20" t="s">
        <v>259</v>
      </c>
      <c r="J3777" s="11" t="s">
        <v>261</v>
      </c>
      <c r="K3777" s="11" t="s">
        <v>8715</v>
      </c>
      <c r="L3777" s="11">
        <v>2</v>
      </c>
    </row>
    <row r="3778" spans="1:12">
      <c r="A3778" s="11" t="s">
        <v>7528</v>
      </c>
      <c r="D3778" s="11" t="s">
        <v>260</v>
      </c>
      <c r="E3778" s="19" t="s">
        <v>7778</v>
      </c>
      <c r="F3778" s="10">
        <v>42036</v>
      </c>
      <c r="G3778" s="10">
        <v>45323</v>
      </c>
      <c r="H3778" s="11">
        <v>10</v>
      </c>
      <c r="I3778" s="20" t="s">
        <v>259</v>
      </c>
      <c r="J3778" s="11" t="s">
        <v>261</v>
      </c>
      <c r="K3778" s="11" t="s">
        <v>8715</v>
      </c>
      <c r="L3778" s="11">
        <v>2</v>
      </c>
    </row>
    <row r="3779" spans="1:12">
      <c r="A3779" s="11" t="s">
        <v>7529</v>
      </c>
      <c r="D3779" s="11" t="s">
        <v>260</v>
      </c>
      <c r="E3779" s="19" t="s">
        <v>7779</v>
      </c>
      <c r="F3779" s="10">
        <v>42036</v>
      </c>
      <c r="G3779" s="10">
        <v>45323</v>
      </c>
      <c r="H3779" s="11">
        <v>10</v>
      </c>
      <c r="I3779" s="20" t="s">
        <v>259</v>
      </c>
      <c r="J3779" s="11" t="s">
        <v>261</v>
      </c>
      <c r="K3779" s="11" t="s">
        <v>8715</v>
      </c>
      <c r="L3779" s="11">
        <v>2</v>
      </c>
    </row>
    <row r="3780" spans="1:12">
      <c r="A3780" s="11" t="s">
        <v>7530</v>
      </c>
      <c r="D3780" s="11" t="s">
        <v>260</v>
      </c>
      <c r="E3780" s="19" t="s">
        <v>7780</v>
      </c>
      <c r="F3780" s="10">
        <v>42036</v>
      </c>
      <c r="G3780" s="10">
        <v>45323</v>
      </c>
      <c r="H3780" s="11">
        <v>10</v>
      </c>
      <c r="I3780" s="20" t="s">
        <v>259</v>
      </c>
      <c r="J3780" s="11" t="s">
        <v>261</v>
      </c>
      <c r="K3780" s="11" t="s">
        <v>8715</v>
      </c>
      <c r="L3780" s="11">
        <v>2</v>
      </c>
    </row>
    <row r="3781" spans="1:12">
      <c r="A3781" s="11" t="s">
        <v>7531</v>
      </c>
      <c r="D3781" s="11" t="s">
        <v>260</v>
      </c>
      <c r="E3781" s="19" t="s">
        <v>7781</v>
      </c>
      <c r="F3781" s="10">
        <v>42036</v>
      </c>
      <c r="G3781" s="10">
        <v>45323</v>
      </c>
      <c r="H3781" s="11">
        <v>10</v>
      </c>
      <c r="I3781" s="20" t="s">
        <v>259</v>
      </c>
      <c r="J3781" s="11" t="s">
        <v>261</v>
      </c>
      <c r="K3781" s="11" t="s">
        <v>8715</v>
      </c>
      <c r="L3781" s="11">
        <v>2</v>
      </c>
    </row>
    <row r="3782" spans="1:12">
      <c r="A3782" s="11" t="s">
        <v>7532</v>
      </c>
      <c r="D3782" s="11" t="s">
        <v>260</v>
      </c>
      <c r="E3782" s="19" t="s">
        <v>7782</v>
      </c>
      <c r="F3782" s="10">
        <v>42036</v>
      </c>
      <c r="G3782" s="10">
        <v>45323</v>
      </c>
      <c r="H3782" s="11">
        <v>10</v>
      </c>
      <c r="I3782" s="20" t="s">
        <v>259</v>
      </c>
      <c r="J3782" s="11" t="s">
        <v>261</v>
      </c>
      <c r="K3782" s="11" t="s">
        <v>8715</v>
      </c>
      <c r="L3782" s="11">
        <v>2</v>
      </c>
    </row>
    <row r="3783" spans="1:12">
      <c r="A3783" s="11" t="s">
        <v>7533</v>
      </c>
      <c r="D3783" s="11" t="s">
        <v>260</v>
      </c>
      <c r="E3783" s="19" t="s">
        <v>7783</v>
      </c>
      <c r="F3783" s="10">
        <v>42036</v>
      </c>
      <c r="G3783" s="10">
        <v>45323</v>
      </c>
      <c r="H3783" s="11">
        <v>10</v>
      </c>
      <c r="I3783" s="20" t="s">
        <v>259</v>
      </c>
      <c r="J3783" s="11" t="s">
        <v>261</v>
      </c>
      <c r="K3783" s="11" t="s">
        <v>8715</v>
      </c>
      <c r="L3783" s="11">
        <v>2</v>
      </c>
    </row>
    <row r="3784" spans="1:12">
      <c r="A3784" s="11" t="s">
        <v>7534</v>
      </c>
      <c r="D3784" s="11" t="s">
        <v>260</v>
      </c>
      <c r="E3784" s="19" t="s">
        <v>7784</v>
      </c>
      <c r="F3784" s="10">
        <v>42036</v>
      </c>
      <c r="G3784" s="10">
        <v>45323</v>
      </c>
      <c r="H3784" s="11">
        <v>10</v>
      </c>
      <c r="I3784" s="20" t="s">
        <v>259</v>
      </c>
      <c r="J3784" s="11" t="s">
        <v>261</v>
      </c>
      <c r="K3784" s="11" t="s">
        <v>8715</v>
      </c>
      <c r="L3784" s="11">
        <v>2</v>
      </c>
    </row>
    <row r="3785" spans="1:12">
      <c r="A3785" s="11" t="s">
        <v>7535</v>
      </c>
      <c r="D3785" s="11" t="s">
        <v>260</v>
      </c>
      <c r="E3785" s="19" t="s">
        <v>7785</v>
      </c>
      <c r="F3785" s="10">
        <v>42036</v>
      </c>
      <c r="G3785" s="10">
        <v>45323</v>
      </c>
      <c r="H3785" s="11">
        <v>10</v>
      </c>
      <c r="I3785" s="20" t="s">
        <v>259</v>
      </c>
      <c r="J3785" s="11" t="s">
        <v>261</v>
      </c>
      <c r="K3785" s="11" t="s">
        <v>8715</v>
      </c>
      <c r="L3785" s="11">
        <v>2</v>
      </c>
    </row>
    <row r="3786" spans="1:12">
      <c r="A3786" s="11" t="s">
        <v>7536</v>
      </c>
      <c r="D3786" s="11" t="s">
        <v>260</v>
      </c>
      <c r="E3786" s="19" t="s">
        <v>7786</v>
      </c>
      <c r="F3786" s="10">
        <v>42036</v>
      </c>
      <c r="G3786" s="10">
        <v>45323</v>
      </c>
      <c r="H3786" s="11">
        <v>10</v>
      </c>
      <c r="I3786" s="20" t="s">
        <v>259</v>
      </c>
      <c r="J3786" s="11" t="s">
        <v>261</v>
      </c>
      <c r="K3786" s="11" t="s">
        <v>8715</v>
      </c>
      <c r="L3786" s="11">
        <v>2</v>
      </c>
    </row>
    <row r="3787" spans="1:12">
      <c r="A3787" s="11" t="s">
        <v>7537</v>
      </c>
      <c r="D3787" s="11" t="s">
        <v>260</v>
      </c>
      <c r="E3787" s="19" t="s">
        <v>7787</v>
      </c>
      <c r="F3787" s="10">
        <v>42036</v>
      </c>
      <c r="G3787" s="10">
        <v>45323</v>
      </c>
      <c r="H3787" s="11">
        <v>10</v>
      </c>
      <c r="I3787" s="20" t="s">
        <v>259</v>
      </c>
      <c r="J3787" s="11" t="s">
        <v>261</v>
      </c>
      <c r="K3787" s="11" t="s">
        <v>8715</v>
      </c>
      <c r="L3787" s="11">
        <v>2</v>
      </c>
    </row>
    <row r="3788" spans="1:12">
      <c r="A3788" s="11" t="s">
        <v>7538</v>
      </c>
      <c r="D3788" s="11" t="s">
        <v>260</v>
      </c>
      <c r="E3788" s="19" t="s">
        <v>7788</v>
      </c>
      <c r="F3788" s="10">
        <v>42036</v>
      </c>
      <c r="G3788" s="10">
        <v>45323</v>
      </c>
      <c r="H3788" s="11">
        <v>10</v>
      </c>
      <c r="I3788" s="20" t="s">
        <v>259</v>
      </c>
      <c r="J3788" s="11" t="s">
        <v>261</v>
      </c>
      <c r="K3788" s="11" t="s">
        <v>8715</v>
      </c>
      <c r="L3788" s="11">
        <v>2</v>
      </c>
    </row>
    <row r="3789" spans="1:12">
      <c r="A3789" s="11" t="s">
        <v>7539</v>
      </c>
      <c r="D3789" s="11" t="s">
        <v>260</v>
      </c>
      <c r="E3789" s="19" t="s">
        <v>7789</v>
      </c>
      <c r="F3789" s="10">
        <v>42036</v>
      </c>
      <c r="G3789" s="10">
        <v>45323</v>
      </c>
      <c r="H3789" s="11">
        <v>10</v>
      </c>
      <c r="I3789" s="20" t="s">
        <v>259</v>
      </c>
      <c r="J3789" s="11" t="s">
        <v>261</v>
      </c>
      <c r="K3789" s="11" t="s">
        <v>8715</v>
      </c>
      <c r="L3789" s="11">
        <v>2</v>
      </c>
    </row>
    <row r="3790" spans="1:12">
      <c r="A3790" s="11" t="s">
        <v>7540</v>
      </c>
      <c r="D3790" s="11" t="s">
        <v>260</v>
      </c>
      <c r="E3790" s="19" t="s">
        <v>7790</v>
      </c>
      <c r="F3790" s="10">
        <v>42036</v>
      </c>
      <c r="G3790" s="10">
        <v>45323</v>
      </c>
      <c r="H3790" s="11">
        <v>10</v>
      </c>
      <c r="I3790" s="20" t="s">
        <v>259</v>
      </c>
      <c r="J3790" s="11" t="s">
        <v>261</v>
      </c>
      <c r="K3790" s="11" t="s">
        <v>8715</v>
      </c>
      <c r="L3790" s="11">
        <v>2</v>
      </c>
    </row>
    <row r="3791" spans="1:12">
      <c r="A3791" s="11" t="s">
        <v>7541</v>
      </c>
      <c r="D3791" s="11" t="s">
        <v>260</v>
      </c>
      <c r="E3791" s="19" t="s">
        <v>7791</v>
      </c>
      <c r="F3791" s="10">
        <v>42036</v>
      </c>
      <c r="G3791" s="10">
        <v>45323</v>
      </c>
      <c r="H3791" s="11">
        <v>10</v>
      </c>
      <c r="I3791" s="20" t="s">
        <v>259</v>
      </c>
      <c r="J3791" s="11" t="s">
        <v>261</v>
      </c>
      <c r="K3791" s="11" t="s">
        <v>8715</v>
      </c>
      <c r="L3791" s="11">
        <v>2</v>
      </c>
    </row>
    <row r="3792" spans="1:12">
      <c r="A3792" s="11" t="s">
        <v>7542</v>
      </c>
      <c r="D3792" s="11" t="s">
        <v>260</v>
      </c>
      <c r="E3792" s="19" t="s">
        <v>7792</v>
      </c>
      <c r="F3792" s="10">
        <v>42036</v>
      </c>
      <c r="G3792" s="10">
        <v>45323</v>
      </c>
      <c r="H3792" s="11">
        <v>10</v>
      </c>
      <c r="I3792" s="20" t="s">
        <v>259</v>
      </c>
      <c r="J3792" s="11" t="s">
        <v>261</v>
      </c>
      <c r="K3792" s="11" t="s">
        <v>8715</v>
      </c>
      <c r="L3792" s="11">
        <v>2</v>
      </c>
    </row>
    <row r="3793" spans="1:12">
      <c r="A3793" s="11" t="s">
        <v>7543</v>
      </c>
      <c r="D3793" s="11" t="s">
        <v>260</v>
      </c>
      <c r="E3793" s="19" t="s">
        <v>7793</v>
      </c>
      <c r="F3793" s="10">
        <v>42036</v>
      </c>
      <c r="G3793" s="10">
        <v>45323</v>
      </c>
      <c r="H3793" s="11">
        <v>10</v>
      </c>
      <c r="I3793" s="20" t="s">
        <v>259</v>
      </c>
      <c r="J3793" s="11" t="s">
        <v>261</v>
      </c>
      <c r="K3793" s="11" t="s">
        <v>8715</v>
      </c>
      <c r="L3793" s="11">
        <v>2</v>
      </c>
    </row>
    <row r="3794" spans="1:12">
      <c r="A3794" s="11" t="s">
        <v>7544</v>
      </c>
      <c r="D3794" s="11" t="s">
        <v>260</v>
      </c>
      <c r="E3794" s="19" t="s">
        <v>7794</v>
      </c>
      <c r="F3794" s="10">
        <v>42036</v>
      </c>
      <c r="G3794" s="10">
        <v>45323</v>
      </c>
      <c r="H3794" s="11">
        <v>10</v>
      </c>
      <c r="I3794" s="20" t="s">
        <v>259</v>
      </c>
      <c r="J3794" s="11" t="s">
        <v>261</v>
      </c>
      <c r="K3794" s="11" t="s">
        <v>8715</v>
      </c>
      <c r="L3794" s="11">
        <v>2</v>
      </c>
    </row>
    <row r="3795" spans="1:12">
      <c r="A3795" s="11" t="s">
        <v>7545</v>
      </c>
      <c r="D3795" s="11" t="s">
        <v>260</v>
      </c>
      <c r="E3795" s="19" t="s">
        <v>7795</v>
      </c>
      <c r="F3795" s="10">
        <v>42036</v>
      </c>
      <c r="G3795" s="10">
        <v>45323</v>
      </c>
      <c r="H3795" s="11">
        <v>10</v>
      </c>
      <c r="I3795" s="20" t="s">
        <v>259</v>
      </c>
      <c r="J3795" s="11" t="s">
        <v>261</v>
      </c>
      <c r="K3795" s="11" t="s">
        <v>8715</v>
      </c>
      <c r="L3795" s="11">
        <v>2</v>
      </c>
    </row>
    <row r="3796" spans="1:12">
      <c r="A3796" s="11" t="s">
        <v>7546</v>
      </c>
      <c r="D3796" s="11" t="s">
        <v>260</v>
      </c>
      <c r="E3796" s="19" t="s">
        <v>7796</v>
      </c>
      <c r="F3796" s="10">
        <v>42036</v>
      </c>
      <c r="G3796" s="10">
        <v>45323</v>
      </c>
      <c r="H3796" s="11">
        <v>10</v>
      </c>
      <c r="I3796" s="20" t="s">
        <v>259</v>
      </c>
      <c r="J3796" s="11" t="s">
        <v>261</v>
      </c>
      <c r="K3796" s="11" t="s">
        <v>8715</v>
      </c>
      <c r="L3796" s="11">
        <v>2</v>
      </c>
    </row>
    <row r="3797" spans="1:12">
      <c r="A3797" s="11" t="s">
        <v>7547</v>
      </c>
      <c r="D3797" s="11" t="s">
        <v>260</v>
      </c>
      <c r="E3797" s="19" t="s">
        <v>7797</v>
      </c>
      <c r="F3797" s="10">
        <v>42036</v>
      </c>
      <c r="G3797" s="10">
        <v>45323</v>
      </c>
      <c r="H3797" s="11">
        <v>10</v>
      </c>
      <c r="I3797" s="20" t="s">
        <v>259</v>
      </c>
      <c r="J3797" s="11" t="s">
        <v>261</v>
      </c>
      <c r="K3797" s="11" t="s">
        <v>8715</v>
      </c>
      <c r="L3797" s="11">
        <v>2</v>
      </c>
    </row>
    <row r="3798" spans="1:12">
      <c r="A3798" s="11" t="s">
        <v>7548</v>
      </c>
      <c r="D3798" s="11" t="s">
        <v>260</v>
      </c>
      <c r="E3798" s="19" t="s">
        <v>7798</v>
      </c>
      <c r="F3798" s="10">
        <v>42036</v>
      </c>
      <c r="G3798" s="10">
        <v>45323</v>
      </c>
      <c r="H3798" s="11">
        <v>10</v>
      </c>
      <c r="I3798" s="20" t="s">
        <v>259</v>
      </c>
      <c r="J3798" s="11" t="s">
        <v>261</v>
      </c>
      <c r="K3798" s="11" t="s">
        <v>8715</v>
      </c>
      <c r="L3798" s="11">
        <v>2</v>
      </c>
    </row>
    <row r="3799" spans="1:12">
      <c r="A3799" s="11" t="s">
        <v>7549</v>
      </c>
      <c r="D3799" s="11" t="s">
        <v>260</v>
      </c>
      <c r="E3799" s="19" t="s">
        <v>7799</v>
      </c>
      <c r="F3799" s="10">
        <v>42036</v>
      </c>
      <c r="G3799" s="10">
        <v>45323</v>
      </c>
      <c r="H3799" s="11">
        <v>10</v>
      </c>
      <c r="I3799" s="20" t="s">
        <v>259</v>
      </c>
      <c r="J3799" s="11" t="s">
        <v>261</v>
      </c>
      <c r="K3799" s="11" t="s">
        <v>8715</v>
      </c>
      <c r="L3799" s="11">
        <v>2</v>
      </c>
    </row>
    <row r="3800" spans="1:12">
      <c r="A3800" s="11" t="s">
        <v>7550</v>
      </c>
      <c r="D3800" s="11" t="s">
        <v>260</v>
      </c>
      <c r="E3800" s="19" t="s">
        <v>7800</v>
      </c>
      <c r="F3800" s="10">
        <v>42036</v>
      </c>
      <c r="G3800" s="10">
        <v>45323</v>
      </c>
      <c r="H3800" s="11">
        <v>10</v>
      </c>
      <c r="I3800" s="20" t="s">
        <v>259</v>
      </c>
      <c r="J3800" s="11" t="s">
        <v>261</v>
      </c>
      <c r="K3800" s="11" t="s">
        <v>8715</v>
      </c>
      <c r="L3800" s="11">
        <v>2</v>
      </c>
    </row>
    <row r="3801" spans="1:12">
      <c r="A3801" s="11" t="s">
        <v>7551</v>
      </c>
      <c r="D3801" s="11" t="s">
        <v>260</v>
      </c>
      <c r="E3801" s="19" t="s">
        <v>7801</v>
      </c>
      <c r="F3801" s="10">
        <v>42036</v>
      </c>
      <c r="G3801" s="10">
        <v>45323</v>
      </c>
      <c r="H3801" s="11">
        <v>10</v>
      </c>
      <c r="I3801" s="20" t="s">
        <v>259</v>
      </c>
      <c r="J3801" s="11" t="s">
        <v>261</v>
      </c>
      <c r="K3801" s="11" t="s">
        <v>8715</v>
      </c>
      <c r="L3801" s="11">
        <v>2</v>
      </c>
    </row>
    <row r="3802" spans="1:12">
      <c r="A3802" s="11" t="s">
        <v>7552</v>
      </c>
      <c r="D3802" s="11" t="s">
        <v>260</v>
      </c>
      <c r="E3802" s="19" t="s">
        <v>7802</v>
      </c>
      <c r="F3802" s="10">
        <v>42036</v>
      </c>
      <c r="G3802" s="10">
        <v>45323</v>
      </c>
      <c r="H3802" s="11">
        <v>10</v>
      </c>
      <c r="I3802" s="20" t="s">
        <v>259</v>
      </c>
      <c r="J3802" s="11" t="s">
        <v>261</v>
      </c>
      <c r="K3802" s="11" t="s">
        <v>8715</v>
      </c>
      <c r="L3802" s="11">
        <v>2</v>
      </c>
    </row>
    <row r="3803" spans="1:12">
      <c r="A3803" s="11" t="s">
        <v>7553</v>
      </c>
      <c r="D3803" s="11" t="s">
        <v>260</v>
      </c>
      <c r="E3803" s="19" t="s">
        <v>7803</v>
      </c>
      <c r="F3803" s="10">
        <v>42036</v>
      </c>
      <c r="G3803" s="10">
        <v>45323</v>
      </c>
      <c r="H3803" s="11">
        <v>10</v>
      </c>
      <c r="I3803" s="20" t="s">
        <v>259</v>
      </c>
      <c r="J3803" s="11" t="s">
        <v>261</v>
      </c>
      <c r="K3803" s="11" t="s">
        <v>8715</v>
      </c>
      <c r="L3803" s="11">
        <v>2</v>
      </c>
    </row>
    <row r="3804" spans="1:12">
      <c r="A3804" s="11" t="s">
        <v>7554</v>
      </c>
      <c r="D3804" s="11" t="s">
        <v>260</v>
      </c>
      <c r="E3804" s="19" t="s">
        <v>7804</v>
      </c>
      <c r="F3804" s="10">
        <v>42036</v>
      </c>
      <c r="G3804" s="10">
        <v>45323</v>
      </c>
      <c r="H3804" s="11">
        <v>10</v>
      </c>
      <c r="I3804" s="20" t="s">
        <v>259</v>
      </c>
      <c r="J3804" s="11" t="s">
        <v>261</v>
      </c>
      <c r="K3804" s="11" t="s">
        <v>8715</v>
      </c>
      <c r="L3804" s="11">
        <v>2</v>
      </c>
    </row>
    <row r="3805" spans="1:12">
      <c r="A3805" s="11" t="s">
        <v>7555</v>
      </c>
      <c r="D3805" s="11" t="s">
        <v>260</v>
      </c>
      <c r="E3805" s="19" t="s">
        <v>7805</v>
      </c>
      <c r="F3805" s="10">
        <v>42036</v>
      </c>
      <c r="G3805" s="10">
        <v>45323</v>
      </c>
      <c r="H3805" s="11">
        <v>10</v>
      </c>
      <c r="I3805" s="20" t="s">
        <v>259</v>
      </c>
      <c r="J3805" s="11" t="s">
        <v>261</v>
      </c>
      <c r="K3805" s="11" t="s">
        <v>8715</v>
      </c>
      <c r="L3805" s="11">
        <v>2</v>
      </c>
    </row>
    <row r="3806" spans="1:12">
      <c r="A3806" s="11" t="s">
        <v>7556</v>
      </c>
      <c r="D3806" s="11" t="s">
        <v>260</v>
      </c>
      <c r="E3806" s="19" t="s">
        <v>7806</v>
      </c>
      <c r="F3806" s="10">
        <v>42036</v>
      </c>
      <c r="G3806" s="10">
        <v>45323</v>
      </c>
      <c r="H3806" s="11">
        <v>10</v>
      </c>
      <c r="I3806" s="20" t="s">
        <v>259</v>
      </c>
      <c r="J3806" s="11" t="s">
        <v>261</v>
      </c>
      <c r="K3806" s="11" t="s">
        <v>8715</v>
      </c>
      <c r="L3806" s="11">
        <v>2</v>
      </c>
    </row>
    <row r="3807" spans="1:12">
      <c r="A3807" s="11" t="s">
        <v>7557</v>
      </c>
      <c r="D3807" s="11" t="s">
        <v>260</v>
      </c>
      <c r="E3807" s="19" t="s">
        <v>7807</v>
      </c>
      <c r="F3807" s="10">
        <v>42036</v>
      </c>
      <c r="G3807" s="10">
        <v>45323</v>
      </c>
      <c r="H3807" s="11">
        <v>10</v>
      </c>
      <c r="I3807" s="20" t="s">
        <v>259</v>
      </c>
      <c r="J3807" s="11" t="s">
        <v>261</v>
      </c>
      <c r="K3807" s="11" t="s">
        <v>8715</v>
      </c>
      <c r="L3807" s="11">
        <v>2</v>
      </c>
    </row>
    <row r="3808" spans="1:12">
      <c r="A3808" s="11" t="s">
        <v>7558</v>
      </c>
      <c r="D3808" s="11" t="s">
        <v>260</v>
      </c>
      <c r="E3808" s="19" t="s">
        <v>7808</v>
      </c>
      <c r="F3808" s="10">
        <v>42036</v>
      </c>
      <c r="G3808" s="10">
        <v>45323</v>
      </c>
      <c r="H3808" s="11">
        <v>10</v>
      </c>
      <c r="I3808" s="20" t="s">
        <v>259</v>
      </c>
      <c r="J3808" s="11" t="s">
        <v>261</v>
      </c>
      <c r="K3808" s="11" t="s">
        <v>8715</v>
      </c>
      <c r="L3808" s="11">
        <v>2</v>
      </c>
    </row>
    <row r="3809" spans="1:12">
      <c r="A3809" s="11" t="s">
        <v>7559</v>
      </c>
      <c r="D3809" s="11" t="s">
        <v>260</v>
      </c>
      <c r="E3809" s="19" t="s">
        <v>7809</v>
      </c>
      <c r="F3809" s="10">
        <v>42036</v>
      </c>
      <c r="G3809" s="10">
        <v>45323</v>
      </c>
      <c r="H3809" s="11">
        <v>10</v>
      </c>
      <c r="I3809" s="20" t="s">
        <v>259</v>
      </c>
      <c r="J3809" s="11" t="s">
        <v>261</v>
      </c>
      <c r="K3809" s="11" t="s">
        <v>8715</v>
      </c>
      <c r="L3809" s="11">
        <v>2</v>
      </c>
    </row>
    <row r="3810" spans="1:12">
      <c r="A3810" s="11" t="s">
        <v>7560</v>
      </c>
      <c r="D3810" s="11" t="s">
        <v>260</v>
      </c>
      <c r="E3810" s="19" t="s">
        <v>7810</v>
      </c>
      <c r="F3810" s="10">
        <v>42036</v>
      </c>
      <c r="G3810" s="10">
        <v>45323</v>
      </c>
      <c r="H3810" s="11">
        <v>10</v>
      </c>
      <c r="I3810" s="20" t="s">
        <v>259</v>
      </c>
      <c r="J3810" s="11" t="s">
        <v>261</v>
      </c>
      <c r="K3810" s="11" t="s">
        <v>8715</v>
      </c>
      <c r="L3810" s="11">
        <v>2</v>
      </c>
    </row>
    <row r="3811" spans="1:12">
      <c r="A3811" s="11" t="s">
        <v>7561</v>
      </c>
      <c r="D3811" s="11" t="s">
        <v>260</v>
      </c>
      <c r="E3811" s="19" t="s">
        <v>7811</v>
      </c>
      <c r="F3811" s="10">
        <v>42036</v>
      </c>
      <c r="G3811" s="10">
        <v>45323</v>
      </c>
      <c r="H3811" s="11">
        <v>10</v>
      </c>
      <c r="I3811" s="20" t="s">
        <v>259</v>
      </c>
      <c r="J3811" s="11" t="s">
        <v>261</v>
      </c>
      <c r="K3811" s="11" t="s">
        <v>8715</v>
      </c>
      <c r="L3811" s="11">
        <v>2</v>
      </c>
    </row>
    <row r="3812" spans="1:12">
      <c r="A3812" s="11" t="s">
        <v>7562</v>
      </c>
      <c r="D3812" s="11" t="s">
        <v>260</v>
      </c>
      <c r="E3812" s="19" t="s">
        <v>7812</v>
      </c>
      <c r="F3812" s="10">
        <v>42036</v>
      </c>
      <c r="G3812" s="10">
        <v>45323</v>
      </c>
      <c r="H3812" s="11">
        <v>10</v>
      </c>
      <c r="I3812" s="20" t="s">
        <v>259</v>
      </c>
      <c r="J3812" s="11" t="s">
        <v>261</v>
      </c>
      <c r="K3812" s="11" t="s">
        <v>8715</v>
      </c>
      <c r="L3812" s="11">
        <v>2</v>
      </c>
    </row>
    <row r="3813" spans="1:12">
      <c r="A3813" s="11" t="s">
        <v>7563</v>
      </c>
      <c r="D3813" s="11" t="s">
        <v>260</v>
      </c>
      <c r="E3813" s="19" t="s">
        <v>7813</v>
      </c>
      <c r="F3813" s="10">
        <v>42036</v>
      </c>
      <c r="G3813" s="10">
        <v>45323</v>
      </c>
      <c r="H3813" s="11">
        <v>10</v>
      </c>
      <c r="I3813" s="20" t="s">
        <v>259</v>
      </c>
      <c r="J3813" s="11" t="s">
        <v>261</v>
      </c>
      <c r="K3813" s="11" t="s">
        <v>8715</v>
      </c>
      <c r="L3813" s="11">
        <v>2</v>
      </c>
    </row>
    <row r="3814" spans="1:12">
      <c r="A3814" s="11" t="s">
        <v>7564</v>
      </c>
      <c r="D3814" s="11" t="s">
        <v>260</v>
      </c>
      <c r="E3814" s="19" t="s">
        <v>7814</v>
      </c>
      <c r="F3814" s="10">
        <v>42036</v>
      </c>
      <c r="G3814" s="10">
        <v>45323</v>
      </c>
      <c r="H3814" s="11">
        <v>10</v>
      </c>
      <c r="I3814" s="20" t="s">
        <v>259</v>
      </c>
      <c r="J3814" s="11" t="s">
        <v>261</v>
      </c>
      <c r="K3814" s="11" t="s">
        <v>8715</v>
      </c>
      <c r="L3814" s="11">
        <v>2</v>
      </c>
    </row>
    <row r="3815" spans="1:12">
      <c r="A3815" s="11" t="s">
        <v>7565</v>
      </c>
      <c r="D3815" s="11" t="s">
        <v>260</v>
      </c>
      <c r="E3815" s="19" t="s">
        <v>7815</v>
      </c>
      <c r="F3815" s="10">
        <v>42036</v>
      </c>
      <c r="G3815" s="10">
        <v>45323</v>
      </c>
      <c r="H3815" s="11">
        <v>10</v>
      </c>
      <c r="I3815" s="20" t="s">
        <v>259</v>
      </c>
      <c r="J3815" s="11" t="s">
        <v>261</v>
      </c>
      <c r="K3815" s="11" t="s">
        <v>8715</v>
      </c>
      <c r="L3815" s="11">
        <v>2</v>
      </c>
    </row>
    <row r="3816" spans="1:12">
      <c r="A3816" s="11" t="s">
        <v>7566</v>
      </c>
      <c r="D3816" s="11" t="s">
        <v>260</v>
      </c>
      <c r="E3816" s="19" t="s">
        <v>7816</v>
      </c>
      <c r="F3816" s="10">
        <v>42036</v>
      </c>
      <c r="G3816" s="10">
        <v>45323</v>
      </c>
      <c r="H3816" s="11">
        <v>10</v>
      </c>
      <c r="I3816" s="20" t="s">
        <v>259</v>
      </c>
      <c r="J3816" s="11" t="s">
        <v>261</v>
      </c>
      <c r="K3816" s="11" t="s">
        <v>8715</v>
      </c>
      <c r="L3816" s="11">
        <v>2</v>
      </c>
    </row>
    <row r="3817" spans="1:12">
      <c r="A3817" s="11" t="s">
        <v>7567</v>
      </c>
      <c r="D3817" s="11" t="s">
        <v>260</v>
      </c>
      <c r="E3817" s="19" t="s">
        <v>7817</v>
      </c>
      <c r="F3817" s="10">
        <v>42036</v>
      </c>
      <c r="G3817" s="10">
        <v>45323</v>
      </c>
      <c r="H3817" s="11">
        <v>10</v>
      </c>
      <c r="I3817" s="20" t="s">
        <v>259</v>
      </c>
      <c r="J3817" s="11" t="s">
        <v>261</v>
      </c>
      <c r="K3817" s="11" t="s">
        <v>8715</v>
      </c>
      <c r="L3817" s="11">
        <v>2</v>
      </c>
    </row>
    <row r="3818" spans="1:12">
      <c r="A3818" s="11" t="s">
        <v>7568</v>
      </c>
      <c r="D3818" s="11" t="s">
        <v>260</v>
      </c>
      <c r="E3818" s="19" t="s">
        <v>7818</v>
      </c>
      <c r="F3818" s="10">
        <v>42036</v>
      </c>
      <c r="G3818" s="10">
        <v>45323</v>
      </c>
      <c r="H3818" s="11">
        <v>10</v>
      </c>
      <c r="I3818" s="20" t="s">
        <v>259</v>
      </c>
      <c r="J3818" s="11" t="s">
        <v>261</v>
      </c>
      <c r="K3818" s="11" t="s">
        <v>8715</v>
      </c>
      <c r="L3818" s="11">
        <v>2</v>
      </c>
    </row>
    <row r="3819" spans="1:12">
      <c r="A3819" s="11" t="s">
        <v>7569</v>
      </c>
      <c r="D3819" s="11" t="s">
        <v>260</v>
      </c>
      <c r="E3819" s="19" t="s">
        <v>7819</v>
      </c>
      <c r="F3819" s="10">
        <v>42036</v>
      </c>
      <c r="G3819" s="10">
        <v>45323</v>
      </c>
      <c r="H3819" s="11">
        <v>10</v>
      </c>
      <c r="I3819" s="20" t="s">
        <v>259</v>
      </c>
      <c r="J3819" s="11" t="s">
        <v>261</v>
      </c>
      <c r="K3819" s="11" t="s">
        <v>8715</v>
      </c>
      <c r="L3819" s="11">
        <v>2</v>
      </c>
    </row>
    <row r="3820" spans="1:12">
      <c r="A3820" s="11" t="s">
        <v>7570</v>
      </c>
      <c r="D3820" s="11" t="s">
        <v>260</v>
      </c>
      <c r="E3820" s="19" t="s">
        <v>7820</v>
      </c>
      <c r="F3820" s="10">
        <v>42036</v>
      </c>
      <c r="G3820" s="10">
        <v>45323</v>
      </c>
      <c r="H3820" s="11">
        <v>10</v>
      </c>
      <c r="I3820" s="20" t="s">
        <v>259</v>
      </c>
      <c r="J3820" s="11" t="s">
        <v>261</v>
      </c>
      <c r="K3820" s="11" t="s">
        <v>8715</v>
      </c>
      <c r="L3820" s="11">
        <v>2</v>
      </c>
    </row>
    <row r="3821" spans="1:12">
      <c r="A3821" s="11" t="s">
        <v>7571</v>
      </c>
      <c r="D3821" s="11" t="s">
        <v>260</v>
      </c>
      <c r="E3821" s="19" t="s">
        <v>7821</v>
      </c>
      <c r="F3821" s="10">
        <v>42036</v>
      </c>
      <c r="G3821" s="10">
        <v>45323</v>
      </c>
      <c r="H3821" s="11">
        <v>10</v>
      </c>
      <c r="I3821" s="20" t="s">
        <v>259</v>
      </c>
      <c r="J3821" s="11" t="s">
        <v>261</v>
      </c>
      <c r="K3821" s="11" t="s">
        <v>8715</v>
      </c>
      <c r="L3821" s="11">
        <v>2</v>
      </c>
    </row>
    <row r="3822" spans="1:12">
      <c r="A3822" s="11" t="s">
        <v>7572</v>
      </c>
      <c r="D3822" s="11" t="s">
        <v>260</v>
      </c>
      <c r="E3822" s="19" t="s">
        <v>7822</v>
      </c>
      <c r="F3822" s="10">
        <v>42036</v>
      </c>
      <c r="G3822" s="10">
        <v>45323</v>
      </c>
      <c r="H3822" s="11">
        <v>10</v>
      </c>
      <c r="I3822" s="20" t="s">
        <v>259</v>
      </c>
      <c r="J3822" s="11" t="s">
        <v>261</v>
      </c>
      <c r="K3822" s="11" t="s">
        <v>8715</v>
      </c>
      <c r="L3822" s="11">
        <v>2</v>
      </c>
    </row>
    <row r="3823" spans="1:12">
      <c r="A3823" s="11" t="s">
        <v>7573</v>
      </c>
      <c r="D3823" s="11" t="s">
        <v>260</v>
      </c>
      <c r="E3823" s="19" t="s">
        <v>7823</v>
      </c>
      <c r="F3823" s="10">
        <v>42036</v>
      </c>
      <c r="G3823" s="10">
        <v>45323</v>
      </c>
      <c r="H3823" s="11">
        <v>10</v>
      </c>
      <c r="I3823" s="20" t="s">
        <v>259</v>
      </c>
      <c r="J3823" s="11" t="s">
        <v>261</v>
      </c>
      <c r="K3823" s="11" t="s">
        <v>8715</v>
      </c>
      <c r="L3823" s="11">
        <v>2</v>
      </c>
    </row>
    <row r="3824" spans="1:12">
      <c r="A3824" s="11" t="s">
        <v>7574</v>
      </c>
      <c r="D3824" s="11" t="s">
        <v>260</v>
      </c>
      <c r="E3824" s="19" t="s">
        <v>7824</v>
      </c>
      <c r="F3824" s="10">
        <v>42036</v>
      </c>
      <c r="G3824" s="10">
        <v>45323</v>
      </c>
      <c r="H3824" s="11">
        <v>10</v>
      </c>
      <c r="I3824" s="20" t="s">
        <v>259</v>
      </c>
      <c r="J3824" s="11" t="s">
        <v>261</v>
      </c>
      <c r="K3824" s="11" t="s">
        <v>8715</v>
      </c>
      <c r="L3824" s="11">
        <v>2</v>
      </c>
    </row>
    <row r="3825" spans="1:12">
      <c r="A3825" s="11" t="s">
        <v>7575</v>
      </c>
      <c r="D3825" s="11" t="s">
        <v>260</v>
      </c>
      <c r="E3825" s="19" t="s">
        <v>7825</v>
      </c>
      <c r="F3825" s="10">
        <v>42036</v>
      </c>
      <c r="G3825" s="10">
        <v>45323</v>
      </c>
      <c r="H3825" s="11">
        <v>10</v>
      </c>
      <c r="I3825" s="20" t="s">
        <v>259</v>
      </c>
      <c r="J3825" s="11" t="s">
        <v>261</v>
      </c>
      <c r="K3825" s="11" t="s">
        <v>8715</v>
      </c>
      <c r="L3825" s="11">
        <v>2</v>
      </c>
    </row>
    <row r="3826" spans="1:12">
      <c r="A3826" s="11" t="s">
        <v>7576</v>
      </c>
      <c r="D3826" s="11" t="s">
        <v>260</v>
      </c>
      <c r="E3826" s="19" t="s">
        <v>7826</v>
      </c>
      <c r="F3826" s="10">
        <v>42036</v>
      </c>
      <c r="G3826" s="10">
        <v>45323</v>
      </c>
      <c r="H3826" s="11">
        <v>10</v>
      </c>
      <c r="I3826" s="20" t="s">
        <v>259</v>
      </c>
      <c r="J3826" s="11" t="s">
        <v>261</v>
      </c>
      <c r="K3826" s="11" t="s">
        <v>8715</v>
      </c>
      <c r="L3826" s="11">
        <v>2</v>
      </c>
    </row>
    <row r="3827" spans="1:12">
      <c r="A3827" s="11" t="s">
        <v>7577</v>
      </c>
      <c r="D3827" s="11" t="s">
        <v>260</v>
      </c>
      <c r="E3827" s="19" t="s">
        <v>7827</v>
      </c>
      <c r="F3827" s="10">
        <v>42036</v>
      </c>
      <c r="G3827" s="10">
        <v>45323</v>
      </c>
      <c r="H3827" s="11">
        <v>10</v>
      </c>
      <c r="I3827" s="20" t="s">
        <v>259</v>
      </c>
      <c r="J3827" s="11" t="s">
        <v>261</v>
      </c>
      <c r="K3827" s="11" t="s">
        <v>8715</v>
      </c>
      <c r="L3827" s="11">
        <v>2</v>
      </c>
    </row>
    <row r="3828" spans="1:12">
      <c r="A3828" s="11" t="s">
        <v>7578</v>
      </c>
      <c r="D3828" s="11" t="s">
        <v>260</v>
      </c>
      <c r="E3828" s="19" t="s">
        <v>7828</v>
      </c>
      <c r="F3828" s="10">
        <v>42036</v>
      </c>
      <c r="G3828" s="10">
        <v>45323</v>
      </c>
      <c r="H3828" s="11">
        <v>10</v>
      </c>
      <c r="I3828" s="20" t="s">
        <v>259</v>
      </c>
      <c r="J3828" s="11" t="s">
        <v>261</v>
      </c>
      <c r="K3828" s="11" t="s">
        <v>8715</v>
      </c>
      <c r="L3828" s="11">
        <v>2</v>
      </c>
    </row>
    <row r="3829" spans="1:12">
      <c r="A3829" s="11" t="s">
        <v>7579</v>
      </c>
      <c r="D3829" s="11" t="s">
        <v>260</v>
      </c>
      <c r="E3829" s="19" t="s">
        <v>7829</v>
      </c>
      <c r="F3829" s="10">
        <v>42036</v>
      </c>
      <c r="G3829" s="10">
        <v>45323</v>
      </c>
      <c r="H3829" s="11">
        <v>10</v>
      </c>
      <c r="I3829" s="20" t="s">
        <v>259</v>
      </c>
      <c r="J3829" s="11" t="s">
        <v>261</v>
      </c>
      <c r="K3829" s="11" t="s">
        <v>8715</v>
      </c>
      <c r="L3829" s="11">
        <v>2</v>
      </c>
    </row>
    <row r="3830" spans="1:12">
      <c r="A3830" s="11" t="s">
        <v>7580</v>
      </c>
      <c r="D3830" s="11" t="s">
        <v>260</v>
      </c>
      <c r="E3830" s="19" t="s">
        <v>7830</v>
      </c>
      <c r="F3830" s="10">
        <v>42036</v>
      </c>
      <c r="G3830" s="10">
        <v>45323</v>
      </c>
      <c r="H3830" s="11">
        <v>10</v>
      </c>
      <c r="I3830" s="20" t="s">
        <v>259</v>
      </c>
      <c r="J3830" s="11" t="s">
        <v>261</v>
      </c>
      <c r="K3830" s="11" t="s">
        <v>8715</v>
      </c>
      <c r="L3830" s="11">
        <v>2</v>
      </c>
    </row>
    <row r="3831" spans="1:12">
      <c r="A3831" s="11" t="s">
        <v>7581</v>
      </c>
      <c r="D3831" s="11" t="s">
        <v>260</v>
      </c>
      <c r="E3831" s="19" t="s">
        <v>7831</v>
      </c>
      <c r="F3831" s="10">
        <v>42036</v>
      </c>
      <c r="G3831" s="10">
        <v>45323</v>
      </c>
      <c r="H3831" s="11">
        <v>10</v>
      </c>
      <c r="I3831" s="20" t="s">
        <v>259</v>
      </c>
      <c r="J3831" s="11" t="s">
        <v>261</v>
      </c>
      <c r="K3831" s="11" t="s">
        <v>8715</v>
      </c>
      <c r="L3831" s="11">
        <v>2</v>
      </c>
    </row>
    <row r="3832" spans="1:12">
      <c r="A3832" s="11" t="s">
        <v>7582</v>
      </c>
      <c r="D3832" s="11" t="s">
        <v>260</v>
      </c>
      <c r="E3832" s="19" t="s">
        <v>7832</v>
      </c>
      <c r="F3832" s="10">
        <v>42036</v>
      </c>
      <c r="G3832" s="10">
        <v>45323</v>
      </c>
      <c r="H3832" s="11">
        <v>10</v>
      </c>
      <c r="I3832" s="20" t="s">
        <v>259</v>
      </c>
      <c r="J3832" s="11" t="s">
        <v>261</v>
      </c>
      <c r="K3832" s="11" t="s">
        <v>8715</v>
      </c>
      <c r="L3832" s="11">
        <v>2</v>
      </c>
    </row>
    <row r="3833" spans="1:12">
      <c r="A3833" s="11" t="s">
        <v>7583</v>
      </c>
      <c r="D3833" s="11" t="s">
        <v>260</v>
      </c>
      <c r="E3833" s="19" t="s">
        <v>7833</v>
      </c>
      <c r="F3833" s="10">
        <v>42036</v>
      </c>
      <c r="G3833" s="10">
        <v>45323</v>
      </c>
      <c r="H3833" s="11">
        <v>10</v>
      </c>
      <c r="I3833" s="20" t="s">
        <v>259</v>
      </c>
      <c r="J3833" s="11" t="s">
        <v>261</v>
      </c>
      <c r="K3833" s="11" t="s">
        <v>8715</v>
      </c>
      <c r="L3833" s="11">
        <v>2</v>
      </c>
    </row>
    <row r="3834" spans="1:12">
      <c r="A3834" s="11" t="s">
        <v>7584</v>
      </c>
      <c r="D3834" s="11" t="s">
        <v>260</v>
      </c>
      <c r="E3834" s="19" t="s">
        <v>7834</v>
      </c>
      <c r="F3834" s="10">
        <v>42036</v>
      </c>
      <c r="G3834" s="10">
        <v>45323</v>
      </c>
      <c r="H3834" s="11">
        <v>10</v>
      </c>
      <c r="I3834" s="20" t="s">
        <v>259</v>
      </c>
      <c r="J3834" s="11" t="s">
        <v>261</v>
      </c>
      <c r="K3834" s="11" t="s">
        <v>8715</v>
      </c>
      <c r="L3834" s="11">
        <v>2</v>
      </c>
    </row>
    <row r="3835" spans="1:12">
      <c r="A3835" s="11" t="s">
        <v>7585</v>
      </c>
      <c r="D3835" s="11" t="s">
        <v>260</v>
      </c>
      <c r="E3835" s="19" t="s">
        <v>7835</v>
      </c>
      <c r="F3835" s="10">
        <v>42036</v>
      </c>
      <c r="G3835" s="10">
        <v>45323</v>
      </c>
      <c r="H3835" s="11">
        <v>10</v>
      </c>
      <c r="I3835" s="20" t="s">
        <v>259</v>
      </c>
      <c r="J3835" s="11" t="s">
        <v>261</v>
      </c>
      <c r="K3835" s="11" t="s">
        <v>8715</v>
      </c>
      <c r="L3835" s="11">
        <v>2</v>
      </c>
    </row>
    <row r="3836" spans="1:12">
      <c r="A3836" s="11" t="s">
        <v>7586</v>
      </c>
      <c r="D3836" s="11" t="s">
        <v>260</v>
      </c>
      <c r="E3836" s="19" t="s">
        <v>7836</v>
      </c>
      <c r="F3836" s="10">
        <v>42036</v>
      </c>
      <c r="G3836" s="10">
        <v>45323</v>
      </c>
      <c r="H3836" s="11">
        <v>10</v>
      </c>
      <c r="I3836" s="20" t="s">
        <v>259</v>
      </c>
      <c r="J3836" s="11" t="s">
        <v>261</v>
      </c>
      <c r="K3836" s="11" t="s">
        <v>8715</v>
      </c>
      <c r="L3836" s="11">
        <v>2</v>
      </c>
    </row>
    <row r="3837" spans="1:12">
      <c r="A3837" s="11" t="s">
        <v>7587</v>
      </c>
      <c r="D3837" s="11" t="s">
        <v>260</v>
      </c>
      <c r="E3837" s="19" t="s">
        <v>7837</v>
      </c>
      <c r="F3837" s="10">
        <v>42036</v>
      </c>
      <c r="G3837" s="10">
        <v>45323</v>
      </c>
      <c r="H3837" s="11">
        <v>10</v>
      </c>
      <c r="I3837" s="20" t="s">
        <v>259</v>
      </c>
      <c r="J3837" s="11" t="s">
        <v>261</v>
      </c>
      <c r="K3837" s="11" t="s">
        <v>8715</v>
      </c>
      <c r="L3837" s="11">
        <v>2</v>
      </c>
    </row>
    <row r="3838" spans="1:12">
      <c r="A3838" s="11" t="s">
        <v>7588</v>
      </c>
      <c r="D3838" s="11" t="s">
        <v>260</v>
      </c>
      <c r="E3838" s="19" t="s">
        <v>7838</v>
      </c>
      <c r="F3838" s="10">
        <v>42036</v>
      </c>
      <c r="G3838" s="10">
        <v>45323</v>
      </c>
      <c r="H3838" s="11">
        <v>10</v>
      </c>
      <c r="I3838" s="20" t="s">
        <v>259</v>
      </c>
      <c r="J3838" s="11" t="s">
        <v>261</v>
      </c>
      <c r="K3838" s="11" t="s">
        <v>8715</v>
      </c>
      <c r="L3838" s="11">
        <v>2</v>
      </c>
    </row>
    <row r="3839" spans="1:12">
      <c r="A3839" s="11" t="s">
        <v>7589</v>
      </c>
      <c r="D3839" s="11" t="s">
        <v>260</v>
      </c>
      <c r="E3839" s="19" t="s">
        <v>7839</v>
      </c>
      <c r="F3839" s="10">
        <v>42036</v>
      </c>
      <c r="G3839" s="10">
        <v>45323</v>
      </c>
      <c r="H3839" s="11">
        <v>10</v>
      </c>
      <c r="I3839" s="20" t="s">
        <v>259</v>
      </c>
      <c r="J3839" s="11" t="s">
        <v>261</v>
      </c>
      <c r="K3839" s="11" t="s">
        <v>8715</v>
      </c>
      <c r="L3839" s="11">
        <v>2</v>
      </c>
    </row>
    <row r="3840" spans="1:12">
      <c r="A3840" s="11" t="s">
        <v>7590</v>
      </c>
      <c r="D3840" s="11" t="s">
        <v>260</v>
      </c>
      <c r="E3840" s="19" t="s">
        <v>7840</v>
      </c>
      <c r="F3840" s="10">
        <v>42036</v>
      </c>
      <c r="G3840" s="10">
        <v>45323</v>
      </c>
      <c r="H3840" s="11">
        <v>10</v>
      </c>
      <c r="I3840" s="20" t="s">
        <v>259</v>
      </c>
      <c r="J3840" s="11" t="s">
        <v>261</v>
      </c>
      <c r="K3840" s="11" t="s">
        <v>8715</v>
      </c>
      <c r="L3840" s="11">
        <v>2</v>
      </c>
    </row>
    <row r="3841" spans="1:12">
      <c r="A3841" s="11" t="s">
        <v>7591</v>
      </c>
      <c r="D3841" s="11" t="s">
        <v>260</v>
      </c>
      <c r="E3841" s="19" t="s">
        <v>7841</v>
      </c>
      <c r="F3841" s="10">
        <v>42036</v>
      </c>
      <c r="G3841" s="10">
        <v>45323</v>
      </c>
      <c r="H3841" s="11">
        <v>10</v>
      </c>
      <c r="I3841" s="20" t="s">
        <v>259</v>
      </c>
      <c r="J3841" s="11" t="s">
        <v>261</v>
      </c>
      <c r="K3841" s="11" t="s">
        <v>8715</v>
      </c>
      <c r="L3841" s="11">
        <v>2</v>
      </c>
    </row>
    <row r="3842" spans="1:12">
      <c r="A3842" s="11" t="s">
        <v>7592</v>
      </c>
      <c r="D3842" s="11" t="s">
        <v>260</v>
      </c>
      <c r="E3842" s="19" t="s">
        <v>7842</v>
      </c>
      <c r="F3842" s="10">
        <v>42036</v>
      </c>
      <c r="G3842" s="10">
        <v>45323</v>
      </c>
      <c r="H3842" s="11">
        <v>10</v>
      </c>
      <c r="I3842" s="20" t="s">
        <v>259</v>
      </c>
      <c r="J3842" s="11" t="s">
        <v>261</v>
      </c>
      <c r="K3842" s="11" t="s">
        <v>8715</v>
      </c>
      <c r="L3842" s="11">
        <v>2</v>
      </c>
    </row>
    <row r="3843" spans="1:12">
      <c r="A3843" s="11" t="s">
        <v>7593</v>
      </c>
      <c r="D3843" s="11" t="s">
        <v>260</v>
      </c>
      <c r="E3843" s="19" t="s">
        <v>7843</v>
      </c>
      <c r="F3843" s="10">
        <v>42036</v>
      </c>
      <c r="G3843" s="10">
        <v>45323</v>
      </c>
      <c r="H3843" s="11">
        <v>10</v>
      </c>
      <c r="I3843" s="20" t="s">
        <v>259</v>
      </c>
      <c r="J3843" s="11" t="s">
        <v>261</v>
      </c>
      <c r="K3843" s="11" t="s">
        <v>8715</v>
      </c>
      <c r="L3843" s="11">
        <v>2</v>
      </c>
    </row>
    <row r="3844" spans="1:12">
      <c r="A3844" s="11" t="s">
        <v>7594</v>
      </c>
      <c r="D3844" s="11" t="s">
        <v>260</v>
      </c>
      <c r="E3844" s="19" t="s">
        <v>7844</v>
      </c>
      <c r="F3844" s="10">
        <v>42036</v>
      </c>
      <c r="G3844" s="10">
        <v>45323</v>
      </c>
      <c r="H3844" s="11">
        <v>10</v>
      </c>
      <c r="I3844" s="20" t="s">
        <v>259</v>
      </c>
      <c r="J3844" s="11" t="s">
        <v>261</v>
      </c>
      <c r="K3844" s="11" t="s">
        <v>8715</v>
      </c>
      <c r="L3844" s="11">
        <v>2</v>
      </c>
    </row>
    <row r="3845" spans="1:12">
      <c r="A3845" s="11" t="s">
        <v>7595</v>
      </c>
      <c r="D3845" s="11" t="s">
        <v>260</v>
      </c>
      <c r="E3845" s="19" t="s">
        <v>7845</v>
      </c>
      <c r="F3845" s="10">
        <v>42036</v>
      </c>
      <c r="G3845" s="10">
        <v>45323</v>
      </c>
      <c r="H3845" s="11">
        <v>10</v>
      </c>
      <c r="I3845" s="20" t="s">
        <v>259</v>
      </c>
      <c r="J3845" s="11" t="s">
        <v>261</v>
      </c>
      <c r="K3845" s="11" t="s">
        <v>8715</v>
      </c>
      <c r="L3845" s="11">
        <v>2</v>
      </c>
    </row>
    <row r="3846" spans="1:12">
      <c r="A3846" s="11" t="s">
        <v>7596</v>
      </c>
      <c r="D3846" s="11" t="s">
        <v>260</v>
      </c>
      <c r="E3846" s="19" t="s">
        <v>7846</v>
      </c>
      <c r="F3846" s="10">
        <v>42036</v>
      </c>
      <c r="G3846" s="10">
        <v>45323</v>
      </c>
      <c r="H3846" s="11">
        <v>10</v>
      </c>
      <c r="I3846" s="20" t="s">
        <v>259</v>
      </c>
      <c r="J3846" s="11" t="s">
        <v>261</v>
      </c>
      <c r="K3846" s="11" t="s">
        <v>8715</v>
      </c>
      <c r="L3846" s="11">
        <v>2</v>
      </c>
    </row>
    <row r="3847" spans="1:12">
      <c r="A3847" s="11" t="s">
        <v>7597</v>
      </c>
      <c r="D3847" s="11" t="s">
        <v>260</v>
      </c>
      <c r="E3847" s="19" t="s">
        <v>7847</v>
      </c>
      <c r="F3847" s="10">
        <v>42036</v>
      </c>
      <c r="G3847" s="10">
        <v>45323</v>
      </c>
      <c r="H3847" s="11">
        <v>10</v>
      </c>
      <c r="I3847" s="20" t="s">
        <v>259</v>
      </c>
      <c r="J3847" s="11" t="s">
        <v>261</v>
      </c>
      <c r="K3847" s="11" t="s">
        <v>8715</v>
      </c>
      <c r="L3847" s="11">
        <v>2</v>
      </c>
    </row>
    <row r="3848" spans="1:12">
      <c r="A3848" s="11" t="s">
        <v>7598</v>
      </c>
      <c r="D3848" s="11" t="s">
        <v>260</v>
      </c>
      <c r="E3848" s="19" t="s">
        <v>7848</v>
      </c>
      <c r="F3848" s="10">
        <v>42036</v>
      </c>
      <c r="G3848" s="10">
        <v>45323</v>
      </c>
      <c r="H3848" s="11">
        <v>10</v>
      </c>
      <c r="I3848" s="20" t="s">
        <v>259</v>
      </c>
      <c r="J3848" s="11" t="s">
        <v>261</v>
      </c>
      <c r="K3848" s="11" t="s">
        <v>8715</v>
      </c>
      <c r="L3848" s="11">
        <v>2</v>
      </c>
    </row>
    <row r="3849" spans="1:12">
      <c r="A3849" s="11" t="s">
        <v>7599</v>
      </c>
      <c r="D3849" s="11" t="s">
        <v>260</v>
      </c>
      <c r="E3849" s="19" t="s">
        <v>7849</v>
      </c>
      <c r="F3849" s="10">
        <v>42036</v>
      </c>
      <c r="G3849" s="10">
        <v>45323</v>
      </c>
      <c r="H3849" s="11">
        <v>10</v>
      </c>
      <c r="I3849" s="20" t="s">
        <v>259</v>
      </c>
      <c r="J3849" s="11" t="s">
        <v>261</v>
      </c>
      <c r="K3849" s="11" t="s">
        <v>8715</v>
      </c>
      <c r="L3849" s="11">
        <v>2</v>
      </c>
    </row>
    <row r="3850" spans="1:12">
      <c r="A3850" s="11" t="s">
        <v>7600</v>
      </c>
      <c r="D3850" s="11" t="s">
        <v>260</v>
      </c>
      <c r="E3850" s="19" t="s">
        <v>7850</v>
      </c>
      <c r="F3850" s="10">
        <v>42036</v>
      </c>
      <c r="G3850" s="10">
        <v>45323</v>
      </c>
      <c r="H3850" s="11">
        <v>10</v>
      </c>
      <c r="I3850" s="20" t="s">
        <v>259</v>
      </c>
      <c r="J3850" s="11" t="s">
        <v>261</v>
      </c>
      <c r="K3850" s="11" t="s">
        <v>8715</v>
      </c>
      <c r="L3850" s="11">
        <v>2</v>
      </c>
    </row>
    <row r="3851" spans="1:12">
      <c r="A3851" s="11" t="s">
        <v>7601</v>
      </c>
      <c r="D3851" s="11" t="s">
        <v>260</v>
      </c>
      <c r="E3851" s="19" t="s">
        <v>7851</v>
      </c>
      <c r="F3851" s="10">
        <v>42036</v>
      </c>
      <c r="G3851" s="10">
        <v>45323</v>
      </c>
      <c r="H3851" s="11">
        <v>10</v>
      </c>
      <c r="I3851" s="20" t="s">
        <v>259</v>
      </c>
      <c r="J3851" s="11" t="s">
        <v>261</v>
      </c>
      <c r="K3851" s="11" t="s">
        <v>8715</v>
      </c>
      <c r="L3851" s="11">
        <v>2</v>
      </c>
    </row>
    <row r="3852" spans="1:12">
      <c r="A3852" s="11" t="s">
        <v>7602</v>
      </c>
      <c r="D3852" s="11" t="s">
        <v>260</v>
      </c>
      <c r="E3852" s="19" t="s">
        <v>7852</v>
      </c>
      <c r="F3852" s="10">
        <v>42036</v>
      </c>
      <c r="G3852" s="10">
        <v>45323</v>
      </c>
      <c r="H3852" s="11">
        <v>10</v>
      </c>
      <c r="I3852" s="20" t="s">
        <v>259</v>
      </c>
      <c r="J3852" s="11" t="s">
        <v>261</v>
      </c>
      <c r="K3852" s="11" t="s">
        <v>8715</v>
      </c>
      <c r="L3852" s="11">
        <v>2</v>
      </c>
    </row>
    <row r="3853" spans="1:12">
      <c r="A3853" s="11" t="s">
        <v>7603</v>
      </c>
      <c r="D3853" s="11" t="s">
        <v>260</v>
      </c>
      <c r="E3853" s="19" t="s">
        <v>7853</v>
      </c>
      <c r="F3853" s="10">
        <v>42036</v>
      </c>
      <c r="G3853" s="10">
        <v>45323</v>
      </c>
      <c r="H3853" s="11">
        <v>10</v>
      </c>
      <c r="I3853" s="20" t="s">
        <v>259</v>
      </c>
      <c r="J3853" s="11" t="s">
        <v>261</v>
      </c>
      <c r="K3853" s="11" t="s">
        <v>8715</v>
      </c>
      <c r="L3853" s="11">
        <v>2</v>
      </c>
    </row>
    <row r="3854" spans="1:12">
      <c r="A3854" s="11" t="s">
        <v>7604</v>
      </c>
      <c r="D3854" s="11" t="s">
        <v>260</v>
      </c>
      <c r="E3854" s="19" t="s">
        <v>7854</v>
      </c>
      <c r="F3854" s="10">
        <v>42036</v>
      </c>
      <c r="G3854" s="10">
        <v>45323</v>
      </c>
      <c r="H3854" s="11">
        <v>10</v>
      </c>
      <c r="I3854" s="20" t="s">
        <v>259</v>
      </c>
      <c r="J3854" s="11" t="s">
        <v>261</v>
      </c>
      <c r="K3854" s="11" t="s">
        <v>8715</v>
      </c>
      <c r="L3854" s="11">
        <v>2</v>
      </c>
    </row>
    <row r="3855" spans="1:12">
      <c r="A3855" s="11" t="s">
        <v>7605</v>
      </c>
      <c r="D3855" s="11" t="s">
        <v>260</v>
      </c>
      <c r="E3855" s="19" t="s">
        <v>7855</v>
      </c>
      <c r="F3855" s="10">
        <v>42036</v>
      </c>
      <c r="G3855" s="10">
        <v>45323</v>
      </c>
      <c r="H3855" s="11">
        <v>10</v>
      </c>
      <c r="I3855" s="20" t="s">
        <v>259</v>
      </c>
      <c r="J3855" s="11" t="s">
        <v>261</v>
      </c>
      <c r="K3855" s="11" t="s">
        <v>8715</v>
      </c>
      <c r="L3855" s="11">
        <v>2</v>
      </c>
    </row>
    <row r="3856" spans="1:12">
      <c r="A3856" s="11" t="s">
        <v>7606</v>
      </c>
      <c r="D3856" s="11" t="s">
        <v>260</v>
      </c>
      <c r="E3856" s="19" t="s">
        <v>7856</v>
      </c>
      <c r="F3856" s="10">
        <v>42036</v>
      </c>
      <c r="G3856" s="10">
        <v>45323</v>
      </c>
      <c r="H3856" s="11">
        <v>10</v>
      </c>
      <c r="I3856" s="20" t="s">
        <v>259</v>
      </c>
      <c r="J3856" s="11" t="s">
        <v>261</v>
      </c>
      <c r="K3856" s="11" t="s">
        <v>8715</v>
      </c>
      <c r="L3856" s="11">
        <v>2</v>
      </c>
    </row>
    <row r="3857" spans="1:12">
      <c r="A3857" s="11" t="s">
        <v>7607</v>
      </c>
      <c r="D3857" s="11" t="s">
        <v>260</v>
      </c>
      <c r="E3857" s="19" t="s">
        <v>7857</v>
      </c>
      <c r="F3857" s="10">
        <v>42036</v>
      </c>
      <c r="G3857" s="10">
        <v>45323</v>
      </c>
      <c r="H3857" s="11">
        <v>10</v>
      </c>
      <c r="I3857" s="20" t="s">
        <v>259</v>
      </c>
      <c r="J3857" s="11" t="s">
        <v>261</v>
      </c>
      <c r="K3857" s="11" t="s">
        <v>8715</v>
      </c>
      <c r="L3857" s="11">
        <v>2</v>
      </c>
    </row>
    <row r="3858" spans="1:12">
      <c r="A3858" s="11" t="s">
        <v>7608</v>
      </c>
      <c r="D3858" s="11" t="s">
        <v>260</v>
      </c>
      <c r="E3858" s="19" t="s">
        <v>7858</v>
      </c>
      <c r="F3858" s="10">
        <v>42036</v>
      </c>
      <c r="G3858" s="10">
        <v>45323</v>
      </c>
      <c r="H3858" s="11">
        <v>10</v>
      </c>
      <c r="I3858" s="20" t="s">
        <v>259</v>
      </c>
      <c r="J3858" s="11" t="s">
        <v>261</v>
      </c>
      <c r="K3858" s="11" t="s">
        <v>8715</v>
      </c>
      <c r="L3858" s="11">
        <v>2</v>
      </c>
    </row>
    <row r="3859" spans="1:12">
      <c r="A3859" s="11" t="s">
        <v>7609</v>
      </c>
      <c r="D3859" s="11" t="s">
        <v>260</v>
      </c>
      <c r="E3859" s="19" t="s">
        <v>7859</v>
      </c>
      <c r="F3859" s="10">
        <v>42036</v>
      </c>
      <c r="G3859" s="10">
        <v>45323</v>
      </c>
      <c r="H3859" s="11">
        <v>10</v>
      </c>
      <c r="I3859" s="20" t="s">
        <v>259</v>
      </c>
      <c r="J3859" s="11" t="s">
        <v>261</v>
      </c>
      <c r="K3859" s="11" t="s">
        <v>8715</v>
      </c>
      <c r="L3859" s="11">
        <v>2</v>
      </c>
    </row>
    <row r="3860" spans="1:12">
      <c r="A3860" s="11" t="s">
        <v>7610</v>
      </c>
      <c r="D3860" s="11" t="s">
        <v>260</v>
      </c>
      <c r="E3860" s="19" t="s">
        <v>7860</v>
      </c>
      <c r="F3860" s="10">
        <v>42036</v>
      </c>
      <c r="G3860" s="10">
        <v>45323</v>
      </c>
      <c r="H3860" s="11">
        <v>10</v>
      </c>
      <c r="I3860" s="20" t="s">
        <v>259</v>
      </c>
      <c r="J3860" s="11" t="s">
        <v>261</v>
      </c>
      <c r="K3860" s="11" t="s">
        <v>8715</v>
      </c>
      <c r="L3860" s="11">
        <v>2</v>
      </c>
    </row>
    <row r="3861" spans="1:12">
      <c r="A3861" s="11" t="s">
        <v>7611</v>
      </c>
      <c r="D3861" s="11" t="s">
        <v>260</v>
      </c>
      <c r="E3861" s="19" t="s">
        <v>7861</v>
      </c>
      <c r="F3861" s="10">
        <v>42036</v>
      </c>
      <c r="G3861" s="10">
        <v>45323</v>
      </c>
      <c r="H3861" s="11">
        <v>10</v>
      </c>
      <c r="I3861" s="20" t="s">
        <v>259</v>
      </c>
      <c r="J3861" s="11" t="s">
        <v>261</v>
      </c>
      <c r="K3861" s="11" t="s">
        <v>8715</v>
      </c>
      <c r="L3861" s="11">
        <v>2</v>
      </c>
    </row>
    <row r="3862" spans="1:12">
      <c r="A3862" s="11" t="s">
        <v>7612</v>
      </c>
      <c r="D3862" s="11" t="s">
        <v>260</v>
      </c>
      <c r="E3862" s="19" t="s">
        <v>7862</v>
      </c>
      <c r="F3862" s="10">
        <v>42036</v>
      </c>
      <c r="G3862" s="10">
        <v>45323</v>
      </c>
      <c r="H3862" s="11">
        <v>10</v>
      </c>
      <c r="I3862" s="20" t="s">
        <v>259</v>
      </c>
      <c r="J3862" s="11" t="s">
        <v>261</v>
      </c>
      <c r="K3862" s="11" t="s">
        <v>8715</v>
      </c>
      <c r="L3862" s="11">
        <v>2</v>
      </c>
    </row>
    <row r="3863" spans="1:12">
      <c r="A3863" s="11" t="s">
        <v>7613</v>
      </c>
      <c r="D3863" s="11" t="s">
        <v>260</v>
      </c>
      <c r="E3863" s="19" t="s">
        <v>7863</v>
      </c>
      <c r="F3863" s="10">
        <v>42036</v>
      </c>
      <c r="G3863" s="10">
        <v>45323</v>
      </c>
      <c r="H3863" s="11">
        <v>10</v>
      </c>
      <c r="I3863" s="20" t="s">
        <v>259</v>
      </c>
      <c r="J3863" s="11" t="s">
        <v>261</v>
      </c>
      <c r="K3863" s="11" t="s">
        <v>8715</v>
      </c>
      <c r="L3863" s="11">
        <v>2</v>
      </c>
    </row>
    <row r="3864" spans="1:12">
      <c r="A3864" s="11" t="s">
        <v>7614</v>
      </c>
      <c r="D3864" s="11" t="s">
        <v>260</v>
      </c>
      <c r="E3864" s="19" t="s">
        <v>7864</v>
      </c>
      <c r="F3864" s="10">
        <v>42036</v>
      </c>
      <c r="G3864" s="10">
        <v>45323</v>
      </c>
      <c r="H3864" s="11">
        <v>10</v>
      </c>
      <c r="I3864" s="20" t="s">
        <v>259</v>
      </c>
      <c r="J3864" s="11" t="s">
        <v>261</v>
      </c>
      <c r="K3864" s="11" t="s">
        <v>8715</v>
      </c>
      <c r="L3864" s="11">
        <v>2</v>
      </c>
    </row>
    <row r="3865" spans="1:12">
      <c r="A3865" s="11" t="s">
        <v>7615</v>
      </c>
      <c r="D3865" s="11" t="s">
        <v>260</v>
      </c>
      <c r="E3865" s="19" t="s">
        <v>7865</v>
      </c>
      <c r="F3865" s="10">
        <v>42036</v>
      </c>
      <c r="G3865" s="10">
        <v>45323</v>
      </c>
      <c r="H3865" s="11">
        <v>10</v>
      </c>
      <c r="I3865" s="20" t="s">
        <v>259</v>
      </c>
      <c r="J3865" s="11" t="s">
        <v>261</v>
      </c>
      <c r="K3865" s="11" t="s">
        <v>8715</v>
      </c>
      <c r="L3865" s="11">
        <v>2</v>
      </c>
    </row>
    <row r="3866" spans="1:12">
      <c r="A3866" s="11" t="s">
        <v>7616</v>
      </c>
      <c r="D3866" s="11" t="s">
        <v>260</v>
      </c>
      <c r="E3866" s="19" t="s">
        <v>7866</v>
      </c>
      <c r="F3866" s="10">
        <v>42036</v>
      </c>
      <c r="G3866" s="10">
        <v>45323</v>
      </c>
      <c r="H3866" s="11">
        <v>10</v>
      </c>
      <c r="I3866" s="20" t="s">
        <v>259</v>
      </c>
      <c r="J3866" s="11" t="s">
        <v>261</v>
      </c>
      <c r="K3866" s="11" t="s">
        <v>8715</v>
      </c>
      <c r="L3866" s="11">
        <v>2</v>
      </c>
    </row>
    <row r="3867" spans="1:12">
      <c r="A3867" s="11" t="s">
        <v>7617</v>
      </c>
      <c r="D3867" s="11" t="s">
        <v>260</v>
      </c>
      <c r="E3867" s="19" t="s">
        <v>7867</v>
      </c>
      <c r="F3867" s="10">
        <v>42036</v>
      </c>
      <c r="G3867" s="10">
        <v>45323</v>
      </c>
      <c r="H3867" s="11">
        <v>10</v>
      </c>
      <c r="I3867" s="20" t="s">
        <v>259</v>
      </c>
      <c r="J3867" s="11" t="s">
        <v>261</v>
      </c>
      <c r="K3867" s="11" t="s">
        <v>8715</v>
      </c>
      <c r="L3867" s="11">
        <v>2</v>
      </c>
    </row>
    <row r="3868" spans="1:12">
      <c r="A3868" s="11" t="s">
        <v>7618</v>
      </c>
      <c r="D3868" s="11" t="s">
        <v>260</v>
      </c>
      <c r="E3868" s="19" t="s">
        <v>7868</v>
      </c>
      <c r="F3868" s="10">
        <v>42036</v>
      </c>
      <c r="G3868" s="10">
        <v>45323</v>
      </c>
      <c r="H3868" s="11">
        <v>10</v>
      </c>
      <c r="I3868" s="20" t="s">
        <v>259</v>
      </c>
      <c r="J3868" s="11" t="s">
        <v>261</v>
      </c>
      <c r="K3868" s="11" t="s">
        <v>8715</v>
      </c>
      <c r="L3868" s="11">
        <v>2</v>
      </c>
    </row>
    <row r="3869" spans="1:12">
      <c r="A3869" s="11" t="s">
        <v>7619</v>
      </c>
      <c r="D3869" s="11" t="s">
        <v>260</v>
      </c>
      <c r="E3869" s="19" t="s">
        <v>7869</v>
      </c>
      <c r="F3869" s="10">
        <v>42036</v>
      </c>
      <c r="G3869" s="10">
        <v>45323</v>
      </c>
      <c r="H3869" s="11">
        <v>10</v>
      </c>
      <c r="I3869" s="20" t="s">
        <v>259</v>
      </c>
      <c r="J3869" s="11" t="s">
        <v>261</v>
      </c>
      <c r="K3869" s="11" t="s">
        <v>8715</v>
      </c>
      <c r="L3869" s="11">
        <v>2</v>
      </c>
    </row>
    <row r="3870" spans="1:12">
      <c r="A3870" s="11" t="s">
        <v>7620</v>
      </c>
      <c r="D3870" s="11" t="s">
        <v>260</v>
      </c>
      <c r="E3870" s="19" t="s">
        <v>7870</v>
      </c>
      <c r="F3870" s="10">
        <v>42036</v>
      </c>
      <c r="G3870" s="10">
        <v>45323</v>
      </c>
      <c r="H3870" s="11">
        <v>10</v>
      </c>
      <c r="I3870" s="20" t="s">
        <v>259</v>
      </c>
      <c r="J3870" s="11" t="s">
        <v>261</v>
      </c>
      <c r="K3870" s="11" t="s">
        <v>8715</v>
      </c>
      <c r="L3870" s="11">
        <v>2</v>
      </c>
    </row>
    <row r="3871" spans="1:12">
      <c r="A3871" s="11" t="s">
        <v>7621</v>
      </c>
      <c r="D3871" s="11" t="s">
        <v>260</v>
      </c>
      <c r="E3871" s="19" t="s">
        <v>7871</v>
      </c>
      <c r="F3871" s="10">
        <v>42036</v>
      </c>
      <c r="G3871" s="10">
        <v>45323</v>
      </c>
      <c r="H3871" s="11">
        <v>10</v>
      </c>
      <c r="I3871" s="20" t="s">
        <v>259</v>
      </c>
      <c r="J3871" s="11" t="s">
        <v>261</v>
      </c>
      <c r="K3871" s="11" t="s">
        <v>8715</v>
      </c>
      <c r="L3871" s="11">
        <v>2</v>
      </c>
    </row>
    <row r="3872" spans="1:12">
      <c r="A3872" s="11" t="s">
        <v>7622</v>
      </c>
      <c r="D3872" s="11" t="s">
        <v>260</v>
      </c>
      <c r="E3872" s="19" t="s">
        <v>7872</v>
      </c>
      <c r="F3872" s="10">
        <v>42036</v>
      </c>
      <c r="G3872" s="10">
        <v>45323</v>
      </c>
      <c r="H3872" s="11">
        <v>10</v>
      </c>
      <c r="I3872" s="20" t="s">
        <v>259</v>
      </c>
      <c r="J3872" s="11" t="s">
        <v>261</v>
      </c>
      <c r="K3872" s="11" t="s">
        <v>8715</v>
      </c>
      <c r="L3872" s="11">
        <v>2</v>
      </c>
    </row>
    <row r="3873" spans="1:12">
      <c r="A3873" s="11" t="s">
        <v>7623</v>
      </c>
      <c r="D3873" s="11" t="s">
        <v>260</v>
      </c>
      <c r="E3873" s="19" t="s">
        <v>7873</v>
      </c>
      <c r="F3873" s="10">
        <v>42036</v>
      </c>
      <c r="G3873" s="10">
        <v>45323</v>
      </c>
      <c r="H3873" s="11">
        <v>10</v>
      </c>
      <c r="I3873" s="20" t="s">
        <v>259</v>
      </c>
      <c r="J3873" s="11" t="s">
        <v>261</v>
      </c>
      <c r="K3873" s="11" t="s">
        <v>8715</v>
      </c>
      <c r="L3873" s="11">
        <v>2</v>
      </c>
    </row>
    <row r="3874" spans="1:12">
      <c r="A3874" s="11" t="s">
        <v>7624</v>
      </c>
      <c r="D3874" s="11" t="s">
        <v>260</v>
      </c>
      <c r="E3874" s="19" t="s">
        <v>7874</v>
      </c>
      <c r="F3874" s="10">
        <v>42036</v>
      </c>
      <c r="G3874" s="10">
        <v>45323</v>
      </c>
      <c r="H3874" s="11">
        <v>10</v>
      </c>
      <c r="I3874" s="20" t="s">
        <v>259</v>
      </c>
      <c r="J3874" s="11" t="s">
        <v>261</v>
      </c>
      <c r="K3874" s="11" t="s">
        <v>8715</v>
      </c>
      <c r="L3874" s="11">
        <v>2</v>
      </c>
    </row>
    <row r="3875" spans="1:12">
      <c r="A3875" s="11" t="s">
        <v>7625</v>
      </c>
      <c r="D3875" s="11" t="s">
        <v>260</v>
      </c>
      <c r="E3875" s="19" t="s">
        <v>7875</v>
      </c>
      <c r="F3875" s="10">
        <v>42036</v>
      </c>
      <c r="G3875" s="10">
        <v>45323</v>
      </c>
      <c r="H3875" s="11">
        <v>10</v>
      </c>
      <c r="I3875" s="20" t="s">
        <v>259</v>
      </c>
      <c r="J3875" s="11" t="s">
        <v>261</v>
      </c>
      <c r="K3875" s="11" t="s">
        <v>8715</v>
      </c>
      <c r="L3875" s="11">
        <v>2</v>
      </c>
    </row>
    <row r="3876" spans="1:12">
      <c r="A3876" s="11" t="s">
        <v>7626</v>
      </c>
      <c r="D3876" s="11" t="s">
        <v>260</v>
      </c>
      <c r="E3876" s="19" t="s">
        <v>7876</v>
      </c>
      <c r="F3876" s="10">
        <v>42036</v>
      </c>
      <c r="G3876" s="10">
        <v>45323</v>
      </c>
      <c r="H3876" s="11">
        <v>10</v>
      </c>
      <c r="I3876" s="20" t="s">
        <v>259</v>
      </c>
      <c r="J3876" s="11" t="s">
        <v>261</v>
      </c>
      <c r="K3876" s="11" t="s">
        <v>8715</v>
      </c>
      <c r="L3876" s="11">
        <v>2</v>
      </c>
    </row>
    <row r="3877" spans="1:12">
      <c r="A3877" s="11" t="s">
        <v>7627</v>
      </c>
      <c r="D3877" s="11" t="s">
        <v>260</v>
      </c>
      <c r="E3877" s="19" t="s">
        <v>7877</v>
      </c>
      <c r="F3877" s="10">
        <v>42036</v>
      </c>
      <c r="G3877" s="10">
        <v>45323</v>
      </c>
      <c r="H3877" s="11">
        <v>10</v>
      </c>
      <c r="I3877" s="20" t="s">
        <v>259</v>
      </c>
      <c r="J3877" s="11" t="s">
        <v>261</v>
      </c>
      <c r="K3877" s="11" t="s">
        <v>8715</v>
      </c>
      <c r="L3877" s="11">
        <v>2</v>
      </c>
    </row>
    <row r="3878" spans="1:12">
      <c r="A3878" s="11" t="s">
        <v>7628</v>
      </c>
      <c r="D3878" s="11" t="s">
        <v>260</v>
      </c>
      <c r="E3878" s="19" t="s">
        <v>7878</v>
      </c>
      <c r="F3878" s="10">
        <v>42036</v>
      </c>
      <c r="G3878" s="10">
        <v>45323</v>
      </c>
      <c r="H3878" s="11">
        <v>10</v>
      </c>
      <c r="I3878" s="20" t="s">
        <v>259</v>
      </c>
      <c r="J3878" s="11" t="s">
        <v>261</v>
      </c>
      <c r="K3878" s="11" t="s">
        <v>8715</v>
      </c>
      <c r="L3878" s="11">
        <v>2</v>
      </c>
    </row>
    <row r="3879" spans="1:12">
      <c r="A3879" s="11" t="s">
        <v>7629</v>
      </c>
      <c r="D3879" s="11" t="s">
        <v>260</v>
      </c>
      <c r="E3879" s="19" t="s">
        <v>7879</v>
      </c>
      <c r="F3879" s="10">
        <v>42036</v>
      </c>
      <c r="G3879" s="10">
        <v>45323</v>
      </c>
      <c r="H3879" s="11">
        <v>10</v>
      </c>
      <c r="I3879" s="20" t="s">
        <v>259</v>
      </c>
      <c r="J3879" s="11" t="s">
        <v>261</v>
      </c>
      <c r="K3879" s="11" t="s">
        <v>8715</v>
      </c>
      <c r="L3879" s="11">
        <v>2</v>
      </c>
    </row>
    <row r="3880" spans="1:12">
      <c r="A3880" s="11" t="s">
        <v>7630</v>
      </c>
      <c r="D3880" s="11" t="s">
        <v>260</v>
      </c>
      <c r="E3880" s="19" t="s">
        <v>7880</v>
      </c>
      <c r="F3880" s="10">
        <v>42036</v>
      </c>
      <c r="G3880" s="10">
        <v>45323</v>
      </c>
      <c r="H3880" s="11">
        <v>10</v>
      </c>
      <c r="I3880" s="20" t="s">
        <v>259</v>
      </c>
      <c r="J3880" s="11" t="s">
        <v>261</v>
      </c>
      <c r="K3880" s="11" t="s">
        <v>8715</v>
      </c>
      <c r="L3880" s="11">
        <v>2</v>
      </c>
    </row>
    <row r="3881" spans="1:12">
      <c r="A3881" s="11" t="s">
        <v>7631</v>
      </c>
      <c r="D3881" s="11" t="s">
        <v>260</v>
      </c>
      <c r="E3881" s="19" t="s">
        <v>7881</v>
      </c>
      <c r="F3881" s="10">
        <v>42036</v>
      </c>
      <c r="G3881" s="10">
        <v>45323</v>
      </c>
      <c r="H3881" s="11">
        <v>10</v>
      </c>
      <c r="I3881" s="20" t="s">
        <v>259</v>
      </c>
      <c r="J3881" s="11" t="s">
        <v>261</v>
      </c>
      <c r="K3881" s="11" t="s">
        <v>8715</v>
      </c>
      <c r="L3881" s="11">
        <v>2</v>
      </c>
    </row>
    <row r="3882" spans="1:12">
      <c r="A3882" s="11" t="s">
        <v>7632</v>
      </c>
      <c r="D3882" s="11" t="s">
        <v>260</v>
      </c>
      <c r="E3882" s="19" t="s">
        <v>7882</v>
      </c>
      <c r="F3882" s="10">
        <v>42036</v>
      </c>
      <c r="G3882" s="10">
        <v>45323</v>
      </c>
      <c r="H3882" s="11">
        <v>10</v>
      </c>
      <c r="I3882" s="20" t="s">
        <v>259</v>
      </c>
      <c r="J3882" s="11" t="s">
        <v>261</v>
      </c>
      <c r="K3882" s="11" t="s">
        <v>8715</v>
      </c>
      <c r="L3882" s="11">
        <v>2</v>
      </c>
    </row>
    <row r="3883" spans="1:12">
      <c r="A3883" s="11" t="s">
        <v>7633</v>
      </c>
      <c r="D3883" s="11" t="s">
        <v>260</v>
      </c>
      <c r="E3883" s="19" t="s">
        <v>7883</v>
      </c>
      <c r="F3883" s="10">
        <v>42036</v>
      </c>
      <c r="G3883" s="10">
        <v>45323</v>
      </c>
      <c r="H3883" s="11">
        <v>10</v>
      </c>
      <c r="I3883" s="20" t="s">
        <v>259</v>
      </c>
      <c r="J3883" s="11" t="s">
        <v>261</v>
      </c>
      <c r="K3883" s="11" t="s">
        <v>8715</v>
      </c>
      <c r="L3883" s="11">
        <v>2</v>
      </c>
    </row>
    <row r="3884" spans="1:12">
      <c r="A3884" s="11" t="s">
        <v>7634</v>
      </c>
      <c r="D3884" s="11" t="s">
        <v>260</v>
      </c>
      <c r="E3884" s="19" t="s">
        <v>7884</v>
      </c>
      <c r="F3884" s="10">
        <v>42036</v>
      </c>
      <c r="G3884" s="10">
        <v>45323</v>
      </c>
      <c r="H3884" s="11">
        <v>10</v>
      </c>
      <c r="I3884" s="20" t="s">
        <v>259</v>
      </c>
      <c r="J3884" s="11" t="s">
        <v>261</v>
      </c>
      <c r="K3884" s="11" t="s">
        <v>8715</v>
      </c>
      <c r="L3884" s="11">
        <v>2</v>
      </c>
    </row>
    <row r="3885" spans="1:12">
      <c r="A3885" s="11" t="s">
        <v>7635</v>
      </c>
      <c r="D3885" s="11" t="s">
        <v>260</v>
      </c>
      <c r="E3885" s="19" t="s">
        <v>7885</v>
      </c>
      <c r="F3885" s="10">
        <v>42036</v>
      </c>
      <c r="G3885" s="10">
        <v>45323</v>
      </c>
      <c r="H3885" s="11">
        <v>10</v>
      </c>
      <c r="I3885" s="20" t="s">
        <v>259</v>
      </c>
      <c r="J3885" s="11" t="s">
        <v>261</v>
      </c>
      <c r="K3885" s="11" t="s">
        <v>8715</v>
      </c>
      <c r="L3885" s="11">
        <v>2</v>
      </c>
    </row>
    <row r="3886" spans="1:12">
      <c r="A3886" s="11" t="s">
        <v>7636</v>
      </c>
      <c r="D3886" s="11" t="s">
        <v>260</v>
      </c>
      <c r="E3886" s="19" t="s">
        <v>7886</v>
      </c>
      <c r="F3886" s="10">
        <v>42036</v>
      </c>
      <c r="G3886" s="10">
        <v>45323</v>
      </c>
      <c r="H3886" s="11">
        <v>10</v>
      </c>
      <c r="I3886" s="20" t="s">
        <v>259</v>
      </c>
      <c r="J3886" s="11" t="s">
        <v>261</v>
      </c>
      <c r="K3886" s="11" t="s">
        <v>8715</v>
      </c>
      <c r="L3886" s="11">
        <v>2</v>
      </c>
    </row>
    <row r="3887" spans="1:12">
      <c r="A3887" s="11" t="s">
        <v>7637</v>
      </c>
      <c r="D3887" s="11" t="s">
        <v>260</v>
      </c>
      <c r="E3887" s="19" t="s">
        <v>7887</v>
      </c>
      <c r="F3887" s="10">
        <v>42036</v>
      </c>
      <c r="G3887" s="10">
        <v>45323</v>
      </c>
      <c r="H3887" s="11">
        <v>10</v>
      </c>
      <c r="I3887" s="20" t="s">
        <v>259</v>
      </c>
      <c r="J3887" s="11" t="s">
        <v>261</v>
      </c>
      <c r="K3887" s="11" t="s">
        <v>8715</v>
      </c>
      <c r="L3887" s="11">
        <v>2</v>
      </c>
    </row>
    <row r="3888" spans="1:12">
      <c r="A3888" s="11" t="s">
        <v>7638</v>
      </c>
      <c r="D3888" s="11" t="s">
        <v>260</v>
      </c>
      <c r="E3888" s="19" t="s">
        <v>7888</v>
      </c>
      <c r="F3888" s="10">
        <v>42036</v>
      </c>
      <c r="G3888" s="10">
        <v>45323</v>
      </c>
      <c r="H3888" s="11">
        <v>10</v>
      </c>
      <c r="I3888" s="20" t="s">
        <v>259</v>
      </c>
      <c r="J3888" s="11" t="s">
        <v>261</v>
      </c>
      <c r="K3888" s="11" t="s">
        <v>8715</v>
      </c>
      <c r="L3888" s="11">
        <v>2</v>
      </c>
    </row>
    <row r="3889" spans="1:12">
      <c r="A3889" s="11" t="s">
        <v>7639</v>
      </c>
      <c r="D3889" s="11" t="s">
        <v>260</v>
      </c>
      <c r="E3889" s="19" t="s">
        <v>7889</v>
      </c>
      <c r="F3889" s="10">
        <v>42036</v>
      </c>
      <c r="G3889" s="10">
        <v>45323</v>
      </c>
      <c r="H3889" s="11">
        <v>10</v>
      </c>
      <c r="I3889" s="20" t="s">
        <v>259</v>
      </c>
      <c r="J3889" s="11" t="s">
        <v>261</v>
      </c>
      <c r="K3889" s="11" t="s">
        <v>8715</v>
      </c>
      <c r="L3889" s="11">
        <v>2</v>
      </c>
    </row>
    <row r="3890" spans="1:12">
      <c r="A3890" s="11" t="s">
        <v>7640</v>
      </c>
      <c r="D3890" s="11" t="s">
        <v>260</v>
      </c>
      <c r="E3890" s="19" t="s">
        <v>7890</v>
      </c>
      <c r="F3890" s="10">
        <v>42036</v>
      </c>
      <c r="G3890" s="10">
        <v>45323</v>
      </c>
      <c r="H3890" s="11">
        <v>10</v>
      </c>
      <c r="I3890" s="20" t="s">
        <v>259</v>
      </c>
      <c r="J3890" s="11" t="s">
        <v>261</v>
      </c>
      <c r="K3890" s="11" t="s">
        <v>8715</v>
      </c>
      <c r="L3890" s="11">
        <v>2</v>
      </c>
    </row>
    <row r="3891" spans="1:12">
      <c r="A3891" s="11" t="s">
        <v>7641</v>
      </c>
      <c r="D3891" s="11" t="s">
        <v>260</v>
      </c>
      <c r="E3891" s="19" t="s">
        <v>7891</v>
      </c>
      <c r="F3891" s="10">
        <v>42036</v>
      </c>
      <c r="G3891" s="10">
        <v>45323</v>
      </c>
      <c r="H3891" s="11">
        <v>10</v>
      </c>
      <c r="I3891" s="20" t="s">
        <v>259</v>
      </c>
      <c r="J3891" s="11" t="s">
        <v>261</v>
      </c>
      <c r="K3891" s="11" t="s">
        <v>8715</v>
      </c>
      <c r="L3891" s="11">
        <v>2</v>
      </c>
    </row>
    <row r="3892" spans="1:12">
      <c r="A3892" s="11" t="s">
        <v>7642</v>
      </c>
      <c r="D3892" s="11" t="s">
        <v>260</v>
      </c>
      <c r="E3892" s="19" t="s">
        <v>7892</v>
      </c>
      <c r="F3892" s="10">
        <v>42036</v>
      </c>
      <c r="G3892" s="10">
        <v>45323</v>
      </c>
      <c r="H3892" s="11">
        <v>10</v>
      </c>
      <c r="I3892" s="20" t="s">
        <v>259</v>
      </c>
      <c r="J3892" s="11" t="s">
        <v>261</v>
      </c>
      <c r="K3892" s="11" t="s">
        <v>8715</v>
      </c>
      <c r="L3892" s="11">
        <v>2</v>
      </c>
    </row>
    <row r="3893" spans="1:12">
      <c r="A3893" s="11" t="s">
        <v>7643</v>
      </c>
      <c r="D3893" s="11" t="s">
        <v>260</v>
      </c>
      <c r="E3893" s="19" t="s">
        <v>7893</v>
      </c>
      <c r="F3893" s="10">
        <v>42036</v>
      </c>
      <c r="G3893" s="10">
        <v>45323</v>
      </c>
      <c r="H3893" s="11">
        <v>10</v>
      </c>
      <c r="I3893" s="20" t="s">
        <v>259</v>
      </c>
      <c r="J3893" s="11" t="s">
        <v>261</v>
      </c>
      <c r="K3893" s="11" t="s">
        <v>8715</v>
      </c>
      <c r="L3893" s="11">
        <v>2</v>
      </c>
    </row>
    <row r="3894" spans="1:12">
      <c r="A3894" s="11" t="s">
        <v>7644</v>
      </c>
      <c r="D3894" s="11" t="s">
        <v>260</v>
      </c>
      <c r="E3894" s="19" t="s">
        <v>7894</v>
      </c>
      <c r="F3894" s="10">
        <v>42036</v>
      </c>
      <c r="G3894" s="10">
        <v>45323</v>
      </c>
      <c r="H3894" s="11">
        <v>10</v>
      </c>
      <c r="I3894" s="20" t="s">
        <v>259</v>
      </c>
      <c r="J3894" s="11" t="s">
        <v>261</v>
      </c>
      <c r="K3894" s="11" t="s">
        <v>8715</v>
      </c>
      <c r="L3894" s="11">
        <v>2</v>
      </c>
    </row>
    <row r="3895" spans="1:12">
      <c r="A3895" s="11" t="s">
        <v>7645</v>
      </c>
      <c r="D3895" s="11" t="s">
        <v>260</v>
      </c>
      <c r="E3895" s="19" t="s">
        <v>7895</v>
      </c>
      <c r="F3895" s="10">
        <v>42036</v>
      </c>
      <c r="G3895" s="10">
        <v>45323</v>
      </c>
      <c r="H3895" s="11">
        <v>10</v>
      </c>
      <c r="I3895" s="20" t="s">
        <v>259</v>
      </c>
      <c r="J3895" s="11" t="s">
        <v>261</v>
      </c>
      <c r="K3895" s="11" t="s">
        <v>8715</v>
      </c>
      <c r="L3895" s="11">
        <v>2</v>
      </c>
    </row>
    <row r="3896" spans="1:12">
      <c r="A3896" s="11" t="s">
        <v>7646</v>
      </c>
      <c r="D3896" s="11" t="s">
        <v>260</v>
      </c>
      <c r="E3896" s="19" t="s">
        <v>7896</v>
      </c>
      <c r="F3896" s="10">
        <v>42036</v>
      </c>
      <c r="G3896" s="10">
        <v>45323</v>
      </c>
      <c r="H3896" s="11">
        <v>10</v>
      </c>
      <c r="I3896" s="20" t="s">
        <v>259</v>
      </c>
      <c r="J3896" s="11" t="s">
        <v>261</v>
      </c>
      <c r="K3896" s="11" t="s">
        <v>8715</v>
      </c>
      <c r="L3896" s="11">
        <v>2</v>
      </c>
    </row>
    <row r="3897" spans="1:12">
      <c r="A3897" s="11" t="s">
        <v>7647</v>
      </c>
      <c r="D3897" s="11" t="s">
        <v>260</v>
      </c>
      <c r="E3897" s="19" t="s">
        <v>7897</v>
      </c>
      <c r="F3897" s="10">
        <v>42036</v>
      </c>
      <c r="G3897" s="10">
        <v>45323</v>
      </c>
      <c r="H3897" s="11">
        <v>10</v>
      </c>
      <c r="I3897" s="20" t="s">
        <v>259</v>
      </c>
      <c r="J3897" s="11" t="s">
        <v>261</v>
      </c>
      <c r="K3897" s="11" t="s">
        <v>8715</v>
      </c>
      <c r="L3897" s="11">
        <v>2</v>
      </c>
    </row>
    <row r="3898" spans="1:12">
      <c r="A3898" s="11" t="s">
        <v>7648</v>
      </c>
      <c r="D3898" s="11" t="s">
        <v>260</v>
      </c>
      <c r="E3898" s="19" t="s">
        <v>7898</v>
      </c>
      <c r="F3898" s="10">
        <v>42036</v>
      </c>
      <c r="G3898" s="10">
        <v>45323</v>
      </c>
      <c r="H3898" s="11">
        <v>10</v>
      </c>
      <c r="I3898" s="20" t="s">
        <v>259</v>
      </c>
      <c r="J3898" s="11" t="s">
        <v>261</v>
      </c>
      <c r="K3898" s="11" t="s">
        <v>8715</v>
      </c>
      <c r="L3898" s="11">
        <v>2</v>
      </c>
    </row>
    <row r="3899" spans="1:12">
      <c r="A3899" s="11" t="s">
        <v>7649</v>
      </c>
      <c r="D3899" s="11" t="s">
        <v>260</v>
      </c>
      <c r="E3899" s="19" t="s">
        <v>7899</v>
      </c>
      <c r="F3899" s="10">
        <v>42036</v>
      </c>
      <c r="G3899" s="10">
        <v>45323</v>
      </c>
      <c r="H3899" s="11">
        <v>10</v>
      </c>
      <c r="I3899" s="20" t="s">
        <v>259</v>
      </c>
      <c r="J3899" s="11" t="s">
        <v>261</v>
      </c>
      <c r="K3899" s="11" t="s">
        <v>8715</v>
      </c>
      <c r="L3899" s="11">
        <v>2</v>
      </c>
    </row>
    <row r="3900" spans="1:12">
      <c r="A3900" s="11" t="s">
        <v>7650</v>
      </c>
      <c r="D3900" s="11" t="s">
        <v>260</v>
      </c>
      <c r="E3900" s="19" t="s">
        <v>7900</v>
      </c>
      <c r="F3900" s="10">
        <v>42036</v>
      </c>
      <c r="G3900" s="10">
        <v>45323</v>
      </c>
      <c r="H3900" s="11">
        <v>10</v>
      </c>
      <c r="I3900" s="20" t="s">
        <v>259</v>
      </c>
      <c r="J3900" s="11" t="s">
        <v>261</v>
      </c>
      <c r="K3900" s="11" t="s">
        <v>8715</v>
      </c>
      <c r="L3900" s="11">
        <v>2</v>
      </c>
    </row>
    <row r="3901" spans="1:12">
      <c r="A3901" s="11" t="s">
        <v>7651</v>
      </c>
      <c r="D3901" s="11" t="s">
        <v>260</v>
      </c>
      <c r="E3901" s="19" t="s">
        <v>7901</v>
      </c>
      <c r="F3901" s="10">
        <v>42036</v>
      </c>
      <c r="G3901" s="10">
        <v>45323</v>
      </c>
      <c r="H3901" s="11">
        <v>10</v>
      </c>
      <c r="I3901" s="20" t="s">
        <v>259</v>
      </c>
      <c r="J3901" s="11" t="s">
        <v>261</v>
      </c>
      <c r="K3901" s="11" t="s">
        <v>8715</v>
      </c>
      <c r="L3901" s="11">
        <v>2</v>
      </c>
    </row>
    <row r="3902" spans="1:12">
      <c r="A3902" s="11" t="s">
        <v>7652</v>
      </c>
      <c r="D3902" s="11" t="s">
        <v>260</v>
      </c>
      <c r="E3902" s="19" t="s">
        <v>7902</v>
      </c>
      <c r="F3902" s="10">
        <v>42036</v>
      </c>
      <c r="G3902" s="10">
        <v>45323</v>
      </c>
      <c r="H3902" s="11">
        <v>10</v>
      </c>
      <c r="I3902" s="20" t="s">
        <v>259</v>
      </c>
      <c r="J3902" s="11" t="s">
        <v>261</v>
      </c>
      <c r="K3902" s="11" t="s">
        <v>8715</v>
      </c>
      <c r="L3902" s="11">
        <v>2</v>
      </c>
    </row>
    <row r="3903" spans="1:12">
      <c r="A3903" s="11" t="s">
        <v>7653</v>
      </c>
      <c r="D3903" s="11" t="s">
        <v>260</v>
      </c>
      <c r="E3903" s="19" t="s">
        <v>7903</v>
      </c>
      <c r="F3903" s="10">
        <v>42036</v>
      </c>
      <c r="G3903" s="10">
        <v>45323</v>
      </c>
      <c r="H3903" s="11">
        <v>10</v>
      </c>
      <c r="I3903" s="20" t="s">
        <v>259</v>
      </c>
      <c r="J3903" s="11" t="s">
        <v>261</v>
      </c>
      <c r="K3903" s="11" t="s">
        <v>8715</v>
      </c>
      <c r="L3903" s="11">
        <v>2</v>
      </c>
    </row>
    <row r="3904" spans="1:12">
      <c r="A3904" s="11" t="s">
        <v>7654</v>
      </c>
      <c r="D3904" s="11" t="s">
        <v>260</v>
      </c>
      <c r="E3904" s="19" t="s">
        <v>7904</v>
      </c>
      <c r="F3904" s="10">
        <v>42036</v>
      </c>
      <c r="G3904" s="10">
        <v>45323</v>
      </c>
      <c r="H3904" s="11">
        <v>10</v>
      </c>
      <c r="I3904" s="20" t="s">
        <v>259</v>
      </c>
      <c r="J3904" s="11" t="s">
        <v>261</v>
      </c>
      <c r="K3904" s="11" t="s">
        <v>8715</v>
      </c>
      <c r="L3904" s="11">
        <v>2</v>
      </c>
    </row>
    <row r="3905" spans="1:12">
      <c r="A3905" s="11" t="s">
        <v>7655</v>
      </c>
      <c r="D3905" s="11" t="s">
        <v>260</v>
      </c>
      <c r="E3905" s="19" t="s">
        <v>7905</v>
      </c>
      <c r="F3905" s="10">
        <v>42036</v>
      </c>
      <c r="G3905" s="10">
        <v>45323</v>
      </c>
      <c r="H3905" s="11">
        <v>10</v>
      </c>
      <c r="I3905" s="20" t="s">
        <v>259</v>
      </c>
      <c r="J3905" s="11" t="s">
        <v>261</v>
      </c>
      <c r="K3905" s="11" t="s">
        <v>8715</v>
      </c>
      <c r="L3905" s="11">
        <v>2</v>
      </c>
    </row>
    <row r="3906" spans="1:12">
      <c r="A3906" s="11" t="s">
        <v>7656</v>
      </c>
      <c r="D3906" s="11" t="s">
        <v>260</v>
      </c>
      <c r="E3906" s="19" t="s">
        <v>7906</v>
      </c>
      <c r="F3906" s="10">
        <v>42036</v>
      </c>
      <c r="G3906" s="10">
        <v>45323</v>
      </c>
      <c r="H3906" s="11">
        <v>10</v>
      </c>
      <c r="I3906" s="20" t="s">
        <v>259</v>
      </c>
      <c r="J3906" s="11" t="s">
        <v>261</v>
      </c>
      <c r="K3906" s="11" t="s">
        <v>8715</v>
      </c>
      <c r="L3906" s="11">
        <v>2</v>
      </c>
    </row>
    <row r="3907" spans="1:12">
      <c r="A3907" s="11" t="s">
        <v>7657</v>
      </c>
      <c r="D3907" s="11" t="s">
        <v>260</v>
      </c>
      <c r="E3907" s="19" t="s">
        <v>7907</v>
      </c>
      <c r="F3907" s="10">
        <v>42036</v>
      </c>
      <c r="G3907" s="10">
        <v>45323</v>
      </c>
      <c r="H3907" s="11">
        <v>10</v>
      </c>
      <c r="I3907" s="20" t="s">
        <v>259</v>
      </c>
      <c r="J3907" s="11" t="s">
        <v>261</v>
      </c>
      <c r="K3907" s="11" t="s">
        <v>8715</v>
      </c>
      <c r="L3907" s="11">
        <v>2</v>
      </c>
    </row>
    <row r="3908" spans="1:12">
      <c r="A3908" s="11" t="s">
        <v>7658</v>
      </c>
      <c r="D3908" s="11" t="s">
        <v>260</v>
      </c>
      <c r="E3908" s="19" t="s">
        <v>7908</v>
      </c>
      <c r="F3908" s="10">
        <v>42036</v>
      </c>
      <c r="G3908" s="10">
        <v>45323</v>
      </c>
      <c r="H3908" s="11">
        <v>10</v>
      </c>
      <c r="I3908" s="20" t="s">
        <v>259</v>
      </c>
      <c r="J3908" s="11" t="s">
        <v>261</v>
      </c>
      <c r="K3908" s="11" t="s">
        <v>8715</v>
      </c>
      <c r="L3908" s="11">
        <v>2</v>
      </c>
    </row>
    <row r="3909" spans="1:12">
      <c r="A3909" s="11" t="s">
        <v>7659</v>
      </c>
      <c r="D3909" s="11" t="s">
        <v>260</v>
      </c>
      <c r="E3909" s="19" t="s">
        <v>7909</v>
      </c>
      <c r="F3909" s="10">
        <v>42036</v>
      </c>
      <c r="G3909" s="10">
        <v>45323</v>
      </c>
      <c r="H3909" s="11">
        <v>10</v>
      </c>
      <c r="I3909" s="20" t="s">
        <v>259</v>
      </c>
      <c r="J3909" s="11" t="s">
        <v>261</v>
      </c>
      <c r="K3909" s="11" t="s">
        <v>8715</v>
      </c>
      <c r="L3909" s="11">
        <v>2</v>
      </c>
    </row>
    <row r="3910" spans="1:12">
      <c r="A3910" s="11" t="s">
        <v>7660</v>
      </c>
      <c r="D3910" s="11" t="s">
        <v>260</v>
      </c>
      <c r="E3910" s="19" t="s">
        <v>7910</v>
      </c>
      <c r="F3910" s="10">
        <v>42036</v>
      </c>
      <c r="G3910" s="10">
        <v>45323</v>
      </c>
      <c r="H3910" s="11">
        <v>10</v>
      </c>
      <c r="I3910" s="20" t="s">
        <v>259</v>
      </c>
      <c r="J3910" s="11" t="s">
        <v>261</v>
      </c>
      <c r="K3910" s="11" t="s">
        <v>8715</v>
      </c>
      <c r="L3910" s="11">
        <v>2</v>
      </c>
    </row>
    <row r="3911" spans="1:12">
      <c r="A3911" s="11" t="s">
        <v>7661</v>
      </c>
      <c r="D3911" s="11" t="s">
        <v>260</v>
      </c>
      <c r="E3911" s="19" t="s">
        <v>7911</v>
      </c>
      <c r="F3911" s="10">
        <v>42036</v>
      </c>
      <c r="G3911" s="10">
        <v>45323</v>
      </c>
      <c r="H3911" s="11">
        <v>10</v>
      </c>
      <c r="I3911" s="20" t="s">
        <v>259</v>
      </c>
      <c r="J3911" s="11" t="s">
        <v>261</v>
      </c>
      <c r="K3911" s="11" t="s">
        <v>8715</v>
      </c>
      <c r="L3911" s="11">
        <v>2</v>
      </c>
    </row>
    <row r="3912" spans="1:12">
      <c r="A3912" s="11" t="s">
        <v>7662</v>
      </c>
      <c r="D3912" s="11" t="s">
        <v>260</v>
      </c>
      <c r="E3912" s="19" t="s">
        <v>7912</v>
      </c>
      <c r="F3912" s="10">
        <v>42036</v>
      </c>
      <c r="G3912" s="10">
        <v>45323</v>
      </c>
      <c r="H3912" s="11">
        <v>10</v>
      </c>
      <c r="I3912" s="20" t="s">
        <v>259</v>
      </c>
      <c r="J3912" s="11" t="s">
        <v>261</v>
      </c>
      <c r="K3912" s="11" t="s">
        <v>8715</v>
      </c>
      <c r="L3912" s="11">
        <v>2</v>
      </c>
    </row>
    <row r="3913" spans="1:12">
      <c r="A3913" s="11" t="s">
        <v>7663</v>
      </c>
      <c r="D3913" s="11" t="s">
        <v>260</v>
      </c>
      <c r="E3913" s="19" t="s">
        <v>7913</v>
      </c>
      <c r="F3913" s="10">
        <v>42036</v>
      </c>
      <c r="G3913" s="10">
        <v>45323</v>
      </c>
      <c r="H3913" s="11">
        <v>10</v>
      </c>
      <c r="I3913" s="20" t="s">
        <v>259</v>
      </c>
      <c r="J3913" s="11" t="s">
        <v>261</v>
      </c>
      <c r="K3913" s="11" t="s">
        <v>8715</v>
      </c>
      <c r="L3913" s="11">
        <v>2</v>
      </c>
    </row>
    <row r="3914" spans="1:12">
      <c r="A3914" s="11" t="s">
        <v>7664</v>
      </c>
      <c r="D3914" s="11" t="s">
        <v>260</v>
      </c>
      <c r="E3914" s="19" t="s">
        <v>7914</v>
      </c>
      <c r="F3914" s="10">
        <v>42036</v>
      </c>
      <c r="G3914" s="10">
        <v>45323</v>
      </c>
      <c r="H3914" s="11">
        <v>10</v>
      </c>
      <c r="I3914" s="20" t="s">
        <v>259</v>
      </c>
      <c r="J3914" s="11" t="s">
        <v>261</v>
      </c>
      <c r="K3914" s="11" t="s">
        <v>8715</v>
      </c>
      <c r="L3914" s="11">
        <v>2</v>
      </c>
    </row>
    <row r="3915" spans="1:12">
      <c r="A3915" s="11" t="s">
        <v>7665</v>
      </c>
      <c r="D3915" s="11" t="s">
        <v>260</v>
      </c>
      <c r="E3915" s="19" t="s">
        <v>7915</v>
      </c>
      <c r="F3915" s="10">
        <v>42036</v>
      </c>
      <c r="G3915" s="10">
        <v>45323</v>
      </c>
      <c r="H3915" s="11">
        <v>10</v>
      </c>
      <c r="I3915" s="20" t="s">
        <v>259</v>
      </c>
      <c r="J3915" s="11" t="s">
        <v>261</v>
      </c>
      <c r="K3915" s="11" t="s">
        <v>8715</v>
      </c>
      <c r="L3915" s="11">
        <v>2</v>
      </c>
    </row>
    <row r="3916" spans="1:12">
      <c r="A3916" s="11" t="s">
        <v>7666</v>
      </c>
      <c r="D3916" s="11" t="s">
        <v>260</v>
      </c>
      <c r="E3916" s="19" t="s">
        <v>7916</v>
      </c>
      <c r="F3916" s="10">
        <v>42036</v>
      </c>
      <c r="G3916" s="10">
        <v>45323</v>
      </c>
      <c r="H3916" s="11">
        <v>10</v>
      </c>
      <c r="I3916" s="20" t="s">
        <v>259</v>
      </c>
      <c r="J3916" s="11" t="s">
        <v>261</v>
      </c>
      <c r="K3916" s="11" t="s">
        <v>8715</v>
      </c>
      <c r="L3916" s="11">
        <v>2</v>
      </c>
    </row>
    <row r="3917" spans="1:12">
      <c r="A3917" s="11" t="s">
        <v>7667</v>
      </c>
      <c r="D3917" s="11" t="s">
        <v>260</v>
      </c>
      <c r="E3917" s="19" t="s">
        <v>7917</v>
      </c>
      <c r="F3917" s="10">
        <v>42036</v>
      </c>
      <c r="G3917" s="10">
        <v>45323</v>
      </c>
      <c r="H3917" s="11">
        <v>10</v>
      </c>
      <c r="I3917" s="20" t="s">
        <v>259</v>
      </c>
      <c r="J3917" s="11" t="s">
        <v>261</v>
      </c>
      <c r="K3917" s="11" t="s">
        <v>8715</v>
      </c>
      <c r="L3917" s="11">
        <v>2</v>
      </c>
    </row>
    <row r="3918" spans="1:12">
      <c r="A3918" s="11" t="s">
        <v>7668</v>
      </c>
      <c r="D3918" s="11" t="s">
        <v>260</v>
      </c>
      <c r="E3918" s="19" t="s">
        <v>7918</v>
      </c>
      <c r="F3918" s="10">
        <v>42036</v>
      </c>
      <c r="G3918" s="10">
        <v>45323</v>
      </c>
      <c r="H3918" s="11">
        <v>10</v>
      </c>
      <c r="I3918" s="20" t="s">
        <v>259</v>
      </c>
      <c r="J3918" s="11" t="s">
        <v>261</v>
      </c>
      <c r="K3918" s="11" t="s">
        <v>8715</v>
      </c>
      <c r="L3918" s="11">
        <v>2</v>
      </c>
    </row>
    <row r="3919" spans="1:12">
      <c r="A3919" s="11" t="s">
        <v>7669</v>
      </c>
      <c r="D3919" s="11" t="s">
        <v>260</v>
      </c>
      <c r="E3919" s="19" t="s">
        <v>7919</v>
      </c>
      <c r="F3919" s="10">
        <v>42036</v>
      </c>
      <c r="G3919" s="10">
        <v>45323</v>
      </c>
      <c r="H3919" s="11">
        <v>10</v>
      </c>
      <c r="I3919" s="20" t="s">
        <v>259</v>
      </c>
      <c r="J3919" s="11" t="s">
        <v>261</v>
      </c>
      <c r="K3919" s="11" t="s">
        <v>8715</v>
      </c>
      <c r="L3919" s="11">
        <v>2</v>
      </c>
    </row>
    <row r="3920" spans="1:12">
      <c r="A3920" s="11" t="s">
        <v>7670</v>
      </c>
      <c r="D3920" s="11" t="s">
        <v>260</v>
      </c>
      <c r="E3920" s="19" t="s">
        <v>7920</v>
      </c>
      <c r="F3920" s="10">
        <v>42036</v>
      </c>
      <c r="G3920" s="10">
        <v>45323</v>
      </c>
      <c r="H3920" s="11">
        <v>10</v>
      </c>
      <c r="I3920" s="20" t="s">
        <v>259</v>
      </c>
      <c r="J3920" s="11" t="s">
        <v>261</v>
      </c>
      <c r="K3920" s="11" t="s">
        <v>8715</v>
      </c>
      <c r="L3920" s="11">
        <v>2</v>
      </c>
    </row>
    <row r="3921" spans="1:12">
      <c r="A3921" s="11" t="s">
        <v>7671</v>
      </c>
      <c r="D3921" s="11" t="s">
        <v>260</v>
      </c>
      <c r="E3921" s="19" t="s">
        <v>7921</v>
      </c>
      <c r="F3921" s="10">
        <v>42036</v>
      </c>
      <c r="G3921" s="10">
        <v>45323</v>
      </c>
      <c r="H3921" s="11">
        <v>10</v>
      </c>
      <c r="I3921" s="20" t="s">
        <v>259</v>
      </c>
      <c r="J3921" s="11" t="s">
        <v>261</v>
      </c>
      <c r="K3921" s="11" t="s">
        <v>8715</v>
      </c>
      <c r="L3921" s="11">
        <v>2</v>
      </c>
    </row>
    <row r="3922" spans="1:12">
      <c r="A3922" s="11" t="s">
        <v>7672</v>
      </c>
      <c r="D3922" s="11" t="s">
        <v>260</v>
      </c>
      <c r="E3922" s="19" t="s">
        <v>7922</v>
      </c>
      <c r="F3922" s="10">
        <v>42036</v>
      </c>
      <c r="G3922" s="10">
        <v>45323</v>
      </c>
      <c r="H3922" s="11">
        <v>10</v>
      </c>
      <c r="I3922" s="20" t="s">
        <v>259</v>
      </c>
      <c r="J3922" s="11" t="s">
        <v>261</v>
      </c>
      <c r="K3922" s="11" t="s">
        <v>8715</v>
      </c>
      <c r="L3922" s="11">
        <v>2</v>
      </c>
    </row>
    <row r="3923" spans="1:12">
      <c r="A3923" s="11" t="s">
        <v>7673</v>
      </c>
      <c r="D3923" s="11" t="s">
        <v>260</v>
      </c>
      <c r="E3923" s="19" t="s">
        <v>7923</v>
      </c>
      <c r="F3923" s="10">
        <v>42036</v>
      </c>
      <c r="G3923" s="10">
        <v>45323</v>
      </c>
      <c r="H3923" s="11">
        <v>10</v>
      </c>
      <c r="I3923" s="20" t="s">
        <v>259</v>
      </c>
      <c r="J3923" s="11" t="s">
        <v>261</v>
      </c>
      <c r="K3923" s="11" t="s">
        <v>8715</v>
      </c>
      <c r="L3923" s="11">
        <v>2</v>
      </c>
    </row>
    <row r="3924" spans="1:12">
      <c r="A3924" s="11" t="s">
        <v>7674</v>
      </c>
      <c r="D3924" s="11" t="s">
        <v>260</v>
      </c>
      <c r="E3924" s="19" t="s">
        <v>7924</v>
      </c>
      <c r="F3924" s="10">
        <v>42036</v>
      </c>
      <c r="G3924" s="10">
        <v>45323</v>
      </c>
      <c r="H3924" s="11">
        <v>10</v>
      </c>
      <c r="I3924" s="20" t="s">
        <v>259</v>
      </c>
      <c r="J3924" s="11" t="s">
        <v>261</v>
      </c>
      <c r="K3924" s="11" t="s">
        <v>8715</v>
      </c>
      <c r="L3924" s="11">
        <v>2</v>
      </c>
    </row>
    <row r="3925" spans="1:12">
      <c r="A3925" s="11" t="s">
        <v>7675</v>
      </c>
      <c r="D3925" s="11" t="s">
        <v>260</v>
      </c>
      <c r="E3925" s="19" t="s">
        <v>7925</v>
      </c>
      <c r="F3925" s="10">
        <v>42036</v>
      </c>
      <c r="G3925" s="10">
        <v>45323</v>
      </c>
      <c r="H3925" s="11">
        <v>10</v>
      </c>
      <c r="I3925" s="20" t="s">
        <v>259</v>
      </c>
      <c r="J3925" s="11" t="s">
        <v>261</v>
      </c>
      <c r="K3925" s="11" t="s">
        <v>8715</v>
      </c>
      <c r="L3925" s="11">
        <v>2</v>
      </c>
    </row>
    <row r="3926" spans="1:12">
      <c r="A3926" s="11" t="s">
        <v>7676</v>
      </c>
      <c r="D3926" s="11" t="s">
        <v>260</v>
      </c>
      <c r="E3926" s="19" t="s">
        <v>7926</v>
      </c>
      <c r="F3926" s="10">
        <v>42036</v>
      </c>
      <c r="G3926" s="10">
        <v>45323</v>
      </c>
      <c r="H3926" s="11">
        <v>10</v>
      </c>
      <c r="I3926" s="20" t="s">
        <v>259</v>
      </c>
      <c r="J3926" s="11" t="s">
        <v>261</v>
      </c>
      <c r="K3926" s="11" t="s">
        <v>8715</v>
      </c>
      <c r="L3926" s="11">
        <v>2</v>
      </c>
    </row>
    <row r="3927" spans="1:12">
      <c r="A3927" s="11" t="s">
        <v>7677</v>
      </c>
      <c r="D3927" s="11" t="s">
        <v>260</v>
      </c>
      <c r="E3927" s="19" t="s">
        <v>7927</v>
      </c>
      <c r="F3927" s="10">
        <v>42036</v>
      </c>
      <c r="G3927" s="10">
        <v>45323</v>
      </c>
      <c r="H3927" s="11">
        <v>10</v>
      </c>
      <c r="I3927" s="20" t="s">
        <v>259</v>
      </c>
      <c r="J3927" s="11" t="s">
        <v>261</v>
      </c>
      <c r="K3927" s="11" t="s">
        <v>8715</v>
      </c>
      <c r="L3927" s="11">
        <v>2</v>
      </c>
    </row>
    <row r="3928" spans="1:12">
      <c r="A3928" s="11" t="s">
        <v>7678</v>
      </c>
      <c r="D3928" s="11" t="s">
        <v>260</v>
      </c>
      <c r="E3928" s="19" t="s">
        <v>7928</v>
      </c>
      <c r="F3928" s="10">
        <v>42036</v>
      </c>
      <c r="G3928" s="10">
        <v>45323</v>
      </c>
      <c r="H3928" s="11">
        <v>10</v>
      </c>
      <c r="I3928" s="20" t="s">
        <v>259</v>
      </c>
      <c r="J3928" s="11" t="s">
        <v>261</v>
      </c>
      <c r="K3928" s="11" t="s">
        <v>8715</v>
      </c>
      <c r="L3928" s="11">
        <v>2</v>
      </c>
    </row>
    <row r="3929" spans="1:12">
      <c r="A3929" s="11" t="s">
        <v>7679</v>
      </c>
      <c r="D3929" s="11" t="s">
        <v>260</v>
      </c>
      <c r="E3929" s="19" t="s">
        <v>7929</v>
      </c>
      <c r="F3929" s="10">
        <v>42036</v>
      </c>
      <c r="G3929" s="10">
        <v>45323</v>
      </c>
      <c r="H3929" s="11">
        <v>10</v>
      </c>
      <c r="I3929" s="20" t="s">
        <v>259</v>
      </c>
      <c r="J3929" s="11" t="s">
        <v>261</v>
      </c>
      <c r="K3929" s="11" t="s">
        <v>8715</v>
      </c>
      <c r="L3929" s="11">
        <v>2</v>
      </c>
    </row>
    <row r="3930" spans="1:12">
      <c r="A3930" s="11" t="s">
        <v>7680</v>
      </c>
      <c r="D3930" s="11" t="s">
        <v>260</v>
      </c>
      <c r="E3930" s="19" t="s">
        <v>7930</v>
      </c>
      <c r="F3930" s="10">
        <v>42036</v>
      </c>
      <c r="G3930" s="10">
        <v>45323</v>
      </c>
      <c r="H3930" s="11">
        <v>10</v>
      </c>
      <c r="I3930" s="20" t="s">
        <v>259</v>
      </c>
      <c r="J3930" s="11" t="s">
        <v>261</v>
      </c>
      <c r="K3930" s="11" t="s">
        <v>8715</v>
      </c>
      <c r="L3930" s="11">
        <v>2</v>
      </c>
    </row>
    <row r="3931" spans="1:12">
      <c r="A3931" s="11" t="s">
        <v>7681</v>
      </c>
      <c r="D3931" s="11" t="s">
        <v>260</v>
      </c>
      <c r="E3931" s="19" t="s">
        <v>7931</v>
      </c>
      <c r="F3931" s="10">
        <v>42036</v>
      </c>
      <c r="G3931" s="10">
        <v>45323</v>
      </c>
      <c r="H3931" s="11">
        <v>10</v>
      </c>
      <c r="I3931" s="20" t="s">
        <v>259</v>
      </c>
      <c r="J3931" s="11" t="s">
        <v>261</v>
      </c>
      <c r="K3931" s="11" t="s">
        <v>8715</v>
      </c>
      <c r="L3931" s="11">
        <v>2</v>
      </c>
    </row>
    <row r="3932" spans="1:12">
      <c r="A3932" s="11" t="s">
        <v>7682</v>
      </c>
      <c r="D3932" s="11" t="s">
        <v>260</v>
      </c>
      <c r="E3932" s="19" t="s">
        <v>7932</v>
      </c>
      <c r="F3932" s="10">
        <v>42036</v>
      </c>
      <c r="G3932" s="10">
        <v>45323</v>
      </c>
      <c r="H3932" s="11">
        <v>10</v>
      </c>
      <c r="I3932" s="20" t="s">
        <v>259</v>
      </c>
      <c r="J3932" s="11" t="s">
        <v>261</v>
      </c>
      <c r="K3932" s="11" t="s">
        <v>8715</v>
      </c>
      <c r="L3932" s="11">
        <v>2</v>
      </c>
    </row>
    <row r="3933" spans="1:12">
      <c r="A3933" s="11" t="s">
        <v>7683</v>
      </c>
      <c r="D3933" s="11" t="s">
        <v>260</v>
      </c>
      <c r="E3933" s="19" t="s">
        <v>7933</v>
      </c>
      <c r="F3933" s="10">
        <v>42036</v>
      </c>
      <c r="G3933" s="10">
        <v>45323</v>
      </c>
      <c r="H3933" s="11">
        <v>10</v>
      </c>
      <c r="I3933" s="20" t="s">
        <v>259</v>
      </c>
      <c r="J3933" s="11" t="s">
        <v>261</v>
      </c>
      <c r="K3933" s="11" t="s">
        <v>8715</v>
      </c>
      <c r="L3933" s="11">
        <v>2</v>
      </c>
    </row>
    <row r="3934" spans="1:12">
      <c r="A3934" s="11" t="s">
        <v>7684</v>
      </c>
      <c r="D3934" s="11" t="s">
        <v>260</v>
      </c>
      <c r="E3934" s="19" t="s">
        <v>7934</v>
      </c>
      <c r="F3934" s="10">
        <v>42036</v>
      </c>
      <c r="G3934" s="10">
        <v>45323</v>
      </c>
      <c r="H3934" s="11">
        <v>10</v>
      </c>
      <c r="I3934" s="20" t="s">
        <v>259</v>
      </c>
      <c r="J3934" s="11" t="s">
        <v>261</v>
      </c>
      <c r="K3934" s="11" t="s">
        <v>8715</v>
      </c>
      <c r="L3934" s="11">
        <v>2</v>
      </c>
    </row>
    <row r="3935" spans="1:12">
      <c r="A3935" s="11" t="s">
        <v>7685</v>
      </c>
      <c r="D3935" s="11" t="s">
        <v>260</v>
      </c>
      <c r="E3935" s="19" t="s">
        <v>7935</v>
      </c>
      <c r="F3935" s="10">
        <v>42036</v>
      </c>
      <c r="G3935" s="10">
        <v>45323</v>
      </c>
      <c r="H3935" s="11">
        <v>10</v>
      </c>
      <c r="I3935" s="20" t="s">
        <v>259</v>
      </c>
      <c r="J3935" s="11" t="s">
        <v>261</v>
      </c>
      <c r="K3935" s="11" t="s">
        <v>8715</v>
      </c>
      <c r="L3935" s="11">
        <v>2</v>
      </c>
    </row>
    <row r="3936" spans="1:12">
      <c r="A3936" s="11" t="s">
        <v>7686</v>
      </c>
      <c r="D3936" s="11" t="s">
        <v>260</v>
      </c>
      <c r="E3936" s="19" t="s">
        <v>7936</v>
      </c>
      <c r="F3936" s="10">
        <v>42036</v>
      </c>
      <c r="G3936" s="10">
        <v>45323</v>
      </c>
      <c r="H3936" s="11">
        <v>10</v>
      </c>
      <c r="I3936" s="20" t="s">
        <v>259</v>
      </c>
      <c r="J3936" s="11" t="s">
        <v>261</v>
      </c>
      <c r="K3936" s="11" t="s">
        <v>8715</v>
      </c>
      <c r="L3936" s="11">
        <v>2</v>
      </c>
    </row>
    <row r="3937" spans="1:12">
      <c r="A3937" s="11" t="s">
        <v>7687</v>
      </c>
      <c r="D3937" s="11" t="s">
        <v>260</v>
      </c>
      <c r="E3937" s="19" t="s">
        <v>7937</v>
      </c>
      <c r="F3937" s="10">
        <v>42036</v>
      </c>
      <c r="G3937" s="10">
        <v>45323</v>
      </c>
      <c r="H3937" s="11">
        <v>10</v>
      </c>
      <c r="I3937" s="20" t="s">
        <v>259</v>
      </c>
      <c r="J3937" s="11" t="s">
        <v>261</v>
      </c>
      <c r="K3937" s="11" t="s">
        <v>8715</v>
      </c>
      <c r="L3937" s="11">
        <v>2</v>
      </c>
    </row>
    <row r="3938" spans="1:12">
      <c r="A3938" s="11" t="s">
        <v>7688</v>
      </c>
      <c r="D3938" s="11" t="s">
        <v>260</v>
      </c>
      <c r="E3938" s="19" t="s">
        <v>7938</v>
      </c>
      <c r="F3938" s="10">
        <v>42036</v>
      </c>
      <c r="G3938" s="10">
        <v>45323</v>
      </c>
      <c r="H3938" s="11">
        <v>10</v>
      </c>
      <c r="I3938" s="20" t="s">
        <v>259</v>
      </c>
      <c r="J3938" s="11" t="s">
        <v>261</v>
      </c>
      <c r="K3938" s="11" t="s">
        <v>8715</v>
      </c>
      <c r="L3938" s="11">
        <v>2</v>
      </c>
    </row>
    <row r="3939" spans="1:12">
      <c r="A3939" s="11" t="s">
        <v>7689</v>
      </c>
      <c r="D3939" s="11" t="s">
        <v>260</v>
      </c>
      <c r="E3939" s="19" t="s">
        <v>7939</v>
      </c>
      <c r="F3939" s="10">
        <v>42036</v>
      </c>
      <c r="G3939" s="10">
        <v>45323</v>
      </c>
      <c r="H3939" s="11">
        <v>10</v>
      </c>
      <c r="I3939" s="20" t="s">
        <v>259</v>
      </c>
      <c r="J3939" s="11" t="s">
        <v>261</v>
      </c>
      <c r="K3939" s="11" t="s">
        <v>8715</v>
      </c>
      <c r="L3939" s="11">
        <v>2</v>
      </c>
    </row>
    <row r="3940" spans="1:12">
      <c r="A3940" s="11" t="s">
        <v>7690</v>
      </c>
      <c r="D3940" s="11" t="s">
        <v>260</v>
      </c>
      <c r="E3940" s="19" t="s">
        <v>7940</v>
      </c>
      <c r="F3940" s="10">
        <v>42036</v>
      </c>
      <c r="G3940" s="10">
        <v>45323</v>
      </c>
      <c r="H3940" s="11">
        <v>10</v>
      </c>
      <c r="I3940" s="20" t="s">
        <v>259</v>
      </c>
      <c r="J3940" s="11" t="s">
        <v>261</v>
      </c>
      <c r="K3940" s="11" t="s">
        <v>8715</v>
      </c>
      <c r="L3940" s="11">
        <v>2</v>
      </c>
    </row>
    <row r="3941" spans="1:12">
      <c r="A3941" s="11" t="s">
        <v>7691</v>
      </c>
      <c r="D3941" s="11" t="s">
        <v>260</v>
      </c>
      <c r="E3941" s="19" t="s">
        <v>7941</v>
      </c>
      <c r="F3941" s="10">
        <v>42036</v>
      </c>
      <c r="G3941" s="10">
        <v>45323</v>
      </c>
      <c r="H3941" s="11">
        <v>10</v>
      </c>
      <c r="I3941" s="20" t="s">
        <v>259</v>
      </c>
      <c r="J3941" s="11" t="s">
        <v>261</v>
      </c>
      <c r="K3941" s="11" t="s">
        <v>8715</v>
      </c>
      <c r="L3941" s="11">
        <v>2</v>
      </c>
    </row>
    <row r="3942" spans="1:12">
      <c r="A3942" s="11" t="s">
        <v>7692</v>
      </c>
      <c r="D3942" s="11" t="s">
        <v>260</v>
      </c>
      <c r="E3942" s="19" t="s">
        <v>7942</v>
      </c>
      <c r="F3942" s="10">
        <v>42036</v>
      </c>
      <c r="G3942" s="10">
        <v>45323</v>
      </c>
      <c r="H3942" s="11">
        <v>10</v>
      </c>
      <c r="I3942" s="20" t="s">
        <v>259</v>
      </c>
      <c r="J3942" s="11" t="s">
        <v>261</v>
      </c>
      <c r="K3942" s="11" t="s">
        <v>8715</v>
      </c>
      <c r="L3942" s="11">
        <v>2</v>
      </c>
    </row>
    <row r="3943" spans="1:12">
      <c r="A3943" s="11" t="s">
        <v>7693</v>
      </c>
      <c r="D3943" s="11" t="s">
        <v>260</v>
      </c>
      <c r="E3943" s="19" t="s">
        <v>7943</v>
      </c>
      <c r="F3943" s="10">
        <v>42036</v>
      </c>
      <c r="G3943" s="10">
        <v>45323</v>
      </c>
      <c r="H3943" s="11">
        <v>10</v>
      </c>
      <c r="I3943" s="20" t="s">
        <v>259</v>
      </c>
      <c r="J3943" s="11" t="s">
        <v>261</v>
      </c>
      <c r="K3943" s="11" t="s">
        <v>8715</v>
      </c>
      <c r="L3943" s="11">
        <v>2</v>
      </c>
    </row>
    <row r="3944" spans="1:12">
      <c r="A3944" s="11" t="s">
        <v>7694</v>
      </c>
      <c r="D3944" s="11" t="s">
        <v>260</v>
      </c>
      <c r="E3944" s="19" t="s">
        <v>7944</v>
      </c>
      <c r="F3944" s="10">
        <v>42036</v>
      </c>
      <c r="G3944" s="10">
        <v>45323</v>
      </c>
      <c r="H3944" s="11">
        <v>10</v>
      </c>
      <c r="I3944" s="20" t="s">
        <v>259</v>
      </c>
      <c r="J3944" s="11" t="s">
        <v>261</v>
      </c>
      <c r="K3944" s="11" t="s">
        <v>8715</v>
      </c>
      <c r="L3944" s="11">
        <v>2</v>
      </c>
    </row>
    <row r="3945" spans="1:12">
      <c r="A3945" s="11" t="s">
        <v>7695</v>
      </c>
      <c r="D3945" s="11" t="s">
        <v>260</v>
      </c>
      <c r="E3945" s="19" t="s">
        <v>7945</v>
      </c>
      <c r="F3945" s="10">
        <v>42036</v>
      </c>
      <c r="G3945" s="10">
        <v>45323</v>
      </c>
      <c r="H3945" s="11">
        <v>10</v>
      </c>
      <c r="I3945" s="20" t="s">
        <v>259</v>
      </c>
      <c r="J3945" s="11" t="s">
        <v>261</v>
      </c>
      <c r="K3945" s="11" t="s">
        <v>8715</v>
      </c>
      <c r="L3945" s="11">
        <v>2</v>
      </c>
    </row>
    <row r="3946" spans="1:12">
      <c r="A3946" s="11" t="s">
        <v>7696</v>
      </c>
      <c r="D3946" s="11" t="s">
        <v>260</v>
      </c>
      <c r="E3946" s="19" t="s">
        <v>7946</v>
      </c>
      <c r="F3946" s="10">
        <v>42036</v>
      </c>
      <c r="G3946" s="10">
        <v>45323</v>
      </c>
      <c r="H3946" s="11">
        <v>10</v>
      </c>
      <c r="I3946" s="20" t="s">
        <v>259</v>
      </c>
      <c r="J3946" s="11" t="s">
        <v>261</v>
      </c>
      <c r="K3946" s="11" t="s">
        <v>8715</v>
      </c>
      <c r="L3946" s="11">
        <v>2</v>
      </c>
    </row>
    <row r="3947" spans="1:12">
      <c r="A3947" s="11" t="s">
        <v>7697</v>
      </c>
      <c r="D3947" s="11" t="s">
        <v>260</v>
      </c>
      <c r="E3947" s="19" t="s">
        <v>7947</v>
      </c>
      <c r="F3947" s="10">
        <v>42036</v>
      </c>
      <c r="G3947" s="10">
        <v>45323</v>
      </c>
      <c r="H3947" s="11">
        <v>10</v>
      </c>
      <c r="I3947" s="20" t="s">
        <v>259</v>
      </c>
      <c r="J3947" s="11" t="s">
        <v>261</v>
      </c>
      <c r="K3947" s="11" t="s">
        <v>8715</v>
      </c>
      <c r="L3947" s="11">
        <v>2</v>
      </c>
    </row>
    <row r="3948" spans="1:12">
      <c r="A3948" s="11" t="s">
        <v>7698</v>
      </c>
      <c r="D3948" s="11" t="s">
        <v>260</v>
      </c>
      <c r="E3948" s="19" t="s">
        <v>7948</v>
      </c>
      <c r="F3948" s="10">
        <v>42036</v>
      </c>
      <c r="G3948" s="10">
        <v>45323</v>
      </c>
      <c r="H3948" s="11">
        <v>10</v>
      </c>
      <c r="I3948" s="20" t="s">
        <v>259</v>
      </c>
      <c r="J3948" s="11" t="s">
        <v>261</v>
      </c>
      <c r="K3948" s="11" t="s">
        <v>8715</v>
      </c>
      <c r="L3948" s="11">
        <v>2</v>
      </c>
    </row>
    <row r="3949" spans="1:12">
      <c r="A3949" s="11" t="s">
        <v>7699</v>
      </c>
      <c r="D3949" s="11" t="s">
        <v>260</v>
      </c>
      <c r="E3949" s="19" t="s">
        <v>7949</v>
      </c>
      <c r="F3949" s="10">
        <v>42036</v>
      </c>
      <c r="G3949" s="10">
        <v>45323</v>
      </c>
      <c r="H3949" s="11">
        <v>10</v>
      </c>
      <c r="I3949" s="20" t="s">
        <v>259</v>
      </c>
      <c r="J3949" s="11" t="s">
        <v>261</v>
      </c>
      <c r="K3949" s="11" t="s">
        <v>8715</v>
      </c>
      <c r="L3949" s="11">
        <v>2</v>
      </c>
    </row>
    <row r="3950" spans="1:12">
      <c r="A3950" s="11" t="s">
        <v>7700</v>
      </c>
      <c r="D3950" s="11" t="s">
        <v>260</v>
      </c>
      <c r="E3950" s="19" t="s">
        <v>7950</v>
      </c>
      <c r="F3950" s="10">
        <v>42036</v>
      </c>
      <c r="G3950" s="10">
        <v>45323</v>
      </c>
      <c r="H3950" s="11">
        <v>10</v>
      </c>
      <c r="I3950" s="20" t="s">
        <v>259</v>
      </c>
      <c r="J3950" s="11" t="s">
        <v>261</v>
      </c>
      <c r="K3950" s="11" t="s">
        <v>8715</v>
      </c>
      <c r="L3950" s="11">
        <v>2</v>
      </c>
    </row>
    <row r="3951" spans="1:12">
      <c r="A3951" s="11" t="s">
        <v>7701</v>
      </c>
      <c r="D3951" s="11" t="s">
        <v>260</v>
      </c>
      <c r="E3951" s="19" t="s">
        <v>7951</v>
      </c>
      <c r="F3951" s="10">
        <v>42036</v>
      </c>
      <c r="G3951" s="10">
        <v>45323</v>
      </c>
      <c r="H3951" s="11">
        <v>10</v>
      </c>
      <c r="I3951" s="20" t="s">
        <v>259</v>
      </c>
      <c r="J3951" s="11" t="s">
        <v>261</v>
      </c>
      <c r="K3951" s="11" t="s">
        <v>8715</v>
      </c>
      <c r="L3951" s="11">
        <v>2</v>
      </c>
    </row>
    <row r="3952" spans="1:12">
      <c r="A3952" s="11" t="s">
        <v>7702</v>
      </c>
      <c r="D3952" s="11" t="s">
        <v>260</v>
      </c>
      <c r="E3952" s="19" t="s">
        <v>7952</v>
      </c>
      <c r="F3952" s="10">
        <v>42036</v>
      </c>
      <c r="G3952" s="10">
        <v>45323</v>
      </c>
      <c r="H3952" s="11">
        <v>10</v>
      </c>
      <c r="I3952" s="20" t="s">
        <v>259</v>
      </c>
      <c r="J3952" s="11" t="s">
        <v>261</v>
      </c>
      <c r="K3952" s="11" t="s">
        <v>8715</v>
      </c>
      <c r="L3952" s="11">
        <v>2</v>
      </c>
    </row>
    <row r="3953" spans="1:12">
      <c r="A3953" s="11" t="s">
        <v>7703</v>
      </c>
      <c r="D3953" s="11" t="s">
        <v>260</v>
      </c>
      <c r="E3953" s="19" t="s">
        <v>7953</v>
      </c>
      <c r="F3953" s="10">
        <v>42036</v>
      </c>
      <c r="G3953" s="10">
        <v>45323</v>
      </c>
      <c r="H3953" s="11">
        <v>10</v>
      </c>
      <c r="I3953" s="20" t="s">
        <v>259</v>
      </c>
      <c r="J3953" s="11" t="s">
        <v>261</v>
      </c>
      <c r="K3953" s="11" t="s">
        <v>8715</v>
      </c>
      <c r="L3953" s="11">
        <v>2</v>
      </c>
    </row>
    <row r="3954" spans="1:12">
      <c r="A3954" s="11" t="s">
        <v>7704</v>
      </c>
      <c r="D3954" s="11" t="s">
        <v>260</v>
      </c>
      <c r="E3954" s="19" t="s">
        <v>7954</v>
      </c>
      <c r="F3954" s="10">
        <v>42036</v>
      </c>
      <c r="G3954" s="10">
        <v>45323</v>
      </c>
      <c r="H3954" s="11">
        <v>10</v>
      </c>
      <c r="I3954" s="20" t="s">
        <v>259</v>
      </c>
      <c r="J3954" s="11" t="s">
        <v>261</v>
      </c>
      <c r="K3954" s="11" t="s">
        <v>8715</v>
      </c>
      <c r="L3954" s="11">
        <v>2</v>
      </c>
    </row>
    <row r="3955" spans="1:12">
      <c r="A3955" s="11" t="s">
        <v>7705</v>
      </c>
      <c r="D3955" s="11" t="s">
        <v>260</v>
      </c>
      <c r="E3955" s="19" t="s">
        <v>7955</v>
      </c>
      <c r="F3955" s="10">
        <v>42036</v>
      </c>
      <c r="G3955" s="10">
        <v>45323</v>
      </c>
      <c r="H3955" s="11">
        <v>10</v>
      </c>
      <c r="I3955" s="20" t="s">
        <v>259</v>
      </c>
      <c r="J3955" s="11" t="s">
        <v>261</v>
      </c>
      <c r="K3955" s="11" t="s">
        <v>8715</v>
      </c>
      <c r="L3955" s="11">
        <v>2</v>
      </c>
    </row>
    <row r="3956" spans="1:12">
      <c r="A3956" s="11" t="s">
        <v>7706</v>
      </c>
      <c r="D3956" s="11" t="s">
        <v>260</v>
      </c>
      <c r="E3956" s="19" t="s">
        <v>7956</v>
      </c>
      <c r="F3956" s="10">
        <v>42036</v>
      </c>
      <c r="G3956" s="10">
        <v>45323</v>
      </c>
      <c r="H3956" s="11">
        <v>10</v>
      </c>
      <c r="I3956" s="20" t="s">
        <v>259</v>
      </c>
      <c r="J3956" s="11" t="s">
        <v>261</v>
      </c>
      <c r="K3956" s="11" t="s">
        <v>8715</v>
      </c>
      <c r="L3956" s="11">
        <v>2</v>
      </c>
    </row>
    <row r="3957" spans="1:12">
      <c r="A3957" s="11" t="s">
        <v>7707</v>
      </c>
      <c r="D3957" s="11" t="s">
        <v>260</v>
      </c>
      <c r="E3957" s="19" t="s">
        <v>7957</v>
      </c>
      <c r="F3957" s="10">
        <v>42036</v>
      </c>
      <c r="G3957" s="10">
        <v>45323</v>
      </c>
      <c r="H3957" s="11">
        <v>10</v>
      </c>
      <c r="I3957" s="20" t="s">
        <v>259</v>
      </c>
      <c r="J3957" s="11" t="s">
        <v>261</v>
      </c>
      <c r="K3957" s="11" t="s">
        <v>8715</v>
      </c>
      <c r="L3957" s="11">
        <v>2</v>
      </c>
    </row>
    <row r="3958" spans="1:12">
      <c r="A3958" s="11" t="s">
        <v>7708</v>
      </c>
      <c r="D3958" s="11" t="s">
        <v>260</v>
      </c>
      <c r="E3958" s="19" t="s">
        <v>7958</v>
      </c>
      <c r="F3958" s="10">
        <v>42036</v>
      </c>
      <c r="G3958" s="10">
        <v>45323</v>
      </c>
      <c r="H3958" s="11">
        <v>10</v>
      </c>
      <c r="I3958" s="20" t="s">
        <v>259</v>
      </c>
      <c r="J3958" s="11" t="s">
        <v>261</v>
      </c>
      <c r="K3958" s="11" t="s">
        <v>8715</v>
      </c>
      <c r="L3958" s="11">
        <v>2</v>
      </c>
    </row>
    <row r="3959" spans="1:12">
      <c r="A3959" s="11" t="s">
        <v>7709</v>
      </c>
      <c r="D3959" s="11" t="s">
        <v>260</v>
      </c>
      <c r="E3959" s="19" t="s">
        <v>7959</v>
      </c>
      <c r="F3959" s="10">
        <v>42036</v>
      </c>
      <c r="G3959" s="10">
        <v>45323</v>
      </c>
      <c r="H3959" s="11">
        <v>10</v>
      </c>
      <c r="I3959" s="20" t="s">
        <v>259</v>
      </c>
      <c r="J3959" s="11" t="s">
        <v>261</v>
      </c>
      <c r="K3959" s="11" t="s">
        <v>8715</v>
      </c>
      <c r="L3959" s="11">
        <v>2</v>
      </c>
    </row>
    <row r="3960" spans="1:12">
      <c r="A3960" s="11" t="s">
        <v>7710</v>
      </c>
      <c r="D3960" s="11" t="s">
        <v>260</v>
      </c>
      <c r="E3960" s="19" t="s">
        <v>7960</v>
      </c>
      <c r="F3960" s="10">
        <v>42036</v>
      </c>
      <c r="G3960" s="10">
        <v>45323</v>
      </c>
      <c r="H3960" s="11">
        <v>10</v>
      </c>
      <c r="I3960" s="20" t="s">
        <v>259</v>
      </c>
      <c r="J3960" s="11" t="s">
        <v>261</v>
      </c>
      <c r="K3960" s="11" t="s">
        <v>8715</v>
      </c>
      <c r="L3960" s="11">
        <v>2</v>
      </c>
    </row>
    <row r="3961" spans="1:12">
      <c r="A3961" s="11" t="s">
        <v>7711</v>
      </c>
      <c r="D3961" s="11" t="s">
        <v>260</v>
      </c>
      <c r="E3961" s="19" t="s">
        <v>7961</v>
      </c>
      <c r="F3961" s="10">
        <v>42036</v>
      </c>
      <c r="G3961" s="10">
        <v>45323</v>
      </c>
      <c r="H3961" s="11">
        <v>10</v>
      </c>
      <c r="I3961" s="20" t="s">
        <v>259</v>
      </c>
      <c r="J3961" s="11" t="s">
        <v>261</v>
      </c>
      <c r="K3961" s="11" t="s">
        <v>8715</v>
      </c>
      <c r="L3961" s="11">
        <v>2</v>
      </c>
    </row>
    <row r="3962" spans="1:12">
      <c r="A3962" s="11" t="s">
        <v>7712</v>
      </c>
      <c r="D3962" s="11" t="s">
        <v>260</v>
      </c>
      <c r="E3962" s="19" t="s">
        <v>7962</v>
      </c>
      <c r="F3962" s="10">
        <v>42036</v>
      </c>
      <c r="G3962" s="10">
        <v>45323</v>
      </c>
      <c r="H3962" s="11">
        <v>10</v>
      </c>
      <c r="I3962" s="20" t="s">
        <v>259</v>
      </c>
      <c r="J3962" s="11" t="s">
        <v>261</v>
      </c>
      <c r="K3962" s="11" t="s">
        <v>8715</v>
      </c>
      <c r="L3962" s="11">
        <v>2</v>
      </c>
    </row>
    <row r="3963" spans="1:12">
      <c r="A3963" s="11" t="s">
        <v>7713</v>
      </c>
      <c r="D3963" s="11" t="s">
        <v>260</v>
      </c>
      <c r="E3963" s="19" t="s">
        <v>7963</v>
      </c>
      <c r="F3963" s="10">
        <v>42036</v>
      </c>
      <c r="G3963" s="10">
        <v>45323</v>
      </c>
      <c r="H3963" s="11">
        <v>10</v>
      </c>
      <c r="I3963" s="20" t="s">
        <v>259</v>
      </c>
      <c r="J3963" s="11" t="s">
        <v>261</v>
      </c>
      <c r="K3963" s="11" t="s">
        <v>8715</v>
      </c>
      <c r="L3963" s="11">
        <v>2</v>
      </c>
    </row>
    <row r="3964" spans="1:12">
      <c r="A3964" s="11" t="s">
        <v>7714</v>
      </c>
      <c r="D3964" s="11" t="s">
        <v>260</v>
      </c>
      <c r="E3964" s="19" t="s">
        <v>7964</v>
      </c>
      <c r="F3964" s="10">
        <v>42036</v>
      </c>
      <c r="G3964" s="10">
        <v>45323</v>
      </c>
      <c r="H3964" s="11">
        <v>10</v>
      </c>
      <c r="I3964" s="20" t="s">
        <v>259</v>
      </c>
      <c r="J3964" s="11" t="s">
        <v>261</v>
      </c>
      <c r="K3964" s="11" t="s">
        <v>8715</v>
      </c>
      <c r="L3964" s="11">
        <v>2</v>
      </c>
    </row>
    <row r="3965" spans="1:12">
      <c r="A3965" s="11" t="s">
        <v>7715</v>
      </c>
      <c r="D3965" s="11" t="s">
        <v>260</v>
      </c>
      <c r="E3965" s="19" t="s">
        <v>7965</v>
      </c>
      <c r="F3965" s="10">
        <v>42036</v>
      </c>
      <c r="G3965" s="10">
        <v>45323</v>
      </c>
      <c r="H3965" s="11">
        <v>10</v>
      </c>
      <c r="I3965" s="20" t="s">
        <v>259</v>
      </c>
      <c r="J3965" s="11" t="s">
        <v>261</v>
      </c>
      <c r="K3965" s="11" t="s">
        <v>8715</v>
      </c>
      <c r="L3965" s="11">
        <v>2</v>
      </c>
    </row>
    <row r="3966" spans="1:12">
      <c r="A3966" s="11" t="s">
        <v>7716</v>
      </c>
      <c r="D3966" s="11" t="s">
        <v>260</v>
      </c>
      <c r="E3966" s="19" t="s">
        <v>7966</v>
      </c>
      <c r="F3966" s="10">
        <v>42036</v>
      </c>
      <c r="G3966" s="10">
        <v>45323</v>
      </c>
      <c r="H3966" s="11">
        <v>10</v>
      </c>
      <c r="I3966" s="20" t="s">
        <v>259</v>
      </c>
      <c r="J3966" s="11" t="s">
        <v>261</v>
      </c>
      <c r="K3966" s="11" t="s">
        <v>8715</v>
      </c>
      <c r="L3966" s="11">
        <v>2</v>
      </c>
    </row>
    <row r="3967" spans="1:12">
      <c r="A3967" s="11" t="s">
        <v>7717</v>
      </c>
      <c r="D3967" s="11" t="s">
        <v>260</v>
      </c>
      <c r="E3967" s="19" t="s">
        <v>7967</v>
      </c>
      <c r="F3967" s="10">
        <v>42036</v>
      </c>
      <c r="G3967" s="10">
        <v>45323</v>
      </c>
      <c r="H3967" s="11">
        <v>10</v>
      </c>
      <c r="I3967" s="20" t="s">
        <v>259</v>
      </c>
      <c r="J3967" s="11" t="s">
        <v>261</v>
      </c>
      <c r="K3967" s="11" t="s">
        <v>8715</v>
      </c>
      <c r="L3967" s="11">
        <v>2</v>
      </c>
    </row>
    <row r="3968" spans="1:12">
      <c r="A3968" s="11" t="s">
        <v>7718</v>
      </c>
      <c r="D3968" s="11" t="s">
        <v>260</v>
      </c>
      <c r="E3968" s="19" t="s">
        <v>7968</v>
      </c>
      <c r="F3968" s="10">
        <v>42036</v>
      </c>
      <c r="G3968" s="10">
        <v>45323</v>
      </c>
      <c r="H3968" s="11">
        <v>10</v>
      </c>
      <c r="I3968" s="20" t="s">
        <v>259</v>
      </c>
      <c r="J3968" s="11" t="s">
        <v>261</v>
      </c>
      <c r="K3968" s="11" t="s">
        <v>8715</v>
      </c>
      <c r="L3968" s="11">
        <v>2</v>
      </c>
    </row>
    <row r="3969" spans="1:12">
      <c r="A3969" s="11" t="s">
        <v>7719</v>
      </c>
      <c r="D3969" s="11" t="s">
        <v>260</v>
      </c>
      <c r="E3969" s="19" t="s">
        <v>7969</v>
      </c>
      <c r="F3969" s="10">
        <v>42036</v>
      </c>
      <c r="G3969" s="10">
        <v>45323</v>
      </c>
      <c r="H3969" s="11">
        <v>10</v>
      </c>
      <c r="I3969" s="20" t="s">
        <v>259</v>
      </c>
      <c r="J3969" s="11" t="s">
        <v>261</v>
      </c>
      <c r="K3969" s="11" t="s">
        <v>8715</v>
      </c>
      <c r="L3969" s="11">
        <v>2</v>
      </c>
    </row>
    <row r="3970" spans="1:12">
      <c r="A3970" s="11" t="s">
        <v>7720</v>
      </c>
      <c r="D3970" s="11" t="s">
        <v>260</v>
      </c>
      <c r="E3970" s="19" t="s">
        <v>7970</v>
      </c>
      <c r="F3970" s="10">
        <v>42036</v>
      </c>
      <c r="G3970" s="10">
        <v>45323</v>
      </c>
      <c r="H3970" s="11">
        <v>10</v>
      </c>
      <c r="I3970" s="20" t="s">
        <v>259</v>
      </c>
      <c r="J3970" s="11" t="s">
        <v>261</v>
      </c>
      <c r="K3970" s="11" t="s">
        <v>8715</v>
      </c>
      <c r="L3970" s="11">
        <v>2</v>
      </c>
    </row>
    <row r="3971" spans="1:12">
      <c r="A3971" s="11" t="s">
        <v>7721</v>
      </c>
      <c r="D3971" s="11" t="s">
        <v>260</v>
      </c>
      <c r="E3971" s="19" t="s">
        <v>7971</v>
      </c>
      <c r="F3971" s="10">
        <v>42036</v>
      </c>
      <c r="G3971" s="10">
        <v>45323</v>
      </c>
      <c r="H3971" s="11">
        <v>10</v>
      </c>
      <c r="I3971" s="20" t="s">
        <v>259</v>
      </c>
      <c r="J3971" s="11" t="s">
        <v>261</v>
      </c>
      <c r="K3971" s="11" t="s">
        <v>8715</v>
      </c>
      <c r="L3971" s="11">
        <v>2</v>
      </c>
    </row>
    <row r="3972" spans="1:12">
      <c r="A3972" s="11" t="s">
        <v>7722</v>
      </c>
      <c r="D3972" s="11" t="s">
        <v>260</v>
      </c>
      <c r="E3972" s="19" t="s">
        <v>7972</v>
      </c>
      <c r="F3972" s="10">
        <v>42036</v>
      </c>
      <c r="G3972" s="10">
        <v>45323</v>
      </c>
      <c r="H3972" s="11">
        <v>10</v>
      </c>
      <c r="I3972" s="20" t="s">
        <v>259</v>
      </c>
      <c r="J3972" s="11" t="s">
        <v>261</v>
      </c>
      <c r="K3972" s="11" t="s">
        <v>8715</v>
      </c>
      <c r="L3972" s="11">
        <v>2</v>
      </c>
    </row>
    <row r="3973" spans="1:12">
      <c r="A3973" s="11" t="s">
        <v>7723</v>
      </c>
      <c r="D3973" s="11" t="s">
        <v>260</v>
      </c>
      <c r="E3973" s="19" t="s">
        <v>7973</v>
      </c>
      <c r="F3973" s="10">
        <v>42036</v>
      </c>
      <c r="G3973" s="10">
        <v>45323</v>
      </c>
      <c r="H3973" s="11">
        <v>10</v>
      </c>
      <c r="I3973" s="20" t="s">
        <v>259</v>
      </c>
      <c r="J3973" s="11" t="s">
        <v>261</v>
      </c>
      <c r="K3973" s="11" t="s">
        <v>8715</v>
      </c>
      <c r="L3973" s="11">
        <v>2</v>
      </c>
    </row>
    <row r="3974" spans="1:12">
      <c r="A3974" s="11" t="s">
        <v>7724</v>
      </c>
      <c r="D3974" s="11" t="s">
        <v>260</v>
      </c>
      <c r="E3974" s="19" t="s">
        <v>7974</v>
      </c>
      <c r="F3974" s="10">
        <v>42036</v>
      </c>
      <c r="G3974" s="10">
        <v>45323</v>
      </c>
      <c r="H3974" s="11">
        <v>10</v>
      </c>
      <c r="I3974" s="20" t="s">
        <v>259</v>
      </c>
      <c r="J3974" s="11" t="s">
        <v>261</v>
      </c>
      <c r="K3974" s="11" t="s">
        <v>8715</v>
      </c>
      <c r="L3974" s="11">
        <v>2</v>
      </c>
    </row>
    <row r="3975" spans="1:12">
      <c r="A3975" s="11" t="s">
        <v>7725</v>
      </c>
      <c r="D3975" s="11" t="s">
        <v>260</v>
      </c>
      <c r="E3975" s="19" t="s">
        <v>7975</v>
      </c>
      <c r="F3975" s="10">
        <v>42036</v>
      </c>
      <c r="G3975" s="10">
        <v>45323</v>
      </c>
      <c r="H3975" s="11">
        <v>10</v>
      </c>
      <c r="I3975" s="20" t="s">
        <v>259</v>
      </c>
      <c r="J3975" s="11" t="s">
        <v>261</v>
      </c>
      <c r="K3975" s="11" t="s">
        <v>8715</v>
      </c>
      <c r="L3975" s="11">
        <v>2</v>
      </c>
    </row>
    <row r="3976" spans="1:12">
      <c r="A3976" s="11" t="s">
        <v>7726</v>
      </c>
      <c r="D3976" s="11" t="s">
        <v>260</v>
      </c>
      <c r="E3976" s="19" t="s">
        <v>7976</v>
      </c>
      <c r="F3976" s="10">
        <v>42036</v>
      </c>
      <c r="G3976" s="10">
        <v>45323</v>
      </c>
      <c r="H3976" s="11">
        <v>10</v>
      </c>
      <c r="I3976" s="20" t="s">
        <v>259</v>
      </c>
      <c r="J3976" s="11" t="s">
        <v>261</v>
      </c>
      <c r="K3976" s="11" t="s">
        <v>8715</v>
      </c>
      <c r="L3976" s="11">
        <v>2</v>
      </c>
    </row>
    <row r="3977" spans="1:12">
      <c r="A3977" s="11" t="s">
        <v>7727</v>
      </c>
      <c r="D3977" s="11" t="s">
        <v>260</v>
      </c>
      <c r="E3977" s="19" t="s">
        <v>7977</v>
      </c>
      <c r="F3977" s="10">
        <v>42036</v>
      </c>
      <c r="G3977" s="10">
        <v>45323</v>
      </c>
      <c r="H3977" s="11">
        <v>10</v>
      </c>
      <c r="I3977" s="20" t="s">
        <v>259</v>
      </c>
      <c r="J3977" s="11" t="s">
        <v>261</v>
      </c>
      <c r="K3977" s="11" t="s">
        <v>8715</v>
      </c>
      <c r="L3977" s="11">
        <v>2</v>
      </c>
    </row>
    <row r="3978" spans="1:12">
      <c r="A3978" s="11" t="s">
        <v>7728</v>
      </c>
      <c r="D3978" s="11" t="s">
        <v>260</v>
      </c>
      <c r="E3978" s="19" t="s">
        <v>7978</v>
      </c>
      <c r="F3978" s="10">
        <v>42036</v>
      </c>
      <c r="G3978" s="10">
        <v>45323</v>
      </c>
      <c r="H3978" s="11">
        <v>10</v>
      </c>
      <c r="I3978" s="20" t="s">
        <v>259</v>
      </c>
      <c r="J3978" s="11" t="s">
        <v>261</v>
      </c>
      <c r="K3978" s="11" t="s">
        <v>8715</v>
      </c>
      <c r="L3978" s="11">
        <v>2</v>
      </c>
    </row>
    <row r="3979" spans="1:12">
      <c r="A3979" s="11" t="s">
        <v>7729</v>
      </c>
      <c r="D3979" s="11" t="s">
        <v>260</v>
      </c>
      <c r="E3979" s="19" t="s">
        <v>7979</v>
      </c>
      <c r="F3979" s="10">
        <v>42036</v>
      </c>
      <c r="G3979" s="10">
        <v>45323</v>
      </c>
      <c r="H3979" s="11">
        <v>10</v>
      </c>
      <c r="I3979" s="20" t="s">
        <v>259</v>
      </c>
      <c r="J3979" s="11" t="s">
        <v>261</v>
      </c>
      <c r="K3979" s="11" t="s">
        <v>8715</v>
      </c>
      <c r="L3979" s="11">
        <v>2</v>
      </c>
    </row>
    <row r="3980" spans="1:12">
      <c r="A3980" s="11" t="s">
        <v>7730</v>
      </c>
      <c r="D3980" s="11" t="s">
        <v>260</v>
      </c>
      <c r="E3980" s="19" t="s">
        <v>7980</v>
      </c>
      <c r="F3980" s="10">
        <v>42036</v>
      </c>
      <c r="G3980" s="10">
        <v>45323</v>
      </c>
      <c r="H3980" s="11">
        <v>10</v>
      </c>
      <c r="I3980" s="20" t="s">
        <v>259</v>
      </c>
      <c r="J3980" s="11" t="s">
        <v>261</v>
      </c>
      <c r="K3980" s="11" t="s">
        <v>8715</v>
      </c>
      <c r="L3980" s="11">
        <v>2</v>
      </c>
    </row>
    <row r="3981" spans="1:12">
      <c r="A3981" s="11" t="s">
        <v>7731</v>
      </c>
      <c r="D3981" s="11" t="s">
        <v>260</v>
      </c>
      <c r="E3981" s="19" t="s">
        <v>7981</v>
      </c>
      <c r="F3981" s="10">
        <v>42036</v>
      </c>
      <c r="G3981" s="10">
        <v>45323</v>
      </c>
      <c r="H3981" s="11">
        <v>10</v>
      </c>
      <c r="I3981" s="20" t="s">
        <v>259</v>
      </c>
      <c r="J3981" s="11" t="s">
        <v>261</v>
      </c>
      <c r="K3981" s="11" t="s">
        <v>8715</v>
      </c>
      <c r="L3981" s="11">
        <v>2</v>
      </c>
    </row>
    <row r="3982" spans="1:12">
      <c r="A3982" s="11" t="s">
        <v>7732</v>
      </c>
      <c r="D3982" s="11" t="s">
        <v>260</v>
      </c>
      <c r="E3982" s="19" t="s">
        <v>7982</v>
      </c>
      <c r="F3982" s="10">
        <v>42036</v>
      </c>
      <c r="G3982" s="10">
        <v>45323</v>
      </c>
      <c r="H3982" s="11">
        <v>10</v>
      </c>
      <c r="I3982" s="20" t="s">
        <v>259</v>
      </c>
      <c r="J3982" s="11" t="s">
        <v>261</v>
      </c>
      <c r="K3982" s="11" t="s">
        <v>8715</v>
      </c>
      <c r="L3982" s="11">
        <v>2</v>
      </c>
    </row>
    <row r="3983" spans="1:12">
      <c r="A3983" s="11" t="s">
        <v>7733</v>
      </c>
      <c r="D3983" s="11" t="s">
        <v>260</v>
      </c>
      <c r="E3983" s="19" t="s">
        <v>7983</v>
      </c>
      <c r="F3983" s="10">
        <v>42036</v>
      </c>
      <c r="G3983" s="10">
        <v>45323</v>
      </c>
      <c r="H3983" s="11">
        <v>10</v>
      </c>
      <c r="I3983" s="20" t="s">
        <v>259</v>
      </c>
      <c r="J3983" s="11" t="s">
        <v>261</v>
      </c>
      <c r="K3983" s="11" t="s">
        <v>8715</v>
      </c>
      <c r="L3983" s="11">
        <v>2</v>
      </c>
    </row>
    <row r="3984" spans="1:12">
      <c r="A3984" s="11" t="s">
        <v>7734</v>
      </c>
      <c r="D3984" s="11" t="s">
        <v>260</v>
      </c>
      <c r="E3984" s="19" t="s">
        <v>7984</v>
      </c>
      <c r="F3984" s="10">
        <v>42036</v>
      </c>
      <c r="G3984" s="10">
        <v>45323</v>
      </c>
      <c r="H3984" s="11">
        <v>10</v>
      </c>
      <c r="I3984" s="20" t="s">
        <v>259</v>
      </c>
      <c r="J3984" s="11" t="s">
        <v>261</v>
      </c>
      <c r="K3984" s="11" t="s">
        <v>8715</v>
      </c>
      <c r="L3984" s="11">
        <v>2</v>
      </c>
    </row>
    <row r="3985" spans="1:12">
      <c r="A3985" s="11" t="s">
        <v>7735</v>
      </c>
      <c r="D3985" s="11" t="s">
        <v>260</v>
      </c>
      <c r="E3985" s="19" t="s">
        <v>7985</v>
      </c>
      <c r="F3985" s="10">
        <v>42036</v>
      </c>
      <c r="G3985" s="10">
        <v>45323</v>
      </c>
      <c r="H3985" s="11">
        <v>10</v>
      </c>
      <c r="I3985" s="20" t="s">
        <v>259</v>
      </c>
      <c r="J3985" s="11" t="s">
        <v>261</v>
      </c>
      <c r="K3985" s="11" t="s">
        <v>8715</v>
      </c>
      <c r="L3985" s="11">
        <v>2</v>
      </c>
    </row>
    <row r="3986" spans="1:12">
      <c r="A3986" s="11" t="s">
        <v>7736</v>
      </c>
      <c r="D3986" s="11" t="s">
        <v>260</v>
      </c>
      <c r="E3986" s="19" t="s">
        <v>7986</v>
      </c>
      <c r="F3986" s="10">
        <v>42036</v>
      </c>
      <c r="G3986" s="10">
        <v>45323</v>
      </c>
      <c r="H3986" s="11">
        <v>10</v>
      </c>
      <c r="I3986" s="20" t="s">
        <v>259</v>
      </c>
      <c r="J3986" s="11" t="s">
        <v>261</v>
      </c>
      <c r="K3986" s="11" t="s">
        <v>8715</v>
      </c>
      <c r="L3986" s="11">
        <v>2</v>
      </c>
    </row>
    <row r="3987" spans="1:12">
      <c r="A3987" s="11" t="s">
        <v>7737</v>
      </c>
      <c r="D3987" s="11" t="s">
        <v>260</v>
      </c>
      <c r="E3987" s="19" t="s">
        <v>7987</v>
      </c>
      <c r="F3987" s="10">
        <v>42036</v>
      </c>
      <c r="G3987" s="10">
        <v>45323</v>
      </c>
      <c r="H3987" s="11">
        <v>10</v>
      </c>
      <c r="I3987" s="20" t="s">
        <v>259</v>
      </c>
      <c r="J3987" s="11" t="s">
        <v>261</v>
      </c>
      <c r="K3987" s="11" t="s">
        <v>8715</v>
      </c>
      <c r="L3987" s="11">
        <v>2</v>
      </c>
    </row>
    <row r="3988" spans="1:12">
      <c r="A3988" s="11" t="s">
        <v>7738</v>
      </c>
      <c r="D3988" s="11" t="s">
        <v>260</v>
      </c>
      <c r="E3988" s="19" t="s">
        <v>7988</v>
      </c>
      <c r="F3988" s="10">
        <v>42036</v>
      </c>
      <c r="G3988" s="10">
        <v>45323</v>
      </c>
      <c r="H3988" s="11">
        <v>10</v>
      </c>
      <c r="I3988" s="20" t="s">
        <v>259</v>
      </c>
      <c r="J3988" s="11" t="s">
        <v>261</v>
      </c>
      <c r="K3988" s="11" t="s">
        <v>8715</v>
      </c>
      <c r="L3988" s="11">
        <v>2</v>
      </c>
    </row>
    <row r="3989" spans="1:12">
      <c r="A3989" s="11" t="s">
        <v>7739</v>
      </c>
      <c r="D3989" s="11" t="s">
        <v>260</v>
      </c>
      <c r="E3989" s="19" t="s">
        <v>7989</v>
      </c>
      <c r="F3989" s="10">
        <v>42036</v>
      </c>
      <c r="G3989" s="10">
        <v>45323</v>
      </c>
      <c r="H3989" s="11">
        <v>10</v>
      </c>
      <c r="I3989" s="20" t="s">
        <v>259</v>
      </c>
      <c r="J3989" s="11" t="s">
        <v>261</v>
      </c>
      <c r="K3989" s="11" t="s">
        <v>8715</v>
      </c>
      <c r="L3989" s="11">
        <v>2</v>
      </c>
    </row>
    <row r="3990" spans="1:12">
      <c r="A3990" s="11" t="s">
        <v>7740</v>
      </c>
      <c r="D3990" s="11" t="s">
        <v>260</v>
      </c>
      <c r="E3990" s="19" t="s">
        <v>7990</v>
      </c>
      <c r="F3990" s="10">
        <v>42036</v>
      </c>
      <c r="G3990" s="10">
        <v>45323</v>
      </c>
      <c r="H3990" s="11">
        <v>10</v>
      </c>
      <c r="I3990" s="20" t="s">
        <v>259</v>
      </c>
      <c r="J3990" s="11" t="s">
        <v>261</v>
      </c>
      <c r="K3990" s="11" t="s">
        <v>8715</v>
      </c>
      <c r="L3990" s="11">
        <v>2</v>
      </c>
    </row>
    <row r="3991" spans="1:12">
      <c r="A3991" s="11" t="s">
        <v>7741</v>
      </c>
      <c r="D3991" s="11" t="s">
        <v>260</v>
      </c>
      <c r="E3991" s="19" t="s">
        <v>7991</v>
      </c>
      <c r="F3991" s="10">
        <v>42036</v>
      </c>
      <c r="G3991" s="10">
        <v>45323</v>
      </c>
      <c r="H3991" s="11">
        <v>10</v>
      </c>
      <c r="I3991" s="20" t="s">
        <v>259</v>
      </c>
      <c r="J3991" s="11" t="s">
        <v>261</v>
      </c>
      <c r="K3991" s="11" t="s">
        <v>8715</v>
      </c>
      <c r="L3991" s="11">
        <v>2</v>
      </c>
    </row>
    <row r="3992" spans="1:12">
      <c r="A3992" s="11" t="s">
        <v>7742</v>
      </c>
      <c r="D3992" s="11" t="s">
        <v>260</v>
      </c>
      <c r="E3992" s="19" t="s">
        <v>7992</v>
      </c>
      <c r="F3992" s="10">
        <v>42036</v>
      </c>
      <c r="G3992" s="10">
        <v>45323</v>
      </c>
      <c r="H3992" s="11">
        <v>10</v>
      </c>
      <c r="I3992" s="20" t="s">
        <v>259</v>
      </c>
      <c r="J3992" s="11" t="s">
        <v>261</v>
      </c>
      <c r="K3992" s="11" t="s">
        <v>8715</v>
      </c>
      <c r="L3992" s="11">
        <v>2</v>
      </c>
    </row>
    <row r="3993" spans="1:12">
      <c r="A3993" s="11" t="s">
        <v>7743</v>
      </c>
      <c r="D3993" s="11" t="s">
        <v>260</v>
      </c>
      <c r="E3993" s="19" t="s">
        <v>7993</v>
      </c>
      <c r="F3993" s="10">
        <v>42036</v>
      </c>
      <c r="G3993" s="10">
        <v>45323</v>
      </c>
      <c r="H3993" s="11">
        <v>10</v>
      </c>
      <c r="I3993" s="20" t="s">
        <v>259</v>
      </c>
      <c r="J3993" s="11" t="s">
        <v>261</v>
      </c>
      <c r="K3993" s="11" t="s">
        <v>8715</v>
      </c>
      <c r="L3993" s="11">
        <v>2</v>
      </c>
    </row>
    <row r="3994" spans="1:12">
      <c r="A3994" s="11" t="s">
        <v>7744</v>
      </c>
      <c r="D3994" s="11" t="s">
        <v>260</v>
      </c>
      <c r="E3994" s="19" t="s">
        <v>7994</v>
      </c>
      <c r="F3994" s="10">
        <v>42036</v>
      </c>
      <c r="G3994" s="10">
        <v>45323</v>
      </c>
      <c r="H3994" s="11">
        <v>10</v>
      </c>
      <c r="I3994" s="20" t="s">
        <v>259</v>
      </c>
      <c r="J3994" s="11" t="s">
        <v>261</v>
      </c>
      <c r="K3994" s="11" t="s">
        <v>8715</v>
      </c>
      <c r="L3994" s="11">
        <v>2</v>
      </c>
    </row>
    <row r="3995" spans="1:12">
      <c r="A3995" s="11" t="s">
        <v>7745</v>
      </c>
      <c r="D3995" s="11" t="s">
        <v>260</v>
      </c>
      <c r="E3995" s="19" t="s">
        <v>7995</v>
      </c>
      <c r="F3995" s="10">
        <v>42036</v>
      </c>
      <c r="G3995" s="10">
        <v>45323</v>
      </c>
      <c r="H3995" s="11">
        <v>10</v>
      </c>
      <c r="I3995" s="20" t="s">
        <v>259</v>
      </c>
      <c r="J3995" s="11" t="s">
        <v>261</v>
      </c>
      <c r="K3995" s="11" t="s">
        <v>8715</v>
      </c>
      <c r="L3995" s="11">
        <v>2</v>
      </c>
    </row>
    <row r="3996" spans="1:12">
      <c r="A3996" s="11" t="s">
        <v>7746</v>
      </c>
      <c r="D3996" s="11" t="s">
        <v>260</v>
      </c>
      <c r="E3996" s="19" t="s">
        <v>7996</v>
      </c>
      <c r="F3996" s="10">
        <v>42036</v>
      </c>
      <c r="G3996" s="10">
        <v>45323</v>
      </c>
      <c r="H3996" s="11">
        <v>10</v>
      </c>
      <c r="I3996" s="20" t="s">
        <v>259</v>
      </c>
      <c r="J3996" s="11" t="s">
        <v>261</v>
      </c>
      <c r="K3996" s="11" t="s">
        <v>8715</v>
      </c>
      <c r="L3996" s="11">
        <v>2</v>
      </c>
    </row>
    <row r="3997" spans="1:12">
      <c r="A3997" s="11" t="s">
        <v>7747</v>
      </c>
      <c r="D3997" s="11" t="s">
        <v>260</v>
      </c>
      <c r="E3997" s="19" t="s">
        <v>7997</v>
      </c>
      <c r="F3997" s="10">
        <v>42036</v>
      </c>
      <c r="G3997" s="10">
        <v>45323</v>
      </c>
      <c r="H3997" s="11">
        <v>10</v>
      </c>
      <c r="I3997" s="20" t="s">
        <v>259</v>
      </c>
      <c r="J3997" s="11" t="s">
        <v>261</v>
      </c>
      <c r="K3997" s="11" t="s">
        <v>8715</v>
      </c>
      <c r="L3997" s="11">
        <v>2</v>
      </c>
    </row>
    <row r="3998" spans="1:12">
      <c r="A3998" s="11" t="s">
        <v>7748</v>
      </c>
      <c r="D3998" s="11" t="s">
        <v>260</v>
      </c>
      <c r="E3998" s="19" t="s">
        <v>7998</v>
      </c>
      <c r="F3998" s="10">
        <v>42036</v>
      </c>
      <c r="G3998" s="10">
        <v>45323</v>
      </c>
      <c r="H3998" s="11">
        <v>10</v>
      </c>
      <c r="I3998" s="20" t="s">
        <v>259</v>
      </c>
      <c r="J3998" s="11" t="s">
        <v>261</v>
      </c>
      <c r="K3998" s="11" t="s">
        <v>8715</v>
      </c>
      <c r="L3998" s="11">
        <v>2</v>
      </c>
    </row>
    <row r="3999" spans="1:12">
      <c r="A3999" s="11" t="s">
        <v>7749</v>
      </c>
      <c r="D3999" s="11" t="s">
        <v>260</v>
      </c>
      <c r="E3999" s="19" t="s">
        <v>7999</v>
      </c>
      <c r="F3999" s="10">
        <v>42036</v>
      </c>
      <c r="G3999" s="10">
        <v>45323</v>
      </c>
      <c r="H3999" s="11">
        <v>10</v>
      </c>
      <c r="I3999" s="20" t="s">
        <v>259</v>
      </c>
      <c r="J3999" s="11" t="s">
        <v>261</v>
      </c>
      <c r="K3999" s="11" t="s">
        <v>8715</v>
      </c>
      <c r="L3999" s="11">
        <v>2</v>
      </c>
    </row>
    <row r="4000" spans="1:12">
      <c r="A4000" s="11" t="s">
        <v>7750</v>
      </c>
      <c r="D4000" s="11" t="s">
        <v>260</v>
      </c>
      <c r="E4000" s="19" t="s">
        <v>8000</v>
      </c>
      <c r="F4000" s="10">
        <v>42036</v>
      </c>
      <c r="G4000" s="10">
        <v>45323</v>
      </c>
      <c r="H4000" s="11">
        <v>10</v>
      </c>
      <c r="I4000" s="20" t="s">
        <v>259</v>
      </c>
      <c r="J4000" s="11" t="s">
        <v>261</v>
      </c>
      <c r="K4000" s="11" t="s">
        <v>8715</v>
      </c>
      <c r="L4000" s="11">
        <v>2</v>
      </c>
    </row>
    <row r="4001" spans="1:12">
      <c r="A4001" s="11" t="s">
        <v>7751</v>
      </c>
      <c r="D4001" s="11" t="s">
        <v>260</v>
      </c>
      <c r="E4001" s="19" t="s">
        <v>8001</v>
      </c>
      <c r="F4001" s="10">
        <v>42036</v>
      </c>
      <c r="G4001" s="10">
        <v>45323</v>
      </c>
      <c r="H4001" s="11">
        <v>10</v>
      </c>
      <c r="I4001" s="20" t="s">
        <v>259</v>
      </c>
      <c r="J4001" s="11" t="s">
        <v>261</v>
      </c>
      <c r="K4001" s="11" t="s">
        <v>8715</v>
      </c>
      <c r="L4001" s="11">
        <v>2</v>
      </c>
    </row>
    <row r="4002" spans="1:12">
      <c r="A4002" s="11" t="s">
        <v>7752</v>
      </c>
      <c r="D4002" s="11" t="s">
        <v>260</v>
      </c>
      <c r="E4002" s="19" t="s">
        <v>8002</v>
      </c>
      <c r="F4002" s="10">
        <v>42036</v>
      </c>
      <c r="G4002" s="10">
        <v>45323</v>
      </c>
      <c r="H4002" s="11">
        <v>10</v>
      </c>
      <c r="I4002" s="20" t="s">
        <v>259</v>
      </c>
      <c r="J4002" s="11" t="s">
        <v>261</v>
      </c>
      <c r="K4002" s="11" t="s">
        <v>8715</v>
      </c>
      <c r="L4002" s="11">
        <v>2</v>
      </c>
    </row>
    <row r="4003" spans="1:12">
      <c r="A4003" s="11" t="s">
        <v>7753</v>
      </c>
      <c r="D4003" s="11" t="s">
        <v>260</v>
      </c>
      <c r="E4003" s="19" t="s">
        <v>8003</v>
      </c>
      <c r="F4003" s="10">
        <v>42036</v>
      </c>
      <c r="G4003" s="10">
        <v>45323</v>
      </c>
      <c r="H4003" s="11">
        <v>10</v>
      </c>
      <c r="I4003" s="20" t="s">
        <v>259</v>
      </c>
      <c r="J4003" s="11" t="s">
        <v>261</v>
      </c>
      <c r="K4003" s="11" t="s">
        <v>8715</v>
      </c>
      <c r="L4003" s="11">
        <v>2</v>
      </c>
    </row>
    <row r="4004" spans="1:12">
      <c r="A4004" s="11" t="s">
        <v>7754</v>
      </c>
      <c r="D4004" s="11" t="s">
        <v>260</v>
      </c>
      <c r="E4004" s="19" t="s">
        <v>8004</v>
      </c>
      <c r="F4004" s="10">
        <v>42036</v>
      </c>
      <c r="G4004" s="10">
        <v>45323</v>
      </c>
      <c r="H4004" s="11">
        <v>10</v>
      </c>
      <c r="I4004" s="20" t="s">
        <v>259</v>
      </c>
      <c r="J4004" s="11" t="s">
        <v>261</v>
      </c>
      <c r="K4004" s="11" t="s">
        <v>8715</v>
      </c>
      <c r="L4004" s="11">
        <v>2</v>
      </c>
    </row>
    <row r="4005" spans="1:12">
      <c r="A4005" s="11" t="s">
        <v>7755</v>
      </c>
      <c r="D4005" s="11" t="s">
        <v>260</v>
      </c>
      <c r="E4005" s="19" t="s">
        <v>8005</v>
      </c>
      <c r="F4005" s="10">
        <v>42036</v>
      </c>
      <c r="G4005" s="10">
        <v>45323</v>
      </c>
      <c r="H4005" s="11">
        <v>10</v>
      </c>
      <c r="I4005" s="20" t="s">
        <v>259</v>
      </c>
      <c r="J4005" s="11" t="s">
        <v>261</v>
      </c>
      <c r="K4005" s="11" t="s">
        <v>8715</v>
      </c>
      <c r="L4005" s="11">
        <v>2</v>
      </c>
    </row>
    <row r="4006" spans="1:12">
      <c r="A4006" s="11" t="s">
        <v>7756</v>
      </c>
      <c r="D4006" s="11" t="s">
        <v>260</v>
      </c>
      <c r="E4006" s="19" t="s">
        <v>8006</v>
      </c>
      <c r="F4006" s="10">
        <v>42036</v>
      </c>
      <c r="G4006" s="10">
        <v>45323</v>
      </c>
      <c r="H4006" s="11">
        <v>10</v>
      </c>
      <c r="I4006" s="20" t="s">
        <v>259</v>
      </c>
      <c r="J4006" s="11" t="s">
        <v>261</v>
      </c>
      <c r="K4006" s="11" t="s">
        <v>8715</v>
      </c>
      <c r="L4006" s="11">
        <v>2</v>
      </c>
    </row>
    <row r="4007" spans="1:12">
      <c r="A4007" s="11" t="s">
        <v>7757</v>
      </c>
      <c r="D4007" s="11" t="s">
        <v>260</v>
      </c>
      <c r="E4007" s="19" t="s">
        <v>8007</v>
      </c>
      <c r="F4007" s="10">
        <v>42036</v>
      </c>
      <c r="G4007" s="10">
        <v>45323</v>
      </c>
      <c r="H4007" s="11">
        <v>10</v>
      </c>
      <c r="I4007" s="20" t="s">
        <v>259</v>
      </c>
      <c r="J4007" s="11" t="s">
        <v>261</v>
      </c>
      <c r="K4007" s="11" t="s">
        <v>8715</v>
      </c>
      <c r="L4007" s="11">
        <v>2</v>
      </c>
    </row>
    <row r="4008" spans="1:12">
      <c r="A4008" s="11" t="s">
        <v>7758</v>
      </c>
      <c r="D4008" s="11" t="s">
        <v>260</v>
      </c>
      <c r="E4008" s="19" t="s">
        <v>8008</v>
      </c>
      <c r="F4008" s="10">
        <v>42036</v>
      </c>
      <c r="G4008" s="10">
        <v>45323</v>
      </c>
      <c r="H4008" s="11">
        <v>10</v>
      </c>
      <c r="I4008" s="20" t="s">
        <v>259</v>
      </c>
      <c r="J4008" s="11" t="s">
        <v>261</v>
      </c>
      <c r="K4008" s="11" t="s">
        <v>8715</v>
      </c>
      <c r="L4008" s="11">
        <v>2</v>
      </c>
    </row>
    <row r="4009" spans="1:12">
      <c r="A4009" s="11" t="s">
        <v>7759</v>
      </c>
      <c r="D4009" s="11" t="s">
        <v>260</v>
      </c>
      <c r="E4009" s="19" t="s">
        <v>8009</v>
      </c>
      <c r="F4009" s="10">
        <v>42036</v>
      </c>
      <c r="G4009" s="10">
        <v>45323</v>
      </c>
      <c r="H4009" s="11">
        <v>10</v>
      </c>
      <c r="I4009" s="20" t="s">
        <v>259</v>
      </c>
      <c r="J4009" s="11" t="s">
        <v>261</v>
      </c>
      <c r="K4009" s="11" t="s">
        <v>8715</v>
      </c>
      <c r="L4009" s="11">
        <v>2</v>
      </c>
    </row>
    <row r="4010" spans="1:12">
      <c r="A4010" s="11" t="s">
        <v>7760</v>
      </c>
      <c r="D4010" s="11" t="s">
        <v>260</v>
      </c>
      <c r="E4010" s="19" t="s">
        <v>8010</v>
      </c>
      <c r="F4010" s="10">
        <v>42036</v>
      </c>
      <c r="G4010" s="10">
        <v>45323</v>
      </c>
      <c r="H4010" s="11">
        <v>10</v>
      </c>
      <c r="I4010" s="20" t="s">
        <v>259</v>
      </c>
      <c r="J4010" s="11" t="s">
        <v>261</v>
      </c>
      <c r="K4010" s="11" t="s">
        <v>8715</v>
      </c>
      <c r="L4010" s="11">
        <v>2</v>
      </c>
    </row>
    <row r="4011" spans="1:12">
      <c r="A4011" s="11" t="s">
        <v>7761</v>
      </c>
      <c r="D4011" s="11" t="s">
        <v>260</v>
      </c>
      <c r="E4011" s="19" t="s">
        <v>8011</v>
      </c>
      <c r="F4011" s="10">
        <v>42036</v>
      </c>
      <c r="G4011" s="10">
        <v>45323</v>
      </c>
      <c r="H4011" s="11">
        <v>10</v>
      </c>
      <c r="I4011" s="20" t="s">
        <v>259</v>
      </c>
      <c r="J4011" s="11" t="s">
        <v>261</v>
      </c>
      <c r="K4011" s="11" t="s">
        <v>8715</v>
      </c>
      <c r="L4011" s="11">
        <v>2</v>
      </c>
    </row>
    <row r="4012" spans="1:12">
      <c r="A4012" s="11" t="s">
        <v>8012</v>
      </c>
      <c r="D4012" s="11" t="s">
        <v>260</v>
      </c>
      <c r="E4012" s="19" t="s">
        <v>8262</v>
      </c>
      <c r="F4012" s="10">
        <v>42036</v>
      </c>
      <c r="G4012" s="10">
        <v>45323</v>
      </c>
      <c r="H4012" s="11">
        <v>10</v>
      </c>
      <c r="I4012" s="20" t="s">
        <v>259</v>
      </c>
      <c r="J4012" s="11" t="s">
        <v>261</v>
      </c>
      <c r="K4012" s="11" t="s">
        <v>8715</v>
      </c>
      <c r="L4012" s="11">
        <v>2</v>
      </c>
    </row>
    <row r="4013" spans="1:12">
      <c r="A4013" s="11" t="s">
        <v>8013</v>
      </c>
      <c r="D4013" s="11" t="s">
        <v>260</v>
      </c>
      <c r="E4013" s="19" t="s">
        <v>8263</v>
      </c>
      <c r="F4013" s="10">
        <v>42036</v>
      </c>
      <c r="G4013" s="10">
        <v>45323</v>
      </c>
      <c r="H4013" s="11">
        <v>10</v>
      </c>
      <c r="I4013" s="20" t="s">
        <v>259</v>
      </c>
      <c r="J4013" s="11" t="s">
        <v>261</v>
      </c>
      <c r="K4013" s="11" t="s">
        <v>8715</v>
      </c>
      <c r="L4013" s="11">
        <v>2</v>
      </c>
    </row>
    <row r="4014" spans="1:12">
      <c r="A4014" s="11" t="s">
        <v>8014</v>
      </c>
      <c r="D4014" s="11" t="s">
        <v>260</v>
      </c>
      <c r="E4014" s="19" t="s">
        <v>8264</v>
      </c>
      <c r="F4014" s="10">
        <v>42036</v>
      </c>
      <c r="G4014" s="10">
        <v>45323</v>
      </c>
      <c r="H4014" s="11">
        <v>10</v>
      </c>
      <c r="I4014" s="20" t="s">
        <v>259</v>
      </c>
      <c r="J4014" s="11" t="s">
        <v>261</v>
      </c>
      <c r="K4014" s="11" t="s">
        <v>8715</v>
      </c>
      <c r="L4014" s="11">
        <v>2</v>
      </c>
    </row>
    <row r="4015" spans="1:12">
      <c r="A4015" s="11" t="s">
        <v>8015</v>
      </c>
      <c r="D4015" s="11" t="s">
        <v>260</v>
      </c>
      <c r="E4015" s="19" t="s">
        <v>8265</v>
      </c>
      <c r="F4015" s="10">
        <v>42036</v>
      </c>
      <c r="G4015" s="10">
        <v>45323</v>
      </c>
      <c r="H4015" s="11">
        <v>10</v>
      </c>
      <c r="I4015" s="20" t="s">
        <v>259</v>
      </c>
      <c r="J4015" s="11" t="s">
        <v>261</v>
      </c>
      <c r="K4015" s="11" t="s">
        <v>8715</v>
      </c>
      <c r="L4015" s="11">
        <v>2</v>
      </c>
    </row>
    <row r="4016" spans="1:12">
      <c r="A4016" s="11" t="s">
        <v>8016</v>
      </c>
      <c r="D4016" s="11" t="s">
        <v>260</v>
      </c>
      <c r="E4016" s="19" t="s">
        <v>8266</v>
      </c>
      <c r="F4016" s="10">
        <v>42036</v>
      </c>
      <c r="G4016" s="10">
        <v>45323</v>
      </c>
      <c r="H4016" s="11">
        <v>10</v>
      </c>
      <c r="I4016" s="20" t="s">
        <v>259</v>
      </c>
      <c r="J4016" s="11" t="s">
        <v>261</v>
      </c>
      <c r="K4016" s="11" t="s">
        <v>8715</v>
      </c>
      <c r="L4016" s="11">
        <v>2</v>
      </c>
    </row>
    <row r="4017" spans="1:12">
      <c r="A4017" s="11" t="s">
        <v>8017</v>
      </c>
      <c r="D4017" s="11" t="s">
        <v>260</v>
      </c>
      <c r="E4017" s="19" t="s">
        <v>8267</v>
      </c>
      <c r="F4017" s="10">
        <v>42036</v>
      </c>
      <c r="G4017" s="10">
        <v>45323</v>
      </c>
      <c r="H4017" s="11">
        <v>10</v>
      </c>
      <c r="I4017" s="20" t="s">
        <v>259</v>
      </c>
      <c r="J4017" s="11" t="s">
        <v>261</v>
      </c>
      <c r="K4017" s="11" t="s">
        <v>8715</v>
      </c>
      <c r="L4017" s="11">
        <v>2</v>
      </c>
    </row>
    <row r="4018" spans="1:12">
      <c r="A4018" s="11" t="s">
        <v>8018</v>
      </c>
      <c r="D4018" s="11" t="s">
        <v>260</v>
      </c>
      <c r="E4018" s="19" t="s">
        <v>8268</v>
      </c>
      <c r="F4018" s="10">
        <v>42036</v>
      </c>
      <c r="G4018" s="10">
        <v>45323</v>
      </c>
      <c r="H4018" s="11">
        <v>10</v>
      </c>
      <c r="I4018" s="20" t="s">
        <v>259</v>
      </c>
      <c r="J4018" s="11" t="s">
        <v>261</v>
      </c>
      <c r="K4018" s="11" t="s">
        <v>8715</v>
      </c>
      <c r="L4018" s="11">
        <v>2</v>
      </c>
    </row>
    <row r="4019" spans="1:12">
      <c r="A4019" s="11" t="s">
        <v>8019</v>
      </c>
      <c r="D4019" s="11" t="s">
        <v>260</v>
      </c>
      <c r="E4019" s="19" t="s">
        <v>8269</v>
      </c>
      <c r="F4019" s="10">
        <v>42036</v>
      </c>
      <c r="G4019" s="10">
        <v>45323</v>
      </c>
      <c r="H4019" s="11">
        <v>10</v>
      </c>
      <c r="I4019" s="20" t="s">
        <v>259</v>
      </c>
      <c r="J4019" s="11" t="s">
        <v>261</v>
      </c>
      <c r="K4019" s="11" t="s">
        <v>8715</v>
      </c>
      <c r="L4019" s="11">
        <v>2</v>
      </c>
    </row>
    <row r="4020" spans="1:12">
      <c r="A4020" s="11" t="s">
        <v>8020</v>
      </c>
      <c r="D4020" s="11" t="s">
        <v>260</v>
      </c>
      <c r="E4020" s="19" t="s">
        <v>8270</v>
      </c>
      <c r="F4020" s="10">
        <v>42036</v>
      </c>
      <c r="G4020" s="10">
        <v>45323</v>
      </c>
      <c r="H4020" s="11">
        <v>10</v>
      </c>
      <c r="I4020" s="20" t="s">
        <v>259</v>
      </c>
      <c r="J4020" s="11" t="s">
        <v>261</v>
      </c>
      <c r="K4020" s="11" t="s">
        <v>8715</v>
      </c>
      <c r="L4020" s="11">
        <v>2</v>
      </c>
    </row>
    <row r="4021" spans="1:12">
      <c r="A4021" s="11" t="s">
        <v>8021</v>
      </c>
      <c r="D4021" s="11" t="s">
        <v>260</v>
      </c>
      <c r="E4021" s="19" t="s">
        <v>8271</v>
      </c>
      <c r="F4021" s="10">
        <v>42036</v>
      </c>
      <c r="G4021" s="10">
        <v>45323</v>
      </c>
      <c r="H4021" s="11">
        <v>10</v>
      </c>
      <c r="I4021" s="20" t="s">
        <v>259</v>
      </c>
      <c r="J4021" s="11" t="s">
        <v>261</v>
      </c>
      <c r="K4021" s="11" t="s">
        <v>8715</v>
      </c>
      <c r="L4021" s="11">
        <v>2</v>
      </c>
    </row>
    <row r="4022" spans="1:12">
      <c r="A4022" s="11" t="s">
        <v>8022</v>
      </c>
      <c r="D4022" s="11" t="s">
        <v>260</v>
      </c>
      <c r="E4022" s="19" t="s">
        <v>8272</v>
      </c>
      <c r="F4022" s="10">
        <v>42036</v>
      </c>
      <c r="G4022" s="10">
        <v>45323</v>
      </c>
      <c r="H4022" s="11">
        <v>10</v>
      </c>
      <c r="I4022" s="20" t="s">
        <v>259</v>
      </c>
      <c r="J4022" s="11" t="s">
        <v>261</v>
      </c>
      <c r="K4022" s="11" t="s">
        <v>8715</v>
      </c>
      <c r="L4022" s="11">
        <v>2</v>
      </c>
    </row>
    <row r="4023" spans="1:12">
      <c r="A4023" s="11" t="s">
        <v>8023</v>
      </c>
      <c r="D4023" s="11" t="s">
        <v>260</v>
      </c>
      <c r="E4023" s="19" t="s">
        <v>8273</v>
      </c>
      <c r="F4023" s="10">
        <v>42036</v>
      </c>
      <c r="G4023" s="10">
        <v>45323</v>
      </c>
      <c r="H4023" s="11">
        <v>10</v>
      </c>
      <c r="I4023" s="20" t="s">
        <v>259</v>
      </c>
      <c r="J4023" s="11" t="s">
        <v>261</v>
      </c>
      <c r="K4023" s="11" t="s">
        <v>8715</v>
      </c>
      <c r="L4023" s="11">
        <v>2</v>
      </c>
    </row>
    <row r="4024" spans="1:12">
      <c r="A4024" s="11" t="s">
        <v>8024</v>
      </c>
      <c r="D4024" s="11" t="s">
        <v>260</v>
      </c>
      <c r="E4024" s="19" t="s">
        <v>8274</v>
      </c>
      <c r="F4024" s="10">
        <v>42036</v>
      </c>
      <c r="G4024" s="10">
        <v>45323</v>
      </c>
      <c r="H4024" s="11">
        <v>10</v>
      </c>
      <c r="I4024" s="20" t="s">
        <v>259</v>
      </c>
      <c r="J4024" s="11" t="s">
        <v>261</v>
      </c>
      <c r="K4024" s="11" t="s">
        <v>8715</v>
      </c>
      <c r="L4024" s="11">
        <v>2</v>
      </c>
    </row>
    <row r="4025" spans="1:12">
      <c r="A4025" s="11" t="s">
        <v>8025</v>
      </c>
      <c r="D4025" s="11" t="s">
        <v>260</v>
      </c>
      <c r="E4025" s="19" t="s">
        <v>8275</v>
      </c>
      <c r="F4025" s="10">
        <v>42036</v>
      </c>
      <c r="G4025" s="10">
        <v>45323</v>
      </c>
      <c r="H4025" s="11">
        <v>10</v>
      </c>
      <c r="I4025" s="20" t="s">
        <v>259</v>
      </c>
      <c r="J4025" s="11" t="s">
        <v>261</v>
      </c>
      <c r="K4025" s="11" t="s">
        <v>8715</v>
      </c>
      <c r="L4025" s="11">
        <v>2</v>
      </c>
    </row>
    <row r="4026" spans="1:12">
      <c r="A4026" s="11" t="s">
        <v>8026</v>
      </c>
      <c r="D4026" s="11" t="s">
        <v>260</v>
      </c>
      <c r="E4026" s="19" t="s">
        <v>8276</v>
      </c>
      <c r="F4026" s="10">
        <v>42036</v>
      </c>
      <c r="G4026" s="10">
        <v>45323</v>
      </c>
      <c r="H4026" s="11">
        <v>10</v>
      </c>
      <c r="I4026" s="20" t="s">
        <v>259</v>
      </c>
      <c r="J4026" s="11" t="s">
        <v>261</v>
      </c>
      <c r="K4026" s="11" t="s">
        <v>8715</v>
      </c>
      <c r="L4026" s="11">
        <v>2</v>
      </c>
    </row>
    <row r="4027" spans="1:12">
      <c r="A4027" s="11" t="s">
        <v>8027</v>
      </c>
      <c r="D4027" s="11" t="s">
        <v>260</v>
      </c>
      <c r="E4027" s="19" t="s">
        <v>8277</v>
      </c>
      <c r="F4027" s="10">
        <v>42036</v>
      </c>
      <c r="G4027" s="10">
        <v>45323</v>
      </c>
      <c r="H4027" s="11">
        <v>10</v>
      </c>
      <c r="I4027" s="20" t="s">
        <v>259</v>
      </c>
      <c r="J4027" s="11" t="s">
        <v>261</v>
      </c>
      <c r="K4027" s="11" t="s">
        <v>8715</v>
      </c>
      <c r="L4027" s="11">
        <v>2</v>
      </c>
    </row>
    <row r="4028" spans="1:12">
      <c r="A4028" s="11" t="s">
        <v>8028</v>
      </c>
      <c r="D4028" s="11" t="s">
        <v>260</v>
      </c>
      <c r="E4028" s="19" t="s">
        <v>8278</v>
      </c>
      <c r="F4028" s="10">
        <v>42036</v>
      </c>
      <c r="G4028" s="10">
        <v>45323</v>
      </c>
      <c r="H4028" s="11">
        <v>10</v>
      </c>
      <c r="I4028" s="20" t="s">
        <v>259</v>
      </c>
      <c r="J4028" s="11" t="s">
        <v>261</v>
      </c>
      <c r="K4028" s="11" t="s">
        <v>8715</v>
      </c>
      <c r="L4028" s="11">
        <v>2</v>
      </c>
    </row>
    <row r="4029" spans="1:12">
      <c r="A4029" s="11" t="s">
        <v>8029</v>
      </c>
      <c r="D4029" s="11" t="s">
        <v>260</v>
      </c>
      <c r="E4029" s="19" t="s">
        <v>8279</v>
      </c>
      <c r="F4029" s="10">
        <v>42036</v>
      </c>
      <c r="G4029" s="10">
        <v>45323</v>
      </c>
      <c r="H4029" s="11">
        <v>10</v>
      </c>
      <c r="I4029" s="20" t="s">
        <v>259</v>
      </c>
      <c r="J4029" s="11" t="s">
        <v>261</v>
      </c>
      <c r="K4029" s="11" t="s">
        <v>8715</v>
      </c>
      <c r="L4029" s="11">
        <v>2</v>
      </c>
    </row>
    <row r="4030" spans="1:12">
      <c r="A4030" s="11" t="s">
        <v>8030</v>
      </c>
      <c r="D4030" s="11" t="s">
        <v>260</v>
      </c>
      <c r="E4030" s="19" t="s">
        <v>8280</v>
      </c>
      <c r="F4030" s="10">
        <v>42036</v>
      </c>
      <c r="G4030" s="10">
        <v>45323</v>
      </c>
      <c r="H4030" s="11">
        <v>10</v>
      </c>
      <c r="I4030" s="20" t="s">
        <v>259</v>
      </c>
      <c r="J4030" s="11" t="s">
        <v>261</v>
      </c>
      <c r="K4030" s="11" t="s">
        <v>8715</v>
      </c>
      <c r="L4030" s="11">
        <v>2</v>
      </c>
    </row>
    <row r="4031" spans="1:12">
      <c r="A4031" s="11" t="s">
        <v>8031</v>
      </c>
      <c r="D4031" s="11" t="s">
        <v>260</v>
      </c>
      <c r="E4031" s="19" t="s">
        <v>8281</v>
      </c>
      <c r="F4031" s="10">
        <v>42036</v>
      </c>
      <c r="G4031" s="10">
        <v>45323</v>
      </c>
      <c r="H4031" s="11">
        <v>10</v>
      </c>
      <c r="I4031" s="20" t="s">
        <v>259</v>
      </c>
      <c r="J4031" s="11" t="s">
        <v>261</v>
      </c>
      <c r="K4031" s="11" t="s">
        <v>8715</v>
      </c>
      <c r="L4031" s="11">
        <v>2</v>
      </c>
    </row>
    <row r="4032" spans="1:12">
      <c r="A4032" s="11" t="s">
        <v>8032</v>
      </c>
      <c r="D4032" s="11" t="s">
        <v>260</v>
      </c>
      <c r="E4032" s="19" t="s">
        <v>8282</v>
      </c>
      <c r="F4032" s="10">
        <v>42036</v>
      </c>
      <c r="G4032" s="10">
        <v>45323</v>
      </c>
      <c r="H4032" s="11">
        <v>10</v>
      </c>
      <c r="I4032" s="20" t="s">
        <v>259</v>
      </c>
      <c r="J4032" s="11" t="s">
        <v>261</v>
      </c>
      <c r="K4032" s="11" t="s">
        <v>8715</v>
      </c>
      <c r="L4032" s="11">
        <v>2</v>
      </c>
    </row>
    <row r="4033" spans="1:12">
      <c r="A4033" s="11" t="s">
        <v>8033</v>
      </c>
      <c r="D4033" s="11" t="s">
        <v>260</v>
      </c>
      <c r="E4033" s="19" t="s">
        <v>8283</v>
      </c>
      <c r="F4033" s="10">
        <v>42036</v>
      </c>
      <c r="G4033" s="10">
        <v>45323</v>
      </c>
      <c r="H4033" s="11">
        <v>10</v>
      </c>
      <c r="I4033" s="20" t="s">
        <v>259</v>
      </c>
      <c r="J4033" s="11" t="s">
        <v>261</v>
      </c>
      <c r="K4033" s="11" t="s">
        <v>8715</v>
      </c>
      <c r="L4033" s="11">
        <v>2</v>
      </c>
    </row>
    <row r="4034" spans="1:12">
      <c r="A4034" s="11" t="s">
        <v>8034</v>
      </c>
      <c r="D4034" s="11" t="s">
        <v>260</v>
      </c>
      <c r="E4034" s="19" t="s">
        <v>8284</v>
      </c>
      <c r="F4034" s="10">
        <v>42036</v>
      </c>
      <c r="G4034" s="10">
        <v>45323</v>
      </c>
      <c r="H4034" s="11">
        <v>10</v>
      </c>
      <c r="I4034" s="20" t="s">
        <v>259</v>
      </c>
      <c r="J4034" s="11" t="s">
        <v>261</v>
      </c>
      <c r="K4034" s="11" t="s">
        <v>8715</v>
      </c>
      <c r="L4034" s="11">
        <v>2</v>
      </c>
    </row>
    <row r="4035" spans="1:12">
      <c r="A4035" s="11" t="s">
        <v>8035</v>
      </c>
      <c r="D4035" s="11" t="s">
        <v>260</v>
      </c>
      <c r="E4035" s="19" t="s">
        <v>8285</v>
      </c>
      <c r="F4035" s="10">
        <v>42036</v>
      </c>
      <c r="G4035" s="10">
        <v>45323</v>
      </c>
      <c r="H4035" s="11">
        <v>10</v>
      </c>
      <c r="I4035" s="20" t="s">
        <v>259</v>
      </c>
      <c r="J4035" s="11" t="s">
        <v>261</v>
      </c>
      <c r="K4035" s="11" t="s">
        <v>8715</v>
      </c>
      <c r="L4035" s="11">
        <v>2</v>
      </c>
    </row>
    <row r="4036" spans="1:12">
      <c r="A4036" s="11" t="s">
        <v>8036</v>
      </c>
      <c r="D4036" s="11" t="s">
        <v>260</v>
      </c>
      <c r="E4036" s="19" t="s">
        <v>8286</v>
      </c>
      <c r="F4036" s="10">
        <v>42036</v>
      </c>
      <c r="G4036" s="10">
        <v>45323</v>
      </c>
      <c r="H4036" s="11">
        <v>10</v>
      </c>
      <c r="I4036" s="20" t="s">
        <v>259</v>
      </c>
      <c r="J4036" s="11" t="s">
        <v>261</v>
      </c>
      <c r="K4036" s="11" t="s">
        <v>8715</v>
      </c>
      <c r="L4036" s="11">
        <v>2</v>
      </c>
    </row>
    <row r="4037" spans="1:12">
      <c r="A4037" s="11" t="s">
        <v>8037</v>
      </c>
      <c r="D4037" s="11" t="s">
        <v>260</v>
      </c>
      <c r="E4037" s="19" t="s">
        <v>8287</v>
      </c>
      <c r="F4037" s="10">
        <v>42036</v>
      </c>
      <c r="G4037" s="10">
        <v>45323</v>
      </c>
      <c r="H4037" s="11">
        <v>10</v>
      </c>
      <c r="I4037" s="20" t="s">
        <v>259</v>
      </c>
      <c r="J4037" s="11" t="s">
        <v>261</v>
      </c>
      <c r="K4037" s="11" t="s">
        <v>8715</v>
      </c>
      <c r="L4037" s="11">
        <v>2</v>
      </c>
    </row>
    <row r="4038" spans="1:12">
      <c r="A4038" s="11" t="s">
        <v>8038</v>
      </c>
      <c r="D4038" s="11" t="s">
        <v>260</v>
      </c>
      <c r="E4038" s="19" t="s">
        <v>8288</v>
      </c>
      <c r="F4038" s="10">
        <v>42036</v>
      </c>
      <c r="G4038" s="10">
        <v>45323</v>
      </c>
      <c r="H4038" s="11">
        <v>10</v>
      </c>
      <c r="I4038" s="20" t="s">
        <v>259</v>
      </c>
      <c r="J4038" s="11" t="s">
        <v>261</v>
      </c>
      <c r="K4038" s="11" t="s">
        <v>8715</v>
      </c>
      <c r="L4038" s="11">
        <v>2</v>
      </c>
    </row>
    <row r="4039" spans="1:12">
      <c r="A4039" s="11" t="s">
        <v>8039</v>
      </c>
      <c r="D4039" s="11" t="s">
        <v>260</v>
      </c>
      <c r="E4039" s="19" t="s">
        <v>8289</v>
      </c>
      <c r="F4039" s="10">
        <v>42036</v>
      </c>
      <c r="G4039" s="10">
        <v>45323</v>
      </c>
      <c r="H4039" s="11">
        <v>10</v>
      </c>
      <c r="I4039" s="20" t="s">
        <v>259</v>
      </c>
      <c r="J4039" s="11" t="s">
        <v>261</v>
      </c>
      <c r="K4039" s="11" t="s">
        <v>8715</v>
      </c>
      <c r="L4039" s="11">
        <v>2</v>
      </c>
    </row>
    <row r="4040" spans="1:12">
      <c r="A4040" s="11" t="s">
        <v>8040</v>
      </c>
      <c r="D4040" s="11" t="s">
        <v>260</v>
      </c>
      <c r="E4040" s="19" t="s">
        <v>8290</v>
      </c>
      <c r="F4040" s="10">
        <v>42036</v>
      </c>
      <c r="G4040" s="10">
        <v>45323</v>
      </c>
      <c r="H4040" s="11">
        <v>10</v>
      </c>
      <c r="I4040" s="20" t="s">
        <v>259</v>
      </c>
      <c r="J4040" s="11" t="s">
        <v>261</v>
      </c>
      <c r="K4040" s="11" t="s">
        <v>8715</v>
      </c>
      <c r="L4040" s="11">
        <v>2</v>
      </c>
    </row>
    <row r="4041" spans="1:12">
      <c r="A4041" s="11" t="s">
        <v>8041</v>
      </c>
      <c r="D4041" s="11" t="s">
        <v>260</v>
      </c>
      <c r="E4041" s="19" t="s">
        <v>8291</v>
      </c>
      <c r="F4041" s="10">
        <v>42036</v>
      </c>
      <c r="G4041" s="10">
        <v>45323</v>
      </c>
      <c r="H4041" s="11">
        <v>10</v>
      </c>
      <c r="I4041" s="20" t="s">
        <v>259</v>
      </c>
      <c r="J4041" s="11" t="s">
        <v>261</v>
      </c>
      <c r="K4041" s="11" t="s">
        <v>8715</v>
      </c>
      <c r="L4041" s="11">
        <v>2</v>
      </c>
    </row>
    <row r="4042" spans="1:12">
      <c r="A4042" s="11" t="s">
        <v>8042</v>
      </c>
      <c r="D4042" s="11" t="s">
        <v>260</v>
      </c>
      <c r="E4042" s="19" t="s">
        <v>8292</v>
      </c>
      <c r="F4042" s="10">
        <v>42036</v>
      </c>
      <c r="G4042" s="10">
        <v>45323</v>
      </c>
      <c r="H4042" s="11">
        <v>10</v>
      </c>
      <c r="I4042" s="20" t="s">
        <v>259</v>
      </c>
      <c r="J4042" s="11" t="s">
        <v>261</v>
      </c>
      <c r="K4042" s="11" t="s">
        <v>8715</v>
      </c>
      <c r="L4042" s="11">
        <v>2</v>
      </c>
    </row>
    <row r="4043" spans="1:12">
      <c r="A4043" s="11" t="s">
        <v>8043</v>
      </c>
      <c r="D4043" s="11" t="s">
        <v>260</v>
      </c>
      <c r="E4043" s="19" t="s">
        <v>8293</v>
      </c>
      <c r="F4043" s="10">
        <v>42036</v>
      </c>
      <c r="G4043" s="10">
        <v>45323</v>
      </c>
      <c r="H4043" s="11">
        <v>10</v>
      </c>
      <c r="I4043" s="20" t="s">
        <v>259</v>
      </c>
      <c r="J4043" s="11" t="s">
        <v>261</v>
      </c>
      <c r="K4043" s="11" t="s">
        <v>8715</v>
      </c>
      <c r="L4043" s="11">
        <v>2</v>
      </c>
    </row>
    <row r="4044" spans="1:12">
      <c r="A4044" s="11" t="s">
        <v>8044</v>
      </c>
      <c r="D4044" s="11" t="s">
        <v>260</v>
      </c>
      <c r="E4044" s="19" t="s">
        <v>8294</v>
      </c>
      <c r="F4044" s="10">
        <v>42036</v>
      </c>
      <c r="G4044" s="10">
        <v>45323</v>
      </c>
      <c r="H4044" s="11">
        <v>10</v>
      </c>
      <c r="I4044" s="20" t="s">
        <v>259</v>
      </c>
      <c r="J4044" s="11" t="s">
        <v>261</v>
      </c>
      <c r="K4044" s="11" t="s">
        <v>8715</v>
      </c>
      <c r="L4044" s="11">
        <v>2</v>
      </c>
    </row>
    <row r="4045" spans="1:12">
      <c r="A4045" s="11" t="s">
        <v>8045</v>
      </c>
      <c r="D4045" s="11" t="s">
        <v>260</v>
      </c>
      <c r="E4045" s="19" t="s">
        <v>8295</v>
      </c>
      <c r="F4045" s="10">
        <v>42036</v>
      </c>
      <c r="G4045" s="10">
        <v>45323</v>
      </c>
      <c r="H4045" s="11">
        <v>10</v>
      </c>
      <c r="I4045" s="20" t="s">
        <v>259</v>
      </c>
      <c r="J4045" s="11" t="s">
        <v>261</v>
      </c>
      <c r="K4045" s="11" t="s">
        <v>8715</v>
      </c>
      <c r="L4045" s="11">
        <v>2</v>
      </c>
    </row>
    <row r="4046" spans="1:12">
      <c r="A4046" s="11" t="s">
        <v>8046</v>
      </c>
      <c r="D4046" s="11" t="s">
        <v>260</v>
      </c>
      <c r="E4046" s="19" t="s">
        <v>8296</v>
      </c>
      <c r="F4046" s="10">
        <v>42036</v>
      </c>
      <c r="G4046" s="10">
        <v>45323</v>
      </c>
      <c r="H4046" s="11">
        <v>10</v>
      </c>
      <c r="I4046" s="20" t="s">
        <v>259</v>
      </c>
      <c r="J4046" s="11" t="s">
        <v>261</v>
      </c>
      <c r="K4046" s="11" t="s">
        <v>8715</v>
      </c>
      <c r="L4046" s="11">
        <v>2</v>
      </c>
    </row>
    <row r="4047" spans="1:12">
      <c r="A4047" s="11" t="s">
        <v>8047</v>
      </c>
      <c r="D4047" s="11" t="s">
        <v>260</v>
      </c>
      <c r="E4047" s="19" t="s">
        <v>8297</v>
      </c>
      <c r="F4047" s="10">
        <v>42036</v>
      </c>
      <c r="G4047" s="10">
        <v>45323</v>
      </c>
      <c r="H4047" s="11">
        <v>10</v>
      </c>
      <c r="I4047" s="20" t="s">
        <v>259</v>
      </c>
      <c r="J4047" s="11" t="s">
        <v>261</v>
      </c>
      <c r="K4047" s="11" t="s">
        <v>8715</v>
      </c>
      <c r="L4047" s="11">
        <v>2</v>
      </c>
    </row>
    <row r="4048" spans="1:12">
      <c r="A4048" s="11" t="s">
        <v>8048</v>
      </c>
      <c r="D4048" s="11" t="s">
        <v>260</v>
      </c>
      <c r="E4048" s="19" t="s">
        <v>8298</v>
      </c>
      <c r="F4048" s="10">
        <v>42036</v>
      </c>
      <c r="G4048" s="10">
        <v>45323</v>
      </c>
      <c r="H4048" s="11">
        <v>10</v>
      </c>
      <c r="I4048" s="20" t="s">
        <v>259</v>
      </c>
      <c r="J4048" s="11" t="s">
        <v>261</v>
      </c>
      <c r="K4048" s="11" t="s">
        <v>8715</v>
      </c>
      <c r="L4048" s="11">
        <v>2</v>
      </c>
    </row>
    <row r="4049" spans="1:12">
      <c r="A4049" s="11" t="s">
        <v>8049</v>
      </c>
      <c r="D4049" s="11" t="s">
        <v>260</v>
      </c>
      <c r="E4049" s="19" t="s">
        <v>8299</v>
      </c>
      <c r="F4049" s="10">
        <v>42036</v>
      </c>
      <c r="G4049" s="10">
        <v>45323</v>
      </c>
      <c r="H4049" s="11">
        <v>10</v>
      </c>
      <c r="I4049" s="20" t="s">
        <v>259</v>
      </c>
      <c r="J4049" s="11" t="s">
        <v>261</v>
      </c>
      <c r="K4049" s="11" t="s">
        <v>8715</v>
      </c>
      <c r="L4049" s="11">
        <v>2</v>
      </c>
    </row>
    <row r="4050" spans="1:12">
      <c r="A4050" s="11" t="s">
        <v>8050</v>
      </c>
      <c r="D4050" s="11" t="s">
        <v>260</v>
      </c>
      <c r="E4050" s="19" t="s">
        <v>8300</v>
      </c>
      <c r="F4050" s="10">
        <v>42036</v>
      </c>
      <c r="G4050" s="10">
        <v>45323</v>
      </c>
      <c r="H4050" s="11">
        <v>10</v>
      </c>
      <c r="I4050" s="20" t="s">
        <v>259</v>
      </c>
      <c r="J4050" s="11" t="s">
        <v>261</v>
      </c>
      <c r="K4050" s="11" t="s">
        <v>8715</v>
      </c>
      <c r="L4050" s="11">
        <v>2</v>
      </c>
    </row>
    <row r="4051" spans="1:12">
      <c r="A4051" s="11" t="s">
        <v>8051</v>
      </c>
      <c r="D4051" s="11" t="s">
        <v>260</v>
      </c>
      <c r="E4051" s="19" t="s">
        <v>8301</v>
      </c>
      <c r="F4051" s="10">
        <v>42036</v>
      </c>
      <c r="G4051" s="10">
        <v>45323</v>
      </c>
      <c r="H4051" s="11">
        <v>10</v>
      </c>
      <c r="I4051" s="20" t="s">
        <v>259</v>
      </c>
      <c r="J4051" s="11" t="s">
        <v>261</v>
      </c>
      <c r="K4051" s="11" t="s">
        <v>8715</v>
      </c>
      <c r="L4051" s="11">
        <v>2</v>
      </c>
    </row>
    <row r="4052" spans="1:12">
      <c r="A4052" s="11" t="s">
        <v>8052</v>
      </c>
      <c r="D4052" s="11" t="s">
        <v>260</v>
      </c>
      <c r="E4052" s="19" t="s">
        <v>8302</v>
      </c>
      <c r="F4052" s="10">
        <v>42036</v>
      </c>
      <c r="G4052" s="10">
        <v>45323</v>
      </c>
      <c r="H4052" s="11">
        <v>10</v>
      </c>
      <c r="I4052" s="20" t="s">
        <v>259</v>
      </c>
      <c r="J4052" s="11" t="s">
        <v>261</v>
      </c>
      <c r="K4052" s="11" t="s">
        <v>8715</v>
      </c>
      <c r="L4052" s="11">
        <v>2</v>
      </c>
    </row>
    <row r="4053" spans="1:12">
      <c r="A4053" s="11" t="s">
        <v>8053</v>
      </c>
      <c r="D4053" s="11" t="s">
        <v>260</v>
      </c>
      <c r="E4053" s="19" t="s">
        <v>8303</v>
      </c>
      <c r="F4053" s="10">
        <v>42036</v>
      </c>
      <c r="G4053" s="10">
        <v>45323</v>
      </c>
      <c r="H4053" s="11">
        <v>10</v>
      </c>
      <c r="I4053" s="20" t="s">
        <v>259</v>
      </c>
      <c r="J4053" s="11" t="s">
        <v>261</v>
      </c>
      <c r="K4053" s="11" t="s">
        <v>8715</v>
      </c>
      <c r="L4053" s="11">
        <v>2</v>
      </c>
    </row>
    <row r="4054" spans="1:12">
      <c r="A4054" s="11" t="s">
        <v>8054</v>
      </c>
      <c r="D4054" s="11" t="s">
        <v>260</v>
      </c>
      <c r="E4054" s="19" t="s">
        <v>8304</v>
      </c>
      <c r="F4054" s="10">
        <v>42036</v>
      </c>
      <c r="G4054" s="10">
        <v>45323</v>
      </c>
      <c r="H4054" s="11">
        <v>10</v>
      </c>
      <c r="I4054" s="20" t="s">
        <v>259</v>
      </c>
      <c r="J4054" s="11" t="s">
        <v>261</v>
      </c>
      <c r="K4054" s="11" t="s">
        <v>8715</v>
      </c>
      <c r="L4054" s="11">
        <v>2</v>
      </c>
    </row>
    <row r="4055" spans="1:12">
      <c r="A4055" s="11" t="s">
        <v>8055</v>
      </c>
      <c r="D4055" s="11" t="s">
        <v>260</v>
      </c>
      <c r="E4055" s="19" t="s">
        <v>8305</v>
      </c>
      <c r="F4055" s="10">
        <v>42036</v>
      </c>
      <c r="G4055" s="10">
        <v>45323</v>
      </c>
      <c r="H4055" s="11">
        <v>10</v>
      </c>
      <c r="I4055" s="20" t="s">
        <v>259</v>
      </c>
      <c r="J4055" s="11" t="s">
        <v>261</v>
      </c>
      <c r="K4055" s="11" t="s">
        <v>8715</v>
      </c>
      <c r="L4055" s="11">
        <v>2</v>
      </c>
    </row>
    <row r="4056" spans="1:12">
      <c r="A4056" s="11" t="s">
        <v>8056</v>
      </c>
      <c r="D4056" s="11" t="s">
        <v>260</v>
      </c>
      <c r="E4056" s="19" t="s">
        <v>8306</v>
      </c>
      <c r="F4056" s="10">
        <v>42036</v>
      </c>
      <c r="G4056" s="10">
        <v>45323</v>
      </c>
      <c r="H4056" s="11">
        <v>10</v>
      </c>
      <c r="I4056" s="20" t="s">
        <v>259</v>
      </c>
      <c r="J4056" s="11" t="s">
        <v>261</v>
      </c>
      <c r="K4056" s="11" t="s">
        <v>8715</v>
      </c>
      <c r="L4056" s="11">
        <v>2</v>
      </c>
    </row>
    <row r="4057" spans="1:12">
      <c r="A4057" s="11" t="s">
        <v>8057</v>
      </c>
      <c r="D4057" s="11" t="s">
        <v>260</v>
      </c>
      <c r="E4057" s="19" t="s">
        <v>8307</v>
      </c>
      <c r="F4057" s="10">
        <v>42036</v>
      </c>
      <c r="G4057" s="10">
        <v>45323</v>
      </c>
      <c r="H4057" s="11">
        <v>10</v>
      </c>
      <c r="I4057" s="20" t="s">
        <v>259</v>
      </c>
      <c r="J4057" s="11" t="s">
        <v>261</v>
      </c>
      <c r="K4057" s="11" t="s">
        <v>8715</v>
      </c>
      <c r="L4057" s="11">
        <v>2</v>
      </c>
    </row>
    <row r="4058" spans="1:12">
      <c r="A4058" s="11" t="s">
        <v>8058</v>
      </c>
      <c r="D4058" s="11" t="s">
        <v>260</v>
      </c>
      <c r="E4058" s="19" t="s">
        <v>8308</v>
      </c>
      <c r="F4058" s="10">
        <v>42036</v>
      </c>
      <c r="G4058" s="10">
        <v>45323</v>
      </c>
      <c r="H4058" s="11">
        <v>10</v>
      </c>
      <c r="I4058" s="20" t="s">
        <v>259</v>
      </c>
      <c r="J4058" s="11" t="s">
        <v>261</v>
      </c>
      <c r="K4058" s="11" t="s">
        <v>8715</v>
      </c>
      <c r="L4058" s="11">
        <v>2</v>
      </c>
    </row>
    <row r="4059" spans="1:12">
      <c r="A4059" s="11" t="s">
        <v>8059</v>
      </c>
      <c r="D4059" s="11" t="s">
        <v>260</v>
      </c>
      <c r="E4059" s="19" t="s">
        <v>8309</v>
      </c>
      <c r="F4059" s="10">
        <v>42036</v>
      </c>
      <c r="G4059" s="10">
        <v>45323</v>
      </c>
      <c r="H4059" s="11">
        <v>10</v>
      </c>
      <c r="I4059" s="20" t="s">
        <v>259</v>
      </c>
      <c r="J4059" s="11" t="s">
        <v>261</v>
      </c>
      <c r="K4059" s="11" t="s">
        <v>8715</v>
      </c>
      <c r="L4059" s="11">
        <v>2</v>
      </c>
    </row>
    <row r="4060" spans="1:12">
      <c r="A4060" s="11" t="s">
        <v>8060</v>
      </c>
      <c r="D4060" s="11" t="s">
        <v>260</v>
      </c>
      <c r="E4060" s="19" t="s">
        <v>8310</v>
      </c>
      <c r="F4060" s="10">
        <v>42036</v>
      </c>
      <c r="G4060" s="10">
        <v>45323</v>
      </c>
      <c r="H4060" s="11">
        <v>10</v>
      </c>
      <c r="I4060" s="20" t="s">
        <v>259</v>
      </c>
      <c r="J4060" s="11" t="s">
        <v>261</v>
      </c>
      <c r="K4060" s="11" t="s">
        <v>8715</v>
      </c>
      <c r="L4060" s="11">
        <v>2</v>
      </c>
    </row>
    <row r="4061" spans="1:12">
      <c r="A4061" s="11" t="s">
        <v>8061</v>
      </c>
      <c r="D4061" s="11" t="s">
        <v>260</v>
      </c>
      <c r="E4061" s="19" t="s">
        <v>8311</v>
      </c>
      <c r="F4061" s="10">
        <v>42036</v>
      </c>
      <c r="G4061" s="10">
        <v>45323</v>
      </c>
      <c r="H4061" s="11">
        <v>10</v>
      </c>
      <c r="I4061" s="20" t="s">
        <v>259</v>
      </c>
      <c r="J4061" s="11" t="s">
        <v>261</v>
      </c>
      <c r="K4061" s="11" t="s">
        <v>8715</v>
      </c>
      <c r="L4061" s="11">
        <v>2</v>
      </c>
    </row>
    <row r="4062" spans="1:12">
      <c r="A4062" s="11" t="s">
        <v>8062</v>
      </c>
      <c r="D4062" s="11" t="s">
        <v>260</v>
      </c>
      <c r="E4062" s="19" t="s">
        <v>8312</v>
      </c>
      <c r="F4062" s="10">
        <v>42036</v>
      </c>
      <c r="G4062" s="10">
        <v>45323</v>
      </c>
      <c r="H4062" s="11">
        <v>10</v>
      </c>
      <c r="I4062" s="20" t="s">
        <v>259</v>
      </c>
      <c r="J4062" s="11" t="s">
        <v>261</v>
      </c>
      <c r="K4062" s="11" t="s">
        <v>8715</v>
      </c>
      <c r="L4062" s="11">
        <v>2</v>
      </c>
    </row>
    <row r="4063" spans="1:12">
      <c r="A4063" s="11" t="s">
        <v>8063</v>
      </c>
      <c r="D4063" s="11" t="s">
        <v>260</v>
      </c>
      <c r="E4063" s="19" t="s">
        <v>8313</v>
      </c>
      <c r="F4063" s="10">
        <v>42036</v>
      </c>
      <c r="G4063" s="10">
        <v>45323</v>
      </c>
      <c r="H4063" s="11">
        <v>10</v>
      </c>
      <c r="I4063" s="20" t="s">
        <v>259</v>
      </c>
      <c r="J4063" s="11" t="s">
        <v>261</v>
      </c>
      <c r="K4063" s="11" t="s">
        <v>8715</v>
      </c>
      <c r="L4063" s="11">
        <v>2</v>
      </c>
    </row>
    <row r="4064" spans="1:12">
      <c r="A4064" s="11" t="s">
        <v>8064</v>
      </c>
      <c r="D4064" s="11" t="s">
        <v>260</v>
      </c>
      <c r="E4064" s="19" t="s">
        <v>8314</v>
      </c>
      <c r="F4064" s="10">
        <v>42036</v>
      </c>
      <c r="G4064" s="10">
        <v>45323</v>
      </c>
      <c r="H4064" s="11">
        <v>10</v>
      </c>
      <c r="I4064" s="20" t="s">
        <v>259</v>
      </c>
      <c r="J4064" s="11" t="s">
        <v>261</v>
      </c>
      <c r="K4064" s="11" t="s">
        <v>8715</v>
      </c>
      <c r="L4064" s="11">
        <v>2</v>
      </c>
    </row>
    <row r="4065" spans="1:12">
      <c r="A4065" s="11" t="s">
        <v>8065</v>
      </c>
      <c r="D4065" s="11" t="s">
        <v>260</v>
      </c>
      <c r="E4065" s="19" t="s">
        <v>8315</v>
      </c>
      <c r="F4065" s="10">
        <v>42036</v>
      </c>
      <c r="G4065" s="10">
        <v>45323</v>
      </c>
      <c r="H4065" s="11">
        <v>10</v>
      </c>
      <c r="I4065" s="20" t="s">
        <v>259</v>
      </c>
      <c r="J4065" s="11" t="s">
        <v>261</v>
      </c>
      <c r="K4065" s="11" t="s">
        <v>8715</v>
      </c>
      <c r="L4065" s="11">
        <v>2</v>
      </c>
    </row>
    <row r="4066" spans="1:12">
      <c r="A4066" s="11" t="s">
        <v>8066</v>
      </c>
      <c r="D4066" s="11" t="s">
        <v>260</v>
      </c>
      <c r="E4066" s="19" t="s">
        <v>8316</v>
      </c>
      <c r="F4066" s="10">
        <v>42036</v>
      </c>
      <c r="G4066" s="10">
        <v>45323</v>
      </c>
      <c r="H4066" s="11">
        <v>10</v>
      </c>
      <c r="I4066" s="20" t="s">
        <v>259</v>
      </c>
      <c r="J4066" s="11" t="s">
        <v>261</v>
      </c>
      <c r="K4066" s="11" t="s">
        <v>8715</v>
      </c>
      <c r="L4066" s="11">
        <v>2</v>
      </c>
    </row>
    <row r="4067" spans="1:12">
      <c r="A4067" s="11" t="s">
        <v>8067</v>
      </c>
      <c r="D4067" s="11" t="s">
        <v>260</v>
      </c>
      <c r="E4067" s="19" t="s">
        <v>8317</v>
      </c>
      <c r="F4067" s="10">
        <v>42036</v>
      </c>
      <c r="G4067" s="10">
        <v>45323</v>
      </c>
      <c r="H4067" s="11">
        <v>10</v>
      </c>
      <c r="I4067" s="20" t="s">
        <v>259</v>
      </c>
      <c r="J4067" s="11" t="s">
        <v>261</v>
      </c>
      <c r="K4067" s="11" t="s">
        <v>8715</v>
      </c>
      <c r="L4067" s="11">
        <v>2</v>
      </c>
    </row>
    <row r="4068" spans="1:12">
      <c r="A4068" s="11" t="s">
        <v>8068</v>
      </c>
      <c r="D4068" s="11" t="s">
        <v>260</v>
      </c>
      <c r="E4068" s="19" t="s">
        <v>8318</v>
      </c>
      <c r="F4068" s="10">
        <v>42036</v>
      </c>
      <c r="G4068" s="10">
        <v>45323</v>
      </c>
      <c r="H4068" s="11">
        <v>10</v>
      </c>
      <c r="I4068" s="20" t="s">
        <v>259</v>
      </c>
      <c r="J4068" s="11" t="s">
        <v>261</v>
      </c>
      <c r="K4068" s="11" t="s">
        <v>8715</v>
      </c>
      <c r="L4068" s="11">
        <v>2</v>
      </c>
    </row>
    <row r="4069" spans="1:12">
      <c r="A4069" s="11" t="s">
        <v>8069</v>
      </c>
      <c r="D4069" s="11" t="s">
        <v>260</v>
      </c>
      <c r="E4069" s="19" t="s">
        <v>8319</v>
      </c>
      <c r="F4069" s="10">
        <v>42036</v>
      </c>
      <c r="G4069" s="10">
        <v>45323</v>
      </c>
      <c r="H4069" s="11">
        <v>10</v>
      </c>
      <c r="I4069" s="20" t="s">
        <v>259</v>
      </c>
      <c r="J4069" s="11" t="s">
        <v>261</v>
      </c>
      <c r="K4069" s="11" t="s">
        <v>8715</v>
      </c>
      <c r="L4069" s="11">
        <v>2</v>
      </c>
    </row>
    <row r="4070" spans="1:12">
      <c r="A4070" s="11" t="s">
        <v>8070</v>
      </c>
      <c r="D4070" s="11" t="s">
        <v>260</v>
      </c>
      <c r="E4070" s="19" t="s">
        <v>8320</v>
      </c>
      <c r="F4070" s="10">
        <v>42036</v>
      </c>
      <c r="G4070" s="10">
        <v>45323</v>
      </c>
      <c r="H4070" s="11">
        <v>10</v>
      </c>
      <c r="I4070" s="20" t="s">
        <v>259</v>
      </c>
      <c r="J4070" s="11" t="s">
        <v>261</v>
      </c>
      <c r="K4070" s="11" t="s">
        <v>8715</v>
      </c>
      <c r="L4070" s="11">
        <v>2</v>
      </c>
    </row>
    <row r="4071" spans="1:12">
      <c r="A4071" s="11" t="s">
        <v>8071</v>
      </c>
      <c r="D4071" s="11" t="s">
        <v>260</v>
      </c>
      <c r="E4071" s="19" t="s">
        <v>8321</v>
      </c>
      <c r="F4071" s="10">
        <v>42036</v>
      </c>
      <c r="G4071" s="10">
        <v>45323</v>
      </c>
      <c r="H4071" s="11">
        <v>10</v>
      </c>
      <c r="I4071" s="20" t="s">
        <v>259</v>
      </c>
      <c r="J4071" s="11" t="s">
        <v>261</v>
      </c>
      <c r="K4071" s="11" t="s">
        <v>8715</v>
      </c>
      <c r="L4071" s="11">
        <v>2</v>
      </c>
    </row>
    <row r="4072" spans="1:12">
      <c r="A4072" s="11" t="s">
        <v>8072</v>
      </c>
      <c r="D4072" s="11" t="s">
        <v>260</v>
      </c>
      <c r="E4072" s="19" t="s">
        <v>8322</v>
      </c>
      <c r="F4072" s="10">
        <v>42036</v>
      </c>
      <c r="G4072" s="10">
        <v>45323</v>
      </c>
      <c r="H4072" s="11">
        <v>10</v>
      </c>
      <c r="I4072" s="20" t="s">
        <v>259</v>
      </c>
      <c r="J4072" s="11" t="s">
        <v>261</v>
      </c>
      <c r="K4072" s="11" t="s">
        <v>8715</v>
      </c>
      <c r="L4072" s="11">
        <v>2</v>
      </c>
    </row>
    <row r="4073" spans="1:12">
      <c r="A4073" s="11" t="s">
        <v>8073</v>
      </c>
      <c r="D4073" s="11" t="s">
        <v>260</v>
      </c>
      <c r="E4073" s="19" t="s">
        <v>8323</v>
      </c>
      <c r="F4073" s="10">
        <v>42036</v>
      </c>
      <c r="G4073" s="10">
        <v>45323</v>
      </c>
      <c r="H4073" s="11">
        <v>10</v>
      </c>
      <c r="I4073" s="20" t="s">
        <v>259</v>
      </c>
      <c r="J4073" s="11" t="s">
        <v>261</v>
      </c>
      <c r="K4073" s="11" t="s">
        <v>8715</v>
      </c>
      <c r="L4073" s="11">
        <v>2</v>
      </c>
    </row>
    <row r="4074" spans="1:12">
      <c r="A4074" s="11" t="s">
        <v>8074</v>
      </c>
      <c r="D4074" s="11" t="s">
        <v>260</v>
      </c>
      <c r="E4074" s="19" t="s">
        <v>8324</v>
      </c>
      <c r="F4074" s="10">
        <v>42036</v>
      </c>
      <c r="G4074" s="10">
        <v>45323</v>
      </c>
      <c r="H4074" s="11">
        <v>10</v>
      </c>
      <c r="I4074" s="20" t="s">
        <v>259</v>
      </c>
      <c r="J4074" s="11" t="s">
        <v>261</v>
      </c>
      <c r="K4074" s="11" t="s">
        <v>8715</v>
      </c>
      <c r="L4074" s="11">
        <v>2</v>
      </c>
    </row>
    <row r="4075" spans="1:12">
      <c r="A4075" s="11" t="s">
        <v>8075</v>
      </c>
      <c r="D4075" s="11" t="s">
        <v>260</v>
      </c>
      <c r="E4075" s="19" t="s">
        <v>8325</v>
      </c>
      <c r="F4075" s="10">
        <v>42036</v>
      </c>
      <c r="G4075" s="10">
        <v>45323</v>
      </c>
      <c r="H4075" s="11">
        <v>10</v>
      </c>
      <c r="I4075" s="20" t="s">
        <v>259</v>
      </c>
      <c r="J4075" s="11" t="s">
        <v>261</v>
      </c>
      <c r="K4075" s="11" t="s">
        <v>8715</v>
      </c>
      <c r="L4075" s="11">
        <v>2</v>
      </c>
    </row>
    <row r="4076" spans="1:12">
      <c r="A4076" s="11" t="s">
        <v>8076</v>
      </c>
      <c r="D4076" s="11" t="s">
        <v>260</v>
      </c>
      <c r="E4076" s="19" t="s">
        <v>8326</v>
      </c>
      <c r="F4076" s="10">
        <v>42036</v>
      </c>
      <c r="G4076" s="10">
        <v>45323</v>
      </c>
      <c r="H4076" s="11">
        <v>10</v>
      </c>
      <c r="I4076" s="20" t="s">
        <v>259</v>
      </c>
      <c r="J4076" s="11" t="s">
        <v>261</v>
      </c>
      <c r="K4076" s="11" t="s">
        <v>8715</v>
      </c>
      <c r="L4076" s="11">
        <v>2</v>
      </c>
    </row>
    <row r="4077" spans="1:12">
      <c r="A4077" s="11" t="s">
        <v>8077</v>
      </c>
      <c r="D4077" s="11" t="s">
        <v>260</v>
      </c>
      <c r="E4077" s="19" t="s">
        <v>8327</v>
      </c>
      <c r="F4077" s="10">
        <v>42036</v>
      </c>
      <c r="G4077" s="10">
        <v>45323</v>
      </c>
      <c r="H4077" s="11">
        <v>10</v>
      </c>
      <c r="I4077" s="20" t="s">
        <v>259</v>
      </c>
      <c r="J4077" s="11" t="s">
        <v>261</v>
      </c>
      <c r="K4077" s="11" t="s">
        <v>8715</v>
      </c>
      <c r="L4077" s="11">
        <v>2</v>
      </c>
    </row>
    <row r="4078" spans="1:12">
      <c r="A4078" s="11" t="s">
        <v>8078</v>
      </c>
      <c r="D4078" s="11" t="s">
        <v>260</v>
      </c>
      <c r="E4078" s="19" t="s">
        <v>8328</v>
      </c>
      <c r="F4078" s="10">
        <v>42036</v>
      </c>
      <c r="G4078" s="10">
        <v>45323</v>
      </c>
      <c r="H4078" s="11">
        <v>10</v>
      </c>
      <c r="I4078" s="20" t="s">
        <v>259</v>
      </c>
      <c r="J4078" s="11" t="s">
        <v>261</v>
      </c>
      <c r="K4078" s="11" t="s">
        <v>8715</v>
      </c>
      <c r="L4078" s="11">
        <v>2</v>
      </c>
    </row>
    <row r="4079" spans="1:12">
      <c r="A4079" s="11" t="s">
        <v>8079</v>
      </c>
      <c r="D4079" s="11" t="s">
        <v>260</v>
      </c>
      <c r="E4079" s="19" t="s">
        <v>8329</v>
      </c>
      <c r="F4079" s="10">
        <v>42036</v>
      </c>
      <c r="G4079" s="10">
        <v>45323</v>
      </c>
      <c r="H4079" s="11">
        <v>10</v>
      </c>
      <c r="I4079" s="20" t="s">
        <v>259</v>
      </c>
      <c r="J4079" s="11" t="s">
        <v>261</v>
      </c>
      <c r="K4079" s="11" t="s">
        <v>8715</v>
      </c>
      <c r="L4079" s="11">
        <v>2</v>
      </c>
    </row>
    <row r="4080" spans="1:12">
      <c r="A4080" s="11" t="s">
        <v>8080</v>
      </c>
      <c r="D4080" s="11" t="s">
        <v>260</v>
      </c>
      <c r="E4080" s="19" t="s">
        <v>8330</v>
      </c>
      <c r="F4080" s="10">
        <v>42036</v>
      </c>
      <c r="G4080" s="10">
        <v>45323</v>
      </c>
      <c r="H4080" s="11">
        <v>10</v>
      </c>
      <c r="I4080" s="20" t="s">
        <v>259</v>
      </c>
      <c r="J4080" s="11" t="s">
        <v>261</v>
      </c>
      <c r="K4080" s="11" t="s">
        <v>8715</v>
      </c>
      <c r="L4080" s="11">
        <v>2</v>
      </c>
    </row>
    <row r="4081" spans="1:12">
      <c r="A4081" s="11" t="s">
        <v>8081</v>
      </c>
      <c r="D4081" s="11" t="s">
        <v>260</v>
      </c>
      <c r="E4081" s="19" t="s">
        <v>8331</v>
      </c>
      <c r="F4081" s="10">
        <v>42036</v>
      </c>
      <c r="G4081" s="10">
        <v>45323</v>
      </c>
      <c r="H4081" s="11">
        <v>10</v>
      </c>
      <c r="I4081" s="20" t="s">
        <v>259</v>
      </c>
      <c r="J4081" s="11" t="s">
        <v>261</v>
      </c>
      <c r="K4081" s="11" t="s">
        <v>8715</v>
      </c>
      <c r="L4081" s="11">
        <v>2</v>
      </c>
    </row>
    <row r="4082" spans="1:12">
      <c r="A4082" s="11" t="s">
        <v>8082</v>
      </c>
      <c r="D4082" s="11" t="s">
        <v>260</v>
      </c>
      <c r="E4082" s="19" t="s">
        <v>8332</v>
      </c>
      <c r="F4082" s="10">
        <v>42036</v>
      </c>
      <c r="G4082" s="10">
        <v>45323</v>
      </c>
      <c r="H4082" s="11">
        <v>10</v>
      </c>
      <c r="I4082" s="20" t="s">
        <v>259</v>
      </c>
      <c r="J4082" s="11" t="s">
        <v>261</v>
      </c>
      <c r="K4082" s="11" t="s">
        <v>8715</v>
      </c>
      <c r="L4082" s="11">
        <v>2</v>
      </c>
    </row>
    <row r="4083" spans="1:12">
      <c r="A4083" s="11" t="s">
        <v>8083</v>
      </c>
      <c r="D4083" s="11" t="s">
        <v>260</v>
      </c>
      <c r="E4083" s="19" t="s">
        <v>8333</v>
      </c>
      <c r="F4083" s="10">
        <v>42036</v>
      </c>
      <c r="G4083" s="10">
        <v>45323</v>
      </c>
      <c r="H4083" s="11">
        <v>10</v>
      </c>
      <c r="I4083" s="20" t="s">
        <v>259</v>
      </c>
      <c r="J4083" s="11" t="s">
        <v>261</v>
      </c>
      <c r="K4083" s="11" t="s">
        <v>8715</v>
      </c>
      <c r="L4083" s="11">
        <v>2</v>
      </c>
    </row>
    <row r="4084" spans="1:12">
      <c r="A4084" s="11" t="s">
        <v>8084</v>
      </c>
      <c r="D4084" s="11" t="s">
        <v>260</v>
      </c>
      <c r="E4084" s="19" t="s">
        <v>8334</v>
      </c>
      <c r="F4084" s="10">
        <v>42036</v>
      </c>
      <c r="G4084" s="10">
        <v>45323</v>
      </c>
      <c r="H4084" s="11">
        <v>10</v>
      </c>
      <c r="I4084" s="20" t="s">
        <v>259</v>
      </c>
      <c r="J4084" s="11" t="s">
        <v>261</v>
      </c>
      <c r="K4084" s="11" t="s">
        <v>8715</v>
      </c>
      <c r="L4084" s="11">
        <v>2</v>
      </c>
    </row>
    <row r="4085" spans="1:12">
      <c r="A4085" s="11" t="s">
        <v>8085</v>
      </c>
      <c r="D4085" s="11" t="s">
        <v>260</v>
      </c>
      <c r="E4085" s="19" t="s">
        <v>8335</v>
      </c>
      <c r="F4085" s="10">
        <v>42036</v>
      </c>
      <c r="G4085" s="10">
        <v>45323</v>
      </c>
      <c r="H4085" s="11">
        <v>10</v>
      </c>
      <c r="I4085" s="20" t="s">
        <v>259</v>
      </c>
      <c r="J4085" s="11" t="s">
        <v>261</v>
      </c>
      <c r="K4085" s="11" t="s">
        <v>8715</v>
      </c>
      <c r="L4085" s="11">
        <v>2</v>
      </c>
    </row>
    <row r="4086" spans="1:12">
      <c r="A4086" s="11" t="s">
        <v>8086</v>
      </c>
      <c r="D4086" s="11" t="s">
        <v>260</v>
      </c>
      <c r="E4086" s="19" t="s">
        <v>8336</v>
      </c>
      <c r="F4086" s="10">
        <v>42036</v>
      </c>
      <c r="G4086" s="10">
        <v>45323</v>
      </c>
      <c r="H4086" s="11">
        <v>10</v>
      </c>
      <c r="I4086" s="20" t="s">
        <v>259</v>
      </c>
      <c r="J4086" s="11" t="s">
        <v>261</v>
      </c>
      <c r="K4086" s="11" t="s">
        <v>8715</v>
      </c>
      <c r="L4086" s="11">
        <v>2</v>
      </c>
    </row>
    <row r="4087" spans="1:12">
      <c r="A4087" s="11" t="s">
        <v>8087</v>
      </c>
      <c r="D4087" s="11" t="s">
        <v>260</v>
      </c>
      <c r="E4087" s="19" t="s">
        <v>8337</v>
      </c>
      <c r="F4087" s="10">
        <v>42036</v>
      </c>
      <c r="G4087" s="10">
        <v>45323</v>
      </c>
      <c r="H4087" s="11">
        <v>10</v>
      </c>
      <c r="I4087" s="20" t="s">
        <v>259</v>
      </c>
      <c r="J4087" s="11" t="s">
        <v>261</v>
      </c>
      <c r="K4087" s="11" t="s">
        <v>8715</v>
      </c>
      <c r="L4087" s="11">
        <v>2</v>
      </c>
    </row>
    <row r="4088" spans="1:12">
      <c r="A4088" s="11" t="s">
        <v>8088</v>
      </c>
      <c r="D4088" s="11" t="s">
        <v>260</v>
      </c>
      <c r="E4088" s="19" t="s">
        <v>8338</v>
      </c>
      <c r="F4088" s="10">
        <v>42036</v>
      </c>
      <c r="G4088" s="10">
        <v>45323</v>
      </c>
      <c r="H4088" s="11">
        <v>10</v>
      </c>
      <c r="I4088" s="20" t="s">
        <v>259</v>
      </c>
      <c r="J4088" s="11" t="s">
        <v>261</v>
      </c>
      <c r="K4088" s="11" t="s">
        <v>8715</v>
      </c>
      <c r="L4088" s="11">
        <v>2</v>
      </c>
    </row>
    <row r="4089" spans="1:12">
      <c r="A4089" s="11" t="s">
        <v>8089</v>
      </c>
      <c r="D4089" s="11" t="s">
        <v>260</v>
      </c>
      <c r="E4089" s="19" t="s">
        <v>8339</v>
      </c>
      <c r="F4089" s="10">
        <v>42036</v>
      </c>
      <c r="G4089" s="10">
        <v>45323</v>
      </c>
      <c r="H4089" s="11">
        <v>10</v>
      </c>
      <c r="I4089" s="20" t="s">
        <v>259</v>
      </c>
      <c r="J4089" s="11" t="s">
        <v>261</v>
      </c>
      <c r="K4089" s="11" t="s">
        <v>8715</v>
      </c>
      <c r="L4089" s="11">
        <v>2</v>
      </c>
    </row>
    <row r="4090" spans="1:12">
      <c r="A4090" s="11" t="s">
        <v>8090</v>
      </c>
      <c r="D4090" s="11" t="s">
        <v>260</v>
      </c>
      <c r="E4090" s="19" t="s">
        <v>8340</v>
      </c>
      <c r="F4090" s="10">
        <v>42036</v>
      </c>
      <c r="G4090" s="10">
        <v>45323</v>
      </c>
      <c r="H4090" s="11">
        <v>10</v>
      </c>
      <c r="I4090" s="20" t="s">
        <v>259</v>
      </c>
      <c r="J4090" s="11" t="s">
        <v>261</v>
      </c>
      <c r="K4090" s="11" t="s">
        <v>8715</v>
      </c>
      <c r="L4090" s="11">
        <v>2</v>
      </c>
    </row>
    <row r="4091" spans="1:12">
      <c r="A4091" s="11" t="s">
        <v>8091</v>
      </c>
      <c r="D4091" s="11" t="s">
        <v>260</v>
      </c>
      <c r="E4091" s="19" t="s">
        <v>8341</v>
      </c>
      <c r="F4091" s="10">
        <v>42036</v>
      </c>
      <c r="G4091" s="10">
        <v>45323</v>
      </c>
      <c r="H4091" s="11">
        <v>10</v>
      </c>
      <c r="I4091" s="20" t="s">
        <v>259</v>
      </c>
      <c r="J4091" s="11" t="s">
        <v>261</v>
      </c>
      <c r="K4091" s="11" t="s">
        <v>8715</v>
      </c>
      <c r="L4091" s="11">
        <v>2</v>
      </c>
    </row>
    <row r="4092" spans="1:12">
      <c r="A4092" s="11" t="s">
        <v>8092</v>
      </c>
      <c r="D4092" s="11" t="s">
        <v>260</v>
      </c>
      <c r="E4092" s="19" t="s">
        <v>8342</v>
      </c>
      <c r="F4092" s="10">
        <v>42036</v>
      </c>
      <c r="G4092" s="10">
        <v>45323</v>
      </c>
      <c r="H4092" s="11">
        <v>10</v>
      </c>
      <c r="I4092" s="20" t="s">
        <v>259</v>
      </c>
      <c r="J4092" s="11" t="s">
        <v>261</v>
      </c>
      <c r="K4092" s="11" t="s">
        <v>8715</v>
      </c>
      <c r="L4092" s="11">
        <v>2</v>
      </c>
    </row>
    <row r="4093" spans="1:12">
      <c r="A4093" s="11" t="s">
        <v>8093</v>
      </c>
      <c r="D4093" s="11" t="s">
        <v>260</v>
      </c>
      <c r="E4093" s="19" t="s">
        <v>8343</v>
      </c>
      <c r="F4093" s="10">
        <v>42036</v>
      </c>
      <c r="G4093" s="10">
        <v>45323</v>
      </c>
      <c r="H4093" s="11">
        <v>10</v>
      </c>
      <c r="I4093" s="20" t="s">
        <v>259</v>
      </c>
      <c r="J4093" s="11" t="s">
        <v>261</v>
      </c>
      <c r="K4093" s="11" t="s">
        <v>8715</v>
      </c>
      <c r="L4093" s="11">
        <v>2</v>
      </c>
    </row>
    <row r="4094" spans="1:12">
      <c r="A4094" s="11" t="s">
        <v>8094</v>
      </c>
      <c r="D4094" s="11" t="s">
        <v>260</v>
      </c>
      <c r="E4094" s="19" t="s">
        <v>8344</v>
      </c>
      <c r="F4094" s="10">
        <v>42036</v>
      </c>
      <c r="G4094" s="10">
        <v>45323</v>
      </c>
      <c r="H4094" s="11">
        <v>10</v>
      </c>
      <c r="I4094" s="20" t="s">
        <v>259</v>
      </c>
      <c r="J4094" s="11" t="s">
        <v>261</v>
      </c>
      <c r="K4094" s="11" t="s">
        <v>8715</v>
      </c>
      <c r="L4094" s="11">
        <v>2</v>
      </c>
    </row>
    <row r="4095" spans="1:12">
      <c r="A4095" s="11" t="s">
        <v>8095</v>
      </c>
      <c r="D4095" s="11" t="s">
        <v>260</v>
      </c>
      <c r="E4095" s="19" t="s">
        <v>8345</v>
      </c>
      <c r="F4095" s="10">
        <v>42036</v>
      </c>
      <c r="G4095" s="10">
        <v>45323</v>
      </c>
      <c r="H4095" s="11">
        <v>10</v>
      </c>
      <c r="I4095" s="20" t="s">
        <v>259</v>
      </c>
      <c r="J4095" s="11" t="s">
        <v>261</v>
      </c>
      <c r="K4095" s="11" t="s">
        <v>8715</v>
      </c>
      <c r="L4095" s="11">
        <v>2</v>
      </c>
    </row>
    <row r="4096" spans="1:12">
      <c r="A4096" s="11" t="s">
        <v>8096</v>
      </c>
      <c r="D4096" s="11" t="s">
        <v>260</v>
      </c>
      <c r="E4096" s="19" t="s">
        <v>8346</v>
      </c>
      <c r="F4096" s="10">
        <v>42036</v>
      </c>
      <c r="G4096" s="10">
        <v>45323</v>
      </c>
      <c r="H4096" s="11">
        <v>10</v>
      </c>
      <c r="I4096" s="20" t="s">
        <v>259</v>
      </c>
      <c r="J4096" s="11" t="s">
        <v>261</v>
      </c>
      <c r="K4096" s="11" t="s">
        <v>8715</v>
      </c>
      <c r="L4096" s="11">
        <v>2</v>
      </c>
    </row>
    <row r="4097" spans="1:12">
      <c r="A4097" s="11" t="s">
        <v>8097</v>
      </c>
      <c r="D4097" s="11" t="s">
        <v>260</v>
      </c>
      <c r="E4097" s="19" t="s">
        <v>8347</v>
      </c>
      <c r="F4097" s="10">
        <v>42036</v>
      </c>
      <c r="G4097" s="10">
        <v>45323</v>
      </c>
      <c r="H4097" s="11">
        <v>10</v>
      </c>
      <c r="I4097" s="20" t="s">
        <v>259</v>
      </c>
      <c r="J4097" s="11" t="s">
        <v>261</v>
      </c>
      <c r="K4097" s="11" t="s">
        <v>8715</v>
      </c>
      <c r="L4097" s="11">
        <v>2</v>
      </c>
    </row>
    <row r="4098" spans="1:12">
      <c r="A4098" s="11" t="s">
        <v>8098</v>
      </c>
      <c r="D4098" s="11" t="s">
        <v>260</v>
      </c>
      <c r="E4098" s="19" t="s">
        <v>8348</v>
      </c>
      <c r="F4098" s="10">
        <v>42036</v>
      </c>
      <c r="G4098" s="10">
        <v>45323</v>
      </c>
      <c r="H4098" s="11">
        <v>10</v>
      </c>
      <c r="I4098" s="20" t="s">
        <v>259</v>
      </c>
      <c r="J4098" s="11" t="s">
        <v>261</v>
      </c>
      <c r="K4098" s="11" t="s">
        <v>8715</v>
      </c>
      <c r="L4098" s="11">
        <v>2</v>
      </c>
    </row>
    <row r="4099" spans="1:12">
      <c r="A4099" s="11" t="s">
        <v>8099</v>
      </c>
      <c r="D4099" s="11" t="s">
        <v>260</v>
      </c>
      <c r="E4099" s="19" t="s">
        <v>8349</v>
      </c>
      <c r="F4099" s="10">
        <v>42036</v>
      </c>
      <c r="G4099" s="10">
        <v>45323</v>
      </c>
      <c r="H4099" s="11">
        <v>10</v>
      </c>
      <c r="I4099" s="20" t="s">
        <v>259</v>
      </c>
      <c r="J4099" s="11" t="s">
        <v>261</v>
      </c>
      <c r="K4099" s="11" t="s">
        <v>8715</v>
      </c>
      <c r="L4099" s="11">
        <v>2</v>
      </c>
    </row>
    <row r="4100" spans="1:12">
      <c r="A4100" s="11" t="s">
        <v>8100</v>
      </c>
      <c r="D4100" s="11" t="s">
        <v>260</v>
      </c>
      <c r="E4100" s="19" t="s">
        <v>8350</v>
      </c>
      <c r="F4100" s="10">
        <v>42036</v>
      </c>
      <c r="G4100" s="10">
        <v>45323</v>
      </c>
      <c r="H4100" s="11">
        <v>10</v>
      </c>
      <c r="I4100" s="20" t="s">
        <v>259</v>
      </c>
      <c r="J4100" s="11" t="s">
        <v>261</v>
      </c>
      <c r="K4100" s="11" t="s">
        <v>8715</v>
      </c>
      <c r="L4100" s="11">
        <v>2</v>
      </c>
    </row>
    <row r="4101" spans="1:12">
      <c r="A4101" s="11" t="s">
        <v>8101</v>
      </c>
      <c r="D4101" s="11" t="s">
        <v>260</v>
      </c>
      <c r="E4101" s="19" t="s">
        <v>8351</v>
      </c>
      <c r="F4101" s="10">
        <v>42036</v>
      </c>
      <c r="G4101" s="10">
        <v>45323</v>
      </c>
      <c r="H4101" s="11">
        <v>10</v>
      </c>
      <c r="I4101" s="20" t="s">
        <v>259</v>
      </c>
      <c r="J4101" s="11" t="s">
        <v>261</v>
      </c>
      <c r="K4101" s="11" t="s">
        <v>8715</v>
      </c>
      <c r="L4101" s="11">
        <v>2</v>
      </c>
    </row>
    <row r="4102" spans="1:12">
      <c r="A4102" s="11" t="s">
        <v>8102</v>
      </c>
      <c r="D4102" s="11" t="s">
        <v>260</v>
      </c>
      <c r="E4102" s="19" t="s">
        <v>8352</v>
      </c>
      <c r="F4102" s="10">
        <v>42036</v>
      </c>
      <c r="G4102" s="10">
        <v>45323</v>
      </c>
      <c r="H4102" s="11">
        <v>10</v>
      </c>
      <c r="I4102" s="20" t="s">
        <v>259</v>
      </c>
      <c r="J4102" s="11" t="s">
        <v>261</v>
      </c>
      <c r="K4102" s="11" t="s">
        <v>8715</v>
      </c>
      <c r="L4102" s="11">
        <v>2</v>
      </c>
    </row>
    <row r="4103" spans="1:12">
      <c r="A4103" s="11" t="s">
        <v>8103</v>
      </c>
      <c r="D4103" s="11" t="s">
        <v>260</v>
      </c>
      <c r="E4103" s="19" t="s">
        <v>8353</v>
      </c>
      <c r="F4103" s="10">
        <v>42036</v>
      </c>
      <c r="G4103" s="10">
        <v>45323</v>
      </c>
      <c r="H4103" s="11">
        <v>10</v>
      </c>
      <c r="I4103" s="20" t="s">
        <v>259</v>
      </c>
      <c r="J4103" s="11" t="s">
        <v>261</v>
      </c>
      <c r="K4103" s="11" t="s">
        <v>8715</v>
      </c>
      <c r="L4103" s="11">
        <v>2</v>
      </c>
    </row>
    <row r="4104" spans="1:12">
      <c r="A4104" s="11" t="s">
        <v>8104</v>
      </c>
      <c r="D4104" s="11" t="s">
        <v>260</v>
      </c>
      <c r="E4104" s="19" t="s">
        <v>8354</v>
      </c>
      <c r="F4104" s="10">
        <v>42036</v>
      </c>
      <c r="G4104" s="10">
        <v>45323</v>
      </c>
      <c r="H4104" s="11">
        <v>10</v>
      </c>
      <c r="I4104" s="20" t="s">
        <v>259</v>
      </c>
      <c r="J4104" s="11" t="s">
        <v>261</v>
      </c>
      <c r="K4104" s="11" t="s">
        <v>8715</v>
      </c>
      <c r="L4104" s="11">
        <v>2</v>
      </c>
    </row>
    <row r="4105" spans="1:12">
      <c r="A4105" s="11" t="s">
        <v>8105</v>
      </c>
      <c r="D4105" s="11" t="s">
        <v>260</v>
      </c>
      <c r="E4105" s="19" t="s">
        <v>8355</v>
      </c>
      <c r="F4105" s="10">
        <v>42036</v>
      </c>
      <c r="G4105" s="10">
        <v>45323</v>
      </c>
      <c r="H4105" s="11">
        <v>10</v>
      </c>
      <c r="I4105" s="20" t="s">
        <v>259</v>
      </c>
      <c r="J4105" s="11" t="s">
        <v>261</v>
      </c>
      <c r="K4105" s="11" t="s">
        <v>8715</v>
      </c>
      <c r="L4105" s="11">
        <v>2</v>
      </c>
    </row>
    <row r="4106" spans="1:12">
      <c r="A4106" s="11" t="s">
        <v>8106</v>
      </c>
      <c r="D4106" s="11" t="s">
        <v>260</v>
      </c>
      <c r="E4106" s="19" t="s">
        <v>8356</v>
      </c>
      <c r="F4106" s="10">
        <v>42036</v>
      </c>
      <c r="G4106" s="10">
        <v>45323</v>
      </c>
      <c r="H4106" s="11">
        <v>10</v>
      </c>
      <c r="I4106" s="20" t="s">
        <v>259</v>
      </c>
      <c r="J4106" s="11" t="s">
        <v>261</v>
      </c>
      <c r="K4106" s="11" t="s">
        <v>8715</v>
      </c>
      <c r="L4106" s="11">
        <v>2</v>
      </c>
    </row>
    <row r="4107" spans="1:12">
      <c r="A4107" s="11" t="s">
        <v>8107</v>
      </c>
      <c r="D4107" s="11" t="s">
        <v>260</v>
      </c>
      <c r="E4107" s="19" t="s">
        <v>8357</v>
      </c>
      <c r="F4107" s="10">
        <v>42036</v>
      </c>
      <c r="G4107" s="10">
        <v>45323</v>
      </c>
      <c r="H4107" s="11">
        <v>10</v>
      </c>
      <c r="I4107" s="20" t="s">
        <v>259</v>
      </c>
      <c r="J4107" s="11" t="s">
        <v>261</v>
      </c>
      <c r="K4107" s="11" t="s">
        <v>8715</v>
      </c>
      <c r="L4107" s="11">
        <v>2</v>
      </c>
    </row>
    <row r="4108" spans="1:12">
      <c r="A4108" s="11" t="s">
        <v>8108</v>
      </c>
      <c r="D4108" s="11" t="s">
        <v>260</v>
      </c>
      <c r="E4108" s="19" t="s">
        <v>8358</v>
      </c>
      <c r="F4108" s="10">
        <v>42036</v>
      </c>
      <c r="G4108" s="10">
        <v>45323</v>
      </c>
      <c r="H4108" s="11">
        <v>10</v>
      </c>
      <c r="I4108" s="20" t="s">
        <v>259</v>
      </c>
      <c r="J4108" s="11" t="s">
        <v>261</v>
      </c>
      <c r="K4108" s="11" t="s">
        <v>8715</v>
      </c>
      <c r="L4108" s="11">
        <v>2</v>
      </c>
    </row>
    <row r="4109" spans="1:12">
      <c r="A4109" s="11" t="s">
        <v>8109</v>
      </c>
      <c r="D4109" s="11" t="s">
        <v>260</v>
      </c>
      <c r="E4109" s="19" t="s">
        <v>8359</v>
      </c>
      <c r="F4109" s="10">
        <v>42036</v>
      </c>
      <c r="G4109" s="10">
        <v>45323</v>
      </c>
      <c r="H4109" s="11">
        <v>10</v>
      </c>
      <c r="I4109" s="20" t="s">
        <v>259</v>
      </c>
      <c r="J4109" s="11" t="s">
        <v>261</v>
      </c>
      <c r="K4109" s="11" t="s">
        <v>8715</v>
      </c>
      <c r="L4109" s="11">
        <v>2</v>
      </c>
    </row>
    <row r="4110" spans="1:12">
      <c r="A4110" s="11" t="s">
        <v>8110</v>
      </c>
      <c r="D4110" s="11" t="s">
        <v>260</v>
      </c>
      <c r="E4110" s="19" t="s">
        <v>8360</v>
      </c>
      <c r="F4110" s="10">
        <v>42036</v>
      </c>
      <c r="G4110" s="10">
        <v>45323</v>
      </c>
      <c r="H4110" s="11">
        <v>10</v>
      </c>
      <c r="I4110" s="20" t="s">
        <v>259</v>
      </c>
      <c r="J4110" s="11" t="s">
        <v>261</v>
      </c>
      <c r="K4110" s="11" t="s">
        <v>8715</v>
      </c>
      <c r="L4110" s="11">
        <v>2</v>
      </c>
    </row>
    <row r="4111" spans="1:12">
      <c r="A4111" s="11" t="s">
        <v>8111</v>
      </c>
      <c r="D4111" s="11" t="s">
        <v>260</v>
      </c>
      <c r="E4111" s="19" t="s">
        <v>8361</v>
      </c>
      <c r="F4111" s="10">
        <v>42036</v>
      </c>
      <c r="G4111" s="10">
        <v>45323</v>
      </c>
      <c r="H4111" s="11">
        <v>10</v>
      </c>
      <c r="I4111" s="20" t="s">
        <v>259</v>
      </c>
      <c r="J4111" s="11" t="s">
        <v>261</v>
      </c>
      <c r="K4111" s="11" t="s">
        <v>8715</v>
      </c>
      <c r="L4111" s="11">
        <v>2</v>
      </c>
    </row>
    <row r="4112" spans="1:12">
      <c r="A4112" s="11" t="s">
        <v>8112</v>
      </c>
      <c r="D4112" s="11" t="s">
        <v>260</v>
      </c>
      <c r="E4112" s="19" t="s">
        <v>8362</v>
      </c>
      <c r="F4112" s="10">
        <v>42036</v>
      </c>
      <c r="G4112" s="10">
        <v>45323</v>
      </c>
      <c r="H4112" s="11">
        <v>10</v>
      </c>
      <c r="I4112" s="20" t="s">
        <v>259</v>
      </c>
      <c r="J4112" s="11" t="s">
        <v>261</v>
      </c>
      <c r="K4112" s="11" t="s">
        <v>8715</v>
      </c>
      <c r="L4112" s="11">
        <v>2</v>
      </c>
    </row>
    <row r="4113" spans="1:12">
      <c r="A4113" s="11" t="s">
        <v>8113</v>
      </c>
      <c r="D4113" s="11" t="s">
        <v>260</v>
      </c>
      <c r="E4113" s="19" t="s">
        <v>8363</v>
      </c>
      <c r="F4113" s="10">
        <v>42036</v>
      </c>
      <c r="G4113" s="10">
        <v>45323</v>
      </c>
      <c r="H4113" s="11">
        <v>10</v>
      </c>
      <c r="I4113" s="20" t="s">
        <v>259</v>
      </c>
      <c r="J4113" s="11" t="s">
        <v>261</v>
      </c>
      <c r="K4113" s="11" t="s">
        <v>8715</v>
      </c>
      <c r="L4113" s="11">
        <v>2</v>
      </c>
    </row>
    <row r="4114" spans="1:12">
      <c r="A4114" s="11" t="s">
        <v>8114</v>
      </c>
      <c r="D4114" s="11" t="s">
        <v>260</v>
      </c>
      <c r="E4114" s="19" t="s">
        <v>8364</v>
      </c>
      <c r="F4114" s="10">
        <v>42036</v>
      </c>
      <c r="G4114" s="10">
        <v>45323</v>
      </c>
      <c r="H4114" s="11">
        <v>10</v>
      </c>
      <c r="I4114" s="20" t="s">
        <v>259</v>
      </c>
      <c r="J4114" s="11" t="s">
        <v>261</v>
      </c>
      <c r="K4114" s="11" t="s">
        <v>8715</v>
      </c>
      <c r="L4114" s="11">
        <v>2</v>
      </c>
    </row>
    <row r="4115" spans="1:12">
      <c r="A4115" s="11" t="s">
        <v>8115</v>
      </c>
      <c r="D4115" s="11" t="s">
        <v>260</v>
      </c>
      <c r="E4115" s="19" t="s">
        <v>8365</v>
      </c>
      <c r="F4115" s="10">
        <v>42036</v>
      </c>
      <c r="G4115" s="10">
        <v>45323</v>
      </c>
      <c r="H4115" s="11">
        <v>10</v>
      </c>
      <c r="I4115" s="20" t="s">
        <v>259</v>
      </c>
      <c r="J4115" s="11" t="s">
        <v>261</v>
      </c>
      <c r="K4115" s="11" t="s">
        <v>8715</v>
      </c>
      <c r="L4115" s="11">
        <v>2</v>
      </c>
    </row>
    <row r="4116" spans="1:12">
      <c r="A4116" s="11" t="s">
        <v>8116</v>
      </c>
      <c r="D4116" s="11" t="s">
        <v>260</v>
      </c>
      <c r="E4116" s="19" t="s">
        <v>8366</v>
      </c>
      <c r="F4116" s="10">
        <v>42036</v>
      </c>
      <c r="G4116" s="10">
        <v>45323</v>
      </c>
      <c r="H4116" s="11">
        <v>10</v>
      </c>
      <c r="I4116" s="20" t="s">
        <v>259</v>
      </c>
      <c r="J4116" s="11" t="s">
        <v>261</v>
      </c>
      <c r="K4116" s="11" t="s">
        <v>8715</v>
      </c>
      <c r="L4116" s="11">
        <v>2</v>
      </c>
    </row>
    <row r="4117" spans="1:12">
      <c r="A4117" s="11" t="s">
        <v>8117</v>
      </c>
      <c r="D4117" s="11" t="s">
        <v>260</v>
      </c>
      <c r="E4117" s="19" t="s">
        <v>8367</v>
      </c>
      <c r="F4117" s="10">
        <v>42036</v>
      </c>
      <c r="G4117" s="10">
        <v>45323</v>
      </c>
      <c r="H4117" s="11">
        <v>10</v>
      </c>
      <c r="I4117" s="20" t="s">
        <v>259</v>
      </c>
      <c r="J4117" s="11" t="s">
        <v>261</v>
      </c>
      <c r="K4117" s="11" t="s">
        <v>8715</v>
      </c>
      <c r="L4117" s="11">
        <v>2</v>
      </c>
    </row>
    <row r="4118" spans="1:12">
      <c r="A4118" s="11" t="s">
        <v>8118</v>
      </c>
      <c r="D4118" s="11" t="s">
        <v>260</v>
      </c>
      <c r="E4118" s="19" t="s">
        <v>8368</v>
      </c>
      <c r="F4118" s="10">
        <v>42036</v>
      </c>
      <c r="G4118" s="10">
        <v>45323</v>
      </c>
      <c r="H4118" s="11">
        <v>10</v>
      </c>
      <c r="I4118" s="20" t="s">
        <v>259</v>
      </c>
      <c r="J4118" s="11" t="s">
        <v>261</v>
      </c>
      <c r="K4118" s="11" t="s">
        <v>8715</v>
      </c>
      <c r="L4118" s="11">
        <v>2</v>
      </c>
    </row>
    <row r="4119" spans="1:12">
      <c r="A4119" s="11" t="s">
        <v>8119</v>
      </c>
      <c r="D4119" s="11" t="s">
        <v>260</v>
      </c>
      <c r="E4119" s="19" t="s">
        <v>8369</v>
      </c>
      <c r="F4119" s="10">
        <v>42036</v>
      </c>
      <c r="G4119" s="10">
        <v>45323</v>
      </c>
      <c r="H4119" s="11">
        <v>10</v>
      </c>
      <c r="I4119" s="20" t="s">
        <v>259</v>
      </c>
      <c r="J4119" s="11" t="s">
        <v>261</v>
      </c>
      <c r="K4119" s="11" t="s">
        <v>8715</v>
      </c>
      <c r="L4119" s="11">
        <v>2</v>
      </c>
    </row>
    <row r="4120" spans="1:12">
      <c r="A4120" s="11" t="s">
        <v>8120</v>
      </c>
      <c r="D4120" s="11" t="s">
        <v>260</v>
      </c>
      <c r="E4120" s="19" t="s">
        <v>8370</v>
      </c>
      <c r="F4120" s="10">
        <v>42036</v>
      </c>
      <c r="G4120" s="10">
        <v>45323</v>
      </c>
      <c r="H4120" s="11">
        <v>10</v>
      </c>
      <c r="I4120" s="20" t="s">
        <v>259</v>
      </c>
      <c r="J4120" s="11" t="s">
        <v>261</v>
      </c>
      <c r="K4120" s="11" t="s">
        <v>8715</v>
      </c>
      <c r="L4120" s="11">
        <v>2</v>
      </c>
    </row>
    <row r="4121" spans="1:12">
      <c r="A4121" s="11" t="s">
        <v>8121</v>
      </c>
      <c r="D4121" s="11" t="s">
        <v>260</v>
      </c>
      <c r="E4121" s="19" t="s">
        <v>8371</v>
      </c>
      <c r="F4121" s="10">
        <v>42036</v>
      </c>
      <c r="G4121" s="10">
        <v>45323</v>
      </c>
      <c r="H4121" s="11">
        <v>10</v>
      </c>
      <c r="I4121" s="20" t="s">
        <v>259</v>
      </c>
      <c r="J4121" s="11" t="s">
        <v>261</v>
      </c>
      <c r="K4121" s="11" t="s">
        <v>8715</v>
      </c>
      <c r="L4121" s="11">
        <v>2</v>
      </c>
    </row>
    <row r="4122" spans="1:12">
      <c r="A4122" s="11" t="s">
        <v>8122</v>
      </c>
      <c r="D4122" s="11" t="s">
        <v>260</v>
      </c>
      <c r="E4122" s="19" t="s">
        <v>8372</v>
      </c>
      <c r="F4122" s="10">
        <v>42036</v>
      </c>
      <c r="G4122" s="10">
        <v>45323</v>
      </c>
      <c r="H4122" s="11">
        <v>10</v>
      </c>
      <c r="I4122" s="20" t="s">
        <v>259</v>
      </c>
      <c r="J4122" s="11" t="s">
        <v>261</v>
      </c>
      <c r="K4122" s="11" t="s">
        <v>8715</v>
      </c>
      <c r="L4122" s="11">
        <v>2</v>
      </c>
    </row>
    <row r="4123" spans="1:12">
      <c r="A4123" s="11" t="s">
        <v>8123</v>
      </c>
      <c r="D4123" s="11" t="s">
        <v>260</v>
      </c>
      <c r="E4123" s="19" t="s">
        <v>8373</v>
      </c>
      <c r="F4123" s="10">
        <v>42036</v>
      </c>
      <c r="G4123" s="10">
        <v>45323</v>
      </c>
      <c r="H4123" s="11">
        <v>10</v>
      </c>
      <c r="I4123" s="20" t="s">
        <v>259</v>
      </c>
      <c r="J4123" s="11" t="s">
        <v>261</v>
      </c>
      <c r="K4123" s="11" t="s">
        <v>8715</v>
      </c>
      <c r="L4123" s="11">
        <v>2</v>
      </c>
    </row>
    <row r="4124" spans="1:12">
      <c r="A4124" s="11" t="s">
        <v>8124</v>
      </c>
      <c r="D4124" s="11" t="s">
        <v>260</v>
      </c>
      <c r="E4124" s="19" t="s">
        <v>8374</v>
      </c>
      <c r="F4124" s="10">
        <v>42036</v>
      </c>
      <c r="G4124" s="10">
        <v>45323</v>
      </c>
      <c r="H4124" s="11">
        <v>10</v>
      </c>
      <c r="I4124" s="20" t="s">
        <v>259</v>
      </c>
      <c r="J4124" s="11" t="s">
        <v>261</v>
      </c>
      <c r="K4124" s="11" t="s">
        <v>8715</v>
      </c>
      <c r="L4124" s="11">
        <v>2</v>
      </c>
    </row>
    <row r="4125" spans="1:12">
      <c r="A4125" s="11" t="s">
        <v>8125</v>
      </c>
      <c r="D4125" s="11" t="s">
        <v>260</v>
      </c>
      <c r="E4125" s="19" t="s">
        <v>8375</v>
      </c>
      <c r="F4125" s="10">
        <v>42036</v>
      </c>
      <c r="G4125" s="10">
        <v>45323</v>
      </c>
      <c r="H4125" s="11">
        <v>10</v>
      </c>
      <c r="I4125" s="20" t="s">
        <v>259</v>
      </c>
      <c r="J4125" s="11" t="s">
        <v>261</v>
      </c>
      <c r="K4125" s="11" t="s">
        <v>8715</v>
      </c>
      <c r="L4125" s="11">
        <v>2</v>
      </c>
    </row>
    <row r="4126" spans="1:12">
      <c r="A4126" s="11" t="s">
        <v>8126</v>
      </c>
      <c r="D4126" s="11" t="s">
        <v>260</v>
      </c>
      <c r="E4126" s="19" t="s">
        <v>8376</v>
      </c>
      <c r="F4126" s="10">
        <v>42036</v>
      </c>
      <c r="G4126" s="10">
        <v>45323</v>
      </c>
      <c r="H4126" s="11">
        <v>10</v>
      </c>
      <c r="I4126" s="20" t="s">
        <v>259</v>
      </c>
      <c r="J4126" s="11" t="s">
        <v>261</v>
      </c>
      <c r="K4126" s="11" t="s">
        <v>8715</v>
      </c>
      <c r="L4126" s="11">
        <v>2</v>
      </c>
    </row>
    <row r="4127" spans="1:12">
      <c r="A4127" s="11" t="s">
        <v>8127</v>
      </c>
      <c r="D4127" s="11" t="s">
        <v>260</v>
      </c>
      <c r="E4127" s="19" t="s">
        <v>8377</v>
      </c>
      <c r="F4127" s="10">
        <v>42036</v>
      </c>
      <c r="G4127" s="10">
        <v>45323</v>
      </c>
      <c r="H4127" s="11">
        <v>10</v>
      </c>
      <c r="I4127" s="20" t="s">
        <v>259</v>
      </c>
      <c r="J4127" s="11" t="s">
        <v>261</v>
      </c>
      <c r="K4127" s="11" t="s">
        <v>8715</v>
      </c>
      <c r="L4127" s="11">
        <v>2</v>
      </c>
    </row>
    <row r="4128" spans="1:12">
      <c r="A4128" s="11" t="s">
        <v>8128</v>
      </c>
      <c r="D4128" s="11" t="s">
        <v>260</v>
      </c>
      <c r="E4128" s="19" t="s">
        <v>8378</v>
      </c>
      <c r="F4128" s="10">
        <v>42036</v>
      </c>
      <c r="G4128" s="10">
        <v>45323</v>
      </c>
      <c r="H4128" s="11">
        <v>10</v>
      </c>
      <c r="I4128" s="20" t="s">
        <v>259</v>
      </c>
      <c r="J4128" s="11" t="s">
        <v>261</v>
      </c>
      <c r="K4128" s="11" t="s">
        <v>8715</v>
      </c>
      <c r="L4128" s="11">
        <v>2</v>
      </c>
    </row>
    <row r="4129" spans="1:12">
      <c r="A4129" s="11" t="s">
        <v>8129</v>
      </c>
      <c r="D4129" s="11" t="s">
        <v>260</v>
      </c>
      <c r="E4129" s="19" t="s">
        <v>8379</v>
      </c>
      <c r="F4129" s="10">
        <v>42036</v>
      </c>
      <c r="G4129" s="10">
        <v>45323</v>
      </c>
      <c r="H4129" s="11">
        <v>10</v>
      </c>
      <c r="I4129" s="20" t="s">
        <v>259</v>
      </c>
      <c r="J4129" s="11" t="s">
        <v>261</v>
      </c>
      <c r="K4129" s="11" t="s">
        <v>8715</v>
      </c>
      <c r="L4129" s="11">
        <v>2</v>
      </c>
    </row>
    <row r="4130" spans="1:12">
      <c r="A4130" s="11" t="s">
        <v>8130</v>
      </c>
      <c r="D4130" s="11" t="s">
        <v>260</v>
      </c>
      <c r="E4130" s="19" t="s">
        <v>8380</v>
      </c>
      <c r="F4130" s="10">
        <v>42036</v>
      </c>
      <c r="G4130" s="10">
        <v>45323</v>
      </c>
      <c r="H4130" s="11">
        <v>10</v>
      </c>
      <c r="I4130" s="20" t="s">
        <v>259</v>
      </c>
      <c r="J4130" s="11" t="s">
        <v>261</v>
      </c>
      <c r="K4130" s="11" t="s">
        <v>8715</v>
      </c>
      <c r="L4130" s="11">
        <v>2</v>
      </c>
    </row>
    <row r="4131" spans="1:12">
      <c r="A4131" s="11" t="s">
        <v>8131</v>
      </c>
      <c r="D4131" s="11" t="s">
        <v>260</v>
      </c>
      <c r="E4131" s="19" t="s">
        <v>8381</v>
      </c>
      <c r="F4131" s="10">
        <v>42036</v>
      </c>
      <c r="G4131" s="10">
        <v>45323</v>
      </c>
      <c r="H4131" s="11">
        <v>10</v>
      </c>
      <c r="I4131" s="20" t="s">
        <v>259</v>
      </c>
      <c r="J4131" s="11" t="s">
        <v>261</v>
      </c>
      <c r="K4131" s="11" t="s">
        <v>8715</v>
      </c>
      <c r="L4131" s="11">
        <v>2</v>
      </c>
    </row>
    <row r="4132" spans="1:12">
      <c r="A4132" s="11" t="s">
        <v>8132</v>
      </c>
      <c r="D4132" s="11" t="s">
        <v>260</v>
      </c>
      <c r="E4132" s="19" t="s">
        <v>8382</v>
      </c>
      <c r="F4132" s="10">
        <v>42036</v>
      </c>
      <c r="G4132" s="10">
        <v>45323</v>
      </c>
      <c r="H4132" s="11">
        <v>10</v>
      </c>
      <c r="I4132" s="20" t="s">
        <v>259</v>
      </c>
      <c r="J4132" s="11" t="s">
        <v>261</v>
      </c>
      <c r="K4132" s="11" t="s">
        <v>8715</v>
      </c>
      <c r="L4132" s="11">
        <v>2</v>
      </c>
    </row>
    <row r="4133" spans="1:12">
      <c r="A4133" s="11" t="s">
        <v>8133</v>
      </c>
      <c r="D4133" s="11" t="s">
        <v>260</v>
      </c>
      <c r="E4133" s="19" t="s">
        <v>8383</v>
      </c>
      <c r="F4133" s="10">
        <v>42036</v>
      </c>
      <c r="G4133" s="10">
        <v>45323</v>
      </c>
      <c r="H4133" s="11">
        <v>10</v>
      </c>
      <c r="I4133" s="20" t="s">
        <v>259</v>
      </c>
      <c r="J4133" s="11" t="s">
        <v>261</v>
      </c>
      <c r="K4133" s="11" t="s">
        <v>8715</v>
      </c>
      <c r="L4133" s="11">
        <v>2</v>
      </c>
    </row>
    <row r="4134" spans="1:12">
      <c r="A4134" s="11" t="s">
        <v>8134</v>
      </c>
      <c r="D4134" s="11" t="s">
        <v>260</v>
      </c>
      <c r="E4134" s="19" t="s">
        <v>8384</v>
      </c>
      <c r="F4134" s="10">
        <v>42036</v>
      </c>
      <c r="G4134" s="10">
        <v>45323</v>
      </c>
      <c r="H4134" s="11">
        <v>10</v>
      </c>
      <c r="I4134" s="20" t="s">
        <v>259</v>
      </c>
      <c r="J4134" s="11" t="s">
        <v>261</v>
      </c>
      <c r="K4134" s="11" t="s">
        <v>8715</v>
      </c>
      <c r="L4134" s="11">
        <v>2</v>
      </c>
    </row>
    <row r="4135" spans="1:12">
      <c r="A4135" s="11" t="s">
        <v>8135</v>
      </c>
      <c r="D4135" s="11" t="s">
        <v>260</v>
      </c>
      <c r="E4135" s="19" t="s">
        <v>8385</v>
      </c>
      <c r="F4135" s="10">
        <v>42036</v>
      </c>
      <c r="G4135" s="10">
        <v>45323</v>
      </c>
      <c r="H4135" s="11">
        <v>10</v>
      </c>
      <c r="I4135" s="20" t="s">
        <v>259</v>
      </c>
      <c r="J4135" s="11" t="s">
        <v>261</v>
      </c>
      <c r="K4135" s="11" t="s">
        <v>8715</v>
      </c>
      <c r="L4135" s="11">
        <v>2</v>
      </c>
    </row>
    <row r="4136" spans="1:12">
      <c r="A4136" s="11" t="s">
        <v>8136</v>
      </c>
      <c r="D4136" s="11" t="s">
        <v>260</v>
      </c>
      <c r="E4136" s="19" t="s">
        <v>8386</v>
      </c>
      <c r="F4136" s="10">
        <v>42036</v>
      </c>
      <c r="G4136" s="10">
        <v>45323</v>
      </c>
      <c r="H4136" s="11">
        <v>10</v>
      </c>
      <c r="I4136" s="20" t="s">
        <v>259</v>
      </c>
      <c r="J4136" s="11" t="s">
        <v>261</v>
      </c>
      <c r="K4136" s="11" t="s">
        <v>8715</v>
      </c>
      <c r="L4136" s="11">
        <v>2</v>
      </c>
    </row>
    <row r="4137" spans="1:12">
      <c r="A4137" s="11" t="s">
        <v>8137</v>
      </c>
      <c r="D4137" s="11" t="s">
        <v>260</v>
      </c>
      <c r="E4137" s="19" t="s">
        <v>8387</v>
      </c>
      <c r="F4137" s="10">
        <v>42036</v>
      </c>
      <c r="G4137" s="10">
        <v>45323</v>
      </c>
      <c r="H4137" s="11">
        <v>10</v>
      </c>
      <c r="I4137" s="20" t="s">
        <v>259</v>
      </c>
      <c r="J4137" s="11" t="s">
        <v>261</v>
      </c>
      <c r="K4137" s="11" t="s">
        <v>8715</v>
      </c>
      <c r="L4137" s="11">
        <v>2</v>
      </c>
    </row>
    <row r="4138" spans="1:12">
      <c r="A4138" s="11" t="s">
        <v>8138</v>
      </c>
      <c r="D4138" s="11" t="s">
        <v>260</v>
      </c>
      <c r="E4138" s="19" t="s">
        <v>8388</v>
      </c>
      <c r="F4138" s="10">
        <v>42036</v>
      </c>
      <c r="G4138" s="10">
        <v>45323</v>
      </c>
      <c r="H4138" s="11">
        <v>10</v>
      </c>
      <c r="I4138" s="20" t="s">
        <v>259</v>
      </c>
      <c r="J4138" s="11" t="s">
        <v>261</v>
      </c>
      <c r="K4138" s="11" t="s">
        <v>8715</v>
      </c>
      <c r="L4138" s="11">
        <v>2</v>
      </c>
    </row>
    <row r="4139" spans="1:12">
      <c r="A4139" s="11" t="s">
        <v>8139</v>
      </c>
      <c r="D4139" s="11" t="s">
        <v>260</v>
      </c>
      <c r="E4139" s="19" t="s">
        <v>8389</v>
      </c>
      <c r="F4139" s="10">
        <v>42036</v>
      </c>
      <c r="G4139" s="10">
        <v>45323</v>
      </c>
      <c r="H4139" s="11">
        <v>10</v>
      </c>
      <c r="I4139" s="20" t="s">
        <v>259</v>
      </c>
      <c r="J4139" s="11" t="s">
        <v>261</v>
      </c>
      <c r="K4139" s="11" t="s">
        <v>8715</v>
      </c>
      <c r="L4139" s="11">
        <v>2</v>
      </c>
    </row>
    <row r="4140" spans="1:12">
      <c r="A4140" s="11" t="s">
        <v>8140</v>
      </c>
      <c r="D4140" s="11" t="s">
        <v>260</v>
      </c>
      <c r="E4140" s="19" t="s">
        <v>8390</v>
      </c>
      <c r="F4140" s="10">
        <v>42036</v>
      </c>
      <c r="G4140" s="10">
        <v>45323</v>
      </c>
      <c r="H4140" s="11">
        <v>10</v>
      </c>
      <c r="I4140" s="20" t="s">
        <v>259</v>
      </c>
      <c r="J4140" s="11" t="s">
        <v>261</v>
      </c>
      <c r="K4140" s="11" t="s">
        <v>8715</v>
      </c>
      <c r="L4140" s="11">
        <v>2</v>
      </c>
    </row>
    <row r="4141" spans="1:12">
      <c r="A4141" s="11" t="s">
        <v>8141</v>
      </c>
      <c r="D4141" s="11" t="s">
        <v>260</v>
      </c>
      <c r="E4141" s="19" t="s">
        <v>8391</v>
      </c>
      <c r="F4141" s="10">
        <v>42036</v>
      </c>
      <c r="G4141" s="10">
        <v>45323</v>
      </c>
      <c r="H4141" s="11">
        <v>10</v>
      </c>
      <c r="I4141" s="20" t="s">
        <v>259</v>
      </c>
      <c r="J4141" s="11" t="s">
        <v>261</v>
      </c>
      <c r="K4141" s="11" t="s">
        <v>8715</v>
      </c>
      <c r="L4141" s="11">
        <v>2</v>
      </c>
    </row>
    <row r="4142" spans="1:12">
      <c r="A4142" s="11" t="s">
        <v>8142</v>
      </c>
      <c r="D4142" s="11" t="s">
        <v>260</v>
      </c>
      <c r="E4142" s="19" t="s">
        <v>8392</v>
      </c>
      <c r="F4142" s="10">
        <v>42036</v>
      </c>
      <c r="G4142" s="10">
        <v>45323</v>
      </c>
      <c r="H4142" s="11">
        <v>10</v>
      </c>
      <c r="I4142" s="20" t="s">
        <v>259</v>
      </c>
      <c r="J4142" s="11" t="s">
        <v>261</v>
      </c>
      <c r="K4142" s="11" t="s">
        <v>8715</v>
      </c>
      <c r="L4142" s="11">
        <v>2</v>
      </c>
    </row>
    <row r="4143" spans="1:12">
      <c r="A4143" s="11" t="s">
        <v>8143</v>
      </c>
      <c r="D4143" s="11" t="s">
        <v>260</v>
      </c>
      <c r="E4143" s="19" t="s">
        <v>8393</v>
      </c>
      <c r="F4143" s="10">
        <v>42036</v>
      </c>
      <c r="G4143" s="10">
        <v>45323</v>
      </c>
      <c r="H4143" s="11">
        <v>10</v>
      </c>
      <c r="I4143" s="20" t="s">
        <v>259</v>
      </c>
      <c r="J4143" s="11" t="s">
        <v>261</v>
      </c>
      <c r="K4143" s="11" t="s">
        <v>8715</v>
      </c>
      <c r="L4143" s="11">
        <v>2</v>
      </c>
    </row>
    <row r="4144" spans="1:12">
      <c r="A4144" s="11" t="s">
        <v>8144</v>
      </c>
      <c r="D4144" s="11" t="s">
        <v>260</v>
      </c>
      <c r="E4144" s="19" t="s">
        <v>8394</v>
      </c>
      <c r="F4144" s="10">
        <v>42036</v>
      </c>
      <c r="G4144" s="10">
        <v>45323</v>
      </c>
      <c r="H4144" s="11">
        <v>10</v>
      </c>
      <c r="I4144" s="20" t="s">
        <v>259</v>
      </c>
      <c r="J4144" s="11" t="s">
        <v>261</v>
      </c>
      <c r="K4144" s="11" t="s">
        <v>8715</v>
      </c>
      <c r="L4144" s="11">
        <v>2</v>
      </c>
    </row>
    <row r="4145" spans="1:12">
      <c r="A4145" s="11" t="s">
        <v>8145</v>
      </c>
      <c r="D4145" s="11" t="s">
        <v>260</v>
      </c>
      <c r="E4145" s="19" t="s">
        <v>8395</v>
      </c>
      <c r="F4145" s="10">
        <v>42036</v>
      </c>
      <c r="G4145" s="10">
        <v>45323</v>
      </c>
      <c r="H4145" s="11">
        <v>10</v>
      </c>
      <c r="I4145" s="20" t="s">
        <v>259</v>
      </c>
      <c r="J4145" s="11" t="s">
        <v>261</v>
      </c>
      <c r="K4145" s="11" t="s">
        <v>8715</v>
      </c>
      <c r="L4145" s="11">
        <v>2</v>
      </c>
    </row>
    <row r="4146" spans="1:12">
      <c r="A4146" s="11" t="s">
        <v>8146</v>
      </c>
      <c r="D4146" s="11" t="s">
        <v>260</v>
      </c>
      <c r="E4146" s="19" t="s">
        <v>8396</v>
      </c>
      <c r="F4146" s="10">
        <v>42036</v>
      </c>
      <c r="G4146" s="10">
        <v>45323</v>
      </c>
      <c r="H4146" s="11">
        <v>10</v>
      </c>
      <c r="I4146" s="20" t="s">
        <v>259</v>
      </c>
      <c r="J4146" s="11" t="s">
        <v>261</v>
      </c>
      <c r="K4146" s="11" t="s">
        <v>8715</v>
      </c>
      <c r="L4146" s="11">
        <v>2</v>
      </c>
    </row>
    <row r="4147" spans="1:12">
      <c r="A4147" s="11" t="s">
        <v>8147</v>
      </c>
      <c r="D4147" s="11" t="s">
        <v>260</v>
      </c>
      <c r="E4147" s="19" t="s">
        <v>8397</v>
      </c>
      <c r="F4147" s="10">
        <v>42036</v>
      </c>
      <c r="G4147" s="10">
        <v>45323</v>
      </c>
      <c r="H4147" s="11">
        <v>10</v>
      </c>
      <c r="I4147" s="20" t="s">
        <v>259</v>
      </c>
      <c r="J4147" s="11" t="s">
        <v>261</v>
      </c>
      <c r="K4147" s="11" t="s">
        <v>8715</v>
      </c>
      <c r="L4147" s="11">
        <v>2</v>
      </c>
    </row>
    <row r="4148" spans="1:12">
      <c r="A4148" s="11" t="s">
        <v>8148</v>
      </c>
      <c r="D4148" s="11" t="s">
        <v>260</v>
      </c>
      <c r="E4148" s="19" t="s">
        <v>8398</v>
      </c>
      <c r="F4148" s="10">
        <v>42036</v>
      </c>
      <c r="G4148" s="10">
        <v>45323</v>
      </c>
      <c r="H4148" s="11">
        <v>10</v>
      </c>
      <c r="I4148" s="20" t="s">
        <v>259</v>
      </c>
      <c r="J4148" s="11" t="s">
        <v>261</v>
      </c>
      <c r="K4148" s="11" t="s">
        <v>8715</v>
      </c>
      <c r="L4148" s="11">
        <v>2</v>
      </c>
    </row>
    <row r="4149" spans="1:12">
      <c r="A4149" s="11" t="s">
        <v>8149</v>
      </c>
      <c r="D4149" s="11" t="s">
        <v>260</v>
      </c>
      <c r="E4149" s="19" t="s">
        <v>8399</v>
      </c>
      <c r="F4149" s="10">
        <v>42036</v>
      </c>
      <c r="G4149" s="10">
        <v>45323</v>
      </c>
      <c r="H4149" s="11">
        <v>10</v>
      </c>
      <c r="I4149" s="20" t="s">
        <v>259</v>
      </c>
      <c r="J4149" s="11" t="s">
        <v>261</v>
      </c>
      <c r="K4149" s="11" t="s">
        <v>8715</v>
      </c>
      <c r="L4149" s="11">
        <v>2</v>
      </c>
    </row>
    <row r="4150" spans="1:12">
      <c r="A4150" s="11" t="s">
        <v>8150</v>
      </c>
      <c r="D4150" s="11" t="s">
        <v>260</v>
      </c>
      <c r="E4150" s="19" t="s">
        <v>8400</v>
      </c>
      <c r="F4150" s="10">
        <v>42036</v>
      </c>
      <c r="G4150" s="10">
        <v>45323</v>
      </c>
      <c r="H4150" s="11">
        <v>10</v>
      </c>
      <c r="I4150" s="20" t="s">
        <v>259</v>
      </c>
      <c r="J4150" s="11" t="s">
        <v>261</v>
      </c>
      <c r="K4150" s="11" t="s">
        <v>8715</v>
      </c>
      <c r="L4150" s="11">
        <v>2</v>
      </c>
    </row>
    <row r="4151" spans="1:12">
      <c r="A4151" s="11" t="s">
        <v>8151</v>
      </c>
      <c r="D4151" s="11" t="s">
        <v>260</v>
      </c>
      <c r="E4151" s="19" t="s">
        <v>8401</v>
      </c>
      <c r="F4151" s="10">
        <v>42036</v>
      </c>
      <c r="G4151" s="10">
        <v>45323</v>
      </c>
      <c r="H4151" s="11">
        <v>10</v>
      </c>
      <c r="I4151" s="20" t="s">
        <v>259</v>
      </c>
      <c r="J4151" s="11" t="s">
        <v>261</v>
      </c>
      <c r="K4151" s="11" t="s">
        <v>8715</v>
      </c>
      <c r="L4151" s="11">
        <v>2</v>
      </c>
    </row>
    <row r="4152" spans="1:12">
      <c r="A4152" s="11" t="s">
        <v>8152</v>
      </c>
      <c r="D4152" s="11" t="s">
        <v>260</v>
      </c>
      <c r="E4152" s="19" t="s">
        <v>8402</v>
      </c>
      <c r="F4152" s="10">
        <v>42036</v>
      </c>
      <c r="G4152" s="10">
        <v>45323</v>
      </c>
      <c r="H4152" s="11">
        <v>10</v>
      </c>
      <c r="I4152" s="20" t="s">
        <v>259</v>
      </c>
      <c r="J4152" s="11" t="s">
        <v>261</v>
      </c>
      <c r="K4152" s="11" t="s">
        <v>8715</v>
      </c>
      <c r="L4152" s="11">
        <v>2</v>
      </c>
    </row>
    <row r="4153" spans="1:12">
      <c r="A4153" s="11" t="s">
        <v>8153</v>
      </c>
      <c r="D4153" s="11" t="s">
        <v>260</v>
      </c>
      <c r="E4153" s="19" t="s">
        <v>8403</v>
      </c>
      <c r="F4153" s="10">
        <v>42036</v>
      </c>
      <c r="G4153" s="10">
        <v>45323</v>
      </c>
      <c r="H4153" s="11">
        <v>10</v>
      </c>
      <c r="I4153" s="20" t="s">
        <v>259</v>
      </c>
      <c r="J4153" s="11" t="s">
        <v>261</v>
      </c>
      <c r="K4153" s="11" t="s">
        <v>8715</v>
      </c>
      <c r="L4153" s="11">
        <v>2</v>
      </c>
    </row>
    <row r="4154" spans="1:12">
      <c r="A4154" s="11" t="s">
        <v>8154</v>
      </c>
      <c r="D4154" s="11" t="s">
        <v>260</v>
      </c>
      <c r="E4154" s="19" t="s">
        <v>8404</v>
      </c>
      <c r="F4154" s="10">
        <v>42036</v>
      </c>
      <c r="G4154" s="10">
        <v>45323</v>
      </c>
      <c r="H4154" s="11">
        <v>10</v>
      </c>
      <c r="I4154" s="20" t="s">
        <v>259</v>
      </c>
      <c r="J4154" s="11" t="s">
        <v>261</v>
      </c>
      <c r="K4154" s="11" t="s">
        <v>8715</v>
      </c>
      <c r="L4154" s="11">
        <v>2</v>
      </c>
    </row>
    <row r="4155" spans="1:12">
      <c r="A4155" s="11" t="s">
        <v>8155</v>
      </c>
      <c r="D4155" s="11" t="s">
        <v>260</v>
      </c>
      <c r="E4155" s="19" t="s">
        <v>8405</v>
      </c>
      <c r="F4155" s="10">
        <v>42036</v>
      </c>
      <c r="G4155" s="10">
        <v>45323</v>
      </c>
      <c r="H4155" s="11">
        <v>10</v>
      </c>
      <c r="I4155" s="20" t="s">
        <v>259</v>
      </c>
      <c r="J4155" s="11" t="s">
        <v>261</v>
      </c>
      <c r="K4155" s="11" t="s">
        <v>8715</v>
      </c>
      <c r="L4155" s="11">
        <v>2</v>
      </c>
    </row>
    <row r="4156" spans="1:12">
      <c r="A4156" s="11" t="s">
        <v>8156</v>
      </c>
      <c r="D4156" s="11" t="s">
        <v>260</v>
      </c>
      <c r="E4156" s="19" t="s">
        <v>8406</v>
      </c>
      <c r="F4156" s="10">
        <v>42036</v>
      </c>
      <c r="G4156" s="10">
        <v>45323</v>
      </c>
      <c r="H4156" s="11">
        <v>10</v>
      </c>
      <c r="I4156" s="20" t="s">
        <v>259</v>
      </c>
      <c r="J4156" s="11" t="s">
        <v>261</v>
      </c>
      <c r="K4156" s="11" t="s">
        <v>8715</v>
      </c>
      <c r="L4156" s="11">
        <v>2</v>
      </c>
    </row>
    <row r="4157" spans="1:12">
      <c r="A4157" s="11" t="s">
        <v>8157</v>
      </c>
      <c r="D4157" s="11" t="s">
        <v>260</v>
      </c>
      <c r="E4157" s="19" t="s">
        <v>8407</v>
      </c>
      <c r="F4157" s="10">
        <v>42036</v>
      </c>
      <c r="G4157" s="10">
        <v>45323</v>
      </c>
      <c r="H4157" s="11">
        <v>10</v>
      </c>
      <c r="I4157" s="20" t="s">
        <v>259</v>
      </c>
      <c r="J4157" s="11" t="s">
        <v>261</v>
      </c>
      <c r="K4157" s="11" t="s">
        <v>8715</v>
      </c>
      <c r="L4157" s="11">
        <v>2</v>
      </c>
    </row>
    <row r="4158" spans="1:12">
      <c r="A4158" s="11" t="s">
        <v>8158</v>
      </c>
      <c r="D4158" s="11" t="s">
        <v>260</v>
      </c>
      <c r="E4158" s="19" t="s">
        <v>8408</v>
      </c>
      <c r="F4158" s="10">
        <v>42036</v>
      </c>
      <c r="G4158" s="10">
        <v>45323</v>
      </c>
      <c r="H4158" s="11">
        <v>10</v>
      </c>
      <c r="I4158" s="20" t="s">
        <v>259</v>
      </c>
      <c r="J4158" s="11" t="s">
        <v>261</v>
      </c>
      <c r="K4158" s="11" t="s">
        <v>8715</v>
      </c>
      <c r="L4158" s="11">
        <v>2</v>
      </c>
    </row>
    <row r="4159" spans="1:12">
      <c r="A4159" s="11" t="s">
        <v>8159</v>
      </c>
      <c r="D4159" s="11" t="s">
        <v>260</v>
      </c>
      <c r="E4159" s="19" t="s">
        <v>8409</v>
      </c>
      <c r="F4159" s="10">
        <v>42036</v>
      </c>
      <c r="G4159" s="10">
        <v>45323</v>
      </c>
      <c r="H4159" s="11">
        <v>10</v>
      </c>
      <c r="I4159" s="20" t="s">
        <v>259</v>
      </c>
      <c r="J4159" s="11" t="s">
        <v>261</v>
      </c>
      <c r="K4159" s="11" t="s">
        <v>8715</v>
      </c>
      <c r="L4159" s="11">
        <v>2</v>
      </c>
    </row>
    <row r="4160" spans="1:12">
      <c r="A4160" s="11" t="s">
        <v>8160</v>
      </c>
      <c r="D4160" s="11" t="s">
        <v>260</v>
      </c>
      <c r="E4160" s="19" t="s">
        <v>8410</v>
      </c>
      <c r="F4160" s="10">
        <v>42036</v>
      </c>
      <c r="G4160" s="10">
        <v>45323</v>
      </c>
      <c r="H4160" s="11">
        <v>10</v>
      </c>
      <c r="I4160" s="20" t="s">
        <v>259</v>
      </c>
      <c r="J4160" s="11" t="s">
        <v>261</v>
      </c>
      <c r="K4160" s="11" t="s">
        <v>8715</v>
      </c>
      <c r="L4160" s="11">
        <v>2</v>
      </c>
    </row>
    <row r="4161" spans="1:12">
      <c r="A4161" s="11" t="s">
        <v>8161</v>
      </c>
      <c r="D4161" s="11" t="s">
        <v>260</v>
      </c>
      <c r="E4161" s="19" t="s">
        <v>8411</v>
      </c>
      <c r="F4161" s="10">
        <v>42036</v>
      </c>
      <c r="G4161" s="10">
        <v>45323</v>
      </c>
      <c r="H4161" s="11">
        <v>10</v>
      </c>
      <c r="I4161" s="20" t="s">
        <v>259</v>
      </c>
      <c r="J4161" s="11" t="s">
        <v>261</v>
      </c>
      <c r="K4161" s="11" t="s">
        <v>8715</v>
      </c>
      <c r="L4161" s="11">
        <v>2</v>
      </c>
    </row>
    <row r="4162" spans="1:12">
      <c r="A4162" s="11" t="s">
        <v>8162</v>
      </c>
      <c r="D4162" s="11" t="s">
        <v>260</v>
      </c>
      <c r="E4162" s="19" t="s">
        <v>8412</v>
      </c>
      <c r="F4162" s="10">
        <v>42036</v>
      </c>
      <c r="G4162" s="10">
        <v>45323</v>
      </c>
      <c r="H4162" s="11">
        <v>10</v>
      </c>
      <c r="I4162" s="20" t="s">
        <v>259</v>
      </c>
      <c r="J4162" s="11" t="s">
        <v>261</v>
      </c>
      <c r="K4162" s="11" t="s">
        <v>8715</v>
      </c>
      <c r="L4162" s="11">
        <v>2</v>
      </c>
    </row>
    <row r="4163" spans="1:12">
      <c r="A4163" s="11" t="s">
        <v>8163</v>
      </c>
      <c r="D4163" s="11" t="s">
        <v>260</v>
      </c>
      <c r="E4163" s="19" t="s">
        <v>8413</v>
      </c>
      <c r="F4163" s="10">
        <v>42036</v>
      </c>
      <c r="G4163" s="10">
        <v>45323</v>
      </c>
      <c r="H4163" s="11">
        <v>10</v>
      </c>
      <c r="I4163" s="20" t="s">
        <v>259</v>
      </c>
      <c r="J4163" s="11" t="s">
        <v>261</v>
      </c>
      <c r="K4163" s="11" t="s">
        <v>8715</v>
      </c>
      <c r="L4163" s="11">
        <v>2</v>
      </c>
    </row>
    <row r="4164" spans="1:12">
      <c r="A4164" s="11" t="s">
        <v>8164</v>
      </c>
      <c r="D4164" s="11" t="s">
        <v>260</v>
      </c>
      <c r="E4164" s="19" t="s">
        <v>8414</v>
      </c>
      <c r="F4164" s="10">
        <v>42036</v>
      </c>
      <c r="G4164" s="10">
        <v>45323</v>
      </c>
      <c r="H4164" s="11">
        <v>10</v>
      </c>
      <c r="I4164" s="20" t="s">
        <v>259</v>
      </c>
      <c r="J4164" s="11" t="s">
        <v>261</v>
      </c>
      <c r="K4164" s="11" t="s">
        <v>8715</v>
      </c>
      <c r="L4164" s="11">
        <v>2</v>
      </c>
    </row>
    <row r="4165" spans="1:12">
      <c r="A4165" s="11" t="s">
        <v>8165</v>
      </c>
      <c r="D4165" s="11" t="s">
        <v>260</v>
      </c>
      <c r="E4165" s="19" t="s">
        <v>8415</v>
      </c>
      <c r="F4165" s="10">
        <v>42036</v>
      </c>
      <c r="G4165" s="10">
        <v>45323</v>
      </c>
      <c r="H4165" s="11">
        <v>10</v>
      </c>
      <c r="I4165" s="20" t="s">
        <v>259</v>
      </c>
      <c r="J4165" s="11" t="s">
        <v>261</v>
      </c>
      <c r="K4165" s="11" t="s">
        <v>8715</v>
      </c>
      <c r="L4165" s="11">
        <v>2</v>
      </c>
    </row>
    <row r="4166" spans="1:12">
      <c r="A4166" s="11" t="s">
        <v>8166</v>
      </c>
      <c r="D4166" s="11" t="s">
        <v>260</v>
      </c>
      <c r="E4166" s="19" t="s">
        <v>8416</v>
      </c>
      <c r="F4166" s="10">
        <v>42036</v>
      </c>
      <c r="G4166" s="10">
        <v>45323</v>
      </c>
      <c r="H4166" s="11">
        <v>10</v>
      </c>
      <c r="I4166" s="20" t="s">
        <v>259</v>
      </c>
      <c r="J4166" s="11" t="s">
        <v>261</v>
      </c>
      <c r="K4166" s="11" t="s">
        <v>8715</v>
      </c>
      <c r="L4166" s="11">
        <v>2</v>
      </c>
    </row>
    <row r="4167" spans="1:12">
      <c r="A4167" s="11" t="s">
        <v>8167</v>
      </c>
      <c r="D4167" s="11" t="s">
        <v>260</v>
      </c>
      <c r="E4167" s="19" t="s">
        <v>8417</v>
      </c>
      <c r="F4167" s="10">
        <v>42036</v>
      </c>
      <c r="G4167" s="10">
        <v>45323</v>
      </c>
      <c r="H4167" s="11">
        <v>10</v>
      </c>
      <c r="I4167" s="20" t="s">
        <v>259</v>
      </c>
      <c r="J4167" s="11" t="s">
        <v>261</v>
      </c>
      <c r="K4167" s="11" t="s">
        <v>8715</v>
      </c>
      <c r="L4167" s="11">
        <v>2</v>
      </c>
    </row>
    <row r="4168" spans="1:12">
      <c r="A4168" s="11" t="s">
        <v>8168</v>
      </c>
      <c r="D4168" s="11" t="s">
        <v>260</v>
      </c>
      <c r="E4168" s="19" t="s">
        <v>8418</v>
      </c>
      <c r="F4168" s="10">
        <v>42036</v>
      </c>
      <c r="G4168" s="10">
        <v>45323</v>
      </c>
      <c r="H4168" s="11">
        <v>10</v>
      </c>
      <c r="I4168" s="20" t="s">
        <v>259</v>
      </c>
      <c r="J4168" s="11" t="s">
        <v>261</v>
      </c>
      <c r="K4168" s="11" t="s">
        <v>8715</v>
      </c>
      <c r="L4168" s="11">
        <v>2</v>
      </c>
    </row>
    <row r="4169" spans="1:12">
      <c r="A4169" s="11" t="s">
        <v>8169</v>
      </c>
      <c r="D4169" s="11" t="s">
        <v>260</v>
      </c>
      <c r="E4169" s="19" t="s">
        <v>8419</v>
      </c>
      <c r="F4169" s="10">
        <v>42036</v>
      </c>
      <c r="G4169" s="10">
        <v>45323</v>
      </c>
      <c r="H4169" s="11">
        <v>10</v>
      </c>
      <c r="I4169" s="20" t="s">
        <v>259</v>
      </c>
      <c r="J4169" s="11" t="s">
        <v>261</v>
      </c>
      <c r="K4169" s="11" t="s">
        <v>8715</v>
      </c>
      <c r="L4169" s="11">
        <v>2</v>
      </c>
    </row>
    <row r="4170" spans="1:12">
      <c r="A4170" s="11" t="s">
        <v>8170</v>
      </c>
      <c r="D4170" s="11" t="s">
        <v>260</v>
      </c>
      <c r="E4170" s="19" t="s">
        <v>8420</v>
      </c>
      <c r="F4170" s="10">
        <v>42036</v>
      </c>
      <c r="G4170" s="10">
        <v>45323</v>
      </c>
      <c r="H4170" s="11">
        <v>10</v>
      </c>
      <c r="I4170" s="20" t="s">
        <v>259</v>
      </c>
      <c r="J4170" s="11" t="s">
        <v>261</v>
      </c>
      <c r="K4170" s="11" t="s">
        <v>8715</v>
      </c>
      <c r="L4170" s="11">
        <v>2</v>
      </c>
    </row>
    <row r="4171" spans="1:12">
      <c r="A4171" s="11" t="s">
        <v>8171</v>
      </c>
      <c r="D4171" s="11" t="s">
        <v>260</v>
      </c>
      <c r="E4171" s="19" t="s">
        <v>8421</v>
      </c>
      <c r="F4171" s="10">
        <v>42036</v>
      </c>
      <c r="G4171" s="10">
        <v>45323</v>
      </c>
      <c r="H4171" s="11">
        <v>10</v>
      </c>
      <c r="I4171" s="20" t="s">
        <v>259</v>
      </c>
      <c r="J4171" s="11" t="s">
        <v>261</v>
      </c>
      <c r="K4171" s="11" t="s">
        <v>8715</v>
      </c>
      <c r="L4171" s="11">
        <v>2</v>
      </c>
    </row>
    <row r="4172" spans="1:12">
      <c r="A4172" s="11" t="s">
        <v>8172</v>
      </c>
      <c r="D4172" s="11" t="s">
        <v>260</v>
      </c>
      <c r="E4172" s="19" t="s">
        <v>8422</v>
      </c>
      <c r="F4172" s="10">
        <v>42036</v>
      </c>
      <c r="G4172" s="10">
        <v>45323</v>
      </c>
      <c r="H4172" s="11">
        <v>10</v>
      </c>
      <c r="I4172" s="20" t="s">
        <v>259</v>
      </c>
      <c r="J4172" s="11" t="s">
        <v>261</v>
      </c>
      <c r="K4172" s="11" t="s">
        <v>8715</v>
      </c>
      <c r="L4172" s="11">
        <v>2</v>
      </c>
    </row>
    <row r="4173" spans="1:12">
      <c r="A4173" s="11" t="s">
        <v>8173</v>
      </c>
      <c r="D4173" s="11" t="s">
        <v>260</v>
      </c>
      <c r="E4173" s="19" t="s">
        <v>8423</v>
      </c>
      <c r="F4173" s="10">
        <v>42036</v>
      </c>
      <c r="G4173" s="10">
        <v>45323</v>
      </c>
      <c r="H4173" s="11">
        <v>10</v>
      </c>
      <c r="I4173" s="20" t="s">
        <v>259</v>
      </c>
      <c r="J4173" s="11" t="s">
        <v>261</v>
      </c>
      <c r="K4173" s="11" t="s">
        <v>8715</v>
      </c>
      <c r="L4173" s="11">
        <v>2</v>
      </c>
    </row>
    <row r="4174" spans="1:12">
      <c r="A4174" s="11" t="s">
        <v>8174</v>
      </c>
      <c r="D4174" s="11" t="s">
        <v>260</v>
      </c>
      <c r="E4174" s="19" t="s">
        <v>8424</v>
      </c>
      <c r="F4174" s="10">
        <v>42036</v>
      </c>
      <c r="G4174" s="10">
        <v>45323</v>
      </c>
      <c r="H4174" s="11">
        <v>10</v>
      </c>
      <c r="I4174" s="20" t="s">
        <v>259</v>
      </c>
      <c r="J4174" s="11" t="s">
        <v>261</v>
      </c>
      <c r="K4174" s="11" t="s">
        <v>8715</v>
      </c>
      <c r="L4174" s="11">
        <v>2</v>
      </c>
    </row>
    <row r="4175" spans="1:12">
      <c r="A4175" s="11" t="s">
        <v>8175</v>
      </c>
      <c r="D4175" s="11" t="s">
        <v>260</v>
      </c>
      <c r="E4175" s="19" t="s">
        <v>8425</v>
      </c>
      <c r="F4175" s="10">
        <v>42036</v>
      </c>
      <c r="G4175" s="10">
        <v>45323</v>
      </c>
      <c r="H4175" s="11">
        <v>10</v>
      </c>
      <c r="I4175" s="20" t="s">
        <v>259</v>
      </c>
      <c r="J4175" s="11" t="s">
        <v>261</v>
      </c>
      <c r="K4175" s="11" t="s">
        <v>8715</v>
      </c>
      <c r="L4175" s="11">
        <v>2</v>
      </c>
    </row>
    <row r="4176" spans="1:12">
      <c r="A4176" s="11" t="s">
        <v>8176</v>
      </c>
      <c r="D4176" s="11" t="s">
        <v>260</v>
      </c>
      <c r="E4176" s="19" t="s">
        <v>8426</v>
      </c>
      <c r="F4176" s="10">
        <v>42036</v>
      </c>
      <c r="G4176" s="10">
        <v>45323</v>
      </c>
      <c r="H4176" s="11">
        <v>10</v>
      </c>
      <c r="I4176" s="20" t="s">
        <v>259</v>
      </c>
      <c r="J4176" s="11" t="s">
        <v>261</v>
      </c>
      <c r="K4176" s="11" t="s">
        <v>8715</v>
      </c>
      <c r="L4176" s="11">
        <v>2</v>
      </c>
    </row>
    <row r="4177" spans="1:12">
      <c r="A4177" s="11" t="s">
        <v>8177</v>
      </c>
      <c r="D4177" s="11" t="s">
        <v>260</v>
      </c>
      <c r="E4177" s="19" t="s">
        <v>8427</v>
      </c>
      <c r="F4177" s="10">
        <v>42036</v>
      </c>
      <c r="G4177" s="10">
        <v>45323</v>
      </c>
      <c r="H4177" s="11">
        <v>10</v>
      </c>
      <c r="I4177" s="20" t="s">
        <v>259</v>
      </c>
      <c r="J4177" s="11" t="s">
        <v>261</v>
      </c>
      <c r="K4177" s="11" t="s">
        <v>8715</v>
      </c>
      <c r="L4177" s="11">
        <v>2</v>
      </c>
    </row>
    <row r="4178" spans="1:12">
      <c r="A4178" s="11" t="s">
        <v>8178</v>
      </c>
      <c r="D4178" s="11" t="s">
        <v>260</v>
      </c>
      <c r="E4178" s="19" t="s">
        <v>8428</v>
      </c>
      <c r="F4178" s="10">
        <v>42036</v>
      </c>
      <c r="G4178" s="10">
        <v>45323</v>
      </c>
      <c r="H4178" s="11">
        <v>10</v>
      </c>
      <c r="I4178" s="20" t="s">
        <v>259</v>
      </c>
      <c r="J4178" s="11" t="s">
        <v>261</v>
      </c>
      <c r="K4178" s="11" t="s">
        <v>8715</v>
      </c>
      <c r="L4178" s="11">
        <v>2</v>
      </c>
    </row>
    <row r="4179" spans="1:12">
      <c r="A4179" s="11" t="s">
        <v>8179</v>
      </c>
      <c r="D4179" s="11" t="s">
        <v>260</v>
      </c>
      <c r="E4179" s="19" t="s">
        <v>8429</v>
      </c>
      <c r="F4179" s="10">
        <v>42036</v>
      </c>
      <c r="G4179" s="10">
        <v>45323</v>
      </c>
      <c r="H4179" s="11">
        <v>10</v>
      </c>
      <c r="I4179" s="20" t="s">
        <v>259</v>
      </c>
      <c r="J4179" s="11" t="s">
        <v>261</v>
      </c>
      <c r="K4179" s="11" t="s">
        <v>8715</v>
      </c>
      <c r="L4179" s="11">
        <v>2</v>
      </c>
    </row>
    <row r="4180" spans="1:12">
      <c r="A4180" s="11" t="s">
        <v>8180</v>
      </c>
      <c r="D4180" s="11" t="s">
        <v>260</v>
      </c>
      <c r="E4180" s="19" t="s">
        <v>8430</v>
      </c>
      <c r="F4180" s="10">
        <v>42036</v>
      </c>
      <c r="G4180" s="10">
        <v>45323</v>
      </c>
      <c r="H4180" s="11">
        <v>10</v>
      </c>
      <c r="I4180" s="20" t="s">
        <v>259</v>
      </c>
      <c r="J4180" s="11" t="s">
        <v>261</v>
      </c>
      <c r="K4180" s="11" t="s">
        <v>8715</v>
      </c>
      <c r="L4180" s="11">
        <v>2</v>
      </c>
    </row>
    <row r="4181" spans="1:12">
      <c r="A4181" s="11" t="s">
        <v>8181</v>
      </c>
      <c r="D4181" s="11" t="s">
        <v>260</v>
      </c>
      <c r="E4181" s="19" t="s">
        <v>8431</v>
      </c>
      <c r="F4181" s="10">
        <v>42036</v>
      </c>
      <c r="G4181" s="10">
        <v>45323</v>
      </c>
      <c r="H4181" s="11">
        <v>10</v>
      </c>
      <c r="I4181" s="20" t="s">
        <v>259</v>
      </c>
      <c r="J4181" s="11" t="s">
        <v>261</v>
      </c>
      <c r="K4181" s="11" t="s">
        <v>8715</v>
      </c>
      <c r="L4181" s="11">
        <v>2</v>
      </c>
    </row>
    <row r="4182" spans="1:12">
      <c r="A4182" s="11" t="s">
        <v>8182</v>
      </c>
      <c r="D4182" s="11" t="s">
        <v>260</v>
      </c>
      <c r="E4182" s="19" t="s">
        <v>8432</v>
      </c>
      <c r="F4182" s="10">
        <v>42036</v>
      </c>
      <c r="G4182" s="10">
        <v>45323</v>
      </c>
      <c r="H4182" s="11">
        <v>10</v>
      </c>
      <c r="I4182" s="20" t="s">
        <v>259</v>
      </c>
      <c r="J4182" s="11" t="s">
        <v>261</v>
      </c>
      <c r="K4182" s="11" t="s">
        <v>8715</v>
      </c>
      <c r="L4182" s="11">
        <v>2</v>
      </c>
    </row>
    <row r="4183" spans="1:12">
      <c r="A4183" s="11" t="s">
        <v>8183</v>
      </c>
      <c r="D4183" s="11" t="s">
        <v>260</v>
      </c>
      <c r="E4183" s="19" t="s">
        <v>8433</v>
      </c>
      <c r="F4183" s="10">
        <v>42036</v>
      </c>
      <c r="G4183" s="10">
        <v>45323</v>
      </c>
      <c r="H4183" s="11">
        <v>10</v>
      </c>
      <c r="I4183" s="20" t="s">
        <v>259</v>
      </c>
      <c r="J4183" s="11" t="s">
        <v>261</v>
      </c>
      <c r="K4183" s="11" t="s">
        <v>8715</v>
      </c>
      <c r="L4183" s="11">
        <v>2</v>
      </c>
    </row>
    <row r="4184" spans="1:12">
      <c r="A4184" s="11" t="s">
        <v>8184</v>
      </c>
      <c r="D4184" s="11" t="s">
        <v>260</v>
      </c>
      <c r="E4184" s="19" t="s">
        <v>8434</v>
      </c>
      <c r="F4184" s="10">
        <v>42036</v>
      </c>
      <c r="G4184" s="10">
        <v>45323</v>
      </c>
      <c r="H4184" s="11">
        <v>10</v>
      </c>
      <c r="I4184" s="20" t="s">
        <v>259</v>
      </c>
      <c r="J4184" s="11" t="s">
        <v>261</v>
      </c>
      <c r="K4184" s="11" t="s">
        <v>8715</v>
      </c>
      <c r="L4184" s="11">
        <v>2</v>
      </c>
    </row>
    <row r="4185" spans="1:12">
      <c r="A4185" s="11" t="s">
        <v>8185</v>
      </c>
      <c r="D4185" s="11" t="s">
        <v>260</v>
      </c>
      <c r="E4185" s="19" t="s">
        <v>8435</v>
      </c>
      <c r="F4185" s="10">
        <v>42036</v>
      </c>
      <c r="G4185" s="10">
        <v>45323</v>
      </c>
      <c r="H4185" s="11">
        <v>10</v>
      </c>
      <c r="I4185" s="20" t="s">
        <v>259</v>
      </c>
      <c r="J4185" s="11" t="s">
        <v>261</v>
      </c>
      <c r="K4185" s="11" t="s">
        <v>8715</v>
      </c>
      <c r="L4185" s="11">
        <v>2</v>
      </c>
    </row>
    <row r="4186" spans="1:12">
      <c r="A4186" s="11" t="s">
        <v>8186</v>
      </c>
      <c r="D4186" s="11" t="s">
        <v>260</v>
      </c>
      <c r="E4186" s="19" t="s">
        <v>8436</v>
      </c>
      <c r="F4186" s="10">
        <v>42036</v>
      </c>
      <c r="G4186" s="10">
        <v>45323</v>
      </c>
      <c r="H4186" s="11">
        <v>10</v>
      </c>
      <c r="I4186" s="20" t="s">
        <v>259</v>
      </c>
      <c r="J4186" s="11" t="s">
        <v>261</v>
      </c>
      <c r="K4186" s="11" t="s">
        <v>8715</v>
      </c>
      <c r="L4186" s="11">
        <v>2</v>
      </c>
    </row>
    <row r="4187" spans="1:12">
      <c r="A4187" s="11" t="s">
        <v>8187</v>
      </c>
      <c r="D4187" s="11" t="s">
        <v>260</v>
      </c>
      <c r="E4187" s="19" t="s">
        <v>8437</v>
      </c>
      <c r="F4187" s="10">
        <v>42036</v>
      </c>
      <c r="G4187" s="10">
        <v>45323</v>
      </c>
      <c r="H4187" s="11">
        <v>10</v>
      </c>
      <c r="I4187" s="20" t="s">
        <v>259</v>
      </c>
      <c r="J4187" s="11" t="s">
        <v>261</v>
      </c>
      <c r="K4187" s="11" t="s">
        <v>8715</v>
      </c>
      <c r="L4187" s="11">
        <v>2</v>
      </c>
    </row>
    <row r="4188" spans="1:12">
      <c r="A4188" s="11" t="s">
        <v>8188</v>
      </c>
      <c r="D4188" s="11" t="s">
        <v>260</v>
      </c>
      <c r="E4188" s="19" t="s">
        <v>8438</v>
      </c>
      <c r="F4188" s="10">
        <v>42036</v>
      </c>
      <c r="G4188" s="10">
        <v>45323</v>
      </c>
      <c r="H4188" s="11">
        <v>10</v>
      </c>
      <c r="I4188" s="20" t="s">
        <v>259</v>
      </c>
      <c r="J4188" s="11" t="s">
        <v>261</v>
      </c>
      <c r="K4188" s="11" t="s">
        <v>8715</v>
      </c>
      <c r="L4188" s="11">
        <v>2</v>
      </c>
    </row>
    <row r="4189" spans="1:12">
      <c r="A4189" s="11" t="s">
        <v>8189</v>
      </c>
      <c r="D4189" s="11" t="s">
        <v>260</v>
      </c>
      <c r="E4189" s="19" t="s">
        <v>8439</v>
      </c>
      <c r="F4189" s="10">
        <v>42036</v>
      </c>
      <c r="G4189" s="10">
        <v>45323</v>
      </c>
      <c r="H4189" s="11">
        <v>10</v>
      </c>
      <c r="I4189" s="20" t="s">
        <v>259</v>
      </c>
      <c r="J4189" s="11" t="s">
        <v>261</v>
      </c>
      <c r="K4189" s="11" t="s">
        <v>8715</v>
      </c>
      <c r="L4189" s="11">
        <v>2</v>
      </c>
    </row>
    <row r="4190" spans="1:12">
      <c r="A4190" s="11" t="s">
        <v>8190</v>
      </c>
      <c r="D4190" s="11" t="s">
        <v>260</v>
      </c>
      <c r="E4190" s="19" t="s">
        <v>8440</v>
      </c>
      <c r="F4190" s="10">
        <v>42036</v>
      </c>
      <c r="G4190" s="10">
        <v>45323</v>
      </c>
      <c r="H4190" s="11">
        <v>10</v>
      </c>
      <c r="I4190" s="20" t="s">
        <v>259</v>
      </c>
      <c r="J4190" s="11" t="s">
        <v>261</v>
      </c>
      <c r="K4190" s="11" t="s">
        <v>8715</v>
      </c>
      <c r="L4190" s="11">
        <v>2</v>
      </c>
    </row>
    <row r="4191" spans="1:12">
      <c r="A4191" s="11" t="s">
        <v>8191</v>
      </c>
      <c r="D4191" s="11" t="s">
        <v>260</v>
      </c>
      <c r="E4191" s="19" t="s">
        <v>8441</v>
      </c>
      <c r="F4191" s="10">
        <v>42036</v>
      </c>
      <c r="G4191" s="10">
        <v>45323</v>
      </c>
      <c r="H4191" s="11">
        <v>10</v>
      </c>
      <c r="I4191" s="20" t="s">
        <v>259</v>
      </c>
      <c r="J4191" s="11" t="s">
        <v>261</v>
      </c>
      <c r="K4191" s="11" t="s">
        <v>8715</v>
      </c>
      <c r="L4191" s="11">
        <v>2</v>
      </c>
    </row>
    <row r="4192" spans="1:12">
      <c r="A4192" s="11" t="s">
        <v>8192</v>
      </c>
      <c r="D4192" s="11" t="s">
        <v>260</v>
      </c>
      <c r="E4192" s="19" t="s">
        <v>8442</v>
      </c>
      <c r="F4192" s="10">
        <v>42036</v>
      </c>
      <c r="G4192" s="10">
        <v>45323</v>
      </c>
      <c r="H4192" s="11">
        <v>10</v>
      </c>
      <c r="I4192" s="20" t="s">
        <v>259</v>
      </c>
      <c r="J4192" s="11" t="s">
        <v>261</v>
      </c>
      <c r="K4192" s="11" t="s">
        <v>8715</v>
      </c>
      <c r="L4192" s="11">
        <v>2</v>
      </c>
    </row>
    <row r="4193" spans="1:12">
      <c r="A4193" s="11" t="s">
        <v>8193</v>
      </c>
      <c r="D4193" s="11" t="s">
        <v>260</v>
      </c>
      <c r="E4193" s="19" t="s">
        <v>8443</v>
      </c>
      <c r="F4193" s="10">
        <v>42036</v>
      </c>
      <c r="G4193" s="10">
        <v>45323</v>
      </c>
      <c r="H4193" s="11">
        <v>10</v>
      </c>
      <c r="I4193" s="20" t="s">
        <v>259</v>
      </c>
      <c r="J4193" s="11" t="s">
        <v>261</v>
      </c>
      <c r="K4193" s="11" t="s">
        <v>8715</v>
      </c>
      <c r="L4193" s="11">
        <v>2</v>
      </c>
    </row>
    <row r="4194" spans="1:12">
      <c r="A4194" s="11" t="s">
        <v>8194</v>
      </c>
      <c r="D4194" s="11" t="s">
        <v>260</v>
      </c>
      <c r="E4194" s="19" t="s">
        <v>8444</v>
      </c>
      <c r="F4194" s="10">
        <v>42036</v>
      </c>
      <c r="G4194" s="10">
        <v>45323</v>
      </c>
      <c r="H4194" s="11">
        <v>10</v>
      </c>
      <c r="I4194" s="20" t="s">
        <v>259</v>
      </c>
      <c r="J4194" s="11" t="s">
        <v>261</v>
      </c>
      <c r="K4194" s="11" t="s">
        <v>8715</v>
      </c>
      <c r="L4194" s="11">
        <v>2</v>
      </c>
    </row>
    <row r="4195" spans="1:12">
      <c r="A4195" s="11" t="s">
        <v>8195</v>
      </c>
      <c r="D4195" s="11" t="s">
        <v>260</v>
      </c>
      <c r="E4195" s="19" t="s">
        <v>8445</v>
      </c>
      <c r="F4195" s="10">
        <v>42036</v>
      </c>
      <c r="G4195" s="10">
        <v>45323</v>
      </c>
      <c r="H4195" s="11">
        <v>10</v>
      </c>
      <c r="I4195" s="20" t="s">
        <v>259</v>
      </c>
      <c r="J4195" s="11" t="s">
        <v>261</v>
      </c>
      <c r="K4195" s="11" t="s">
        <v>8715</v>
      </c>
      <c r="L4195" s="11">
        <v>2</v>
      </c>
    </row>
    <row r="4196" spans="1:12">
      <c r="A4196" s="11" t="s">
        <v>8196</v>
      </c>
      <c r="D4196" s="11" t="s">
        <v>260</v>
      </c>
      <c r="E4196" s="19" t="s">
        <v>8446</v>
      </c>
      <c r="F4196" s="10">
        <v>42036</v>
      </c>
      <c r="G4196" s="10">
        <v>45323</v>
      </c>
      <c r="H4196" s="11">
        <v>10</v>
      </c>
      <c r="I4196" s="20" t="s">
        <v>259</v>
      </c>
      <c r="J4196" s="11" t="s">
        <v>261</v>
      </c>
      <c r="K4196" s="11" t="s">
        <v>8715</v>
      </c>
      <c r="L4196" s="11">
        <v>2</v>
      </c>
    </row>
    <row r="4197" spans="1:12">
      <c r="A4197" s="11" t="s">
        <v>8197</v>
      </c>
      <c r="D4197" s="11" t="s">
        <v>260</v>
      </c>
      <c r="E4197" s="19" t="s">
        <v>8447</v>
      </c>
      <c r="F4197" s="10">
        <v>42036</v>
      </c>
      <c r="G4197" s="10">
        <v>45323</v>
      </c>
      <c r="H4197" s="11">
        <v>10</v>
      </c>
      <c r="I4197" s="20" t="s">
        <v>259</v>
      </c>
      <c r="J4197" s="11" t="s">
        <v>261</v>
      </c>
      <c r="K4197" s="11" t="s">
        <v>8715</v>
      </c>
      <c r="L4197" s="11">
        <v>2</v>
      </c>
    </row>
    <row r="4198" spans="1:12">
      <c r="A4198" s="11" t="s">
        <v>8198</v>
      </c>
      <c r="D4198" s="11" t="s">
        <v>260</v>
      </c>
      <c r="E4198" s="19" t="s">
        <v>8448</v>
      </c>
      <c r="F4198" s="10">
        <v>42036</v>
      </c>
      <c r="G4198" s="10">
        <v>45323</v>
      </c>
      <c r="H4198" s="11">
        <v>10</v>
      </c>
      <c r="I4198" s="20" t="s">
        <v>259</v>
      </c>
      <c r="J4198" s="11" t="s">
        <v>261</v>
      </c>
      <c r="K4198" s="11" t="s">
        <v>8715</v>
      </c>
      <c r="L4198" s="11">
        <v>2</v>
      </c>
    </row>
    <row r="4199" spans="1:12">
      <c r="A4199" s="11" t="s">
        <v>8199</v>
      </c>
      <c r="D4199" s="11" t="s">
        <v>260</v>
      </c>
      <c r="E4199" s="19" t="s">
        <v>8449</v>
      </c>
      <c r="F4199" s="10">
        <v>42036</v>
      </c>
      <c r="G4199" s="10">
        <v>45323</v>
      </c>
      <c r="H4199" s="11">
        <v>10</v>
      </c>
      <c r="I4199" s="20" t="s">
        <v>259</v>
      </c>
      <c r="J4199" s="11" t="s">
        <v>261</v>
      </c>
      <c r="K4199" s="11" t="s">
        <v>8715</v>
      </c>
      <c r="L4199" s="11">
        <v>2</v>
      </c>
    </row>
    <row r="4200" spans="1:12">
      <c r="A4200" s="11" t="s">
        <v>8200</v>
      </c>
      <c r="D4200" s="11" t="s">
        <v>260</v>
      </c>
      <c r="E4200" s="19" t="s">
        <v>8450</v>
      </c>
      <c r="F4200" s="10">
        <v>42036</v>
      </c>
      <c r="G4200" s="10">
        <v>45323</v>
      </c>
      <c r="H4200" s="11">
        <v>10</v>
      </c>
      <c r="I4200" s="20" t="s">
        <v>259</v>
      </c>
      <c r="J4200" s="11" t="s">
        <v>261</v>
      </c>
      <c r="K4200" s="11" t="s">
        <v>8715</v>
      </c>
      <c r="L4200" s="11">
        <v>2</v>
      </c>
    </row>
    <row r="4201" spans="1:12">
      <c r="A4201" s="11" t="s">
        <v>8201</v>
      </c>
      <c r="D4201" s="11" t="s">
        <v>260</v>
      </c>
      <c r="E4201" s="19" t="s">
        <v>8451</v>
      </c>
      <c r="F4201" s="10">
        <v>42036</v>
      </c>
      <c r="G4201" s="10">
        <v>45323</v>
      </c>
      <c r="H4201" s="11">
        <v>10</v>
      </c>
      <c r="I4201" s="20" t="s">
        <v>259</v>
      </c>
      <c r="J4201" s="11" t="s">
        <v>261</v>
      </c>
      <c r="K4201" s="11" t="s">
        <v>8715</v>
      </c>
      <c r="L4201" s="11">
        <v>2</v>
      </c>
    </row>
    <row r="4202" spans="1:12">
      <c r="A4202" s="11" t="s">
        <v>8202</v>
      </c>
      <c r="D4202" s="11" t="s">
        <v>260</v>
      </c>
      <c r="E4202" s="19" t="s">
        <v>8452</v>
      </c>
      <c r="F4202" s="10">
        <v>42036</v>
      </c>
      <c r="G4202" s="10">
        <v>45323</v>
      </c>
      <c r="H4202" s="11">
        <v>10</v>
      </c>
      <c r="I4202" s="20" t="s">
        <v>259</v>
      </c>
      <c r="J4202" s="11" t="s">
        <v>261</v>
      </c>
      <c r="K4202" s="11" t="s">
        <v>8715</v>
      </c>
      <c r="L4202" s="11">
        <v>2</v>
      </c>
    </row>
    <row r="4203" spans="1:12">
      <c r="A4203" s="11" t="s">
        <v>8203</v>
      </c>
      <c r="D4203" s="11" t="s">
        <v>260</v>
      </c>
      <c r="E4203" s="19" t="s">
        <v>8453</v>
      </c>
      <c r="F4203" s="10">
        <v>42036</v>
      </c>
      <c r="G4203" s="10">
        <v>45323</v>
      </c>
      <c r="H4203" s="11">
        <v>10</v>
      </c>
      <c r="I4203" s="20" t="s">
        <v>259</v>
      </c>
      <c r="J4203" s="11" t="s">
        <v>261</v>
      </c>
      <c r="K4203" s="11" t="s">
        <v>8715</v>
      </c>
      <c r="L4203" s="11">
        <v>2</v>
      </c>
    </row>
    <row r="4204" spans="1:12">
      <c r="A4204" s="11" t="s">
        <v>8204</v>
      </c>
      <c r="D4204" s="11" t="s">
        <v>260</v>
      </c>
      <c r="E4204" s="19" t="s">
        <v>8454</v>
      </c>
      <c r="F4204" s="10">
        <v>42036</v>
      </c>
      <c r="G4204" s="10">
        <v>45323</v>
      </c>
      <c r="H4204" s="11">
        <v>10</v>
      </c>
      <c r="I4204" s="20" t="s">
        <v>259</v>
      </c>
      <c r="J4204" s="11" t="s">
        <v>261</v>
      </c>
      <c r="K4204" s="11" t="s">
        <v>8715</v>
      </c>
      <c r="L4204" s="11">
        <v>2</v>
      </c>
    </row>
    <row r="4205" spans="1:12">
      <c r="A4205" s="11" t="s">
        <v>8205</v>
      </c>
      <c r="D4205" s="11" t="s">
        <v>260</v>
      </c>
      <c r="E4205" s="19" t="s">
        <v>8455</v>
      </c>
      <c r="F4205" s="10">
        <v>42036</v>
      </c>
      <c r="G4205" s="10">
        <v>45323</v>
      </c>
      <c r="H4205" s="11">
        <v>10</v>
      </c>
      <c r="I4205" s="20" t="s">
        <v>259</v>
      </c>
      <c r="J4205" s="11" t="s">
        <v>261</v>
      </c>
      <c r="K4205" s="11" t="s">
        <v>8715</v>
      </c>
      <c r="L4205" s="11">
        <v>2</v>
      </c>
    </row>
    <row r="4206" spans="1:12">
      <c r="A4206" s="11" t="s">
        <v>8206</v>
      </c>
      <c r="D4206" s="11" t="s">
        <v>260</v>
      </c>
      <c r="E4206" s="19" t="s">
        <v>8456</v>
      </c>
      <c r="F4206" s="10">
        <v>42036</v>
      </c>
      <c r="G4206" s="10">
        <v>45323</v>
      </c>
      <c r="H4206" s="11">
        <v>10</v>
      </c>
      <c r="I4206" s="20" t="s">
        <v>259</v>
      </c>
      <c r="J4206" s="11" t="s">
        <v>261</v>
      </c>
      <c r="K4206" s="11" t="s">
        <v>8715</v>
      </c>
      <c r="L4206" s="11">
        <v>2</v>
      </c>
    </row>
    <row r="4207" spans="1:12">
      <c r="A4207" s="11" t="s">
        <v>8207</v>
      </c>
      <c r="D4207" s="11" t="s">
        <v>260</v>
      </c>
      <c r="E4207" s="19" t="s">
        <v>8457</v>
      </c>
      <c r="F4207" s="10">
        <v>42036</v>
      </c>
      <c r="G4207" s="10">
        <v>45323</v>
      </c>
      <c r="H4207" s="11">
        <v>10</v>
      </c>
      <c r="I4207" s="20" t="s">
        <v>259</v>
      </c>
      <c r="J4207" s="11" t="s">
        <v>261</v>
      </c>
      <c r="K4207" s="11" t="s">
        <v>8715</v>
      </c>
      <c r="L4207" s="11">
        <v>2</v>
      </c>
    </row>
    <row r="4208" spans="1:12">
      <c r="A4208" s="11" t="s">
        <v>8208</v>
      </c>
      <c r="D4208" s="11" t="s">
        <v>260</v>
      </c>
      <c r="E4208" s="19" t="s">
        <v>8458</v>
      </c>
      <c r="F4208" s="10">
        <v>42036</v>
      </c>
      <c r="G4208" s="10">
        <v>45323</v>
      </c>
      <c r="H4208" s="11">
        <v>10</v>
      </c>
      <c r="I4208" s="20" t="s">
        <v>259</v>
      </c>
      <c r="J4208" s="11" t="s">
        <v>261</v>
      </c>
      <c r="K4208" s="11" t="s">
        <v>8715</v>
      </c>
      <c r="L4208" s="11">
        <v>2</v>
      </c>
    </row>
    <row r="4209" spans="1:12">
      <c r="A4209" s="11" t="s">
        <v>8209</v>
      </c>
      <c r="D4209" s="11" t="s">
        <v>260</v>
      </c>
      <c r="E4209" s="19" t="s">
        <v>8459</v>
      </c>
      <c r="F4209" s="10">
        <v>42036</v>
      </c>
      <c r="G4209" s="10">
        <v>45323</v>
      </c>
      <c r="H4209" s="11">
        <v>10</v>
      </c>
      <c r="I4209" s="20" t="s">
        <v>259</v>
      </c>
      <c r="J4209" s="11" t="s">
        <v>261</v>
      </c>
      <c r="K4209" s="11" t="s">
        <v>8715</v>
      </c>
      <c r="L4209" s="11">
        <v>2</v>
      </c>
    </row>
    <row r="4210" spans="1:12">
      <c r="A4210" s="11" t="s">
        <v>8210</v>
      </c>
      <c r="D4210" s="11" t="s">
        <v>260</v>
      </c>
      <c r="E4210" s="19" t="s">
        <v>8460</v>
      </c>
      <c r="F4210" s="10">
        <v>42036</v>
      </c>
      <c r="G4210" s="10">
        <v>45323</v>
      </c>
      <c r="H4210" s="11">
        <v>10</v>
      </c>
      <c r="I4210" s="20" t="s">
        <v>259</v>
      </c>
      <c r="J4210" s="11" t="s">
        <v>261</v>
      </c>
      <c r="K4210" s="11" t="s">
        <v>8715</v>
      </c>
      <c r="L4210" s="11">
        <v>2</v>
      </c>
    </row>
    <row r="4211" spans="1:12">
      <c r="A4211" s="11" t="s">
        <v>8211</v>
      </c>
      <c r="D4211" s="11" t="s">
        <v>260</v>
      </c>
      <c r="E4211" s="19" t="s">
        <v>8461</v>
      </c>
      <c r="F4211" s="10">
        <v>42036</v>
      </c>
      <c r="G4211" s="10">
        <v>45323</v>
      </c>
      <c r="H4211" s="11">
        <v>10</v>
      </c>
      <c r="I4211" s="20" t="s">
        <v>259</v>
      </c>
      <c r="J4211" s="11" t="s">
        <v>261</v>
      </c>
      <c r="K4211" s="11" t="s">
        <v>8715</v>
      </c>
      <c r="L4211" s="11">
        <v>2</v>
      </c>
    </row>
    <row r="4212" spans="1:12">
      <c r="A4212" s="11" t="s">
        <v>8212</v>
      </c>
      <c r="D4212" s="11" t="s">
        <v>260</v>
      </c>
      <c r="E4212" s="19" t="s">
        <v>8462</v>
      </c>
      <c r="F4212" s="10">
        <v>42036</v>
      </c>
      <c r="G4212" s="10">
        <v>45323</v>
      </c>
      <c r="H4212" s="11">
        <v>10</v>
      </c>
      <c r="I4212" s="20" t="s">
        <v>259</v>
      </c>
      <c r="J4212" s="11" t="s">
        <v>261</v>
      </c>
      <c r="K4212" s="11" t="s">
        <v>8715</v>
      </c>
      <c r="L4212" s="11">
        <v>2</v>
      </c>
    </row>
    <row r="4213" spans="1:12">
      <c r="A4213" s="11" t="s">
        <v>8213</v>
      </c>
      <c r="D4213" s="11" t="s">
        <v>260</v>
      </c>
      <c r="E4213" s="19" t="s">
        <v>8463</v>
      </c>
      <c r="F4213" s="10">
        <v>42036</v>
      </c>
      <c r="G4213" s="10">
        <v>45323</v>
      </c>
      <c r="H4213" s="11">
        <v>10</v>
      </c>
      <c r="I4213" s="20" t="s">
        <v>259</v>
      </c>
      <c r="J4213" s="11" t="s">
        <v>261</v>
      </c>
      <c r="K4213" s="11" t="s">
        <v>8715</v>
      </c>
      <c r="L4213" s="11">
        <v>2</v>
      </c>
    </row>
    <row r="4214" spans="1:12">
      <c r="A4214" s="11" t="s">
        <v>8214</v>
      </c>
      <c r="D4214" s="11" t="s">
        <v>260</v>
      </c>
      <c r="E4214" s="19" t="s">
        <v>8464</v>
      </c>
      <c r="F4214" s="10">
        <v>42036</v>
      </c>
      <c r="G4214" s="10">
        <v>45323</v>
      </c>
      <c r="H4214" s="11">
        <v>10</v>
      </c>
      <c r="I4214" s="20" t="s">
        <v>259</v>
      </c>
      <c r="J4214" s="11" t="s">
        <v>261</v>
      </c>
      <c r="K4214" s="11" t="s">
        <v>8715</v>
      </c>
      <c r="L4214" s="11">
        <v>2</v>
      </c>
    </row>
    <row r="4215" spans="1:12">
      <c r="A4215" s="11" t="s">
        <v>8215</v>
      </c>
      <c r="D4215" s="11" t="s">
        <v>260</v>
      </c>
      <c r="E4215" s="19" t="s">
        <v>8465</v>
      </c>
      <c r="F4215" s="10">
        <v>42036</v>
      </c>
      <c r="G4215" s="10">
        <v>45323</v>
      </c>
      <c r="H4215" s="11">
        <v>10</v>
      </c>
      <c r="I4215" s="20" t="s">
        <v>259</v>
      </c>
      <c r="J4215" s="11" t="s">
        <v>261</v>
      </c>
      <c r="K4215" s="11" t="s">
        <v>8715</v>
      </c>
      <c r="L4215" s="11">
        <v>2</v>
      </c>
    </row>
    <row r="4216" spans="1:12">
      <c r="A4216" s="11" t="s">
        <v>8216</v>
      </c>
      <c r="D4216" s="11" t="s">
        <v>260</v>
      </c>
      <c r="E4216" s="19" t="s">
        <v>8466</v>
      </c>
      <c r="F4216" s="10">
        <v>42036</v>
      </c>
      <c r="G4216" s="10">
        <v>45323</v>
      </c>
      <c r="H4216" s="11">
        <v>10</v>
      </c>
      <c r="I4216" s="20" t="s">
        <v>259</v>
      </c>
      <c r="J4216" s="11" t="s">
        <v>261</v>
      </c>
      <c r="K4216" s="11" t="s">
        <v>8715</v>
      </c>
      <c r="L4216" s="11">
        <v>2</v>
      </c>
    </row>
    <row r="4217" spans="1:12">
      <c r="A4217" s="11" t="s">
        <v>8217</v>
      </c>
      <c r="D4217" s="11" t="s">
        <v>260</v>
      </c>
      <c r="E4217" s="19" t="s">
        <v>8467</v>
      </c>
      <c r="F4217" s="10">
        <v>42036</v>
      </c>
      <c r="G4217" s="10">
        <v>45323</v>
      </c>
      <c r="H4217" s="11">
        <v>10</v>
      </c>
      <c r="I4217" s="20" t="s">
        <v>259</v>
      </c>
      <c r="J4217" s="11" t="s">
        <v>261</v>
      </c>
      <c r="K4217" s="11" t="s">
        <v>8715</v>
      </c>
      <c r="L4217" s="11">
        <v>2</v>
      </c>
    </row>
    <row r="4218" spans="1:12">
      <c r="A4218" s="11" t="s">
        <v>8218</v>
      </c>
      <c r="D4218" s="11" t="s">
        <v>260</v>
      </c>
      <c r="E4218" s="19" t="s">
        <v>8468</v>
      </c>
      <c r="F4218" s="10">
        <v>42036</v>
      </c>
      <c r="G4218" s="10">
        <v>45323</v>
      </c>
      <c r="H4218" s="11">
        <v>10</v>
      </c>
      <c r="I4218" s="20" t="s">
        <v>259</v>
      </c>
      <c r="J4218" s="11" t="s">
        <v>261</v>
      </c>
      <c r="K4218" s="11" t="s">
        <v>8715</v>
      </c>
      <c r="L4218" s="11">
        <v>2</v>
      </c>
    </row>
    <row r="4219" spans="1:12">
      <c r="A4219" s="11" t="s">
        <v>8219</v>
      </c>
      <c r="D4219" s="11" t="s">
        <v>260</v>
      </c>
      <c r="E4219" s="19" t="s">
        <v>8469</v>
      </c>
      <c r="F4219" s="10">
        <v>42036</v>
      </c>
      <c r="G4219" s="10">
        <v>45323</v>
      </c>
      <c r="H4219" s="11">
        <v>10</v>
      </c>
      <c r="I4219" s="20" t="s">
        <v>259</v>
      </c>
      <c r="J4219" s="11" t="s">
        <v>261</v>
      </c>
      <c r="K4219" s="11" t="s">
        <v>8715</v>
      </c>
      <c r="L4219" s="11">
        <v>2</v>
      </c>
    </row>
    <row r="4220" spans="1:12">
      <c r="A4220" s="11" t="s">
        <v>8220</v>
      </c>
      <c r="D4220" s="11" t="s">
        <v>260</v>
      </c>
      <c r="E4220" s="19" t="s">
        <v>8470</v>
      </c>
      <c r="F4220" s="10">
        <v>42036</v>
      </c>
      <c r="G4220" s="10">
        <v>45323</v>
      </c>
      <c r="H4220" s="11">
        <v>10</v>
      </c>
      <c r="I4220" s="20" t="s">
        <v>259</v>
      </c>
      <c r="J4220" s="11" t="s">
        <v>261</v>
      </c>
      <c r="K4220" s="11" t="s">
        <v>8715</v>
      </c>
      <c r="L4220" s="11">
        <v>2</v>
      </c>
    </row>
    <row r="4221" spans="1:12">
      <c r="A4221" s="11" t="s">
        <v>8221</v>
      </c>
      <c r="D4221" s="11" t="s">
        <v>260</v>
      </c>
      <c r="E4221" s="19" t="s">
        <v>8471</v>
      </c>
      <c r="F4221" s="10">
        <v>42036</v>
      </c>
      <c r="G4221" s="10">
        <v>45323</v>
      </c>
      <c r="H4221" s="11">
        <v>10</v>
      </c>
      <c r="I4221" s="20" t="s">
        <v>259</v>
      </c>
      <c r="J4221" s="11" t="s">
        <v>261</v>
      </c>
      <c r="K4221" s="11" t="s">
        <v>8715</v>
      </c>
      <c r="L4221" s="11">
        <v>2</v>
      </c>
    </row>
    <row r="4222" spans="1:12">
      <c r="A4222" s="11" t="s">
        <v>8222</v>
      </c>
      <c r="D4222" s="11" t="s">
        <v>260</v>
      </c>
      <c r="E4222" s="19" t="s">
        <v>8472</v>
      </c>
      <c r="F4222" s="10">
        <v>42036</v>
      </c>
      <c r="G4222" s="10">
        <v>45323</v>
      </c>
      <c r="H4222" s="11">
        <v>10</v>
      </c>
      <c r="I4222" s="20" t="s">
        <v>259</v>
      </c>
      <c r="J4222" s="11" t="s">
        <v>261</v>
      </c>
      <c r="K4222" s="11" t="s">
        <v>8715</v>
      </c>
      <c r="L4222" s="11">
        <v>2</v>
      </c>
    </row>
    <row r="4223" spans="1:12">
      <c r="A4223" s="11" t="s">
        <v>8223</v>
      </c>
      <c r="D4223" s="11" t="s">
        <v>260</v>
      </c>
      <c r="E4223" s="19" t="s">
        <v>8473</v>
      </c>
      <c r="F4223" s="10">
        <v>42036</v>
      </c>
      <c r="G4223" s="10">
        <v>45323</v>
      </c>
      <c r="H4223" s="11">
        <v>10</v>
      </c>
      <c r="I4223" s="20" t="s">
        <v>259</v>
      </c>
      <c r="J4223" s="11" t="s">
        <v>261</v>
      </c>
      <c r="K4223" s="11" t="s">
        <v>8715</v>
      </c>
      <c r="L4223" s="11">
        <v>2</v>
      </c>
    </row>
    <row r="4224" spans="1:12">
      <c r="A4224" s="11" t="s">
        <v>8224</v>
      </c>
      <c r="D4224" s="11" t="s">
        <v>260</v>
      </c>
      <c r="E4224" s="19" t="s">
        <v>8474</v>
      </c>
      <c r="F4224" s="10">
        <v>42036</v>
      </c>
      <c r="G4224" s="10">
        <v>45323</v>
      </c>
      <c r="H4224" s="11">
        <v>10</v>
      </c>
      <c r="I4224" s="20" t="s">
        <v>259</v>
      </c>
      <c r="J4224" s="11" t="s">
        <v>261</v>
      </c>
      <c r="K4224" s="11" t="s">
        <v>8715</v>
      </c>
      <c r="L4224" s="11">
        <v>2</v>
      </c>
    </row>
    <row r="4225" spans="1:12">
      <c r="A4225" s="11" t="s">
        <v>8225</v>
      </c>
      <c r="D4225" s="11" t="s">
        <v>260</v>
      </c>
      <c r="E4225" s="19" t="s">
        <v>8475</v>
      </c>
      <c r="F4225" s="10">
        <v>42036</v>
      </c>
      <c r="G4225" s="10">
        <v>45323</v>
      </c>
      <c r="H4225" s="11">
        <v>10</v>
      </c>
      <c r="I4225" s="20" t="s">
        <v>259</v>
      </c>
      <c r="J4225" s="11" t="s">
        <v>261</v>
      </c>
      <c r="K4225" s="11" t="s">
        <v>8715</v>
      </c>
      <c r="L4225" s="11">
        <v>2</v>
      </c>
    </row>
    <row r="4226" spans="1:12">
      <c r="A4226" s="11" t="s">
        <v>8226</v>
      </c>
      <c r="D4226" s="11" t="s">
        <v>260</v>
      </c>
      <c r="E4226" s="19" t="s">
        <v>8476</v>
      </c>
      <c r="F4226" s="10">
        <v>42036</v>
      </c>
      <c r="G4226" s="10">
        <v>45323</v>
      </c>
      <c r="H4226" s="11">
        <v>10</v>
      </c>
      <c r="I4226" s="20" t="s">
        <v>259</v>
      </c>
      <c r="J4226" s="11" t="s">
        <v>261</v>
      </c>
      <c r="K4226" s="11" t="s">
        <v>8715</v>
      </c>
      <c r="L4226" s="11">
        <v>2</v>
      </c>
    </row>
    <row r="4227" spans="1:12">
      <c r="A4227" s="11" t="s">
        <v>8227</v>
      </c>
      <c r="D4227" s="11" t="s">
        <v>260</v>
      </c>
      <c r="E4227" s="19" t="s">
        <v>8477</v>
      </c>
      <c r="F4227" s="10">
        <v>42036</v>
      </c>
      <c r="G4227" s="10">
        <v>45323</v>
      </c>
      <c r="H4227" s="11">
        <v>10</v>
      </c>
      <c r="I4227" s="20" t="s">
        <v>259</v>
      </c>
      <c r="J4227" s="11" t="s">
        <v>261</v>
      </c>
      <c r="K4227" s="11" t="s">
        <v>8715</v>
      </c>
      <c r="L4227" s="11">
        <v>2</v>
      </c>
    </row>
    <row r="4228" spans="1:12">
      <c r="A4228" s="11" t="s">
        <v>8228</v>
      </c>
      <c r="D4228" s="11" t="s">
        <v>260</v>
      </c>
      <c r="E4228" s="19" t="s">
        <v>8478</v>
      </c>
      <c r="F4228" s="10">
        <v>42036</v>
      </c>
      <c r="G4228" s="10">
        <v>45323</v>
      </c>
      <c r="H4228" s="11">
        <v>10</v>
      </c>
      <c r="I4228" s="20" t="s">
        <v>259</v>
      </c>
      <c r="J4228" s="11" t="s">
        <v>261</v>
      </c>
      <c r="K4228" s="11" t="s">
        <v>8715</v>
      </c>
      <c r="L4228" s="11">
        <v>2</v>
      </c>
    </row>
    <row r="4229" spans="1:12">
      <c r="A4229" s="11" t="s">
        <v>8229</v>
      </c>
      <c r="D4229" s="11" t="s">
        <v>260</v>
      </c>
      <c r="E4229" s="19" t="s">
        <v>8479</v>
      </c>
      <c r="F4229" s="10">
        <v>42036</v>
      </c>
      <c r="G4229" s="10">
        <v>45323</v>
      </c>
      <c r="H4229" s="11">
        <v>10</v>
      </c>
      <c r="I4229" s="20" t="s">
        <v>259</v>
      </c>
      <c r="J4229" s="11" t="s">
        <v>261</v>
      </c>
      <c r="K4229" s="11" t="s">
        <v>8715</v>
      </c>
      <c r="L4229" s="11">
        <v>2</v>
      </c>
    </row>
    <row r="4230" spans="1:12">
      <c r="A4230" s="11" t="s">
        <v>8230</v>
      </c>
      <c r="D4230" s="11" t="s">
        <v>260</v>
      </c>
      <c r="E4230" s="19" t="s">
        <v>8480</v>
      </c>
      <c r="F4230" s="10">
        <v>42036</v>
      </c>
      <c r="G4230" s="10">
        <v>45323</v>
      </c>
      <c r="H4230" s="11">
        <v>10</v>
      </c>
      <c r="I4230" s="20" t="s">
        <v>259</v>
      </c>
      <c r="J4230" s="11" t="s">
        <v>261</v>
      </c>
      <c r="K4230" s="11" t="s">
        <v>8715</v>
      </c>
      <c r="L4230" s="11">
        <v>2</v>
      </c>
    </row>
    <row r="4231" spans="1:12">
      <c r="A4231" s="11" t="s">
        <v>8231</v>
      </c>
      <c r="D4231" s="11" t="s">
        <v>260</v>
      </c>
      <c r="E4231" s="19" t="s">
        <v>8481</v>
      </c>
      <c r="F4231" s="10">
        <v>42036</v>
      </c>
      <c r="G4231" s="10">
        <v>45323</v>
      </c>
      <c r="H4231" s="11">
        <v>10</v>
      </c>
      <c r="I4231" s="20" t="s">
        <v>259</v>
      </c>
      <c r="J4231" s="11" t="s">
        <v>261</v>
      </c>
      <c r="K4231" s="11" t="s">
        <v>8715</v>
      </c>
      <c r="L4231" s="11">
        <v>2</v>
      </c>
    </row>
    <row r="4232" spans="1:12">
      <c r="A4232" s="11" t="s">
        <v>8232</v>
      </c>
      <c r="D4232" s="11" t="s">
        <v>260</v>
      </c>
      <c r="E4232" s="19" t="s">
        <v>8482</v>
      </c>
      <c r="F4232" s="10">
        <v>42036</v>
      </c>
      <c r="G4232" s="10">
        <v>45323</v>
      </c>
      <c r="H4232" s="11">
        <v>10</v>
      </c>
      <c r="I4232" s="20" t="s">
        <v>259</v>
      </c>
      <c r="J4232" s="11" t="s">
        <v>261</v>
      </c>
      <c r="K4232" s="11" t="s">
        <v>8715</v>
      </c>
      <c r="L4232" s="11">
        <v>2</v>
      </c>
    </row>
    <row r="4233" spans="1:12">
      <c r="A4233" s="11" t="s">
        <v>8233</v>
      </c>
      <c r="D4233" s="11" t="s">
        <v>260</v>
      </c>
      <c r="E4233" s="19" t="s">
        <v>8483</v>
      </c>
      <c r="F4233" s="10">
        <v>42036</v>
      </c>
      <c r="G4233" s="10">
        <v>45323</v>
      </c>
      <c r="H4233" s="11">
        <v>10</v>
      </c>
      <c r="I4233" s="20" t="s">
        <v>259</v>
      </c>
      <c r="J4233" s="11" t="s">
        <v>261</v>
      </c>
      <c r="K4233" s="11" t="s">
        <v>8715</v>
      </c>
      <c r="L4233" s="11">
        <v>2</v>
      </c>
    </row>
    <row r="4234" spans="1:12">
      <c r="A4234" s="11" t="s">
        <v>8234</v>
      </c>
      <c r="D4234" s="11" t="s">
        <v>260</v>
      </c>
      <c r="E4234" s="19" t="s">
        <v>8484</v>
      </c>
      <c r="F4234" s="10">
        <v>42036</v>
      </c>
      <c r="G4234" s="10">
        <v>45323</v>
      </c>
      <c r="H4234" s="11">
        <v>10</v>
      </c>
      <c r="I4234" s="20" t="s">
        <v>259</v>
      </c>
      <c r="J4234" s="11" t="s">
        <v>261</v>
      </c>
      <c r="K4234" s="11" t="s">
        <v>8715</v>
      </c>
      <c r="L4234" s="11">
        <v>2</v>
      </c>
    </row>
    <row r="4235" spans="1:12">
      <c r="A4235" s="11" t="s">
        <v>8235</v>
      </c>
      <c r="D4235" s="11" t="s">
        <v>260</v>
      </c>
      <c r="E4235" s="19" t="s">
        <v>8485</v>
      </c>
      <c r="F4235" s="10">
        <v>42036</v>
      </c>
      <c r="G4235" s="10">
        <v>45323</v>
      </c>
      <c r="H4235" s="11">
        <v>10</v>
      </c>
      <c r="I4235" s="20" t="s">
        <v>259</v>
      </c>
      <c r="J4235" s="11" t="s">
        <v>261</v>
      </c>
      <c r="K4235" s="11" t="s">
        <v>8715</v>
      </c>
      <c r="L4235" s="11">
        <v>2</v>
      </c>
    </row>
    <row r="4236" spans="1:12">
      <c r="A4236" s="11" t="s">
        <v>8236</v>
      </c>
      <c r="D4236" s="11" t="s">
        <v>260</v>
      </c>
      <c r="E4236" s="19" t="s">
        <v>8486</v>
      </c>
      <c r="F4236" s="10">
        <v>42036</v>
      </c>
      <c r="G4236" s="10">
        <v>45323</v>
      </c>
      <c r="H4236" s="11">
        <v>10</v>
      </c>
      <c r="I4236" s="20" t="s">
        <v>259</v>
      </c>
      <c r="J4236" s="11" t="s">
        <v>261</v>
      </c>
      <c r="K4236" s="11" t="s">
        <v>8715</v>
      </c>
      <c r="L4236" s="11">
        <v>2</v>
      </c>
    </row>
    <row r="4237" spans="1:12">
      <c r="A4237" s="11" t="s">
        <v>8237</v>
      </c>
      <c r="D4237" s="11" t="s">
        <v>260</v>
      </c>
      <c r="E4237" s="19" t="s">
        <v>8487</v>
      </c>
      <c r="F4237" s="10">
        <v>42036</v>
      </c>
      <c r="G4237" s="10">
        <v>45323</v>
      </c>
      <c r="H4237" s="11">
        <v>10</v>
      </c>
      <c r="I4237" s="20" t="s">
        <v>259</v>
      </c>
      <c r="J4237" s="11" t="s">
        <v>261</v>
      </c>
      <c r="K4237" s="11" t="s">
        <v>8715</v>
      </c>
      <c r="L4237" s="11">
        <v>2</v>
      </c>
    </row>
    <row r="4238" spans="1:12">
      <c r="A4238" s="11" t="s">
        <v>8238</v>
      </c>
      <c r="D4238" s="11" t="s">
        <v>260</v>
      </c>
      <c r="E4238" s="19" t="s">
        <v>8488</v>
      </c>
      <c r="F4238" s="10">
        <v>42036</v>
      </c>
      <c r="G4238" s="10">
        <v>45323</v>
      </c>
      <c r="H4238" s="11">
        <v>10</v>
      </c>
      <c r="I4238" s="20" t="s">
        <v>259</v>
      </c>
      <c r="J4238" s="11" t="s">
        <v>261</v>
      </c>
      <c r="K4238" s="11" t="s">
        <v>8715</v>
      </c>
      <c r="L4238" s="11">
        <v>2</v>
      </c>
    </row>
    <row r="4239" spans="1:12">
      <c r="A4239" s="11" t="s">
        <v>8239</v>
      </c>
      <c r="D4239" s="11" t="s">
        <v>260</v>
      </c>
      <c r="E4239" s="19" t="s">
        <v>8489</v>
      </c>
      <c r="F4239" s="10">
        <v>42036</v>
      </c>
      <c r="G4239" s="10">
        <v>45323</v>
      </c>
      <c r="H4239" s="11">
        <v>10</v>
      </c>
      <c r="I4239" s="20" t="s">
        <v>259</v>
      </c>
      <c r="J4239" s="11" t="s">
        <v>261</v>
      </c>
      <c r="K4239" s="11" t="s">
        <v>8715</v>
      </c>
      <c r="L4239" s="11">
        <v>2</v>
      </c>
    </row>
    <row r="4240" spans="1:12">
      <c r="A4240" s="11" t="s">
        <v>8240</v>
      </c>
      <c r="D4240" s="11" t="s">
        <v>260</v>
      </c>
      <c r="E4240" s="19" t="s">
        <v>8490</v>
      </c>
      <c r="F4240" s="10">
        <v>42036</v>
      </c>
      <c r="G4240" s="10">
        <v>45323</v>
      </c>
      <c r="H4240" s="11">
        <v>10</v>
      </c>
      <c r="I4240" s="20" t="s">
        <v>259</v>
      </c>
      <c r="J4240" s="11" t="s">
        <v>261</v>
      </c>
      <c r="K4240" s="11" t="s">
        <v>8715</v>
      </c>
      <c r="L4240" s="11">
        <v>2</v>
      </c>
    </row>
    <row r="4241" spans="1:12">
      <c r="A4241" s="11" t="s">
        <v>8241</v>
      </c>
      <c r="D4241" s="11" t="s">
        <v>260</v>
      </c>
      <c r="E4241" s="19" t="s">
        <v>8491</v>
      </c>
      <c r="F4241" s="10">
        <v>42036</v>
      </c>
      <c r="G4241" s="10">
        <v>45323</v>
      </c>
      <c r="H4241" s="11">
        <v>10</v>
      </c>
      <c r="I4241" s="20" t="s">
        <v>259</v>
      </c>
      <c r="J4241" s="11" t="s">
        <v>261</v>
      </c>
      <c r="K4241" s="11" t="s">
        <v>8715</v>
      </c>
      <c r="L4241" s="11">
        <v>2</v>
      </c>
    </row>
    <row r="4242" spans="1:12">
      <c r="A4242" s="11" t="s">
        <v>8242</v>
      </c>
      <c r="D4242" s="11" t="s">
        <v>260</v>
      </c>
      <c r="E4242" s="19" t="s">
        <v>8492</v>
      </c>
      <c r="F4242" s="10">
        <v>42036</v>
      </c>
      <c r="G4242" s="10">
        <v>45323</v>
      </c>
      <c r="H4242" s="11">
        <v>10</v>
      </c>
      <c r="I4242" s="20" t="s">
        <v>259</v>
      </c>
      <c r="J4242" s="11" t="s">
        <v>261</v>
      </c>
      <c r="K4242" s="11" t="s">
        <v>8715</v>
      </c>
      <c r="L4242" s="11">
        <v>2</v>
      </c>
    </row>
    <row r="4243" spans="1:12">
      <c r="A4243" s="11" t="s">
        <v>8243</v>
      </c>
      <c r="D4243" s="11" t="s">
        <v>260</v>
      </c>
      <c r="E4243" s="19" t="s">
        <v>8493</v>
      </c>
      <c r="F4243" s="10">
        <v>42036</v>
      </c>
      <c r="G4243" s="10">
        <v>45323</v>
      </c>
      <c r="H4243" s="11">
        <v>10</v>
      </c>
      <c r="I4243" s="20" t="s">
        <v>259</v>
      </c>
      <c r="J4243" s="11" t="s">
        <v>261</v>
      </c>
      <c r="K4243" s="11" t="s">
        <v>8715</v>
      </c>
      <c r="L4243" s="11">
        <v>2</v>
      </c>
    </row>
    <row r="4244" spans="1:12">
      <c r="A4244" s="11" t="s">
        <v>8244</v>
      </c>
      <c r="D4244" s="11" t="s">
        <v>260</v>
      </c>
      <c r="E4244" s="19" t="s">
        <v>8494</v>
      </c>
      <c r="F4244" s="10">
        <v>42036</v>
      </c>
      <c r="G4244" s="10">
        <v>45323</v>
      </c>
      <c r="H4244" s="11">
        <v>10</v>
      </c>
      <c r="I4244" s="20" t="s">
        <v>259</v>
      </c>
      <c r="J4244" s="11" t="s">
        <v>261</v>
      </c>
      <c r="K4244" s="11" t="s">
        <v>8715</v>
      </c>
      <c r="L4244" s="11">
        <v>2</v>
      </c>
    </row>
    <row r="4245" spans="1:12">
      <c r="A4245" s="11" t="s">
        <v>8245</v>
      </c>
      <c r="D4245" s="11" t="s">
        <v>260</v>
      </c>
      <c r="E4245" s="19" t="s">
        <v>8495</v>
      </c>
      <c r="F4245" s="10">
        <v>42036</v>
      </c>
      <c r="G4245" s="10">
        <v>45323</v>
      </c>
      <c r="H4245" s="11">
        <v>10</v>
      </c>
      <c r="I4245" s="20" t="s">
        <v>259</v>
      </c>
      <c r="J4245" s="11" t="s">
        <v>261</v>
      </c>
      <c r="K4245" s="11" t="s">
        <v>8715</v>
      </c>
      <c r="L4245" s="11">
        <v>2</v>
      </c>
    </row>
    <row r="4246" spans="1:12">
      <c r="A4246" s="11" t="s">
        <v>8246</v>
      </c>
      <c r="D4246" s="11" t="s">
        <v>260</v>
      </c>
      <c r="E4246" s="19" t="s">
        <v>8496</v>
      </c>
      <c r="F4246" s="10">
        <v>42036</v>
      </c>
      <c r="G4246" s="10">
        <v>45323</v>
      </c>
      <c r="H4246" s="11">
        <v>10</v>
      </c>
      <c r="I4246" s="20" t="s">
        <v>259</v>
      </c>
      <c r="J4246" s="11" t="s">
        <v>261</v>
      </c>
      <c r="K4246" s="11" t="s">
        <v>8715</v>
      </c>
      <c r="L4246" s="11">
        <v>2</v>
      </c>
    </row>
    <row r="4247" spans="1:12">
      <c r="A4247" s="11" t="s">
        <v>8247</v>
      </c>
      <c r="D4247" s="11" t="s">
        <v>260</v>
      </c>
      <c r="E4247" s="19" t="s">
        <v>8497</v>
      </c>
      <c r="F4247" s="10">
        <v>42036</v>
      </c>
      <c r="G4247" s="10">
        <v>45323</v>
      </c>
      <c r="H4247" s="11">
        <v>10</v>
      </c>
      <c r="I4247" s="20" t="s">
        <v>259</v>
      </c>
      <c r="J4247" s="11" t="s">
        <v>261</v>
      </c>
      <c r="K4247" s="11" t="s">
        <v>8715</v>
      </c>
      <c r="L4247" s="11">
        <v>2</v>
      </c>
    </row>
    <row r="4248" spans="1:12">
      <c r="A4248" s="11" t="s">
        <v>8248</v>
      </c>
      <c r="D4248" s="11" t="s">
        <v>260</v>
      </c>
      <c r="E4248" s="19" t="s">
        <v>8498</v>
      </c>
      <c r="F4248" s="10">
        <v>42036</v>
      </c>
      <c r="G4248" s="10">
        <v>45323</v>
      </c>
      <c r="H4248" s="11">
        <v>10</v>
      </c>
      <c r="I4248" s="20" t="s">
        <v>259</v>
      </c>
      <c r="J4248" s="11" t="s">
        <v>261</v>
      </c>
      <c r="K4248" s="11" t="s">
        <v>8715</v>
      </c>
      <c r="L4248" s="11">
        <v>2</v>
      </c>
    </row>
    <row r="4249" spans="1:12">
      <c r="A4249" s="11" t="s">
        <v>8249</v>
      </c>
      <c r="D4249" s="11" t="s">
        <v>260</v>
      </c>
      <c r="E4249" s="19" t="s">
        <v>8499</v>
      </c>
      <c r="F4249" s="10">
        <v>42036</v>
      </c>
      <c r="G4249" s="10">
        <v>45323</v>
      </c>
      <c r="H4249" s="11">
        <v>10</v>
      </c>
      <c r="I4249" s="20" t="s">
        <v>259</v>
      </c>
      <c r="J4249" s="11" t="s">
        <v>261</v>
      </c>
      <c r="K4249" s="11" t="s">
        <v>8715</v>
      </c>
      <c r="L4249" s="11">
        <v>2</v>
      </c>
    </row>
    <row r="4250" spans="1:12">
      <c r="A4250" s="11" t="s">
        <v>8250</v>
      </c>
      <c r="D4250" s="11" t="s">
        <v>260</v>
      </c>
      <c r="E4250" s="19" t="s">
        <v>8500</v>
      </c>
      <c r="F4250" s="10">
        <v>42036</v>
      </c>
      <c r="G4250" s="10">
        <v>45323</v>
      </c>
      <c r="H4250" s="11">
        <v>10</v>
      </c>
      <c r="I4250" s="20" t="s">
        <v>259</v>
      </c>
      <c r="J4250" s="11" t="s">
        <v>261</v>
      </c>
      <c r="K4250" s="11" t="s">
        <v>8715</v>
      </c>
      <c r="L4250" s="11">
        <v>2</v>
      </c>
    </row>
    <row r="4251" spans="1:12">
      <c r="A4251" s="11" t="s">
        <v>8251</v>
      </c>
      <c r="D4251" s="11" t="s">
        <v>260</v>
      </c>
      <c r="E4251" s="19" t="s">
        <v>8501</v>
      </c>
      <c r="F4251" s="10">
        <v>42036</v>
      </c>
      <c r="G4251" s="10">
        <v>45323</v>
      </c>
      <c r="H4251" s="11">
        <v>10</v>
      </c>
      <c r="I4251" s="20" t="s">
        <v>259</v>
      </c>
      <c r="J4251" s="11" t="s">
        <v>261</v>
      </c>
      <c r="K4251" s="11" t="s">
        <v>8715</v>
      </c>
      <c r="L4251" s="11">
        <v>2</v>
      </c>
    </row>
    <row r="4252" spans="1:12">
      <c r="A4252" s="11" t="s">
        <v>8252</v>
      </c>
      <c r="D4252" s="11" t="s">
        <v>260</v>
      </c>
      <c r="E4252" s="19" t="s">
        <v>8502</v>
      </c>
      <c r="F4252" s="10">
        <v>42036</v>
      </c>
      <c r="G4252" s="10">
        <v>45323</v>
      </c>
      <c r="H4252" s="11">
        <v>10</v>
      </c>
      <c r="I4252" s="20" t="s">
        <v>259</v>
      </c>
      <c r="J4252" s="11" t="s">
        <v>261</v>
      </c>
      <c r="K4252" s="11" t="s">
        <v>8715</v>
      </c>
      <c r="L4252" s="11">
        <v>2</v>
      </c>
    </row>
    <row r="4253" spans="1:12">
      <c r="A4253" s="11" t="s">
        <v>8253</v>
      </c>
      <c r="D4253" s="11" t="s">
        <v>260</v>
      </c>
      <c r="E4253" s="19" t="s">
        <v>8503</v>
      </c>
      <c r="F4253" s="10">
        <v>42036</v>
      </c>
      <c r="G4253" s="10">
        <v>45323</v>
      </c>
      <c r="H4253" s="11">
        <v>10</v>
      </c>
      <c r="I4253" s="20" t="s">
        <v>259</v>
      </c>
      <c r="J4253" s="11" t="s">
        <v>261</v>
      </c>
      <c r="K4253" s="11" t="s">
        <v>8715</v>
      </c>
      <c r="L4253" s="11">
        <v>2</v>
      </c>
    </row>
    <row r="4254" spans="1:12">
      <c r="A4254" s="11" t="s">
        <v>8254</v>
      </c>
      <c r="D4254" s="11" t="s">
        <v>260</v>
      </c>
      <c r="E4254" s="19" t="s">
        <v>8504</v>
      </c>
      <c r="F4254" s="10">
        <v>42036</v>
      </c>
      <c r="G4254" s="10">
        <v>45323</v>
      </c>
      <c r="H4254" s="11">
        <v>10</v>
      </c>
      <c r="I4254" s="20" t="s">
        <v>259</v>
      </c>
      <c r="J4254" s="11" t="s">
        <v>261</v>
      </c>
      <c r="K4254" s="11" t="s">
        <v>8715</v>
      </c>
      <c r="L4254" s="11">
        <v>2</v>
      </c>
    </row>
    <row r="4255" spans="1:12">
      <c r="A4255" s="11" t="s">
        <v>8255</v>
      </c>
      <c r="D4255" s="11" t="s">
        <v>260</v>
      </c>
      <c r="E4255" s="19" t="s">
        <v>8505</v>
      </c>
      <c r="F4255" s="10">
        <v>42036</v>
      </c>
      <c r="G4255" s="10">
        <v>45323</v>
      </c>
      <c r="H4255" s="11">
        <v>10</v>
      </c>
      <c r="I4255" s="20" t="s">
        <v>259</v>
      </c>
      <c r="J4255" s="11" t="s">
        <v>261</v>
      </c>
      <c r="K4255" s="11" t="s">
        <v>8715</v>
      </c>
      <c r="L4255" s="11">
        <v>2</v>
      </c>
    </row>
    <row r="4256" spans="1:12">
      <c r="A4256" s="11" t="s">
        <v>8256</v>
      </c>
      <c r="D4256" s="11" t="s">
        <v>260</v>
      </c>
      <c r="E4256" s="19" t="s">
        <v>8506</v>
      </c>
      <c r="F4256" s="10">
        <v>42036</v>
      </c>
      <c r="G4256" s="10">
        <v>45323</v>
      </c>
      <c r="H4256" s="11">
        <v>10</v>
      </c>
      <c r="I4256" s="20" t="s">
        <v>259</v>
      </c>
      <c r="J4256" s="11" t="s">
        <v>261</v>
      </c>
      <c r="K4256" s="11" t="s">
        <v>8715</v>
      </c>
      <c r="L4256" s="11">
        <v>2</v>
      </c>
    </row>
    <row r="4257" spans="1:12">
      <c r="A4257" s="11" t="s">
        <v>8257</v>
      </c>
      <c r="D4257" s="11" t="s">
        <v>260</v>
      </c>
      <c r="E4257" s="19" t="s">
        <v>8507</v>
      </c>
      <c r="F4257" s="10">
        <v>42036</v>
      </c>
      <c r="G4257" s="10">
        <v>45323</v>
      </c>
      <c r="H4257" s="11">
        <v>10</v>
      </c>
      <c r="I4257" s="20" t="s">
        <v>259</v>
      </c>
      <c r="J4257" s="11" t="s">
        <v>261</v>
      </c>
      <c r="K4257" s="11" t="s">
        <v>8715</v>
      </c>
      <c r="L4257" s="11">
        <v>2</v>
      </c>
    </row>
    <row r="4258" spans="1:12">
      <c r="A4258" s="11" t="s">
        <v>8258</v>
      </c>
      <c r="D4258" s="11" t="s">
        <v>260</v>
      </c>
      <c r="E4258" s="19" t="s">
        <v>8508</v>
      </c>
      <c r="F4258" s="10">
        <v>42036</v>
      </c>
      <c r="G4258" s="10">
        <v>45323</v>
      </c>
      <c r="H4258" s="11">
        <v>10</v>
      </c>
      <c r="I4258" s="20" t="s">
        <v>259</v>
      </c>
      <c r="J4258" s="11" t="s">
        <v>261</v>
      </c>
      <c r="K4258" s="11" t="s">
        <v>8715</v>
      </c>
      <c r="L4258" s="11">
        <v>2</v>
      </c>
    </row>
    <row r="4259" spans="1:12">
      <c r="A4259" s="11" t="s">
        <v>8259</v>
      </c>
      <c r="D4259" s="11" t="s">
        <v>260</v>
      </c>
      <c r="E4259" s="19" t="s">
        <v>8509</v>
      </c>
      <c r="F4259" s="10">
        <v>42036</v>
      </c>
      <c r="G4259" s="10">
        <v>45323</v>
      </c>
      <c r="H4259" s="11">
        <v>10</v>
      </c>
      <c r="I4259" s="20" t="s">
        <v>259</v>
      </c>
      <c r="J4259" s="11" t="s">
        <v>261</v>
      </c>
      <c r="K4259" s="11" t="s">
        <v>8715</v>
      </c>
      <c r="L4259" s="11">
        <v>2</v>
      </c>
    </row>
    <row r="4260" spans="1:12">
      <c r="A4260" s="11" t="s">
        <v>8260</v>
      </c>
      <c r="D4260" s="11" t="s">
        <v>260</v>
      </c>
      <c r="E4260" s="19" t="s">
        <v>8510</v>
      </c>
      <c r="F4260" s="10">
        <v>42036</v>
      </c>
      <c r="G4260" s="10">
        <v>45323</v>
      </c>
      <c r="H4260" s="11">
        <v>10</v>
      </c>
      <c r="I4260" s="20" t="s">
        <v>259</v>
      </c>
      <c r="J4260" s="11" t="s">
        <v>261</v>
      </c>
      <c r="K4260" s="11" t="s">
        <v>8715</v>
      </c>
      <c r="L4260" s="11">
        <v>2</v>
      </c>
    </row>
    <row r="4261" spans="1:12">
      <c r="A4261" s="11" t="s">
        <v>8261</v>
      </c>
      <c r="D4261" s="11" t="s">
        <v>260</v>
      </c>
      <c r="E4261" s="19" t="s">
        <v>8511</v>
      </c>
      <c r="F4261" s="10">
        <v>42036</v>
      </c>
      <c r="G4261" s="10">
        <v>45323</v>
      </c>
      <c r="H4261" s="11">
        <v>10</v>
      </c>
      <c r="I4261" s="20" t="s">
        <v>259</v>
      </c>
      <c r="J4261" s="11" t="s">
        <v>261</v>
      </c>
      <c r="K4261" s="11" t="s">
        <v>8715</v>
      </c>
      <c r="L4261" s="11">
        <v>2</v>
      </c>
    </row>
    <row r="4262" spans="1:12">
      <c r="A4262" s="11" t="s">
        <v>8512</v>
      </c>
      <c r="D4262" s="11" t="s">
        <v>260</v>
      </c>
      <c r="E4262" s="19" t="s">
        <v>8609</v>
      </c>
      <c r="F4262" s="10">
        <v>42036</v>
      </c>
      <c r="G4262" s="10">
        <v>45323</v>
      </c>
      <c r="H4262" s="11">
        <v>10</v>
      </c>
      <c r="I4262" s="20" t="s">
        <v>259</v>
      </c>
      <c r="J4262" s="11" t="s">
        <v>261</v>
      </c>
      <c r="K4262" s="11" t="s">
        <v>8715</v>
      </c>
      <c r="L4262" s="11">
        <v>2</v>
      </c>
    </row>
    <row r="4263" spans="1:12">
      <c r="A4263" s="11" t="s">
        <v>8513</v>
      </c>
      <c r="D4263" s="11" t="s">
        <v>260</v>
      </c>
      <c r="E4263" s="19" t="s">
        <v>8610</v>
      </c>
      <c r="F4263" s="10">
        <v>42036</v>
      </c>
      <c r="G4263" s="10">
        <v>45323</v>
      </c>
      <c r="H4263" s="11">
        <v>10</v>
      </c>
      <c r="I4263" s="20" t="s">
        <v>259</v>
      </c>
      <c r="J4263" s="11" t="s">
        <v>261</v>
      </c>
      <c r="K4263" s="11" t="s">
        <v>8715</v>
      </c>
      <c r="L4263" s="11">
        <v>2</v>
      </c>
    </row>
    <row r="4264" spans="1:12">
      <c r="A4264" s="11" t="s">
        <v>8514</v>
      </c>
      <c r="D4264" s="11" t="s">
        <v>260</v>
      </c>
      <c r="E4264" s="19" t="s">
        <v>8611</v>
      </c>
      <c r="F4264" s="10">
        <v>42036</v>
      </c>
      <c r="G4264" s="10">
        <v>45323</v>
      </c>
      <c r="H4264" s="11">
        <v>10</v>
      </c>
      <c r="I4264" s="20" t="s">
        <v>259</v>
      </c>
      <c r="J4264" s="11" t="s">
        <v>261</v>
      </c>
      <c r="K4264" s="11" t="s">
        <v>8715</v>
      </c>
      <c r="L4264" s="11">
        <v>2</v>
      </c>
    </row>
    <row r="4265" spans="1:12">
      <c r="A4265" s="11" t="s">
        <v>8515</v>
      </c>
      <c r="D4265" s="11" t="s">
        <v>260</v>
      </c>
      <c r="E4265" s="19" t="s">
        <v>8612</v>
      </c>
      <c r="F4265" s="10">
        <v>42036</v>
      </c>
      <c r="G4265" s="10">
        <v>45323</v>
      </c>
      <c r="H4265" s="11">
        <v>10</v>
      </c>
      <c r="I4265" s="20" t="s">
        <v>259</v>
      </c>
      <c r="J4265" s="11" t="s">
        <v>261</v>
      </c>
      <c r="K4265" s="11" t="s">
        <v>8715</v>
      </c>
      <c r="L4265" s="11">
        <v>2</v>
      </c>
    </row>
    <row r="4266" spans="1:12">
      <c r="A4266" s="11" t="s">
        <v>8516</v>
      </c>
      <c r="D4266" s="11" t="s">
        <v>260</v>
      </c>
      <c r="E4266" s="19" t="s">
        <v>8613</v>
      </c>
      <c r="F4266" s="10">
        <v>42036</v>
      </c>
      <c r="G4266" s="10">
        <v>45323</v>
      </c>
      <c r="H4266" s="11">
        <v>10</v>
      </c>
      <c r="I4266" s="20" t="s">
        <v>259</v>
      </c>
      <c r="J4266" s="11" t="s">
        <v>261</v>
      </c>
      <c r="K4266" s="11" t="s">
        <v>8715</v>
      </c>
      <c r="L4266" s="11">
        <v>2</v>
      </c>
    </row>
    <row r="4267" spans="1:12">
      <c r="A4267" s="11" t="s">
        <v>8517</v>
      </c>
      <c r="D4267" s="11" t="s">
        <v>260</v>
      </c>
      <c r="E4267" s="19" t="s">
        <v>8614</v>
      </c>
      <c r="F4267" s="10">
        <v>42036</v>
      </c>
      <c r="G4267" s="10">
        <v>45323</v>
      </c>
      <c r="H4267" s="11">
        <v>10</v>
      </c>
      <c r="I4267" s="20" t="s">
        <v>259</v>
      </c>
      <c r="J4267" s="11" t="s">
        <v>261</v>
      </c>
      <c r="K4267" s="11" t="s">
        <v>8715</v>
      </c>
      <c r="L4267" s="11">
        <v>2</v>
      </c>
    </row>
    <row r="4268" spans="1:12">
      <c r="A4268" s="11" t="s">
        <v>8518</v>
      </c>
      <c r="D4268" s="11" t="s">
        <v>260</v>
      </c>
      <c r="E4268" s="19" t="s">
        <v>8615</v>
      </c>
      <c r="F4268" s="10">
        <v>42036</v>
      </c>
      <c r="G4268" s="10">
        <v>45323</v>
      </c>
      <c r="H4268" s="11">
        <v>10</v>
      </c>
      <c r="I4268" s="20" t="s">
        <v>259</v>
      </c>
      <c r="J4268" s="11" t="s">
        <v>261</v>
      </c>
      <c r="K4268" s="11" t="s">
        <v>8715</v>
      </c>
      <c r="L4268" s="11">
        <v>2</v>
      </c>
    </row>
    <row r="4269" spans="1:12">
      <c r="A4269" s="11" t="s">
        <v>8519</v>
      </c>
      <c r="D4269" s="11" t="s">
        <v>260</v>
      </c>
      <c r="E4269" s="19" t="s">
        <v>8616</v>
      </c>
      <c r="F4269" s="10">
        <v>42036</v>
      </c>
      <c r="G4269" s="10">
        <v>45323</v>
      </c>
      <c r="H4269" s="11">
        <v>10</v>
      </c>
      <c r="I4269" s="20" t="s">
        <v>259</v>
      </c>
      <c r="J4269" s="11" t="s">
        <v>261</v>
      </c>
      <c r="K4269" s="11" t="s">
        <v>8715</v>
      </c>
      <c r="L4269" s="11">
        <v>2</v>
      </c>
    </row>
    <row r="4270" spans="1:12">
      <c r="A4270" s="11" t="s">
        <v>8520</v>
      </c>
      <c r="D4270" s="11" t="s">
        <v>260</v>
      </c>
      <c r="E4270" s="19" t="s">
        <v>8617</v>
      </c>
      <c r="F4270" s="10">
        <v>42036</v>
      </c>
      <c r="G4270" s="10">
        <v>45323</v>
      </c>
      <c r="H4270" s="11">
        <v>10</v>
      </c>
      <c r="I4270" s="20" t="s">
        <v>259</v>
      </c>
      <c r="J4270" s="11" t="s">
        <v>261</v>
      </c>
      <c r="K4270" s="11" t="s">
        <v>8715</v>
      </c>
      <c r="L4270" s="11">
        <v>2</v>
      </c>
    </row>
    <row r="4271" spans="1:12">
      <c r="A4271" s="11" t="s">
        <v>8521</v>
      </c>
      <c r="D4271" s="11" t="s">
        <v>260</v>
      </c>
      <c r="E4271" s="19" t="s">
        <v>8618</v>
      </c>
      <c r="F4271" s="10">
        <v>42036</v>
      </c>
      <c r="G4271" s="10">
        <v>45323</v>
      </c>
      <c r="H4271" s="11">
        <v>10</v>
      </c>
      <c r="I4271" s="20" t="s">
        <v>259</v>
      </c>
      <c r="J4271" s="11" t="s">
        <v>261</v>
      </c>
      <c r="K4271" s="11" t="s">
        <v>8715</v>
      </c>
      <c r="L4271" s="11">
        <v>2</v>
      </c>
    </row>
    <row r="4272" spans="1:12">
      <c r="A4272" s="11" t="s">
        <v>8522</v>
      </c>
      <c r="D4272" s="11" t="s">
        <v>260</v>
      </c>
      <c r="E4272" s="19" t="s">
        <v>8619</v>
      </c>
      <c r="F4272" s="10">
        <v>42036</v>
      </c>
      <c r="G4272" s="10">
        <v>45323</v>
      </c>
      <c r="H4272" s="11">
        <v>10</v>
      </c>
      <c r="I4272" s="20" t="s">
        <v>259</v>
      </c>
      <c r="J4272" s="11" t="s">
        <v>261</v>
      </c>
      <c r="K4272" s="11" t="s">
        <v>8715</v>
      </c>
      <c r="L4272" s="11">
        <v>2</v>
      </c>
    </row>
    <row r="4273" spans="1:12">
      <c r="A4273" s="11" t="s">
        <v>8523</v>
      </c>
      <c r="D4273" s="11" t="s">
        <v>260</v>
      </c>
      <c r="E4273" s="19" t="s">
        <v>8620</v>
      </c>
      <c r="F4273" s="10">
        <v>42036</v>
      </c>
      <c r="G4273" s="10">
        <v>45323</v>
      </c>
      <c r="H4273" s="11">
        <v>10</v>
      </c>
      <c r="I4273" s="20" t="s">
        <v>259</v>
      </c>
      <c r="J4273" s="11" t="s">
        <v>261</v>
      </c>
      <c r="K4273" s="11" t="s">
        <v>8715</v>
      </c>
      <c r="L4273" s="11">
        <v>2</v>
      </c>
    </row>
    <row r="4274" spans="1:12">
      <c r="A4274" s="11" t="s">
        <v>8524</v>
      </c>
      <c r="D4274" s="11" t="s">
        <v>260</v>
      </c>
      <c r="E4274" s="19" t="s">
        <v>8621</v>
      </c>
      <c r="F4274" s="10">
        <v>42036</v>
      </c>
      <c r="G4274" s="10">
        <v>45323</v>
      </c>
      <c r="H4274" s="11">
        <v>10</v>
      </c>
      <c r="I4274" s="20" t="s">
        <v>259</v>
      </c>
      <c r="J4274" s="11" t="s">
        <v>261</v>
      </c>
      <c r="K4274" s="11" t="s">
        <v>8715</v>
      </c>
      <c r="L4274" s="11">
        <v>2</v>
      </c>
    </row>
    <row r="4275" spans="1:12">
      <c r="A4275" s="11" t="s">
        <v>8525</v>
      </c>
      <c r="D4275" s="11" t="s">
        <v>260</v>
      </c>
      <c r="E4275" s="19" t="s">
        <v>8622</v>
      </c>
      <c r="F4275" s="10">
        <v>42036</v>
      </c>
      <c r="G4275" s="10">
        <v>45323</v>
      </c>
      <c r="H4275" s="11">
        <v>10</v>
      </c>
      <c r="I4275" s="20" t="s">
        <v>259</v>
      </c>
      <c r="J4275" s="11" t="s">
        <v>261</v>
      </c>
      <c r="K4275" s="11" t="s">
        <v>8715</v>
      </c>
      <c r="L4275" s="11">
        <v>2</v>
      </c>
    </row>
    <row r="4276" spans="1:12">
      <c r="A4276" s="11" t="s">
        <v>8526</v>
      </c>
      <c r="D4276" s="11" t="s">
        <v>260</v>
      </c>
      <c r="E4276" s="19" t="s">
        <v>8623</v>
      </c>
      <c r="F4276" s="10">
        <v>42036</v>
      </c>
      <c r="G4276" s="10">
        <v>45323</v>
      </c>
      <c r="H4276" s="11">
        <v>10</v>
      </c>
      <c r="I4276" s="20" t="s">
        <v>259</v>
      </c>
      <c r="J4276" s="11" t="s">
        <v>261</v>
      </c>
      <c r="K4276" s="11" t="s">
        <v>8715</v>
      </c>
      <c r="L4276" s="11">
        <v>2</v>
      </c>
    </row>
    <row r="4277" spans="1:12">
      <c r="A4277" s="11" t="s">
        <v>8527</v>
      </c>
      <c r="D4277" s="11" t="s">
        <v>260</v>
      </c>
      <c r="E4277" s="19" t="s">
        <v>8624</v>
      </c>
      <c r="F4277" s="10">
        <v>42036</v>
      </c>
      <c r="G4277" s="10">
        <v>45323</v>
      </c>
      <c r="H4277" s="11">
        <v>10</v>
      </c>
      <c r="I4277" s="20" t="s">
        <v>259</v>
      </c>
      <c r="J4277" s="11" t="s">
        <v>261</v>
      </c>
      <c r="K4277" s="11" t="s">
        <v>8715</v>
      </c>
      <c r="L4277" s="11">
        <v>2</v>
      </c>
    </row>
    <row r="4278" spans="1:12">
      <c r="A4278" s="11" t="s">
        <v>8528</v>
      </c>
      <c r="D4278" s="11" t="s">
        <v>260</v>
      </c>
      <c r="E4278" s="19" t="s">
        <v>8625</v>
      </c>
      <c r="F4278" s="10">
        <v>42036</v>
      </c>
      <c r="G4278" s="10">
        <v>45323</v>
      </c>
      <c r="H4278" s="11">
        <v>10</v>
      </c>
      <c r="I4278" s="20" t="s">
        <v>259</v>
      </c>
      <c r="J4278" s="11" t="s">
        <v>261</v>
      </c>
      <c r="K4278" s="11" t="s">
        <v>8715</v>
      </c>
      <c r="L4278" s="11">
        <v>2</v>
      </c>
    </row>
    <row r="4279" spans="1:12">
      <c r="A4279" s="11" t="s">
        <v>8529</v>
      </c>
      <c r="D4279" s="11" t="s">
        <v>260</v>
      </c>
      <c r="E4279" s="19" t="s">
        <v>8626</v>
      </c>
      <c r="F4279" s="10">
        <v>42036</v>
      </c>
      <c r="G4279" s="10">
        <v>45323</v>
      </c>
      <c r="H4279" s="11">
        <v>10</v>
      </c>
      <c r="I4279" s="20" t="s">
        <v>259</v>
      </c>
      <c r="J4279" s="11" t="s">
        <v>261</v>
      </c>
      <c r="K4279" s="11" t="s">
        <v>8715</v>
      </c>
      <c r="L4279" s="11">
        <v>2</v>
      </c>
    </row>
    <row r="4280" spans="1:12">
      <c r="A4280" s="11" t="s">
        <v>8530</v>
      </c>
      <c r="D4280" s="11" t="s">
        <v>260</v>
      </c>
      <c r="E4280" s="19" t="s">
        <v>8627</v>
      </c>
      <c r="F4280" s="10">
        <v>42036</v>
      </c>
      <c r="G4280" s="10">
        <v>45323</v>
      </c>
      <c r="H4280" s="11">
        <v>10</v>
      </c>
      <c r="I4280" s="20" t="s">
        <v>259</v>
      </c>
      <c r="J4280" s="11" t="s">
        <v>261</v>
      </c>
      <c r="K4280" s="11" t="s">
        <v>8715</v>
      </c>
      <c r="L4280" s="11">
        <v>2</v>
      </c>
    </row>
    <row r="4281" spans="1:12">
      <c r="A4281" s="11" t="s">
        <v>8531</v>
      </c>
      <c r="D4281" s="11" t="s">
        <v>260</v>
      </c>
      <c r="E4281" s="19" t="s">
        <v>8628</v>
      </c>
      <c r="F4281" s="10">
        <v>42036</v>
      </c>
      <c r="G4281" s="10">
        <v>45323</v>
      </c>
      <c r="H4281" s="11">
        <v>10</v>
      </c>
      <c r="I4281" s="20" t="s">
        <v>259</v>
      </c>
      <c r="J4281" s="11" t="s">
        <v>261</v>
      </c>
      <c r="K4281" s="11" t="s">
        <v>8715</v>
      </c>
      <c r="L4281" s="11">
        <v>2</v>
      </c>
    </row>
    <row r="4282" spans="1:12">
      <c r="A4282" s="11" t="s">
        <v>8532</v>
      </c>
      <c r="D4282" s="11" t="s">
        <v>260</v>
      </c>
      <c r="E4282" s="19" t="s">
        <v>8629</v>
      </c>
      <c r="F4282" s="10">
        <v>42036</v>
      </c>
      <c r="G4282" s="10">
        <v>45323</v>
      </c>
      <c r="H4282" s="11">
        <v>10</v>
      </c>
      <c r="I4282" s="20" t="s">
        <v>259</v>
      </c>
      <c r="J4282" s="11" t="s">
        <v>261</v>
      </c>
      <c r="K4282" s="11" t="s">
        <v>8715</v>
      </c>
      <c r="L4282" s="11">
        <v>2</v>
      </c>
    </row>
    <row r="4283" spans="1:12">
      <c r="A4283" s="11" t="s">
        <v>8533</v>
      </c>
      <c r="D4283" s="11" t="s">
        <v>260</v>
      </c>
      <c r="E4283" s="19" t="s">
        <v>8630</v>
      </c>
      <c r="F4283" s="10">
        <v>42036</v>
      </c>
      <c r="G4283" s="10">
        <v>45323</v>
      </c>
      <c r="H4283" s="11">
        <v>10</v>
      </c>
      <c r="I4283" s="20" t="s">
        <v>259</v>
      </c>
      <c r="J4283" s="11" t="s">
        <v>261</v>
      </c>
      <c r="K4283" s="11" t="s">
        <v>8715</v>
      </c>
      <c r="L4283" s="11">
        <v>2</v>
      </c>
    </row>
    <row r="4284" spans="1:12">
      <c r="A4284" s="11" t="s">
        <v>8534</v>
      </c>
      <c r="D4284" s="11" t="s">
        <v>260</v>
      </c>
      <c r="E4284" s="19" t="s">
        <v>8631</v>
      </c>
      <c r="F4284" s="10">
        <v>42036</v>
      </c>
      <c r="G4284" s="10">
        <v>45323</v>
      </c>
      <c r="H4284" s="11">
        <v>10</v>
      </c>
      <c r="I4284" s="20" t="s">
        <v>259</v>
      </c>
      <c r="J4284" s="11" t="s">
        <v>261</v>
      </c>
      <c r="K4284" s="11" t="s">
        <v>8715</v>
      </c>
      <c r="L4284" s="11">
        <v>2</v>
      </c>
    </row>
    <row r="4285" spans="1:12">
      <c r="A4285" s="11" t="s">
        <v>8535</v>
      </c>
      <c r="D4285" s="11" t="s">
        <v>260</v>
      </c>
      <c r="E4285" s="19" t="s">
        <v>8632</v>
      </c>
      <c r="F4285" s="10">
        <v>42036</v>
      </c>
      <c r="G4285" s="10">
        <v>45323</v>
      </c>
      <c r="H4285" s="11">
        <v>10</v>
      </c>
      <c r="I4285" s="20" t="s">
        <v>259</v>
      </c>
      <c r="J4285" s="11" t="s">
        <v>261</v>
      </c>
      <c r="K4285" s="11" t="s">
        <v>8715</v>
      </c>
      <c r="L4285" s="11">
        <v>2</v>
      </c>
    </row>
    <row r="4286" spans="1:12">
      <c r="A4286" s="11" t="s">
        <v>8536</v>
      </c>
      <c r="D4286" s="11" t="s">
        <v>260</v>
      </c>
      <c r="E4286" s="19" t="s">
        <v>8633</v>
      </c>
      <c r="F4286" s="10">
        <v>42036</v>
      </c>
      <c r="G4286" s="10">
        <v>45323</v>
      </c>
      <c r="H4286" s="11">
        <v>10</v>
      </c>
      <c r="I4286" s="20" t="s">
        <v>259</v>
      </c>
      <c r="J4286" s="11" t="s">
        <v>261</v>
      </c>
      <c r="K4286" s="11" t="s">
        <v>8715</v>
      </c>
      <c r="L4286" s="11">
        <v>2</v>
      </c>
    </row>
    <row r="4287" spans="1:12">
      <c r="A4287" s="11" t="s">
        <v>8537</v>
      </c>
      <c r="D4287" s="11" t="s">
        <v>260</v>
      </c>
      <c r="E4287" s="19" t="s">
        <v>8634</v>
      </c>
      <c r="F4287" s="10">
        <v>42036</v>
      </c>
      <c r="G4287" s="10">
        <v>45323</v>
      </c>
      <c r="H4287" s="11">
        <v>10</v>
      </c>
      <c r="I4287" s="20" t="s">
        <v>259</v>
      </c>
      <c r="J4287" s="11" t="s">
        <v>261</v>
      </c>
      <c r="K4287" s="11" t="s">
        <v>8715</v>
      </c>
      <c r="L4287" s="11">
        <v>2</v>
      </c>
    </row>
    <row r="4288" spans="1:12">
      <c r="A4288" s="11" t="s">
        <v>8538</v>
      </c>
      <c r="D4288" s="11" t="s">
        <v>260</v>
      </c>
      <c r="E4288" s="19" t="s">
        <v>8635</v>
      </c>
      <c r="F4288" s="10">
        <v>42036</v>
      </c>
      <c r="G4288" s="10">
        <v>45323</v>
      </c>
      <c r="H4288" s="11">
        <v>10</v>
      </c>
      <c r="I4288" s="20" t="s">
        <v>259</v>
      </c>
      <c r="J4288" s="11" t="s">
        <v>261</v>
      </c>
      <c r="K4288" s="11" t="s">
        <v>8715</v>
      </c>
      <c r="L4288" s="11">
        <v>2</v>
      </c>
    </row>
    <row r="4289" spans="1:12">
      <c r="A4289" s="11" t="s">
        <v>8539</v>
      </c>
      <c r="D4289" s="11" t="s">
        <v>260</v>
      </c>
      <c r="E4289" s="19" t="s">
        <v>8636</v>
      </c>
      <c r="F4289" s="10">
        <v>42036</v>
      </c>
      <c r="G4289" s="10">
        <v>45323</v>
      </c>
      <c r="H4289" s="11">
        <v>10</v>
      </c>
      <c r="I4289" s="20" t="s">
        <v>259</v>
      </c>
      <c r="J4289" s="11" t="s">
        <v>261</v>
      </c>
      <c r="K4289" s="11" t="s">
        <v>8715</v>
      </c>
      <c r="L4289" s="11">
        <v>2</v>
      </c>
    </row>
    <row r="4290" spans="1:12">
      <c r="A4290" s="11" t="s">
        <v>8540</v>
      </c>
      <c r="D4290" s="11" t="s">
        <v>260</v>
      </c>
      <c r="E4290" s="19" t="s">
        <v>8637</v>
      </c>
      <c r="F4290" s="10">
        <v>42036</v>
      </c>
      <c r="G4290" s="10">
        <v>45323</v>
      </c>
      <c r="H4290" s="11">
        <v>10</v>
      </c>
      <c r="I4290" s="20" t="s">
        <v>259</v>
      </c>
      <c r="J4290" s="11" t="s">
        <v>261</v>
      </c>
      <c r="K4290" s="11" t="s">
        <v>8715</v>
      </c>
      <c r="L4290" s="11">
        <v>2</v>
      </c>
    </row>
    <row r="4291" spans="1:12">
      <c r="A4291" s="11" t="s">
        <v>8541</v>
      </c>
      <c r="D4291" s="11" t="s">
        <v>260</v>
      </c>
      <c r="E4291" s="19" t="s">
        <v>8638</v>
      </c>
      <c r="F4291" s="10">
        <v>42036</v>
      </c>
      <c r="G4291" s="10">
        <v>45323</v>
      </c>
      <c r="H4291" s="11">
        <v>10</v>
      </c>
      <c r="I4291" s="20" t="s">
        <v>259</v>
      </c>
      <c r="J4291" s="11" t="s">
        <v>261</v>
      </c>
      <c r="K4291" s="11" t="s">
        <v>8715</v>
      </c>
      <c r="L4291" s="11">
        <v>2</v>
      </c>
    </row>
    <row r="4292" spans="1:12">
      <c r="A4292" s="11" t="s">
        <v>8542</v>
      </c>
      <c r="D4292" s="11" t="s">
        <v>260</v>
      </c>
      <c r="E4292" s="19" t="s">
        <v>8639</v>
      </c>
      <c r="F4292" s="10">
        <v>42036</v>
      </c>
      <c r="G4292" s="10">
        <v>45323</v>
      </c>
      <c r="H4292" s="11">
        <v>10</v>
      </c>
      <c r="I4292" s="20" t="s">
        <v>259</v>
      </c>
      <c r="J4292" s="11" t="s">
        <v>261</v>
      </c>
      <c r="K4292" s="11" t="s">
        <v>8715</v>
      </c>
      <c r="L4292" s="11">
        <v>2</v>
      </c>
    </row>
    <row r="4293" spans="1:12">
      <c r="A4293" s="11" t="s">
        <v>8543</v>
      </c>
      <c r="D4293" s="11" t="s">
        <v>260</v>
      </c>
      <c r="E4293" s="19" t="s">
        <v>8640</v>
      </c>
      <c r="F4293" s="10">
        <v>42036</v>
      </c>
      <c r="G4293" s="10">
        <v>45323</v>
      </c>
      <c r="H4293" s="11">
        <v>10</v>
      </c>
      <c r="I4293" s="20" t="s">
        <v>259</v>
      </c>
      <c r="J4293" s="11" t="s">
        <v>261</v>
      </c>
      <c r="K4293" s="11" t="s">
        <v>8715</v>
      </c>
      <c r="L4293" s="11">
        <v>2</v>
      </c>
    </row>
    <row r="4294" spans="1:12">
      <c r="A4294" s="11" t="s">
        <v>8544</v>
      </c>
      <c r="D4294" s="11" t="s">
        <v>260</v>
      </c>
      <c r="E4294" s="19" t="s">
        <v>8641</v>
      </c>
      <c r="F4294" s="10">
        <v>42036</v>
      </c>
      <c r="G4294" s="10">
        <v>45323</v>
      </c>
      <c r="H4294" s="11">
        <v>10</v>
      </c>
      <c r="I4294" s="20" t="s">
        <v>259</v>
      </c>
      <c r="J4294" s="11" t="s">
        <v>261</v>
      </c>
      <c r="K4294" s="11" t="s">
        <v>8715</v>
      </c>
      <c r="L4294" s="11">
        <v>2</v>
      </c>
    </row>
    <row r="4295" spans="1:12">
      <c r="A4295" s="11" t="s">
        <v>8545</v>
      </c>
      <c r="D4295" s="11" t="s">
        <v>260</v>
      </c>
      <c r="E4295" s="19" t="s">
        <v>8642</v>
      </c>
      <c r="F4295" s="10">
        <v>42036</v>
      </c>
      <c r="G4295" s="10">
        <v>45323</v>
      </c>
      <c r="H4295" s="11">
        <v>10</v>
      </c>
      <c r="I4295" s="20" t="s">
        <v>259</v>
      </c>
      <c r="J4295" s="11" t="s">
        <v>261</v>
      </c>
      <c r="K4295" s="11" t="s">
        <v>8715</v>
      </c>
      <c r="L4295" s="11">
        <v>2</v>
      </c>
    </row>
    <row r="4296" spans="1:12">
      <c r="A4296" s="11" t="s">
        <v>8546</v>
      </c>
      <c r="D4296" s="11" t="s">
        <v>260</v>
      </c>
      <c r="E4296" s="19" t="s">
        <v>8643</v>
      </c>
      <c r="F4296" s="10">
        <v>42036</v>
      </c>
      <c r="G4296" s="10">
        <v>45323</v>
      </c>
      <c r="H4296" s="11">
        <v>10</v>
      </c>
      <c r="I4296" s="20" t="s">
        <v>259</v>
      </c>
      <c r="J4296" s="11" t="s">
        <v>261</v>
      </c>
      <c r="K4296" s="11" t="s">
        <v>8715</v>
      </c>
      <c r="L4296" s="11">
        <v>2</v>
      </c>
    </row>
    <row r="4297" spans="1:12">
      <c r="A4297" s="11" t="s">
        <v>8547</v>
      </c>
      <c r="D4297" s="11" t="s">
        <v>260</v>
      </c>
      <c r="E4297" s="19" t="s">
        <v>8644</v>
      </c>
      <c r="F4297" s="10">
        <v>42036</v>
      </c>
      <c r="G4297" s="10">
        <v>45323</v>
      </c>
      <c r="H4297" s="11">
        <v>10</v>
      </c>
      <c r="I4297" s="20" t="s">
        <v>259</v>
      </c>
      <c r="J4297" s="11" t="s">
        <v>261</v>
      </c>
      <c r="K4297" s="11" t="s">
        <v>8715</v>
      </c>
      <c r="L4297" s="11">
        <v>2</v>
      </c>
    </row>
    <row r="4298" spans="1:12">
      <c r="A4298" s="11" t="s">
        <v>8548</v>
      </c>
      <c r="D4298" s="11" t="s">
        <v>260</v>
      </c>
      <c r="E4298" s="19" t="s">
        <v>8645</v>
      </c>
      <c r="F4298" s="10">
        <v>42036</v>
      </c>
      <c r="G4298" s="10">
        <v>45323</v>
      </c>
      <c r="H4298" s="11">
        <v>10</v>
      </c>
      <c r="I4298" s="20" t="s">
        <v>259</v>
      </c>
      <c r="J4298" s="11" t="s">
        <v>261</v>
      </c>
      <c r="K4298" s="11" t="s">
        <v>8715</v>
      </c>
      <c r="L4298" s="11">
        <v>2</v>
      </c>
    </row>
    <row r="4299" spans="1:12">
      <c r="A4299" s="11" t="s">
        <v>8549</v>
      </c>
      <c r="D4299" s="11" t="s">
        <v>260</v>
      </c>
      <c r="E4299" s="19" t="s">
        <v>8646</v>
      </c>
      <c r="F4299" s="10">
        <v>42036</v>
      </c>
      <c r="G4299" s="10">
        <v>45323</v>
      </c>
      <c r="H4299" s="11">
        <v>10</v>
      </c>
      <c r="I4299" s="20" t="s">
        <v>259</v>
      </c>
      <c r="J4299" s="11" t="s">
        <v>261</v>
      </c>
      <c r="K4299" s="11" t="s">
        <v>8715</v>
      </c>
      <c r="L4299" s="11">
        <v>2</v>
      </c>
    </row>
    <row r="4300" spans="1:12">
      <c r="A4300" s="11" t="s">
        <v>8550</v>
      </c>
      <c r="D4300" s="11" t="s">
        <v>260</v>
      </c>
      <c r="E4300" s="19" t="s">
        <v>8647</v>
      </c>
      <c r="F4300" s="10">
        <v>42036</v>
      </c>
      <c r="G4300" s="10">
        <v>45323</v>
      </c>
      <c r="H4300" s="11">
        <v>10</v>
      </c>
      <c r="I4300" s="20" t="s">
        <v>259</v>
      </c>
      <c r="J4300" s="11" t="s">
        <v>261</v>
      </c>
      <c r="K4300" s="11" t="s">
        <v>8715</v>
      </c>
      <c r="L4300" s="11">
        <v>2</v>
      </c>
    </row>
    <row r="4301" spans="1:12">
      <c r="A4301" s="11" t="s">
        <v>8551</v>
      </c>
      <c r="D4301" s="11" t="s">
        <v>260</v>
      </c>
      <c r="E4301" s="19" t="s">
        <v>8648</v>
      </c>
      <c r="F4301" s="10">
        <v>42036</v>
      </c>
      <c r="G4301" s="10">
        <v>45323</v>
      </c>
      <c r="H4301" s="11">
        <v>10</v>
      </c>
      <c r="I4301" s="20" t="s">
        <v>259</v>
      </c>
      <c r="J4301" s="11" t="s">
        <v>261</v>
      </c>
      <c r="K4301" s="11" t="s">
        <v>8715</v>
      </c>
      <c r="L4301" s="11">
        <v>2</v>
      </c>
    </row>
    <row r="4302" spans="1:12">
      <c r="A4302" s="11" t="s">
        <v>8552</v>
      </c>
      <c r="D4302" s="11" t="s">
        <v>260</v>
      </c>
      <c r="E4302" s="19" t="s">
        <v>8649</v>
      </c>
      <c r="F4302" s="10">
        <v>42036</v>
      </c>
      <c r="G4302" s="10">
        <v>45323</v>
      </c>
      <c r="H4302" s="11">
        <v>10</v>
      </c>
      <c r="I4302" s="20" t="s">
        <v>259</v>
      </c>
      <c r="J4302" s="11" t="s">
        <v>261</v>
      </c>
      <c r="K4302" s="11" t="s">
        <v>8715</v>
      </c>
      <c r="L4302" s="11">
        <v>2</v>
      </c>
    </row>
    <row r="4303" spans="1:12">
      <c r="A4303" s="11" t="s">
        <v>8553</v>
      </c>
      <c r="D4303" s="11" t="s">
        <v>260</v>
      </c>
      <c r="E4303" s="19" t="s">
        <v>8650</v>
      </c>
      <c r="F4303" s="10">
        <v>42036</v>
      </c>
      <c r="G4303" s="10">
        <v>45323</v>
      </c>
      <c r="H4303" s="11">
        <v>10</v>
      </c>
      <c r="I4303" s="20" t="s">
        <v>259</v>
      </c>
      <c r="J4303" s="11" t="s">
        <v>261</v>
      </c>
      <c r="K4303" s="11" t="s">
        <v>8715</v>
      </c>
      <c r="L4303" s="11">
        <v>2</v>
      </c>
    </row>
    <row r="4304" spans="1:12">
      <c r="A4304" s="11" t="s">
        <v>8554</v>
      </c>
      <c r="D4304" s="11" t="s">
        <v>260</v>
      </c>
      <c r="E4304" s="19" t="s">
        <v>8651</v>
      </c>
      <c r="F4304" s="10">
        <v>42036</v>
      </c>
      <c r="G4304" s="10">
        <v>45323</v>
      </c>
      <c r="H4304" s="11">
        <v>10</v>
      </c>
      <c r="I4304" s="20" t="s">
        <v>259</v>
      </c>
      <c r="J4304" s="11" t="s">
        <v>261</v>
      </c>
      <c r="K4304" s="11" t="s">
        <v>8715</v>
      </c>
      <c r="L4304" s="11">
        <v>2</v>
      </c>
    </row>
    <row r="4305" spans="1:12">
      <c r="A4305" s="11" t="s">
        <v>8555</v>
      </c>
      <c r="D4305" s="11" t="s">
        <v>260</v>
      </c>
      <c r="E4305" s="19" t="s">
        <v>8652</v>
      </c>
      <c r="F4305" s="10">
        <v>42036</v>
      </c>
      <c r="G4305" s="10">
        <v>45323</v>
      </c>
      <c r="H4305" s="11">
        <v>10</v>
      </c>
      <c r="I4305" s="20" t="s">
        <v>259</v>
      </c>
      <c r="J4305" s="11" t="s">
        <v>261</v>
      </c>
      <c r="K4305" s="11" t="s">
        <v>8715</v>
      </c>
      <c r="L4305" s="11">
        <v>2</v>
      </c>
    </row>
    <row r="4306" spans="1:12">
      <c r="A4306" s="11" t="s">
        <v>8556</v>
      </c>
      <c r="D4306" s="11" t="s">
        <v>260</v>
      </c>
      <c r="E4306" s="19" t="s">
        <v>8653</v>
      </c>
      <c r="F4306" s="10">
        <v>42036</v>
      </c>
      <c r="G4306" s="10">
        <v>45323</v>
      </c>
      <c r="H4306" s="11">
        <v>10</v>
      </c>
      <c r="I4306" s="20" t="s">
        <v>259</v>
      </c>
      <c r="J4306" s="11" t="s">
        <v>261</v>
      </c>
      <c r="K4306" s="11" t="s">
        <v>8715</v>
      </c>
      <c r="L4306" s="11">
        <v>2</v>
      </c>
    </row>
    <row r="4307" spans="1:12">
      <c r="A4307" s="11" t="s">
        <v>8557</v>
      </c>
      <c r="D4307" s="11" t="s">
        <v>260</v>
      </c>
      <c r="E4307" s="19" t="s">
        <v>8654</v>
      </c>
      <c r="F4307" s="10">
        <v>42036</v>
      </c>
      <c r="G4307" s="10">
        <v>45323</v>
      </c>
      <c r="H4307" s="11">
        <v>10</v>
      </c>
      <c r="I4307" s="20" t="s">
        <v>259</v>
      </c>
      <c r="J4307" s="11" t="s">
        <v>261</v>
      </c>
      <c r="K4307" s="11" t="s">
        <v>8715</v>
      </c>
      <c r="L4307" s="11">
        <v>2</v>
      </c>
    </row>
    <row r="4308" spans="1:12">
      <c r="A4308" s="11" t="s">
        <v>8558</v>
      </c>
      <c r="D4308" s="11" t="s">
        <v>260</v>
      </c>
      <c r="E4308" s="19" t="s">
        <v>8655</v>
      </c>
      <c r="F4308" s="10">
        <v>42036</v>
      </c>
      <c r="G4308" s="10">
        <v>45323</v>
      </c>
      <c r="H4308" s="11">
        <v>10</v>
      </c>
      <c r="I4308" s="20" t="s">
        <v>259</v>
      </c>
      <c r="J4308" s="11" t="s">
        <v>261</v>
      </c>
      <c r="K4308" s="11" t="s">
        <v>8715</v>
      </c>
      <c r="L4308" s="11">
        <v>2</v>
      </c>
    </row>
    <row r="4309" spans="1:12">
      <c r="A4309" s="11" t="s">
        <v>8559</v>
      </c>
      <c r="D4309" s="11" t="s">
        <v>260</v>
      </c>
      <c r="E4309" s="19" t="s">
        <v>8656</v>
      </c>
      <c r="F4309" s="10">
        <v>42036</v>
      </c>
      <c r="G4309" s="10">
        <v>45323</v>
      </c>
      <c r="H4309" s="11">
        <v>10</v>
      </c>
      <c r="I4309" s="20" t="s">
        <v>259</v>
      </c>
      <c r="J4309" s="11" t="s">
        <v>261</v>
      </c>
      <c r="K4309" s="11" t="s">
        <v>8715</v>
      </c>
      <c r="L4309" s="11">
        <v>2</v>
      </c>
    </row>
    <row r="4310" spans="1:12">
      <c r="A4310" s="11" t="s">
        <v>8560</v>
      </c>
      <c r="D4310" s="11" t="s">
        <v>260</v>
      </c>
      <c r="E4310" s="19" t="s">
        <v>8657</v>
      </c>
      <c r="F4310" s="10">
        <v>42036</v>
      </c>
      <c r="G4310" s="10">
        <v>45323</v>
      </c>
      <c r="H4310" s="11">
        <v>10</v>
      </c>
      <c r="I4310" s="20" t="s">
        <v>259</v>
      </c>
      <c r="J4310" s="11" t="s">
        <v>261</v>
      </c>
      <c r="K4310" s="11" t="s">
        <v>8715</v>
      </c>
      <c r="L4310" s="11">
        <v>2</v>
      </c>
    </row>
    <row r="4311" spans="1:12">
      <c r="A4311" s="11" t="s">
        <v>8561</v>
      </c>
      <c r="D4311" s="11" t="s">
        <v>260</v>
      </c>
      <c r="E4311" s="19" t="s">
        <v>8658</v>
      </c>
      <c r="F4311" s="10">
        <v>42036</v>
      </c>
      <c r="G4311" s="10">
        <v>45323</v>
      </c>
      <c r="H4311" s="11">
        <v>10</v>
      </c>
      <c r="I4311" s="20" t="s">
        <v>259</v>
      </c>
      <c r="J4311" s="11" t="s">
        <v>261</v>
      </c>
      <c r="K4311" s="11" t="s">
        <v>8715</v>
      </c>
      <c r="L4311" s="11">
        <v>2</v>
      </c>
    </row>
    <row r="4312" spans="1:12">
      <c r="A4312" s="11" t="s">
        <v>8562</v>
      </c>
      <c r="D4312" s="11" t="s">
        <v>260</v>
      </c>
      <c r="E4312" s="19" t="s">
        <v>8659</v>
      </c>
      <c r="F4312" s="10">
        <v>42036</v>
      </c>
      <c r="G4312" s="10">
        <v>45323</v>
      </c>
      <c r="H4312" s="11">
        <v>10</v>
      </c>
      <c r="I4312" s="20" t="s">
        <v>259</v>
      </c>
      <c r="J4312" s="11" t="s">
        <v>261</v>
      </c>
      <c r="K4312" s="11" t="s">
        <v>8715</v>
      </c>
      <c r="L4312" s="11">
        <v>2</v>
      </c>
    </row>
    <row r="4313" spans="1:12">
      <c r="A4313" s="11" t="s">
        <v>8563</v>
      </c>
      <c r="D4313" s="11" t="s">
        <v>260</v>
      </c>
      <c r="E4313" s="19" t="s">
        <v>8660</v>
      </c>
      <c r="F4313" s="10">
        <v>42036</v>
      </c>
      <c r="G4313" s="10">
        <v>45323</v>
      </c>
      <c r="H4313" s="11">
        <v>10</v>
      </c>
      <c r="I4313" s="20" t="s">
        <v>259</v>
      </c>
      <c r="J4313" s="11" t="s">
        <v>261</v>
      </c>
      <c r="K4313" s="11" t="s">
        <v>8715</v>
      </c>
      <c r="L4313" s="11">
        <v>2</v>
      </c>
    </row>
    <row r="4314" spans="1:12">
      <c r="A4314" s="11" t="s">
        <v>8564</v>
      </c>
      <c r="D4314" s="11" t="s">
        <v>260</v>
      </c>
      <c r="E4314" s="19" t="s">
        <v>8661</v>
      </c>
      <c r="F4314" s="10">
        <v>42036</v>
      </c>
      <c r="G4314" s="10">
        <v>45323</v>
      </c>
      <c r="H4314" s="11">
        <v>10</v>
      </c>
      <c r="I4314" s="20" t="s">
        <v>259</v>
      </c>
      <c r="J4314" s="11" t="s">
        <v>261</v>
      </c>
      <c r="K4314" s="11" t="s">
        <v>8715</v>
      </c>
      <c r="L4314" s="11">
        <v>2</v>
      </c>
    </row>
    <row r="4315" spans="1:12">
      <c r="A4315" s="11" t="s">
        <v>8565</v>
      </c>
      <c r="D4315" s="11" t="s">
        <v>260</v>
      </c>
      <c r="E4315" s="19" t="s">
        <v>8662</v>
      </c>
      <c r="F4315" s="10">
        <v>42036</v>
      </c>
      <c r="G4315" s="10">
        <v>45323</v>
      </c>
      <c r="H4315" s="11">
        <v>10</v>
      </c>
      <c r="I4315" s="20" t="s">
        <v>259</v>
      </c>
      <c r="J4315" s="11" t="s">
        <v>261</v>
      </c>
      <c r="K4315" s="11" t="s">
        <v>8715</v>
      </c>
      <c r="L4315" s="11">
        <v>2</v>
      </c>
    </row>
    <row r="4316" spans="1:12">
      <c r="A4316" s="11" t="s">
        <v>8566</v>
      </c>
      <c r="D4316" s="11" t="s">
        <v>260</v>
      </c>
      <c r="E4316" s="19" t="s">
        <v>8663</v>
      </c>
      <c r="F4316" s="10">
        <v>42036</v>
      </c>
      <c r="G4316" s="10">
        <v>45323</v>
      </c>
      <c r="H4316" s="11">
        <v>10</v>
      </c>
      <c r="I4316" s="20" t="s">
        <v>259</v>
      </c>
      <c r="J4316" s="11" t="s">
        <v>261</v>
      </c>
      <c r="K4316" s="11" t="s">
        <v>8715</v>
      </c>
      <c r="L4316" s="11">
        <v>2</v>
      </c>
    </row>
    <row r="4317" spans="1:12">
      <c r="A4317" s="11" t="s">
        <v>8567</v>
      </c>
      <c r="D4317" s="11" t="s">
        <v>260</v>
      </c>
      <c r="E4317" s="19" t="s">
        <v>8664</v>
      </c>
      <c r="F4317" s="10">
        <v>42036</v>
      </c>
      <c r="G4317" s="10">
        <v>45323</v>
      </c>
      <c r="H4317" s="11">
        <v>10</v>
      </c>
      <c r="I4317" s="20" t="s">
        <v>259</v>
      </c>
      <c r="J4317" s="11" t="s">
        <v>261</v>
      </c>
      <c r="K4317" s="11" t="s">
        <v>8715</v>
      </c>
      <c r="L4317" s="11">
        <v>2</v>
      </c>
    </row>
    <row r="4318" spans="1:12">
      <c r="A4318" s="11" t="s">
        <v>8568</v>
      </c>
      <c r="D4318" s="11" t="s">
        <v>260</v>
      </c>
      <c r="E4318" s="19" t="s">
        <v>8665</v>
      </c>
      <c r="F4318" s="10">
        <v>42036</v>
      </c>
      <c r="G4318" s="10">
        <v>45323</v>
      </c>
      <c r="H4318" s="11">
        <v>10</v>
      </c>
      <c r="I4318" s="20" t="s">
        <v>259</v>
      </c>
      <c r="J4318" s="11" t="s">
        <v>261</v>
      </c>
      <c r="K4318" s="11" t="s">
        <v>8715</v>
      </c>
      <c r="L4318" s="11">
        <v>2</v>
      </c>
    </row>
    <row r="4319" spans="1:12">
      <c r="A4319" s="11" t="s">
        <v>8569</v>
      </c>
      <c r="D4319" s="11" t="s">
        <v>260</v>
      </c>
      <c r="E4319" s="19" t="s">
        <v>8666</v>
      </c>
      <c r="F4319" s="10">
        <v>42036</v>
      </c>
      <c r="G4319" s="10">
        <v>45323</v>
      </c>
      <c r="H4319" s="11">
        <v>10</v>
      </c>
      <c r="I4319" s="20" t="s">
        <v>259</v>
      </c>
      <c r="J4319" s="11" t="s">
        <v>261</v>
      </c>
      <c r="K4319" s="11" t="s">
        <v>8715</v>
      </c>
      <c r="L4319" s="11">
        <v>2</v>
      </c>
    </row>
    <row r="4320" spans="1:12">
      <c r="A4320" s="11" t="s">
        <v>8570</v>
      </c>
      <c r="D4320" s="11" t="s">
        <v>260</v>
      </c>
      <c r="E4320" s="19" t="s">
        <v>8667</v>
      </c>
      <c r="F4320" s="10">
        <v>42036</v>
      </c>
      <c r="G4320" s="10">
        <v>45323</v>
      </c>
      <c r="H4320" s="11">
        <v>10</v>
      </c>
      <c r="I4320" s="20" t="s">
        <v>259</v>
      </c>
      <c r="J4320" s="11" t="s">
        <v>261</v>
      </c>
      <c r="K4320" s="11" t="s">
        <v>8715</v>
      </c>
      <c r="L4320" s="11">
        <v>2</v>
      </c>
    </row>
    <row r="4321" spans="1:12">
      <c r="A4321" s="11" t="s">
        <v>8571</v>
      </c>
      <c r="D4321" s="11" t="s">
        <v>260</v>
      </c>
      <c r="E4321" s="19" t="s">
        <v>8668</v>
      </c>
      <c r="F4321" s="10">
        <v>42036</v>
      </c>
      <c r="G4321" s="10">
        <v>45323</v>
      </c>
      <c r="H4321" s="11">
        <v>10</v>
      </c>
      <c r="I4321" s="20" t="s">
        <v>259</v>
      </c>
      <c r="J4321" s="11" t="s">
        <v>261</v>
      </c>
      <c r="K4321" s="11" t="s">
        <v>8715</v>
      </c>
      <c r="L4321" s="11">
        <v>2</v>
      </c>
    </row>
    <row r="4322" spans="1:12">
      <c r="A4322" s="11" t="s">
        <v>8572</v>
      </c>
      <c r="D4322" s="11" t="s">
        <v>260</v>
      </c>
      <c r="E4322" s="19" t="s">
        <v>8669</v>
      </c>
      <c r="F4322" s="10">
        <v>42036</v>
      </c>
      <c r="G4322" s="10">
        <v>45323</v>
      </c>
      <c r="H4322" s="11">
        <v>10</v>
      </c>
      <c r="I4322" s="20" t="s">
        <v>259</v>
      </c>
      <c r="J4322" s="11" t="s">
        <v>261</v>
      </c>
      <c r="K4322" s="11" t="s">
        <v>8715</v>
      </c>
      <c r="L4322" s="11">
        <v>2</v>
      </c>
    </row>
    <row r="4323" spans="1:12">
      <c r="A4323" s="11" t="s">
        <v>8573</v>
      </c>
      <c r="D4323" s="11" t="s">
        <v>260</v>
      </c>
      <c r="E4323" s="19" t="s">
        <v>8670</v>
      </c>
      <c r="F4323" s="10">
        <v>42036</v>
      </c>
      <c r="G4323" s="10">
        <v>45323</v>
      </c>
      <c r="H4323" s="11">
        <v>10</v>
      </c>
      <c r="I4323" s="20" t="s">
        <v>259</v>
      </c>
      <c r="J4323" s="11" t="s">
        <v>261</v>
      </c>
      <c r="K4323" s="11" t="s">
        <v>8715</v>
      </c>
      <c r="L4323" s="11">
        <v>2</v>
      </c>
    </row>
    <row r="4324" spans="1:12">
      <c r="A4324" s="11" t="s">
        <v>8574</v>
      </c>
      <c r="D4324" s="11" t="s">
        <v>260</v>
      </c>
      <c r="E4324" s="19" t="s">
        <v>8671</v>
      </c>
      <c r="F4324" s="10">
        <v>42036</v>
      </c>
      <c r="G4324" s="10">
        <v>45323</v>
      </c>
      <c r="H4324" s="11">
        <v>10</v>
      </c>
      <c r="I4324" s="20" t="s">
        <v>259</v>
      </c>
      <c r="J4324" s="11" t="s">
        <v>261</v>
      </c>
      <c r="K4324" s="11" t="s">
        <v>8715</v>
      </c>
      <c r="L4324" s="11">
        <v>2</v>
      </c>
    </row>
    <row r="4325" spans="1:12">
      <c r="A4325" s="11" t="s">
        <v>8575</v>
      </c>
      <c r="D4325" s="11" t="s">
        <v>260</v>
      </c>
      <c r="E4325" s="19" t="s">
        <v>8672</v>
      </c>
      <c r="F4325" s="10">
        <v>42036</v>
      </c>
      <c r="G4325" s="10">
        <v>45323</v>
      </c>
      <c r="H4325" s="11">
        <v>10</v>
      </c>
      <c r="I4325" s="20" t="s">
        <v>259</v>
      </c>
      <c r="J4325" s="11" t="s">
        <v>261</v>
      </c>
      <c r="K4325" s="11" t="s">
        <v>8715</v>
      </c>
      <c r="L4325" s="11">
        <v>2</v>
      </c>
    </row>
    <row r="4326" spans="1:12">
      <c r="A4326" s="11" t="s">
        <v>8576</v>
      </c>
      <c r="D4326" s="11" t="s">
        <v>260</v>
      </c>
      <c r="E4326" s="19" t="s">
        <v>8673</v>
      </c>
      <c r="F4326" s="10">
        <v>42036</v>
      </c>
      <c r="G4326" s="10">
        <v>45323</v>
      </c>
      <c r="H4326" s="11">
        <v>10</v>
      </c>
      <c r="I4326" s="20" t="s">
        <v>259</v>
      </c>
      <c r="J4326" s="11" t="s">
        <v>261</v>
      </c>
      <c r="K4326" s="11" t="s">
        <v>8715</v>
      </c>
      <c r="L4326" s="11">
        <v>2</v>
      </c>
    </row>
    <row r="4327" spans="1:12">
      <c r="A4327" s="11" t="s">
        <v>8577</v>
      </c>
      <c r="D4327" s="11" t="s">
        <v>260</v>
      </c>
      <c r="E4327" s="19" t="s">
        <v>8674</v>
      </c>
      <c r="F4327" s="10">
        <v>42036</v>
      </c>
      <c r="G4327" s="10">
        <v>45323</v>
      </c>
      <c r="H4327" s="11">
        <v>10</v>
      </c>
      <c r="I4327" s="20" t="s">
        <v>259</v>
      </c>
      <c r="J4327" s="11" t="s">
        <v>261</v>
      </c>
      <c r="K4327" s="11" t="s">
        <v>8715</v>
      </c>
      <c r="L4327" s="11">
        <v>2</v>
      </c>
    </row>
    <row r="4328" spans="1:12">
      <c r="A4328" s="11" t="s">
        <v>8578</v>
      </c>
      <c r="D4328" s="11" t="s">
        <v>260</v>
      </c>
      <c r="E4328" s="19" t="s">
        <v>8675</v>
      </c>
      <c r="F4328" s="10">
        <v>42036</v>
      </c>
      <c r="G4328" s="10">
        <v>45323</v>
      </c>
      <c r="H4328" s="11">
        <v>10</v>
      </c>
      <c r="I4328" s="20" t="s">
        <v>259</v>
      </c>
      <c r="J4328" s="11" t="s">
        <v>261</v>
      </c>
      <c r="K4328" s="11" t="s">
        <v>8715</v>
      </c>
      <c r="L4328" s="11">
        <v>2</v>
      </c>
    </row>
    <row r="4329" spans="1:12">
      <c r="A4329" s="11" t="s">
        <v>8579</v>
      </c>
      <c r="D4329" s="11" t="s">
        <v>260</v>
      </c>
      <c r="E4329" s="19" t="s">
        <v>8676</v>
      </c>
      <c r="F4329" s="10">
        <v>42036</v>
      </c>
      <c r="G4329" s="10">
        <v>45323</v>
      </c>
      <c r="H4329" s="11">
        <v>10</v>
      </c>
      <c r="I4329" s="20" t="s">
        <v>259</v>
      </c>
      <c r="J4329" s="11" t="s">
        <v>261</v>
      </c>
      <c r="K4329" s="11" t="s">
        <v>8715</v>
      </c>
      <c r="L4329" s="11">
        <v>2</v>
      </c>
    </row>
    <row r="4330" spans="1:12">
      <c r="A4330" s="11" t="s">
        <v>8580</v>
      </c>
      <c r="D4330" s="11" t="s">
        <v>260</v>
      </c>
      <c r="E4330" s="19" t="s">
        <v>8677</v>
      </c>
      <c r="F4330" s="10">
        <v>42036</v>
      </c>
      <c r="G4330" s="10">
        <v>45323</v>
      </c>
      <c r="H4330" s="11">
        <v>10</v>
      </c>
      <c r="I4330" s="20" t="s">
        <v>259</v>
      </c>
      <c r="J4330" s="11" t="s">
        <v>261</v>
      </c>
      <c r="K4330" s="11" t="s">
        <v>8715</v>
      </c>
      <c r="L4330" s="11">
        <v>2</v>
      </c>
    </row>
    <row r="4331" spans="1:12">
      <c r="A4331" s="11" t="s">
        <v>8581</v>
      </c>
      <c r="D4331" s="11" t="s">
        <v>260</v>
      </c>
      <c r="E4331" s="19" t="s">
        <v>8678</v>
      </c>
      <c r="F4331" s="10">
        <v>42036</v>
      </c>
      <c r="G4331" s="10">
        <v>45323</v>
      </c>
      <c r="H4331" s="11">
        <v>10</v>
      </c>
      <c r="I4331" s="20" t="s">
        <v>259</v>
      </c>
      <c r="J4331" s="11" t="s">
        <v>261</v>
      </c>
      <c r="K4331" s="11" t="s">
        <v>8715</v>
      </c>
      <c r="L4331" s="11">
        <v>2</v>
      </c>
    </row>
    <row r="4332" spans="1:12">
      <c r="A4332" s="11" t="s">
        <v>8582</v>
      </c>
      <c r="D4332" s="11" t="s">
        <v>260</v>
      </c>
      <c r="E4332" s="19" t="s">
        <v>8679</v>
      </c>
      <c r="F4332" s="10">
        <v>42036</v>
      </c>
      <c r="G4332" s="10">
        <v>45323</v>
      </c>
      <c r="H4332" s="11">
        <v>10</v>
      </c>
      <c r="I4332" s="20" t="s">
        <v>259</v>
      </c>
      <c r="J4332" s="11" t="s">
        <v>261</v>
      </c>
      <c r="K4332" s="11" t="s">
        <v>8715</v>
      </c>
      <c r="L4332" s="11">
        <v>2</v>
      </c>
    </row>
    <row r="4333" spans="1:12">
      <c r="A4333" s="11" t="s">
        <v>8583</v>
      </c>
      <c r="D4333" s="11" t="s">
        <v>260</v>
      </c>
      <c r="E4333" s="19" t="s">
        <v>8680</v>
      </c>
      <c r="F4333" s="10">
        <v>42036</v>
      </c>
      <c r="G4333" s="10">
        <v>45323</v>
      </c>
      <c r="H4333" s="11">
        <v>10</v>
      </c>
      <c r="I4333" s="20" t="s">
        <v>259</v>
      </c>
      <c r="J4333" s="11" t="s">
        <v>261</v>
      </c>
      <c r="K4333" s="11" t="s">
        <v>8715</v>
      </c>
      <c r="L4333" s="11">
        <v>2</v>
      </c>
    </row>
    <row r="4334" spans="1:12">
      <c r="A4334" s="11" t="s">
        <v>8584</v>
      </c>
      <c r="D4334" s="11" t="s">
        <v>260</v>
      </c>
      <c r="E4334" s="19" t="s">
        <v>8681</v>
      </c>
      <c r="F4334" s="10">
        <v>42036</v>
      </c>
      <c r="G4334" s="10">
        <v>45323</v>
      </c>
      <c r="H4334" s="11">
        <v>10</v>
      </c>
      <c r="I4334" s="20" t="s">
        <v>259</v>
      </c>
      <c r="J4334" s="11" t="s">
        <v>261</v>
      </c>
      <c r="K4334" s="11" t="s">
        <v>8715</v>
      </c>
      <c r="L4334" s="11">
        <v>2</v>
      </c>
    </row>
    <row r="4335" spans="1:12">
      <c r="A4335" s="11" t="s">
        <v>8585</v>
      </c>
      <c r="D4335" s="11" t="s">
        <v>260</v>
      </c>
      <c r="E4335" s="19" t="s">
        <v>8682</v>
      </c>
      <c r="F4335" s="10">
        <v>42036</v>
      </c>
      <c r="G4335" s="10">
        <v>45323</v>
      </c>
      <c r="H4335" s="11">
        <v>10</v>
      </c>
      <c r="I4335" s="20" t="s">
        <v>259</v>
      </c>
      <c r="J4335" s="11" t="s">
        <v>261</v>
      </c>
      <c r="K4335" s="11" t="s">
        <v>8715</v>
      </c>
      <c r="L4335" s="11">
        <v>2</v>
      </c>
    </row>
    <row r="4336" spans="1:12">
      <c r="A4336" s="11" t="s">
        <v>8586</v>
      </c>
      <c r="D4336" s="11" t="s">
        <v>260</v>
      </c>
      <c r="E4336" s="19" t="s">
        <v>8683</v>
      </c>
      <c r="F4336" s="10">
        <v>42036</v>
      </c>
      <c r="G4336" s="10">
        <v>45323</v>
      </c>
      <c r="H4336" s="11">
        <v>10</v>
      </c>
      <c r="I4336" s="20" t="s">
        <v>259</v>
      </c>
      <c r="J4336" s="11" t="s">
        <v>261</v>
      </c>
      <c r="K4336" s="11" t="s">
        <v>8715</v>
      </c>
      <c r="L4336" s="11">
        <v>2</v>
      </c>
    </row>
    <row r="4337" spans="1:12">
      <c r="A4337" s="11" t="s">
        <v>8587</v>
      </c>
      <c r="D4337" s="11" t="s">
        <v>260</v>
      </c>
      <c r="E4337" s="19" t="s">
        <v>8684</v>
      </c>
      <c r="F4337" s="10">
        <v>42036</v>
      </c>
      <c r="G4337" s="10">
        <v>45323</v>
      </c>
      <c r="H4337" s="11">
        <v>10</v>
      </c>
      <c r="I4337" s="20" t="s">
        <v>259</v>
      </c>
      <c r="J4337" s="11" t="s">
        <v>261</v>
      </c>
      <c r="K4337" s="11" t="s">
        <v>8715</v>
      </c>
      <c r="L4337" s="11">
        <v>2</v>
      </c>
    </row>
    <row r="4338" spans="1:12">
      <c r="A4338" s="11" t="s">
        <v>8588</v>
      </c>
      <c r="D4338" s="11" t="s">
        <v>260</v>
      </c>
      <c r="E4338" s="19" t="s">
        <v>8685</v>
      </c>
      <c r="F4338" s="10">
        <v>42036</v>
      </c>
      <c r="G4338" s="10">
        <v>45323</v>
      </c>
      <c r="H4338" s="11">
        <v>10</v>
      </c>
      <c r="I4338" s="20" t="s">
        <v>259</v>
      </c>
      <c r="J4338" s="11" t="s">
        <v>261</v>
      </c>
      <c r="K4338" s="11" t="s">
        <v>8715</v>
      </c>
      <c r="L4338" s="11">
        <v>2</v>
      </c>
    </row>
    <row r="4339" spans="1:12">
      <c r="A4339" s="11" t="s">
        <v>8589</v>
      </c>
      <c r="D4339" s="11" t="s">
        <v>260</v>
      </c>
      <c r="E4339" s="19" t="s">
        <v>8686</v>
      </c>
      <c r="F4339" s="10">
        <v>42036</v>
      </c>
      <c r="G4339" s="10">
        <v>45323</v>
      </c>
      <c r="H4339" s="11">
        <v>10</v>
      </c>
      <c r="I4339" s="20" t="s">
        <v>259</v>
      </c>
      <c r="J4339" s="11" t="s">
        <v>261</v>
      </c>
      <c r="K4339" s="11" t="s">
        <v>8715</v>
      </c>
      <c r="L4339" s="11">
        <v>2</v>
      </c>
    </row>
    <row r="4340" spans="1:12">
      <c r="A4340" s="11" t="s">
        <v>8590</v>
      </c>
      <c r="D4340" s="11" t="s">
        <v>260</v>
      </c>
      <c r="E4340" s="19" t="s">
        <v>8687</v>
      </c>
      <c r="F4340" s="10">
        <v>42036</v>
      </c>
      <c r="G4340" s="10">
        <v>45323</v>
      </c>
      <c r="H4340" s="11">
        <v>10</v>
      </c>
      <c r="I4340" s="20" t="s">
        <v>259</v>
      </c>
      <c r="J4340" s="11" t="s">
        <v>261</v>
      </c>
      <c r="K4340" s="11" t="s">
        <v>8715</v>
      </c>
      <c r="L4340" s="11">
        <v>2</v>
      </c>
    </row>
    <row r="4341" spans="1:12">
      <c r="A4341" s="11" t="s">
        <v>8591</v>
      </c>
      <c r="D4341" s="11" t="s">
        <v>260</v>
      </c>
      <c r="E4341" s="19" t="s">
        <v>8688</v>
      </c>
      <c r="F4341" s="10">
        <v>42036</v>
      </c>
      <c r="G4341" s="10">
        <v>45323</v>
      </c>
      <c r="H4341" s="11">
        <v>10</v>
      </c>
      <c r="I4341" s="20" t="s">
        <v>259</v>
      </c>
      <c r="J4341" s="11" t="s">
        <v>261</v>
      </c>
      <c r="K4341" s="11" t="s">
        <v>8715</v>
      </c>
      <c r="L4341" s="11">
        <v>2</v>
      </c>
    </row>
    <row r="4342" spans="1:12">
      <c r="A4342" s="11" t="s">
        <v>8592</v>
      </c>
      <c r="D4342" s="11" t="s">
        <v>260</v>
      </c>
      <c r="E4342" s="19" t="s">
        <v>8689</v>
      </c>
      <c r="F4342" s="10">
        <v>42036</v>
      </c>
      <c r="G4342" s="10">
        <v>45323</v>
      </c>
      <c r="H4342" s="11">
        <v>10</v>
      </c>
      <c r="I4342" s="20" t="s">
        <v>259</v>
      </c>
      <c r="J4342" s="11" t="s">
        <v>261</v>
      </c>
      <c r="K4342" s="11" t="s">
        <v>8715</v>
      </c>
      <c r="L4342" s="11">
        <v>2</v>
      </c>
    </row>
    <row r="4343" spans="1:12">
      <c r="A4343" s="11" t="s">
        <v>8593</v>
      </c>
      <c r="D4343" s="11" t="s">
        <v>260</v>
      </c>
      <c r="E4343" s="19" t="s">
        <v>8690</v>
      </c>
      <c r="F4343" s="10">
        <v>42036</v>
      </c>
      <c r="G4343" s="10">
        <v>45323</v>
      </c>
      <c r="H4343" s="11">
        <v>10</v>
      </c>
      <c r="I4343" s="20" t="s">
        <v>259</v>
      </c>
      <c r="J4343" s="11" t="s">
        <v>261</v>
      </c>
      <c r="K4343" s="11" t="s">
        <v>8715</v>
      </c>
      <c r="L4343" s="11">
        <v>2</v>
      </c>
    </row>
    <row r="4344" spans="1:12">
      <c r="A4344" s="11" t="s">
        <v>8594</v>
      </c>
      <c r="D4344" s="11" t="s">
        <v>260</v>
      </c>
      <c r="E4344" s="19" t="s">
        <v>8691</v>
      </c>
      <c r="F4344" s="10">
        <v>42036</v>
      </c>
      <c r="G4344" s="10">
        <v>45323</v>
      </c>
      <c r="H4344" s="11">
        <v>10</v>
      </c>
      <c r="I4344" s="20" t="s">
        <v>259</v>
      </c>
      <c r="J4344" s="11" t="s">
        <v>261</v>
      </c>
      <c r="K4344" s="11" t="s">
        <v>8715</v>
      </c>
      <c r="L4344" s="11">
        <v>2</v>
      </c>
    </row>
    <row r="4345" spans="1:12">
      <c r="A4345" s="11" t="s">
        <v>8595</v>
      </c>
      <c r="D4345" s="11" t="s">
        <v>260</v>
      </c>
      <c r="E4345" s="19" t="s">
        <v>8692</v>
      </c>
      <c r="F4345" s="10">
        <v>42036</v>
      </c>
      <c r="G4345" s="10">
        <v>45323</v>
      </c>
      <c r="H4345" s="11">
        <v>10</v>
      </c>
      <c r="I4345" s="20" t="s">
        <v>259</v>
      </c>
      <c r="J4345" s="11" t="s">
        <v>261</v>
      </c>
      <c r="K4345" s="11" t="s">
        <v>8715</v>
      </c>
      <c r="L4345" s="11">
        <v>2</v>
      </c>
    </row>
    <row r="4346" spans="1:12">
      <c r="A4346" s="11" t="s">
        <v>8596</v>
      </c>
      <c r="D4346" s="11" t="s">
        <v>260</v>
      </c>
      <c r="E4346" s="19" t="s">
        <v>8693</v>
      </c>
      <c r="F4346" s="10">
        <v>42036</v>
      </c>
      <c r="G4346" s="10">
        <v>45323</v>
      </c>
      <c r="H4346" s="11">
        <v>10</v>
      </c>
      <c r="I4346" s="20" t="s">
        <v>259</v>
      </c>
      <c r="J4346" s="11" t="s">
        <v>261</v>
      </c>
      <c r="K4346" s="11" t="s">
        <v>8715</v>
      </c>
      <c r="L4346" s="11">
        <v>2</v>
      </c>
    </row>
    <row r="4347" spans="1:12">
      <c r="A4347" s="11" t="s">
        <v>8597</v>
      </c>
      <c r="D4347" s="11" t="s">
        <v>260</v>
      </c>
      <c r="E4347" s="19" t="s">
        <v>8694</v>
      </c>
      <c r="F4347" s="10">
        <v>42036</v>
      </c>
      <c r="G4347" s="10">
        <v>45323</v>
      </c>
      <c r="H4347" s="11">
        <v>10</v>
      </c>
      <c r="I4347" s="20" t="s">
        <v>259</v>
      </c>
      <c r="J4347" s="11" t="s">
        <v>261</v>
      </c>
      <c r="K4347" s="11" t="s">
        <v>8715</v>
      </c>
      <c r="L4347" s="11">
        <v>2</v>
      </c>
    </row>
    <row r="4348" spans="1:12">
      <c r="A4348" s="11" t="s">
        <v>8598</v>
      </c>
      <c r="D4348" s="11" t="s">
        <v>260</v>
      </c>
      <c r="E4348" s="19" t="s">
        <v>8695</v>
      </c>
      <c r="F4348" s="10">
        <v>42036</v>
      </c>
      <c r="G4348" s="10">
        <v>45323</v>
      </c>
      <c r="H4348" s="11">
        <v>10</v>
      </c>
      <c r="I4348" s="20" t="s">
        <v>259</v>
      </c>
      <c r="J4348" s="11" t="s">
        <v>261</v>
      </c>
      <c r="K4348" s="11" t="s">
        <v>8715</v>
      </c>
      <c r="L4348" s="11">
        <v>2</v>
      </c>
    </row>
    <row r="4349" spans="1:12">
      <c r="A4349" s="11" t="s">
        <v>8599</v>
      </c>
      <c r="D4349" s="11" t="s">
        <v>260</v>
      </c>
      <c r="E4349" s="19" t="s">
        <v>8696</v>
      </c>
      <c r="F4349" s="10">
        <v>42036</v>
      </c>
      <c r="G4349" s="10">
        <v>45323</v>
      </c>
      <c r="H4349" s="11">
        <v>10</v>
      </c>
      <c r="I4349" s="20" t="s">
        <v>259</v>
      </c>
      <c r="J4349" s="11" t="s">
        <v>261</v>
      </c>
      <c r="K4349" s="11" t="s">
        <v>8715</v>
      </c>
      <c r="L4349" s="11">
        <v>2</v>
      </c>
    </row>
    <row r="4350" spans="1:12">
      <c r="A4350" s="11" t="s">
        <v>8600</v>
      </c>
      <c r="D4350" s="11" t="s">
        <v>260</v>
      </c>
      <c r="E4350" s="19" t="s">
        <v>8697</v>
      </c>
      <c r="F4350" s="10">
        <v>42036</v>
      </c>
      <c r="G4350" s="10">
        <v>45323</v>
      </c>
      <c r="H4350" s="11">
        <v>10</v>
      </c>
      <c r="I4350" s="20" t="s">
        <v>259</v>
      </c>
      <c r="J4350" s="11" t="s">
        <v>261</v>
      </c>
      <c r="K4350" s="11" t="s">
        <v>8715</v>
      </c>
      <c r="L4350" s="11">
        <v>2</v>
      </c>
    </row>
    <row r="4351" spans="1:12">
      <c r="A4351" s="11" t="s">
        <v>8601</v>
      </c>
      <c r="D4351" s="11" t="s">
        <v>260</v>
      </c>
      <c r="E4351" s="19" t="s">
        <v>8698</v>
      </c>
      <c r="F4351" s="10">
        <v>42036</v>
      </c>
      <c r="G4351" s="10">
        <v>45323</v>
      </c>
      <c r="H4351" s="11">
        <v>10</v>
      </c>
      <c r="I4351" s="20" t="s">
        <v>259</v>
      </c>
      <c r="J4351" s="11" t="s">
        <v>261</v>
      </c>
      <c r="K4351" s="11" t="s">
        <v>8715</v>
      </c>
      <c r="L4351" s="11">
        <v>2</v>
      </c>
    </row>
    <row r="4352" spans="1:12">
      <c r="A4352" s="11" t="s">
        <v>8602</v>
      </c>
      <c r="D4352" s="11" t="s">
        <v>260</v>
      </c>
      <c r="E4352" s="19" t="s">
        <v>8699</v>
      </c>
      <c r="F4352" s="10">
        <v>42036</v>
      </c>
      <c r="G4352" s="10">
        <v>45323</v>
      </c>
      <c r="H4352" s="11">
        <v>10</v>
      </c>
      <c r="I4352" s="20" t="s">
        <v>259</v>
      </c>
      <c r="J4352" s="11" t="s">
        <v>261</v>
      </c>
      <c r="K4352" s="11" t="s">
        <v>8715</v>
      </c>
      <c r="L4352" s="11">
        <v>2</v>
      </c>
    </row>
    <row r="4353" spans="1:12">
      <c r="A4353" s="11" t="s">
        <v>8603</v>
      </c>
      <c r="D4353" s="11" t="s">
        <v>260</v>
      </c>
      <c r="E4353" s="19" t="s">
        <v>8700</v>
      </c>
      <c r="F4353" s="10">
        <v>42036</v>
      </c>
      <c r="G4353" s="10">
        <v>45323</v>
      </c>
      <c r="H4353" s="11">
        <v>10</v>
      </c>
      <c r="I4353" s="20" t="s">
        <v>259</v>
      </c>
      <c r="J4353" s="11" t="s">
        <v>261</v>
      </c>
      <c r="K4353" s="11" t="s">
        <v>8715</v>
      </c>
      <c r="L4353" s="11">
        <v>2</v>
      </c>
    </row>
    <row r="4354" spans="1:12">
      <c r="A4354" s="11" t="s">
        <v>8604</v>
      </c>
      <c r="D4354" s="11" t="s">
        <v>260</v>
      </c>
      <c r="E4354" s="19" t="s">
        <v>8701</v>
      </c>
      <c r="F4354" s="10">
        <v>42036</v>
      </c>
      <c r="G4354" s="10">
        <v>45323</v>
      </c>
      <c r="H4354" s="11">
        <v>10</v>
      </c>
      <c r="I4354" s="20" t="s">
        <v>259</v>
      </c>
      <c r="J4354" s="11" t="s">
        <v>261</v>
      </c>
      <c r="K4354" s="11" t="s">
        <v>8715</v>
      </c>
      <c r="L4354" s="11">
        <v>2</v>
      </c>
    </row>
    <row r="4355" spans="1:12">
      <c r="A4355" s="11" t="s">
        <v>8605</v>
      </c>
      <c r="D4355" s="11" t="s">
        <v>260</v>
      </c>
      <c r="E4355" s="19" t="s">
        <v>8702</v>
      </c>
      <c r="F4355" s="10">
        <v>42036</v>
      </c>
      <c r="G4355" s="10">
        <v>45323</v>
      </c>
      <c r="H4355" s="11">
        <v>10</v>
      </c>
      <c r="I4355" s="20" t="s">
        <v>259</v>
      </c>
      <c r="J4355" s="11" t="s">
        <v>261</v>
      </c>
      <c r="K4355" s="11" t="s">
        <v>8715</v>
      </c>
      <c r="L4355" s="11">
        <v>2</v>
      </c>
    </row>
    <row r="4356" spans="1:12">
      <c r="A4356" s="11" t="s">
        <v>8606</v>
      </c>
      <c r="D4356" s="11" t="s">
        <v>260</v>
      </c>
      <c r="E4356" s="19" t="s">
        <v>8703</v>
      </c>
      <c r="F4356" s="10">
        <v>42036</v>
      </c>
      <c r="G4356" s="10">
        <v>45323</v>
      </c>
      <c r="H4356" s="11">
        <v>10</v>
      </c>
      <c r="I4356" s="20" t="s">
        <v>259</v>
      </c>
      <c r="J4356" s="11" t="s">
        <v>261</v>
      </c>
      <c r="K4356" s="11" t="s">
        <v>8715</v>
      </c>
      <c r="L4356" s="11">
        <v>2</v>
      </c>
    </row>
    <row r="4357" spans="1:12">
      <c r="A4357" s="11" t="s">
        <v>8607</v>
      </c>
      <c r="D4357" s="11" t="s">
        <v>260</v>
      </c>
      <c r="E4357" s="19" t="s">
        <v>8704</v>
      </c>
      <c r="F4357" s="10">
        <v>42036</v>
      </c>
      <c r="G4357" s="10">
        <v>45323</v>
      </c>
      <c r="H4357" s="11">
        <v>10</v>
      </c>
      <c r="I4357" s="20" t="s">
        <v>259</v>
      </c>
      <c r="J4357" s="11" t="s">
        <v>261</v>
      </c>
      <c r="K4357" s="11" t="s">
        <v>8715</v>
      </c>
      <c r="L4357" s="11">
        <v>2</v>
      </c>
    </row>
    <row r="4358" spans="1:12">
      <c r="A4358" s="11" t="s">
        <v>8608</v>
      </c>
      <c r="D4358" s="11" t="s">
        <v>260</v>
      </c>
      <c r="E4358" s="19" t="s">
        <v>8705</v>
      </c>
      <c r="F4358" s="10">
        <v>42036</v>
      </c>
      <c r="G4358" s="10">
        <v>45323</v>
      </c>
      <c r="H4358" s="11">
        <v>10</v>
      </c>
      <c r="I4358" s="20" t="s">
        <v>259</v>
      </c>
      <c r="J4358" s="11" t="s">
        <v>261</v>
      </c>
      <c r="K4358" s="11" t="s">
        <v>8715</v>
      </c>
      <c r="L4358" s="11">
        <v>2</v>
      </c>
    </row>
    <row r="4360" spans="1:12">
      <c r="A4360" s="11" t="s">
        <v>8714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7876714F" display="A127876714F" xr:uid="{00000000-0004-0000-0000-000001000000}"/>
    <hyperlink ref="E13" location="A127917774F" display="A127917774F" xr:uid="{00000000-0004-0000-0000-000002000000}"/>
    <hyperlink ref="E14" location="A127890222X" display="A127890222X" xr:uid="{00000000-0004-0000-0000-000003000000}"/>
    <hyperlink ref="E15" location="A127835590A" display="A127835590A" xr:uid="{00000000-0004-0000-0000-000004000000}"/>
    <hyperlink ref="E16" location="A127931566A" display="A127931566A" xr:uid="{00000000-0004-0000-0000-000005000000}"/>
    <hyperlink ref="E17" location="A127862942X" display="A127862942X" xr:uid="{00000000-0004-0000-0000-000006000000}"/>
    <hyperlink ref="E18" location="A127890230X" display="A127890230X" xr:uid="{00000000-0004-0000-0000-000007000000}"/>
    <hyperlink ref="E19" location="A127862946J" display="A127862946J" xr:uid="{00000000-0004-0000-0000-000008000000}"/>
    <hyperlink ref="E20" location="A127876722F" display="A127876722F" xr:uid="{00000000-0004-0000-0000-000009000000}"/>
    <hyperlink ref="E21" location="A127849338J" display="A127849338J" xr:uid="{00000000-0004-0000-0000-00000A000000}"/>
    <hyperlink ref="E22" location="A127876698T" display="A127876698T" xr:uid="{00000000-0004-0000-0000-00000B000000}"/>
    <hyperlink ref="E23" location="A127917778R" display="A127917778R" xr:uid="{00000000-0004-0000-0000-00000C000000}"/>
    <hyperlink ref="E24" location="A127890214X" display="A127890214X" xr:uid="{00000000-0004-0000-0000-00000D000000}"/>
    <hyperlink ref="E25" location="A127890218J" display="A127890218J" xr:uid="{00000000-0004-0000-0000-00000E000000}"/>
    <hyperlink ref="E26" location="A127835578K" display="A127835578K" xr:uid="{00000000-0004-0000-0000-00000F000000}"/>
    <hyperlink ref="E27" location="A127904142T" display="A127904142T" xr:uid="{00000000-0004-0000-0000-000010000000}"/>
    <hyperlink ref="E28" location="A127931554T" display="A127931554T" xr:uid="{00000000-0004-0000-0000-000011000000}"/>
    <hyperlink ref="E29" location="A127862922R" display="A127862922R" xr:uid="{00000000-0004-0000-0000-000012000000}"/>
    <hyperlink ref="E30" location="A127862926X" display="A127862926X" xr:uid="{00000000-0004-0000-0000-000013000000}"/>
    <hyperlink ref="E31" location="A127876702W" display="A127876702W" xr:uid="{00000000-0004-0000-0000-000014000000}"/>
    <hyperlink ref="E32" location="A127876706F" display="A127876706F" xr:uid="{00000000-0004-0000-0000-000015000000}"/>
    <hyperlink ref="E33" location="A127862930R" display="A127862930R" xr:uid="{00000000-0004-0000-0000-000016000000}"/>
    <hyperlink ref="E34" location="A127862934X" display="A127862934X" xr:uid="{00000000-0004-0000-0000-000017000000}"/>
    <hyperlink ref="E35" location="A127890226J" display="A127890226J" xr:uid="{00000000-0004-0000-0000-000018000000}"/>
    <hyperlink ref="E36" location="A127917782F" display="A127917782F" xr:uid="{00000000-0004-0000-0000-000019000000}"/>
    <hyperlink ref="E37" location="A127849334X" display="A127849334X" xr:uid="{00000000-0004-0000-0000-00001A000000}"/>
    <hyperlink ref="E38" location="A127931558A" display="A127931558A" xr:uid="{00000000-0004-0000-0000-00001B000000}"/>
    <hyperlink ref="E39" location="A127835582A" display="A127835582A" xr:uid="{00000000-0004-0000-0000-00001C000000}"/>
    <hyperlink ref="E40" location="A127931562T" display="A127931562T" xr:uid="{00000000-0004-0000-0000-00001D000000}"/>
    <hyperlink ref="E41" location="A127835586K" display="A127835586K" xr:uid="{00000000-0004-0000-0000-00001E000000}"/>
    <hyperlink ref="E42" location="A127917786R" display="A127917786R" xr:uid="{00000000-0004-0000-0000-00001F000000}"/>
    <hyperlink ref="E43" location="A127876710W" display="A127876710W" xr:uid="{00000000-0004-0000-0000-000020000000}"/>
    <hyperlink ref="E44" location="A127862938J" display="A127862938J" xr:uid="{00000000-0004-0000-0000-000021000000}"/>
    <hyperlink ref="E45" location="A127876718R" display="A127876718R" xr:uid="{00000000-0004-0000-0000-000022000000}"/>
    <hyperlink ref="E46" location="A127835594K" display="A127835594K" xr:uid="{00000000-0004-0000-0000-000023000000}"/>
    <hyperlink ref="E47" location="A127863162C" display="A127863162C" xr:uid="{00000000-0004-0000-0000-000024000000}"/>
    <hyperlink ref="E48" location="A127904422K" display="A127904422K" xr:uid="{00000000-0004-0000-0000-000025000000}"/>
    <hyperlink ref="E49" location="A127835822A" display="A127835822A" xr:uid="{00000000-0004-0000-0000-000026000000}"/>
    <hyperlink ref="E50" location="A127890494C" display="A127890494C" xr:uid="{00000000-0004-0000-0000-000027000000}"/>
    <hyperlink ref="E51" location="A127863166L" display="A127863166L" xr:uid="{00000000-0004-0000-0000-000028000000}"/>
    <hyperlink ref="E52" location="A127918082K" display="A127918082K" xr:uid="{00000000-0004-0000-0000-000029000000}"/>
    <hyperlink ref="E53" location="A127904438C" display="A127904438C" xr:uid="{00000000-0004-0000-0000-00002A000000}"/>
    <hyperlink ref="E54" location="A127931838V" display="A127931838V" xr:uid="{00000000-0004-0000-0000-00002B000000}"/>
    <hyperlink ref="E55" location="A127890506A" display="A127890506A" xr:uid="{00000000-0004-0000-0000-00002C000000}"/>
    <hyperlink ref="E56" location="A127918086V" display="A127918086V" xr:uid="{00000000-0004-0000-0000-00002D000000}"/>
    <hyperlink ref="E57" location="A127918062A" display="A127918062A" xr:uid="{00000000-0004-0000-0000-00002E000000}"/>
    <hyperlink ref="E58" location="A127876930X" display="A127876930X" xr:uid="{00000000-0004-0000-0000-00002F000000}"/>
    <hyperlink ref="E59" location="A127876934J" display="A127876934J" xr:uid="{00000000-0004-0000-0000-000030000000}"/>
    <hyperlink ref="E60" location="A127849610J" display="A127849610J" xr:uid="{00000000-0004-0000-0000-000031000000}"/>
    <hyperlink ref="E61" location="A127918066K" display="A127918066K" xr:uid="{00000000-0004-0000-0000-000032000000}"/>
    <hyperlink ref="E62" location="A127904426V" display="A127904426V" xr:uid="{00000000-0004-0000-0000-000033000000}"/>
    <hyperlink ref="E63" location="A127890490V" display="A127890490V" xr:uid="{00000000-0004-0000-0000-000034000000}"/>
    <hyperlink ref="E64" location="A127849614T" display="A127849614T" xr:uid="{00000000-0004-0000-0000-000035000000}"/>
    <hyperlink ref="E65" location="A127918070A" display="A127918070A" xr:uid="{00000000-0004-0000-0000-000036000000}"/>
    <hyperlink ref="E66" location="A127863154C" display="A127863154C" xr:uid="{00000000-0004-0000-0000-000037000000}"/>
    <hyperlink ref="E67" location="A127918074K" display="A127918074K" xr:uid="{00000000-0004-0000-0000-000038000000}"/>
    <hyperlink ref="E68" location="A127918078V" display="A127918078V" xr:uid="{00000000-0004-0000-0000-000039000000}"/>
    <hyperlink ref="E69" location="A127849618A" display="A127849618A" xr:uid="{00000000-0004-0000-0000-00003A000000}"/>
    <hyperlink ref="E70" location="A127835826K" display="A127835826K" xr:uid="{00000000-0004-0000-0000-00003B000000}"/>
    <hyperlink ref="E71" location="A127904430K" display="A127904430K" xr:uid="{00000000-0004-0000-0000-00003C000000}"/>
    <hyperlink ref="E72" location="A127931826K" display="A127931826K" xr:uid="{00000000-0004-0000-0000-00003D000000}"/>
    <hyperlink ref="E73" location="A127835830A" display="A127835830A" xr:uid="{00000000-0004-0000-0000-00003E000000}"/>
    <hyperlink ref="E74" location="A127863158L" display="A127863158L" xr:uid="{00000000-0004-0000-0000-00003F000000}"/>
    <hyperlink ref="E75" location="A127931830A" display="A127931830A" xr:uid="{00000000-0004-0000-0000-000040000000}"/>
    <hyperlink ref="E76" location="A127835834K" display="A127835834K" xr:uid="{00000000-0004-0000-0000-000041000000}"/>
    <hyperlink ref="E77" location="A127890498L" display="A127890498L" xr:uid="{00000000-0004-0000-0000-000042000000}"/>
    <hyperlink ref="E78" location="A127849622T" display="A127849622T" xr:uid="{00000000-0004-0000-0000-000043000000}"/>
    <hyperlink ref="E79" location="A127890502T" display="A127890502T" xr:uid="{00000000-0004-0000-0000-000044000000}"/>
    <hyperlink ref="E80" location="A127904434V" display="A127904434V" xr:uid="{00000000-0004-0000-0000-000045000000}"/>
    <hyperlink ref="E81" location="A127863286F" display="A127863286F" xr:uid="{00000000-0004-0000-0000-000046000000}"/>
    <hyperlink ref="E82" location="A127849718K" display="A127849718K" xr:uid="{00000000-0004-0000-0000-000047000000}"/>
    <hyperlink ref="E83" location="A127918182V" display="A127918182V" xr:uid="{00000000-0004-0000-0000-000048000000}"/>
    <hyperlink ref="E84" location="A127835950V" display="A127835950V" xr:uid="{00000000-0004-0000-0000-000049000000}"/>
    <hyperlink ref="E85" location="A127849726K" display="A127849726K" xr:uid="{00000000-0004-0000-0000-00004A000000}"/>
    <hyperlink ref="E86" location="A127877018V" display="A127877018V" xr:uid="{00000000-0004-0000-0000-00004B000000}"/>
    <hyperlink ref="E87" location="A127890638C" display="A127890638C" xr:uid="{00000000-0004-0000-0000-00004C000000}"/>
    <hyperlink ref="E88" location="A127835954C" display="A127835954C" xr:uid="{00000000-0004-0000-0000-00004D000000}"/>
    <hyperlink ref="E89" location="A127918194C" display="A127918194C" xr:uid="{00000000-0004-0000-0000-00004E000000}"/>
    <hyperlink ref="E90" location="A127835958L" display="A127835958L" xr:uid="{00000000-0004-0000-0000-00004F000000}"/>
    <hyperlink ref="E91" location="A127877014K" display="A127877014K" xr:uid="{00000000-0004-0000-0000-000050000000}"/>
    <hyperlink ref="E92" location="A127890618V" display="A127890618V" xr:uid="{00000000-0004-0000-0000-000051000000}"/>
    <hyperlink ref="E93" location="A127918174V" display="A127918174V" xr:uid="{00000000-0004-0000-0000-000052000000}"/>
    <hyperlink ref="E94" location="A127918178C" display="A127918178C" xr:uid="{00000000-0004-0000-0000-000053000000}"/>
    <hyperlink ref="E95" location="A127890622K" display="A127890622K" xr:uid="{00000000-0004-0000-0000-000054000000}"/>
    <hyperlink ref="E96" location="A127931898W" display="A127931898W" xr:uid="{00000000-0004-0000-0000-000055000000}"/>
    <hyperlink ref="E97" location="A127931902A" display="A127931902A" xr:uid="{00000000-0004-0000-0000-000056000000}"/>
    <hyperlink ref="E98" location="A127931906K" display="A127931906K" xr:uid="{00000000-0004-0000-0000-000057000000}"/>
    <hyperlink ref="E99" location="A127904514V" display="A127904514V" xr:uid="{00000000-0004-0000-0000-000058000000}"/>
    <hyperlink ref="E100" location="A127904518C" display="A127904518C" xr:uid="{00000000-0004-0000-0000-000059000000}"/>
    <hyperlink ref="E101" location="A127863278F" display="A127863278F" xr:uid="{00000000-0004-0000-0000-00005A000000}"/>
    <hyperlink ref="E102" location="A127835942V" display="A127835942V" xr:uid="{00000000-0004-0000-0000-00005B000000}"/>
    <hyperlink ref="E103" location="A127904522V" display="A127904522V" xr:uid="{00000000-0004-0000-0000-00005C000000}"/>
    <hyperlink ref="E104" location="A127890626V" display="A127890626V" xr:uid="{00000000-0004-0000-0000-00005D000000}"/>
    <hyperlink ref="E105" location="A127863282W" display="A127863282W" xr:uid="{00000000-0004-0000-0000-00005E000000}"/>
    <hyperlink ref="E106" location="A127835946C" display="A127835946C" xr:uid="{00000000-0004-0000-0000-00005F000000}"/>
    <hyperlink ref="E107" location="A127904526C" display="A127904526C" xr:uid="{00000000-0004-0000-0000-000060000000}"/>
    <hyperlink ref="E108" location="A127890630K" display="A127890630K" xr:uid="{00000000-0004-0000-0000-000061000000}"/>
    <hyperlink ref="E109" location="A127931910A" display="A127931910A" xr:uid="{00000000-0004-0000-0000-000062000000}"/>
    <hyperlink ref="E110" location="A127849722A" display="A127849722A" xr:uid="{00000000-0004-0000-0000-000063000000}"/>
    <hyperlink ref="E111" location="A127918186C" display="A127918186C" xr:uid="{00000000-0004-0000-0000-000064000000}"/>
    <hyperlink ref="E112" location="A127918190V" display="A127918190V" xr:uid="{00000000-0004-0000-0000-000065000000}"/>
    <hyperlink ref="E113" location="A127890634V" display="A127890634V" xr:uid="{00000000-0004-0000-0000-000066000000}"/>
    <hyperlink ref="E114" location="A127931914K" display="A127931914K" xr:uid="{00000000-0004-0000-0000-000067000000}"/>
    <hyperlink ref="E115" location="A127849738V" display="A127849738V" xr:uid="{00000000-0004-0000-0000-000068000000}"/>
    <hyperlink ref="E116" location="A127918198L" display="A127918198L" xr:uid="{00000000-0004-0000-0000-000069000000}"/>
    <hyperlink ref="E117" location="A127877022K" display="A127877022K" xr:uid="{00000000-0004-0000-0000-00006A000000}"/>
    <hyperlink ref="E118" location="A127904554L" display="A127904554L" xr:uid="{00000000-0004-0000-0000-00006B000000}"/>
    <hyperlink ref="E119" location="A127904562L" display="A127904562L" xr:uid="{00000000-0004-0000-0000-00006C000000}"/>
    <hyperlink ref="E120" location="A127849746V" display="A127849746V" xr:uid="{00000000-0004-0000-0000-00006D000000}"/>
    <hyperlink ref="E121" location="A127863314C" display="A127863314C" xr:uid="{00000000-0004-0000-0000-00006E000000}"/>
    <hyperlink ref="E122" location="A127849750K" display="A127849750K" xr:uid="{00000000-0004-0000-0000-00006F000000}"/>
    <hyperlink ref="E123" location="A127835978W" display="A127835978W" xr:uid="{00000000-0004-0000-0000-000070000000}"/>
    <hyperlink ref="E124" location="A127890646C" display="A127890646C" xr:uid="{00000000-0004-0000-0000-000071000000}"/>
    <hyperlink ref="E125" location="A127863290W" display="A127863290W" xr:uid="{00000000-0004-0000-0000-000072000000}"/>
    <hyperlink ref="E126" location="A127904534C" display="A127904534C" xr:uid="{00000000-0004-0000-0000-000073000000}"/>
    <hyperlink ref="E127" location="A127904538L" display="A127904538L" xr:uid="{00000000-0004-0000-0000-000074000000}"/>
    <hyperlink ref="E128" location="A127918202T" display="A127918202T" xr:uid="{00000000-0004-0000-0000-000075000000}"/>
    <hyperlink ref="E129" location="A127931918V" display="A127931918V" xr:uid="{00000000-0004-0000-0000-000076000000}"/>
    <hyperlink ref="E130" location="A127931922K" display="A127931922K" xr:uid="{00000000-0004-0000-0000-000077000000}"/>
    <hyperlink ref="E131" location="A127835962C" display="A127835962C" xr:uid="{00000000-0004-0000-0000-000078000000}"/>
    <hyperlink ref="E132" location="A127863294F" display="A127863294F" xr:uid="{00000000-0004-0000-0000-000079000000}"/>
    <hyperlink ref="E133" location="A127835966L" display="A127835966L" xr:uid="{00000000-0004-0000-0000-00007A000000}"/>
    <hyperlink ref="E134" location="A127863298R" display="A127863298R" xr:uid="{00000000-0004-0000-0000-00007B000000}"/>
    <hyperlink ref="E135" location="A127863302V" display="A127863302V" xr:uid="{00000000-0004-0000-0000-00007C000000}"/>
    <hyperlink ref="E136" location="A127904542C" display="A127904542C" xr:uid="{00000000-0004-0000-0000-00007D000000}"/>
    <hyperlink ref="E137" location="A127904546L" display="A127904546L" xr:uid="{00000000-0004-0000-0000-00007E000000}"/>
    <hyperlink ref="E138" location="A127904550C" display="A127904550C" xr:uid="{00000000-0004-0000-0000-00007F000000}"/>
    <hyperlink ref="E139" location="A127931926V" display="A127931926V" xr:uid="{00000000-0004-0000-0000-000080000000}"/>
    <hyperlink ref="E140" location="A127890642V" display="A127890642V" xr:uid="{00000000-0004-0000-0000-000081000000}"/>
    <hyperlink ref="E141" location="A127863306C" display="A127863306C" xr:uid="{00000000-0004-0000-0000-000082000000}"/>
    <hyperlink ref="E142" location="A127849730A" display="A127849730A" xr:uid="{00000000-0004-0000-0000-000083000000}"/>
    <hyperlink ref="E143" location="A127863310V" display="A127863310V" xr:uid="{00000000-0004-0000-0000-000084000000}"/>
    <hyperlink ref="E144" location="A127931930K" display="A127931930K" xr:uid="{00000000-0004-0000-0000-000085000000}"/>
    <hyperlink ref="E145" location="A127849734K" display="A127849734K" xr:uid="{00000000-0004-0000-0000-000086000000}"/>
    <hyperlink ref="E146" location="A127835970C" display="A127835970C" xr:uid="{00000000-0004-0000-0000-000087000000}"/>
    <hyperlink ref="E147" location="A127904558W" display="A127904558W" xr:uid="{00000000-0004-0000-0000-000088000000}"/>
    <hyperlink ref="E148" location="A127849742K" display="A127849742K" xr:uid="{00000000-0004-0000-0000-000089000000}"/>
    <hyperlink ref="E149" location="A127904602V" display="A127904602V" xr:uid="{00000000-0004-0000-0000-00008A000000}"/>
    <hyperlink ref="E150" location="A127890650V" display="A127890650V" xr:uid="{00000000-0004-0000-0000-00008B000000}"/>
    <hyperlink ref="E151" location="A127863318L" display="A127863318L" xr:uid="{00000000-0004-0000-0000-00008C000000}"/>
    <hyperlink ref="E152" location="A127918210T" display="A127918210T" xr:uid="{00000000-0004-0000-0000-00008D000000}"/>
    <hyperlink ref="E153" location="A127863330C" display="A127863330C" xr:uid="{00000000-0004-0000-0000-00008E000000}"/>
    <hyperlink ref="E154" location="A127863334L" display="A127863334L" xr:uid="{00000000-0004-0000-0000-00008F000000}"/>
    <hyperlink ref="E155" location="A127918214A" display="A127918214A" xr:uid="{00000000-0004-0000-0000-000090000000}"/>
    <hyperlink ref="E156" location="A127849770V" display="A127849770V" xr:uid="{00000000-0004-0000-0000-000091000000}"/>
    <hyperlink ref="E157" location="A127890666L" display="A127890666L" xr:uid="{00000000-0004-0000-0000-000092000000}"/>
    <hyperlink ref="E158" location="A127904606C" display="A127904606C" xr:uid="{00000000-0004-0000-0000-000093000000}"/>
    <hyperlink ref="E159" location="A127890654C" display="A127890654C" xr:uid="{00000000-0004-0000-0000-000094000000}"/>
    <hyperlink ref="E160" location="A127849754V" display="A127849754V" xr:uid="{00000000-0004-0000-0000-000095000000}"/>
    <hyperlink ref="E161" location="A127904566W" display="A127904566W" xr:uid="{00000000-0004-0000-0000-000096000000}"/>
    <hyperlink ref="E162" location="A127849758C" display="A127849758C" xr:uid="{00000000-0004-0000-0000-000097000000}"/>
    <hyperlink ref="E163" location="A127904570L" display="A127904570L" xr:uid="{00000000-0004-0000-0000-000098000000}"/>
    <hyperlink ref="E164" location="A127849762V" display="A127849762V" xr:uid="{00000000-0004-0000-0000-000099000000}"/>
    <hyperlink ref="E165" location="A127849766C" display="A127849766C" xr:uid="{00000000-0004-0000-0000-00009A000000}"/>
    <hyperlink ref="E166" location="A127877026V" display="A127877026V" xr:uid="{00000000-0004-0000-0000-00009B000000}"/>
    <hyperlink ref="E167" location="A127904574W" display="A127904574W" xr:uid="{00000000-0004-0000-0000-00009C000000}"/>
    <hyperlink ref="E168" location="A127904578F" display="A127904578F" xr:uid="{00000000-0004-0000-0000-00009D000000}"/>
    <hyperlink ref="E169" location="A127904582W" display="A127904582W" xr:uid="{00000000-0004-0000-0000-00009E000000}"/>
    <hyperlink ref="E170" location="A127904586F" display="A127904586F" xr:uid="{00000000-0004-0000-0000-00009F000000}"/>
    <hyperlink ref="E171" location="A127904590W" display="A127904590W" xr:uid="{00000000-0004-0000-0000-0000A0000000}"/>
    <hyperlink ref="E172" location="A127890658L" display="A127890658L" xr:uid="{00000000-0004-0000-0000-0000A1000000}"/>
    <hyperlink ref="E173" location="A127835982L" display="A127835982L" xr:uid="{00000000-0004-0000-0000-0000A2000000}"/>
    <hyperlink ref="E174" location="A127835986W" display="A127835986W" xr:uid="{00000000-0004-0000-0000-0000A3000000}"/>
    <hyperlink ref="E175" location="A127877030K" display="A127877030K" xr:uid="{00000000-0004-0000-0000-0000A4000000}"/>
    <hyperlink ref="E176" location="A127931934V" display="A127931934V" xr:uid="{00000000-0004-0000-0000-0000A5000000}"/>
    <hyperlink ref="E177" location="A127918206A" display="A127918206A" xr:uid="{00000000-0004-0000-0000-0000A6000000}"/>
    <hyperlink ref="E178" location="A127863322C" display="A127863322C" xr:uid="{00000000-0004-0000-0000-0000A7000000}"/>
    <hyperlink ref="E179" location="A127904594F" display="A127904594F" xr:uid="{00000000-0004-0000-0000-0000A8000000}"/>
    <hyperlink ref="E180" location="A127904598R" display="A127904598R" xr:uid="{00000000-0004-0000-0000-0000A9000000}"/>
    <hyperlink ref="E181" location="A127863326L" display="A127863326L" xr:uid="{00000000-0004-0000-0000-0000AA000000}"/>
    <hyperlink ref="E182" location="A127890662C" display="A127890662C" xr:uid="{00000000-0004-0000-0000-0000AB000000}"/>
    <hyperlink ref="E183" location="A127918230A" display="A127918230A" xr:uid="{00000000-0004-0000-0000-0000AC000000}"/>
    <hyperlink ref="E184" location="A127904610V" display="A127904610V" xr:uid="{00000000-0004-0000-0000-0000AD000000}"/>
    <hyperlink ref="E185" location="A127877042V" display="A127877042V" xr:uid="{00000000-0004-0000-0000-0000AE000000}"/>
    <hyperlink ref="E186" location="A127863346W" display="A127863346W" xr:uid="{00000000-0004-0000-0000-0000AF000000}"/>
    <hyperlink ref="E187" location="A127835994W" display="A127835994W" xr:uid="{00000000-0004-0000-0000-0000B0000000}"/>
    <hyperlink ref="E188" location="A127931962C" display="A127931962C" xr:uid="{00000000-0004-0000-0000-0000B1000000}"/>
    <hyperlink ref="E189" location="A127849790C" display="A127849790C" xr:uid="{00000000-0004-0000-0000-0000B2000000}"/>
    <hyperlink ref="E190" location="A127918234K" display="A127918234K" xr:uid="{00000000-0004-0000-0000-0000B3000000}"/>
    <hyperlink ref="E191" location="A127904626L" display="A127904626L" xr:uid="{00000000-0004-0000-0000-0000B4000000}"/>
    <hyperlink ref="E192" location="A127918238V" display="A127918238V" xr:uid="{00000000-0004-0000-0000-0000B5000000}"/>
    <hyperlink ref="E193" location="A127904614C" display="A127904614C" xr:uid="{00000000-0004-0000-0000-0000B6000000}"/>
    <hyperlink ref="E194" location="A127931938C" display="A127931938C" xr:uid="{00000000-0004-0000-0000-0000B7000000}"/>
    <hyperlink ref="E195" location="A127931942V" display="A127931942V" xr:uid="{00000000-0004-0000-0000-0000B8000000}"/>
    <hyperlink ref="E196" location="A127849774C" display="A127849774C" xr:uid="{00000000-0004-0000-0000-0000B9000000}"/>
    <hyperlink ref="E197" location="A127890670C" display="A127890670C" xr:uid="{00000000-0004-0000-0000-0000BA000000}"/>
    <hyperlink ref="E198" location="A127890674L" display="A127890674L" xr:uid="{00000000-0004-0000-0000-0000BB000000}"/>
    <hyperlink ref="E199" location="A127904618L" display="A127904618L" xr:uid="{00000000-0004-0000-0000-0000BC000000}"/>
    <hyperlink ref="E200" location="A127890678W" display="A127890678W" xr:uid="{00000000-0004-0000-0000-0000BD000000}"/>
    <hyperlink ref="E201" location="A127877038C" display="A127877038C" xr:uid="{00000000-0004-0000-0000-0000BE000000}"/>
    <hyperlink ref="E202" location="A127918218K" display="A127918218K" xr:uid="{00000000-0004-0000-0000-0000BF000000}"/>
    <hyperlink ref="E203" location="A127931946C" display="A127931946C" xr:uid="{00000000-0004-0000-0000-0000C0000000}"/>
    <hyperlink ref="E204" location="A127835990L" display="A127835990L" xr:uid="{00000000-0004-0000-0000-0000C1000000}"/>
    <hyperlink ref="E205" location="A127918222A" display="A127918222A" xr:uid="{00000000-0004-0000-0000-0000C2000000}"/>
    <hyperlink ref="E206" location="A127918226K" display="A127918226K" xr:uid="{00000000-0004-0000-0000-0000C3000000}"/>
    <hyperlink ref="E207" location="A127931950V" display="A127931950V" xr:uid="{00000000-0004-0000-0000-0000C4000000}"/>
    <hyperlink ref="E208" location="A127849778L" display="A127849778L" xr:uid="{00000000-0004-0000-0000-0000C5000000}"/>
    <hyperlink ref="E209" location="A127849782C" display="A127849782C" xr:uid="{00000000-0004-0000-0000-0000C6000000}"/>
    <hyperlink ref="E210" location="A127863338W" display="A127863338W" xr:uid="{00000000-0004-0000-0000-0000C7000000}"/>
    <hyperlink ref="E211" location="A127863342L" display="A127863342L" xr:uid="{00000000-0004-0000-0000-0000C8000000}"/>
    <hyperlink ref="E212" location="A127904622C" display="A127904622C" xr:uid="{00000000-0004-0000-0000-0000C9000000}"/>
    <hyperlink ref="E213" location="A127863350L" display="A127863350L" xr:uid="{00000000-0004-0000-0000-0000CA000000}"/>
    <hyperlink ref="E214" location="A127849786L" display="A127849786L" xr:uid="{00000000-0004-0000-0000-0000CB000000}"/>
    <hyperlink ref="E215" location="A127877046C" display="A127877046C" xr:uid="{00000000-0004-0000-0000-0000CC000000}"/>
    <hyperlink ref="E216" location="A127931954C" display="A127931954C" xr:uid="{00000000-0004-0000-0000-0000CD000000}"/>
    <hyperlink ref="E217" location="A127918270V" display="A127918270V" xr:uid="{00000000-0004-0000-0000-0000CE000000}"/>
    <hyperlink ref="E218" location="A127931966L" display="A127931966L" xr:uid="{00000000-0004-0000-0000-0000CF000000}"/>
    <hyperlink ref="E219" location="A127918246V" display="A127918246V" xr:uid="{00000000-0004-0000-0000-0000D0000000}"/>
    <hyperlink ref="E220" location="A127918266C" display="A127918266C" xr:uid="{00000000-0004-0000-0000-0000D1000000}"/>
    <hyperlink ref="E221" location="A127849802A" display="A127849802A" xr:uid="{00000000-0004-0000-0000-0000D2000000}"/>
    <hyperlink ref="E222" location="A127863354W" display="A127863354W" xr:uid="{00000000-0004-0000-0000-0000D3000000}"/>
    <hyperlink ref="E223" location="A127890694W" display="A127890694W" xr:uid="{00000000-0004-0000-0000-0000D4000000}"/>
    <hyperlink ref="E224" location="A127931998F" display="A127931998F" xr:uid="{00000000-0004-0000-0000-0000D5000000}"/>
    <hyperlink ref="E225" location="A127877062C" display="A127877062C" xr:uid="{00000000-0004-0000-0000-0000D6000000}"/>
    <hyperlink ref="E226" location="A127890698F" display="A127890698F" xr:uid="{00000000-0004-0000-0000-0000D7000000}"/>
    <hyperlink ref="E227" location="A127849794L" display="A127849794L" xr:uid="{00000000-0004-0000-0000-0000D8000000}"/>
    <hyperlink ref="E228" location="A127890682L" display="A127890682L" xr:uid="{00000000-0004-0000-0000-0000D9000000}"/>
    <hyperlink ref="E229" location="A127849798W" display="A127849798W" xr:uid="{00000000-0004-0000-0000-0000DA000000}"/>
    <hyperlink ref="E230" location="A127877050V" display="A127877050V" xr:uid="{00000000-0004-0000-0000-0000DB000000}"/>
    <hyperlink ref="E231" location="A127877054C" display="A127877054C" xr:uid="{00000000-0004-0000-0000-0000DC000000}"/>
    <hyperlink ref="E232" location="A127918242K" display="A127918242K" xr:uid="{00000000-0004-0000-0000-0000DD000000}"/>
    <hyperlink ref="E233" location="A127931970C" display="A127931970C" xr:uid="{00000000-0004-0000-0000-0000DE000000}"/>
    <hyperlink ref="E234" location="A127931974L" display="A127931974L" xr:uid="{00000000-0004-0000-0000-0000DF000000}"/>
    <hyperlink ref="E235" location="A127931978W" display="A127931978W" xr:uid="{00000000-0004-0000-0000-0000E0000000}"/>
    <hyperlink ref="E236" location="A127904630C" display="A127904630C" xr:uid="{00000000-0004-0000-0000-0000E1000000}"/>
    <hyperlink ref="E237" location="A127931982L" display="A127931982L" xr:uid="{00000000-0004-0000-0000-0000E2000000}"/>
    <hyperlink ref="E238" location="A127918250K" display="A127918250K" xr:uid="{00000000-0004-0000-0000-0000E3000000}"/>
    <hyperlink ref="E239" location="A127835998F" display="A127835998F" xr:uid="{00000000-0004-0000-0000-0000E4000000}"/>
    <hyperlink ref="E240" location="A127918254V" display="A127918254V" xr:uid="{00000000-0004-0000-0000-0000E5000000}"/>
    <hyperlink ref="E241" location="A127918258C" display="A127918258C" xr:uid="{00000000-0004-0000-0000-0000E6000000}"/>
    <hyperlink ref="E242" location="A127931986W" display="A127931986W" xr:uid="{00000000-0004-0000-0000-0000E7000000}"/>
    <hyperlink ref="E243" location="A127918262V" display="A127918262V" xr:uid="{00000000-0004-0000-0000-0000E8000000}"/>
    <hyperlink ref="E244" location="A127836002L" display="A127836002L" xr:uid="{00000000-0004-0000-0000-0000E9000000}"/>
    <hyperlink ref="E245" location="A127890686W" display="A127890686W" xr:uid="{00000000-0004-0000-0000-0000EA000000}"/>
    <hyperlink ref="E246" location="A127931990L" display="A127931990L" xr:uid="{00000000-0004-0000-0000-0000EB000000}"/>
    <hyperlink ref="E247" location="A127877058L" display="A127877058L" xr:uid="{00000000-0004-0000-0000-0000EC000000}"/>
    <hyperlink ref="E248" location="A127890690L" display="A127890690L" xr:uid="{00000000-0004-0000-0000-0000ED000000}"/>
    <hyperlink ref="E249" location="A127931994W" display="A127931994W" xr:uid="{00000000-0004-0000-0000-0000EE000000}"/>
    <hyperlink ref="E250" location="A127836006W" display="A127836006W" xr:uid="{00000000-0004-0000-0000-0000EF000000}"/>
    <hyperlink ref="E251" location="A127849818V" display="A127849818V" xr:uid="{00000000-0004-0000-0000-0000F0000000}"/>
    <hyperlink ref="E252" location="A127849806K" display="A127849806K" xr:uid="{00000000-0004-0000-0000-0000F1000000}"/>
    <hyperlink ref="E253" location="A127877066L" display="A127877066L" xr:uid="{00000000-0004-0000-0000-0000F2000000}"/>
    <hyperlink ref="E254" location="A127863370W" display="A127863370W" xr:uid="{00000000-0004-0000-0000-0000F3000000}"/>
    <hyperlink ref="E255" location="A127863382F" display="A127863382F" xr:uid="{00000000-0004-0000-0000-0000F4000000}"/>
    <hyperlink ref="E256" location="A127904646W" display="A127904646W" xr:uid="{00000000-0004-0000-0000-0000F5000000}"/>
    <hyperlink ref="E257" location="A127932014W" display="A127932014W" xr:uid="{00000000-0004-0000-0000-0000F6000000}"/>
    <hyperlink ref="E258" location="A127877086W" display="A127877086W" xr:uid="{00000000-0004-0000-0000-0000F7000000}"/>
    <hyperlink ref="E259" location="A127904650L" display="A127904650L" xr:uid="{00000000-0004-0000-0000-0000F8000000}"/>
    <hyperlink ref="E260" location="A127863386R" display="A127863386R" xr:uid="{00000000-0004-0000-0000-0000F9000000}"/>
    <hyperlink ref="E261" location="A127890702K" display="A127890702K" xr:uid="{00000000-0004-0000-0000-0000FA000000}"/>
    <hyperlink ref="E262" location="A127918278L" display="A127918278L" xr:uid="{00000000-0004-0000-0000-0000FB000000}"/>
    <hyperlink ref="E263" location="A127849810A" display="A127849810A" xr:uid="{00000000-0004-0000-0000-0000FC000000}"/>
    <hyperlink ref="E264" location="A127904634L" display="A127904634L" xr:uid="{00000000-0004-0000-0000-0000FD000000}"/>
    <hyperlink ref="E265" location="A127863358F" display="A127863358F" xr:uid="{00000000-0004-0000-0000-0000FE000000}"/>
    <hyperlink ref="E266" location="A127904638W" display="A127904638W" xr:uid="{00000000-0004-0000-0000-0000FF000000}"/>
    <hyperlink ref="E267" location="A127836010L" display="A127836010L" xr:uid="{00000000-0004-0000-0000-000000010000}"/>
    <hyperlink ref="E268" location="A127890706V" display="A127890706V" xr:uid="{00000000-0004-0000-0000-000001010000}"/>
    <hyperlink ref="E269" location="A127863362W" display="A127863362W" xr:uid="{00000000-0004-0000-0000-000002010000}"/>
    <hyperlink ref="E270" location="A127932002L" display="A127932002L" xr:uid="{00000000-0004-0000-0000-000003010000}"/>
    <hyperlink ref="E271" location="A127918282C" display="A127918282C" xr:uid="{00000000-0004-0000-0000-000004010000}"/>
    <hyperlink ref="E272" location="A127890710K" display="A127890710K" xr:uid="{00000000-0004-0000-0000-000005010000}"/>
    <hyperlink ref="E273" location="A127836014W" display="A127836014W" xr:uid="{00000000-0004-0000-0000-000006010000}"/>
    <hyperlink ref="E274" location="A127877070C" display="A127877070C" xr:uid="{00000000-0004-0000-0000-000007010000}"/>
    <hyperlink ref="E275" location="A127877074L" display="A127877074L" xr:uid="{00000000-0004-0000-0000-000008010000}"/>
    <hyperlink ref="E276" location="A127890714V" display="A127890714V" xr:uid="{00000000-0004-0000-0000-000009010000}"/>
    <hyperlink ref="E277" location="A127849814K" display="A127849814K" xr:uid="{00000000-0004-0000-0000-00000A010000}"/>
    <hyperlink ref="E278" location="A127904642L" display="A127904642L" xr:uid="{00000000-0004-0000-0000-00000B010000}"/>
    <hyperlink ref="E279" location="A127863366F" display="A127863366F" xr:uid="{00000000-0004-0000-0000-00000C010000}"/>
    <hyperlink ref="E280" location="A127877078W" display="A127877078W" xr:uid="{00000000-0004-0000-0000-00000D010000}"/>
    <hyperlink ref="E281" location="A127863374F" display="A127863374F" xr:uid="{00000000-0004-0000-0000-00000E010000}"/>
    <hyperlink ref="E282" location="A127877082L" display="A127877082L" xr:uid="{00000000-0004-0000-0000-00000F010000}"/>
    <hyperlink ref="E283" location="A127863378R" display="A127863378R" xr:uid="{00000000-0004-0000-0000-000010010000}"/>
    <hyperlink ref="E284" location="A127932006W" display="A127932006W" xr:uid="{00000000-0004-0000-0000-000011010000}"/>
    <hyperlink ref="E285" location="A127849834V" display="A127849834V" xr:uid="{00000000-0004-0000-0000-000012010000}"/>
    <hyperlink ref="E286" location="A127932018F" display="A127932018F" xr:uid="{00000000-0004-0000-0000-000013010000}"/>
    <hyperlink ref="E287" location="A127877090L" display="A127877090L" xr:uid="{00000000-0004-0000-0000-000014010000}"/>
    <hyperlink ref="E288" location="A127932046R" display="A127932046R" xr:uid="{00000000-0004-0000-0000-000015010000}"/>
    <hyperlink ref="E289" location="A127932054R" display="A127932054R" xr:uid="{00000000-0004-0000-0000-000016010000}"/>
    <hyperlink ref="E290" location="A127918298W" display="A127918298W" xr:uid="{00000000-0004-0000-0000-000017010000}"/>
    <hyperlink ref="E291" location="A127877094W" display="A127877094W" xr:uid="{00000000-0004-0000-0000-000018010000}"/>
    <hyperlink ref="E292" location="A127877098F" display="A127877098F" xr:uid="{00000000-0004-0000-0000-000019010000}"/>
    <hyperlink ref="E293" location="A127849842V" display="A127849842V" xr:uid="{00000000-0004-0000-0000-00001A010000}"/>
    <hyperlink ref="E294" location="A127877102K" display="A127877102K" xr:uid="{00000000-0004-0000-0000-00001B010000}"/>
    <hyperlink ref="E295" location="A127863390F" display="A127863390F" xr:uid="{00000000-0004-0000-0000-00001C010000}"/>
    <hyperlink ref="E296" location="A127932022W" display="A127932022W" xr:uid="{00000000-0004-0000-0000-00001D010000}"/>
    <hyperlink ref="E297" location="A127904654W" display="A127904654W" xr:uid="{00000000-0004-0000-0000-00001E010000}"/>
    <hyperlink ref="E298" location="A127918286L" display="A127918286L" xr:uid="{00000000-0004-0000-0000-00001F010000}"/>
    <hyperlink ref="E299" location="A127863394R" display="A127863394R" xr:uid="{00000000-0004-0000-0000-000020010000}"/>
    <hyperlink ref="E300" location="A127849822K" display="A127849822K" xr:uid="{00000000-0004-0000-0000-000021010000}"/>
    <hyperlink ref="E301" location="A127904658F" display="A127904658F" xr:uid="{00000000-0004-0000-0000-000022010000}"/>
    <hyperlink ref="E302" location="A127890718C" display="A127890718C" xr:uid="{00000000-0004-0000-0000-000023010000}"/>
    <hyperlink ref="E303" location="A127890722V" display="A127890722V" xr:uid="{00000000-0004-0000-0000-000024010000}"/>
    <hyperlink ref="E304" location="A127932026F" display="A127932026F" xr:uid="{00000000-0004-0000-0000-000025010000}"/>
    <hyperlink ref="E305" location="A127890726C" display="A127890726C" xr:uid="{00000000-0004-0000-0000-000026010000}"/>
    <hyperlink ref="E306" location="A127849826V" display="A127849826V" xr:uid="{00000000-0004-0000-0000-000027010000}"/>
    <hyperlink ref="E307" location="A127932030W" display="A127932030W" xr:uid="{00000000-0004-0000-0000-000028010000}"/>
    <hyperlink ref="E308" location="A127932034F" display="A127932034F" xr:uid="{00000000-0004-0000-0000-000029010000}"/>
    <hyperlink ref="E309" location="A127932038R" display="A127932038R" xr:uid="{00000000-0004-0000-0000-00002A010000}"/>
    <hyperlink ref="E310" location="A127849830K" display="A127849830K" xr:uid="{00000000-0004-0000-0000-00002B010000}"/>
    <hyperlink ref="E311" location="A127918290C" display="A127918290C" xr:uid="{00000000-0004-0000-0000-00002C010000}"/>
    <hyperlink ref="E312" location="A127932042F" display="A127932042F" xr:uid="{00000000-0004-0000-0000-00002D010000}"/>
    <hyperlink ref="E313" location="A127918294L" display="A127918294L" xr:uid="{00000000-0004-0000-0000-00002E010000}"/>
    <hyperlink ref="E314" location="A127904662W" display="A127904662W" xr:uid="{00000000-0004-0000-0000-00002F010000}"/>
    <hyperlink ref="E315" location="A127904666F" display="A127904666F" xr:uid="{00000000-0004-0000-0000-000030010000}"/>
    <hyperlink ref="E316" location="A127932050F" display="A127932050F" xr:uid="{00000000-0004-0000-0000-000031010000}"/>
    <hyperlink ref="E317" location="A127890730V" display="A127890730V" xr:uid="{00000000-0004-0000-0000-000032010000}"/>
    <hyperlink ref="E318" location="A127890734C" display="A127890734C" xr:uid="{00000000-0004-0000-0000-000033010000}"/>
    <hyperlink ref="E319" location="A127890522A" display="A127890522A" xr:uid="{00000000-0004-0000-0000-000034010000}"/>
    <hyperlink ref="E320" location="A127918090K" display="A127918090K" xr:uid="{00000000-0004-0000-0000-000035010000}"/>
    <hyperlink ref="E321" location="A127863174L" display="A127863174L" xr:uid="{00000000-0004-0000-0000-000036010000}"/>
    <hyperlink ref="E322" location="A127876942J" display="A127876942J" xr:uid="{00000000-0004-0000-0000-000037010000}"/>
    <hyperlink ref="E323" location="A127918110J" display="A127918110J" xr:uid="{00000000-0004-0000-0000-000038010000}"/>
    <hyperlink ref="E324" location="A127890530A" display="A127890530A" xr:uid="{00000000-0004-0000-0000-000039010000}"/>
    <hyperlink ref="E325" location="A127931850K" display="A127931850K" xr:uid="{00000000-0004-0000-0000-00003A010000}"/>
    <hyperlink ref="E326" location="A127904458L" display="A127904458L" xr:uid="{00000000-0004-0000-0000-00003B010000}"/>
    <hyperlink ref="E327" location="A127876950J" display="A127876950J" xr:uid="{00000000-0004-0000-0000-00003C010000}"/>
    <hyperlink ref="E328" location="A127863186W" display="A127863186W" xr:uid="{00000000-0004-0000-0000-00003D010000}"/>
    <hyperlink ref="E329" location="A127890510T" display="A127890510T" xr:uid="{00000000-0004-0000-0000-00003E010000}"/>
    <hyperlink ref="E330" location="A127835838V" display="A127835838V" xr:uid="{00000000-0004-0000-0000-00003F010000}"/>
    <hyperlink ref="E331" location="A127904442V" display="A127904442V" xr:uid="{00000000-0004-0000-0000-000040010000}"/>
    <hyperlink ref="E332" location="A127918094V" display="A127918094V" xr:uid="{00000000-0004-0000-0000-000041010000}"/>
    <hyperlink ref="E333" location="A127904446C" display="A127904446C" xr:uid="{00000000-0004-0000-0000-000042010000}"/>
    <hyperlink ref="E334" location="A127918098C" display="A127918098C" xr:uid="{00000000-0004-0000-0000-000043010000}"/>
    <hyperlink ref="E335" location="A127835842K" display="A127835842K" xr:uid="{00000000-0004-0000-0000-000044010000}"/>
    <hyperlink ref="E336" location="A127835846V" display="A127835846V" xr:uid="{00000000-0004-0000-0000-000045010000}"/>
    <hyperlink ref="E337" location="A127863170C" display="A127863170C" xr:uid="{00000000-0004-0000-0000-000046010000}"/>
    <hyperlink ref="E338" location="A127918102J" display="A127918102J" xr:uid="{00000000-0004-0000-0000-000047010000}"/>
    <hyperlink ref="E339" location="A127863178W" display="A127863178W" xr:uid="{00000000-0004-0000-0000-000048010000}"/>
    <hyperlink ref="E340" location="A127904450V" display="A127904450V" xr:uid="{00000000-0004-0000-0000-000049010000}"/>
    <hyperlink ref="E341" location="A127890514A" display="A127890514A" xr:uid="{00000000-0004-0000-0000-00004A010000}"/>
    <hyperlink ref="E342" location="A127876938T" display="A127876938T" xr:uid="{00000000-0004-0000-0000-00004B010000}"/>
    <hyperlink ref="E343" location="A127890518K" display="A127890518K" xr:uid="{00000000-0004-0000-0000-00004C010000}"/>
    <hyperlink ref="E344" location="A127904454C" display="A127904454C" xr:uid="{00000000-0004-0000-0000-00004D010000}"/>
    <hyperlink ref="E345" location="A127849626A" display="A127849626A" xr:uid="{00000000-0004-0000-0000-00004E010000}"/>
    <hyperlink ref="E346" location="A127931842K" display="A127931842K" xr:uid="{00000000-0004-0000-0000-00004F010000}"/>
    <hyperlink ref="E347" location="A127863182L" display="A127863182L" xr:uid="{00000000-0004-0000-0000-000050010000}"/>
    <hyperlink ref="E348" location="A127931846V" display="A127931846V" xr:uid="{00000000-0004-0000-0000-000051010000}"/>
    <hyperlink ref="E349" location="A127849630T" display="A127849630T" xr:uid="{00000000-0004-0000-0000-000052010000}"/>
    <hyperlink ref="E350" location="A127835850K" display="A127835850K" xr:uid="{00000000-0004-0000-0000-000053010000}"/>
    <hyperlink ref="E351" location="A127918106T" display="A127918106T" xr:uid="{00000000-0004-0000-0000-000054010000}"/>
    <hyperlink ref="E352" location="A127876946T" display="A127876946T" xr:uid="{00000000-0004-0000-0000-000055010000}"/>
    <hyperlink ref="E353" location="A127863202K" display="A127863202K" xr:uid="{00000000-0004-0000-0000-000056010000}"/>
    <hyperlink ref="E354" location="A127835854V" display="A127835854V" xr:uid="{00000000-0004-0000-0000-000057010000}"/>
    <hyperlink ref="E355" location="A127904470C" display="A127904470C" xr:uid="{00000000-0004-0000-0000-000058010000}"/>
    <hyperlink ref="E356" location="A127849646K" display="A127849646K" xr:uid="{00000000-0004-0000-0000-000059010000}"/>
    <hyperlink ref="E357" location="A127890558C" display="A127890558C" xr:uid="{00000000-0004-0000-0000-00005A010000}"/>
    <hyperlink ref="E358" location="A127931858C" display="A127931858C" xr:uid="{00000000-0004-0000-0000-00005B010000}"/>
    <hyperlink ref="E359" location="A127876958A" display="A127876958A" xr:uid="{00000000-0004-0000-0000-00005C010000}"/>
    <hyperlink ref="E360" location="A127876962T" display="A127876962T" xr:uid="{00000000-0004-0000-0000-00005D010000}"/>
    <hyperlink ref="E361" location="A127904478W" display="A127904478W" xr:uid="{00000000-0004-0000-0000-00005E010000}"/>
    <hyperlink ref="E362" location="A127918122T" display="A127918122T" xr:uid="{00000000-0004-0000-0000-00005F010000}"/>
    <hyperlink ref="E363" location="A127849634A" display="A127849634A" xr:uid="{00000000-0004-0000-0000-000060010000}"/>
    <hyperlink ref="E364" location="A127890534K" display="A127890534K" xr:uid="{00000000-0004-0000-0000-000061010000}"/>
    <hyperlink ref="E365" location="A127904462C" display="A127904462C" xr:uid="{00000000-0004-0000-0000-000062010000}"/>
    <hyperlink ref="E366" location="A127931854V" display="A127931854V" xr:uid="{00000000-0004-0000-0000-000063010000}"/>
    <hyperlink ref="E367" location="A127863190L" display="A127863190L" xr:uid="{00000000-0004-0000-0000-000064010000}"/>
    <hyperlink ref="E368" location="A127863194W" display="A127863194W" xr:uid="{00000000-0004-0000-0000-000065010000}"/>
    <hyperlink ref="E369" location="A127904466L" display="A127904466L" xr:uid="{00000000-0004-0000-0000-000066010000}"/>
    <hyperlink ref="E370" location="A127918114T" display="A127918114T" xr:uid="{00000000-0004-0000-0000-000067010000}"/>
    <hyperlink ref="E371" location="A127849638K" display="A127849638K" xr:uid="{00000000-0004-0000-0000-000068010000}"/>
    <hyperlink ref="E372" location="A127863198F" display="A127863198F" xr:uid="{00000000-0004-0000-0000-000069010000}"/>
    <hyperlink ref="E373" location="A127876954T" display="A127876954T" xr:uid="{00000000-0004-0000-0000-00006A010000}"/>
    <hyperlink ref="E374" location="A127890538V" display="A127890538V" xr:uid="{00000000-0004-0000-0000-00006B010000}"/>
    <hyperlink ref="E375" location="A127849642A" display="A127849642A" xr:uid="{00000000-0004-0000-0000-00006C010000}"/>
    <hyperlink ref="E376" location="A127835858C" display="A127835858C" xr:uid="{00000000-0004-0000-0000-00006D010000}"/>
    <hyperlink ref="E377" location="A127835862V" display="A127835862V" xr:uid="{00000000-0004-0000-0000-00006E010000}"/>
    <hyperlink ref="E378" location="A127890542K" display="A127890542K" xr:uid="{00000000-0004-0000-0000-00006F010000}"/>
    <hyperlink ref="E379" location="A127890546V" display="A127890546V" xr:uid="{00000000-0004-0000-0000-000070010000}"/>
    <hyperlink ref="E380" location="A127904474L" display="A127904474L" xr:uid="{00000000-0004-0000-0000-000071010000}"/>
    <hyperlink ref="E381" location="A127835866C" display="A127835866C" xr:uid="{00000000-0004-0000-0000-000072010000}"/>
    <hyperlink ref="E382" location="A127890550K" display="A127890550K" xr:uid="{00000000-0004-0000-0000-000073010000}"/>
    <hyperlink ref="E383" location="A127890554V" display="A127890554V" xr:uid="{00000000-0004-0000-0000-000074010000}"/>
    <hyperlink ref="E384" location="A127849650A" display="A127849650A" xr:uid="{00000000-0004-0000-0000-000075010000}"/>
    <hyperlink ref="E385" location="A127835870V" display="A127835870V" xr:uid="{00000000-0004-0000-0000-000076010000}"/>
    <hyperlink ref="E386" location="A127918118A" display="A127918118A" xr:uid="{00000000-0004-0000-0000-000077010000}"/>
    <hyperlink ref="E387" location="A127849678C" display="A127849678C" xr:uid="{00000000-0004-0000-0000-000078010000}"/>
    <hyperlink ref="E388" location="A127918126A" display="A127918126A" xr:uid="{00000000-0004-0000-0000-000079010000}"/>
    <hyperlink ref="E389" location="A127931866C" display="A127931866C" xr:uid="{00000000-0004-0000-0000-00007A010000}"/>
    <hyperlink ref="E390" location="A127890566C" display="A127890566C" xr:uid="{00000000-0004-0000-0000-00007B010000}"/>
    <hyperlink ref="E391" location="A127863218C" display="A127863218C" xr:uid="{00000000-0004-0000-0000-00007C010000}"/>
    <hyperlink ref="E392" location="A127849686C" display="A127849686C" xr:uid="{00000000-0004-0000-0000-00007D010000}"/>
    <hyperlink ref="E393" location="A127863226C" display="A127863226C" xr:uid="{00000000-0004-0000-0000-00007E010000}"/>
    <hyperlink ref="E394" location="A127918134A" display="A127918134A" xr:uid="{00000000-0004-0000-0000-00007F010000}"/>
    <hyperlink ref="E395" location="A127876970T" display="A127876970T" xr:uid="{00000000-0004-0000-0000-000080010000}"/>
    <hyperlink ref="E396" location="A127890574C" display="A127890574C" xr:uid="{00000000-0004-0000-0000-000081010000}"/>
    <hyperlink ref="E397" location="A127849658V" display="A127849658V" xr:uid="{00000000-0004-0000-0000-000082010000}"/>
    <hyperlink ref="E398" location="A127835874C" display="A127835874C" xr:uid="{00000000-0004-0000-0000-000083010000}"/>
    <hyperlink ref="E399" location="A127849662K" display="A127849662K" xr:uid="{00000000-0004-0000-0000-000084010000}"/>
    <hyperlink ref="E400" location="A127835878L" display="A127835878L" xr:uid="{00000000-0004-0000-0000-000085010000}"/>
    <hyperlink ref="E401" location="A127835882C" display="A127835882C" xr:uid="{00000000-0004-0000-0000-000086010000}"/>
    <hyperlink ref="E402" location="A127931862V" display="A127931862V" xr:uid="{00000000-0004-0000-0000-000087010000}"/>
    <hyperlink ref="E403" location="A127876966A" display="A127876966A" xr:uid="{00000000-0004-0000-0000-000088010000}"/>
    <hyperlink ref="E404" location="A127849666V" display="A127849666V" xr:uid="{00000000-0004-0000-0000-000089010000}"/>
    <hyperlink ref="E405" location="A127835886L" display="A127835886L" xr:uid="{00000000-0004-0000-0000-00008A010000}"/>
    <hyperlink ref="E406" location="A127904482L" display="A127904482L" xr:uid="{00000000-0004-0000-0000-00008B010000}"/>
    <hyperlink ref="E407" location="A127849670K" display="A127849670K" xr:uid="{00000000-0004-0000-0000-00008C010000}"/>
    <hyperlink ref="E408" location="A127835890C" display="A127835890C" xr:uid="{00000000-0004-0000-0000-00008D010000}"/>
    <hyperlink ref="E409" location="A127863206V" display="A127863206V" xr:uid="{00000000-0004-0000-0000-00008E010000}"/>
    <hyperlink ref="E410" location="A127863210K" display="A127863210K" xr:uid="{00000000-0004-0000-0000-00008F010000}"/>
    <hyperlink ref="E411" location="A127835894L" display="A127835894L" xr:uid="{00000000-0004-0000-0000-000090010000}"/>
    <hyperlink ref="E412" location="A127835898W" display="A127835898W" xr:uid="{00000000-0004-0000-0000-000091010000}"/>
    <hyperlink ref="E413" location="A127849674V" display="A127849674V" xr:uid="{00000000-0004-0000-0000-000092010000}"/>
    <hyperlink ref="E414" location="A127904486W" display="A127904486W" xr:uid="{00000000-0004-0000-0000-000093010000}"/>
    <hyperlink ref="E415" location="A127890562V" display="A127890562V" xr:uid="{00000000-0004-0000-0000-000094010000}"/>
    <hyperlink ref="E416" location="A127918130T" display="A127918130T" xr:uid="{00000000-0004-0000-0000-000095010000}"/>
    <hyperlink ref="E417" location="A127904490L" display="A127904490L" xr:uid="{00000000-0004-0000-0000-000096010000}"/>
    <hyperlink ref="E418" location="A127890570V" display="A127890570V" xr:uid="{00000000-0004-0000-0000-000097010000}"/>
    <hyperlink ref="E419" location="A127863214V" display="A127863214V" xr:uid="{00000000-0004-0000-0000-000098010000}"/>
    <hyperlink ref="E420" location="A127849682V" display="A127849682V" xr:uid="{00000000-0004-0000-0000-000099010000}"/>
    <hyperlink ref="E421" location="A127918146K" display="A127918146K" xr:uid="{00000000-0004-0000-0000-00009A010000}"/>
    <hyperlink ref="E422" location="A127890578L" display="A127890578L" xr:uid="{00000000-0004-0000-0000-00009B010000}"/>
    <hyperlink ref="E423" location="A127918142A" display="A127918142A" xr:uid="{00000000-0004-0000-0000-00009C010000}"/>
    <hyperlink ref="E424" location="A127931874C" display="A127931874C" xr:uid="{00000000-0004-0000-0000-00009D010000}"/>
    <hyperlink ref="E425" location="A127876986K" display="A127876986K" xr:uid="{00000000-0004-0000-0000-00009E010000}"/>
    <hyperlink ref="E426" location="A127890610A" display="A127890610A" xr:uid="{00000000-0004-0000-0000-00009F010000}"/>
    <hyperlink ref="E427" location="A127835910A" display="A127835910A" xr:uid="{00000000-0004-0000-0000-0000A0010000}"/>
    <hyperlink ref="E428" location="A127863262L" display="A127863262L" xr:uid="{00000000-0004-0000-0000-0000A1010000}"/>
    <hyperlink ref="E429" location="A127876990A" display="A127876990A" xr:uid="{00000000-0004-0000-0000-0000A2010000}"/>
    <hyperlink ref="E430" location="A127849702T" display="A127849702T" xr:uid="{00000000-0004-0000-0000-0000A3010000}"/>
    <hyperlink ref="E431" location="A127863230V" display="A127863230V" xr:uid="{00000000-0004-0000-0000-0000A4010000}"/>
    <hyperlink ref="E432" location="A127849690V" display="A127849690V" xr:uid="{00000000-0004-0000-0000-0000A5010000}"/>
    <hyperlink ref="E433" location="A127918138K" display="A127918138K" xr:uid="{00000000-0004-0000-0000-0000A6010000}"/>
    <hyperlink ref="E434" location="A127890582C" display="A127890582C" xr:uid="{00000000-0004-0000-0000-0000A7010000}"/>
    <hyperlink ref="E435" location="A127835902A" display="A127835902A" xr:uid="{00000000-0004-0000-0000-0000A8010000}"/>
    <hyperlink ref="E436" location="A127835906K" display="A127835906K" xr:uid="{00000000-0004-0000-0000-0000A9010000}"/>
    <hyperlink ref="E437" location="A127876974A" display="A127876974A" xr:uid="{00000000-0004-0000-0000-0000AA010000}"/>
    <hyperlink ref="E438" location="A127849694C" display="A127849694C" xr:uid="{00000000-0004-0000-0000-0000AB010000}"/>
    <hyperlink ref="E439" location="A127863234C" display="A127863234C" xr:uid="{00000000-0004-0000-0000-0000AC010000}"/>
    <hyperlink ref="E440" location="A127890586L" display="A127890586L" xr:uid="{00000000-0004-0000-0000-0000AD010000}"/>
    <hyperlink ref="E441" location="A127876978K" display="A127876978K" xr:uid="{00000000-0004-0000-0000-0000AE010000}"/>
    <hyperlink ref="E442" location="A127890590C" display="A127890590C" xr:uid="{00000000-0004-0000-0000-0000AF010000}"/>
    <hyperlink ref="E443" location="A127863238L" display="A127863238L" xr:uid="{00000000-0004-0000-0000-0000B0010000}"/>
    <hyperlink ref="E444" location="A127876982A" display="A127876982A" xr:uid="{00000000-0004-0000-0000-0000B1010000}"/>
    <hyperlink ref="E445" location="A127931870V" display="A127931870V" xr:uid="{00000000-0004-0000-0000-0000B2010000}"/>
    <hyperlink ref="E446" location="A127863242C" display="A127863242C" xr:uid="{00000000-0004-0000-0000-0000B3010000}"/>
    <hyperlink ref="E447" location="A127890594L" display="A127890594L" xr:uid="{00000000-0004-0000-0000-0000B4010000}"/>
    <hyperlink ref="E448" location="A127849698L" display="A127849698L" xr:uid="{00000000-0004-0000-0000-0000B5010000}"/>
    <hyperlink ref="E449" location="A127863246L" display="A127863246L" xr:uid="{00000000-0004-0000-0000-0000B6010000}"/>
    <hyperlink ref="E450" location="A127890598W" display="A127890598W" xr:uid="{00000000-0004-0000-0000-0000B7010000}"/>
    <hyperlink ref="E451" location="A127863250C" display="A127863250C" xr:uid="{00000000-0004-0000-0000-0000B8010000}"/>
    <hyperlink ref="E452" location="A127863254L" display="A127863254L" xr:uid="{00000000-0004-0000-0000-0000B9010000}"/>
    <hyperlink ref="E453" location="A127890602A" display="A127890602A" xr:uid="{00000000-0004-0000-0000-0000BA010000}"/>
    <hyperlink ref="E454" location="A127863258W" display="A127863258W" xr:uid="{00000000-0004-0000-0000-0000BB010000}"/>
    <hyperlink ref="E455" location="A127904510K" display="A127904510K" xr:uid="{00000000-0004-0000-0000-0000BC010000}"/>
    <hyperlink ref="E456" location="A127904494W" display="A127904494W" xr:uid="{00000000-0004-0000-0000-0000BD010000}"/>
    <hyperlink ref="E457" location="A127863266W" display="A127863266W" xr:uid="{00000000-0004-0000-0000-0000BE010000}"/>
    <hyperlink ref="E458" location="A127931882C" display="A127931882C" xr:uid="{00000000-0004-0000-0000-0000BF010000}"/>
    <hyperlink ref="E459" location="A127931886L" display="A127931886L" xr:uid="{00000000-0004-0000-0000-0000C0010000}"/>
    <hyperlink ref="E460" location="A127877006K" display="A127877006K" xr:uid="{00000000-0004-0000-0000-0000C1010000}"/>
    <hyperlink ref="E461" location="A127918170K" display="A127918170K" xr:uid="{00000000-0004-0000-0000-0000C2010000}"/>
    <hyperlink ref="E462" location="A127835934V" display="A127835934V" xr:uid="{00000000-0004-0000-0000-0000C3010000}"/>
    <hyperlink ref="E463" location="A127877010A" display="A127877010A" xr:uid="{00000000-0004-0000-0000-0000C4010000}"/>
    <hyperlink ref="E464" location="A127835938C" display="A127835938C" xr:uid="{00000000-0004-0000-0000-0000C5010000}"/>
    <hyperlink ref="E465" location="A127890614K" display="A127890614K" xr:uid="{00000000-0004-0000-0000-0000C6010000}"/>
    <hyperlink ref="E466" location="A127918150A" display="A127918150A" xr:uid="{00000000-0004-0000-0000-0000C7010000}"/>
    <hyperlink ref="E467" location="A127849706A" display="A127849706A" xr:uid="{00000000-0004-0000-0000-0000C8010000}"/>
    <hyperlink ref="E468" location="A127918154K" display="A127918154K" xr:uid="{00000000-0004-0000-0000-0000C9010000}"/>
    <hyperlink ref="E469" location="A127918158V" display="A127918158V" xr:uid="{00000000-0004-0000-0000-0000CA010000}"/>
    <hyperlink ref="E470" location="A127931878L" display="A127931878L" xr:uid="{00000000-0004-0000-0000-0000CB010000}"/>
    <hyperlink ref="E471" location="A127835914K" display="A127835914K" xr:uid="{00000000-0004-0000-0000-0000CC010000}"/>
    <hyperlink ref="E472" location="A127849710T" display="A127849710T" xr:uid="{00000000-0004-0000-0000-0000CD010000}"/>
    <hyperlink ref="E473" location="A127835918V" display="A127835918V" xr:uid="{00000000-0004-0000-0000-0000CE010000}"/>
    <hyperlink ref="E474" location="A127835922K" display="A127835922K" xr:uid="{00000000-0004-0000-0000-0000CF010000}"/>
    <hyperlink ref="E475" location="A127876994K" display="A127876994K" xr:uid="{00000000-0004-0000-0000-0000D0010000}"/>
    <hyperlink ref="E476" location="A127904498F" display="A127904498F" xr:uid="{00000000-0004-0000-0000-0000D1010000}"/>
    <hyperlink ref="E477" location="A127904502K" display="A127904502K" xr:uid="{00000000-0004-0000-0000-0000D2010000}"/>
    <hyperlink ref="E478" location="A127918162K" display="A127918162K" xr:uid="{00000000-0004-0000-0000-0000D3010000}"/>
    <hyperlink ref="E479" location="A127835926V" display="A127835926V" xr:uid="{00000000-0004-0000-0000-0000D4010000}"/>
    <hyperlink ref="E480" location="A127849714A" display="A127849714A" xr:uid="{00000000-0004-0000-0000-0000D5010000}"/>
    <hyperlink ref="E481" location="A127863270L" display="A127863270L" xr:uid="{00000000-0004-0000-0000-0000D6010000}"/>
    <hyperlink ref="E482" location="A127904506V" display="A127904506V" xr:uid="{00000000-0004-0000-0000-0000D7010000}"/>
    <hyperlink ref="E483" location="A127835930K" display="A127835930K" xr:uid="{00000000-0004-0000-0000-0000D8010000}"/>
    <hyperlink ref="E484" location="A127876998V" display="A127876998V" xr:uid="{00000000-0004-0000-0000-0000D9010000}"/>
    <hyperlink ref="E485" location="A127877002A" display="A127877002A" xr:uid="{00000000-0004-0000-0000-0000DA010000}"/>
    <hyperlink ref="E486" location="A127863274W" display="A127863274W" xr:uid="{00000000-0004-0000-0000-0000DB010000}"/>
    <hyperlink ref="E487" location="A127918166V" display="A127918166V" xr:uid="{00000000-0004-0000-0000-0000DC010000}"/>
    <hyperlink ref="E488" location="A127931890C" display="A127931890C" xr:uid="{00000000-0004-0000-0000-0000DD010000}"/>
    <hyperlink ref="E489" location="A127904682F" display="A127904682F" xr:uid="{00000000-0004-0000-0000-0000DE010000}"/>
    <hyperlink ref="E490" location="A127849846C" display="A127849846C" xr:uid="{00000000-0004-0000-0000-0000DF010000}"/>
    <hyperlink ref="E491" location="A127836026F" display="A127836026F" xr:uid="{00000000-0004-0000-0000-0000E0010000}"/>
    <hyperlink ref="E492" location="A127932066X" display="A127932066X" xr:uid="{00000000-0004-0000-0000-0000E1010000}"/>
    <hyperlink ref="E493" location="A127863398X" display="A127863398X" xr:uid="{00000000-0004-0000-0000-0000E2010000}"/>
    <hyperlink ref="E494" location="A127932070R" display="A127932070R" xr:uid="{00000000-0004-0000-0000-0000E3010000}"/>
    <hyperlink ref="E495" location="A127837066T" display="A127837066T" xr:uid="{00000000-0004-0000-0000-0000E4010000}"/>
    <hyperlink ref="E496" location="A127864462X" display="A127864462X" xr:uid="{00000000-0004-0000-0000-0000E5010000}"/>
    <hyperlink ref="E497" location="A127837058T" display="A127837058T" xr:uid="{00000000-0004-0000-0000-0000E6010000}"/>
    <hyperlink ref="E498" location="A127837062J" display="A127837062J" xr:uid="{00000000-0004-0000-0000-0000E7010000}"/>
    <hyperlink ref="E499" location="A127864482J" display="A127864482J" xr:uid="{00000000-0004-0000-0000-0000E8010000}"/>
    <hyperlink ref="E500" location="A127933094A" display="A127933094A" xr:uid="{00000000-0004-0000-0000-0000E9010000}"/>
    <hyperlink ref="E501" location="A127919334L" display="A127919334L" xr:uid="{00000000-0004-0000-0000-0000EA010000}"/>
    <hyperlink ref="E502" location="A127837070J" display="A127837070J" xr:uid="{00000000-0004-0000-0000-0000EB010000}"/>
    <hyperlink ref="E503" location="A127864486T" display="A127864486T" xr:uid="{00000000-0004-0000-0000-0000EC010000}"/>
    <hyperlink ref="E504" location="A127919338W" display="A127919338W" xr:uid="{00000000-0004-0000-0000-0000ED010000}"/>
    <hyperlink ref="E505" location="A127864466J" display="A127864466J" xr:uid="{00000000-0004-0000-0000-0000EE010000}"/>
    <hyperlink ref="E506" location="A127850858K" display="A127850858K" xr:uid="{00000000-0004-0000-0000-0000EF010000}"/>
    <hyperlink ref="E507" location="A127933070J" display="A127933070J" xr:uid="{00000000-0004-0000-0000-0000F0010000}"/>
    <hyperlink ref="E508" location="A127837054J" display="A127837054J" xr:uid="{00000000-0004-0000-0000-0000F1010000}"/>
    <hyperlink ref="E509" location="A127864470X" display="A127864470X" xr:uid="{00000000-0004-0000-0000-0000F2010000}"/>
    <hyperlink ref="E510" location="A127891790R" display="A127891790R" xr:uid="{00000000-0004-0000-0000-0000F3010000}"/>
    <hyperlink ref="E511" location="A127878234F" display="A127878234F" xr:uid="{00000000-0004-0000-0000-0000F4010000}"/>
    <hyperlink ref="E512" location="A127905598J" display="A127905598J" xr:uid="{00000000-0004-0000-0000-0000F5010000}"/>
    <hyperlink ref="E513" location="A127878238R" display="A127878238R" xr:uid="{00000000-0004-0000-0000-0000F6010000}"/>
    <hyperlink ref="E514" location="A127905602L" display="A127905602L" xr:uid="{00000000-0004-0000-0000-0000F7010000}"/>
    <hyperlink ref="E515" location="A127891794X" display="A127891794X" xr:uid="{00000000-0004-0000-0000-0000F8010000}"/>
    <hyperlink ref="E516" location="A127905606W" display="A127905606W" xr:uid="{00000000-0004-0000-0000-0000F9010000}"/>
    <hyperlink ref="E517" location="A127891798J" display="A127891798J" xr:uid="{00000000-0004-0000-0000-0000FA010000}"/>
    <hyperlink ref="E518" location="A127919330C" display="A127919330C" xr:uid="{00000000-0004-0000-0000-0000FB010000}"/>
    <hyperlink ref="E519" location="A127933074T" display="A127933074T" xr:uid="{00000000-0004-0000-0000-0000FC010000}"/>
    <hyperlink ref="E520" location="A127933078A" display="A127933078A" xr:uid="{00000000-0004-0000-0000-0000FD010000}"/>
    <hyperlink ref="E521" location="A127864474J" display="A127864474J" xr:uid="{00000000-0004-0000-0000-0000FE010000}"/>
    <hyperlink ref="E522" location="A127933082T" display="A127933082T" xr:uid="{00000000-0004-0000-0000-0000FF010000}"/>
    <hyperlink ref="E523" location="A127850862A" display="A127850862A" xr:uid="{00000000-0004-0000-0000-000000020000}"/>
    <hyperlink ref="E524" location="A127878242F" display="A127878242F" xr:uid="{00000000-0004-0000-0000-000001020000}"/>
    <hyperlink ref="E525" location="A127864478T" display="A127864478T" xr:uid="{00000000-0004-0000-0000-000002020000}"/>
    <hyperlink ref="E526" location="A127850866K" display="A127850866K" xr:uid="{00000000-0004-0000-0000-000003020000}"/>
    <hyperlink ref="E527" location="A127933086A" display="A127933086A" xr:uid="{00000000-0004-0000-0000-000004020000}"/>
    <hyperlink ref="E528" location="A127933090T" display="A127933090T" xr:uid="{00000000-0004-0000-0000-000005020000}"/>
    <hyperlink ref="E529" location="A127850870A" display="A127850870A" xr:uid="{00000000-0004-0000-0000-000006020000}"/>
    <hyperlink ref="E530" location="A127919554R" display="A127919554R" xr:uid="{00000000-0004-0000-0000-000007020000}"/>
    <hyperlink ref="E531" location="A127837366V" display="A127837366V" xr:uid="{00000000-0004-0000-0000-000008020000}"/>
    <hyperlink ref="E532" location="A127905878A" display="A127905878A" xr:uid="{00000000-0004-0000-0000-000009020000}"/>
    <hyperlink ref="E533" location="A127933374V" display="A127933374V" xr:uid="{00000000-0004-0000-0000-00000A020000}"/>
    <hyperlink ref="E534" location="A127892042A" display="A127892042A" xr:uid="{00000000-0004-0000-0000-00000B020000}"/>
    <hyperlink ref="E535" location="A127933378C" display="A127933378C" xr:uid="{00000000-0004-0000-0000-00000C020000}"/>
    <hyperlink ref="E536" location="A127864726T" display="A127864726T" xr:uid="{00000000-0004-0000-0000-00000D020000}"/>
    <hyperlink ref="E537" location="A127837378C" display="A127837378C" xr:uid="{00000000-0004-0000-0000-00000E020000}"/>
    <hyperlink ref="E538" location="A127919558X" display="A127919558X" xr:uid="{00000000-0004-0000-0000-00000F020000}"/>
    <hyperlink ref="E539" location="A127851130L" display="A127851130L" xr:uid="{00000000-0004-0000-0000-000010020000}"/>
    <hyperlink ref="E540" location="A127905870J" display="A127905870J" xr:uid="{00000000-0004-0000-0000-000011020000}"/>
    <hyperlink ref="E541" location="A127864702X" display="A127864702X" xr:uid="{00000000-0004-0000-0000-000012020000}"/>
    <hyperlink ref="E542" location="A127851118W" display="A127851118W" xr:uid="{00000000-0004-0000-0000-000013020000}"/>
    <hyperlink ref="E543" location="A127851122L" display="A127851122L" xr:uid="{00000000-0004-0000-0000-000014020000}"/>
    <hyperlink ref="E544" location="A127933362K" display="A127933362K" xr:uid="{00000000-0004-0000-0000-000015020000}"/>
    <hyperlink ref="E545" location="A127905874T" display="A127905874T" xr:uid="{00000000-0004-0000-0000-000016020000}"/>
    <hyperlink ref="E546" location="A127864706J" display="A127864706J" xr:uid="{00000000-0004-0000-0000-000017020000}"/>
    <hyperlink ref="E547" location="A127919546R" display="A127919546R" xr:uid="{00000000-0004-0000-0000-000018020000}"/>
    <hyperlink ref="E548" location="A127892034A" display="A127892034A" xr:uid="{00000000-0004-0000-0000-000019020000}"/>
    <hyperlink ref="E549" location="A127837370K" display="A127837370K" xr:uid="{00000000-0004-0000-0000-00001A020000}"/>
    <hyperlink ref="E550" location="A127864710X" display="A127864710X" xr:uid="{00000000-0004-0000-0000-00001B020000}"/>
    <hyperlink ref="E551" location="A127878498K" display="A127878498K" xr:uid="{00000000-0004-0000-0000-00001C020000}"/>
    <hyperlink ref="E552" location="A127878502R" display="A127878502R" xr:uid="{00000000-0004-0000-0000-00001D020000}"/>
    <hyperlink ref="E553" location="A127933366V" display="A127933366V" xr:uid="{00000000-0004-0000-0000-00001E020000}"/>
    <hyperlink ref="E554" location="A127851126W" display="A127851126W" xr:uid="{00000000-0004-0000-0000-00001F020000}"/>
    <hyperlink ref="E555" location="A127837374V" display="A127837374V" xr:uid="{00000000-0004-0000-0000-000020020000}"/>
    <hyperlink ref="E556" location="A127905882T" display="A127905882T" xr:uid="{00000000-0004-0000-0000-000021020000}"/>
    <hyperlink ref="E557" location="A127905886A" display="A127905886A" xr:uid="{00000000-0004-0000-0000-000022020000}"/>
    <hyperlink ref="E558" location="A127933370K" display="A127933370K" xr:uid="{00000000-0004-0000-0000-000023020000}"/>
    <hyperlink ref="E559" location="A127864714J" display="A127864714J" xr:uid="{00000000-0004-0000-0000-000024020000}"/>
    <hyperlink ref="E560" location="A127892038K" display="A127892038K" xr:uid="{00000000-0004-0000-0000-000025020000}"/>
    <hyperlink ref="E561" location="A127919550F" display="A127919550F" xr:uid="{00000000-0004-0000-0000-000026020000}"/>
    <hyperlink ref="E562" location="A127864718T" display="A127864718T" xr:uid="{00000000-0004-0000-0000-000027020000}"/>
    <hyperlink ref="E563" location="A127878506X" display="A127878506X" xr:uid="{00000000-0004-0000-0000-000028020000}"/>
    <hyperlink ref="E564" location="A127905994K" display="A127905994K" xr:uid="{00000000-0004-0000-0000-000029020000}"/>
    <hyperlink ref="E565" location="A127864794V" display="A127864794V" xr:uid="{00000000-0004-0000-0000-00002A020000}"/>
    <hyperlink ref="E566" location="A127905978K" display="A127905978K" xr:uid="{00000000-0004-0000-0000-00002B020000}"/>
    <hyperlink ref="E567" location="A127933498W" display="A127933498W" xr:uid="{00000000-0004-0000-0000-00002C020000}"/>
    <hyperlink ref="E568" location="A127864810J" display="A127864810J" xr:uid="{00000000-0004-0000-0000-00002D020000}"/>
    <hyperlink ref="E569" location="A127892162V" display="A127892162V" xr:uid="{00000000-0004-0000-0000-00002E020000}"/>
    <hyperlink ref="E570" location="A127837486L" display="A127837486L" xr:uid="{00000000-0004-0000-0000-00002F020000}"/>
    <hyperlink ref="E571" location="A127905998V" display="A127905998V" xr:uid="{00000000-0004-0000-0000-000030020000}"/>
    <hyperlink ref="E572" location="A127919666J" display="A127919666J" xr:uid="{00000000-0004-0000-0000-000031020000}"/>
    <hyperlink ref="E573" location="A127919670X" display="A127919670X" xr:uid="{00000000-0004-0000-0000-000032020000}"/>
    <hyperlink ref="E574" location="A127892138V" display="A127892138V" xr:uid="{00000000-0004-0000-0000-000033020000}"/>
    <hyperlink ref="E575" location="A127905974A" display="A127905974A" xr:uid="{00000000-0004-0000-0000-000034020000}"/>
    <hyperlink ref="E576" location="A127864798C" display="A127864798C" xr:uid="{00000000-0004-0000-0000-000035020000}"/>
    <hyperlink ref="E577" location="A127933494L" display="A127933494L" xr:uid="{00000000-0004-0000-0000-000036020000}"/>
    <hyperlink ref="E578" location="A127878606J" display="A127878606J" xr:uid="{00000000-0004-0000-0000-000037020000}"/>
    <hyperlink ref="E579" location="A127892142K" display="A127892142K" xr:uid="{00000000-0004-0000-0000-000038020000}"/>
    <hyperlink ref="E580" location="A127919654X" display="A127919654X" xr:uid="{00000000-0004-0000-0000-000039020000}"/>
    <hyperlink ref="E581" location="A127837470V" display="A127837470V" xr:uid="{00000000-0004-0000-0000-00003A020000}"/>
    <hyperlink ref="E582" location="A127919658J" display="A127919658J" xr:uid="{00000000-0004-0000-0000-00003B020000}"/>
    <hyperlink ref="E583" location="A127878610X" display="A127878610X" xr:uid="{00000000-0004-0000-0000-00003C020000}"/>
    <hyperlink ref="E584" location="A127905982A" display="A127905982A" xr:uid="{00000000-0004-0000-0000-00003D020000}"/>
    <hyperlink ref="E585" location="A127837474C" display="A127837474C" xr:uid="{00000000-0004-0000-0000-00003E020000}"/>
    <hyperlink ref="E586" location="A127851206W" display="A127851206W" xr:uid="{00000000-0004-0000-0000-00003F020000}"/>
    <hyperlink ref="E587" location="A127905986K" display="A127905986K" xr:uid="{00000000-0004-0000-0000-000040020000}"/>
    <hyperlink ref="E588" location="A127905990A" display="A127905990A" xr:uid="{00000000-0004-0000-0000-000041020000}"/>
    <hyperlink ref="E589" location="A127892146V" display="A127892146V" xr:uid="{00000000-0004-0000-0000-000042020000}"/>
    <hyperlink ref="E590" location="A127837478L" display="A127837478L" xr:uid="{00000000-0004-0000-0000-000043020000}"/>
    <hyperlink ref="E591" location="A127864802J" display="A127864802J" xr:uid="{00000000-0004-0000-0000-000044020000}"/>
    <hyperlink ref="E592" location="A127892150K" display="A127892150K" xr:uid="{00000000-0004-0000-0000-000045020000}"/>
    <hyperlink ref="E593" location="A127892154V" display="A127892154V" xr:uid="{00000000-0004-0000-0000-000046020000}"/>
    <hyperlink ref="E594" location="A127837482C" display="A127837482C" xr:uid="{00000000-0004-0000-0000-000047020000}"/>
    <hyperlink ref="E595" location="A127864806T" display="A127864806T" xr:uid="{00000000-0004-0000-0000-000048020000}"/>
    <hyperlink ref="E596" location="A127933502A" display="A127933502A" xr:uid="{00000000-0004-0000-0000-000049020000}"/>
    <hyperlink ref="E597" location="A127919662X" display="A127919662X" xr:uid="{00000000-0004-0000-0000-00004A020000}"/>
    <hyperlink ref="E598" location="A127933526V" display="A127933526V" xr:uid="{00000000-0004-0000-0000-00004B020000}"/>
    <hyperlink ref="E599" location="A127864814T" display="A127864814T" xr:uid="{00000000-0004-0000-0000-00004C020000}"/>
    <hyperlink ref="E600" location="A127933506K" display="A127933506K" xr:uid="{00000000-0004-0000-0000-00004D020000}"/>
    <hyperlink ref="E601" location="A127878626T" display="A127878626T" xr:uid="{00000000-0004-0000-0000-00004E020000}"/>
    <hyperlink ref="E602" location="A127906018V" display="A127906018V" xr:uid="{00000000-0004-0000-0000-00004F020000}"/>
    <hyperlink ref="E603" location="A127933534V" display="A127933534V" xr:uid="{00000000-0004-0000-0000-000050020000}"/>
    <hyperlink ref="E604" location="A127919674J" display="A127919674J" xr:uid="{00000000-0004-0000-0000-000051020000}"/>
    <hyperlink ref="E605" location="A127892174C" display="A127892174C" xr:uid="{00000000-0004-0000-0000-000052020000}"/>
    <hyperlink ref="E606" location="A127919678T" display="A127919678T" xr:uid="{00000000-0004-0000-0000-000053020000}"/>
    <hyperlink ref="E607" location="A127851230W" display="A127851230W" xr:uid="{00000000-0004-0000-0000-000054020000}"/>
    <hyperlink ref="E608" location="A127892166C" display="A127892166C" xr:uid="{00000000-0004-0000-0000-000055020000}"/>
    <hyperlink ref="E609" location="A127837490C" display="A127837490C" xr:uid="{00000000-0004-0000-0000-000056020000}"/>
    <hyperlink ref="E610" location="A127851210L" display="A127851210L" xr:uid="{00000000-0004-0000-0000-000057020000}"/>
    <hyperlink ref="E611" location="A127837494L" display="A127837494L" xr:uid="{00000000-0004-0000-0000-000058020000}"/>
    <hyperlink ref="E612" location="A127878614J" display="A127878614J" xr:uid="{00000000-0004-0000-0000-000059020000}"/>
    <hyperlink ref="E613" location="A127837498W" display="A127837498W" xr:uid="{00000000-0004-0000-0000-00005A020000}"/>
    <hyperlink ref="E614" location="A127906002A" display="A127906002A" xr:uid="{00000000-0004-0000-0000-00005B020000}"/>
    <hyperlink ref="E615" location="A127906006K" display="A127906006K" xr:uid="{00000000-0004-0000-0000-00005C020000}"/>
    <hyperlink ref="E616" location="A127837502A" display="A127837502A" xr:uid="{00000000-0004-0000-0000-00005D020000}"/>
    <hyperlink ref="E617" location="A127837506K" display="A127837506K" xr:uid="{00000000-0004-0000-0000-00005E020000}"/>
    <hyperlink ref="E618" location="A127878618T" display="A127878618T" xr:uid="{00000000-0004-0000-0000-00005F020000}"/>
    <hyperlink ref="E619" location="A127851214W" display="A127851214W" xr:uid="{00000000-0004-0000-0000-000060020000}"/>
    <hyperlink ref="E620" location="A127851218F" display="A127851218F" xr:uid="{00000000-0004-0000-0000-000061020000}"/>
    <hyperlink ref="E621" location="A127851222W" display="A127851222W" xr:uid="{00000000-0004-0000-0000-000062020000}"/>
    <hyperlink ref="E622" location="A127851226F" display="A127851226F" xr:uid="{00000000-0004-0000-0000-000063020000}"/>
    <hyperlink ref="E623" location="A127933510A" display="A127933510A" xr:uid="{00000000-0004-0000-0000-000064020000}"/>
    <hyperlink ref="E624" location="A127892170V" display="A127892170V" xr:uid="{00000000-0004-0000-0000-000065020000}"/>
    <hyperlink ref="E625" location="A127878622J" display="A127878622J" xr:uid="{00000000-0004-0000-0000-000066020000}"/>
    <hyperlink ref="E626" location="A127933514K" display="A127933514K" xr:uid="{00000000-0004-0000-0000-000067020000}"/>
    <hyperlink ref="E627" location="A127906010A" display="A127906010A" xr:uid="{00000000-0004-0000-0000-000068020000}"/>
    <hyperlink ref="E628" location="A127933518V" display="A127933518V" xr:uid="{00000000-0004-0000-0000-000069020000}"/>
    <hyperlink ref="E629" location="A127906014K" display="A127906014K" xr:uid="{00000000-0004-0000-0000-00006A020000}"/>
    <hyperlink ref="E630" location="A127933522K" display="A127933522K" xr:uid="{00000000-0004-0000-0000-00006B020000}"/>
    <hyperlink ref="E631" location="A127864818A" display="A127864818A" xr:uid="{00000000-0004-0000-0000-00006C020000}"/>
    <hyperlink ref="E632" location="A127892186L" display="A127892186L" xr:uid="{00000000-0004-0000-0000-00006D020000}"/>
    <hyperlink ref="E633" location="A127892178L" display="A127892178L" xr:uid="{00000000-0004-0000-0000-00006E020000}"/>
    <hyperlink ref="E634" location="A127864834A" display="A127864834A" xr:uid="{00000000-0004-0000-0000-00006F020000}"/>
    <hyperlink ref="E635" location="A127878650T" display="A127878650T" xr:uid="{00000000-0004-0000-0000-000070020000}"/>
    <hyperlink ref="E636" location="A127933550V" display="A127933550V" xr:uid="{00000000-0004-0000-0000-000071020000}"/>
    <hyperlink ref="E637" location="A127892190C" display="A127892190C" xr:uid="{00000000-0004-0000-0000-000072020000}"/>
    <hyperlink ref="E638" location="A127906026V" display="A127906026V" xr:uid="{00000000-0004-0000-0000-000073020000}"/>
    <hyperlink ref="E639" location="A127878658K" display="A127878658K" xr:uid="{00000000-0004-0000-0000-000074020000}"/>
    <hyperlink ref="E640" location="A127933554C" display="A127933554C" xr:uid="{00000000-0004-0000-0000-000075020000}"/>
    <hyperlink ref="E641" location="A127892194L" display="A127892194L" xr:uid="{00000000-0004-0000-0000-000076020000}"/>
    <hyperlink ref="E642" location="A127919682J" display="A127919682J" xr:uid="{00000000-0004-0000-0000-000077020000}"/>
    <hyperlink ref="E643" location="A127878630J" display="A127878630J" xr:uid="{00000000-0004-0000-0000-000078020000}"/>
    <hyperlink ref="E644" location="A127919686T" display="A127919686T" xr:uid="{00000000-0004-0000-0000-000079020000}"/>
    <hyperlink ref="E645" location="A127864822T" display="A127864822T" xr:uid="{00000000-0004-0000-0000-00007A020000}"/>
    <hyperlink ref="E646" location="A127864826A" display="A127864826A" xr:uid="{00000000-0004-0000-0000-00007B020000}"/>
    <hyperlink ref="E647" location="A127864830T" display="A127864830T" xr:uid="{00000000-0004-0000-0000-00007C020000}"/>
    <hyperlink ref="E648" location="A127878634T" display="A127878634T" xr:uid="{00000000-0004-0000-0000-00007D020000}"/>
    <hyperlink ref="E649" location="A127878638A" display="A127878638A" xr:uid="{00000000-0004-0000-0000-00007E020000}"/>
    <hyperlink ref="E650" location="A127878642T" display="A127878642T" xr:uid="{00000000-0004-0000-0000-00007F020000}"/>
    <hyperlink ref="E651" location="A127878646A" display="A127878646A" xr:uid="{00000000-0004-0000-0000-000080020000}"/>
    <hyperlink ref="E652" location="A127837510A" display="A127837510A" xr:uid="{00000000-0004-0000-0000-000081020000}"/>
    <hyperlink ref="E653" location="A127837514K" display="A127837514K" xr:uid="{00000000-0004-0000-0000-000082020000}"/>
    <hyperlink ref="E654" location="A127892182C" display="A127892182C" xr:uid="{00000000-0004-0000-0000-000083020000}"/>
    <hyperlink ref="E655" location="A127851234F" display="A127851234F" xr:uid="{00000000-0004-0000-0000-000084020000}"/>
    <hyperlink ref="E656" location="A127864838K" display="A127864838K" xr:uid="{00000000-0004-0000-0000-000085020000}"/>
    <hyperlink ref="E657" location="A127851238R" display="A127851238R" xr:uid="{00000000-0004-0000-0000-000086020000}"/>
    <hyperlink ref="E658" location="A127837518V" display="A127837518V" xr:uid="{00000000-0004-0000-0000-000087020000}"/>
    <hyperlink ref="E659" location="A127864842A" display="A127864842A" xr:uid="{00000000-0004-0000-0000-000088020000}"/>
    <hyperlink ref="E660" location="A127837522K" display="A127837522K" xr:uid="{00000000-0004-0000-0000-000089020000}"/>
    <hyperlink ref="E661" location="A127933538C" display="A127933538C" xr:uid="{00000000-0004-0000-0000-00008A020000}"/>
    <hyperlink ref="E662" location="A127837526V" display="A127837526V" xr:uid="{00000000-0004-0000-0000-00008B020000}"/>
    <hyperlink ref="E663" location="A127933542V" display="A127933542V" xr:uid="{00000000-0004-0000-0000-00008C020000}"/>
    <hyperlink ref="E664" location="A127933546C" display="A127933546C" xr:uid="{00000000-0004-0000-0000-00008D020000}"/>
    <hyperlink ref="E665" location="A127878654A" display="A127878654A" xr:uid="{00000000-0004-0000-0000-00008E020000}"/>
    <hyperlink ref="E666" location="A127919690J" display="A127919690J" xr:uid="{00000000-0004-0000-0000-00008F020000}"/>
    <hyperlink ref="E667" location="A127933558L" display="A127933558L" xr:uid="{00000000-0004-0000-0000-000090020000}"/>
    <hyperlink ref="E668" location="A127864858V" display="A127864858V" xr:uid="{00000000-0004-0000-0000-000091020000}"/>
    <hyperlink ref="E669" location="A127906034V" display="A127906034V" xr:uid="{00000000-0004-0000-0000-000092020000}"/>
    <hyperlink ref="E670" location="A127837554C" display="A127837554C" xr:uid="{00000000-0004-0000-0000-000093020000}"/>
    <hyperlink ref="E671" location="A127919694T" display="A127919694T" xr:uid="{00000000-0004-0000-0000-000094020000}"/>
    <hyperlink ref="E672" location="A127878662A" display="A127878662A" xr:uid="{00000000-0004-0000-0000-000095020000}"/>
    <hyperlink ref="E673" location="A127837558L" display="A127837558L" xr:uid="{00000000-0004-0000-0000-000096020000}"/>
    <hyperlink ref="E674" location="A127892214K" display="A127892214K" xr:uid="{00000000-0004-0000-0000-000097020000}"/>
    <hyperlink ref="E675" location="A127919698A" display="A127919698A" xr:uid="{00000000-0004-0000-0000-000098020000}"/>
    <hyperlink ref="E676" location="A127892198W" display="A127892198W" xr:uid="{00000000-0004-0000-0000-000099020000}"/>
    <hyperlink ref="E677" location="A127892202A" display="A127892202A" xr:uid="{00000000-0004-0000-0000-00009A020000}"/>
    <hyperlink ref="E678" location="A127837530K" display="A127837530K" xr:uid="{00000000-0004-0000-0000-00009B020000}"/>
    <hyperlink ref="E679" location="A127864846K" display="A127864846K" xr:uid="{00000000-0004-0000-0000-00009C020000}"/>
    <hyperlink ref="E680" location="A127864850A" display="A127864850A" xr:uid="{00000000-0004-0000-0000-00009D020000}"/>
    <hyperlink ref="E681" location="A127892206K" display="A127892206K" xr:uid="{00000000-0004-0000-0000-00009E020000}"/>
    <hyperlink ref="E682" location="A127864854K" display="A127864854K" xr:uid="{00000000-0004-0000-0000-00009F020000}"/>
    <hyperlink ref="E683" location="A127837534V" display="A127837534V" xr:uid="{00000000-0004-0000-0000-0000A0020000}"/>
    <hyperlink ref="E684" location="A127933562C" display="A127933562C" xr:uid="{00000000-0004-0000-0000-0000A1020000}"/>
    <hyperlink ref="E685" location="A127906030K" display="A127906030K" xr:uid="{00000000-0004-0000-0000-0000A2020000}"/>
    <hyperlink ref="E686" location="A127851242F" display="A127851242F" xr:uid="{00000000-0004-0000-0000-0000A3020000}"/>
    <hyperlink ref="E687" location="A127864862K" display="A127864862K" xr:uid="{00000000-0004-0000-0000-0000A4020000}"/>
    <hyperlink ref="E688" location="A127851246R" display="A127851246R" xr:uid="{00000000-0004-0000-0000-0000A5020000}"/>
    <hyperlink ref="E689" location="A127864866V" display="A127864866V" xr:uid="{00000000-0004-0000-0000-0000A6020000}"/>
    <hyperlink ref="E690" location="A127837538C" display="A127837538C" xr:uid="{00000000-0004-0000-0000-0000A7020000}"/>
    <hyperlink ref="E691" location="A127933566L" display="A127933566L" xr:uid="{00000000-0004-0000-0000-0000A8020000}"/>
    <hyperlink ref="E692" location="A127837542V" display="A127837542V" xr:uid="{00000000-0004-0000-0000-0000A9020000}"/>
    <hyperlink ref="E693" location="A127851250F" display="A127851250F" xr:uid="{00000000-0004-0000-0000-0000AA020000}"/>
    <hyperlink ref="E694" location="A127851254R" display="A127851254R" xr:uid="{00000000-0004-0000-0000-0000AB020000}"/>
    <hyperlink ref="E695" location="A127837546C" display="A127837546C" xr:uid="{00000000-0004-0000-0000-0000AC020000}"/>
    <hyperlink ref="E696" location="A127851258X" display="A127851258X" xr:uid="{00000000-0004-0000-0000-0000AD020000}"/>
    <hyperlink ref="E697" location="A127864870K" display="A127864870K" xr:uid="{00000000-0004-0000-0000-0000AE020000}"/>
    <hyperlink ref="E698" location="A127837550V" display="A127837550V" xr:uid="{00000000-0004-0000-0000-0000AF020000}"/>
    <hyperlink ref="E699" location="A127906038C" display="A127906038C" xr:uid="{00000000-0004-0000-0000-0000B0020000}"/>
    <hyperlink ref="E700" location="A127919722R" display="A127919722R" xr:uid="{00000000-0004-0000-0000-0000B1020000}"/>
    <hyperlink ref="E701" location="A127919702F" display="A127919702F" xr:uid="{00000000-0004-0000-0000-0000B2020000}"/>
    <hyperlink ref="E702" location="A127906042V" display="A127906042V" xr:uid="{00000000-0004-0000-0000-0000B3020000}"/>
    <hyperlink ref="E703" location="A127878686V" display="A127878686V" xr:uid="{00000000-0004-0000-0000-0000B4020000}"/>
    <hyperlink ref="E704" location="A127919726X" display="A127919726X" xr:uid="{00000000-0004-0000-0000-0000B5020000}"/>
    <hyperlink ref="E705" location="A127892230K" display="A127892230K" xr:uid="{00000000-0004-0000-0000-0000B6020000}"/>
    <hyperlink ref="E706" location="A127906046C" display="A127906046C" xr:uid="{00000000-0004-0000-0000-0000B7020000}"/>
    <hyperlink ref="E707" location="A127851274X" display="A127851274X" xr:uid="{00000000-0004-0000-0000-0000B8020000}"/>
    <hyperlink ref="E708" location="A127837570C" display="A127837570C" xr:uid="{00000000-0004-0000-0000-0000B9020000}"/>
    <hyperlink ref="E709" location="A127878690K" display="A127878690K" xr:uid="{00000000-0004-0000-0000-0000BA020000}"/>
    <hyperlink ref="E710" location="A127851262R" display="A127851262R" xr:uid="{00000000-0004-0000-0000-0000BB020000}"/>
    <hyperlink ref="E711" location="A127851266X" display="A127851266X" xr:uid="{00000000-0004-0000-0000-0000BC020000}"/>
    <hyperlink ref="E712" location="A127864874V" display="A127864874V" xr:uid="{00000000-0004-0000-0000-0000BD020000}"/>
    <hyperlink ref="E713" location="A127919706R" display="A127919706R" xr:uid="{00000000-0004-0000-0000-0000BE020000}"/>
    <hyperlink ref="E714" location="A127878666K" display="A127878666K" xr:uid="{00000000-0004-0000-0000-0000BF020000}"/>
    <hyperlink ref="E715" location="A127919710F" display="A127919710F" xr:uid="{00000000-0004-0000-0000-0000C0020000}"/>
    <hyperlink ref="E716" location="A127892218V" display="A127892218V" xr:uid="{00000000-0004-0000-0000-0000C1020000}"/>
    <hyperlink ref="E717" location="A127878670A" display="A127878670A" xr:uid="{00000000-0004-0000-0000-0000C2020000}"/>
    <hyperlink ref="E718" location="A127878674K" display="A127878674K" xr:uid="{00000000-0004-0000-0000-0000C3020000}"/>
    <hyperlink ref="E719" location="A127864878C" display="A127864878C" xr:uid="{00000000-0004-0000-0000-0000C4020000}"/>
    <hyperlink ref="E720" location="A127851270R" display="A127851270R" xr:uid="{00000000-0004-0000-0000-0000C5020000}"/>
    <hyperlink ref="E721" location="A127919714R" display="A127919714R" xr:uid="{00000000-0004-0000-0000-0000C6020000}"/>
    <hyperlink ref="E722" location="A127933570C" display="A127933570C" xr:uid="{00000000-0004-0000-0000-0000C7020000}"/>
    <hyperlink ref="E723" location="A127919718X" display="A127919718X" xr:uid="{00000000-0004-0000-0000-0000C8020000}"/>
    <hyperlink ref="E724" location="A127892222K" display="A127892222K" xr:uid="{00000000-0004-0000-0000-0000C9020000}"/>
    <hyperlink ref="E725" location="A127933574L" display="A127933574L" xr:uid="{00000000-0004-0000-0000-0000CA020000}"/>
    <hyperlink ref="E726" location="A127878678V" display="A127878678V" xr:uid="{00000000-0004-0000-0000-0000CB020000}"/>
    <hyperlink ref="E727" location="A127837562C" display="A127837562C" xr:uid="{00000000-0004-0000-0000-0000CC020000}"/>
    <hyperlink ref="E728" location="A127864882V" display="A127864882V" xr:uid="{00000000-0004-0000-0000-0000CD020000}"/>
    <hyperlink ref="E729" location="A127878682K" display="A127878682K" xr:uid="{00000000-0004-0000-0000-0000CE020000}"/>
    <hyperlink ref="E730" location="A127837566L" display="A127837566L" xr:uid="{00000000-0004-0000-0000-0000CF020000}"/>
    <hyperlink ref="E731" location="A127864886C" display="A127864886C" xr:uid="{00000000-0004-0000-0000-0000D0020000}"/>
    <hyperlink ref="E732" location="A127892226V" display="A127892226V" xr:uid="{00000000-0004-0000-0000-0000D1020000}"/>
    <hyperlink ref="E733" location="A127933578W" display="A127933578W" xr:uid="{00000000-0004-0000-0000-0000D2020000}"/>
    <hyperlink ref="E734" location="A127851286J" display="A127851286J" xr:uid="{00000000-0004-0000-0000-0000D3020000}"/>
    <hyperlink ref="E735" location="A127878694V" display="A127878694V" xr:uid="{00000000-0004-0000-0000-0000D4020000}"/>
    <hyperlink ref="E736" location="A127878698C" display="A127878698C" xr:uid="{00000000-0004-0000-0000-0000D5020000}"/>
    <hyperlink ref="E737" location="A127933602K" display="A127933602K" xr:uid="{00000000-0004-0000-0000-0000D6020000}"/>
    <hyperlink ref="E738" location="A127933610K" display="A127933610K" xr:uid="{00000000-0004-0000-0000-0000D7020000}"/>
    <hyperlink ref="E739" location="A127864910T" display="A127864910T" xr:uid="{00000000-0004-0000-0000-0000D8020000}"/>
    <hyperlink ref="E740" location="A127906058L" display="A127906058L" xr:uid="{00000000-0004-0000-0000-0000D9020000}"/>
    <hyperlink ref="E741" location="A127878714T" display="A127878714T" xr:uid="{00000000-0004-0000-0000-0000DA020000}"/>
    <hyperlink ref="E742" location="A127919738J" display="A127919738J" xr:uid="{00000000-0004-0000-0000-0000DB020000}"/>
    <hyperlink ref="E743" location="A127933614V" display="A127933614V" xr:uid="{00000000-0004-0000-0000-0000DC020000}"/>
    <hyperlink ref="E744" location="A127933586W" display="A127933586W" xr:uid="{00000000-0004-0000-0000-0000DD020000}"/>
    <hyperlink ref="E745" location="A127933590L" display="A127933590L" xr:uid="{00000000-0004-0000-0000-0000DE020000}"/>
    <hyperlink ref="E746" location="A127864890V" display="A127864890V" xr:uid="{00000000-0004-0000-0000-0000DF020000}"/>
    <hyperlink ref="E747" location="A127864894C" display="A127864894C" xr:uid="{00000000-0004-0000-0000-0000E0020000}"/>
    <hyperlink ref="E748" location="A127864898L" display="A127864898L" xr:uid="{00000000-0004-0000-0000-0000E1020000}"/>
    <hyperlink ref="E749" location="A127906050V" display="A127906050V" xr:uid="{00000000-0004-0000-0000-0000E2020000}"/>
    <hyperlink ref="E750" location="A127892234V" display="A127892234V" xr:uid="{00000000-0004-0000-0000-0000E3020000}"/>
    <hyperlink ref="E751" location="A127933594W" display="A127933594W" xr:uid="{00000000-0004-0000-0000-0000E4020000}"/>
    <hyperlink ref="E752" location="A127919730R" display="A127919730R" xr:uid="{00000000-0004-0000-0000-0000E5020000}"/>
    <hyperlink ref="E753" location="A127864902T" display="A127864902T" xr:uid="{00000000-0004-0000-0000-0000E6020000}"/>
    <hyperlink ref="E754" location="A127933598F" display="A127933598F" xr:uid="{00000000-0004-0000-0000-0000E7020000}"/>
    <hyperlink ref="E755" location="A127906054C" display="A127906054C" xr:uid="{00000000-0004-0000-0000-0000E8020000}"/>
    <hyperlink ref="E756" location="A127837574L" display="A127837574L" xr:uid="{00000000-0004-0000-0000-0000E9020000}"/>
    <hyperlink ref="E757" location="A127878702J" display="A127878702J" xr:uid="{00000000-0004-0000-0000-0000EA020000}"/>
    <hyperlink ref="E758" location="A127892238C" display="A127892238C" xr:uid="{00000000-0004-0000-0000-0000EB020000}"/>
    <hyperlink ref="E759" location="A127878706T" display="A127878706T" xr:uid="{00000000-0004-0000-0000-0000EC020000}"/>
    <hyperlink ref="E760" location="A127892242V" display="A127892242V" xr:uid="{00000000-0004-0000-0000-0000ED020000}"/>
    <hyperlink ref="E761" location="A127851278J" display="A127851278J" xr:uid="{00000000-0004-0000-0000-0000EE020000}"/>
    <hyperlink ref="E762" location="A127851282X" display="A127851282X" xr:uid="{00000000-0004-0000-0000-0000EF020000}"/>
    <hyperlink ref="E763" location="A127892246C" display="A127892246C" xr:uid="{00000000-0004-0000-0000-0000F0020000}"/>
    <hyperlink ref="E764" location="A127933606V" display="A127933606V" xr:uid="{00000000-0004-0000-0000-0000F1020000}"/>
    <hyperlink ref="E765" location="A127919734X" display="A127919734X" xr:uid="{00000000-0004-0000-0000-0000F2020000}"/>
    <hyperlink ref="E766" location="A127878710J" display="A127878710J" xr:uid="{00000000-0004-0000-0000-0000F3020000}"/>
    <hyperlink ref="E767" location="A127837578W" display="A127837578W" xr:uid="{00000000-0004-0000-0000-0000F4020000}"/>
    <hyperlink ref="E768" location="A127892262C" display="A127892262C" xr:uid="{00000000-0004-0000-0000-0000F5020000}"/>
    <hyperlink ref="E769" location="A127906062C" display="A127906062C" xr:uid="{00000000-0004-0000-0000-0000F6020000}"/>
    <hyperlink ref="E770" location="A127878722T" display="A127878722T" xr:uid="{00000000-0004-0000-0000-0000F7020000}"/>
    <hyperlink ref="E771" location="A127878726A" display="A127878726A" xr:uid="{00000000-0004-0000-0000-0000F8020000}"/>
    <hyperlink ref="E772" location="A127864930A" display="A127864930A" xr:uid="{00000000-0004-0000-0000-0000F9020000}"/>
    <hyperlink ref="E773" location="A127878734A" display="A127878734A" xr:uid="{00000000-0004-0000-0000-0000FA020000}"/>
    <hyperlink ref="E774" location="A127892266L" display="A127892266L" xr:uid="{00000000-0004-0000-0000-0000FB020000}"/>
    <hyperlink ref="E775" location="A127933626C" display="A127933626C" xr:uid="{00000000-0004-0000-0000-0000FC020000}"/>
    <hyperlink ref="E776" location="A127906078W" display="A127906078W" xr:uid="{00000000-0004-0000-0000-0000FD020000}"/>
    <hyperlink ref="E777" location="A127851306F" display="A127851306F" xr:uid="{00000000-0004-0000-0000-0000FE020000}"/>
    <hyperlink ref="E778" location="A127851290X" display="A127851290X" xr:uid="{00000000-0004-0000-0000-0000FF020000}"/>
    <hyperlink ref="E779" location="A127933618C" display="A127933618C" xr:uid="{00000000-0004-0000-0000-000000030000}"/>
    <hyperlink ref="E780" location="A127878718A" display="A127878718A" xr:uid="{00000000-0004-0000-0000-000001030000}"/>
    <hyperlink ref="E781" location="A127851294J" display="A127851294J" xr:uid="{00000000-0004-0000-0000-000002030000}"/>
    <hyperlink ref="E782" location="A127864914A" display="A127864914A" xr:uid="{00000000-0004-0000-0000-000003030000}"/>
    <hyperlink ref="E783" location="A127864918K" display="A127864918K" xr:uid="{00000000-0004-0000-0000-000004030000}"/>
    <hyperlink ref="E784" location="A127837582L" display="A127837582L" xr:uid="{00000000-0004-0000-0000-000005030000}"/>
    <hyperlink ref="E785" location="A127919742X" display="A127919742X" xr:uid="{00000000-0004-0000-0000-000006030000}"/>
    <hyperlink ref="E786" location="A127892250V" display="A127892250V" xr:uid="{00000000-0004-0000-0000-000007030000}"/>
    <hyperlink ref="E787" location="A127864922A" display="A127864922A" xr:uid="{00000000-0004-0000-0000-000008030000}"/>
    <hyperlink ref="E788" location="A127919746J" display="A127919746J" xr:uid="{00000000-0004-0000-0000-000009030000}"/>
    <hyperlink ref="E789" location="A127906066L" display="A127906066L" xr:uid="{00000000-0004-0000-0000-00000A030000}"/>
    <hyperlink ref="E790" location="A127892254C" display="A127892254C" xr:uid="{00000000-0004-0000-0000-00000B030000}"/>
    <hyperlink ref="E791" location="A127837586W" display="A127837586W" xr:uid="{00000000-0004-0000-0000-00000C030000}"/>
    <hyperlink ref="E792" location="A127906070C" display="A127906070C" xr:uid="{00000000-0004-0000-0000-00000D030000}"/>
    <hyperlink ref="E793" location="A127851298T" display="A127851298T" xr:uid="{00000000-0004-0000-0000-00000E030000}"/>
    <hyperlink ref="E794" location="A127851302W" display="A127851302W" xr:uid="{00000000-0004-0000-0000-00000F030000}"/>
    <hyperlink ref="E795" location="A127919750X" display="A127919750X" xr:uid="{00000000-0004-0000-0000-000010030000}"/>
    <hyperlink ref="E796" location="A127919754J" display="A127919754J" xr:uid="{00000000-0004-0000-0000-000011030000}"/>
    <hyperlink ref="E797" location="A127933622V" display="A127933622V" xr:uid="{00000000-0004-0000-0000-000012030000}"/>
    <hyperlink ref="E798" location="A127892258L" display="A127892258L" xr:uid="{00000000-0004-0000-0000-000013030000}"/>
    <hyperlink ref="E799" location="A127864926K" display="A127864926K" xr:uid="{00000000-0004-0000-0000-000014030000}"/>
    <hyperlink ref="E800" location="A127878730T" display="A127878730T" xr:uid="{00000000-0004-0000-0000-000015030000}"/>
    <hyperlink ref="E801" location="A127906074L" display="A127906074L" xr:uid="{00000000-0004-0000-0000-000016030000}"/>
    <hyperlink ref="E802" location="A127892066V" display="A127892066V" xr:uid="{00000000-0004-0000-0000-000017030000}"/>
    <hyperlink ref="E803" location="A127892046K" display="A127892046K" xr:uid="{00000000-0004-0000-0000-000018030000}"/>
    <hyperlink ref="E804" location="A127892058V" display="A127892058V" xr:uid="{00000000-0004-0000-0000-000019030000}"/>
    <hyperlink ref="E805" location="A127919570R" display="A127919570R" xr:uid="{00000000-0004-0000-0000-00001A030000}"/>
    <hyperlink ref="E806" location="A127878530X" display="A127878530X" xr:uid="{00000000-0004-0000-0000-00001B030000}"/>
    <hyperlink ref="E807" location="A127837386C" display="A127837386C" xr:uid="{00000000-0004-0000-0000-00001C030000}"/>
    <hyperlink ref="E808" location="A127892070K" display="A127892070K" xr:uid="{00000000-0004-0000-0000-00001D030000}"/>
    <hyperlink ref="E809" location="A127892074V" display="A127892074V" xr:uid="{00000000-0004-0000-0000-00001E030000}"/>
    <hyperlink ref="E810" location="A127878534J" display="A127878534J" xr:uid="{00000000-0004-0000-0000-00001F030000}"/>
    <hyperlink ref="E811" location="A127837390V" display="A127837390V" xr:uid="{00000000-0004-0000-0000-000020030000}"/>
    <hyperlink ref="E812" location="A127933382V" display="A127933382V" xr:uid="{00000000-0004-0000-0000-000021030000}"/>
    <hyperlink ref="E813" location="A127933386C" display="A127933386C" xr:uid="{00000000-0004-0000-0000-000022030000}"/>
    <hyperlink ref="E814" location="A127892050A" display="A127892050A" xr:uid="{00000000-0004-0000-0000-000023030000}"/>
    <hyperlink ref="E815" location="A127892054K" display="A127892054K" xr:uid="{00000000-0004-0000-0000-000024030000}"/>
    <hyperlink ref="E816" location="A127851134W" display="A127851134W" xr:uid="{00000000-0004-0000-0000-000025030000}"/>
    <hyperlink ref="E817" location="A127878510R" display="A127878510R" xr:uid="{00000000-0004-0000-0000-000026030000}"/>
    <hyperlink ref="E818" location="A127933390V" display="A127933390V" xr:uid="{00000000-0004-0000-0000-000027030000}"/>
    <hyperlink ref="E819" location="A127837382V" display="A127837382V" xr:uid="{00000000-0004-0000-0000-000028030000}"/>
    <hyperlink ref="E820" location="A127851138F" display="A127851138F" xr:uid="{00000000-0004-0000-0000-000029030000}"/>
    <hyperlink ref="E821" location="A127878514X" display="A127878514X" xr:uid="{00000000-0004-0000-0000-00002A030000}"/>
    <hyperlink ref="E822" location="A127892062K" display="A127892062K" xr:uid="{00000000-0004-0000-0000-00002B030000}"/>
    <hyperlink ref="E823" location="A127905890T" display="A127905890T" xr:uid="{00000000-0004-0000-0000-00002C030000}"/>
    <hyperlink ref="E824" location="A127878518J" display="A127878518J" xr:uid="{00000000-0004-0000-0000-00002D030000}"/>
    <hyperlink ref="E825" location="A127919562R" display="A127919562R" xr:uid="{00000000-0004-0000-0000-00002E030000}"/>
    <hyperlink ref="E826" location="A127933394C" display="A127933394C" xr:uid="{00000000-0004-0000-0000-00002F030000}"/>
    <hyperlink ref="E827" location="A127919566X" display="A127919566X" xr:uid="{00000000-0004-0000-0000-000030030000}"/>
    <hyperlink ref="E828" location="A127878522X" display="A127878522X" xr:uid="{00000000-0004-0000-0000-000031030000}"/>
    <hyperlink ref="E829" location="A127878526J" display="A127878526J" xr:uid="{00000000-0004-0000-0000-000032030000}"/>
    <hyperlink ref="E830" location="A127933398L" display="A127933398L" xr:uid="{00000000-0004-0000-0000-000033030000}"/>
    <hyperlink ref="E831" location="A127933402T" display="A127933402T" xr:uid="{00000000-0004-0000-0000-000034030000}"/>
    <hyperlink ref="E832" location="A127933406A" display="A127933406A" xr:uid="{00000000-0004-0000-0000-000035030000}"/>
    <hyperlink ref="E833" location="A127933410T" display="A127933410T" xr:uid="{00000000-0004-0000-0000-000036030000}"/>
    <hyperlink ref="E834" location="A127933414A" display="A127933414A" xr:uid="{00000000-0004-0000-0000-000037030000}"/>
    <hyperlink ref="E835" location="A127905894A" display="A127905894A" xr:uid="{00000000-0004-0000-0000-000038030000}"/>
    <hyperlink ref="E836" location="A127919590X" display="A127919590X" xr:uid="{00000000-0004-0000-0000-000039030000}"/>
    <hyperlink ref="E837" location="A127878538T" display="A127878538T" xr:uid="{00000000-0004-0000-0000-00003A030000}"/>
    <hyperlink ref="E838" location="A127864730J" display="A127864730J" xr:uid="{00000000-0004-0000-0000-00003B030000}"/>
    <hyperlink ref="E839" location="A127851158R" display="A127851158R" xr:uid="{00000000-0004-0000-0000-00003C030000}"/>
    <hyperlink ref="E840" location="A127933426K" display="A127933426K" xr:uid="{00000000-0004-0000-0000-00003D030000}"/>
    <hyperlink ref="E841" location="A127892094C" display="A127892094C" xr:uid="{00000000-0004-0000-0000-00003E030000}"/>
    <hyperlink ref="E842" location="A127919594J" display="A127919594J" xr:uid="{00000000-0004-0000-0000-00003F030000}"/>
    <hyperlink ref="E843" location="A127905906X" display="A127905906X" xr:uid="{00000000-0004-0000-0000-000040030000}"/>
    <hyperlink ref="E844" location="A127933434K" display="A127933434K" xr:uid="{00000000-0004-0000-0000-000041030000}"/>
    <hyperlink ref="E845" location="A127851166R" display="A127851166R" xr:uid="{00000000-0004-0000-0000-000042030000}"/>
    <hyperlink ref="E846" location="A127837394C" display="A127837394C" xr:uid="{00000000-0004-0000-0000-000043030000}"/>
    <hyperlink ref="E847" location="A127837398L" display="A127837398L" xr:uid="{00000000-0004-0000-0000-000044030000}"/>
    <hyperlink ref="E848" location="A127837402T" display="A127837402T" xr:uid="{00000000-0004-0000-0000-000045030000}"/>
    <hyperlink ref="E849" location="A127905898K" display="A127905898K" xr:uid="{00000000-0004-0000-0000-000046030000}"/>
    <hyperlink ref="E850" location="A127905902R" display="A127905902R" xr:uid="{00000000-0004-0000-0000-000047030000}"/>
    <hyperlink ref="E851" location="A127878542J" display="A127878542J" xr:uid="{00000000-0004-0000-0000-000048030000}"/>
    <hyperlink ref="E852" location="A127878546T" display="A127878546T" xr:uid="{00000000-0004-0000-0000-000049030000}"/>
    <hyperlink ref="E853" location="A127878550J" display="A127878550J" xr:uid="{00000000-0004-0000-0000-00004A030000}"/>
    <hyperlink ref="E854" location="A127933418K" display="A127933418K" xr:uid="{00000000-0004-0000-0000-00004B030000}"/>
    <hyperlink ref="E855" location="A127892078C" display="A127892078C" xr:uid="{00000000-0004-0000-0000-00004C030000}"/>
    <hyperlink ref="E856" location="A127919578J" display="A127919578J" xr:uid="{00000000-0004-0000-0000-00004D030000}"/>
    <hyperlink ref="E857" location="A127892082V" display="A127892082V" xr:uid="{00000000-0004-0000-0000-00004E030000}"/>
    <hyperlink ref="E858" location="A127878554T" display="A127878554T" xr:uid="{00000000-0004-0000-0000-00004F030000}"/>
    <hyperlink ref="E859" location="A127851142W" display="A127851142W" xr:uid="{00000000-0004-0000-0000-000050030000}"/>
    <hyperlink ref="E860" location="A127919582X" display="A127919582X" xr:uid="{00000000-0004-0000-0000-000051030000}"/>
    <hyperlink ref="E861" location="A127919586J" display="A127919586J" xr:uid="{00000000-0004-0000-0000-000052030000}"/>
    <hyperlink ref="E862" location="A127851146F" display="A127851146F" xr:uid="{00000000-0004-0000-0000-000053030000}"/>
    <hyperlink ref="E863" location="A127892086C" display="A127892086C" xr:uid="{00000000-0004-0000-0000-000054030000}"/>
    <hyperlink ref="E864" location="A127851150W" display="A127851150W" xr:uid="{00000000-0004-0000-0000-000055030000}"/>
    <hyperlink ref="E865" location="A127851154F" display="A127851154F" xr:uid="{00000000-0004-0000-0000-000056030000}"/>
    <hyperlink ref="E866" location="A127933422A" display="A127933422A" xr:uid="{00000000-0004-0000-0000-000057030000}"/>
    <hyperlink ref="E867" location="A127892090V" display="A127892090V" xr:uid="{00000000-0004-0000-0000-000058030000}"/>
    <hyperlink ref="E868" location="A127851162F" display="A127851162F" xr:uid="{00000000-0004-0000-0000-000059030000}"/>
    <hyperlink ref="E869" location="A127933430A" display="A127933430A" xr:uid="{00000000-0004-0000-0000-00005A030000}"/>
    <hyperlink ref="E870" location="A127905918J" display="A127905918J" xr:uid="{00000000-0004-0000-0000-00005B030000}"/>
    <hyperlink ref="E871" location="A127892098L" display="A127892098L" xr:uid="{00000000-0004-0000-0000-00005C030000}"/>
    <hyperlink ref="E872" location="A127919602W" display="A127919602W" xr:uid="{00000000-0004-0000-0000-00005D030000}"/>
    <hyperlink ref="E873" location="A127905914X" display="A127905914X" xr:uid="{00000000-0004-0000-0000-00005E030000}"/>
    <hyperlink ref="E874" location="A127933458C" display="A127933458C" xr:uid="{00000000-0004-0000-0000-00005F030000}"/>
    <hyperlink ref="E875" location="A127933466C" display="A127933466C" xr:uid="{00000000-0004-0000-0000-000060030000}"/>
    <hyperlink ref="E876" location="A127905922X" display="A127905922X" xr:uid="{00000000-0004-0000-0000-000061030000}"/>
    <hyperlink ref="E877" location="A127919614F" display="A127919614F" xr:uid="{00000000-0004-0000-0000-000062030000}"/>
    <hyperlink ref="E878" location="A127878562T" display="A127878562T" xr:uid="{00000000-0004-0000-0000-000063030000}"/>
    <hyperlink ref="E879" location="A127837426K" display="A127837426K" xr:uid="{00000000-0004-0000-0000-000064030000}"/>
    <hyperlink ref="E880" location="A127837410T" display="A127837410T" xr:uid="{00000000-0004-0000-0000-000065030000}"/>
    <hyperlink ref="E881" location="A127933438V" display="A127933438V" xr:uid="{00000000-0004-0000-0000-000066030000}"/>
    <hyperlink ref="E882" location="A127864734T" display="A127864734T" xr:uid="{00000000-0004-0000-0000-000067030000}"/>
    <hyperlink ref="E883" location="A127919598T" display="A127919598T" xr:uid="{00000000-0004-0000-0000-000068030000}"/>
    <hyperlink ref="E884" location="A127933442K" display="A127933442K" xr:uid="{00000000-0004-0000-0000-000069030000}"/>
    <hyperlink ref="E885" location="A127892102T" display="A127892102T" xr:uid="{00000000-0004-0000-0000-00006A030000}"/>
    <hyperlink ref="E886" location="A127837414A" display="A127837414A" xr:uid="{00000000-0004-0000-0000-00006B030000}"/>
    <hyperlink ref="E887" location="A127851170F" display="A127851170F" xr:uid="{00000000-0004-0000-0000-00006C030000}"/>
    <hyperlink ref="E888" location="A127837418K" display="A127837418K" xr:uid="{00000000-0004-0000-0000-00006D030000}"/>
    <hyperlink ref="E889" location="A127851174R" display="A127851174R" xr:uid="{00000000-0004-0000-0000-00006E030000}"/>
    <hyperlink ref="E890" location="A127905910R" display="A127905910R" xr:uid="{00000000-0004-0000-0000-00006F030000}"/>
    <hyperlink ref="E891" location="A127933446V" display="A127933446V" xr:uid="{00000000-0004-0000-0000-000070030000}"/>
    <hyperlink ref="E892" location="A127864738A" display="A127864738A" xr:uid="{00000000-0004-0000-0000-000071030000}"/>
    <hyperlink ref="E893" location="A127919606F" display="A127919606F" xr:uid="{00000000-0004-0000-0000-000072030000}"/>
    <hyperlink ref="E894" location="A127878558A" display="A127878558A" xr:uid="{00000000-0004-0000-0000-000073030000}"/>
    <hyperlink ref="E895" location="A127919610W" display="A127919610W" xr:uid="{00000000-0004-0000-0000-000074030000}"/>
    <hyperlink ref="E896" location="A127933450K" display="A127933450K" xr:uid="{00000000-0004-0000-0000-000075030000}"/>
    <hyperlink ref="E897" location="A127864742T" display="A127864742T" xr:uid="{00000000-0004-0000-0000-000076030000}"/>
    <hyperlink ref="E898" location="A127933454V" display="A127933454V" xr:uid="{00000000-0004-0000-0000-000077030000}"/>
    <hyperlink ref="E899" location="A127837422A" display="A127837422A" xr:uid="{00000000-0004-0000-0000-000078030000}"/>
    <hyperlink ref="E900" location="A127864746A" display="A127864746A" xr:uid="{00000000-0004-0000-0000-000079030000}"/>
    <hyperlink ref="E901" location="A127892106A" display="A127892106A" xr:uid="{00000000-0004-0000-0000-00007A030000}"/>
    <hyperlink ref="E902" location="A127864750T" display="A127864750T" xr:uid="{00000000-0004-0000-0000-00007B030000}"/>
    <hyperlink ref="E903" location="A127864754A" display="A127864754A" xr:uid="{00000000-0004-0000-0000-00007C030000}"/>
    <hyperlink ref="E904" location="A127905946T" display="A127905946T" xr:uid="{00000000-0004-0000-0000-00007D030000}"/>
    <hyperlink ref="E905" location="A127905926J" display="A127905926J" xr:uid="{00000000-0004-0000-0000-00007E030000}"/>
    <hyperlink ref="E906" location="A127878570T" display="A127878570T" xr:uid="{00000000-0004-0000-0000-00007F030000}"/>
    <hyperlink ref="E907" location="A127837438V" display="A127837438V" xr:uid="{00000000-0004-0000-0000-000080030000}"/>
    <hyperlink ref="E908" location="A127864770A" display="A127864770A" xr:uid="{00000000-0004-0000-0000-000081030000}"/>
    <hyperlink ref="E909" location="A127919626R" display="A127919626R" xr:uid="{00000000-0004-0000-0000-000082030000}"/>
    <hyperlink ref="E910" location="A127905950J" display="A127905950J" xr:uid="{00000000-0004-0000-0000-000083030000}"/>
    <hyperlink ref="E911" location="A127919630F" display="A127919630F" xr:uid="{00000000-0004-0000-0000-000084030000}"/>
    <hyperlink ref="E912" location="A127933474C" display="A127933474C" xr:uid="{00000000-0004-0000-0000-000085030000}"/>
    <hyperlink ref="E913" location="A127905954T" display="A127905954T" xr:uid="{00000000-0004-0000-0000-000086030000}"/>
    <hyperlink ref="E914" location="A127892110T" display="A127892110T" xr:uid="{00000000-0004-0000-0000-000087030000}"/>
    <hyperlink ref="E915" location="A127878566A" display="A127878566A" xr:uid="{00000000-0004-0000-0000-000088030000}"/>
    <hyperlink ref="E916" location="A127905930X" display="A127905930X" xr:uid="{00000000-0004-0000-0000-000089030000}"/>
    <hyperlink ref="E917" location="A127919618R" display="A127919618R" xr:uid="{00000000-0004-0000-0000-00008A030000}"/>
    <hyperlink ref="E918" location="A127837430A" display="A127837430A" xr:uid="{00000000-0004-0000-0000-00008B030000}"/>
    <hyperlink ref="E919" location="A127864758K" display="A127864758K" xr:uid="{00000000-0004-0000-0000-00008C030000}"/>
    <hyperlink ref="E920" location="A127892114A" display="A127892114A" xr:uid="{00000000-0004-0000-0000-00008D030000}"/>
    <hyperlink ref="E921" location="A127864762A" display="A127864762A" xr:uid="{00000000-0004-0000-0000-00008E030000}"/>
    <hyperlink ref="E922" location="A127837434K" display="A127837434K" xr:uid="{00000000-0004-0000-0000-00008F030000}"/>
    <hyperlink ref="E923" location="A127851178X" display="A127851178X" xr:uid="{00000000-0004-0000-0000-000090030000}"/>
    <hyperlink ref="E924" location="A127933470V" display="A127933470V" xr:uid="{00000000-0004-0000-0000-000091030000}"/>
    <hyperlink ref="E925" location="A127905934J" display="A127905934J" xr:uid="{00000000-0004-0000-0000-000092030000}"/>
    <hyperlink ref="E926" location="A127864766K" display="A127864766K" xr:uid="{00000000-0004-0000-0000-000093030000}"/>
    <hyperlink ref="E927" location="A127919622F" display="A127919622F" xr:uid="{00000000-0004-0000-0000-000094030000}"/>
    <hyperlink ref="E928" location="A127851182R" display="A127851182R" xr:uid="{00000000-0004-0000-0000-000095030000}"/>
    <hyperlink ref="E929" location="A127878574A" display="A127878574A" xr:uid="{00000000-0004-0000-0000-000096030000}"/>
    <hyperlink ref="E930" location="A127878578K" display="A127878578K" xr:uid="{00000000-0004-0000-0000-000097030000}"/>
    <hyperlink ref="E931" location="A127905938T" display="A127905938T" xr:uid="{00000000-0004-0000-0000-000098030000}"/>
    <hyperlink ref="E932" location="A127878582A" display="A127878582A" xr:uid="{00000000-0004-0000-0000-000099030000}"/>
    <hyperlink ref="E933" location="A127851186X" display="A127851186X" xr:uid="{00000000-0004-0000-0000-00009A030000}"/>
    <hyperlink ref="E934" location="A127837442K" display="A127837442K" xr:uid="{00000000-0004-0000-0000-00009B030000}"/>
    <hyperlink ref="E935" location="A127837446V" display="A127837446V" xr:uid="{00000000-0004-0000-0000-00009C030000}"/>
    <hyperlink ref="E936" location="A127905942J" display="A127905942J" xr:uid="{00000000-0004-0000-0000-00009D030000}"/>
    <hyperlink ref="E937" location="A127837450K" display="A127837450K" xr:uid="{00000000-0004-0000-0000-00009E030000}"/>
    <hyperlink ref="E938" location="A127837466C" display="A127837466C" xr:uid="{00000000-0004-0000-0000-00009F030000}"/>
    <hyperlink ref="E939" location="A127919634R" display="A127919634R" xr:uid="{00000000-0004-0000-0000-0000A0030000}"/>
    <hyperlink ref="E940" location="A127919638X" display="A127919638X" xr:uid="{00000000-0004-0000-0000-0000A1030000}"/>
    <hyperlink ref="E941" location="A127919650R" display="A127919650R" xr:uid="{00000000-0004-0000-0000-0000A2030000}"/>
    <hyperlink ref="E942" location="A127851194X" display="A127851194X" xr:uid="{00000000-0004-0000-0000-0000A3030000}"/>
    <hyperlink ref="E943" location="A127892134K" display="A127892134K" xr:uid="{00000000-0004-0000-0000-0000A4030000}"/>
    <hyperlink ref="E944" location="A127851202L" display="A127851202L" xr:uid="{00000000-0004-0000-0000-0000A5030000}"/>
    <hyperlink ref="E945" location="A127878594K" display="A127878594K" xr:uid="{00000000-0004-0000-0000-0000A6030000}"/>
    <hyperlink ref="E946" location="A127878598V" display="A127878598V" xr:uid="{00000000-0004-0000-0000-0000A7030000}"/>
    <hyperlink ref="E947" location="A127878602X" display="A127878602X" xr:uid="{00000000-0004-0000-0000-0000A8030000}"/>
    <hyperlink ref="E948" location="A127892118K" display="A127892118K" xr:uid="{00000000-0004-0000-0000-0000A9030000}"/>
    <hyperlink ref="E949" location="A127933478L" display="A127933478L" xr:uid="{00000000-0004-0000-0000-0000AA030000}"/>
    <hyperlink ref="E950" location="A127905958A" display="A127905958A" xr:uid="{00000000-0004-0000-0000-0000AB030000}"/>
    <hyperlink ref="E951" location="A127905962T" display="A127905962T" xr:uid="{00000000-0004-0000-0000-0000AC030000}"/>
    <hyperlink ref="E952" location="A127933482C" display="A127933482C" xr:uid="{00000000-0004-0000-0000-0000AD030000}"/>
    <hyperlink ref="E953" location="A127878586K" display="A127878586K" xr:uid="{00000000-0004-0000-0000-0000AE030000}"/>
    <hyperlink ref="E954" location="A127864774K" display="A127864774K" xr:uid="{00000000-0004-0000-0000-0000AF030000}"/>
    <hyperlink ref="E955" location="A127892122A" display="A127892122A" xr:uid="{00000000-0004-0000-0000-0000B0030000}"/>
    <hyperlink ref="E956" location="A127837458C" display="A127837458C" xr:uid="{00000000-0004-0000-0000-0000B1030000}"/>
    <hyperlink ref="E957" location="A127864778V" display="A127864778V" xr:uid="{00000000-0004-0000-0000-0000B2030000}"/>
    <hyperlink ref="E958" location="A127905966A" display="A127905966A" xr:uid="{00000000-0004-0000-0000-0000B3030000}"/>
    <hyperlink ref="E959" location="A127878590A" display="A127878590A" xr:uid="{00000000-0004-0000-0000-0000B4030000}"/>
    <hyperlink ref="E960" location="A127905970T" display="A127905970T" xr:uid="{00000000-0004-0000-0000-0000B5030000}"/>
    <hyperlink ref="E961" location="A127919642R" display="A127919642R" xr:uid="{00000000-0004-0000-0000-0000B6030000}"/>
    <hyperlink ref="E962" location="A127933486L" display="A127933486L" xr:uid="{00000000-0004-0000-0000-0000B7030000}"/>
    <hyperlink ref="E963" location="A127892126K" display="A127892126K" xr:uid="{00000000-0004-0000-0000-0000B8030000}"/>
    <hyperlink ref="E964" location="A127933490C" display="A127933490C" xr:uid="{00000000-0004-0000-0000-0000B9030000}"/>
    <hyperlink ref="E965" location="A127919646X" display="A127919646X" xr:uid="{00000000-0004-0000-0000-0000BA030000}"/>
    <hyperlink ref="E966" location="A127864782K" display="A127864782K" xr:uid="{00000000-0004-0000-0000-0000BB030000}"/>
    <hyperlink ref="E967" location="A127851190R" display="A127851190R" xr:uid="{00000000-0004-0000-0000-0000BC030000}"/>
    <hyperlink ref="E968" location="A127892130A" display="A127892130A" xr:uid="{00000000-0004-0000-0000-0000BD030000}"/>
    <hyperlink ref="E969" location="A127837462V" display="A127837462V" xr:uid="{00000000-0004-0000-0000-0000BE030000}"/>
    <hyperlink ref="E970" location="A127864786V" display="A127864786V" xr:uid="{00000000-0004-0000-0000-0000BF030000}"/>
    <hyperlink ref="E971" location="A127851198J" display="A127851198J" xr:uid="{00000000-0004-0000-0000-0000C0030000}"/>
    <hyperlink ref="E972" location="A127864950K" display="A127864950K" xr:uid="{00000000-0004-0000-0000-0000C1030000}"/>
    <hyperlink ref="E973" location="A127933630V" display="A127933630V" xr:uid="{00000000-0004-0000-0000-0000C2030000}"/>
    <hyperlink ref="E974" location="A127892274L" display="A127892274L" xr:uid="{00000000-0004-0000-0000-0000C3030000}"/>
    <hyperlink ref="E975" location="A127878766V" display="A127878766V" xr:uid="{00000000-0004-0000-0000-0000C4030000}"/>
    <hyperlink ref="E976" location="A127878746K" display="A127878746K" xr:uid="{00000000-0004-0000-0000-0000C5030000}"/>
    <hyperlink ref="E977" location="A127892286W" display="A127892286W" xr:uid="{00000000-0004-0000-0000-0000C6030000}"/>
    <hyperlink ref="E978" location="A127934662F" display="A127934662F" xr:uid="{00000000-0004-0000-0000-0000C7030000}"/>
    <hyperlink ref="E979" location="A127865978F" display="A127865978F" xr:uid="{00000000-0004-0000-0000-0000C8030000}"/>
    <hyperlink ref="E980" location="A127852306X" display="A127852306X" xr:uid="{00000000-0004-0000-0000-0000C9030000}"/>
    <hyperlink ref="E981" location="A127907158R" display="A127907158R" xr:uid="{00000000-0004-0000-0000-0000CA030000}"/>
    <hyperlink ref="E982" location="A127920706L" display="A127920706L" xr:uid="{00000000-0004-0000-0000-0000CB030000}"/>
    <hyperlink ref="E983" location="A127893362F" display="A127893362F" xr:uid="{00000000-0004-0000-0000-0000CC030000}"/>
    <hyperlink ref="E984" location="A127893366R" display="A127893366R" xr:uid="{00000000-0004-0000-0000-0000CD030000}"/>
    <hyperlink ref="E985" location="A127934666R" display="A127934666R" xr:uid="{00000000-0004-0000-0000-0000CE030000}"/>
    <hyperlink ref="E986" location="A127907166R" display="A127907166R" xr:uid="{00000000-0004-0000-0000-0000CF030000}"/>
    <hyperlink ref="E987" location="A127865986F" display="A127865986F" xr:uid="{00000000-0004-0000-0000-0000D0030000}"/>
    <hyperlink ref="E988" location="A127920690F" display="A127920690F" xr:uid="{00000000-0004-0000-0000-0000D1030000}"/>
    <hyperlink ref="E989" location="A127934650W" display="A127934650W" xr:uid="{00000000-0004-0000-0000-0000D2030000}"/>
    <hyperlink ref="E990" location="A127838626W" display="A127838626W" xr:uid="{00000000-0004-0000-0000-0000D3030000}"/>
    <hyperlink ref="E991" location="A127907146F" display="A127907146F" xr:uid="{00000000-0004-0000-0000-0000D4030000}"/>
    <hyperlink ref="E992" location="A127907150W" display="A127907150W" xr:uid="{00000000-0004-0000-0000-0000D5030000}"/>
    <hyperlink ref="E993" location="A127879838L" display="A127879838L" xr:uid="{00000000-0004-0000-0000-0000D6030000}"/>
    <hyperlink ref="E994" location="A127838630L" display="A127838630L" xr:uid="{00000000-0004-0000-0000-0000D7030000}"/>
    <hyperlink ref="E995" location="A127852302R" display="A127852302R" xr:uid="{00000000-0004-0000-0000-0000D8030000}"/>
    <hyperlink ref="E996" location="A127893346F" display="A127893346F" xr:uid="{00000000-0004-0000-0000-0000D9030000}"/>
    <hyperlink ref="E997" location="A127934654F" display="A127934654F" xr:uid="{00000000-0004-0000-0000-0000DA030000}"/>
    <hyperlink ref="E998" location="A127907154F" display="A127907154F" xr:uid="{00000000-0004-0000-0000-0000DB030000}"/>
    <hyperlink ref="E999" location="A127893350W" display="A127893350W" xr:uid="{00000000-0004-0000-0000-0000DC030000}"/>
    <hyperlink ref="E1000" location="A127852310R" display="A127852310R" xr:uid="{00000000-0004-0000-0000-0000DD030000}"/>
    <hyperlink ref="E1001" location="A127893354F" display="A127893354F" xr:uid="{00000000-0004-0000-0000-0000DE030000}"/>
    <hyperlink ref="E1002" location="A127838634W" display="A127838634W" xr:uid="{00000000-0004-0000-0000-0000DF030000}"/>
    <hyperlink ref="E1003" location="A127934658R" display="A127934658R" xr:uid="{00000000-0004-0000-0000-0000E0030000}"/>
    <hyperlink ref="E1004" location="A127879842C" display="A127879842C" xr:uid="{00000000-0004-0000-0000-0000E1030000}"/>
    <hyperlink ref="E1005" location="A127879846L" display="A127879846L" xr:uid="{00000000-0004-0000-0000-0000E2030000}"/>
    <hyperlink ref="E1006" location="A127865982W" display="A127865982W" xr:uid="{00000000-0004-0000-0000-0000E3030000}"/>
    <hyperlink ref="E1007" location="A127920694R" display="A127920694R" xr:uid="{00000000-0004-0000-0000-0000E4030000}"/>
    <hyperlink ref="E1008" location="A127920698X" display="A127920698X" xr:uid="{00000000-0004-0000-0000-0000E5030000}"/>
    <hyperlink ref="E1009" location="A127920702C" display="A127920702C" xr:uid="{00000000-0004-0000-0000-0000E6030000}"/>
    <hyperlink ref="E1010" location="A127907162F" display="A127907162F" xr:uid="{00000000-0004-0000-0000-0000E7030000}"/>
    <hyperlink ref="E1011" location="A127893358R" display="A127893358R" xr:uid="{00000000-0004-0000-0000-0000E8030000}"/>
    <hyperlink ref="E1012" location="A127838638F" display="A127838638F" xr:uid="{00000000-0004-0000-0000-0000E9030000}"/>
    <hyperlink ref="E1013" location="A127866262T" display="A127866262T" xr:uid="{00000000-0004-0000-0000-0000EA030000}"/>
    <hyperlink ref="E1014" location="A127920922F" display="A127920922F" xr:uid="{00000000-0004-0000-0000-0000EB030000}"/>
    <hyperlink ref="E1015" location="A127880082W" display="A127880082W" xr:uid="{00000000-0004-0000-0000-0000EC030000}"/>
    <hyperlink ref="E1016" location="A127934934X" display="A127934934X" xr:uid="{00000000-0004-0000-0000-0000ED030000}"/>
    <hyperlink ref="E1017" location="A127866266A" display="A127866266A" xr:uid="{00000000-0004-0000-0000-0000EE030000}"/>
    <hyperlink ref="E1018" location="A127866270T" display="A127866270T" xr:uid="{00000000-0004-0000-0000-0000EF030000}"/>
    <hyperlink ref="E1019" location="A127866274A" display="A127866274A" xr:uid="{00000000-0004-0000-0000-0000F0030000}"/>
    <hyperlink ref="E1020" location="A127852566V" display="A127852566V" xr:uid="{00000000-0004-0000-0000-0000F1030000}"/>
    <hyperlink ref="E1021" location="A127838862X" display="A127838862X" xr:uid="{00000000-0004-0000-0000-0000F2030000}"/>
    <hyperlink ref="E1022" location="A127934946J" display="A127934946J" xr:uid="{00000000-0004-0000-0000-0000F3030000}"/>
    <hyperlink ref="E1023" location="A127880066W" display="A127880066W" xr:uid="{00000000-0004-0000-0000-0000F4030000}"/>
    <hyperlink ref="E1024" location="A127907446J" display="A127907446J" xr:uid="{00000000-0004-0000-0000-0000F5030000}"/>
    <hyperlink ref="E1025" location="A127880070L" display="A127880070L" xr:uid="{00000000-0004-0000-0000-0000F6030000}"/>
    <hyperlink ref="E1026" location="A127880074W" display="A127880074W" xr:uid="{00000000-0004-0000-0000-0000F7030000}"/>
    <hyperlink ref="E1027" location="A127880078F" display="A127880078F" xr:uid="{00000000-0004-0000-0000-0000F8030000}"/>
    <hyperlink ref="E1028" location="A127838842R" display="A127838842R" xr:uid="{00000000-0004-0000-0000-0000F9030000}"/>
    <hyperlink ref="E1029" location="A127838846X" display="A127838846X" xr:uid="{00000000-0004-0000-0000-0000FA030000}"/>
    <hyperlink ref="E1030" location="A127893650X" display="A127893650X" xr:uid="{00000000-0004-0000-0000-0000FB030000}"/>
    <hyperlink ref="E1031" location="A127907450X" display="A127907450X" xr:uid="{00000000-0004-0000-0000-0000FC030000}"/>
    <hyperlink ref="E1032" location="A127907454J" display="A127907454J" xr:uid="{00000000-0004-0000-0000-0000FD030000}"/>
    <hyperlink ref="E1033" location="A127838850R" display="A127838850R" xr:uid="{00000000-0004-0000-0000-0000FE030000}"/>
    <hyperlink ref="E1034" location="A127920926R" display="A127920926R" xr:uid="{00000000-0004-0000-0000-0000FF030000}"/>
    <hyperlink ref="E1035" location="A127934930R" display="A127934930R" xr:uid="{00000000-0004-0000-0000-000000040000}"/>
    <hyperlink ref="E1036" location="A127920930F" display="A127920930F" xr:uid="{00000000-0004-0000-0000-000001040000}"/>
    <hyperlink ref="E1037" location="A127880086F" display="A127880086F" xr:uid="{00000000-0004-0000-0000-000002040000}"/>
    <hyperlink ref="E1038" location="A127893654J" display="A127893654J" xr:uid="{00000000-0004-0000-0000-000003040000}"/>
    <hyperlink ref="E1039" location="A127852562K" display="A127852562K" xr:uid="{00000000-0004-0000-0000-000004040000}"/>
    <hyperlink ref="E1040" location="A127838854X" display="A127838854X" xr:uid="{00000000-0004-0000-0000-000005040000}"/>
    <hyperlink ref="E1041" location="A127920934R" display="A127920934R" xr:uid="{00000000-0004-0000-0000-000006040000}"/>
    <hyperlink ref="E1042" location="A127866258A" display="A127866258A" xr:uid="{00000000-0004-0000-0000-000007040000}"/>
    <hyperlink ref="E1043" location="A127934938J" display="A127934938J" xr:uid="{00000000-0004-0000-0000-000008040000}"/>
    <hyperlink ref="E1044" location="A127920938X" display="A127920938X" xr:uid="{00000000-0004-0000-0000-000009040000}"/>
    <hyperlink ref="E1045" location="A127893658T" display="A127893658T" xr:uid="{00000000-0004-0000-0000-00000A040000}"/>
    <hyperlink ref="E1046" location="A127934942X" display="A127934942X" xr:uid="{00000000-0004-0000-0000-00000B040000}"/>
    <hyperlink ref="E1047" location="A127893786K" display="A127893786K" xr:uid="{00000000-0004-0000-0000-00000C040000}"/>
    <hyperlink ref="E1048" location="A127921026A" display="A127921026A" xr:uid="{00000000-0004-0000-0000-00000D040000}"/>
    <hyperlink ref="E1049" location="A127893778K" display="A127893778K" xr:uid="{00000000-0004-0000-0000-00000E040000}"/>
    <hyperlink ref="E1050" location="A127921038K" display="A127921038K" xr:uid="{00000000-0004-0000-0000-00000F040000}"/>
    <hyperlink ref="E1051" location="A127921046K" display="A127921046K" xr:uid="{00000000-0004-0000-0000-000010040000}"/>
    <hyperlink ref="E1052" location="A127880214L" display="A127880214L" xr:uid="{00000000-0004-0000-0000-000011040000}"/>
    <hyperlink ref="E1053" location="A127893790A" display="A127893790A" xr:uid="{00000000-0004-0000-0000-000012040000}"/>
    <hyperlink ref="E1054" location="A127880218W" display="A127880218W" xr:uid="{00000000-0004-0000-0000-000013040000}"/>
    <hyperlink ref="E1055" location="A127893794K" display="A127893794K" xr:uid="{00000000-0004-0000-0000-000014040000}"/>
    <hyperlink ref="E1056" location="A127935014A" display="A127935014A" xr:uid="{00000000-0004-0000-0000-000015040000}"/>
    <hyperlink ref="E1057" location="A127921030T" display="A127921030T" xr:uid="{00000000-0004-0000-0000-000016040000}"/>
    <hyperlink ref="E1058" location="A127852646V" display="A127852646V" xr:uid="{00000000-0004-0000-0000-000017040000}"/>
    <hyperlink ref="E1059" location="A127866378V" display="A127866378V" xr:uid="{00000000-0004-0000-0000-000018040000}"/>
    <hyperlink ref="E1060" location="A127880202C" display="A127880202C" xr:uid="{00000000-0004-0000-0000-000019040000}"/>
    <hyperlink ref="E1061" location="A127907534J" display="A127907534J" xr:uid="{00000000-0004-0000-0000-00001A040000}"/>
    <hyperlink ref="E1062" location="A127935006A" display="A127935006A" xr:uid="{00000000-0004-0000-0000-00001B040000}"/>
    <hyperlink ref="E1063" location="A127852650K" display="A127852650K" xr:uid="{00000000-0004-0000-0000-00001C040000}"/>
    <hyperlink ref="E1064" location="A127838946J" display="A127838946J" xr:uid="{00000000-0004-0000-0000-00001D040000}"/>
    <hyperlink ref="E1065" location="A127852654V" display="A127852654V" xr:uid="{00000000-0004-0000-0000-00001E040000}"/>
    <hyperlink ref="E1066" location="A127852658C" display="A127852658C" xr:uid="{00000000-0004-0000-0000-00001F040000}"/>
    <hyperlink ref="E1067" location="A127880206L" display="A127880206L" xr:uid="{00000000-0004-0000-0000-000020040000}"/>
    <hyperlink ref="E1068" location="A127852662V" display="A127852662V" xr:uid="{00000000-0004-0000-0000-000021040000}"/>
    <hyperlink ref="E1069" location="A127907538T" display="A127907538T" xr:uid="{00000000-0004-0000-0000-000022040000}"/>
    <hyperlink ref="E1070" location="A127866382K" display="A127866382K" xr:uid="{00000000-0004-0000-0000-000023040000}"/>
    <hyperlink ref="E1071" location="A127838950X" display="A127838950X" xr:uid="{00000000-0004-0000-0000-000024040000}"/>
    <hyperlink ref="E1072" location="A127852666C" display="A127852666C" xr:uid="{00000000-0004-0000-0000-000025040000}"/>
    <hyperlink ref="E1073" location="A127921034A" display="A127921034A" xr:uid="{00000000-0004-0000-0000-000026040000}"/>
    <hyperlink ref="E1074" location="A127838954J" display="A127838954J" xr:uid="{00000000-0004-0000-0000-000027040000}"/>
    <hyperlink ref="E1075" location="A127852670V" display="A127852670V" xr:uid="{00000000-0004-0000-0000-000028040000}"/>
    <hyperlink ref="E1076" location="A127935010T" display="A127935010T" xr:uid="{00000000-0004-0000-0000-000029040000}"/>
    <hyperlink ref="E1077" location="A127852674C" display="A127852674C" xr:uid="{00000000-0004-0000-0000-00002A040000}"/>
    <hyperlink ref="E1078" location="A127893782A" display="A127893782A" xr:uid="{00000000-0004-0000-0000-00002B040000}"/>
    <hyperlink ref="E1079" location="A127921042A" display="A127921042A" xr:uid="{00000000-0004-0000-0000-00002C040000}"/>
    <hyperlink ref="E1080" location="A127921050A" display="A127921050A" xr:uid="{00000000-0004-0000-0000-00002D040000}"/>
    <hyperlink ref="E1081" location="A127935034K" display="A127935034K" xr:uid="{00000000-0004-0000-0000-00002E040000}"/>
    <hyperlink ref="E1082" location="A127866386V" display="A127866386V" xr:uid="{00000000-0004-0000-0000-00002F040000}"/>
    <hyperlink ref="E1083" location="A127880226W" display="A127880226W" xr:uid="{00000000-0004-0000-0000-000030040000}"/>
    <hyperlink ref="E1084" location="A127838966T" display="A127838966T" xr:uid="{00000000-0004-0000-0000-000031040000}"/>
    <hyperlink ref="E1085" location="A127907550J" display="A127907550J" xr:uid="{00000000-0004-0000-0000-000032040000}"/>
    <hyperlink ref="E1086" location="A127838974T" display="A127838974T" xr:uid="{00000000-0004-0000-0000-000033040000}"/>
    <hyperlink ref="E1087" location="A127907554T" display="A127907554T" xr:uid="{00000000-0004-0000-0000-000034040000}"/>
    <hyperlink ref="E1088" location="A127852682C" display="A127852682C" xr:uid="{00000000-0004-0000-0000-000035040000}"/>
    <hyperlink ref="E1089" location="A127921074V" display="A127921074V" xr:uid="{00000000-0004-0000-0000-000036040000}"/>
    <hyperlink ref="E1090" location="A127907558A" display="A127907558A" xr:uid="{00000000-0004-0000-0000-000037040000}"/>
    <hyperlink ref="E1091" location="A127935018K" display="A127935018K" xr:uid="{00000000-0004-0000-0000-000038040000}"/>
    <hyperlink ref="E1092" location="A127921054K" display="A127921054K" xr:uid="{00000000-0004-0000-0000-000039040000}"/>
    <hyperlink ref="E1093" location="A127921058V" display="A127921058V" xr:uid="{00000000-0004-0000-0000-00003A040000}"/>
    <hyperlink ref="E1094" location="A127880222L" display="A127880222L" xr:uid="{00000000-0004-0000-0000-00003B040000}"/>
    <hyperlink ref="E1095" location="A127935022A" display="A127935022A" xr:uid="{00000000-0004-0000-0000-00003C040000}"/>
    <hyperlink ref="E1096" location="A127935026K" display="A127935026K" xr:uid="{00000000-0004-0000-0000-00003D040000}"/>
    <hyperlink ref="E1097" location="A127907542J" display="A127907542J" xr:uid="{00000000-0004-0000-0000-00003E040000}"/>
    <hyperlink ref="E1098" location="A127907546T" display="A127907546T" xr:uid="{00000000-0004-0000-0000-00003F040000}"/>
    <hyperlink ref="E1099" location="A127935030A" display="A127935030A" xr:uid="{00000000-0004-0000-0000-000040040000}"/>
    <hyperlink ref="E1100" location="A127893798V" display="A127893798V" xr:uid="{00000000-0004-0000-0000-000041040000}"/>
    <hyperlink ref="E1101" location="A127838958T" display="A127838958T" xr:uid="{00000000-0004-0000-0000-000042040000}"/>
    <hyperlink ref="E1102" location="A127838962J" display="A127838962J" xr:uid="{00000000-0004-0000-0000-000043040000}"/>
    <hyperlink ref="E1103" location="A127852678L" display="A127852678L" xr:uid="{00000000-0004-0000-0000-000044040000}"/>
    <hyperlink ref="E1104" location="A127921062K" display="A127921062K" xr:uid="{00000000-0004-0000-0000-000045040000}"/>
    <hyperlink ref="E1105" location="A127866390K" display="A127866390K" xr:uid="{00000000-0004-0000-0000-000046040000}"/>
    <hyperlink ref="E1106" location="A127921066V" display="A127921066V" xr:uid="{00000000-0004-0000-0000-000047040000}"/>
    <hyperlink ref="E1107" location="A127866394V" display="A127866394V" xr:uid="{00000000-0004-0000-0000-000048040000}"/>
    <hyperlink ref="E1108" location="A127880230L" display="A127880230L" xr:uid="{00000000-0004-0000-0000-000049040000}"/>
    <hyperlink ref="E1109" location="A127880234W" display="A127880234W" xr:uid="{00000000-0004-0000-0000-00004A040000}"/>
    <hyperlink ref="E1110" location="A127880238F" display="A127880238F" xr:uid="{00000000-0004-0000-0000-00004B040000}"/>
    <hyperlink ref="E1111" location="A127921070K" display="A127921070K" xr:uid="{00000000-0004-0000-0000-00004C040000}"/>
    <hyperlink ref="E1112" location="A127866398C" display="A127866398C" xr:uid="{00000000-0004-0000-0000-00004D040000}"/>
    <hyperlink ref="E1113" location="A127838970J" display="A127838970J" xr:uid="{00000000-0004-0000-0000-00004E040000}"/>
    <hyperlink ref="E1114" location="A127893802X" display="A127893802X" xr:uid="{00000000-0004-0000-0000-00004F040000}"/>
    <hyperlink ref="E1115" location="A127921082V" display="A127921082V" xr:uid="{00000000-0004-0000-0000-000050040000}"/>
    <hyperlink ref="E1116" location="A127907562T" display="A127907562T" xr:uid="{00000000-0004-0000-0000-000051040000}"/>
    <hyperlink ref="E1117" location="A127935042K" display="A127935042K" xr:uid="{00000000-0004-0000-0000-000052040000}"/>
    <hyperlink ref="E1118" location="A127907590A" display="A127907590A" xr:uid="{00000000-0004-0000-0000-000053040000}"/>
    <hyperlink ref="E1119" location="A127935046V" display="A127935046V" xr:uid="{00000000-0004-0000-0000-000054040000}"/>
    <hyperlink ref="E1120" location="A127907594K" display="A127907594K" xr:uid="{00000000-0004-0000-0000-000055040000}"/>
    <hyperlink ref="E1121" location="A127866406T" display="A127866406T" xr:uid="{00000000-0004-0000-0000-000056040000}"/>
    <hyperlink ref="E1122" location="A127893814J" display="A127893814J" xr:uid="{00000000-0004-0000-0000-000057040000}"/>
    <hyperlink ref="E1123" location="A127907598V" display="A127907598V" xr:uid="{00000000-0004-0000-0000-000058040000}"/>
    <hyperlink ref="E1124" location="A127921086C" display="A127921086C" xr:uid="{00000000-0004-0000-0000-000059040000}"/>
    <hyperlink ref="E1125" location="A127907566A" display="A127907566A" xr:uid="{00000000-0004-0000-0000-00005A040000}"/>
    <hyperlink ref="E1126" location="A127893806J" display="A127893806J" xr:uid="{00000000-0004-0000-0000-00005B040000}"/>
    <hyperlink ref="E1127" location="A127907570T" display="A127907570T" xr:uid="{00000000-0004-0000-0000-00005C040000}"/>
    <hyperlink ref="E1128" location="A127838978A" display="A127838978A" xr:uid="{00000000-0004-0000-0000-00005D040000}"/>
    <hyperlink ref="E1129" location="A127880246F" display="A127880246F" xr:uid="{00000000-0004-0000-0000-00005E040000}"/>
    <hyperlink ref="E1130" location="A127866402J" display="A127866402J" xr:uid="{00000000-0004-0000-0000-00005F040000}"/>
    <hyperlink ref="E1131" location="A127907574A" display="A127907574A" xr:uid="{00000000-0004-0000-0000-000060040000}"/>
    <hyperlink ref="E1132" location="A127935038V" display="A127935038V" xr:uid="{00000000-0004-0000-0000-000061040000}"/>
    <hyperlink ref="E1133" location="A127893810X" display="A127893810X" xr:uid="{00000000-0004-0000-0000-000062040000}"/>
    <hyperlink ref="E1134" location="A127838982T" display="A127838982T" xr:uid="{00000000-0004-0000-0000-000063040000}"/>
    <hyperlink ref="E1135" location="A127852686L" display="A127852686L" xr:uid="{00000000-0004-0000-0000-000064040000}"/>
    <hyperlink ref="E1136" location="A127838986A" display="A127838986A" xr:uid="{00000000-0004-0000-0000-000065040000}"/>
    <hyperlink ref="E1137" location="A127907578K" display="A127907578K" xr:uid="{00000000-0004-0000-0000-000066040000}"/>
    <hyperlink ref="E1138" location="A127880250W" display="A127880250W" xr:uid="{00000000-0004-0000-0000-000067040000}"/>
    <hyperlink ref="E1139" location="A127907582A" display="A127907582A" xr:uid="{00000000-0004-0000-0000-000068040000}"/>
    <hyperlink ref="E1140" location="A127852690C" display="A127852690C" xr:uid="{00000000-0004-0000-0000-000069040000}"/>
    <hyperlink ref="E1141" location="A127907586K" display="A127907586K" xr:uid="{00000000-0004-0000-0000-00006A040000}"/>
    <hyperlink ref="E1142" location="A127921078C" display="A127921078C" xr:uid="{00000000-0004-0000-0000-00006B040000}"/>
    <hyperlink ref="E1143" location="A127838990T" display="A127838990T" xr:uid="{00000000-0004-0000-0000-00006C040000}"/>
    <hyperlink ref="E1144" location="A127838994A" display="A127838994A" xr:uid="{00000000-0004-0000-0000-00006D040000}"/>
    <hyperlink ref="E1145" location="A127852694L" display="A127852694L" xr:uid="{00000000-0004-0000-0000-00006E040000}"/>
    <hyperlink ref="E1146" location="A127880254F" display="A127880254F" xr:uid="{00000000-0004-0000-0000-00006F040000}"/>
    <hyperlink ref="E1147" location="A127838998K" display="A127838998K" xr:uid="{00000000-0004-0000-0000-000070040000}"/>
    <hyperlink ref="E1148" location="A127880258R" display="A127880258R" xr:uid="{00000000-0004-0000-0000-000071040000}"/>
    <hyperlink ref="E1149" location="A127852730K" display="A127852730K" xr:uid="{00000000-0004-0000-0000-000072040000}"/>
    <hyperlink ref="E1150" location="A127880262F" display="A127880262F" xr:uid="{00000000-0004-0000-0000-000073040000}"/>
    <hyperlink ref="E1151" location="A127893830J" display="A127893830J" xr:uid="{00000000-0004-0000-0000-000074040000}"/>
    <hyperlink ref="E1152" location="A127893846A" display="A127893846A" xr:uid="{00000000-0004-0000-0000-000075040000}"/>
    <hyperlink ref="E1153" location="A127839010T" display="A127839010T" xr:uid="{00000000-0004-0000-0000-000076040000}"/>
    <hyperlink ref="E1154" location="A127935066C" display="A127935066C" xr:uid="{00000000-0004-0000-0000-000077040000}"/>
    <hyperlink ref="E1155" location="A127935070V" display="A127935070V" xr:uid="{00000000-0004-0000-0000-000078040000}"/>
    <hyperlink ref="E1156" location="A127921098L" display="A127921098L" xr:uid="{00000000-0004-0000-0000-000079040000}"/>
    <hyperlink ref="E1157" location="A127907606J" display="A127907606J" xr:uid="{00000000-0004-0000-0000-00007A040000}"/>
    <hyperlink ref="E1158" location="A127839014A" display="A127839014A" xr:uid="{00000000-0004-0000-0000-00007B040000}"/>
    <hyperlink ref="E1159" location="A127866410J" display="A127866410J" xr:uid="{00000000-0004-0000-0000-00007C040000}"/>
    <hyperlink ref="E1160" location="A127893818T" display="A127893818T" xr:uid="{00000000-0004-0000-0000-00007D040000}"/>
    <hyperlink ref="E1161" location="A127866414T" display="A127866414T" xr:uid="{00000000-0004-0000-0000-00007E040000}"/>
    <hyperlink ref="E1162" location="A127893822J" display="A127893822J" xr:uid="{00000000-0004-0000-0000-00007F040000}"/>
    <hyperlink ref="E1163" location="A127921090V" display="A127921090V" xr:uid="{00000000-0004-0000-0000-000080040000}"/>
    <hyperlink ref="E1164" location="A127907602X" display="A127907602X" xr:uid="{00000000-0004-0000-0000-000081040000}"/>
    <hyperlink ref="E1165" location="A127893826T" display="A127893826T" xr:uid="{00000000-0004-0000-0000-000082040000}"/>
    <hyperlink ref="E1166" location="A127839002T" display="A127839002T" xr:uid="{00000000-0004-0000-0000-000083040000}"/>
    <hyperlink ref="E1167" location="A127852702A" display="A127852702A" xr:uid="{00000000-0004-0000-0000-000084040000}"/>
    <hyperlink ref="E1168" location="A127839006A" display="A127839006A" xr:uid="{00000000-0004-0000-0000-000085040000}"/>
    <hyperlink ref="E1169" location="A127935050K" display="A127935050K" xr:uid="{00000000-0004-0000-0000-000086040000}"/>
    <hyperlink ref="E1170" location="A127880266R" display="A127880266R" xr:uid="{00000000-0004-0000-0000-000087040000}"/>
    <hyperlink ref="E1171" location="A127935054V" display="A127935054V" xr:uid="{00000000-0004-0000-0000-000088040000}"/>
    <hyperlink ref="E1172" location="A127893834T" display="A127893834T" xr:uid="{00000000-0004-0000-0000-000089040000}"/>
    <hyperlink ref="E1173" location="A127852706K" display="A127852706K" xr:uid="{00000000-0004-0000-0000-00008A040000}"/>
    <hyperlink ref="E1174" location="A127921094C" display="A127921094C" xr:uid="{00000000-0004-0000-0000-00008B040000}"/>
    <hyperlink ref="E1175" location="A127852710A" display="A127852710A" xr:uid="{00000000-0004-0000-0000-00008C040000}"/>
    <hyperlink ref="E1176" location="A127852714K" display="A127852714K" xr:uid="{00000000-0004-0000-0000-00008D040000}"/>
    <hyperlink ref="E1177" location="A127893838A" display="A127893838A" xr:uid="{00000000-0004-0000-0000-00008E040000}"/>
    <hyperlink ref="E1178" location="A127893842T" display="A127893842T" xr:uid="{00000000-0004-0000-0000-00008F040000}"/>
    <hyperlink ref="E1179" location="A127852718V" display="A127852718V" xr:uid="{00000000-0004-0000-0000-000090040000}"/>
    <hyperlink ref="E1180" location="A127852722K" display="A127852722K" xr:uid="{00000000-0004-0000-0000-000091040000}"/>
    <hyperlink ref="E1181" location="A127852726V" display="A127852726V" xr:uid="{00000000-0004-0000-0000-000092040000}"/>
    <hyperlink ref="E1182" location="A127935058C" display="A127935058C" xr:uid="{00000000-0004-0000-0000-000093040000}"/>
    <hyperlink ref="E1183" location="A127852754C" display="A127852754C" xr:uid="{00000000-0004-0000-0000-000094040000}"/>
    <hyperlink ref="E1184" location="A127852734V" display="A127852734V" xr:uid="{00000000-0004-0000-0000-000095040000}"/>
    <hyperlink ref="E1185" location="A127921102T" display="A127921102T" xr:uid="{00000000-0004-0000-0000-000096040000}"/>
    <hyperlink ref="E1186" location="A127893870A" display="A127893870A" xr:uid="{00000000-0004-0000-0000-000097040000}"/>
    <hyperlink ref="E1187" location="A127893882K" display="A127893882K" xr:uid="{00000000-0004-0000-0000-000098040000}"/>
    <hyperlink ref="E1188" location="A127893886V" display="A127893886V" xr:uid="{00000000-0004-0000-0000-000099040000}"/>
    <hyperlink ref="E1189" location="A127866430T" display="A127866430T" xr:uid="{00000000-0004-0000-0000-00009A040000}"/>
    <hyperlink ref="E1190" location="A127866434A" display="A127866434A" xr:uid="{00000000-0004-0000-0000-00009B040000}"/>
    <hyperlink ref="E1191" location="A127839026K" display="A127839026K" xr:uid="{00000000-0004-0000-0000-00009C040000}"/>
    <hyperlink ref="E1192" location="A127907622J" display="A127907622J" xr:uid="{00000000-0004-0000-0000-00009D040000}"/>
    <hyperlink ref="E1193" location="A127880270F" display="A127880270F" xr:uid="{00000000-0004-0000-0000-00009E040000}"/>
    <hyperlink ref="E1194" location="A127893850T" display="A127893850T" xr:uid="{00000000-0004-0000-0000-00009F040000}"/>
    <hyperlink ref="E1195" location="A127880274R" display="A127880274R" xr:uid="{00000000-0004-0000-0000-0000A0040000}"/>
    <hyperlink ref="E1196" location="A127866418A" display="A127866418A" xr:uid="{00000000-0004-0000-0000-0000A1040000}"/>
    <hyperlink ref="E1197" location="A127893854A" display="A127893854A" xr:uid="{00000000-0004-0000-0000-0000A2040000}"/>
    <hyperlink ref="E1198" location="A127893858K" display="A127893858K" xr:uid="{00000000-0004-0000-0000-0000A3040000}"/>
    <hyperlink ref="E1199" location="A127893862A" display="A127893862A" xr:uid="{00000000-0004-0000-0000-0000A4040000}"/>
    <hyperlink ref="E1200" location="A127907610X" display="A127907610X" xr:uid="{00000000-0004-0000-0000-0000A5040000}"/>
    <hyperlink ref="E1201" location="A127852738C" display="A127852738C" xr:uid="{00000000-0004-0000-0000-0000A6040000}"/>
    <hyperlink ref="E1202" location="A127866422T" display="A127866422T" xr:uid="{00000000-0004-0000-0000-0000A7040000}"/>
    <hyperlink ref="E1203" location="A127935074C" display="A127935074C" xr:uid="{00000000-0004-0000-0000-0000A8040000}"/>
    <hyperlink ref="E1204" location="A127880278X" display="A127880278X" xr:uid="{00000000-0004-0000-0000-0000A9040000}"/>
    <hyperlink ref="E1205" location="A127893866K" display="A127893866K" xr:uid="{00000000-0004-0000-0000-0000AA040000}"/>
    <hyperlink ref="E1206" location="A127852742V" display="A127852742V" xr:uid="{00000000-0004-0000-0000-0000AB040000}"/>
    <hyperlink ref="E1207" location="A127935078L" display="A127935078L" xr:uid="{00000000-0004-0000-0000-0000AC040000}"/>
    <hyperlink ref="E1208" location="A127852746C" display="A127852746C" xr:uid="{00000000-0004-0000-0000-0000AD040000}"/>
    <hyperlink ref="E1209" location="A127852750V" display="A127852750V" xr:uid="{00000000-0004-0000-0000-0000AE040000}"/>
    <hyperlink ref="E1210" location="A127839018K" display="A127839018K" xr:uid="{00000000-0004-0000-0000-0000AF040000}"/>
    <hyperlink ref="E1211" location="A127866426A" display="A127866426A" xr:uid="{00000000-0004-0000-0000-0000B0040000}"/>
    <hyperlink ref="E1212" location="A127839022A" display="A127839022A" xr:uid="{00000000-0004-0000-0000-0000B1040000}"/>
    <hyperlink ref="E1213" location="A127893874K" display="A127893874K" xr:uid="{00000000-0004-0000-0000-0000B2040000}"/>
    <hyperlink ref="E1214" location="A127907614J" display="A127907614J" xr:uid="{00000000-0004-0000-0000-0000B3040000}"/>
    <hyperlink ref="E1215" location="A127893878V" display="A127893878V" xr:uid="{00000000-0004-0000-0000-0000B4040000}"/>
    <hyperlink ref="E1216" location="A127907618T" display="A127907618T" xr:uid="{00000000-0004-0000-0000-0000B5040000}"/>
    <hyperlink ref="E1217" location="A127893898C" display="A127893898C" xr:uid="{00000000-0004-0000-0000-0000B6040000}"/>
    <hyperlink ref="E1218" location="A127852762C" display="A127852762C" xr:uid="{00000000-0004-0000-0000-0000B7040000}"/>
    <hyperlink ref="E1219" location="A127935082C" display="A127935082C" xr:uid="{00000000-0004-0000-0000-0000B8040000}"/>
    <hyperlink ref="E1220" location="A127852778W" display="A127852778W" xr:uid="{00000000-0004-0000-0000-0000B9040000}"/>
    <hyperlink ref="E1221" location="A127852782L" display="A127852782L" xr:uid="{00000000-0004-0000-0000-0000BA040000}"/>
    <hyperlink ref="E1222" location="A127935094L" display="A127935094L" xr:uid="{00000000-0004-0000-0000-0000BB040000}"/>
    <hyperlink ref="E1223" location="A127893902J" display="A127893902J" xr:uid="{00000000-0004-0000-0000-0000BC040000}"/>
    <hyperlink ref="E1224" location="A127921122A" display="A127921122A" xr:uid="{00000000-0004-0000-0000-0000BD040000}"/>
    <hyperlink ref="E1225" location="A127866454K" display="A127866454K" xr:uid="{00000000-0004-0000-0000-0000BE040000}"/>
    <hyperlink ref="E1226" location="A127921126K" display="A127921126K" xr:uid="{00000000-0004-0000-0000-0000BF040000}"/>
    <hyperlink ref="E1227" location="A127839030A" display="A127839030A" xr:uid="{00000000-0004-0000-0000-0000C0040000}"/>
    <hyperlink ref="E1228" location="A127921106A" display="A127921106A" xr:uid="{00000000-0004-0000-0000-0000C1040000}"/>
    <hyperlink ref="E1229" location="A127866438K" display="A127866438K" xr:uid="{00000000-0004-0000-0000-0000C2040000}"/>
    <hyperlink ref="E1230" location="A127852766L" display="A127852766L" xr:uid="{00000000-0004-0000-0000-0000C3040000}"/>
    <hyperlink ref="E1231" location="A127880282R" display="A127880282R" xr:uid="{00000000-0004-0000-0000-0000C4040000}"/>
    <hyperlink ref="E1232" location="A127907626T" display="A127907626T" xr:uid="{00000000-0004-0000-0000-0000C5040000}"/>
    <hyperlink ref="E1233" location="A127921110T" display="A127921110T" xr:uid="{00000000-0004-0000-0000-0000C6040000}"/>
    <hyperlink ref="E1234" location="A127839034K" display="A127839034K" xr:uid="{00000000-0004-0000-0000-0000C7040000}"/>
    <hyperlink ref="E1235" location="A127880286X" display="A127880286X" xr:uid="{00000000-0004-0000-0000-0000C8040000}"/>
    <hyperlink ref="E1236" location="A127866442A" display="A127866442A" xr:uid="{00000000-0004-0000-0000-0000C9040000}"/>
    <hyperlink ref="E1237" location="A127839038V" display="A127839038V" xr:uid="{00000000-0004-0000-0000-0000CA040000}"/>
    <hyperlink ref="E1238" location="A127852770C" display="A127852770C" xr:uid="{00000000-0004-0000-0000-0000CB040000}"/>
    <hyperlink ref="E1239" location="A127935086L" display="A127935086L" xr:uid="{00000000-0004-0000-0000-0000CC040000}"/>
    <hyperlink ref="E1240" location="A127935090C" display="A127935090C" xr:uid="{00000000-0004-0000-0000-0000CD040000}"/>
    <hyperlink ref="E1241" location="A127852774L" display="A127852774L" xr:uid="{00000000-0004-0000-0000-0000CE040000}"/>
    <hyperlink ref="E1242" location="A127893890K" display="A127893890K" xr:uid="{00000000-0004-0000-0000-0000CF040000}"/>
    <hyperlink ref="E1243" location="A127921114A" display="A127921114A" xr:uid="{00000000-0004-0000-0000-0000D0040000}"/>
    <hyperlink ref="E1244" location="A127839042K" display="A127839042K" xr:uid="{00000000-0004-0000-0000-0000D1040000}"/>
    <hyperlink ref="E1245" location="A127921118K" display="A127921118K" xr:uid="{00000000-0004-0000-0000-0000D2040000}"/>
    <hyperlink ref="E1246" location="A127880290R" display="A127880290R" xr:uid="{00000000-0004-0000-0000-0000D3040000}"/>
    <hyperlink ref="E1247" location="A127893894V" display="A127893894V" xr:uid="{00000000-0004-0000-0000-0000D4040000}"/>
    <hyperlink ref="E1248" location="A127839046V" display="A127839046V" xr:uid="{00000000-0004-0000-0000-0000D5040000}"/>
    <hyperlink ref="E1249" location="A127880294X" display="A127880294X" xr:uid="{00000000-0004-0000-0000-0000D6040000}"/>
    <hyperlink ref="E1250" location="A127866446K" display="A127866446K" xr:uid="{00000000-0004-0000-0000-0000D7040000}"/>
    <hyperlink ref="E1251" location="A127852802K" display="A127852802K" xr:uid="{00000000-0004-0000-0000-0000D8040000}"/>
    <hyperlink ref="E1252" location="A127907630J" display="A127907630J" xr:uid="{00000000-0004-0000-0000-0000D9040000}"/>
    <hyperlink ref="E1253" location="A127893906T" display="A127893906T" xr:uid="{00000000-0004-0000-0000-0000DA040000}"/>
    <hyperlink ref="E1254" location="A127893914T" display="A127893914T" xr:uid="{00000000-0004-0000-0000-0000DB040000}"/>
    <hyperlink ref="E1255" location="A127839054V" display="A127839054V" xr:uid="{00000000-0004-0000-0000-0000DC040000}"/>
    <hyperlink ref="E1256" location="A127921146V" display="A127921146V" xr:uid="{00000000-0004-0000-0000-0000DD040000}"/>
    <hyperlink ref="E1257" location="A127935110A" display="A127935110A" xr:uid="{00000000-0004-0000-0000-0000DE040000}"/>
    <hyperlink ref="E1258" location="A127907650T" display="A127907650T" xr:uid="{00000000-0004-0000-0000-0000DF040000}"/>
    <hyperlink ref="E1259" location="A127907654A" display="A127907654A" xr:uid="{00000000-0004-0000-0000-0000E0040000}"/>
    <hyperlink ref="E1260" location="A127907658K" display="A127907658K" xr:uid="{00000000-0004-0000-0000-0000E1040000}"/>
    <hyperlink ref="E1261" location="A127866458V" display="A127866458V" xr:uid="{00000000-0004-0000-0000-0000E2040000}"/>
    <hyperlink ref="E1262" location="A127921130A" display="A127921130A" xr:uid="{00000000-0004-0000-0000-0000E3040000}"/>
    <hyperlink ref="E1263" location="A127921134K" display="A127921134K" xr:uid="{00000000-0004-0000-0000-0000E4040000}"/>
    <hyperlink ref="E1264" location="A127852786W" display="A127852786W" xr:uid="{00000000-0004-0000-0000-0000E5040000}"/>
    <hyperlink ref="E1265" location="A127907634T" display="A127907634T" xr:uid="{00000000-0004-0000-0000-0000E6040000}"/>
    <hyperlink ref="E1266" location="A127907638A" display="A127907638A" xr:uid="{00000000-0004-0000-0000-0000E7040000}"/>
    <hyperlink ref="E1267" location="A127852790L" display="A127852790L" xr:uid="{00000000-0004-0000-0000-0000E8040000}"/>
    <hyperlink ref="E1268" location="A127852794W" display="A127852794W" xr:uid="{00000000-0004-0000-0000-0000E9040000}"/>
    <hyperlink ref="E1269" location="A127866462K" display="A127866462K" xr:uid="{00000000-0004-0000-0000-0000EA040000}"/>
    <hyperlink ref="E1270" location="A127935098W" display="A127935098W" xr:uid="{00000000-0004-0000-0000-0000EB040000}"/>
    <hyperlink ref="E1271" location="A127880298J" display="A127880298J" xr:uid="{00000000-0004-0000-0000-0000EC040000}"/>
    <hyperlink ref="E1272" location="A127866466V" display="A127866466V" xr:uid="{00000000-0004-0000-0000-0000ED040000}"/>
    <hyperlink ref="E1273" location="A127852798F" display="A127852798F" xr:uid="{00000000-0004-0000-0000-0000EE040000}"/>
    <hyperlink ref="E1274" location="A127839050K" display="A127839050K" xr:uid="{00000000-0004-0000-0000-0000EF040000}"/>
    <hyperlink ref="E1275" location="A127866470K" display="A127866470K" xr:uid="{00000000-0004-0000-0000-0000F0040000}"/>
    <hyperlink ref="E1276" location="A127921138V" display="A127921138V" xr:uid="{00000000-0004-0000-0000-0000F1040000}"/>
    <hyperlink ref="E1277" location="A127907642T" display="A127907642T" xr:uid="{00000000-0004-0000-0000-0000F2040000}"/>
    <hyperlink ref="E1278" location="A127880302L" display="A127880302L" xr:uid="{00000000-0004-0000-0000-0000F3040000}"/>
    <hyperlink ref="E1279" location="A127893910J" display="A127893910J" xr:uid="{00000000-0004-0000-0000-0000F4040000}"/>
    <hyperlink ref="E1280" location="A127921142K" display="A127921142K" xr:uid="{00000000-0004-0000-0000-0000F5040000}"/>
    <hyperlink ref="E1281" location="A127935102A" display="A127935102A" xr:uid="{00000000-0004-0000-0000-0000F6040000}"/>
    <hyperlink ref="E1282" location="A127935106K" display="A127935106K" xr:uid="{00000000-0004-0000-0000-0000F7040000}"/>
    <hyperlink ref="E1283" location="A127907646A" display="A127907646A" xr:uid="{00000000-0004-0000-0000-0000F8040000}"/>
    <hyperlink ref="E1284" location="A127839058C" display="A127839058C" xr:uid="{00000000-0004-0000-0000-0000F9040000}"/>
    <hyperlink ref="E1285" location="A127893666T" display="A127893666T" xr:uid="{00000000-0004-0000-0000-0000FA040000}"/>
    <hyperlink ref="E1286" location="A127920942R" display="A127920942R" xr:uid="{00000000-0004-0000-0000-0000FB040000}"/>
    <hyperlink ref="E1287" location="A127907458T" display="A127907458T" xr:uid="{00000000-0004-0000-0000-0000FC040000}"/>
    <hyperlink ref="E1288" location="A127907462J" display="A127907462J" xr:uid="{00000000-0004-0000-0000-0000FD040000}"/>
    <hyperlink ref="E1289" location="A127920958J" display="A127920958J" xr:uid="{00000000-0004-0000-0000-0000FE040000}"/>
    <hyperlink ref="E1290" location="A127838882J" display="A127838882J" xr:uid="{00000000-0004-0000-0000-0000FF040000}"/>
    <hyperlink ref="E1291" location="A127852586C" display="A127852586C" xr:uid="{00000000-0004-0000-0000-000000050000}"/>
    <hyperlink ref="E1292" location="A127907470J" display="A127907470J" xr:uid="{00000000-0004-0000-0000-000001050000}"/>
    <hyperlink ref="E1293" location="A127907474T" display="A127907474T" xr:uid="{00000000-0004-0000-0000-000002050000}"/>
    <hyperlink ref="E1294" location="A127838886T" display="A127838886T" xr:uid="{00000000-0004-0000-0000-000003050000}"/>
    <hyperlink ref="E1295" location="A127880090W" display="A127880090W" xr:uid="{00000000-0004-0000-0000-000004050000}"/>
    <hyperlink ref="E1296" location="A127866278K" display="A127866278K" xr:uid="{00000000-0004-0000-0000-000005050000}"/>
    <hyperlink ref="E1297" location="A127852570K" display="A127852570K" xr:uid="{00000000-0004-0000-0000-000006050000}"/>
    <hyperlink ref="E1298" location="A127866282A" display="A127866282A" xr:uid="{00000000-0004-0000-0000-000007050000}"/>
    <hyperlink ref="E1299" location="A127920946X" display="A127920946X" xr:uid="{00000000-0004-0000-0000-000008050000}"/>
    <hyperlink ref="E1300" location="A127934950X" display="A127934950X" xr:uid="{00000000-0004-0000-0000-000009050000}"/>
    <hyperlink ref="E1301" location="A127838866J" display="A127838866J" xr:uid="{00000000-0004-0000-0000-00000A050000}"/>
    <hyperlink ref="E1302" location="A127852574V" display="A127852574V" xr:uid="{00000000-0004-0000-0000-00000B050000}"/>
    <hyperlink ref="E1303" location="A127838870X" display="A127838870X" xr:uid="{00000000-0004-0000-0000-00000C050000}"/>
    <hyperlink ref="E1304" location="A127880094F" display="A127880094F" xr:uid="{00000000-0004-0000-0000-00000D050000}"/>
    <hyperlink ref="E1305" location="A127866286K" display="A127866286K" xr:uid="{00000000-0004-0000-0000-00000E050000}"/>
    <hyperlink ref="E1306" location="A127866290A" display="A127866290A" xr:uid="{00000000-0004-0000-0000-00000F050000}"/>
    <hyperlink ref="E1307" location="A127920950R" display="A127920950R" xr:uid="{00000000-0004-0000-0000-000010050000}"/>
    <hyperlink ref="E1308" location="A127920954X" display="A127920954X" xr:uid="{00000000-0004-0000-0000-000011050000}"/>
    <hyperlink ref="E1309" location="A127852578C" display="A127852578C" xr:uid="{00000000-0004-0000-0000-000012050000}"/>
    <hyperlink ref="E1310" location="A127852582V" display="A127852582V" xr:uid="{00000000-0004-0000-0000-000013050000}"/>
    <hyperlink ref="E1311" location="A127866294K" display="A127866294K" xr:uid="{00000000-0004-0000-0000-000014050000}"/>
    <hyperlink ref="E1312" location="A127934954J" display="A127934954J" xr:uid="{00000000-0004-0000-0000-000015050000}"/>
    <hyperlink ref="E1313" location="A127838874J" display="A127838874J" xr:uid="{00000000-0004-0000-0000-000016050000}"/>
    <hyperlink ref="E1314" location="A127838878T" display="A127838878T" xr:uid="{00000000-0004-0000-0000-000017050000}"/>
    <hyperlink ref="E1315" location="A127893662J" display="A127893662J" xr:uid="{00000000-0004-0000-0000-000018050000}"/>
    <hyperlink ref="E1316" location="A127880098R" display="A127880098R" xr:uid="{00000000-0004-0000-0000-000019050000}"/>
    <hyperlink ref="E1317" location="A127880102V" display="A127880102V" xr:uid="{00000000-0004-0000-0000-00001A050000}"/>
    <hyperlink ref="E1318" location="A127907466T" display="A127907466T" xr:uid="{00000000-0004-0000-0000-00001B050000}"/>
    <hyperlink ref="E1319" location="A127866318T" display="A127866318T" xr:uid="{00000000-0004-0000-0000-00001C050000}"/>
    <hyperlink ref="E1320" location="A127838890J" display="A127838890J" xr:uid="{00000000-0004-0000-0000-00001D050000}"/>
    <hyperlink ref="E1321" location="A127907486A" display="A127907486A" xr:uid="{00000000-0004-0000-0000-00001E050000}"/>
    <hyperlink ref="E1322" location="A127920974J" display="A127920974J" xr:uid="{00000000-0004-0000-0000-00001F050000}"/>
    <hyperlink ref="E1323" location="A127893678A" display="A127893678A" xr:uid="{00000000-0004-0000-0000-000020050000}"/>
    <hyperlink ref="E1324" location="A127852598L" display="A127852598L" xr:uid="{00000000-0004-0000-0000-000021050000}"/>
    <hyperlink ref="E1325" location="A127880126L" display="A127880126L" xr:uid="{00000000-0004-0000-0000-000022050000}"/>
    <hyperlink ref="E1326" location="A127880130C" display="A127880130C" xr:uid="{00000000-0004-0000-0000-000023050000}"/>
    <hyperlink ref="E1327" location="A127880134L" display="A127880134L" xr:uid="{00000000-0004-0000-0000-000024050000}"/>
    <hyperlink ref="E1328" location="A127838902F" display="A127838902F" xr:uid="{00000000-0004-0000-0000-000025050000}"/>
    <hyperlink ref="E1329" location="A127852590V" display="A127852590V" xr:uid="{00000000-0004-0000-0000-000026050000}"/>
    <hyperlink ref="E1330" location="A127866298V" display="A127866298V" xr:uid="{00000000-0004-0000-0000-000027050000}"/>
    <hyperlink ref="E1331" location="A127907478A" display="A127907478A" xr:uid="{00000000-0004-0000-0000-000028050000}"/>
    <hyperlink ref="E1332" location="A127838894T" display="A127838894T" xr:uid="{00000000-0004-0000-0000-000029050000}"/>
    <hyperlink ref="E1333" location="A127880106C" display="A127880106C" xr:uid="{00000000-0004-0000-0000-00002A050000}"/>
    <hyperlink ref="E1334" location="A127893670J" display="A127893670J" xr:uid="{00000000-0004-0000-0000-00002B050000}"/>
    <hyperlink ref="E1335" location="A127907482T" display="A127907482T" xr:uid="{00000000-0004-0000-0000-00002C050000}"/>
    <hyperlink ref="E1336" location="A127880110V" display="A127880110V" xr:uid="{00000000-0004-0000-0000-00002D050000}"/>
    <hyperlink ref="E1337" location="A127852594C" display="A127852594C" xr:uid="{00000000-0004-0000-0000-00002E050000}"/>
    <hyperlink ref="E1338" location="A127920962X" display="A127920962X" xr:uid="{00000000-0004-0000-0000-00002F050000}"/>
    <hyperlink ref="E1339" location="A127920966J" display="A127920966J" xr:uid="{00000000-0004-0000-0000-000030050000}"/>
    <hyperlink ref="E1340" location="A127893674T" display="A127893674T" xr:uid="{00000000-0004-0000-0000-000031050000}"/>
    <hyperlink ref="E1341" location="A127866302X" display="A127866302X" xr:uid="{00000000-0004-0000-0000-000032050000}"/>
    <hyperlink ref="E1342" location="A127907490T" display="A127907490T" xr:uid="{00000000-0004-0000-0000-000033050000}"/>
    <hyperlink ref="E1343" location="A127907494A" display="A127907494A" xr:uid="{00000000-0004-0000-0000-000034050000}"/>
    <hyperlink ref="E1344" location="A127866306J" display="A127866306J" xr:uid="{00000000-0004-0000-0000-000035050000}"/>
    <hyperlink ref="E1345" location="A127838898A" display="A127838898A" xr:uid="{00000000-0004-0000-0000-000036050000}"/>
    <hyperlink ref="E1346" location="A127880114C" display="A127880114C" xr:uid="{00000000-0004-0000-0000-000037050000}"/>
    <hyperlink ref="E1347" location="A127920970X" display="A127920970X" xr:uid="{00000000-0004-0000-0000-000038050000}"/>
    <hyperlink ref="E1348" location="A127866310X" display="A127866310X" xr:uid="{00000000-0004-0000-0000-000039050000}"/>
    <hyperlink ref="E1349" location="A127866314J" display="A127866314J" xr:uid="{00000000-0004-0000-0000-00003A050000}"/>
    <hyperlink ref="E1350" location="A127934962J" display="A127934962J" xr:uid="{00000000-0004-0000-0000-00003B050000}"/>
    <hyperlink ref="E1351" location="A127880118L" display="A127880118L" xr:uid="{00000000-0004-0000-0000-00003C050000}"/>
    <hyperlink ref="E1352" location="A127880122C" display="A127880122C" xr:uid="{00000000-0004-0000-0000-00003D050000}"/>
    <hyperlink ref="E1353" location="A127893690T" display="A127893690T" xr:uid="{00000000-0004-0000-0000-00003E050000}"/>
    <hyperlink ref="E1354" location="A127838906R" display="A127838906R" xr:uid="{00000000-0004-0000-0000-00003F050000}"/>
    <hyperlink ref="E1355" location="A127907498K" display="A127907498K" xr:uid="{00000000-0004-0000-0000-000040050000}"/>
    <hyperlink ref="E1356" location="A127880150L" display="A127880150L" xr:uid="{00000000-0004-0000-0000-000041050000}"/>
    <hyperlink ref="E1357" location="A127880154W" display="A127880154W" xr:uid="{00000000-0004-0000-0000-000042050000}"/>
    <hyperlink ref="E1358" location="A127893698K" display="A127893698K" xr:uid="{00000000-0004-0000-0000-000043050000}"/>
    <hyperlink ref="E1359" location="A127893702R" display="A127893702R" xr:uid="{00000000-0004-0000-0000-000044050000}"/>
    <hyperlink ref="E1360" location="A127880158F" display="A127880158F" xr:uid="{00000000-0004-0000-0000-000045050000}"/>
    <hyperlink ref="E1361" location="A127893706X" display="A127893706X" xr:uid="{00000000-0004-0000-0000-000046050000}"/>
    <hyperlink ref="E1362" location="A127893710R" display="A127893710R" xr:uid="{00000000-0004-0000-0000-000047050000}"/>
    <hyperlink ref="E1363" location="A127866322J" display="A127866322J" xr:uid="{00000000-0004-0000-0000-000048050000}"/>
    <hyperlink ref="E1364" location="A127852602T" display="A127852602T" xr:uid="{00000000-0004-0000-0000-000049050000}"/>
    <hyperlink ref="E1365" location="A127880138W" display="A127880138W" xr:uid="{00000000-0004-0000-0000-00004A050000}"/>
    <hyperlink ref="E1366" location="A127852606A" display="A127852606A" xr:uid="{00000000-0004-0000-0000-00004B050000}"/>
    <hyperlink ref="E1367" location="A127920978T" display="A127920978T" xr:uid="{00000000-0004-0000-0000-00004C050000}"/>
    <hyperlink ref="E1368" location="A127934970J" display="A127934970J" xr:uid="{00000000-0004-0000-0000-00004D050000}"/>
    <hyperlink ref="E1369" location="A127920982J" display="A127920982J" xr:uid="{00000000-0004-0000-0000-00004E050000}"/>
    <hyperlink ref="E1370" location="A127934974T" display="A127934974T" xr:uid="{00000000-0004-0000-0000-00004F050000}"/>
    <hyperlink ref="E1371" location="A127852610T" display="A127852610T" xr:uid="{00000000-0004-0000-0000-000050050000}"/>
    <hyperlink ref="E1372" location="A127880142L" display="A127880142L" xr:uid="{00000000-0004-0000-0000-000051050000}"/>
    <hyperlink ref="E1373" location="A127866326T" display="A127866326T" xr:uid="{00000000-0004-0000-0000-000052050000}"/>
    <hyperlink ref="E1374" location="A127934978A" display="A127934978A" xr:uid="{00000000-0004-0000-0000-000053050000}"/>
    <hyperlink ref="E1375" location="A127838910F" display="A127838910F" xr:uid="{00000000-0004-0000-0000-000054050000}"/>
    <hyperlink ref="E1376" location="A127852614A" display="A127852614A" xr:uid="{00000000-0004-0000-0000-000055050000}"/>
    <hyperlink ref="E1377" location="A127907502R" display="A127907502R" xr:uid="{00000000-0004-0000-0000-000056050000}"/>
    <hyperlink ref="E1378" location="A127866330J" display="A127866330J" xr:uid="{00000000-0004-0000-0000-000057050000}"/>
    <hyperlink ref="E1379" location="A127880146W" display="A127880146W" xr:uid="{00000000-0004-0000-0000-000058050000}"/>
    <hyperlink ref="E1380" location="A127893682T" display="A127893682T" xr:uid="{00000000-0004-0000-0000-000059050000}"/>
    <hyperlink ref="E1381" location="A127838914R" display="A127838914R" xr:uid="{00000000-0004-0000-0000-00005A050000}"/>
    <hyperlink ref="E1382" location="A127920986T" display="A127920986T" xr:uid="{00000000-0004-0000-0000-00005B050000}"/>
    <hyperlink ref="E1383" location="A127893686A" display="A127893686A" xr:uid="{00000000-0004-0000-0000-00005C050000}"/>
    <hyperlink ref="E1384" location="A127852618K" display="A127852618K" xr:uid="{00000000-0004-0000-0000-00005D050000}"/>
    <hyperlink ref="E1385" location="A127934982T" display="A127934982T" xr:uid="{00000000-0004-0000-0000-00005E050000}"/>
    <hyperlink ref="E1386" location="A127920990J" display="A127920990J" xr:uid="{00000000-0004-0000-0000-00005F050000}"/>
    <hyperlink ref="E1387" location="A127852626K" display="A127852626K" xr:uid="{00000000-0004-0000-0000-000060050000}"/>
    <hyperlink ref="E1388" location="A127934986A" display="A127934986A" xr:uid="{00000000-0004-0000-0000-000061050000}"/>
    <hyperlink ref="E1389" location="A127907510R" display="A127907510R" xr:uid="{00000000-0004-0000-0000-000062050000}"/>
    <hyperlink ref="E1390" location="A127838926X" display="A127838926X" xr:uid="{00000000-0004-0000-0000-000063050000}"/>
    <hyperlink ref="E1391" location="A127893738T" display="A127893738T" xr:uid="{00000000-0004-0000-0000-000064050000}"/>
    <hyperlink ref="E1392" location="A127893742J" display="A127893742J" xr:uid="{00000000-0004-0000-0000-000065050000}"/>
    <hyperlink ref="E1393" location="A127838930R" display="A127838930R" xr:uid="{00000000-0004-0000-0000-000066050000}"/>
    <hyperlink ref="E1394" location="A127921002J" display="A127921002J" xr:uid="{00000000-0004-0000-0000-000067050000}"/>
    <hyperlink ref="E1395" location="A127934994A" display="A127934994A" xr:uid="{00000000-0004-0000-0000-000068050000}"/>
    <hyperlink ref="E1396" location="A127921006T" display="A127921006T" xr:uid="{00000000-0004-0000-0000-000069050000}"/>
    <hyperlink ref="E1397" location="A127934990T" display="A127934990T" xr:uid="{00000000-0004-0000-0000-00006A050000}"/>
    <hyperlink ref="E1398" location="A127920994T" display="A127920994T" xr:uid="{00000000-0004-0000-0000-00006B050000}"/>
    <hyperlink ref="E1399" location="A127880162W" display="A127880162W" xr:uid="{00000000-0004-0000-0000-00006C050000}"/>
    <hyperlink ref="E1400" location="A127907506X" display="A127907506X" xr:uid="{00000000-0004-0000-0000-00006D050000}"/>
    <hyperlink ref="E1401" location="A127880166F" display="A127880166F" xr:uid="{00000000-0004-0000-0000-00006E050000}"/>
    <hyperlink ref="E1402" location="A127880170W" display="A127880170W" xr:uid="{00000000-0004-0000-0000-00006F050000}"/>
    <hyperlink ref="E1403" location="A127852622A" display="A127852622A" xr:uid="{00000000-0004-0000-0000-000070050000}"/>
    <hyperlink ref="E1404" location="A127893714X" display="A127893714X" xr:uid="{00000000-0004-0000-0000-000071050000}"/>
    <hyperlink ref="E1405" location="A127893718J" display="A127893718J" xr:uid="{00000000-0004-0000-0000-000072050000}"/>
    <hyperlink ref="E1406" location="A127866334T" display="A127866334T" xr:uid="{00000000-0004-0000-0000-000073050000}"/>
    <hyperlink ref="E1407" location="A127866338A" display="A127866338A" xr:uid="{00000000-0004-0000-0000-000074050000}"/>
    <hyperlink ref="E1408" location="A127838918X" display="A127838918X" xr:uid="{00000000-0004-0000-0000-000075050000}"/>
    <hyperlink ref="E1409" location="A127866342T" display="A127866342T" xr:uid="{00000000-0004-0000-0000-000076050000}"/>
    <hyperlink ref="E1410" location="A127907514X" display="A127907514X" xr:uid="{00000000-0004-0000-0000-000077050000}"/>
    <hyperlink ref="E1411" location="A127893722X" display="A127893722X" xr:uid="{00000000-0004-0000-0000-000078050000}"/>
    <hyperlink ref="E1412" location="A127838922R" display="A127838922R" xr:uid="{00000000-0004-0000-0000-000079050000}"/>
    <hyperlink ref="E1413" location="A127866346A" display="A127866346A" xr:uid="{00000000-0004-0000-0000-00007A050000}"/>
    <hyperlink ref="E1414" location="A127880174F" display="A127880174F" xr:uid="{00000000-0004-0000-0000-00007B050000}"/>
    <hyperlink ref="E1415" location="A127893726J" display="A127893726J" xr:uid="{00000000-0004-0000-0000-00007C050000}"/>
    <hyperlink ref="E1416" location="A127920998A" display="A127920998A" xr:uid="{00000000-0004-0000-0000-00007D050000}"/>
    <hyperlink ref="E1417" location="A127893730X" display="A127893730X" xr:uid="{00000000-0004-0000-0000-00007E050000}"/>
    <hyperlink ref="E1418" location="A127893734J" display="A127893734J" xr:uid="{00000000-0004-0000-0000-00007F050000}"/>
    <hyperlink ref="E1419" location="A127880178R" display="A127880178R" xr:uid="{00000000-0004-0000-0000-000080050000}"/>
    <hyperlink ref="E1420" location="A127907518J" display="A127907518J" xr:uid="{00000000-0004-0000-0000-000081050000}"/>
    <hyperlink ref="E1421" location="A127921018A" display="A127921018A" xr:uid="{00000000-0004-0000-0000-000082050000}"/>
    <hyperlink ref="E1422" location="A127921010J" display="A127921010J" xr:uid="{00000000-0004-0000-0000-000083050000}"/>
    <hyperlink ref="E1423" location="A127866354A" display="A127866354A" xr:uid="{00000000-0004-0000-0000-000084050000}"/>
    <hyperlink ref="E1424" location="A127866362A" display="A127866362A" xr:uid="{00000000-0004-0000-0000-000085050000}"/>
    <hyperlink ref="E1425" location="A127866370A" display="A127866370A" xr:uid="{00000000-0004-0000-0000-000086050000}"/>
    <hyperlink ref="E1426" location="A127838942X" display="A127838942X" xr:uid="{00000000-0004-0000-0000-000087050000}"/>
    <hyperlink ref="E1427" location="A127907526J" display="A127907526J" xr:uid="{00000000-0004-0000-0000-000088050000}"/>
    <hyperlink ref="E1428" location="A127907530X" display="A127907530X" xr:uid="{00000000-0004-0000-0000-000089050000}"/>
    <hyperlink ref="E1429" location="A127852638V" display="A127852638V" xr:uid="{00000000-0004-0000-0000-00008A050000}"/>
    <hyperlink ref="E1430" location="A127852642K" display="A127852642K" xr:uid="{00000000-0004-0000-0000-00008B050000}"/>
    <hyperlink ref="E1431" location="A127893746T" display="A127893746T" xr:uid="{00000000-0004-0000-0000-00008C050000}"/>
    <hyperlink ref="E1432" location="A127893750J" display="A127893750J" xr:uid="{00000000-0004-0000-0000-00008D050000}"/>
    <hyperlink ref="E1433" location="A127893754T" display="A127893754T" xr:uid="{00000000-0004-0000-0000-00008E050000}"/>
    <hyperlink ref="E1434" location="A127838934X" display="A127838934X" xr:uid="{00000000-0004-0000-0000-00008F050000}"/>
    <hyperlink ref="E1435" location="A127880186R" display="A127880186R" xr:uid="{00000000-0004-0000-0000-000090050000}"/>
    <hyperlink ref="E1436" location="A127852630A" display="A127852630A" xr:uid="{00000000-0004-0000-0000-000091050000}"/>
    <hyperlink ref="E1437" location="A127880190F" display="A127880190F" xr:uid="{00000000-0004-0000-0000-000092050000}"/>
    <hyperlink ref="E1438" location="A127893758A" display="A127893758A" xr:uid="{00000000-0004-0000-0000-000093050000}"/>
    <hyperlink ref="E1439" location="A127893762T" display="A127893762T" xr:uid="{00000000-0004-0000-0000-000094050000}"/>
    <hyperlink ref="E1440" location="A127866350T" display="A127866350T" xr:uid="{00000000-0004-0000-0000-000095050000}"/>
    <hyperlink ref="E1441" location="A127866358K" display="A127866358K" xr:uid="{00000000-0004-0000-0000-000096050000}"/>
    <hyperlink ref="E1442" location="A127880194R" display="A127880194R" xr:uid="{00000000-0004-0000-0000-000097050000}"/>
    <hyperlink ref="E1443" location="A127907522X" display="A127907522X" xr:uid="{00000000-0004-0000-0000-000098050000}"/>
    <hyperlink ref="E1444" location="A127852634K" display="A127852634K" xr:uid="{00000000-0004-0000-0000-000099050000}"/>
    <hyperlink ref="E1445" location="A127934998K" display="A127934998K" xr:uid="{00000000-0004-0000-0000-00009A050000}"/>
    <hyperlink ref="E1446" location="A127893766A" display="A127893766A" xr:uid="{00000000-0004-0000-0000-00009B050000}"/>
    <hyperlink ref="E1447" location="A127921014T" display="A127921014T" xr:uid="{00000000-0004-0000-0000-00009C050000}"/>
    <hyperlink ref="E1448" location="A127880198X" display="A127880198X" xr:uid="{00000000-0004-0000-0000-00009D050000}"/>
    <hyperlink ref="E1449" location="A127893770T" display="A127893770T" xr:uid="{00000000-0004-0000-0000-00009E050000}"/>
    <hyperlink ref="E1450" location="A127935002T" display="A127935002T" xr:uid="{00000000-0004-0000-0000-00009F050000}"/>
    <hyperlink ref="E1451" location="A127866366K" display="A127866366K" xr:uid="{00000000-0004-0000-0000-0000A0050000}"/>
    <hyperlink ref="E1452" location="A127838938J" display="A127838938J" xr:uid="{00000000-0004-0000-0000-0000A1050000}"/>
    <hyperlink ref="E1453" location="A127893774A" display="A127893774A" xr:uid="{00000000-0004-0000-0000-0000A2050000}"/>
    <hyperlink ref="E1454" location="A127866374K" display="A127866374K" xr:uid="{00000000-0004-0000-0000-0000A3050000}"/>
    <hyperlink ref="E1455" location="A127935122K" display="A127935122K" xr:uid="{00000000-0004-0000-0000-0000A4050000}"/>
    <hyperlink ref="E1456" location="A127921150K" display="A127921150K" xr:uid="{00000000-0004-0000-0000-0000A5050000}"/>
    <hyperlink ref="E1457" location="A127866482V" display="A127866482V" xr:uid="{00000000-0004-0000-0000-0000A6050000}"/>
    <hyperlink ref="E1458" location="A127907670A" display="A127907670A" xr:uid="{00000000-0004-0000-0000-0000A7050000}"/>
    <hyperlink ref="E1459" location="A127880306W" display="A127880306W" xr:uid="{00000000-0004-0000-0000-0000A8050000}"/>
    <hyperlink ref="E1460" location="A127852826C" display="A127852826C" xr:uid="{00000000-0004-0000-0000-0000A9050000}"/>
    <hyperlink ref="E1461" location="A127922262W" display="A127922262W" xr:uid="{00000000-0004-0000-0000-0000AA050000}"/>
    <hyperlink ref="E1462" location="A127894814A" display="A127894814A" xr:uid="{00000000-0004-0000-0000-0000AB050000}"/>
    <hyperlink ref="E1463" location="A127894830A" display="A127894830A" xr:uid="{00000000-0004-0000-0000-0000AC050000}"/>
    <hyperlink ref="E1464" location="A127854002X" display="A127854002X" xr:uid="{00000000-0004-0000-0000-0000AD050000}"/>
    <hyperlink ref="E1465" location="A127840074A" display="A127840074A" xr:uid="{00000000-0004-0000-0000-0000AE050000}"/>
    <hyperlink ref="E1466" location="A127854006J" display="A127854006J" xr:uid="{00000000-0004-0000-0000-0000AF050000}"/>
    <hyperlink ref="E1467" location="A127867530V" display="A127867530V" xr:uid="{00000000-0004-0000-0000-0000B0050000}"/>
    <hyperlink ref="E1468" location="A127936162W" display="A127936162W" xr:uid="{00000000-0004-0000-0000-0000B1050000}"/>
    <hyperlink ref="E1469" location="A127908702A" display="A127908702A" xr:uid="{00000000-0004-0000-0000-0000B2050000}"/>
    <hyperlink ref="E1470" location="A127922266F" display="A127922266F" xr:uid="{00000000-0004-0000-0000-0000B3050000}"/>
    <hyperlink ref="E1471" location="A127853982X" display="A127853982X" xr:uid="{00000000-0004-0000-0000-0000B4050000}"/>
    <hyperlink ref="E1472" location="A127936134L" display="A127936134L" xr:uid="{00000000-0004-0000-0000-0000B5050000}"/>
    <hyperlink ref="E1473" location="A127840066A" display="A127840066A" xr:uid="{00000000-0004-0000-0000-0000B6050000}"/>
    <hyperlink ref="E1474" location="A127936138W" display="A127936138W" xr:uid="{00000000-0004-0000-0000-0000B7050000}"/>
    <hyperlink ref="E1475" location="A127894818K" display="A127894818K" xr:uid="{00000000-0004-0000-0000-0000B8050000}"/>
    <hyperlink ref="E1476" location="A127894822A" display="A127894822A" xr:uid="{00000000-0004-0000-0000-0000B9050000}"/>
    <hyperlink ref="E1477" location="A127894826K" display="A127894826K" xr:uid="{00000000-0004-0000-0000-0000BA050000}"/>
    <hyperlink ref="E1478" location="A127936142L" display="A127936142L" xr:uid="{00000000-0004-0000-0000-0000BB050000}"/>
    <hyperlink ref="E1479" location="A127936146W" display="A127936146W" xr:uid="{00000000-0004-0000-0000-0000BC050000}"/>
    <hyperlink ref="E1480" location="A127853986J" display="A127853986J" xr:uid="{00000000-0004-0000-0000-0000BD050000}"/>
    <hyperlink ref="E1481" location="A127894834K" display="A127894834K" xr:uid="{00000000-0004-0000-0000-0000BE050000}"/>
    <hyperlink ref="E1482" location="A127853990X" display="A127853990X" xr:uid="{00000000-0004-0000-0000-0000BF050000}"/>
    <hyperlink ref="E1483" location="A127853994J" display="A127853994J" xr:uid="{00000000-0004-0000-0000-0000C0050000}"/>
    <hyperlink ref="E1484" location="A127894838V" display="A127894838V" xr:uid="{00000000-0004-0000-0000-0000C1050000}"/>
    <hyperlink ref="E1485" location="A127867514V" display="A127867514V" xr:uid="{00000000-0004-0000-0000-0000C2050000}"/>
    <hyperlink ref="E1486" location="A127894842K" display="A127894842K" xr:uid="{00000000-0004-0000-0000-0000C3050000}"/>
    <hyperlink ref="E1487" location="A127936150L" display="A127936150L" xr:uid="{00000000-0004-0000-0000-0000C4050000}"/>
    <hyperlink ref="E1488" location="A127867518C" display="A127867518C" xr:uid="{00000000-0004-0000-0000-0000C5050000}"/>
    <hyperlink ref="E1489" location="A127867522V" display="A127867522V" xr:uid="{00000000-0004-0000-0000-0000C6050000}"/>
    <hyperlink ref="E1490" location="A127853998T" display="A127853998T" xr:uid="{00000000-0004-0000-0000-0000C7050000}"/>
    <hyperlink ref="E1491" location="A127936154W" display="A127936154W" xr:uid="{00000000-0004-0000-0000-0000C8050000}"/>
    <hyperlink ref="E1492" location="A127840070T" display="A127840070T" xr:uid="{00000000-0004-0000-0000-0000C9050000}"/>
    <hyperlink ref="E1493" location="A127867526C" display="A127867526C" xr:uid="{00000000-0004-0000-0000-0000CA050000}"/>
    <hyperlink ref="E1494" location="A127936158F" display="A127936158F" xr:uid="{00000000-0004-0000-0000-0000CB050000}"/>
    <hyperlink ref="E1495" location="A127840078K" display="A127840078K" xr:uid="{00000000-0004-0000-0000-0000CC050000}"/>
    <hyperlink ref="E1496" location="A127840334K" display="A127840334K" xr:uid="{00000000-0004-0000-0000-0000CD050000}"/>
    <hyperlink ref="E1497" location="A127840306A" display="A127840306A" xr:uid="{00000000-0004-0000-0000-0000CE050000}"/>
    <hyperlink ref="E1498" location="A127840322A" display="A127840322A" xr:uid="{00000000-0004-0000-0000-0000CF050000}"/>
    <hyperlink ref="E1499" location="A127922502W" display="A127922502W" xr:uid="{00000000-0004-0000-0000-0000D0050000}"/>
    <hyperlink ref="E1500" location="A127895094J" display="A127895094J" xr:uid="{00000000-0004-0000-0000-0000D1050000}"/>
    <hyperlink ref="E1501" location="A127922506F" display="A127922506F" xr:uid="{00000000-0004-0000-0000-0000D2050000}"/>
    <hyperlink ref="E1502" location="A127854294L" display="A127854294L" xr:uid="{00000000-0004-0000-0000-0000D3050000}"/>
    <hyperlink ref="E1503" location="A127895098T" display="A127895098T" xr:uid="{00000000-0004-0000-0000-0000D4050000}"/>
    <hyperlink ref="E1504" location="A127908974F" display="A127908974F" xr:uid="{00000000-0004-0000-0000-0000D5050000}"/>
    <hyperlink ref="E1505" location="A127867790R" display="A127867790R" xr:uid="{00000000-0004-0000-0000-0000D6050000}"/>
    <hyperlink ref="E1506" location="A127867778X" display="A127867778X" xr:uid="{00000000-0004-0000-0000-0000D7050000}"/>
    <hyperlink ref="E1507" location="A127854274C" display="A127854274C" xr:uid="{00000000-0004-0000-0000-0000D8050000}"/>
    <hyperlink ref="E1508" location="A127840310T" display="A127840310T" xr:uid="{00000000-0004-0000-0000-0000D9050000}"/>
    <hyperlink ref="E1509" location="A127867782R" display="A127867782R" xr:uid="{00000000-0004-0000-0000-0000DA050000}"/>
    <hyperlink ref="E1510" location="A127936426R" display="A127936426R" xr:uid="{00000000-0004-0000-0000-0000DB050000}"/>
    <hyperlink ref="E1511" location="A127854278L" display="A127854278L" xr:uid="{00000000-0004-0000-0000-0000DC050000}"/>
    <hyperlink ref="E1512" location="A127840314A" display="A127840314A" xr:uid="{00000000-0004-0000-0000-0000DD050000}"/>
    <hyperlink ref="E1513" location="A127936430F" display="A127936430F" xr:uid="{00000000-0004-0000-0000-0000DE050000}"/>
    <hyperlink ref="E1514" location="A127881514J" display="A127881514J" xr:uid="{00000000-0004-0000-0000-0000DF050000}"/>
    <hyperlink ref="E1515" location="A127840318K" display="A127840318K" xr:uid="{00000000-0004-0000-0000-0000E0050000}"/>
    <hyperlink ref="E1516" location="A127895086J" display="A127895086J" xr:uid="{00000000-0004-0000-0000-0000E1050000}"/>
    <hyperlink ref="E1517" location="A127840326K" display="A127840326K" xr:uid="{00000000-0004-0000-0000-0000E2050000}"/>
    <hyperlink ref="E1518" location="A127881518T" display="A127881518T" xr:uid="{00000000-0004-0000-0000-0000E3050000}"/>
    <hyperlink ref="E1519" location="A127936434R" display="A127936434R" xr:uid="{00000000-0004-0000-0000-0000E4050000}"/>
    <hyperlink ref="E1520" location="A127854282C" display="A127854282C" xr:uid="{00000000-0004-0000-0000-0000E5050000}"/>
    <hyperlink ref="E1521" location="A127895090X" display="A127895090X" xr:uid="{00000000-0004-0000-0000-0000E6050000}"/>
    <hyperlink ref="E1522" location="A127908970W" display="A127908970W" xr:uid="{00000000-0004-0000-0000-0000E7050000}"/>
    <hyperlink ref="E1523" location="A127867786X" display="A127867786X" xr:uid="{00000000-0004-0000-0000-0000E8050000}"/>
    <hyperlink ref="E1524" location="A127936438X" display="A127936438X" xr:uid="{00000000-0004-0000-0000-0000E9050000}"/>
    <hyperlink ref="E1525" location="A127881522J" display="A127881522J" xr:uid="{00000000-0004-0000-0000-0000EA050000}"/>
    <hyperlink ref="E1526" location="A127881526T" display="A127881526T" xr:uid="{00000000-0004-0000-0000-0000EB050000}"/>
    <hyperlink ref="E1527" location="A127854286L" display="A127854286L" xr:uid="{00000000-0004-0000-0000-0000EC050000}"/>
    <hyperlink ref="E1528" location="A127840330A" display="A127840330A" xr:uid="{00000000-0004-0000-0000-0000ED050000}"/>
    <hyperlink ref="E1529" location="A127854290C" display="A127854290C" xr:uid="{00000000-0004-0000-0000-0000EE050000}"/>
    <hyperlink ref="E1530" location="A127881634A" display="A127881634A" xr:uid="{00000000-0004-0000-0000-0000EF050000}"/>
    <hyperlink ref="E1531" location="A127922574J" display="A127922574J" xr:uid="{00000000-0004-0000-0000-0000F0050000}"/>
    <hyperlink ref="E1532" location="A127840426V" display="A127840426V" xr:uid="{00000000-0004-0000-0000-0000F1050000}"/>
    <hyperlink ref="E1533" location="A127854370C" display="A127854370C" xr:uid="{00000000-0004-0000-0000-0000F2050000}"/>
    <hyperlink ref="E1534" location="A127895218X" display="A127895218X" xr:uid="{00000000-0004-0000-0000-0000F3050000}"/>
    <hyperlink ref="E1535" location="A127922590J" display="A127922590J" xr:uid="{00000000-0004-0000-0000-0000F4050000}"/>
    <hyperlink ref="E1536" location="A127867914F" display="A127867914F" xr:uid="{00000000-0004-0000-0000-0000F5050000}"/>
    <hyperlink ref="E1537" location="A127881638K" display="A127881638K" xr:uid="{00000000-0004-0000-0000-0000F6050000}"/>
    <hyperlink ref="E1538" location="A127854374L" display="A127854374L" xr:uid="{00000000-0004-0000-0000-0000F7050000}"/>
    <hyperlink ref="E1539" location="A127881642A" display="A127881642A" xr:uid="{00000000-0004-0000-0000-0000F8050000}"/>
    <hyperlink ref="E1540" location="A127854366L" display="A127854366L" xr:uid="{00000000-0004-0000-0000-0000F9050000}"/>
    <hyperlink ref="E1541" location="A127867898T" display="A127867898T" xr:uid="{00000000-0004-0000-0000-0000FA050000}"/>
    <hyperlink ref="E1542" location="A127936550X" display="A127936550X" xr:uid="{00000000-0004-0000-0000-0000FB050000}"/>
    <hyperlink ref="E1543" location="A127840422K" display="A127840422K" xr:uid="{00000000-0004-0000-0000-0000FC050000}"/>
    <hyperlink ref="E1544" location="A127895206R" display="A127895206R" xr:uid="{00000000-0004-0000-0000-0000FD050000}"/>
    <hyperlink ref="E1545" location="A127881610J" display="A127881610J" xr:uid="{00000000-0004-0000-0000-0000FE050000}"/>
    <hyperlink ref="E1546" location="A127881614T" display="A127881614T" xr:uid="{00000000-0004-0000-0000-0000FF050000}"/>
    <hyperlink ref="E1547" location="A127881618A" display="A127881618A" xr:uid="{00000000-0004-0000-0000-000000060000}"/>
    <hyperlink ref="E1548" location="A127867902W" display="A127867902W" xr:uid="{00000000-0004-0000-0000-000001060000}"/>
    <hyperlink ref="E1549" location="A127922578T" display="A127922578T" xr:uid="{00000000-0004-0000-0000-000002060000}"/>
    <hyperlink ref="E1550" location="A127909070J" display="A127909070J" xr:uid="{00000000-0004-0000-0000-000003060000}"/>
    <hyperlink ref="E1551" location="A127840430K" display="A127840430K" xr:uid="{00000000-0004-0000-0000-000004060000}"/>
    <hyperlink ref="E1552" location="A127922582J" display="A127922582J" xr:uid="{00000000-0004-0000-0000-000005060000}"/>
    <hyperlink ref="E1553" location="A127895210F" display="A127895210F" xr:uid="{00000000-0004-0000-0000-000006060000}"/>
    <hyperlink ref="E1554" location="A127922586T" display="A127922586T" xr:uid="{00000000-0004-0000-0000-000007060000}"/>
    <hyperlink ref="E1555" location="A127840434V" display="A127840434V" xr:uid="{00000000-0004-0000-0000-000008060000}"/>
    <hyperlink ref="E1556" location="A127881622T" display="A127881622T" xr:uid="{00000000-0004-0000-0000-000009060000}"/>
    <hyperlink ref="E1557" location="A127895214R" display="A127895214R" xr:uid="{00000000-0004-0000-0000-00000A060000}"/>
    <hyperlink ref="E1558" location="A127881626A" display="A127881626A" xr:uid="{00000000-0004-0000-0000-00000B060000}"/>
    <hyperlink ref="E1559" location="A127881630T" display="A127881630T" xr:uid="{00000000-0004-0000-0000-00000C060000}"/>
    <hyperlink ref="E1560" location="A127909074T" display="A127909074T" xr:uid="{00000000-0004-0000-0000-00000D060000}"/>
    <hyperlink ref="E1561" location="A127867906F" display="A127867906F" xr:uid="{00000000-0004-0000-0000-00000E060000}"/>
    <hyperlink ref="E1562" location="A127936554J" display="A127936554J" xr:uid="{00000000-0004-0000-0000-00000F060000}"/>
    <hyperlink ref="E1563" location="A127867910W" display="A127867910W" xr:uid="{00000000-0004-0000-0000-000010060000}"/>
    <hyperlink ref="E1564" location="A127854394W" display="A127854394W" xr:uid="{00000000-0004-0000-0000-000011060000}"/>
    <hyperlink ref="E1565" location="A127922594T" display="A127922594T" xr:uid="{00000000-0004-0000-0000-000012060000}"/>
    <hyperlink ref="E1566" location="A127895222R" display="A127895222R" xr:uid="{00000000-0004-0000-0000-000013060000}"/>
    <hyperlink ref="E1567" location="A127936570J" display="A127936570J" xr:uid="{00000000-0004-0000-0000-000014060000}"/>
    <hyperlink ref="E1568" location="A127922618X" display="A127922618X" xr:uid="{00000000-0004-0000-0000-000015060000}"/>
    <hyperlink ref="E1569" location="A127867926R" display="A127867926R" xr:uid="{00000000-0004-0000-0000-000016060000}"/>
    <hyperlink ref="E1570" location="A127854398F" display="A127854398F" xr:uid="{00000000-0004-0000-0000-000017060000}"/>
    <hyperlink ref="E1571" location="A127909082T" display="A127909082T" xr:uid="{00000000-0004-0000-0000-000018060000}"/>
    <hyperlink ref="E1572" location="A127881666V" display="A127881666V" xr:uid="{00000000-0004-0000-0000-000019060000}"/>
    <hyperlink ref="E1573" location="A127854402K" display="A127854402K" xr:uid="{00000000-0004-0000-0000-00001A060000}"/>
    <hyperlink ref="E1574" location="A127854378W" display="A127854378W" xr:uid="{00000000-0004-0000-0000-00001B060000}"/>
    <hyperlink ref="E1575" location="A127922598A" display="A127922598A" xr:uid="{00000000-0004-0000-0000-00001C060000}"/>
    <hyperlink ref="E1576" location="A127922602F" display="A127922602F" xr:uid="{00000000-0004-0000-0000-00001D060000}"/>
    <hyperlink ref="E1577" location="A127922606R" display="A127922606R" xr:uid="{00000000-0004-0000-0000-00001E060000}"/>
    <hyperlink ref="E1578" location="A127854382L" display="A127854382L" xr:uid="{00000000-0004-0000-0000-00001F060000}"/>
    <hyperlink ref="E1579" location="A127909078A" display="A127909078A" xr:uid="{00000000-0004-0000-0000-000020060000}"/>
    <hyperlink ref="E1580" location="A127867918R" display="A127867918R" xr:uid="{00000000-0004-0000-0000-000021060000}"/>
    <hyperlink ref="E1581" location="A127854386W" display="A127854386W" xr:uid="{00000000-0004-0000-0000-000022060000}"/>
    <hyperlink ref="E1582" location="A127840442V" display="A127840442V" xr:uid="{00000000-0004-0000-0000-000023060000}"/>
    <hyperlink ref="E1583" location="A127936558T" display="A127936558T" xr:uid="{00000000-0004-0000-0000-000024060000}"/>
    <hyperlink ref="E1584" location="A127881646K" display="A127881646K" xr:uid="{00000000-0004-0000-0000-000025060000}"/>
    <hyperlink ref="E1585" location="A127922610F" display="A127922610F" xr:uid="{00000000-0004-0000-0000-000026060000}"/>
    <hyperlink ref="E1586" location="A127840446C" display="A127840446C" xr:uid="{00000000-0004-0000-0000-000027060000}"/>
    <hyperlink ref="E1587" location="A127840450V" display="A127840450V" xr:uid="{00000000-0004-0000-0000-000028060000}"/>
    <hyperlink ref="E1588" location="A127867922F" display="A127867922F" xr:uid="{00000000-0004-0000-0000-000029060000}"/>
    <hyperlink ref="E1589" location="A127922614R" display="A127922614R" xr:uid="{00000000-0004-0000-0000-00002A060000}"/>
    <hyperlink ref="E1590" location="A127936562J" display="A127936562J" xr:uid="{00000000-0004-0000-0000-00002B060000}"/>
    <hyperlink ref="E1591" location="A127936566T" display="A127936566T" xr:uid="{00000000-0004-0000-0000-00002C060000}"/>
    <hyperlink ref="E1592" location="A127895226X" display="A127895226X" xr:uid="{00000000-0004-0000-0000-00002D060000}"/>
    <hyperlink ref="E1593" location="A127895230R" display="A127895230R" xr:uid="{00000000-0004-0000-0000-00002E060000}"/>
    <hyperlink ref="E1594" location="A127881650A" display="A127881650A" xr:uid="{00000000-0004-0000-0000-00002F060000}"/>
    <hyperlink ref="E1595" location="A127854390L" display="A127854390L" xr:uid="{00000000-0004-0000-0000-000030060000}"/>
    <hyperlink ref="E1596" location="A127881654K" display="A127881654K" xr:uid="{00000000-0004-0000-0000-000031060000}"/>
    <hyperlink ref="E1597" location="A127881658V" display="A127881658V" xr:uid="{00000000-0004-0000-0000-000032060000}"/>
    <hyperlink ref="E1598" location="A127840478W" display="A127840478W" xr:uid="{00000000-0004-0000-0000-000033060000}"/>
    <hyperlink ref="E1599" location="A127895234X" display="A127895234X" xr:uid="{00000000-0004-0000-0000-000034060000}"/>
    <hyperlink ref="E1600" location="A127922626X" display="A127922626X" xr:uid="{00000000-0004-0000-0000-000035060000}"/>
    <hyperlink ref="E1601" location="A127840474L" display="A127840474L" xr:uid="{00000000-0004-0000-0000-000036060000}"/>
    <hyperlink ref="E1602" location="A127854414V" display="A127854414V" xr:uid="{00000000-0004-0000-0000-000037060000}"/>
    <hyperlink ref="E1603" location="A127867942R" display="A127867942R" xr:uid="{00000000-0004-0000-0000-000038060000}"/>
    <hyperlink ref="E1604" location="A127881678C" display="A127881678C" xr:uid="{00000000-0004-0000-0000-000039060000}"/>
    <hyperlink ref="E1605" location="A127881682V" display="A127881682V" xr:uid="{00000000-0004-0000-0000-00003A060000}"/>
    <hyperlink ref="E1606" location="A127867946X" display="A127867946X" xr:uid="{00000000-0004-0000-0000-00003B060000}"/>
    <hyperlink ref="E1607" location="A127867950R" display="A127867950R" xr:uid="{00000000-0004-0000-0000-00003C060000}"/>
    <hyperlink ref="E1608" location="A127922622R" display="A127922622R" xr:uid="{00000000-0004-0000-0000-00003D060000}"/>
    <hyperlink ref="E1609" location="A127867930F" display="A127867930F" xr:uid="{00000000-0004-0000-0000-00003E060000}"/>
    <hyperlink ref="E1610" location="A127895238J" display="A127895238J" xr:uid="{00000000-0004-0000-0000-00003F060000}"/>
    <hyperlink ref="E1611" location="A127840454C" display="A127840454C" xr:uid="{00000000-0004-0000-0000-000040060000}"/>
    <hyperlink ref="E1612" location="A127881670K" display="A127881670K" xr:uid="{00000000-0004-0000-0000-000041060000}"/>
    <hyperlink ref="E1613" location="A127895242X" display="A127895242X" xr:uid="{00000000-0004-0000-0000-000042060000}"/>
    <hyperlink ref="E1614" location="A127854406V" display="A127854406V" xr:uid="{00000000-0004-0000-0000-000043060000}"/>
    <hyperlink ref="E1615" location="A127867934R" display="A127867934R" xr:uid="{00000000-0004-0000-0000-000044060000}"/>
    <hyperlink ref="E1616" location="A127895246J" display="A127895246J" xr:uid="{00000000-0004-0000-0000-000045060000}"/>
    <hyperlink ref="E1617" location="A127936574T" display="A127936574T" xr:uid="{00000000-0004-0000-0000-000046060000}"/>
    <hyperlink ref="E1618" location="A127881674V" display="A127881674V" xr:uid="{00000000-0004-0000-0000-000047060000}"/>
    <hyperlink ref="E1619" location="A127840458L" display="A127840458L" xr:uid="{00000000-0004-0000-0000-000048060000}"/>
    <hyperlink ref="E1620" location="A127909086A" display="A127909086A" xr:uid="{00000000-0004-0000-0000-000049060000}"/>
    <hyperlink ref="E1621" location="A127922630R" display="A127922630R" xr:uid="{00000000-0004-0000-0000-00004A060000}"/>
    <hyperlink ref="E1622" location="A127909090T" display="A127909090T" xr:uid="{00000000-0004-0000-0000-00004B060000}"/>
    <hyperlink ref="E1623" location="A127922634X" display="A127922634X" xr:uid="{00000000-0004-0000-0000-00004C060000}"/>
    <hyperlink ref="E1624" location="A127922638J" display="A127922638J" xr:uid="{00000000-0004-0000-0000-00004D060000}"/>
    <hyperlink ref="E1625" location="A127840462C" display="A127840462C" xr:uid="{00000000-0004-0000-0000-00004E060000}"/>
    <hyperlink ref="E1626" location="A127840466L" display="A127840466L" xr:uid="{00000000-0004-0000-0000-00004F060000}"/>
    <hyperlink ref="E1627" location="A127840470C" display="A127840470C" xr:uid="{00000000-0004-0000-0000-000050060000}"/>
    <hyperlink ref="E1628" location="A127922642X" display="A127922642X" xr:uid="{00000000-0004-0000-0000-000051060000}"/>
    <hyperlink ref="E1629" location="A127867938X" display="A127867938X" xr:uid="{00000000-0004-0000-0000-000052060000}"/>
    <hyperlink ref="E1630" location="A127854410K" display="A127854410K" xr:uid="{00000000-0004-0000-0000-000053060000}"/>
    <hyperlink ref="E1631" location="A127854418C" display="A127854418C" xr:uid="{00000000-0004-0000-0000-000054060000}"/>
    <hyperlink ref="E1632" location="A127881706A" display="A127881706A" xr:uid="{00000000-0004-0000-0000-000055060000}"/>
    <hyperlink ref="E1633" location="A127909094A" display="A127909094A" xr:uid="{00000000-0004-0000-0000-000056060000}"/>
    <hyperlink ref="E1634" location="A127867954X" display="A127867954X" xr:uid="{00000000-0004-0000-0000-000057060000}"/>
    <hyperlink ref="E1635" location="A127922658T" display="A127922658T" xr:uid="{00000000-0004-0000-0000-000058060000}"/>
    <hyperlink ref="E1636" location="A127895266T" display="A127895266T" xr:uid="{00000000-0004-0000-0000-000059060000}"/>
    <hyperlink ref="E1637" location="A127922670J" display="A127922670J" xr:uid="{00000000-0004-0000-0000-00005A060000}"/>
    <hyperlink ref="E1638" location="A127854434C" display="A127854434C" xr:uid="{00000000-0004-0000-0000-00005B060000}"/>
    <hyperlink ref="E1639" location="A127909102R" display="A127909102R" xr:uid="{00000000-0004-0000-0000-00005C060000}"/>
    <hyperlink ref="E1640" location="A127840506V" display="A127840506V" xr:uid="{00000000-0004-0000-0000-00005D060000}"/>
    <hyperlink ref="E1641" location="A127867958J" display="A127867958J" xr:uid="{00000000-0004-0000-0000-00005E060000}"/>
    <hyperlink ref="E1642" location="A127922646J" display="A127922646J" xr:uid="{00000000-0004-0000-0000-00005F060000}"/>
    <hyperlink ref="E1643" location="A127881686C" display="A127881686C" xr:uid="{00000000-0004-0000-0000-000060060000}"/>
    <hyperlink ref="E1644" location="A127895250X" display="A127895250X" xr:uid="{00000000-0004-0000-0000-000061060000}"/>
    <hyperlink ref="E1645" location="A127895254J" display="A127895254J" xr:uid="{00000000-0004-0000-0000-000062060000}"/>
    <hyperlink ref="E1646" location="A127854422V" display="A127854422V" xr:uid="{00000000-0004-0000-0000-000063060000}"/>
    <hyperlink ref="E1647" location="A127840486W" display="A127840486W" xr:uid="{00000000-0004-0000-0000-000064060000}"/>
    <hyperlink ref="E1648" location="A127881690V" display="A127881690V" xr:uid="{00000000-0004-0000-0000-000065060000}"/>
    <hyperlink ref="E1649" location="A127854426C" display="A127854426C" xr:uid="{00000000-0004-0000-0000-000066060000}"/>
    <hyperlink ref="E1650" location="A127840490L" display="A127840490L" xr:uid="{00000000-0004-0000-0000-000067060000}"/>
    <hyperlink ref="E1651" location="A127936578A" display="A127936578A" xr:uid="{00000000-0004-0000-0000-000068060000}"/>
    <hyperlink ref="E1652" location="A127881694C" display="A127881694C" xr:uid="{00000000-0004-0000-0000-000069060000}"/>
    <hyperlink ref="E1653" location="A127936582T" display="A127936582T" xr:uid="{00000000-0004-0000-0000-00006A060000}"/>
    <hyperlink ref="E1654" location="A127840494W" display="A127840494W" xr:uid="{00000000-0004-0000-0000-00006B060000}"/>
    <hyperlink ref="E1655" location="A127909098K" display="A127909098K" xr:uid="{00000000-0004-0000-0000-00006C060000}"/>
    <hyperlink ref="E1656" location="A127881698L" display="A127881698L" xr:uid="{00000000-0004-0000-0000-00006D060000}"/>
    <hyperlink ref="E1657" location="A127895258T" display="A127895258T" xr:uid="{00000000-0004-0000-0000-00006E060000}"/>
    <hyperlink ref="E1658" location="A127840498F" display="A127840498F" xr:uid="{00000000-0004-0000-0000-00006F060000}"/>
    <hyperlink ref="E1659" location="A127922650X" display="A127922650X" xr:uid="{00000000-0004-0000-0000-000070060000}"/>
    <hyperlink ref="E1660" location="A127922654J" display="A127922654J" xr:uid="{00000000-0004-0000-0000-000071060000}"/>
    <hyperlink ref="E1661" location="A127840502K" display="A127840502K" xr:uid="{00000000-0004-0000-0000-000072060000}"/>
    <hyperlink ref="E1662" location="A127895262J" display="A127895262J" xr:uid="{00000000-0004-0000-0000-000073060000}"/>
    <hyperlink ref="E1663" location="A127881702T" display="A127881702T" xr:uid="{00000000-0004-0000-0000-000074060000}"/>
    <hyperlink ref="E1664" location="A127854430V" display="A127854430V" xr:uid="{00000000-0004-0000-0000-000075060000}"/>
    <hyperlink ref="E1665" location="A127922662J" display="A127922662J" xr:uid="{00000000-0004-0000-0000-000076060000}"/>
    <hyperlink ref="E1666" location="A127881714A" display="A127881714A" xr:uid="{00000000-0004-0000-0000-000077060000}"/>
    <hyperlink ref="E1667" location="A127922674T" display="A127922674T" xr:uid="{00000000-0004-0000-0000-000078060000}"/>
    <hyperlink ref="E1668" location="A127922682T" display="A127922682T" xr:uid="{00000000-0004-0000-0000-000079060000}"/>
    <hyperlink ref="E1669" location="A127854446L" display="A127854446L" xr:uid="{00000000-0004-0000-0000-00007A060000}"/>
    <hyperlink ref="E1670" location="A127909122X" display="A127909122X" xr:uid="{00000000-0004-0000-0000-00007B060000}"/>
    <hyperlink ref="E1671" location="A127895278A" display="A127895278A" xr:uid="{00000000-0004-0000-0000-00007C060000}"/>
    <hyperlink ref="E1672" location="A127936594A" display="A127936594A" xr:uid="{00000000-0004-0000-0000-00007D060000}"/>
    <hyperlink ref="E1673" location="A127922694A" display="A127922694A" xr:uid="{00000000-0004-0000-0000-00007E060000}"/>
    <hyperlink ref="E1674" location="A127881718K" display="A127881718K" xr:uid="{00000000-0004-0000-0000-00007F060000}"/>
    <hyperlink ref="E1675" location="A127922698K" display="A127922698K" xr:uid="{00000000-0004-0000-0000-000080060000}"/>
    <hyperlink ref="E1676" location="A127867962X" display="A127867962X" xr:uid="{00000000-0004-0000-0000-000081060000}"/>
    <hyperlink ref="E1677" location="A127922678A" display="A127922678A" xr:uid="{00000000-0004-0000-0000-000082060000}"/>
    <hyperlink ref="E1678" location="A127895270J" display="A127895270J" xr:uid="{00000000-0004-0000-0000-000083060000}"/>
    <hyperlink ref="E1679" location="A127936586A" display="A127936586A" xr:uid="{00000000-0004-0000-0000-000084060000}"/>
    <hyperlink ref="E1680" location="A127909106X" display="A127909106X" xr:uid="{00000000-0004-0000-0000-000085060000}"/>
    <hyperlink ref="E1681" location="A127867966J" display="A127867966J" xr:uid="{00000000-0004-0000-0000-000086060000}"/>
    <hyperlink ref="E1682" location="A127867970X" display="A127867970X" xr:uid="{00000000-0004-0000-0000-000087060000}"/>
    <hyperlink ref="E1683" location="A127909110R" display="A127909110R" xr:uid="{00000000-0004-0000-0000-000088060000}"/>
    <hyperlink ref="E1684" location="A127909114X" display="A127909114X" xr:uid="{00000000-0004-0000-0000-000089060000}"/>
    <hyperlink ref="E1685" location="A127867974J" display="A127867974J" xr:uid="{00000000-0004-0000-0000-00008A060000}"/>
    <hyperlink ref="E1686" location="A127936590T" display="A127936590T" xr:uid="{00000000-0004-0000-0000-00008B060000}"/>
    <hyperlink ref="E1687" location="A127840510K" display="A127840510K" xr:uid="{00000000-0004-0000-0000-00008C060000}"/>
    <hyperlink ref="E1688" location="A127854438L" display="A127854438L" xr:uid="{00000000-0004-0000-0000-00008D060000}"/>
    <hyperlink ref="E1689" location="A127867978T" display="A127867978T" xr:uid="{00000000-0004-0000-0000-00008E060000}"/>
    <hyperlink ref="E1690" location="A127909118J" display="A127909118J" xr:uid="{00000000-0004-0000-0000-00008F060000}"/>
    <hyperlink ref="E1691" location="A127854442C" display="A127854442C" xr:uid="{00000000-0004-0000-0000-000090060000}"/>
    <hyperlink ref="E1692" location="A127840514V" display="A127840514V" xr:uid="{00000000-0004-0000-0000-000091060000}"/>
    <hyperlink ref="E1693" location="A127867982J" display="A127867982J" xr:uid="{00000000-0004-0000-0000-000092060000}"/>
    <hyperlink ref="E1694" location="A127922686A" display="A127922686A" xr:uid="{00000000-0004-0000-0000-000093060000}"/>
    <hyperlink ref="E1695" location="A127922690T" display="A127922690T" xr:uid="{00000000-0004-0000-0000-000094060000}"/>
    <hyperlink ref="E1696" location="A127881710T" display="A127881710T" xr:uid="{00000000-0004-0000-0000-000095060000}"/>
    <hyperlink ref="E1697" location="A127867986T" display="A127867986T" xr:uid="{00000000-0004-0000-0000-000096060000}"/>
    <hyperlink ref="E1698" location="A127895274T" display="A127895274T" xr:uid="{00000000-0004-0000-0000-000097060000}"/>
    <hyperlink ref="E1699" location="A127909126J" display="A127909126J" xr:uid="{00000000-0004-0000-0000-000098060000}"/>
    <hyperlink ref="E1700" location="A127895294A" display="A127895294A" xr:uid="{00000000-0004-0000-0000-000099060000}"/>
    <hyperlink ref="E1701" location="A127867994T" display="A127867994T" xr:uid="{00000000-0004-0000-0000-00009A060000}"/>
    <hyperlink ref="E1702" location="A127909142J" display="A127909142J" xr:uid="{00000000-0004-0000-0000-00009B060000}"/>
    <hyperlink ref="E1703" location="A127840534C" display="A127840534C" xr:uid="{00000000-0004-0000-0000-00009C060000}"/>
    <hyperlink ref="E1704" location="A127922726J" display="A127922726J" xr:uid="{00000000-0004-0000-0000-00009D060000}"/>
    <hyperlink ref="E1705" location="A127909150J" display="A127909150J" xr:uid="{00000000-0004-0000-0000-00009E060000}"/>
    <hyperlink ref="E1706" location="A127895302R" display="A127895302R" xr:uid="{00000000-0004-0000-0000-00009F060000}"/>
    <hyperlink ref="E1707" location="A127895306X" display="A127895306X" xr:uid="{00000000-0004-0000-0000-0000A0060000}"/>
    <hyperlink ref="E1708" location="A127881722A" display="A127881722A" xr:uid="{00000000-0004-0000-0000-0000A1060000}"/>
    <hyperlink ref="E1709" location="A127868010J" display="A127868010J" xr:uid="{00000000-0004-0000-0000-0000A2060000}"/>
    <hyperlink ref="E1710" location="A127936598K" display="A127936598K" xr:uid="{00000000-0004-0000-0000-0000A3060000}"/>
    <hyperlink ref="E1711" location="A127936602R" display="A127936602R" xr:uid="{00000000-0004-0000-0000-0000A4060000}"/>
    <hyperlink ref="E1712" location="A127840518C" display="A127840518C" xr:uid="{00000000-0004-0000-0000-0000A5060000}"/>
    <hyperlink ref="E1713" location="A127895282T" display="A127895282T" xr:uid="{00000000-0004-0000-0000-0000A6060000}"/>
    <hyperlink ref="E1714" location="A127909130X" display="A127909130X" xr:uid="{00000000-0004-0000-0000-0000A7060000}"/>
    <hyperlink ref="E1715" location="A127909134J" display="A127909134J" xr:uid="{00000000-0004-0000-0000-0000A8060000}"/>
    <hyperlink ref="E1716" location="A127840522V" display="A127840522V" xr:uid="{00000000-0004-0000-0000-0000A9060000}"/>
    <hyperlink ref="E1717" location="A127909138T" display="A127909138T" xr:uid="{00000000-0004-0000-0000-0000AA060000}"/>
    <hyperlink ref="E1718" location="A127922702R" display="A127922702R" xr:uid="{00000000-0004-0000-0000-0000AB060000}"/>
    <hyperlink ref="E1719" location="A127922706X" display="A127922706X" xr:uid="{00000000-0004-0000-0000-0000AC060000}"/>
    <hyperlink ref="E1720" location="A127922710R" display="A127922710R" xr:uid="{00000000-0004-0000-0000-0000AD060000}"/>
    <hyperlink ref="E1721" location="A127895286A" display="A127895286A" xr:uid="{00000000-0004-0000-0000-0000AE060000}"/>
    <hyperlink ref="E1722" location="A127867998A" display="A127867998A" xr:uid="{00000000-0004-0000-0000-0000AF060000}"/>
    <hyperlink ref="E1723" location="A127922714X" display="A127922714X" xr:uid="{00000000-0004-0000-0000-0000B0060000}"/>
    <hyperlink ref="E1724" location="A127909146T" display="A127909146T" xr:uid="{00000000-0004-0000-0000-0000B1060000}"/>
    <hyperlink ref="E1725" location="A127840526C" display="A127840526C" xr:uid="{00000000-0004-0000-0000-0000B2060000}"/>
    <hyperlink ref="E1726" location="A127895290T" display="A127895290T" xr:uid="{00000000-0004-0000-0000-0000B3060000}"/>
    <hyperlink ref="E1727" location="A127840530V" display="A127840530V" xr:uid="{00000000-0004-0000-0000-0000B4060000}"/>
    <hyperlink ref="E1728" location="A127922718J" display="A127922718J" xr:uid="{00000000-0004-0000-0000-0000B5060000}"/>
    <hyperlink ref="E1729" location="A127854450C" display="A127854450C" xr:uid="{00000000-0004-0000-0000-0000B6060000}"/>
    <hyperlink ref="E1730" location="A127936606X" display="A127936606X" xr:uid="{00000000-0004-0000-0000-0000B7060000}"/>
    <hyperlink ref="E1731" location="A127922722X" display="A127922722X" xr:uid="{00000000-0004-0000-0000-0000B8060000}"/>
    <hyperlink ref="E1732" location="A127868002J" display="A127868002J" xr:uid="{00000000-0004-0000-0000-0000B9060000}"/>
    <hyperlink ref="E1733" location="A127868006T" display="A127868006T" xr:uid="{00000000-0004-0000-0000-0000BA060000}"/>
    <hyperlink ref="E1734" location="A127854478F" display="A127854478F" xr:uid="{00000000-0004-0000-0000-0000BB060000}"/>
    <hyperlink ref="E1735" location="A127909154T" display="A127909154T" xr:uid="{00000000-0004-0000-0000-0000BC060000}"/>
    <hyperlink ref="E1736" location="A127895310R" display="A127895310R" xr:uid="{00000000-0004-0000-0000-0000BD060000}"/>
    <hyperlink ref="E1737" location="A127854474W" display="A127854474W" xr:uid="{00000000-0004-0000-0000-0000BE060000}"/>
    <hyperlink ref="E1738" location="A127881742K" display="A127881742K" xr:uid="{00000000-0004-0000-0000-0000BF060000}"/>
    <hyperlink ref="E1739" location="A127840554L" display="A127840554L" xr:uid="{00000000-0004-0000-0000-0000C0060000}"/>
    <hyperlink ref="E1740" location="A127909170T" display="A127909170T" xr:uid="{00000000-0004-0000-0000-0000C1060000}"/>
    <hyperlink ref="E1741" location="A127909174A" display="A127909174A" xr:uid="{00000000-0004-0000-0000-0000C2060000}"/>
    <hyperlink ref="E1742" location="A127936622X" display="A127936622X" xr:uid="{00000000-0004-0000-0000-0000C3060000}"/>
    <hyperlink ref="E1743" location="A127936626J" display="A127936626J" xr:uid="{00000000-0004-0000-0000-0000C4060000}"/>
    <hyperlink ref="E1744" location="A127881726K" display="A127881726K" xr:uid="{00000000-0004-0000-0000-0000C5060000}"/>
    <hyperlink ref="E1745" location="A127922730X" display="A127922730X" xr:uid="{00000000-0004-0000-0000-0000C6060000}"/>
    <hyperlink ref="E1746" location="A127936610R" display="A127936610R" xr:uid="{00000000-0004-0000-0000-0000C7060000}"/>
    <hyperlink ref="E1747" location="A127840538L" display="A127840538L" xr:uid="{00000000-0004-0000-0000-0000C8060000}"/>
    <hyperlink ref="E1748" location="A127936614X" display="A127936614X" xr:uid="{00000000-0004-0000-0000-0000C9060000}"/>
    <hyperlink ref="E1749" location="A127840542C" display="A127840542C" xr:uid="{00000000-0004-0000-0000-0000CA060000}"/>
    <hyperlink ref="E1750" location="A127868014T" display="A127868014T" xr:uid="{00000000-0004-0000-0000-0000CB060000}"/>
    <hyperlink ref="E1751" location="A127840546L" display="A127840546L" xr:uid="{00000000-0004-0000-0000-0000CC060000}"/>
    <hyperlink ref="E1752" location="A127854454L" display="A127854454L" xr:uid="{00000000-0004-0000-0000-0000CD060000}"/>
    <hyperlink ref="E1753" location="A127936618J" display="A127936618J" xr:uid="{00000000-0004-0000-0000-0000CE060000}"/>
    <hyperlink ref="E1754" location="A127854458W" display="A127854458W" xr:uid="{00000000-0004-0000-0000-0000CF060000}"/>
    <hyperlink ref="E1755" location="A127854462L" display="A127854462L" xr:uid="{00000000-0004-0000-0000-0000D0060000}"/>
    <hyperlink ref="E1756" location="A127881730A" display="A127881730A" xr:uid="{00000000-0004-0000-0000-0000D1060000}"/>
    <hyperlink ref="E1757" location="A127922734J" display="A127922734J" xr:uid="{00000000-0004-0000-0000-0000D2060000}"/>
    <hyperlink ref="E1758" location="A127909158A" display="A127909158A" xr:uid="{00000000-0004-0000-0000-0000D3060000}"/>
    <hyperlink ref="E1759" location="A127909162T" display="A127909162T" xr:uid="{00000000-0004-0000-0000-0000D4060000}"/>
    <hyperlink ref="E1760" location="A127922738T" display="A127922738T" xr:uid="{00000000-0004-0000-0000-0000D5060000}"/>
    <hyperlink ref="E1761" location="A127881734K" display="A127881734K" xr:uid="{00000000-0004-0000-0000-0000D6060000}"/>
    <hyperlink ref="E1762" location="A127854466W" display="A127854466W" xr:uid="{00000000-0004-0000-0000-0000D7060000}"/>
    <hyperlink ref="E1763" location="A127854470L" display="A127854470L" xr:uid="{00000000-0004-0000-0000-0000D8060000}"/>
    <hyperlink ref="E1764" location="A127840550C" display="A127840550C" xr:uid="{00000000-0004-0000-0000-0000D9060000}"/>
    <hyperlink ref="E1765" location="A127868018A" display="A127868018A" xr:uid="{00000000-0004-0000-0000-0000DA060000}"/>
    <hyperlink ref="E1766" location="A127881738V" display="A127881738V" xr:uid="{00000000-0004-0000-0000-0000DB060000}"/>
    <hyperlink ref="E1767" location="A127868022T" display="A127868022T" xr:uid="{00000000-0004-0000-0000-0000DC060000}"/>
    <hyperlink ref="E1768" location="A127908986R" display="A127908986R" xr:uid="{00000000-0004-0000-0000-0000DD060000}"/>
    <hyperlink ref="E1769" location="A127895102W" display="A127895102W" xr:uid="{00000000-0004-0000-0000-0000DE060000}"/>
    <hyperlink ref="E1770" location="A127908982F" display="A127908982F" xr:uid="{00000000-0004-0000-0000-0000DF060000}"/>
    <hyperlink ref="E1771" location="A127936458J" display="A127936458J" xr:uid="{00000000-0004-0000-0000-0000E0060000}"/>
    <hyperlink ref="E1772" location="A127895122F" display="A127895122F" xr:uid="{00000000-0004-0000-0000-0000E1060000}"/>
    <hyperlink ref="E1773" location="A127936466J" display="A127936466J" xr:uid="{00000000-0004-0000-0000-0000E2060000}"/>
    <hyperlink ref="E1774" location="A127895126R" display="A127895126R" xr:uid="{00000000-0004-0000-0000-0000E3060000}"/>
    <hyperlink ref="E1775" location="A127895130F" display="A127895130F" xr:uid="{00000000-0004-0000-0000-0000E4060000}"/>
    <hyperlink ref="E1776" location="A127922518R" display="A127922518R" xr:uid="{00000000-0004-0000-0000-0000E5060000}"/>
    <hyperlink ref="E1777" location="A127908990F" display="A127908990F" xr:uid="{00000000-0004-0000-0000-0000E6060000}"/>
    <hyperlink ref="E1778" location="A127908978R" display="A127908978R" xr:uid="{00000000-0004-0000-0000-0000E7060000}"/>
    <hyperlink ref="E1779" location="A127867794X" display="A127867794X" xr:uid="{00000000-0004-0000-0000-0000E8060000}"/>
    <hyperlink ref="E1780" location="A127854298W" display="A127854298W" xr:uid="{00000000-0004-0000-0000-0000E9060000}"/>
    <hyperlink ref="E1781" location="A127881534T" display="A127881534T" xr:uid="{00000000-0004-0000-0000-0000EA060000}"/>
    <hyperlink ref="E1782" location="A127867798J" display="A127867798J" xr:uid="{00000000-0004-0000-0000-0000EB060000}"/>
    <hyperlink ref="E1783" location="A127936442R" display="A127936442R" xr:uid="{00000000-0004-0000-0000-0000EC060000}"/>
    <hyperlink ref="E1784" location="A127895106F" display="A127895106F" xr:uid="{00000000-0004-0000-0000-0000ED060000}"/>
    <hyperlink ref="E1785" location="A127936446X" display="A127936446X" xr:uid="{00000000-0004-0000-0000-0000EE060000}"/>
    <hyperlink ref="E1786" location="A127936450R" display="A127936450R" xr:uid="{00000000-0004-0000-0000-0000EF060000}"/>
    <hyperlink ref="E1787" location="A127840338V" display="A127840338V" xr:uid="{00000000-0004-0000-0000-0000F0060000}"/>
    <hyperlink ref="E1788" location="A127881538A" display="A127881538A" xr:uid="{00000000-0004-0000-0000-0000F1060000}"/>
    <hyperlink ref="E1789" location="A127854302A" display="A127854302A" xr:uid="{00000000-0004-0000-0000-0000F2060000}"/>
    <hyperlink ref="E1790" location="A127840342K" display="A127840342K" xr:uid="{00000000-0004-0000-0000-0000F3060000}"/>
    <hyperlink ref="E1791" location="A127895110W" display="A127895110W" xr:uid="{00000000-0004-0000-0000-0000F4060000}"/>
    <hyperlink ref="E1792" location="A127895114F" display="A127895114F" xr:uid="{00000000-0004-0000-0000-0000F5060000}"/>
    <hyperlink ref="E1793" location="A127895118R" display="A127895118R" xr:uid="{00000000-0004-0000-0000-0000F6060000}"/>
    <hyperlink ref="E1794" location="A127936454X" display="A127936454X" xr:uid="{00000000-0004-0000-0000-0000F7060000}"/>
    <hyperlink ref="E1795" location="A127867802L" display="A127867802L" xr:uid="{00000000-0004-0000-0000-0000F8060000}"/>
    <hyperlink ref="E1796" location="A127867806W" display="A127867806W" xr:uid="{00000000-0004-0000-0000-0000F9060000}"/>
    <hyperlink ref="E1797" location="A127840346V" display="A127840346V" xr:uid="{00000000-0004-0000-0000-0000FA060000}"/>
    <hyperlink ref="E1798" location="A127936462X" display="A127936462X" xr:uid="{00000000-0004-0000-0000-0000FB060000}"/>
    <hyperlink ref="E1799" location="A127840350K" display="A127840350K" xr:uid="{00000000-0004-0000-0000-0000FC060000}"/>
    <hyperlink ref="E1800" location="A127881542T" display="A127881542T" xr:uid="{00000000-0004-0000-0000-0000FD060000}"/>
    <hyperlink ref="E1801" location="A127922510W" display="A127922510W" xr:uid="{00000000-0004-0000-0000-0000FE060000}"/>
    <hyperlink ref="E1802" location="A127936490J" display="A127936490J" xr:uid="{00000000-0004-0000-0000-0000FF060000}"/>
    <hyperlink ref="E1803" location="A127922522F" display="A127922522F" xr:uid="{00000000-0004-0000-0000-000000070000}"/>
    <hyperlink ref="E1804" location="A127881554A" display="A127881554A" xr:uid="{00000000-0004-0000-0000-000001070000}"/>
    <hyperlink ref="E1805" location="A127895142R" display="A127895142R" xr:uid="{00000000-0004-0000-0000-000002070000}"/>
    <hyperlink ref="E1806" location="A127922526R" display="A127922526R" xr:uid="{00000000-0004-0000-0000-000003070000}"/>
    <hyperlink ref="E1807" location="A127867826F" display="A127867826F" xr:uid="{00000000-0004-0000-0000-000004070000}"/>
    <hyperlink ref="E1808" location="A127840370V" display="A127840370V" xr:uid="{00000000-0004-0000-0000-000005070000}"/>
    <hyperlink ref="E1809" location="A127922530F" display="A127922530F" xr:uid="{00000000-0004-0000-0000-000006070000}"/>
    <hyperlink ref="E1810" location="A127840374C" display="A127840374C" xr:uid="{00000000-0004-0000-0000-000007070000}"/>
    <hyperlink ref="E1811" location="A127922534R" display="A127922534R" xr:uid="{00000000-0004-0000-0000-000008070000}"/>
    <hyperlink ref="E1812" location="A127936470X" display="A127936470X" xr:uid="{00000000-0004-0000-0000-000009070000}"/>
    <hyperlink ref="E1813" location="A127840354V" display="A127840354V" xr:uid="{00000000-0004-0000-0000-00000A070000}"/>
    <hyperlink ref="E1814" location="A127936474J" display="A127936474J" xr:uid="{00000000-0004-0000-0000-00000B070000}"/>
    <hyperlink ref="E1815" location="A127895134R" display="A127895134R" xr:uid="{00000000-0004-0000-0000-00000C070000}"/>
    <hyperlink ref="E1816" location="A127881546A" display="A127881546A" xr:uid="{00000000-0004-0000-0000-00000D070000}"/>
    <hyperlink ref="E1817" location="A127854306K" display="A127854306K" xr:uid="{00000000-0004-0000-0000-00000E070000}"/>
    <hyperlink ref="E1818" location="A127908994R" display="A127908994R" xr:uid="{00000000-0004-0000-0000-00000F070000}"/>
    <hyperlink ref="E1819" location="A127840358C" display="A127840358C" xr:uid="{00000000-0004-0000-0000-000010070000}"/>
    <hyperlink ref="E1820" location="A127881550T" display="A127881550T" xr:uid="{00000000-0004-0000-0000-000011070000}"/>
    <hyperlink ref="E1821" location="A127936478T" display="A127936478T" xr:uid="{00000000-0004-0000-0000-000012070000}"/>
    <hyperlink ref="E1822" location="A127867810L" display="A127867810L" xr:uid="{00000000-0004-0000-0000-000013070000}"/>
    <hyperlink ref="E1823" location="A127840362V" display="A127840362V" xr:uid="{00000000-0004-0000-0000-000014070000}"/>
    <hyperlink ref="E1824" location="A127840366C" display="A127840366C" xr:uid="{00000000-0004-0000-0000-000015070000}"/>
    <hyperlink ref="E1825" location="A127895138X" display="A127895138X" xr:uid="{00000000-0004-0000-0000-000016070000}"/>
    <hyperlink ref="E1826" location="A127936482J" display="A127936482J" xr:uid="{00000000-0004-0000-0000-000017070000}"/>
    <hyperlink ref="E1827" location="A127867814W" display="A127867814W" xr:uid="{00000000-0004-0000-0000-000018070000}"/>
    <hyperlink ref="E1828" location="A127908998X" display="A127908998X" xr:uid="{00000000-0004-0000-0000-000019070000}"/>
    <hyperlink ref="E1829" location="A127936486T" display="A127936486T" xr:uid="{00000000-0004-0000-0000-00001A070000}"/>
    <hyperlink ref="E1830" location="A127909002F" display="A127909002F" xr:uid="{00000000-0004-0000-0000-00001B070000}"/>
    <hyperlink ref="E1831" location="A127854310A" display="A127854310A" xr:uid="{00000000-0004-0000-0000-00001C070000}"/>
    <hyperlink ref="E1832" location="A127895146X" display="A127895146X" xr:uid="{00000000-0004-0000-0000-00001D070000}"/>
    <hyperlink ref="E1833" location="A127909006R" display="A127909006R" xr:uid="{00000000-0004-0000-0000-00001E070000}"/>
    <hyperlink ref="E1834" location="A127867818F" display="A127867818F" xr:uid="{00000000-0004-0000-0000-00001F070000}"/>
    <hyperlink ref="E1835" location="A127867822W" display="A127867822W" xr:uid="{00000000-0004-0000-0000-000020070000}"/>
    <hyperlink ref="E1836" location="A127936510F" display="A127936510F" xr:uid="{00000000-0004-0000-0000-000021070000}"/>
    <hyperlink ref="E1837" location="A127867830W" display="A127867830W" xr:uid="{00000000-0004-0000-0000-000022070000}"/>
    <hyperlink ref="E1838" location="A127867842F" display="A127867842F" xr:uid="{00000000-0004-0000-0000-000023070000}"/>
    <hyperlink ref="E1839" location="A127936502F" display="A127936502F" xr:uid="{00000000-0004-0000-0000-000024070000}"/>
    <hyperlink ref="E1840" location="A127895170X" display="A127895170X" xr:uid="{00000000-0004-0000-0000-000025070000}"/>
    <hyperlink ref="E1841" location="A127909022R" display="A127909022R" xr:uid="{00000000-0004-0000-0000-000026070000}"/>
    <hyperlink ref="E1842" location="A127895174J" display="A127895174J" xr:uid="{00000000-0004-0000-0000-000027070000}"/>
    <hyperlink ref="E1843" location="A127936514R" display="A127936514R" xr:uid="{00000000-0004-0000-0000-000028070000}"/>
    <hyperlink ref="E1844" location="A127922546X" display="A127922546X" xr:uid="{00000000-0004-0000-0000-000029070000}"/>
    <hyperlink ref="E1845" location="A127854330K" display="A127854330K" xr:uid="{00000000-0004-0000-0000-00002A070000}"/>
    <hyperlink ref="E1846" location="A127909010F" display="A127909010F" xr:uid="{00000000-0004-0000-0000-00002B070000}"/>
    <hyperlink ref="E1847" location="A127854314K" display="A127854314K" xr:uid="{00000000-0004-0000-0000-00002C070000}"/>
    <hyperlink ref="E1848" location="A127840378L" display="A127840378L" xr:uid="{00000000-0004-0000-0000-00002D070000}"/>
    <hyperlink ref="E1849" location="A127867834F" display="A127867834F" xr:uid="{00000000-0004-0000-0000-00002E070000}"/>
    <hyperlink ref="E1850" location="A127895154X" display="A127895154X" xr:uid="{00000000-0004-0000-0000-00002F070000}"/>
    <hyperlink ref="E1851" location="A127936494T" display="A127936494T" xr:uid="{00000000-0004-0000-0000-000030070000}"/>
    <hyperlink ref="E1852" location="A127895158J" display="A127895158J" xr:uid="{00000000-0004-0000-0000-000031070000}"/>
    <hyperlink ref="E1853" location="A127936498A" display="A127936498A" xr:uid="{00000000-0004-0000-0000-000032070000}"/>
    <hyperlink ref="E1854" location="A127867838R" display="A127867838R" xr:uid="{00000000-0004-0000-0000-000033070000}"/>
    <hyperlink ref="E1855" location="A127922538X" display="A127922538X" xr:uid="{00000000-0004-0000-0000-000034070000}"/>
    <hyperlink ref="E1856" location="A127895162X" display="A127895162X" xr:uid="{00000000-0004-0000-0000-000035070000}"/>
    <hyperlink ref="E1857" location="A127909014R" display="A127909014R" xr:uid="{00000000-0004-0000-0000-000036070000}"/>
    <hyperlink ref="E1858" location="A127867846R" display="A127867846R" xr:uid="{00000000-0004-0000-0000-000037070000}"/>
    <hyperlink ref="E1859" location="A127895166J" display="A127895166J" xr:uid="{00000000-0004-0000-0000-000038070000}"/>
    <hyperlink ref="E1860" location="A127840382C" display="A127840382C" xr:uid="{00000000-0004-0000-0000-000039070000}"/>
    <hyperlink ref="E1861" location="A127840386L" display="A127840386L" xr:uid="{00000000-0004-0000-0000-00003A070000}"/>
    <hyperlink ref="E1862" location="A127854318V" display="A127854318V" xr:uid="{00000000-0004-0000-0000-00003B070000}"/>
    <hyperlink ref="E1863" location="A127909018X" display="A127909018X" xr:uid="{00000000-0004-0000-0000-00003C070000}"/>
    <hyperlink ref="E1864" location="A127854322K" display="A127854322K" xr:uid="{00000000-0004-0000-0000-00003D070000}"/>
    <hyperlink ref="E1865" location="A127867850F" display="A127867850F" xr:uid="{00000000-0004-0000-0000-00003E070000}"/>
    <hyperlink ref="E1866" location="A127936506R" display="A127936506R" xr:uid="{00000000-0004-0000-0000-00003F070000}"/>
    <hyperlink ref="E1867" location="A127922542R" display="A127922542R" xr:uid="{00000000-0004-0000-0000-000040070000}"/>
    <hyperlink ref="E1868" location="A127840390C" display="A127840390C" xr:uid="{00000000-0004-0000-0000-000041070000}"/>
    <hyperlink ref="E1869" location="A127881558K" display="A127881558K" xr:uid="{00000000-0004-0000-0000-000042070000}"/>
    <hyperlink ref="E1870" location="A127909038J" display="A127909038J" xr:uid="{00000000-0004-0000-0000-000043070000}"/>
    <hyperlink ref="E1871" location="A127936518X" display="A127936518X" xr:uid="{00000000-0004-0000-0000-000044070000}"/>
    <hyperlink ref="E1872" location="A127881570A" display="A127881570A" xr:uid="{00000000-0004-0000-0000-000045070000}"/>
    <hyperlink ref="E1873" location="A127936522R" display="A127936522R" xr:uid="{00000000-0004-0000-0000-000046070000}"/>
    <hyperlink ref="E1874" location="A127881590K" display="A127881590K" xr:uid="{00000000-0004-0000-0000-000047070000}"/>
    <hyperlink ref="E1875" location="A127840402A" display="A127840402A" xr:uid="{00000000-0004-0000-0000-000048070000}"/>
    <hyperlink ref="E1876" location="A127840406K" display="A127840406K" xr:uid="{00000000-0004-0000-0000-000049070000}"/>
    <hyperlink ref="E1877" location="A127909046J" display="A127909046J" xr:uid="{00000000-0004-0000-0000-00004A070000}"/>
    <hyperlink ref="E1878" location="A127840410A" display="A127840410A" xr:uid="{00000000-0004-0000-0000-00004B070000}"/>
    <hyperlink ref="E1879" location="A127854354C" display="A127854354C" xr:uid="{00000000-0004-0000-0000-00004C070000}"/>
    <hyperlink ref="E1880" location="A127840394L" display="A127840394L" xr:uid="{00000000-0004-0000-0000-00004D070000}"/>
    <hyperlink ref="E1881" location="A127867854R" display="A127867854R" xr:uid="{00000000-0004-0000-0000-00004E070000}"/>
    <hyperlink ref="E1882" location="A127895178T" display="A127895178T" xr:uid="{00000000-0004-0000-0000-00004F070000}"/>
    <hyperlink ref="E1883" location="A127909026X" display="A127909026X" xr:uid="{00000000-0004-0000-0000-000050070000}"/>
    <hyperlink ref="E1884" location="A127840398W" display="A127840398W" xr:uid="{00000000-0004-0000-0000-000051070000}"/>
    <hyperlink ref="E1885" location="A127922550R" display="A127922550R" xr:uid="{00000000-0004-0000-0000-000052070000}"/>
    <hyperlink ref="E1886" location="A127881562A" display="A127881562A" xr:uid="{00000000-0004-0000-0000-000053070000}"/>
    <hyperlink ref="E1887" location="A127881566K" display="A127881566K" xr:uid="{00000000-0004-0000-0000-000054070000}"/>
    <hyperlink ref="E1888" location="A127854334V" display="A127854334V" xr:uid="{00000000-0004-0000-0000-000055070000}"/>
    <hyperlink ref="E1889" location="A127854338C" display="A127854338C" xr:uid="{00000000-0004-0000-0000-000056070000}"/>
    <hyperlink ref="E1890" location="A127854342V" display="A127854342V" xr:uid="{00000000-0004-0000-0000-000057070000}"/>
    <hyperlink ref="E1891" location="A127867858X" display="A127867858X" xr:uid="{00000000-0004-0000-0000-000058070000}"/>
    <hyperlink ref="E1892" location="A127854346C" display="A127854346C" xr:uid="{00000000-0004-0000-0000-000059070000}"/>
    <hyperlink ref="E1893" location="A127909030R" display="A127909030R" xr:uid="{00000000-0004-0000-0000-00005A070000}"/>
    <hyperlink ref="E1894" location="A127881574K" display="A127881574K" xr:uid="{00000000-0004-0000-0000-00005B070000}"/>
    <hyperlink ref="E1895" location="A127895182J" display="A127895182J" xr:uid="{00000000-0004-0000-0000-00005C070000}"/>
    <hyperlink ref="E1896" location="A127922554X" display="A127922554X" xr:uid="{00000000-0004-0000-0000-00005D070000}"/>
    <hyperlink ref="E1897" location="A127909034X" display="A127909034X" xr:uid="{00000000-0004-0000-0000-00005E070000}"/>
    <hyperlink ref="E1898" location="A127881578V" display="A127881578V" xr:uid="{00000000-0004-0000-0000-00005F070000}"/>
    <hyperlink ref="E1899" location="A127881582K" display="A127881582K" xr:uid="{00000000-0004-0000-0000-000060070000}"/>
    <hyperlink ref="E1900" location="A127854350V" display="A127854350V" xr:uid="{00000000-0004-0000-0000-000061070000}"/>
    <hyperlink ref="E1901" location="A127881586V" display="A127881586V" xr:uid="{00000000-0004-0000-0000-000062070000}"/>
    <hyperlink ref="E1902" location="A127936526X" display="A127936526X" xr:uid="{00000000-0004-0000-0000-000063070000}"/>
    <hyperlink ref="E1903" location="A127909042X" display="A127909042X" xr:uid="{00000000-0004-0000-0000-000064070000}"/>
    <hyperlink ref="E1904" location="A127909062J" display="A127909062J" xr:uid="{00000000-0004-0000-0000-000065070000}"/>
    <hyperlink ref="E1905" location="A127840414K" display="A127840414K" xr:uid="{00000000-0004-0000-0000-000066070000}"/>
    <hyperlink ref="E1906" location="A127922566J" display="A127922566J" xr:uid="{00000000-0004-0000-0000-000067070000}"/>
    <hyperlink ref="E1907" location="A127895194T" display="A127895194T" xr:uid="{00000000-0004-0000-0000-000068070000}"/>
    <hyperlink ref="E1908" location="A127867890X" display="A127867890X" xr:uid="{00000000-0004-0000-0000-000069070000}"/>
    <hyperlink ref="E1909" location="A127895202F" display="A127895202F" xr:uid="{00000000-0004-0000-0000-00006A070000}"/>
    <hyperlink ref="E1910" location="A127881606T" display="A127881606T" xr:uid="{00000000-0004-0000-0000-00006B070000}"/>
    <hyperlink ref="E1911" location="A127909066T" display="A127909066T" xr:uid="{00000000-0004-0000-0000-00006C070000}"/>
    <hyperlink ref="E1912" location="A127867894J" display="A127867894J" xr:uid="{00000000-0004-0000-0000-00006D070000}"/>
    <hyperlink ref="E1913" location="A127922570X" display="A127922570X" xr:uid="{00000000-0004-0000-0000-00006E070000}"/>
    <hyperlink ref="E1914" location="A127840418V" display="A127840418V" xr:uid="{00000000-0004-0000-0000-00006F070000}"/>
    <hyperlink ref="E1915" location="A127909050X" display="A127909050X" xr:uid="{00000000-0004-0000-0000-000070070000}"/>
    <hyperlink ref="E1916" location="A127867866X" display="A127867866X" xr:uid="{00000000-0004-0000-0000-000071070000}"/>
    <hyperlink ref="E1917" location="A127922558J" display="A127922558J" xr:uid="{00000000-0004-0000-0000-000072070000}"/>
    <hyperlink ref="E1918" location="A127922562X" display="A127922562X" xr:uid="{00000000-0004-0000-0000-000073070000}"/>
    <hyperlink ref="E1919" location="A127867870R" display="A127867870R" xr:uid="{00000000-0004-0000-0000-000074070000}"/>
    <hyperlink ref="E1920" location="A127895186T" display="A127895186T" xr:uid="{00000000-0004-0000-0000-000075070000}"/>
    <hyperlink ref="E1921" location="A127909054J" display="A127909054J" xr:uid="{00000000-0004-0000-0000-000076070000}"/>
    <hyperlink ref="E1922" location="A127867874X" display="A127867874X" xr:uid="{00000000-0004-0000-0000-000077070000}"/>
    <hyperlink ref="E1923" location="A127936530R" display="A127936530R" xr:uid="{00000000-0004-0000-0000-000078070000}"/>
    <hyperlink ref="E1924" location="A127881594V" display="A127881594V" xr:uid="{00000000-0004-0000-0000-000079070000}"/>
    <hyperlink ref="E1925" location="A127854358L" display="A127854358L" xr:uid="{00000000-0004-0000-0000-00007A070000}"/>
    <hyperlink ref="E1926" location="A127881598C" display="A127881598C" xr:uid="{00000000-0004-0000-0000-00007B070000}"/>
    <hyperlink ref="E1927" location="A127936534X" display="A127936534X" xr:uid="{00000000-0004-0000-0000-00007C070000}"/>
    <hyperlink ref="E1928" location="A127895190J" display="A127895190J" xr:uid="{00000000-0004-0000-0000-00007D070000}"/>
    <hyperlink ref="E1929" location="A127936538J" display="A127936538J" xr:uid="{00000000-0004-0000-0000-00007E070000}"/>
    <hyperlink ref="E1930" location="A127909058T" display="A127909058T" xr:uid="{00000000-0004-0000-0000-00007F070000}"/>
    <hyperlink ref="E1931" location="A127867878J" display="A127867878J" xr:uid="{00000000-0004-0000-0000-000080070000}"/>
    <hyperlink ref="E1932" location="A127867882X" display="A127867882X" xr:uid="{00000000-0004-0000-0000-000081070000}"/>
    <hyperlink ref="E1933" location="A127867886J" display="A127867886J" xr:uid="{00000000-0004-0000-0000-000082070000}"/>
    <hyperlink ref="E1934" location="A127895198A" display="A127895198A" xr:uid="{00000000-0004-0000-0000-000083070000}"/>
    <hyperlink ref="E1935" location="A127936542X" display="A127936542X" xr:uid="{00000000-0004-0000-0000-000084070000}"/>
    <hyperlink ref="E1936" location="A127936546J" display="A127936546J" xr:uid="{00000000-0004-0000-0000-000085070000}"/>
    <hyperlink ref="E1937" location="A127881602J" display="A127881602J" xr:uid="{00000000-0004-0000-0000-000086070000}"/>
    <hyperlink ref="E1938" location="A127922754T" display="A127922754T" xr:uid="{00000000-0004-0000-0000-000087070000}"/>
    <hyperlink ref="E1939" location="A127895314X" display="A127895314X" xr:uid="{00000000-0004-0000-0000-000088070000}"/>
    <hyperlink ref="E1940" location="A127840570L" display="A127840570L" xr:uid="{00000000-0004-0000-0000-000089070000}"/>
    <hyperlink ref="E1941" location="A127854482W" display="A127854482W" xr:uid="{00000000-0004-0000-0000-00008A070000}"/>
    <hyperlink ref="E1942" location="A127895318J" display="A127895318J" xr:uid="{00000000-0004-0000-0000-00008B070000}"/>
    <hyperlink ref="E1943" location="A127936650J" display="A127936650J" xr:uid="{00000000-0004-0000-0000-00008C070000}"/>
    <hyperlink ref="E1944" location="A127868982A" display="A127868982A" xr:uid="{00000000-0004-0000-0000-00008D070000}"/>
    <hyperlink ref="E1945" location="A127896370K" display="A127896370K" xr:uid="{00000000-0004-0000-0000-00008E070000}"/>
    <hyperlink ref="E1946" location="A127923778C" display="A127923778C" xr:uid="{00000000-0004-0000-0000-00008F070000}"/>
    <hyperlink ref="E1947" location="A127937670K" display="A127937670K" xr:uid="{00000000-0004-0000-0000-000090070000}"/>
    <hyperlink ref="E1948" location="A127855554R" display="A127855554R" xr:uid="{00000000-0004-0000-0000-000091070000}"/>
    <hyperlink ref="E1949" location="A127882866F" display="A127882866F" xr:uid="{00000000-0004-0000-0000-000092070000}"/>
    <hyperlink ref="E1950" location="A127855562R" display="A127855562R" xr:uid="{00000000-0004-0000-0000-000093070000}"/>
    <hyperlink ref="E1951" location="A127923790V" display="A127923790V" xr:uid="{00000000-0004-0000-0000-000094070000}"/>
    <hyperlink ref="E1952" location="A127882870W" display="A127882870W" xr:uid="{00000000-0004-0000-0000-000095070000}"/>
    <hyperlink ref="E1953" location="A127923794C" display="A127923794C" xr:uid="{00000000-0004-0000-0000-000096070000}"/>
    <hyperlink ref="E1954" location="A127923766V" display="A127923766V" xr:uid="{00000000-0004-0000-0000-000097070000}"/>
    <hyperlink ref="E1955" location="A127910146R" display="A127910146R" xr:uid="{00000000-0004-0000-0000-000098070000}"/>
    <hyperlink ref="E1956" location="A127923770K" display="A127923770K" xr:uid="{00000000-0004-0000-0000-000099070000}"/>
    <hyperlink ref="E1957" location="A127841614W" display="A127841614W" xr:uid="{00000000-0004-0000-0000-00009A070000}"/>
    <hyperlink ref="E1958" location="A127882854W" display="A127882854W" xr:uid="{00000000-0004-0000-0000-00009B070000}"/>
    <hyperlink ref="E1959" location="A127896374V" display="A127896374V" xr:uid="{00000000-0004-0000-0000-00009C070000}"/>
    <hyperlink ref="E1960" location="A127923774V" display="A127923774V" xr:uid="{00000000-0004-0000-0000-00009D070000}"/>
    <hyperlink ref="E1961" location="A127882858F" display="A127882858F" xr:uid="{00000000-0004-0000-0000-00009E070000}"/>
    <hyperlink ref="E1962" location="A127882862W" display="A127882862W" xr:uid="{00000000-0004-0000-0000-00009F070000}"/>
    <hyperlink ref="E1963" location="A127910150F" display="A127910150F" xr:uid="{00000000-0004-0000-0000-0000A0070000}"/>
    <hyperlink ref="E1964" location="A127855550F" display="A127855550F" xr:uid="{00000000-0004-0000-0000-0000A1070000}"/>
    <hyperlink ref="E1965" location="A127910154R" display="A127910154R" xr:uid="{00000000-0004-0000-0000-0000A2070000}"/>
    <hyperlink ref="E1966" location="A127937658V" display="A127937658V" xr:uid="{00000000-0004-0000-0000-0000A3070000}"/>
    <hyperlink ref="E1967" location="A127910158X" display="A127910158X" xr:uid="{00000000-0004-0000-0000-0000A4070000}"/>
    <hyperlink ref="E1968" location="A127937662K" display="A127937662K" xr:uid="{00000000-0004-0000-0000-0000A5070000}"/>
    <hyperlink ref="E1969" location="A127841618F" display="A127841618F" xr:uid="{00000000-0004-0000-0000-0000A6070000}"/>
    <hyperlink ref="E1970" location="A127937666V" display="A127937666V" xr:uid="{00000000-0004-0000-0000-0000A7070000}"/>
    <hyperlink ref="E1971" location="A127923782V" display="A127923782V" xr:uid="{00000000-0004-0000-0000-0000A8070000}"/>
    <hyperlink ref="E1972" location="A127868978K" display="A127868978K" xr:uid="{00000000-0004-0000-0000-0000A9070000}"/>
    <hyperlink ref="E1973" location="A127841622W" display="A127841622W" xr:uid="{00000000-0004-0000-0000-0000AA070000}"/>
    <hyperlink ref="E1974" location="A127937674V" display="A127937674V" xr:uid="{00000000-0004-0000-0000-0000AB070000}"/>
    <hyperlink ref="E1975" location="A127923786C" display="A127923786C" xr:uid="{00000000-0004-0000-0000-0000AC070000}"/>
    <hyperlink ref="E1976" location="A127910162R" display="A127910162R" xr:uid="{00000000-0004-0000-0000-0000AD070000}"/>
    <hyperlink ref="E1977" location="A127855558X" display="A127855558X" xr:uid="{00000000-0004-0000-0000-0000AE070000}"/>
    <hyperlink ref="E1978" location="A127868986K" display="A127868986K" xr:uid="{00000000-0004-0000-0000-0000AF070000}"/>
    <hyperlink ref="E1979" location="A127910438T" display="A127910438T" xr:uid="{00000000-0004-0000-0000-0000B0070000}"/>
    <hyperlink ref="E1980" location="A127869254W" display="A127869254W" xr:uid="{00000000-0004-0000-0000-0000B1070000}"/>
    <hyperlink ref="E1981" location="A127855802R" display="A127855802R" xr:uid="{00000000-0004-0000-0000-0000B2070000}"/>
    <hyperlink ref="E1982" location="A127841898K" display="A127841898K" xr:uid="{00000000-0004-0000-0000-0000B3070000}"/>
    <hyperlink ref="E1983" location="A127841902R" display="A127841902R" xr:uid="{00000000-0004-0000-0000-0000B4070000}"/>
    <hyperlink ref="E1984" location="A127910446T" display="A127910446T" xr:uid="{00000000-0004-0000-0000-0000B5070000}"/>
    <hyperlink ref="E1985" location="A127841906X" display="A127841906X" xr:uid="{00000000-0004-0000-0000-0000B6070000}"/>
    <hyperlink ref="E1986" location="A127841910R" display="A127841910R" xr:uid="{00000000-0004-0000-0000-0000B7070000}"/>
    <hyperlink ref="E1987" location="A127910450J" display="A127910450J" xr:uid="{00000000-0004-0000-0000-0000B8070000}"/>
    <hyperlink ref="E1988" location="A127855814X" display="A127855814X" xr:uid="{00000000-0004-0000-0000-0000B9070000}"/>
    <hyperlink ref="E1989" location="A127855794A" display="A127855794A" xr:uid="{00000000-0004-0000-0000-0000BA070000}"/>
    <hyperlink ref="E1990" location="A127937930V" display="A127937930V" xr:uid="{00000000-0004-0000-0000-0000BB070000}"/>
    <hyperlink ref="E1991" location="A127869258F" display="A127869258F" xr:uid="{00000000-0004-0000-0000-0000BC070000}"/>
    <hyperlink ref="E1992" location="A127841878A" display="A127841878A" xr:uid="{00000000-0004-0000-0000-0000BD070000}"/>
    <hyperlink ref="E1993" location="A127855798K" display="A127855798K" xr:uid="{00000000-0004-0000-0000-0000BE070000}"/>
    <hyperlink ref="E1994" location="A127883122J" display="A127883122J" xr:uid="{00000000-0004-0000-0000-0000BF070000}"/>
    <hyperlink ref="E1995" location="A127937934C" display="A127937934C" xr:uid="{00000000-0004-0000-0000-0000C0070000}"/>
    <hyperlink ref="E1996" location="A127924006W" display="A127924006W" xr:uid="{00000000-0004-0000-0000-0000C1070000}"/>
    <hyperlink ref="E1997" location="A127841882T" display="A127841882T" xr:uid="{00000000-0004-0000-0000-0000C2070000}"/>
    <hyperlink ref="E1998" location="A127896618C" display="A127896618C" xr:uid="{00000000-0004-0000-0000-0000C3070000}"/>
    <hyperlink ref="E1999" location="A127896622V" display="A127896622V" xr:uid="{00000000-0004-0000-0000-0000C4070000}"/>
    <hyperlink ref="E2000" location="A127841886A" display="A127841886A" xr:uid="{00000000-0004-0000-0000-0000C5070000}"/>
    <hyperlink ref="E2001" location="A127841890T" display="A127841890T" xr:uid="{00000000-0004-0000-0000-0000C6070000}"/>
    <hyperlink ref="E2002" location="A127855806X" display="A127855806X" xr:uid="{00000000-0004-0000-0000-0000C7070000}"/>
    <hyperlink ref="E2003" location="A127937938L" display="A127937938L" xr:uid="{00000000-0004-0000-0000-0000C8070000}"/>
    <hyperlink ref="E2004" location="A127910434J" display="A127910434J" xr:uid="{00000000-0004-0000-0000-0000C9070000}"/>
    <hyperlink ref="E2005" location="A127937942C" display="A127937942C" xr:uid="{00000000-0004-0000-0000-0000CA070000}"/>
    <hyperlink ref="E2006" location="A127883126T" display="A127883126T" xr:uid="{00000000-0004-0000-0000-0000CB070000}"/>
    <hyperlink ref="E2007" location="A127841894A" display="A127841894A" xr:uid="{00000000-0004-0000-0000-0000CC070000}"/>
    <hyperlink ref="E2008" location="A127924010L" display="A127924010L" xr:uid="{00000000-0004-0000-0000-0000CD070000}"/>
    <hyperlink ref="E2009" location="A127937946L" display="A127937946L" xr:uid="{00000000-0004-0000-0000-0000CE070000}"/>
    <hyperlink ref="E2010" location="A127924014W" display="A127924014W" xr:uid="{00000000-0004-0000-0000-0000CF070000}"/>
    <hyperlink ref="E2011" location="A127855810R" display="A127855810R" xr:uid="{00000000-0004-0000-0000-0000D0070000}"/>
    <hyperlink ref="E2012" location="A127910442J" display="A127910442J" xr:uid="{00000000-0004-0000-0000-0000D1070000}"/>
    <hyperlink ref="E2013" location="A127855902X" display="A127855902X" xr:uid="{00000000-0004-0000-0000-0000D2070000}"/>
    <hyperlink ref="E2014" location="A127938066J" display="A127938066J" xr:uid="{00000000-0004-0000-0000-0000D3070000}"/>
    <hyperlink ref="E2015" location="A127896710V" display="A127896710V" xr:uid="{00000000-0004-0000-0000-0000D4070000}"/>
    <hyperlink ref="E2016" location="A127869342W" display="A127869342W" xr:uid="{00000000-0004-0000-0000-0000D5070000}"/>
    <hyperlink ref="E2017" location="A127883242A" display="A127883242A" xr:uid="{00000000-0004-0000-0000-0000D6070000}"/>
    <hyperlink ref="E2018" location="A127896714C" display="A127896714C" xr:uid="{00000000-0004-0000-0000-0000D7070000}"/>
    <hyperlink ref="E2019" location="A127855906J" display="A127855906J" xr:uid="{00000000-0004-0000-0000-0000D8070000}"/>
    <hyperlink ref="E2020" location="A127924154X" display="A127924154X" xr:uid="{00000000-0004-0000-0000-0000D9070000}"/>
    <hyperlink ref="E2021" location="A127924158J" display="A127924158J" xr:uid="{00000000-0004-0000-0000-0000DA070000}"/>
    <hyperlink ref="E2022" location="A127924162X" display="A127924162X" xr:uid="{00000000-0004-0000-0000-0000DB070000}"/>
    <hyperlink ref="E2023" location="A127910514J" display="A127910514J" xr:uid="{00000000-0004-0000-0000-0000DC070000}"/>
    <hyperlink ref="E2024" location="A127924134R" display="A127924134R" xr:uid="{00000000-0004-0000-0000-0000DD070000}"/>
    <hyperlink ref="E2025" location="A127841994K" display="A127841994K" xr:uid="{00000000-0004-0000-0000-0000DE070000}"/>
    <hyperlink ref="E2026" location="A127883222T" display="A127883222T" xr:uid="{00000000-0004-0000-0000-0000DF070000}"/>
    <hyperlink ref="E2027" location="A127883226A" display="A127883226A" xr:uid="{00000000-0004-0000-0000-0000E0070000}"/>
    <hyperlink ref="E2028" location="A127841998V" display="A127841998V" xr:uid="{00000000-0004-0000-0000-0000E1070000}"/>
    <hyperlink ref="E2029" location="A127924138X" display="A127924138X" xr:uid="{00000000-0004-0000-0000-0000E2070000}"/>
    <hyperlink ref="E2030" location="A127842002A" display="A127842002A" xr:uid="{00000000-0004-0000-0000-0000E3070000}"/>
    <hyperlink ref="E2031" location="A127910518T" display="A127910518T" xr:uid="{00000000-0004-0000-0000-0000E4070000}"/>
    <hyperlink ref="E2032" location="A127938070X" display="A127938070X" xr:uid="{00000000-0004-0000-0000-0000E5070000}"/>
    <hyperlink ref="E2033" location="A127924142R" display="A127924142R" xr:uid="{00000000-0004-0000-0000-0000E6070000}"/>
    <hyperlink ref="E2034" location="A127938074J" display="A127938074J" xr:uid="{00000000-0004-0000-0000-0000E7070000}"/>
    <hyperlink ref="E2035" location="A127842006K" display="A127842006K" xr:uid="{00000000-0004-0000-0000-0000E8070000}"/>
    <hyperlink ref="E2036" location="A127869334W" display="A127869334W" xr:uid="{00000000-0004-0000-0000-0000E9070000}"/>
    <hyperlink ref="E2037" location="A127883230T" display="A127883230T" xr:uid="{00000000-0004-0000-0000-0000EA070000}"/>
    <hyperlink ref="E2038" location="A127910522J" display="A127910522J" xr:uid="{00000000-0004-0000-0000-0000EB070000}"/>
    <hyperlink ref="E2039" location="A127842010A" display="A127842010A" xr:uid="{00000000-0004-0000-0000-0000EC070000}"/>
    <hyperlink ref="E2040" location="A127869338F" display="A127869338F" xr:uid="{00000000-0004-0000-0000-0000ED070000}"/>
    <hyperlink ref="E2041" location="A127883234A" display="A127883234A" xr:uid="{00000000-0004-0000-0000-0000EE070000}"/>
    <hyperlink ref="E2042" location="A127910526T" display="A127910526T" xr:uid="{00000000-0004-0000-0000-0000EF070000}"/>
    <hyperlink ref="E2043" location="A127924146X" display="A127924146X" xr:uid="{00000000-0004-0000-0000-0000F0070000}"/>
    <hyperlink ref="E2044" location="A127883238K" display="A127883238K" xr:uid="{00000000-0004-0000-0000-0000F1070000}"/>
    <hyperlink ref="E2045" location="A127924150R" display="A127924150R" xr:uid="{00000000-0004-0000-0000-0000F2070000}"/>
    <hyperlink ref="E2046" location="A127910530J" display="A127910530J" xr:uid="{00000000-0004-0000-0000-0000F3070000}"/>
    <hyperlink ref="E2047" location="A127938090J" display="A127938090J" xr:uid="{00000000-0004-0000-0000-0000F4070000}"/>
    <hyperlink ref="E2048" location="A127869350W" display="A127869350W" xr:uid="{00000000-0004-0000-0000-0000F5070000}"/>
    <hyperlink ref="E2049" location="A127924170X" display="A127924170X" xr:uid="{00000000-0004-0000-0000-0000F6070000}"/>
    <hyperlink ref="E2050" location="A127938086T" display="A127938086T" xr:uid="{00000000-0004-0000-0000-0000F7070000}"/>
    <hyperlink ref="E2051" location="A127855922J" display="A127855922J" xr:uid="{00000000-0004-0000-0000-0000F8070000}"/>
    <hyperlink ref="E2052" location="A127910550T" display="A127910550T" xr:uid="{00000000-0004-0000-0000-0000F9070000}"/>
    <hyperlink ref="E2053" location="A127869362F" display="A127869362F" xr:uid="{00000000-0004-0000-0000-0000FA070000}"/>
    <hyperlink ref="E2054" location="A127938094T" display="A127938094T" xr:uid="{00000000-0004-0000-0000-0000FB070000}"/>
    <hyperlink ref="E2055" location="A127910554A" display="A127910554A" xr:uid="{00000000-0004-0000-0000-0000FC070000}"/>
    <hyperlink ref="E2056" location="A127938098A" display="A127938098A" xr:uid="{00000000-0004-0000-0000-0000FD070000}"/>
    <hyperlink ref="E2057" location="A127842014K" display="A127842014K" xr:uid="{00000000-0004-0000-0000-0000FE070000}"/>
    <hyperlink ref="E2058" location="A127883246K" display="A127883246K" xr:uid="{00000000-0004-0000-0000-0000FF070000}"/>
    <hyperlink ref="E2059" location="A127910534T" display="A127910534T" xr:uid="{00000000-0004-0000-0000-000000080000}"/>
    <hyperlink ref="E2060" location="A127924166J" display="A127924166J" xr:uid="{00000000-0004-0000-0000-000001080000}"/>
    <hyperlink ref="E2061" location="A127938078T" display="A127938078T" xr:uid="{00000000-0004-0000-0000-000002080000}"/>
    <hyperlink ref="E2062" location="A127896718L" display="A127896718L" xr:uid="{00000000-0004-0000-0000-000003080000}"/>
    <hyperlink ref="E2063" location="A127842018V" display="A127842018V" xr:uid="{00000000-0004-0000-0000-000004080000}"/>
    <hyperlink ref="E2064" location="A127855910X" display="A127855910X" xr:uid="{00000000-0004-0000-0000-000005080000}"/>
    <hyperlink ref="E2065" location="A127869354F" display="A127869354F" xr:uid="{00000000-0004-0000-0000-000006080000}"/>
    <hyperlink ref="E2066" location="A127883250A" display="A127883250A" xr:uid="{00000000-0004-0000-0000-000007080000}"/>
    <hyperlink ref="E2067" location="A127883254K" display="A127883254K" xr:uid="{00000000-0004-0000-0000-000008080000}"/>
    <hyperlink ref="E2068" location="A127869358R" display="A127869358R" xr:uid="{00000000-0004-0000-0000-000009080000}"/>
    <hyperlink ref="E2069" location="A127938082J" display="A127938082J" xr:uid="{00000000-0004-0000-0000-00000A080000}"/>
    <hyperlink ref="E2070" location="A127855914J" display="A127855914J" xr:uid="{00000000-0004-0000-0000-00000B080000}"/>
    <hyperlink ref="E2071" location="A127896722C" display="A127896722C" xr:uid="{00000000-0004-0000-0000-00000C080000}"/>
    <hyperlink ref="E2072" location="A127883258V" display="A127883258V" xr:uid="{00000000-0004-0000-0000-00000D080000}"/>
    <hyperlink ref="E2073" location="A127924174J" display="A127924174J" xr:uid="{00000000-0004-0000-0000-00000E080000}"/>
    <hyperlink ref="E2074" location="A127910538A" display="A127910538A" xr:uid="{00000000-0004-0000-0000-00000F080000}"/>
    <hyperlink ref="E2075" location="A127842022K" display="A127842022K" xr:uid="{00000000-0004-0000-0000-000010080000}"/>
    <hyperlink ref="E2076" location="A127883262K" display="A127883262K" xr:uid="{00000000-0004-0000-0000-000011080000}"/>
    <hyperlink ref="E2077" location="A127855918T" display="A127855918T" xr:uid="{00000000-0004-0000-0000-000012080000}"/>
    <hyperlink ref="E2078" location="A127896726L" display="A127896726L" xr:uid="{00000000-0004-0000-0000-000013080000}"/>
    <hyperlink ref="E2079" location="A127910542T" display="A127910542T" xr:uid="{00000000-0004-0000-0000-000014080000}"/>
    <hyperlink ref="E2080" location="A127896730C" display="A127896730C" xr:uid="{00000000-0004-0000-0000-000015080000}"/>
    <hyperlink ref="E2081" location="A127910562A" display="A127910562A" xr:uid="{00000000-0004-0000-0000-000016080000}"/>
    <hyperlink ref="E2082" location="A127896734L" display="A127896734L" xr:uid="{00000000-0004-0000-0000-000017080000}"/>
    <hyperlink ref="E2083" location="A127883270K" display="A127883270K" xr:uid="{00000000-0004-0000-0000-000018080000}"/>
    <hyperlink ref="E2084" location="A127883278C" display="A127883278C" xr:uid="{00000000-0004-0000-0000-000019080000}"/>
    <hyperlink ref="E2085" location="A127883282V" display="A127883282V" xr:uid="{00000000-0004-0000-0000-00001A080000}"/>
    <hyperlink ref="E2086" location="A127869378X" display="A127869378X" xr:uid="{00000000-0004-0000-0000-00001B080000}"/>
    <hyperlink ref="E2087" location="A127855946A" display="A127855946A" xr:uid="{00000000-0004-0000-0000-00001C080000}"/>
    <hyperlink ref="E2088" location="A127910566K" display="A127910566K" xr:uid="{00000000-0004-0000-0000-00001D080000}"/>
    <hyperlink ref="E2089" location="A127938114R" display="A127938114R" xr:uid="{00000000-0004-0000-0000-00001E080000}"/>
    <hyperlink ref="E2090" location="A127869382R" display="A127869382R" xr:uid="{00000000-0004-0000-0000-00001F080000}"/>
    <hyperlink ref="E2091" location="A127896738W" display="A127896738W" xr:uid="{00000000-0004-0000-0000-000020080000}"/>
    <hyperlink ref="E2092" location="A127938102F" display="A127938102F" xr:uid="{00000000-0004-0000-0000-000021080000}"/>
    <hyperlink ref="E2093" location="A127855926T" display="A127855926T" xr:uid="{00000000-0004-0000-0000-000022080000}"/>
    <hyperlink ref="E2094" location="A127869366R" display="A127869366R" xr:uid="{00000000-0004-0000-0000-000023080000}"/>
    <hyperlink ref="E2095" location="A127896742L" display="A127896742L" xr:uid="{00000000-0004-0000-0000-000024080000}"/>
    <hyperlink ref="E2096" location="A127924178T" display="A127924178T" xr:uid="{00000000-0004-0000-0000-000025080000}"/>
    <hyperlink ref="E2097" location="A127869370F" display="A127869370F" xr:uid="{00000000-0004-0000-0000-000026080000}"/>
    <hyperlink ref="E2098" location="A127883266V" display="A127883266V" xr:uid="{00000000-0004-0000-0000-000027080000}"/>
    <hyperlink ref="E2099" location="A127842026V" display="A127842026V" xr:uid="{00000000-0004-0000-0000-000028080000}"/>
    <hyperlink ref="E2100" location="A127842030K" display="A127842030K" xr:uid="{00000000-0004-0000-0000-000029080000}"/>
    <hyperlink ref="E2101" location="A127896746W" display="A127896746W" xr:uid="{00000000-0004-0000-0000-00002A080000}"/>
    <hyperlink ref="E2102" location="A127896750L" display="A127896750L" xr:uid="{00000000-0004-0000-0000-00002B080000}"/>
    <hyperlink ref="E2103" location="A127842034V" display="A127842034V" xr:uid="{00000000-0004-0000-0000-00002C080000}"/>
    <hyperlink ref="E2104" location="A127855930J" display="A127855930J" xr:uid="{00000000-0004-0000-0000-00002D080000}"/>
    <hyperlink ref="E2105" location="A127855934T" display="A127855934T" xr:uid="{00000000-0004-0000-0000-00002E080000}"/>
    <hyperlink ref="E2106" location="A127855938A" display="A127855938A" xr:uid="{00000000-0004-0000-0000-00002F080000}"/>
    <hyperlink ref="E2107" location="A127883274V" display="A127883274V" xr:uid="{00000000-0004-0000-0000-000030080000}"/>
    <hyperlink ref="E2108" location="A127910558K" display="A127910558K" xr:uid="{00000000-0004-0000-0000-000031080000}"/>
    <hyperlink ref="E2109" location="A127938106R" display="A127938106R" xr:uid="{00000000-0004-0000-0000-000032080000}"/>
    <hyperlink ref="E2110" location="A127924182J" display="A127924182J" xr:uid="{00000000-0004-0000-0000-000033080000}"/>
    <hyperlink ref="E2111" location="A127855942T" display="A127855942T" xr:uid="{00000000-0004-0000-0000-000034080000}"/>
    <hyperlink ref="E2112" location="A127869374R" display="A127869374R" xr:uid="{00000000-0004-0000-0000-000035080000}"/>
    <hyperlink ref="E2113" location="A127924186T" display="A127924186T" xr:uid="{00000000-0004-0000-0000-000036080000}"/>
    <hyperlink ref="E2114" location="A127883286C" display="A127883286C" xr:uid="{00000000-0004-0000-0000-000037080000}"/>
    <hyperlink ref="E2115" location="A127869402L" display="A127869402L" xr:uid="{00000000-0004-0000-0000-000038080000}"/>
    <hyperlink ref="E2116" location="A127924190J" display="A127924190J" xr:uid="{00000000-0004-0000-0000-000039080000}"/>
    <hyperlink ref="E2117" location="A127883290V" display="A127883290V" xr:uid="{00000000-0004-0000-0000-00003A080000}"/>
    <hyperlink ref="E2118" location="A127938130R" display="A127938130R" xr:uid="{00000000-0004-0000-0000-00003B080000}"/>
    <hyperlink ref="E2119" location="A127869406W" display="A127869406W" xr:uid="{00000000-0004-0000-0000-00003C080000}"/>
    <hyperlink ref="E2120" location="A127924210F" display="A127924210F" xr:uid="{00000000-0004-0000-0000-00003D080000}"/>
    <hyperlink ref="E2121" location="A127938134X" display="A127938134X" xr:uid="{00000000-0004-0000-0000-00003E080000}"/>
    <hyperlink ref="E2122" location="A127924214R" display="A127924214R" xr:uid="{00000000-0004-0000-0000-00003F080000}"/>
    <hyperlink ref="E2123" location="A127924218X" display="A127924218X" xr:uid="{00000000-0004-0000-0000-000040080000}"/>
    <hyperlink ref="E2124" location="A127869410L" display="A127869410L" xr:uid="{00000000-0004-0000-0000-000041080000}"/>
    <hyperlink ref="E2125" location="A127924194T" display="A127924194T" xr:uid="{00000000-0004-0000-0000-000042080000}"/>
    <hyperlink ref="E2126" location="A127938118X" display="A127938118X" xr:uid="{00000000-0004-0000-0000-000043080000}"/>
    <hyperlink ref="E2127" location="A127855950T" display="A127855950T" xr:uid="{00000000-0004-0000-0000-000044080000}"/>
    <hyperlink ref="E2128" location="A127869386X" display="A127869386X" xr:uid="{00000000-0004-0000-0000-000045080000}"/>
    <hyperlink ref="E2129" location="A127924198A" display="A127924198A" xr:uid="{00000000-0004-0000-0000-000046080000}"/>
    <hyperlink ref="E2130" location="A127869390R" display="A127869390R" xr:uid="{00000000-0004-0000-0000-000047080000}"/>
    <hyperlink ref="E2131" location="A127938122R" display="A127938122R" xr:uid="{00000000-0004-0000-0000-000048080000}"/>
    <hyperlink ref="E2132" location="A127896754W" display="A127896754W" xr:uid="{00000000-0004-0000-0000-000049080000}"/>
    <hyperlink ref="E2133" location="A127910570A" display="A127910570A" xr:uid="{00000000-0004-0000-0000-00004A080000}"/>
    <hyperlink ref="E2134" location="A127910574K" display="A127910574K" xr:uid="{00000000-0004-0000-0000-00004B080000}"/>
    <hyperlink ref="E2135" location="A127910578V" display="A127910578V" xr:uid="{00000000-0004-0000-0000-00004C080000}"/>
    <hyperlink ref="E2136" location="A127855954A" display="A127855954A" xr:uid="{00000000-0004-0000-0000-00004D080000}"/>
    <hyperlink ref="E2137" location="A127842038C" display="A127842038C" xr:uid="{00000000-0004-0000-0000-00004E080000}"/>
    <hyperlink ref="E2138" location="A127883294C" display="A127883294C" xr:uid="{00000000-0004-0000-0000-00004F080000}"/>
    <hyperlink ref="E2139" location="A127855958K" display="A127855958K" xr:uid="{00000000-0004-0000-0000-000050080000}"/>
    <hyperlink ref="E2140" location="A127924202F" display="A127924202F" xr:uid="{00000000-0004-0000-0000-000051080000}"/>
    <hyperlink ref="E2141" location="A127910582K" display="A127910582K" xr:uid="{00000000-0004-0000-0000-000052080000}"/>
    <hyperlink ref="E2142" location="A127869394X" display="A127869394X" xr:uid="{00000000-0004-0000-0000-000053080000}"/>
    <hyperlink ref="E2143" location="A127910586V" display="A127910586V" xr:uid="{00000000-0004-0000-0000-000054080000}"/>
    <hyperlink ref="E2144" location="A127938126X" display="A127938126X" xr:uid="{00000000-0004-0000-0000-000055080000}"/>
    <hyperlink ref="E2145" location="A127855962A" display="A127855962A" xr:uid="{00000000-0004-0000-0000-000056080000}"/>
    <hyperlink ref="E2146" location="A127924206R" display="A127924206R" xr:uid="{00000000-0004-0000-0000-000057080000}"/>
    <hyperlink ref="E2147" location="A127869398J" display="A127869398J" xr:uid="{00000000-0004-0000-0000-000058080000}"/>
    <hyperlink ref="E2148" location="A127910590K" display="A127910590K" xr:uid="{00000000-0004-0000-0000-000059080000}"/>
    <hyperlink ref="E2149" location="A127883318K" display="A127883318K" xr:uid="{00000000-0004-0000-0000-00005A080000}"/>
    <hyperlink ref="E2150" location="A127924222R" display="A127924222R" xr:uid="{00000000-0004-0000-0000-00005B080000}"/>
    <hyperlink ref="E2151" location="A127842046C" display="A127842046C" xr:uid="{00000000-0004-0000-0000-00005C080000}"/>
    <hyperlink ref="E2152" location="A127855990K" display="A127855990K" xr:uid="{00000000-0004-0000-0000-00005D080000}"/>
    <hyperlink ref="E2153" location="A127869426F" display="A127869426F" xr:uid="{00000000-0004-0000-0000-00005E080000}"/>
    <hyperlink ref="E2154" location="A127883326K" display="A127883326K" xr:uid="{00000000-0004-0000-0000-00005F080000}"/>
    <hyperlink ref="E2155" location="A127938150X" display="A127938150X" xr:uid="{00000000-0004-0000-0000-000060080000}"/>
    <hyperlink ref="E2156" location="A127924226X" display="A127924226X" xr:uid="{00000000-0004-0000-0000-000061080000}"/>
    <hyperlink ref="E2157" location="A127924230R" display="A127924230R" xr:uid="{00000000-0004-0000-0000-000062080000}"/>
    <hyperlink ref="E2158" location="A127855994V" display="A127855994V" xr:uid="{00000000-0004-0000-0000-000063080000}"/>
    <hyperlink ref="E2159" location="A127855970A" display="A127855970A" xr:uid="{00000000-0004-0000-0000-000064080000}"/>
    <hyperlink ref="E2160" location="A127855974K" display="A127855974K" xr:uid="{00000000-0004-0000-0000-000065080000}"/>
    <hyperlink ref="E2161" location="A127896758F" display="A127896758F" xr:uid="{00000000-0004-0000-0000-000066080000}"/>
    <hyperlink ref="E2162" location="A127910594V" display="A127910594V" xr:uid="{00000000-0004-0000-0000-000067080000}"/>
    <hyperlink ref="E2163" location="A127938138J" display="A127938138J" xr:uid="{00000000-0004-0000-0000-000068080000}"/>
    <hyperlink ref="E2164" location="A127855978V" display="A127855978V" xr:uid="{00000000-0004-0000-0000-000069080000}"/>
    <hyperlink ref="E2165" location="A127910598C" display="A127910598C" xr:uid="{00000000-0004-0000-0000-00006A080000}"/>
    <hyperlink ref="E2166" location="A127883298L" display="A127883298L" xr:uid="{00000000-0004-0000-0000-00006B080000}"/>
    <hyperlink ref="E2167" location="A127842042V" display="A127842042V" xr:uid="{00000000-0004-0000-0000-00006C080000}"/>
    <hyperlink ref="E2168" location="A127855982K" display="A127855982K" xr:uid="{00000000-0004-0000-0000-00006D080000}"/>
    <hyperlink ref="E2169" location="A127883302T" display="A127883302T" xr:uid="{00000000-0004-0000-0000-00006E080000}"/>
    <hyperlink ref="E2170" location="A127842050V" display="A127842050V" xr:uid="{00000000-0004-0000-0000-00006F080000}"/>
    <hyperlink ref="E2171" location="A127883306A" display="A127883306A" xr:uid="{00000000-0004-0000-0000-000070080000}"/>
    <hyperlink ref="E2172" location="A127842054C" display="A127842054C" xr:uid="{00000000-0004-0000-0000-000071080000}"/>
    <hyperlink ref="E2173" location="A127938142X" display="A127938142X" xr:uid="{00000000-0004-0000-0000-000072080000}"/>
    <hyperlink ref="E2174" location="A127842058L" display="A127842058L" xr:uid="{00000000-0004-0000-0000-000073080000}"/>
    <hyperlink ref="E2175" location="A127855986V" display="A127855986V" xr:uid="{00000000-0004-0000-0000-000074080000}"/>
    <hyperlink ref="E2176" location="A127869414W" display="A127869414W" xr:uid="{00000000-0004-0000-0000-000075080000}"/>
    <hyperlink ref="E2177" location="A127869418F" display="A127869418F" xr:uid="{00000000-0004-0000-0000-000076080000}"/>
    <hyperlink ref="E2178" location="A127883310T" display="A127883310T" xr:uid="{00000000-0004-0000-0000-000077080000}"/>
    <hyperlink ref="E2179" location="A127842062C" display="A127842062C" xr:uid="{00000000-0004-0000-0000-000078080000}"/>
    <hyperlink ref="E2180" location="A127869422W" display="A127869422W" xr:uid="{00000000-0004-0000-0000-000079080000}"/>
    <hyperlink ref="E2181" location="A127883314A" display="A127883314A" xr:uid="{00000000-0004-0000-0000-00007A080000}"/>
    <hyperlink ref="E2182" location="A127938146J" display="A127938146J" xr:uid="{00000000-0004-0000-0000-00007B080000}"/>
    <hyperlink ref="E2183" location="A127883338V" display="A127883338V" xr:uid="{00000000-0004-0000-0000-00007C080000}"/>
    <hyperlink ref="E2184" location="A127924234X" display="A127924234X" xr:uid="{00000000-0004-0000-0000-00007D080000}"/>
    <hyperlink ref="E2185" location="A127910606T" display="A127910606T" xr:uid="{00000000-0004-0000-0000-00007E080000}"/>
    <hyperlink ref="E2186" location="A127896774F" display="A127896774F" xr:uid="{00000000-0004-0000-0000-00007F080000}"/>
    <hyperlink ref="E2187" location="A127856002K" display="A127856002K" xr:uid="{00000000-0004-0000-0000-000080080000}"/>
    <hyperlink ref="E2188" location="A127938166T" display="A127938166T" xr:uid="{00000000-0004-0000-0000-000081080000}"/>
    <hyperlink ref="E2189" location="A127842086W" display="A127842086W" xr:uid="{00000000-0004-0000-0000-000082080000}"/>
    <hyperlink ref="E2190" location="A127910610J" display="A127910610J" xr:uid="{00000000-0004-0000-0000-000083080000}"/>
    <hyperlink ref="E2191" location="A127842090L" display="A127842090L" xr:uid="{00000000-0004-0000-0000-000084080000}"/>
    <hyperlink ref="E2192" location="A127896778R" display="A127896778R" xr:uid="{00000000-0004-0000-0000-000085080000}"/>
    <hyperlink ref="E2193" location="A127896762W" display="A127896762W" xr:uid="{00000000-0004-0000-0000-000086080000}"/>
    <hyperlink ref="E2194" location="A127938154J" display="A127938154J" xr:uid="{00000000-0004-0000-0000-000087080000}"/>
    <hyperlink ref="E2195" location="A127924238J" display="A127924238J" xr:uid="{00000000-0004-0000-0000-000088080000}"/>
    <hyperlink ref="E2196" location="A127842066L" display="A127842066L" xr:uid="{00000000-0004-0000-0000-000089080000}"/>
    <hyperlink ref="E2197" location="A127855998C" display="A127855998C" xr:uid="{00000000-0004-0000-0000-00008A080000}"/>
    <hyperlink ref="E2198" location="A127869430W" display="A127869430W" xr:uid="{00000000-0004-0000-0000-00008B080000}"/>
    <hyperlink ref="E2199" location="A127924242X" display="A127924242X" xr:uid="{00000000-0004-0000-0000-00008C080000}"/>
    <hyperlink ref="E2200" location="A127842070C" display="A127842070C" xr:uid="{00000000-0004-0000-0000-00008D080000}"/>
    <hyperlink ref="E2201" location="A127910602J" display="A127910602J" xr:uid="{00000000-0004-0000-0000-00008E080000}"/>
    <hyperlink ref="E2202" location="A127938158T" display="A127938158T" xr:uid="{00000000-0004-0000-0000-00008F080000}"/>
    <hyperlink ref="E2203" location="A127869434F" display="A127869434F" xr:uid="{00000000-0004-0000-0000-000090080000}"/>
    <hyperlink ref="E2204" location="A127896766F" display="A127896766F" xr:uid="{00000000-0004-0000-0000-000091080000}"/>
    <hyperlink ref="E2205" location="A127842074L" display="A127842074L" xr:uid="{00000000-0004-0000-0000-000092080000}"/>
    <hyperlink ref="E2206" location="A127938162J" display="A127938162J" xr:uid="{00000000-0004-0000-0000-000093080000}"/>
    <hyperlink ref="E2207" location="A127883330A" display="A127883330A" xr:uid="{00000000-0004-0000-0000-000094080000}"/>
    <hyperlink ref="E2208" location="A127883334K" display="A127883334K" xr:uid="{00000000-0004-0000-0000-000095080000}"/>
    <hyperlink ref="E2209" location="A127896770W" display="A127896770W" xr:uid="{00000000-0004-0000-0000-000096080000}"/>
    <hyperlink ref="E2210" location="A127924246J" display="A127924246J" xr:uid="{00000000-0004-0000-0000-000097080000}"/>
    <hyperlink ref="E2211" location="A127869438R" display="A127869438R" xr:uid="{00000000-0004-0000-0000-000098080000}"/>
    <hyperlink ref="E2212" location="A127924250X" display="A127924250X" xr:uid="{00000000-0004-0000-0000-000099080000}"/>
    <hyperlink ref="E2213" location="A127869442F" display="A127869442F" xr:uid="{00000000-0004-0000-0000-00009A080000}"/>
    <hyperlink ref="E2214" location="A127842078W" display="A127842078W" xr:uid="{00000000-0004-0000-0000-00009B080000}"/>
    <hyperlink ref="E2215" location="A127869446R" display="A127869446R" xr:uid="{00000000-0004-0000-0000-00009C080000}"/>
    <hyperlink ref="E2216" location="A127842082L" display="A127842082L" xr:uid="{00000000-0004-0000-0000-00009D080000}"/>
    <hyperlink ref="E2217" location="A127869474X" display="A127869474X" xr:uid="{00000000-0004-0000-0000-00009E080000}"/>
    <hyperlink ref="E2218" location="A127842094W" display="A127842094W" xr:uid="{00000000-0004-0000-0000-00009F080000}"/>
    <hyperlink ref="E2219" location="A127842098F" display="A127842098F" xr:uid="{00000000-0004-0000-0000-0000A0080000}"/>
    <hyperlink ref="E2220" location="A127924258T" display="A127924258T" xr:uid="{00000000-0004-0000-0000-0000A1080000}"/>
    <hyperlink ref="E2221" location="A127938178A" display="A127938178A" xr:uid="{00000000-0004-0000-0000-0000A2080000}"/>
    <hyperlink ref="E2222" location="A127856034C" display="A127856034C" xr:uid="{00000000-0004-0000-0000-0000A3080000}"/>
    <hyperlink ref="E2223" location="A127842102K" display="A127842102K" xr:uid="{00000000-0004-0000-0000-0000A4080000}"/>
    <hyperlink ref="E2224" location="A127869482X" display="A127869482X" xr:uid="{00000000-0004-0000-0000-0000A5080000}"/>
    <hyperlink ref="E2225" location="A127910638K" display="A127910638K" xr:uid="{00000000-0004-0000-0000-0000A6080000}"/>
    <hyperlink ref="E2226" location="A127883354V" display="A127883354V" xr:uid="{00000000-0004-0000-0000-0000A7080000}"/>
    <hyperlink ref="E2227" location="A127883342K" display="A127883342K" xr:uid="{00000000-0004-0000-0000-0000A8080000}"/>
    <hyperlink ref="E2228" location="A127910614T" display="A127910614T" xr:uid="{00000000-0004-0000-0000-0000A9080000}"/>
    <hyperlink ref="E2229" location="A127869454R" display="A127869454R" xr:uid="{00000000-0004-0000-0000-0000AA080000}"/>
    <hyperlink ref="E2230" location="A127883346V" display="A127883346V" xr:uid="{00000000-0004-0000-0000-0000AB080000}"/>
    <hyperlink ref="E2231" location="A127856006V" display="A127856006V" xr:uid="{00000000-0004-0000-0000-0000AC080000}"/>
    <hyperlink ref="E2232" location="A127910618A" display="A127910618A" xr:uid="{00000000-0004-0000-0000-0000AD080000}"/>
    <hyperlink ref="E2233" location="A127869458X" display="A127869458X" xr:uid="{00000000-0004-0000-0000-0000AE080000}"/>
    <hyperlink ref="E2234" location="A127924254J" display="A127924254J" xr:uid="{00000000-0004-0000-0000-0000AF080000}"/>
    <hyperlink ref="E2235" location="A127856010K" display="A127856010K" xr:uid="{00000000-0004-0000-0000-0000B0080000}"/>
    <hyperlink ref="E2236" location="A127910622T" display="A127910622T" xr:uid="{00000000-0004-0000-0000-0000B1080000}"/>
    <hyperlink ref="E2237" location="A127869462R" display="A127869462R" xr:uid="{00000000-0004-0000-0000-0000B2080000}"/>
    <hyperlink ref="E2238" location="A127869466X" display="A127869466X" xr:uid="{00000000-0004-0000-0000-0000B3080000}"/>
    <hyperlink ref="E2239" location="A127938170J" display="A127938170J" xr:uid="{00000000-0004-0000-0000-0000B4080000}"/>
    <hyperlink ref="E2240" location="A127910626A" display="A127910626A" xr:uid="{00000000-0004-0000-0000-0000B5080000}"/>
    <hyperlink ref="E2241" location="A127856014V" display="A127856014V" xr:uid="{00000000-0004-0000-0000-0000B6080000}"/>
    <hyperlink ref="E2242" location="A127856018C" display="A127856018C" xr:uid="{00000000-0004-0000-0000-0000B7080000}"/>
    <hyperlink ref="E2243" location="A127869470R" display="A127869470R" xr:uid="{00000000-0004-0000-0000-0000B8080000}"/>
    <hyperlink ref="E2244" location="A127856022V" display="A127856022V" xr:uid="{00000000-0004-0000-0000-0000B9080000}"/>
    <hyperlink ref="E2245" location="A127883350K" display="A127883350K" xr:uid="{00000000-0004-0000-0000-0000BA080000}"/>
    <hyperlink ref="E2246" location="A127910630T" display="A127910630T" xr:uid="{00000000-0004-0000-0000-0000BB080000}"/>
    <hyperlink ref="E2247" location="A127856026C" display="A127856026C" xr:uid="{00000000-0004-0000-0000-0000BC080000}"/>
    <hyperlink ref="E2248" location="A127856030V" display="A127856030V" xr:uid="{00000000-0004-0000-0000-0000BD080000}"/>
    <hyperlink ref="E2249" location="A127938174T" display="A127938174T" xr:uid="{00000000-0004-0000-0000-0000BE080000}"/>
    <hyperlink ref="E2250" location="A127910634A" display="A127910634A" xr:uid="{00000000-0004-0000-0000-0000BF080000}"/>
    <hyperlink ref="E2251" location="A127841926J" display="A127841926J" xr:uid="{00000000-0004-0000-0000-0000C0080000}"/>
    <hyperlink ref="E2252" location="A127883130J" display="A127883130J" xr:uid="{00000000-0004-0000-0000-0000C1080000}"/>
    <hyperlink ref="E2253" location="A127924030W" display="A127924030W" xr:uid="{00000000-0004-0000-0000-0000C2080000}"/>
    <hyperlink ref="E2254" location="A127910458A" display="A127910458A" xr:uid="{00000000-0004-0000-0000-0000C3080000}"/>
    <hyperlink ref="E2255" location="A127896634C" display="A127896634C" xr:uid="{00000000-0004-0000-0000-0000C4080000}"/>
    <hyperlink ref="E2256" location="A127883142T" display="A127883142T" xr:uid="{00000000-0004-0000-0000-0000C5080000}"/>
    <hyperlink ref="E2257" location="A127937982W" display="A127937982W" xr:uid="{00000000-0004-0000-0000-0000C6080000}"/>
    <hyperlink ref="E2258" location="A127896638L" display="A127896638L" xr:uid="{00000000-0004-0000-0000-0000C7080000}"/>
    <hyperlink ref="E2259" location="A127869266F" display="A127869266F" xr:uid="{00000000-0004-0000-0000-0000C8080000}"/>
    <hyperlink ref="E2260" location="A127910462T" display="A127910462T" xr:uid="{00000000-0004-0000-0000-0000C9080000}"/>
    <hyperlink ref="E2261" location="A127937950C" display="A127937950C" xr:uid="{00000000-0004-0000-0000-0000CA080000}"/>
    <hyperlink ref="E2262" location="A127883134T" display="A127883134T" xr:uid="{00000000-0004-0000-0000-0000CB080000}"/>
    <hyperlink ref="E2263" location="A127841914X" display="A127841914X" xr:uid="{00000000-0004-0000-0000-0000CC080000}"/>
    <hyperlink ref="E2264" location="A127883138A" display="A127883138A" xr:uid="{00000000-0004-0000-0000-0000CD080000}"/>
    <hyperlink ref="E2265" location="A127937954L" display="A127937954L" xr:uid="{00000000-0004-0000-0000-0000CE080000}"/>
    <hyperlink ref="E2266" location="A127924018F" display="A127924018F" xr:uid="{00000000-0004-0000-0000-0000CF080000}"/>
    <hyperlink ref="E2267" location="A127924022W" display="A127924022W" xr:uid="{00000000-0004-0000-0000-0000D0080000}"/>
    <hyperlink ref="E2268" location="A127924026F" display="A127924026F" xr:uid="{00000000-0004-0000-0000-0000D1080000}"/>
    <hyperlink ref="E2269" location="A127937958W" display="A127937958W" xr:uid="{00000000-0004-0000-0000-0000D2080000}"/>
    <hyperlink ref="E2270" location="A127937962L" display="A127937962L" xr:uid="{00000000-0004-0000-0000-0000D3080000}"/>
    <hyperlink ref="E2271" location="A127937966W" display="A127937966W" xr:uid="{00000000-0004-0000-0000-0000D4080000}"/>
    <hyperlink ref="E2272" location="A127924034F" display="A127924034F" xr:uid="{00000000-0004-0000-0000-0000D5080000}"/>
    <hyperlink ref="E2273" location="A127869262W" display="A127869262W" xr:uid="{00000000-0004-0000-0000-0000D6080000}"/>
    <hyperlink ref="E2274" location="A127896630V" display="A127896630V" xr:uid="{00000000-0004-0000-0000-0000D7080000}"/>
    <hyperlink ref="E2275" location="A127855818J" display="A127855818J" xr:uid="{00000000-0004-0000-0000-0000D8080000}"/>
    <hyperlink ref="E2276" location="A127910454T" display="A127910454T" xr:uid="{00000000-0004-0000-0000-0000D9080000}"/>
    <hyperlink ref="E2277" location="A127841918J" display="A127841918J" xr:uid="{00000000-0004-0000-0000-0000DA080000}"/>
    <hyperlink ref="E2278" location="A127937970L" display="A127937970L" xr:uid="{00000000-0004-0000-0000-0000DB080000}"/>
    <hyperlink ref="E2279" location="A127937974W" display="A127937974W" xr:uid="{00000000-0004-0000-0000-0000DC080000}"/>
    <hyperlink ref="E2280" location="A127841922X" display="A127841922X" xr:uid="{00000000-0004-0000-0000-0000DD080000}"/>
    <hyperlink ref="E2281" location="A127937978F" display="A127937978F" xr:uid="{00000000-0004-0000-0000-0000DE080000}"/>
    <hyperlink ref="E2282" location="A127855822X" display="A127855822X" xr:uid="{00000000-0004-0000-0000-0000DF080000}"/>
    <hyperlink ref="E2283" location="A127924038R" display="A127924038R" xr:uid="{00000000-0004-0000-0000-0000E0080000}"/>
    <hyperlink ref="E2284" location="A127855826J" display="A127855826J" xr:uid="{00000000-0004-0000-0000-0000E1080000}"/>
    <hyperlink ref="E2285" location="A127938002W" display="A127938002W" xr:uid="{00000000-0004-0000-0000-0000E2080000}"/>
    <hyperlink ref="E2286" location="A127841930X" display="A127841930X" xr:uid="{00000000-0004-0000-0000-0000E3080000}"/>
    <hyperlink ref="E2287" location="A127855834J" display="A127855834J" xr:uid="{00000000-0004-0000-0000-0000E4080000}"/>
    <hyperlink ref="E2288" location="A127924058X" display="A127924058X" xr:uid="{00000000-0004-0000-0000-0000E5080000}"/>
    <hyperlink ref="E2289" location="A127869278R" display="A127869278R" xr:uid="{00000000-0004-0000-0000-0000E6080000}"/>
    <hyperlink ref="E2290" location="A127883162A" display="A127883162A" xr:uid="{00000000-0004-0000-0000-0000E7080000}"/>
    <hyperlink ref="E2291" location="A127896658W" display="A127896658W" xr:uid="{00000000-0004-0000-0000-0000E8080000}"/>
    <hyperlink ref="E2292" location="A127841942J" display="A127841942J" xr:uid="{00000000-0004-0000-0000-0000E9080000}"/>
    <hyperlink ref="E2293" location="A127869286R" display="A127869286R" xr:uid="{00000000-0004-0000-0000-0000EA080000}"/>
    <hyperlink ref="E2294" location="A127910470T" display="A127910470T" xr:uid="{00000000-0004-0000-0000-0000EB080000}"/>
    <hyperlink ref="E2295" location="A127937986F" display="A127937986F" xr:uid="{00000000-0004-0000-0000-0000EC080000}"/>
    <hyperlink ref="E2296" location="A127896642C" display="A127896642C" xr:uid="{00000000-0004-0000-0000-0000ED080000}"/>
    <hyperlink ref="E2297" location="A127883146A" display="A127883146A" xr:uid="{00000000-0004-0000-0000-0000EE080000}"/>
    <hyperlink ref="E2298" location="A127924042F" display="A127924042F" xr:uid="{00000000-0004-0000-0000-0000EF080000}"/>
    <hyperlink ref="E2299" location="A127869270W" display="A127869270W" xr:uid="{00000000-0004-0000-0000-0000F0080000}"/>
    <hyperlink ref="E2300" location="A127937990W" display="A127937990W" xr:uid="{00000000-0004-0000-0000-0000F1080000}"/>
    <hyperlink ref="E2301" location="A127896646L" display="A127896646L" xr:uid="{00000000-0004-0000-0000-0000F2080000}"/>
    <hyperlink ref="E2302" location="A127937994F" display="A127937994F" xr:uid="{00000000-0004-0000-0000-0000F3080000}"/>
    <hyperlink ref="E2303" location="A127841934J" display="A127841934J" xr:uid="{00000000-0004-0000-0000-0000F4080000}"/>
    <hyperlink ref="E2304" location="A127896650C" display="A127896650C" xr:uid="{00000000-0004-0000-0000-0000F5080000}"/>
    <hyperlink ref="E2305" location="A127924046R" display="A127924046R" xr:uid="{00000000-0004-0000-0000-0000F6080000}"/>
    <hyperlink ref="E2306" location="A127896654L" display="A127896654L" xr:uid="{00000000-0004-0000-0000-0000F7080000}"/>
    <hyperlink ref="E2307" location="A127869274F" display="A127869274F" xr:uid="{00000000-0004-0000-0000-0000F8080000}"/>
    <hyperlink ref="E2308" location="A127924050F" display="A127924050F" xr:uid="{00000000-0004-0000-0000-0000F9080000}"/>
    <hyperlink ref="E2309" location="A127924054R" display="A127924054R" xr:uid="{00000000-0004-0000-0000-0000FA080000}"/>
    <hyperlink ref="E2310" location="A127841938T" display="A127841938T" xr:uid="{00000000-0004-0000-0000-0000FB080000}"/>
    <hyperlink ref="E2311" location="A127883150T" display="A127883150T" xr:uid="{00000000-0004-0000-0000-0000FC080000}"/>
    <hyperlink ref="E2312" location="A127883154A" display="A127883154A" xr:uid="{00000000-0004-0000-0000-0000FD080000}"/>
    <hyperlink ref="E2313" location="A127883158K" display="A127883158K" xr:uid="{00000000-0004-0000-0000-0000FE080000}"/>
    <hyperlink ref="E2314" location="A127910466A" display="A127910466A" xr:uid="{00000000-0004-0000-0000-0000FF080000}"/>
    <hyperlink ref="E2315" location="A127937998R" display="A127937998R" xr:uid="{00000000-0004-0000-0000-000000090000}"/>
    <hyperlink ref="E2316" location="A127855838T" display="A127855838T" xr:uid="{00000000-0004-0000-0000-000001090000}"/>
    <hyperlink ref="E2317" location="A127924062R" display="A127924062R" xr:uid="{00000000-0004-0000-0000-000002090000}"/>
    <hyperlink ref="E2318" location="A127869282F" display="A127869282F" xr:uid="{00000000-0004-0000-0000-000003090000}"/>
    <hyperlink ref="E2319" location="A127938018R" display="A127938018R" xr:uid="{00000000-0004-0000-0000-000004090000}"/>
    <hyperlink ref="E2320" location="A127869290F" display="A127869290F" xr:uid="{00000000-0004-0000-0000-000005090000}"/>
    <hyperlink ref="E2321" location="A127841950J" display="A127841950J" xr:uid="{00000000-0004-0000-0000-000006090000}"/>
    <hyperlink ref="E2322" location="A127924094J" display="A127924094J" xr:uid="{00000000-0004-0000-0000-000007090000}"/>
    <hyperlink ref="E2323" location="A127841954T" display="A127841954T" xr:uid="{00000000-0004-0000-0000-000008090000}"/>
    <hyperlink ref="E2324" location="A127938022F" display="A127938022F" xr:uid="{00000000-0004-0000-0000-000009090000}"/>
    <hyperlink ref="E2325" location="A127855850J" display="A127855850J" xr:uid="{00000000-0004-0000-0000-00000A090000}"/>
    <hyperlink ref="E2326" location="A127883178V" display="A127883178V" xr:uid="{00000000-0004-0000-0000-00000B090000}"/>
    <hyperlink ref="E2327" location="A127855854T" display="A127855854T" xr:uid="{00000000-0004-0000-0000-00000C090000}"/>
    <hyperlink ref="E2328" location="A127938026R" display="A127938026R" xr:uid="{00000000-0004-0000-0000-00000D090000}"/>
    <hyperlink ref="E2329" location="A127841946T" display="A127841946T" xr:uid="{00000000-0004-0000-0000-00000E090000}"/>
    <hyperlink ref="E2330" location="A127924066X" display="A127924066X" xr:uid="{00000000-0004-0000-0000-00000F090000}"/>
    <hyperlink ref="E2331" location="A127869294R" display="A127869294R" xr:uid="{00000000-0004-0000-0000-000010090000}"/>
    <hyperlink ref="E2332" location="A127924070R" display="A127924070R" xr:uid="{00000000-0004-0000-0000-000011090000}"/>
    <hyperlink ref="E2333" location="A127896662L" display="A127896662L" xr:uid="{00000000-0004-0000-0000-000012090000}"/>
    <hyperlink ref="E2334" location="A127924074X" display="A127924074X" xr:uid="{00000000-0004-0000-0000-000013090000}"/>
    <hyperlink ref="E2335" location="A127924078J" display="A127924078J" xr:uid="{00000000-0004-0000-0000-000014090000}"/>
    <hyperlink ref="E2336" location="A127910474A" display="A127910474A" xr:uid="{00000000-0004-0000-0000-000015090000}"/>
    <hyperlink ref="E2337" location="A127924082X" display="A127924082X" xr:uid="{00000000-0004-0000-0000-000016090000}"/>
    <hyperlink ref="E2338" location="A127883166K" display="A127883166K" xr:uid="{00000000-0004-0000-0000-000017090000}"/>
    <hyperlink ref="E2339" location="A127896666W" display="A127896666W" xr:uid="{00000000-0004-0000-0000-000018090000}"/>
    <hyperlink ref="E2340" location="A127924086J" display="A127924086J" xr:uid="{00000000-0004-0000-0000-000019090000}"/>
    <hyperlink ref="E2341" location="A127869298X" display="A127869298X" xr:uid="{00000000-0004-0000-0000-00001A090000}"/>
    <hyperlink ref="E2342" location="A127855842J" display="A127855842J" xr:uid="{00000000-0004-0000-0000-00001B090000}"/>
    <hyperlink ref="E2343" location="A127924090X" display="A127924090X" xr:uid="{00000000-0004-0000-0000-00001C090000}"/>
    <hyperlink ref="E2344" location="A127910478K" display="A127910478K" xr:uid="{00000000-0004-0000-0000-00001D090000}"/>
    <hyperlink ref="E2345" location="A127910482A" display="A127910482A" xr:uid="{00000000-0004-0000-0000-00001E090000}"/>
    <hyperlink ref="E2346" location="A127869302C" display="A127869302C" xr:uid="{00000000-0004-0000-0000-00001F090000}"/>
    <hyperlink ref="E2347" location="A127938010W" display="A127938010W" xr:uid="{00000000-0004-0000-0000-000020090000}"/>
    <hyperlink ref="E2348" location="A127883170A" display="A127883170A" xr:uid="{00000000-0004-0000-0000-000021090000}"/>
    <hyperlink ref="E2349" location="A127924098T" display="A127924098T" xr:uid="{00000000-0004-0000-0000-000022090000}"/>
    <hyperlink ref="E2350" location="A127869306L" display="A127869306L" xr:uid="{00000000-0004-0000-0000-000023090000}"/>
    <hyperlink ref="E2351" location="A127938014F" display="A127938014F" xr:uid="{00000000-0004-0000-0000-000024090000}"/>
    <hyperlink ref="E2352" location="A127883174K" display="A127883174K" xr:uid="{00000000-0004-0000-0000-000025090000}"/>
    <hyperlink ref="E2353" location="A127883194V" display="A127883194V" xr:uid="{00000000-0004-0000-0000-000026090000}"/>
    <hyperlink ref="E2354" location="A127896670L" display="A127896670L" xr:uid="{00000000-0004-0000-0000-000027090000}"/>
    <hyperlink ref="E2355" location="A127910486K" display="A127910486K" xr:uid="{00000000-0004-0000-0000-000028090000}"/>
    <hyperlink ref="E2356" location="A127855870T" display="A127855870T" xr:uid="{00000000-0004-0000-0000-000029090000}"/>
    <hyperlink ref="E2357" location="A127883198C" display="A127883198C" xr:uid="{00000000-0004-0000-0000-00002A090000}"/>
    <hyperlink ref="E2358" location="A127883202J" display="A127883202J" xr:uid="{00000000-0004-0000-0000-00002B090000}"/>
    <hyperlink ref="E2359" location="A127938038X" display="A127938038X" xr:uid="{00000000-0004-0000-0000-00002C090000}"/>
    <hyperlink ref="E2360" location="A127938042R" display="A127938042R" xr:uid="{00000000-0004-0000-0000-00002D090000}"/>
    <hyperlink ref="E2361" location="A127869314L" display="A127869314L" xr:uid="{00000000-0004-0000-0000-00002E090000}"/>
    <hyperlink ref="E2362" location="A127883206T" display="A127883206T" xr:uid="{00000000-0004-0000-0000-00002F090000}"/>
    <hyperlink ref="E2363" location="A127841958A" display="A127841958A" xr:uid="{00000000-0004-0000-0000-000030090000}"/>
    <hyperlink ref="E2364" location="A127938030F" display="A127938030F" xr:uid="{00000000-0004-0000-0000-000031090000}"/>
    <hyperlink ref="E2365" location="A127896674W" display="A127896674W" xr:uid="{00000000-0004-0000-0000-000032090000}"/>
    <hyperlink ref="E2366" location="A127924102W" display="A127924102W" xr:uid="{00000000-0004-0000-0000-000033090000}"/>
    <hyperlink ref="E2367" location="A127869310C" display="A127869310C" xr:uid="{00000000-0004-0000-0000-000034090000}"/>
    <hyperlink ref="E2368" location="A127896678F" display="A127896678F" xr:uid="{00000000-0004-0000-0000-000035090000}"/>
    <hyperlink ref="E2369" location="A127883182K" display="A127883182K" xr:uid="{00000000-0004-0000-0000-000036090000}"/>
    <hyperlink ref="E2370" location="A127896682W" display="A127896682W" xr:uid="{00000000-0004-0000-0000-000037090000}"/>
    <hyperlink ref="E2371" location="A127855858A" display="A127855858A" xr:uid="{00000000-0004-0000-0000-000038090000}"/>
    <hyperlink ref="E2372" location="A127841962T" display="A127841962T" xr:uid="{00000000-0004-0000-0000-000039090000}"/>
    <hyperlink ref="E2373" location="A127910490A" display="A127910490A" xr:uid="{00000000-0004-0000-0000-00003A090000}"/>
    <hyperlink ref="E2374" location="A127910494K" display="A127910494K" xr:uid="{00000000-0004-0000-0000-00003B090000}"/>
    <hyperlink ref="E2375" location="A127883186V" display="A127883186V" xr:uid="{00000000-0004-0000-0000-00003C090000}"/>
    <hyperlink ref="E2376" location="A127855862T" display="A127855862T" xr:uid="{00000000-0004-0000-0000-00003D090000}"/>
    <hyperlink ref="E2377" location="A127938034R" display="A127938034R" xr:uid="{00000000-0004-0000-0000-00003E090000}"/>
    <hyperlink ref="E2378" location="A127855866A" display="A127855866A" xr:uid="{00000000-0004-0000-0000-00003F090000}"/>
    <hyperlink ref="E2379" location="A127883190K" display="A127883190K" xr:uid="{00000000-0004-0000-0000-000040090000}"/>
    <hyperlink ref="E2380" location="A127841966A" display="A127841966A" xr:uid="{00000000-0004-0000-0000-000041090000}"/>
    <hyperlink ref="E2381" location="A127910498V" display="A127910498V" xr:uid="{00000000-0004-0000-0000-000042090000}"/>
    <hyperlink ref="E2382" location="A127896686F" display="A127896686F" xr:uid="{00000000-0004-0000-0000-000043090000}"/>
    <hyperlink ref="E2383" location="A127841970T" display="A127841970T" xr:uid="{00000000-0004-0000-0000-000044090000}"/>
    <hyperlink ref="E2384" location="A127841974A" display="A127841974A" xr:uid="{00000000-0004-0000-0000-000045090000}"/>
    <hyperlink ref="E2385" location="A127924106F" display="A127924106F" xr:uid="{00000000-0004-0000-0000-000046090000}"/>
    <hyperlink ref="E2386" location="A127896690W" display="A127896690W" xr:uid="{00000000-0004-0000-0000-000047090000}"/>
    <hyperlink ref="E2387" location="A127841990A" display="A127841990A" xr:uid="{00000000-0004-0000-0000-000048090000}"/>
    <hyperlink ref="E2388" location="A127855878K" display="A127855878K" xr:uid="{00000000-0004-0000-0000-000049090000}"/>
    <hyperlink ref="E2389" location="A127924118R" display="A127924118R" xr:uid="{00000000-0004-0000-0000-00004A090000}"/>
    <hyperlink ref="E2390" location="A127896706C" display="A127896706C" xr:uid="{00000000-0004-0000-0000-00004B090000}"/>
    <hyperlink ref="E2391" location="A127924126R" display="A127924126R" xr:uid="{00000000-0004-0000-0000-00004C090000}"/>
    <hyperlink ref="E2392" location="A127910510X" display="A127910510X" xr:uid="{00000000-0004-0000-0000-00004D090000}"/>
    <hyperlink ref="E2393" location="A127924130F" display="A127924130F" xr:uid="{00000000-0004-0000-0000-00004E090000}"/>
    <hyperlink ref="E2394" location="A127938062X" display="A127938062X" xr:uid="{00000000-0004-0000-0000-00004F090000}"/>
    <hyperlink ref="E2395" location="A127869330L" display="A127869330L" xr:uid="{00000000-0004-0000-0000-000050090000}"/>
    <hyperlink ref="E2396" location="A127883218A" display="A127883218A" xr:uid="{00000000-0004-0000-0000-000051090000}"/>
    <hyperlink ref="E2397" location="A127910502X" display="A127910502X" xr:uid="{00000000-0004-0000-0000-000052090000}"/>
    <hyperlink ref="E2398" location="A127924110W" display="A127924110W" xr:uid="{00000000-0004-0000-0000-000053090000}"/>
    <hyperlink ref="E2399" location="A127896694F" display="A127896694F" xr:uid="{00000000-0004-0000-0000-000054090000}"/>
    <hyperlink ref="E2400" location="A127883210J" display="A127883210J" xr:uid="{00000000-0004-0000-0000-000055090000}"/>
    <hyperlink ref="E2401" location="A127910506J" display="A127910506J" xr:uid="{00000000-0004-0000-0000-000056090000}"/>
    <hyperlink ref="E2402" location="A127938046X" display="A127938046X" xr:uid="{00000000-0004-0000-0000-000057090000}"/>
    <hyperlink ref="E2403" location="A127924114F" display="A127924114F" xr:uid="{00000000-0004-0000-0000-000058090000}"/>
    <hyperlink ref="E2404" location="A127855882A" display="A127855882A" xr:uid="{00000000-0004-0000-0000-000059090000}"/>
    <hyperlink ref="E2405" location="A127869318W" display="A127869318W" xr:uid="{00000000-0004-0000-0000-00005A090000}"/>
    <hyperlink ref="E2406" location="A127855886K" display="A127855886K" xr:uid="{00000000-0004-0000-0000-00005B090000}"/>
    <hyperlink ref="E2407" location="A127896698R" display="A127896698R" xr:uid="{00000000-0004-0000-0000-00005C090000}"/>
    <hyperlink ref="E2408" location="A127841978K" display="A127841978K" xr:uid="{00000000-0004-0000-0000-00005D090000}"/>
    <hyperlink ref="E2409" location="A127883214T" display="A127883214T" xr:uid="{00000000-0004-0000-0000-00005E090000}"/>
    <hyperlink ref="E2410" location="A127896702V" display="A127896702V" xr:uid="{00000000-0004-0000-0000-00005F090000}"/>
    <hyperlink ref="E2411" location="A127924122F" display="A127924122F" xr:uid="{00000000-0004-0000-0000-000060090000}"/>
    <hyperlink ref="E2412" location="A127855890A" display="A127855890A" xr:uid="{00000000-0004-0000-0000-000061090000}"/>
    <hyperlink ref="E2413" location="A127869322L" display="A127869322L" xr:uid="{00000000-0004-0000-0000-000062090000}"/>
    <hyperlink ref="E2414" location="A127938050R" display="A127938050R" xr:uid="{00000000-0004-0000-0000-000063090000}"/>
    <hyperlink ref="E2415" location="A127869326W" display="A127869326W" xr:uid="{00000000-0004-0000-0000-000064090000}"/>
    <hyperlink ref="E2416" location="A127841982A" display="A127841982A" xr:uid="{00000000-0004-0000-0000-000065090000}"/>
    <hyperlink ref="E2417" location="A127841986K" display="A127841986K" xr:uid="{00000000-0004-0000-0000-000066090000}"/>
    <hyperlink ref="E2418" location="A127938054X" display="A127938054X" xr:uid="{00000000-0004-0000-0000-000067090000}"/>
    <hyperlink ref="E2419" location="A127855894K" display="A127855894K" xr:uid="{00000000-0004-0000-0000-000068090000}"/>
    <hyperlink ref="E2420" location="A127938058J" display="A127938058J" xr:uid="{00000000-0004-0000-0000-000069090000}"/>
    <hyperlink ref="E2421" location="A127869518R" display="A127869518R" xr:uid="{00000000-0004-0000-0000-00006A090000}"/>
    <hyperlink ref="E2422" location="A127869486J" display="A127869486J" xr:uid="{00000000-0004-0000-0000-00006B090000}"/>
    <hyperlink ref="E2423" location="A127869502W" display="A127869502W" xr:uid="{00000000-0004-0000-0000-00006C090000}"/>
    <hyperlink ref="E2424" location="A127869510W" display="A127869510W" xr:uid="{00000000-0004-0000-0000-00006D090000}"/>
    <hyperlink ref="E2425" location="A127869490X" display="A127869490X" xr:uid="{00000000-0004-0000-0000-00006E090000}"/>
    <hyperlink ref="E2426" location="A127883366C" display="A127883366C" xr:uid="{00000000-0004-0000-0000-00006F090000}"/>
    <hyperlink ref="E2427" location="A127897946J" display="A127897946J" xr:uid="{00000000-0004-0000-0000-000070090000}"/>
    <hyperlink ref="E2428" location="A127870466W" display="A127870466W" xr:uid="{00000000-0004-0000-0000-000071090000}"/>
    <hyperlink ref="E2429" location="A127884322V" display="A127884322V" xr:uid="{00000000-0004-0000-0000-000072090000}"/>
    <hyperlink ref="E2430" location="A127843178X" display="A127843178X" xr:uid="{00000000-0004-0000-0000-000073090000}"/>
    <hyperlink ref="E2431" location="A127870482W" display="A127870482W" xr:uid="{00000000-0004-0000-0000-000074090000}"/>
    <hyperlink ref="E2432" location="A127870486F" display="A127870486F" xr:uid="{00000000-0004-0000-0000-000075090000}"/>
    <hyperlink ref="E2433" location="A127884326C" display="A127884326C" xr:uid="{00000000-0004-0000-0000-000076090000}"/>
    <hyperlink ref="E2434" location="A127925390V" display="A127925390V" xr:uid="{00000000-0004-0000-0000-000077090000}"/>
    <hyperlink ref="E2435" location="A127939150T" display="A127939150T" xr:uid="{00000000-0004-0000-0000-000078090000}"/>
    <hyperlink ref="E2436" location="A127843186X" display="A127843186X" xr:uid="{00000000-0004-0000-0000-000079090000}"/>
    <hyperlink ref="E2437" location="A127897934X" display="A127897934X" xr:uid="{00000000-0004-0000-0000-00007A090000}"/>
    <hyperlink ref="E2438" location="A127857014L" display="A127857014L" xr:uid="{00000000-0004-0000-0000-00007B090000}"/>
    <hyperlink ref="E2439" location="A127925370K" display="A127925370K" xr:uid="{00000000-0004-0000-0000-00007C090000}"/>
    <hyperlink ref="E2440" location="A127925374V" display="A127925374V" xr:uid="{00000000-0004-0000-0000-00007D090000}"/>
    <hyperlink ref="E2441" location="A127843170F" display="A127843170F" xr:uid="{00000000-0004-0000-0000-00007E090000}"/>
    <hyperlink ref="E2442" location="A127911702K" display="A127911702K" xr:uid="{00000000-0004-0000-0000-00007F090000}"/>
    <hyperlink ref="E2443" location="A127870470L" display="A127870470L" xr:uid="{00000000-0004-0000-0000-000080090000}"/>
    <hyperlink ref="E2444" location="A127870474W" display="A127870474W" xr:uid="{00000000-0004-0000-0000-000081090000}"/>
    <hyperlink ref="E2445" location="A127925378C" display="A127925378C" xr:uid="{00000000-0004-0000-0000-000082090000}"/>
    <hyperlink ref="E2446" location="A127939138A" display="A127939138A" xr:uid="{00000000-0004-0000-0000-000083090000}"/>
    <hyperlink ref="E2447" location="A127925382V" display="A127925382V" xr:uid="{00000000-0004-0000-0000-000084090000}"/>
    <hyperlink ref="E2448" location="A127870478F" display="A127870478F" xr:uid="{00000000-0004-0000-0000-000085090000}"/>
    <hyperlink ref="E2449" location="A127843174R" display="A127843174R" xr:uid="{00000000-0004-0000-0000-000086090000}"/>
    <hyperlink ref="E2450" location="A127911706V" display="A127911706V" xr:uid="{00000000-0004-0000-0000-000087090000}"/>
    <hyperlink ref="E2451" location="A127939142T" display="A127939142T" xr:uid="{00000000-0004-0000-0000-000088090000}"/>
    <hyperlink ref="E2452" location="A127925386C" display="A127925386C" xr:uid="{00000000-0004-0000-0000-000089090000}"/>
    <hyperlink ref="E2453" location="A127911710K" display="A127911710K" xr:uid="{00000000-0004-0000-0000-00008A090000}"/>
    <hyperlink ref="E2454" location="A127911714V" display="A127911714V" xr:uid="{00000000-0004-0000-0000-00008B090000}"/>
    <hyperlink ref="E2455" location="A127897938J" display="A127897938J" xr:uid="{00000000-0004-0000-0000-00008C090000}"/>
    <hyperlink ref="E2456" location="A127897942X" display="A127897942X" xr:uid="{00000000-0004-0000-0000-00008D090000}"/>
    <hyperlink ref="E2457" location="A127843182R" display="A127843182R" xr:uid="{00000000-0004-0000-0000-00008E090000}"/>
    <hyperlink ref="E2458" location="A127939146A" display="A127939146A" xr:uid="{00000000-0004-0000-0000-00008F090000}"/>
    <hyperlink ref="E2459" location="A127857018W" display="A127857018W" xr:uid="{00000000-0004-0000-0000-000090090000}"/>
    <hyperlink ref="E2460" location="A127857022L" display="A127857022L" xr:uid="{00000000-0004-0000-0000-000091090000}"/>
    <hyperlink ref="E2461" location="A127857026W" display="A127857026W" xr:uid="{00000000-0004-0000-0000-000092090000}"/>
    <hyperlink ref="E2462" location="A127925666W" display="A127925666W" xr:uid="{00000000-0004-0000-0000-000093090000}"/>
    <hyperlink ref="E2463" location="A127911970F" display="A127911970F" xr:uid="{00000000-0004-0000-0000-000094090000}"/>
    <hyperlink ref="E2464" location="A127857322R" display="A127857322R" xr:uid="{00000000-0004-0000-0000-000095090000}"/>
    <hyperlink ref="E2465" location="A127857330R" display="A127857330R" xr:uid="{00000000-0004-0000-0000-000096090000}"/>
    <hyperlink ref="E2466" location="A127911994X" display="A127911994X" xr:uid="{00000000-0004-0000-0000-000097090000}"/>
    <hyperlink ref="E2467" location="A127911998J" display="A127911998J" xr:uid="{00000000-0004-0000-0000-000098090000}"/>
    <hyperlink ref="E2468" location="A127898190L" display="A127898190L" xr:uid="{00000000-0004-0000-0000-000099090000}"/>
    <hyperlink ref="E2469" location="A127843410F" display="A127843410F" xr:uid="{00000000-0004-0000-0000-00009A090000}"/>
    <hyperlink ref="E2470" location="A127898194W" display="A127898194W" xr:uid="{00000000-0004-0000-0000-00009B090000}"/>
    <hyperlink ref="E2471" location="A127870774X" display="A127870774X" xr:uid="{00000000-0004-0000-0000-00009C090000}"/>
    <hyperlink ref="E2472" location="A127925650C" display="A127925650C" xr:uid="{00000000-0004-0000-0000-00009D090000}"/>
    <hyperlink ref="E2473" location="A127911974R" display="A127911974R" xr:uid="{00000000-0004-0000-0000-00009E090000}"/>
    <hyperlink ref="E2474" location="A127911978X" display="A127911978X" xr:uid="{00000000-0004-0000-0000-00009F090000}"/>
    <hyperlink ref="E2475" location="A127898174L" display="A127898174L" xr:uid="{00000000-0004-0000-0000-0000A0090000}"/>
    <hyperlink ref="E2476" location="A127939378L" display="A127939378L" xr:uid="{00000000-0004-0000-0000-0000A1090000}"/>
    <hyperlink ref="E2477" location="A127884558R" display="A127884558R" xr:uid="{00000000-0004-0000-0000-0000A2090000}"/>
    <hyperlink ref="E2478" location="A127857318X" display="A127857318X" xr:uid="{00000000-0004-0000-0000-0000A3090000}"/>
    <hyperlink ref="E2479" location="A127870766X" display="A127870766X" xr:uid="{00000000-0004-0000-0000-0000A4090000}"/>
    <hyperlink ref="E2480" location="A127870770R" display="A127870770R" xr:uid="{00000000-0004-0000-0000-0000A5090000}"/>
    <hyperlink ref="E2481" location="A127911982R" display="A127911982R" xr:uid="{00000000-0004-0000-0000-0000A6090000}"/>
    <hyperlink ref="E2482" location="A127857326X" display="A127857326X" xr:uid="{00000000-0004-0000-0000-0000A7090000}"/>
    <hyperlink ref="E2483" location="A127898178W" display="A127898178W" xr:uid="{00000000-0004-0000-0000-0000A8090000}"/>
    <hyperlink ref="E2484" location="A127843402F" display="A127843402F" xr:uid="{00000000-0004-0000-0000-0000A9090000}"/>
    <hyperlink ref="E2485" location="A127939382C" display="A127939382C" xr:uid="{00000000-0004-0000-0000-0000AA090000}"/>
    <hyperlink ref="E2486" location="A127884562F" display="A127884562F" xr:uid="{00000000-0004-0000-0000-0000AB090000}"/>
    <hyperlink ref="E2487" location="A127884566R" display="A127884566R" xr:uid="{00000000-0004-0000-0000-0000AC090000}"/>
    <hyperlink ref="E2488" location="A127925654L" display="A127925654L" xr:uid="{00000000-0004-0000-0000-0000AD090000}"/>
    <hyperlink ref="E2489" location="A127911986X" display="A127911986X" xr:uid="{00000000-0004-0000-0000-0000AE090000}"/>
    <hyperlink ref="E2490" location="A127925658W" display="A127925658W" xr:uid="{00000000-0004-0000-0000-0000AF090000}"/>
    <hyperlink ref="E2491" location="A127939386L" display="A127939386L" xr:uid="{00000000-0004-0000-0000-0000B0090000}"/>
    <hyperlink ref="E2492" location="A127898182L" display="A127898182L" xr:uid="{00000000-0004-0000-0000-0000B1090000}"/>
    <hyperlink ref="E2493" location="A127925662L" display="A127925662L" xr:uid="{00000000-0004-0000-0000-0000B2090000}"/>
    <hyperlink ref="E2494" location="A127911990R" display="A127911990R" xr:uid="{00000000-0004-0000-0000-0000B3090000}"/>
    <hyperlink ref="E2495" location="A127898186W" display="A127898186W" xr:uid="{00000000-0004-0000-0000-0000B4090000}"/>
    <hyperlink ref="E2496" location="A127925782F" display="A127925782F" xr:uid="{00000000-0004-0000-0000-0000B5090000}"/>
    <hyperlink ref="E2497" location="A127912098V" display="A127912098V" xr:uid="{00000000-0004-0000-0000-0000B6090000}"/>
    <hyperlink ref="E2498" location="A127843502R" display="A127843502R" xr:uid="{00000000-0004-0000-0000-0000B7090000}"/>
    <hyperlink ref="E2499" location="A127898322C" display="A127898322C" xr:uid="{00000000-0004-0000-0000-0000B8090000}"/>
    <hyperlink ref="E2500" location="A127870886T" display="A127870886T" xr:uid="{00000000-0004-0000-0000-0000B9090000}"/>
    <hyperlink ref="E2501" location="A127843510R" display="A127843510R" xr:uid="{00000000-0004-0000-0000-0000BA090000}"/>
    <hyperlink ref="E2502" location="A127870890J" display="A127870890J" xr:uid="{00000000-0004-0000-0000-0000BB090000}"/>
    <hyperlink ref="E2503" location="A127870894T" display="A127870894T" xr:uid="{00000000-0004-0000-0000-0000BC090000}"/>
    <hyperlink ref="E2504" location="A127843514X" display="A127843514X" xr:uid="{00000000-0004-0000-0000-0000BD090000}"/>
    <hyperlink ref="E2505" location="A127939454C" display="A127939454C" xr:uid="{00000000-0004-0000-0000-0000BE090000}"/>
    <hyperlink ref="E2506" location="A127898310V" display="A127898310V" xr:uid="{00000000-0004-0000-0000-0000BF090000}"/>
    <hyperlink ref="E2507" location="A127925750L" display="A127925750L" xr:uid="{00000000-0004-0000-0000-0000C0090000}"/>
    <hyperlink ref="E2508" location="A127857422X" display="A127857422X" xr:uid="{00000000-0004-0000-0000-0000C1090000}"/>
    <hyperlink ref="E2509" location="A127925754W" display="A127925754W" xr:uid="{00000000-0004-0000-0000-0000C2090000}"/>
    <hyperlink ref="E2510" location="A127898314C" display="A127898314C" xr:uid="{00000000-0004-0000-0000-0000C3090000}"/>
    <hyperlink ref="E2511" location="A127857426J" display="A127857426J" xr:uid="{00000000-0004-0000-0000-0000C4090000}"/>
    <hyperlink ref="E2512" location="A127912102X" display="A127912102X" xr:uid="{00000000-0004-0000-0000-0000C5090000}"/>
    <hyperlink ref="E2513" location="A127898318L" display="A127898318L" xr:uid="{00000000-0004-0000-0000-0000C6090000}"/>
    <hyperlink ref="E2514" location="A127857430X" display="A127857430X" xr:uid="{00000000-0004-0000-0000-0000C7090000}"/>
    <hyperlink ref="E2515" location="A127884634F" display="A127884634F" xr:uid="{00000000-0004-0000-0000-0000C8090000}"/>
    <hyperlink ref="E2516" location="A127925758F" display="A127925758F" xr:uid="{00000000-0004-0000-0000-0000C9090000}"/>
    <hyperlink ref="E2517" location="A127857434J" display="A127857434J" xr:uid="{00000000-0004-0000-0000-0000CA090000}"/>
    <hyperlink ref="E2518" location="A127925762W" display="A127925762W" xr:uid="{00000000-0004-0000-0000-0000CB090000}"/>
    <hyperlink ref="E2519" location="A127925766F" display="A127925766F" xr:uid="{00000000-0004-0000-0000-0000CC090000}"/>
    <hyperlink ref="E2520" location="A127912106J" display="A127912106J" xr:uid="{00000000-0004-0000-0000-0000CD090000}"/>
    <hyperlink ref="E2521" location="A127843506X" display="A127843506X" xr:uid="{00000000-0004-0000-0000-0000CE090000}"/>
    <hyperlink ref="E2522" location="A127857438T" display="A127857438T" xr:uid="{00000000-0004-0000-0000-0000CF090000}"/>
    <hyperlink ref="E2523" location="A127925770W" display="A127925770W" xr:uid="{00000000-0004-0000-0000-0000D0090000}"/>
    <hyperlink ref="E2524" location="A127925774F" display="A127925774F" xr:uid="{00000000-0004-0000-0000-0000D1090000}"/>
    <hyperlink ref="E2525" location="A127857442J" display="A127857442J" xr:uid="{00000000-0004-0000-0000-0000D2090000}"/>
    <hyperlink ref="E2526" location="A127912110X" display="A127912110X" xr:uid="{00000000-0004-0000-0000-0000D3090000}"/>
    <hyperlink ref="E2527" location="A127912114J" display="A127912114J" xr:uid="{00000000-0004-0000-0000-0000D4090000}"/>
    <hyperlink ref="E2528" location="A127925778R" display="A127925778R" xr:uid="{00000000-0004-0000-0000-0000D5090000}"/>
    <hyperlink ref="E2529" location="A127912118T" display="A127912118T" xr:uid="{00000000-0004-0000-0000-0000D6090000}"/>
    <hyperlink ref="E2530" location="A127898326L" display="A127898326L" xr:uid="{00000000-0004-0000-0000-0000D7090000}"/>
    <hyperlink ref="E2531" location="A127925786R" display="A127925786R" xr:uid="{00000000-0004-0000-0000-0000D8090000}"/>
    <hyperlink ref="E2532" location="A127884642F" display="A127884642F" xr:uid="{00000000-0004-0000-0000-0000D9090000}"/>
    <hyperlink ref="E2533" location="A127939466L" display="A127939466L" xr:uid="{00000000-0004-0000-0000-0000DA090000}"/>
    <hyperlink ref="E2534" location="A127925806L" display="A127925806L" xr:uid="{00000000-0004-0000-0000-0000DB090000}"/>
    <hyperlink ref="E2535" location="A127857462T" display="A127857462T" xr:uid="{00000000-0004-0000-0000-0000DC090000}"/>
    <hyperlink ref="E2536" location="A127857466A" display="A127857466A" xr:uid="{00000000-0004-0000-0000-0000DD090000}"/>
    <hyperlink ref="E2537" location="A127857470T" display="A127857470T" xr:uid="{00000000-0004-0000-0000-0000DE090000}"/>
    <hyperlink ref="E2538" location="A127939470C" display="A127939470C" xr:uid="{00000000-0004-0000-0000-0000DF090000}"/>
    <hyperlink ref="E2539" location="A127857474A" display="A127857474A" xr:uid="{00000000-0004-0000-0000-0000E0090000}"/>
    <hyperlink ref="E2540" location="A127870898A" display="A127870898A" xr:uid="{00000000-0004-0000-0000-0000E1090000}"/>
    <hyperlink ref="E2541" location="A127870902F" display="A127870902F" xr:uid="{00000000-0004-0000-0000-0000E2090000}"/>
    <hyperlink ref="E2542" location="A127857450J" display="A127857450J" xr:uid="{00000000-0004-0000-0000-0000E3090000}"/>
    <hyperlink ref="E2543" location="A127925790F" display="A127925790F" xr:uid="{00000000-0004-0000-0000-0000E4090000}"/>
    <hyperlink ref="E2544" location="A127912122J" display="A127912122J" xr:uid="{00000000-0004-0000-0000-0000E5090000}"/>
    <hyperlink ref="E2545" location="A127884638R" display="A127884638R" xr:uid="{00000000-0004-0000-0000-0000E6090000}"/>
    <hyperlink ref="E2546" location="A127912126T" display="A127912126T" xr:uid="{00000000-0004-0000-0000-0000E7090000}"/>
    <hyperlink ref="E2547" location="A127870906R" display="A127870906R" xr:uid="{00000000-0004-0000-0000-0000E8090000}"/>
    <hyperlink ref="E2548" location="A127870910F" display="A127870910F" xr:uid="{00000000-0004-0000-0000-0000E9090000}"/>
    <hyperlink ref="E2549" location="A127857454T" display="A127857454T" xr:uid="{00000000-0004-0000-0000-0000EA090000}"/>
    <hyperlink ref="E2550" location="A127912130J" display="A127912130J" xr:uid="{00000000-0004-0000-0000-0000EB090000}"/>
    <hyperlink ref="E2551" location="A127843518J" display="A127843518J" xr:uid="{00000000-0004-0000-0000-0000EC090000}"/>
    <hyperlink ref="E2552" location="A127939458L" display="A127939458L" xr:uid="{00000000-0004-0000-0000-0000ED090000}"/>
    <hyperlink ref="E2553" location="A127925794R" display="A127925794R" xr:uid="{00000000-0004-0000-0000-0000EE090000}"/>
    <hyperlink ref="E2554" location="A127939462C" display="A127939462C" xr:uid="{00000000-0004-0000-0000-0000EF090000}"/>
    <hyperlink ref="E2555" location="A127857458A" display="A127857458A" xr:uid="{00000000-0004-0000-0000-0000F0090000}"/>
    <hyperlink ref="E2556" location="A127925798X" display="A127925798X" xr:uid="{00000000-0004-0000-0000-0000F1090000}"/>
    <hyperlink ref="E2557" location="A127870914R" display="A127870914R" xr:uid="{00000000-0004-0000-0000-0000F2090000}"/>
    <hyperlink ref="E2558" location="A127843522X" display="A127843522X" xr:uid="{00000000-0004-0000-0000-0000F3090000}"/>
    <hyperlink ref="E2559" location="A127925802C" display="A127925802C" xr:uid="{00000000-0004-0000-0000-0000F4090000}"/>
    <hyperlink ref="E2560" location="A127884646R" display="A127884646R" xr:uid="{00000000-0004-0000-0000-0000F5090000}"/>
    <hyperlink ref="E2561" location="A127870918X" display="A127870918X" xr:uid="{00000000-0004-0000-0000-0000F6090000}"/>
    <hyperlink ref="E2562" location="A127884650F" display="A127884650F" xr:uid="{00000000-0004-0000-0000-0000F7090000}"/>
    <hyperlink ref="E2563" location="A127912134T" display="A127912134T" xr:uid="{00000000-0004-0000-0000-0000F8090000}"/>
    <hyperlink ref="E2564" location="A127870938J" display="A127870938J" xr:uid="{00000000-0004-0000-0000-0000F9090000}"/>
    <hyperlink ref="E2565" location="A127870926X" display="A127870926X" xr:uid="{00000000-0004-0000-0000-0000FA090000}"/>
    <hyperlink ref="E2566" location="A127884658X" display="A127884658X" xr:uid="{00000000-0004-0000-0000-0000FB090000}"/>
    <hyperlink ref="E2567" location="A127912146A" display="A127912146A" xr:uid="{00000000-0004-0000-0000-0000FC090000}"/>
    <hyperlink ref="E2568" location="A127898350L" display="A127898350L" xr:uid="{00000000-0004-0000-0000-0000FD090000}"/>
    <hyperlink ref="E2569" location="A127925822L" display="A127925822L" xr:uid="{00000000-0004-0000-0000-0000FE090000}"/>
    <hyperlink ref="E2570" location="A127898354W" display="A127898354W" xr:uid="{00000000-0004-0000-0000-0000FF090000}"/>
    <hyperlink ref="E2571" location="A127870942X" display="A127870942X" xr:uid="{00000000-0004-0000-0000-0000000A0000}"/>
    <hyperlink ref="E2572" location="A127857498V" display="A127857498V" xr:uid="{00000000-0004-0000-0000-0000010A0000}"/>
    <hyperlink ref="E2573" location="A127912158K" display="A127912158K" xr:uid="{00000000-0004-0000-0000-0000020A0000}"/>
    <hyperlink ref="E2574" location="A127884654R" display="A127884654R" xr:uid="{00000000-0004-0000-0000-0000030A0000}"/>
    <hyperlink ref="E2575" location="A127912138A" display="A127912138A" xr:uid="{00000000-0004-0000-0000-0000040A0000}"/>
    <hyperlink ref="E2576" location="A127857478K" display="A127857478K" xr:uid="{00000000-0004-0000-0000-0000050A0000}"/>
    <hyperlink ref="E2577" location="A127925810C" display="A127925810C" xr:uid="{00000000-0004-0000-0000-0000060A0000}"/>
    <hyperlink ref="E2578" location="A127857482A" display="A127857482A" xr:uid="{00000000-0004-0000-0000-0000070A0000}"/>
    <hyperlink ref="E2579" location="A127870930R" display="A127870930R" xr:uid="{00000000-0004-0000-0000-0000080A0000}"/>
    <hyperlink ref="E2580" location="A127939474L" display="A127939474L" xr:uid="{00000000-0004-0000-0000-0000090A0000}"/>
    <hyperlink ref="E2581" location="A127870934X" display="A127870934X" xr:uid="{00000000-0004-0000-0000-00000A0A0000}"/>
    <hyperlink ref="E2582" location="A127898330C" display="A127898330C" xr:uid="{00000000-0004-0000-0000-00000B0A0000}"/>
    <hyperlink ref="E2583" location="A127843526J" display="A127843526J" xr:uid="{00000000-0004-0000-0000-00000C0A0000}"/>
    <hyperlink ref="E2584" location="A127939478W" display="A127939478W" xr:uid="{00000000-0004-0000-0000-00000D0A0000}"/>
    <hyperlink ref="E2585" location="A127912142T" display="A127912142T" xr:uid="{00000000-0004-0000-0000-00000E0A0000}"/>
    <hyperlink ref="E2586" location="A127857486K" display="A127857486K" xr:uid="{00000000-0004-0000-0000-00000F0A0000}"/>
    <hyperlink ref="E2587" location="A127857490A" display="A127857490A" xr:uid="{00000000-0004-0000-0000-0000100A0000}"/>
    <hyperlink ref="E2588" location="A127925814L" display="A127925814L" xr:uid="{00000000-0004-0000-0000-0000110A0000}"/>
    <hyperlink ref="E2589" location="A127898334L" display="A127898334L" xr:uid="{00000000-0004-0000-0000-0000120A0000}"/>
    <hyperlink ref="E2590" location="A127939482L" display="A127939482L" xr:uid="{00000000-0004-0000-0000-0000130A0000}"/>
    <hyperlink ref="E2591" location="A127898338W" display="A127898338W" xr:uid="{00000000-0004-0000-0000-0000140A0000}"/>
    <hyperlink ref="E2592" location="A127925818W" display="A127925818W" xr:uid="{00000000-0004-0000-0000-0000150A0000}"/>
    <hyperlink ref="E2593" location="A127884662R" display="A127884662R" xr:uid="{00000000-0004-0000-0000-0000160A0000}"/>
    <hyperlink ref="E2594" location="A127857494K" display="A127857494K" xr:uid="{00000000-0004-0000-0000-0000170A0000}"/>
    <hyperlink ref="E2595" location="A127898342L" display="A127898342L" xr:uid="{00000000-0004-0000-0000-0000180A0000}"/>
    <hyperlink ref="E2596" location="A127898346W" display="A127898346W" xr:uid="{00000000-0004-0000-0000-0000190A0000}"/>
    <hyperlink ref="E2597" location="A127912150T" display="A127912150T" xr:uid="{00000000-0004-0000-0000-00001A0A0000}"/>
    <hyperlink ref="E2598" location="A127843558A" display="A127843558A" xr:uid="{00000000-0004-0000-0000-00001B0A0000}"/>
    <hyperlink ref="E2599" location="A127939486W" display="A127939486W" xr:uid="{00000000-0004-0000-0000-00001C0A0000}"/>
    <hyperlink ref="E2600" location="A127843534J" display="A127843534J" xr:uid="{00000000-0004-0000-0000-00001D0A0000}"/>
    <hyperlink ref="E2601" location="A127843550J" display="A127843550J" xr:uid="{00000000-0004-0000-0000-00001E0A0000}"/>
    <hyperlink ref="E2602" location="A127898370W" display="A127898370W" xr:uid="{00000000-0004-0000-0000-00001F0A0000}"/>
    <hyperlink ref="E2603" location="A127925850W" display="A127925850W" xr:uid="{00000000-0004-0000-0000-0000200A0000}"/>
    <hyperlink ref="E2604" location="A127884682X" display="A127884682X" xr:uid="{00000000-0004-0000-0000-0000210A0000}"/>
    <hyperlink ref="E2605" location="A127857506J" display="A127857506J" xr:uid="{00000000-0004-0000-0000-0000220A0000}"/>
    <hyperlink ref="E2606" location="A127925854F" display="A127925854F" xr:uid="{00000000-0004-0000-0000-0000230A0000}"/>
    <hyperlink ref="E2607" location="A127870954J" display="A127870954J" xr:uid="{00000000-0004-0000-0000-0000240A0000}"/>
    <hyperlink ref="E2608" location="A127870946J" display="A127870946J" xr:uid="{00000000-0004-0000-0000-0000250A0000}"/>
    <hyperlink ref="E2609" location="A127843530X" display="A127843530X" xr:uid="{00000000-0004-0000-0000-0000260A0000}"/>
    <hyperlink ref="E2610" location="A127925826W" display="A127925826W" xr:uid="{00000000-0004-0000-0000-0000270A0000}"/>
    <hyperlink ref="E2611" location="A127898358F" display="A127898358F" xr:uid="{00000000-0004-0000-0000-0000280A0000}"/>
    <hyperlink ref="E2612" location="A127884666X" display="A127884666X" xr:uid="{00000000-0004-0000-0000-0000290A0000}"/>
    <hyperlink ref="E2613" location="A127925830L" display="A127925830L" xr:uid="{00000000-0004-0000-0000-00002A0A0000}"/>
    <hyperlink ref="E2614" location="A127884670R" display="A127884670R" xr:uid="{00000000-0004-0000-0000-00002B0A0000}"/>
    <hyperlink ref="E2615" location="A127912162A" display="A127912162A" xr:uid="{00000000-0004-0000-0000-00002C0A0000}"/>
    <hyperlink ref="E2616" location="A127884674X" display="A127884674X" xr:uid="{00000000-0004-0000-0000-00002D0A0000}"/>
    <hyperlink ref="E2617" location="A127925834W" display="A127925834W" xr:uid="{00000000-0004-0000-0000-00002E0A0000}"/>
    <hyperlink ref="E2618" location="A127925838F" display="A127925838F" xr:uid="{00000000-0004-0000-0000-00002F0A0000}"/>
    <hyperlink ref="E2619" location="A127939490L" display="A127939490L" xr:uid="{00000000-0004-0000-0000-0000300A0000}"/>
    <hyperlink ref="E2620" location="A127925842W" display="A127925842W" xr:uid="{00000000-0004-0000-0000-0000310A0000}"/>
    <hyperlink ref="E2621" location="A127925846F" display="A127925846F" xr:uid="{00000000-0004-0000-0000-0000320A0000}"/>
    <hyperlink ref="E2622" location="A127843538T" display="A127843538T" xr:uid="{00000000-0004-0000-0000-0000330A0000}"/>
    <hyperlink ref="E2623" location="A127898362W" display="A127898362W" xr:uid="{00000000-0004-0000-0000-0000340A0000}"/>
    <hyperlink ref="E2624" location="A127843542J" display="A127843542J" xr:uid="{00000000-0004-0000-0000-0000350A0000}"/>
    <hyperlink ref="E2625" location="A127843546T" display="A127843546T" xr:uid="{00000000-0004-0000-0000-0000360A0000}"/>
    <hyperlink ref="E2626" location="A127912166K" display="A127912166K" xr:uid="{00000000-0004-0000-0000-0000370A0000}"/>
    <hyperlink ref="E2627" location="A127870950X" display="A127870950X" xr:uid="{00000000-0004-0000-0000-0000380A0000}"/>
    <hyperlink ref="E2628" location="A127898366F" display="A127898366F" xr:uid="{00000000-0004-0000-0000-0000390A0000}"/>
    <hyperlink ref="E2629" location="A127843554T" display="A127843554T" xr:uid="{00000000-0004-0000-0000-00003A0A0000}"/>
    <hyperlink ref="E2630" location="A127912170A" display="A127912170A" xr:uid="{00000000-0004-0000-0000-00003B0A0000}"/>
    <hyperlink ref="E2631" location="A127884678J" display="A127884678J" xr:uid="{00000000-0004-0000-0000-00003C0A0000}"/>
    <hyperlink ref="E2632" location="A127912182K" display="A127912182K" xr:uid="{00000000-0004-0000-0000-00003D0A0000}"/>
    <hyperlink ref="E2633" location="A127939494W" display="A127939494W" xr:uid="{00000000-0004-0000-0000-00003E0A0000}"/>
    <hyperlink ref="E2634" location="A127912178V" display="A127912178V" xr:uid="{00000000-0004-0000-0000-00003F0A0000}"/>
    <hyperlink ref="E2635" location="A127939510K" display="A127939510K" xr:uid="{00000000-0004-0000-0000-0000400A0000}"/>
    <hyperlink ref="E2636" location="A127857530J" display="A127857530J" xr:uid="{00000000-0004-0000-0000-0000410A0000}"/>
    <hyperlink ref="E2637" location="A127857534T" display="A127857534T" xr:uid="{00000000-0004-0000-0000-0000420A0000}"/>
    <hyperlink ref="E2638" location="A127898402C" display="A127898402C" xr:uid="{00000000-0004-0000-0000-0000430A0000}"/>
    <hyperlink ref="E2639" location="A127857538A" display="A127857538A" xr:uid="{00000000-0004-0000-0000-0000440A0000}"/>
    <hyperlink ref="E2640" location="A127843574A" display="A127843574A" xr:uid="{00000000-0004-0000-0000-0000450A0000}"/>
    <hyperlink ref="E2641" location="A127939514V" display="A127939514V" xr:uid="{00000000-0004-0000-0000-0000460A0000}"/>
    <hyperlink ref="E2642" location="A127898374F" display="A127898374F" xr:uid="{00000000-0004-0000-0000-0000470A0000}"/>
    <hyperlink ref="E2643" location="A127870958T" display="A127870958T" xr:uid="{00000000-0004-0000-0000-0000480A0000}"/>
    <hyperlink ref="E2644" location="A127939498F" display="A127939498F" xr:uid="{00000000-0004-0000-0000-0000490A0000}"/>
    <hyperlink ref="E2645" location="A127884686J" display="A127884686J" xr:uid="{00000000-0004-0000-0000-00004A0A0000}"/>
    <hyperlink ref="E2646" location="A127843562T" display="A127843562T" xr:uid="{00000000-0004-0000-0000-00004B0A0000}"/>
    <hyperlink ref="E2647" location="A127843566A" display="A127843566A" xr:uid="{00000000-0004-0000-0000-00004C0A0000}"/>
    <hyperlink ref="E2648" location="A127939502K" display="A127939502K" xr:uid="{00000000-0004-0000-0000-00004D0A0000}"/>
    <hyperlink ref="E2649" location="A127925858R" display="A127925858R" xr:uid="{00000000-0004-0000-0000-00004E0A0000}"/>
    <hyperlink ref="E2650" location="A127898378R" display="A127898378R" xr:uid="{00000000-0004-0000-0000-00004F0A0000}"/>
    <hyperlink ref="E2651" location="A127912174K" display="A127912174K" xr:uid="{00000000-0004-0000-0000-0000500A0000}"/>
    <hyperlink ref="E2652" location="A127857510X" display="A127857510X" xr:uid="{00000000-0004-0000-0000-0000510A0000}"/>
    <hyperlink ref="E2653" location="A127857514J" display="A127857514J" xr:uid="{00000000-0004-0000-0000-0000520A0000}"/>
    <hyperlink ref="E2654" location="A127898382F" display="A127898382F" xr:uid="{00000000-0004-0000-0000-0000530A0000}"/>
    <hyperlink ref="E2655" location="A127939506V" display="A127939506V" xr:uid="{00000000-0004-0000-0000-0000540A0000}"/>
    <hyperlink ref="E2656" location="A127898386R" display="A127898386R" xr:uid="{00000000-0004-0000-0000-0000550A0000}"/>
    <hyperlink ref="E2657" location="A127898390F" display="A127898390F" xr:uid="{00000000-0004-0000-0000-0000560A0000}"/>
    <hyperlink ref="E2658" location="A127857518T" display="A127857518T" xr:uid="{00000000-0004-0000-0000-0000570A0000}"/>
    <hyperlink ref="E2659" location="A127898394R" display="A127898394R" xr:uid="{00000000-0004-0000-0000-0000580A0000}"/>
    <hyperlink ref="E2660" location="A127884690X" display="A127884690X" xr:uid="{00000000-0004-0000-0000-0000590A0000}"/>
    <hyperlink ref="E2661" location="A127857522J" display="A127857522J" xr:uid="{00000000-0004-0000-0000-00005A0A0000}"/>
    <hyperlink ref="E2662" location="A127870962J" display="A127870962J" xr:uid="{00000000-0004-0000-0000-00005B0A0000}"/>
    <hyperlink ref="E2663" location="A127870966T" display="A127870966T" xr:uid="{00000000-0004-0000-0000-00005C0A0000}"/>
    <hyperlink ref="E2664" location="A127857526T" display="A127857526T" xr:uid="{00000000-0004-0000-0000-00005D0A0000}"/>
    <hyperlink ref="E2665" location="A127898398X" display="A127898398X" xr:uid="{00000000-0004-0000-0000-00005E0A0000}"/>
    <hyperlink ref="E2666" location="A127912198C" display="A127912198C" xr:uid="{00000000-0004-0000-0000-00005F0A0000}"/>
    <hyperlink ref="E2667" location="A127898406L" display="A127898406L" xr:uid="{00000000-0004-0000-0000-0000600A0000}"/>
    <hyperlink ref="E2668" location="A127912190K" display="A127912190K" xr:uid="{00000000-0004-0000-0000-0000610A0000}"/>
    <hyperlink ref="E2669" location="A127870982T" display="A127870982T" xr:uid="{00000000-0004-0000-0000-0000620A0000}"/>
    <hyperlink ref="E2670" location="A127843590A" display="A127843590A" xr:uid="{00000000-0004-0000-0000-0000630A0000}"/>
    <hyperlink ref="E2671" location="A127857554A" display="A127857554A" xr:uid="{00000000-0004-0000-0000-0000640A0000}"/>
    <hyperlink ref="E2672" location="A127898430L" display="A127898430L" xr:uid="{00000000-0004-0000-0000-0000650A0000}"/>
    <hyperlink ref="E2673" location="A127843594K" display="A127843594K" xr:uid="{00000000-0004-0000-0000-0000660A0000}"/>
    <hyperlink ref="E2674" location="A127912202J" display="A127912202J" xr:uid="{00000000-0004-0000-0000-0000670A0000}"/>
    <hyperlink ref="E2675" location="A127912206T" display="A127912206T" xr:uid="{00000000-0004-0000-0000-0000680A0000}"/>
    <hyperlink ref="E2676" location="A127843578K" display="A127843578K" xr:uid="{00000000-0004-0000-0000-0000690A0000}"/>
    <hyperlink ref="E2677" location="A127843582A" display="A127843582A" xr:uid="{00000000-0004-0000-0000-00006A0A0000}"/>
    <hyperlink ref="E2678" location="A127857542T" display="A127857542T" xr:uid="{00000000-0004-0000-0000-00006B0A0000}"/>
    <hyperlink ref="E2679" location="A127870970J" display="A127870970J" xr:uid="{00000000-0004-0000-0000-00006C0A0000}"/>
    <hyperlink ref="E2680" location="A127925862F" display="A127925862F" xr:uid="{00000000-0004-0000-0000-00006D0A0000}"/>
    <hyperlink ref="E2681" location="A127898410C" display="A127898410C" xr:uid="{00000000-0004-0000-0000-00006E0A0000}"/>
    <hyperlink ref="E2682" location="A127857546A" display="A127857546A" xr:uid="{00000000-0004-0000-0000-00006F0A0000}"/>
    <hyperlink ref="E2683" location="A127857550T" display="A127857550T" xr:uid="{00000000-0004-0000-0000-0000700A0000}"/>
    <hyperlink ref="E2684" location="A127912186V" display="A127912186V" xr:uid="{00000000-0004-0000-0000-0000710A0000}"/>
    <hyperlink ref="E2685" location="A127898414L" display="A127898414L" xr:uid="{00000000-0004-0000-0000-0000720A0000}"/>
    <hyperlink ref="E2686" location="A127870974T" display="A127870974T" xr:uid="{00000000-0004-0000-0000-0000730A0000}"/>
    <hyperlink ref="E2687" location="A127898418W" display="A127898418W" xr:uid="{00000000-0004-0000-0000-0000740A0000}"/>
    <hyperlink ref="E2688" location="A127925866R" display="A127925866R" xr:uid="{00000000-0004-0000-0000-0000750A0000}"/>
    <hyperlink ref="E2689" location="A127939518C" display="A127939518C" xr:uid="{00000000-0004-0000-0000-0000760A0000}"/>
    <hyperlink ref="E2690" location="A127925870F" display="A127925870F" xr:uid="{00000000-0004-0000-0000-0000770A0000}"/>
    <hyperlink ref="E2691" location="A127884694J" display="A127884694J" xr:uid="{00000000-0004-0000-0000-0000780A0000}"/>
    <hyperlink ref="E2692" location="A127884698T" display="A127884698T" xr:uid="{00000000-0004-0000-0000-0000790A0000}"/>
    <hyperlink ref="E2693" location="A127939522V" display="A127939522V" xr:uid="{00000000-0004-0000-0000-00007A0A0000}"/>
    <hyperlink ref="E2694" location="A127870978A" display="A127870978A" xr:uid="{00000000-0004-0000-0000-00007B0A0000}"/>
    <hyperlink ref="E2695" location="A127912194V" display="A127912194V" xr:uid="{00000000-0004-0000-0000-00007C0A0000}"/>
    <hyperlink ref="E2696" location="A127939526C" display="A127939526C" xr:uid="{00000000-0004-0000-0000-00007D0A0000}"/>
    <hyperlink ref="E2697" location="A127843586K" display="A127843586K" xr:uid="{00000000-0004-0000-0000-00007E0A0000}"/>
    <hyperlink ref="E2698" location="A127898422L" display="A127898422L" xr:uid="{00000000-0004-0000-0000-00007F0A0000}"/>
    <hyperlink ref="E2699" location="A127884702W" display="A127884702W" xr:uid="{00000000-0004-0000-0000-0000800A0000}"/>
    <hyperlink ref="E2700" location="A127857558K" display="A127857558K" xr:uid="{00000000-0004-0000-0000-0000810A0000}"/>
    <hyperlink ref="E2701" location="A127843598V" display="A127843598V" xr:uid="{00000000-0004-0000-0000-0000820A0000}"/>
    <hyperlink ref="E2702" location="A127939534C" display="A127939534C" xr:uid="{00000000-0004-0000-0000-0000830A0000}"/>
    <hyperlink ref="E2703" location="A127912214T" display="A127912214T" xr:uid="{00000000-0004-0000-0000-0000840A0000}"/>
    <hyperlink ref="E2704" location="A127871006A" display="A127871006A" xr:uid="{00000000-0004-0000-0000-0000850A0000}"/>
    <hyperlink ref="E2705" location="A127912222T" display="A127912222T" xr:uid="{00000000-0004-0000-0000-0000860A0000}"/>
    <hyperlink ref="E2706" location="A127898450W" display="A127898450W" xr:uid="{00000000-0004-0000-0000-0000870A0000}"/>
    <hyperlink ref="E2707" location="A127912226A" display="A127912226A" xr:uid="{00000000-0004-0000-0000-0000880A0000}"/>
    <hyperlink ref="E2708" location="A127884722F" display="A127884722F" xr:uid="{00000000-0004-0000-0000-0000890A0000}"/>
    <hyperlink ref="E2709" location="A127898454F" display="A127898454F" xr:uid="{00000000-0004-0000-0000-00008A0A0000}"/>
    <hyperlink ref="E2710" location="A127939530V" display="A127939530V" xr:uid="{00000000-0004-0000-0000-00008B0A0000}"/>
    <hyperlink ref="E2711" location="A127843602X" display="A127843602X" xr:uid="{00000000-0004-0000-0000-00008C0A0000}"/>
    <hyperlink ref="E2712" location="A127884706F" display="A127884706F" xr:uid="{00000000-0004-0000-0000-00008D0A0000}"/>
    <hyperlink ref="E2713" location="A127870986A" display="A127870986A" xr:uid="{00000000-0004-0000-0000-00008E0A0000}"/>
    <hyperlink ref="E2714" location="A127912210J" display="A127912210J" xr:uid="{00000000-0004-0000-0000-00008F0A0000}"/>
    <hyperlink ref="E2715" location="A127925874R" display="A127925874R" xr:uid="{00000000-0004-0000-0000-0000900A0000}"/>
    <hyperlink ref="E2716" location="A127870990T" display="A127870990T" xr:uid="{00000000-0004-0000-0000-0000910A0000}"/>
    <hyperlink ref="E2717" location="A127898434W" display="A127898434W" xr:uid="{00000000-0004-0000-0000-0000920A0000}"/>
    <hyperlink ref="E2718" location="A127884710W" display="A127884710W" xr:uid="{00000000-0004-0000-0000-0000930A0000}"/>
    <hyperlink ref="E2719" location="A127843606J" display="A127843606J" xr:uid="{00000000-0004-0000-0000-0000940A0000}"/>
    <hyperlink ref="E2720" location="A127898438F" display="A127898438F" xr:uid="{00000000-0004-0000-0000-0000950A0000}"/>
    <hyperlink ref="E2721" location="A127843610X" display="A127843610X" xr:uid="{00000000-0004-0000-0000-0000960A0000}"/>
    <hyperlink ref="E2722" location="A127870994A" display="A127870994A" xr:uid="{00000000-0004-0000-0000-0000970A0000}"/>
    <hyperlink ref="E2723" location="A127925878X" display="A127925878X" xr:uid="{00000000-0004-0000-0000-0000980A0000}"/>
    <hyperlink ref="E2724" location="A127898442W" display="A127898442W" xr:uid="{00000000-0004-0000-0000-0000990A0000}"/>
    <hyperlink ref="E2725" location="A127884714F" display="A127884714F" xr:uid="{00000000-0004-0000-0000-00009A0A0000}"/>
    <hyperlink ref="E2726" location="A127884718R" display="A127884718R" xr:uid="{00000000-0004-0000-0000-00009B0A0000}"/>
    <hyperlink ref="E2727" location="A127939538L" display="A127939538L" xr:uid="{00000000-0004-0000-0000-00009C0A0000}"/>
    <hyperlink ref="E2728" location="A127898446F" display="A127898446F" xr:uid="{00000000-0004-0000-0000-00009D0A0000}"/>
    <hyperlink ref="E2729" location="A127870998K" display="A127870998K" xr:uid="{00000000-0004-0000-0000-00009E0A0000}"/>
    <hyperlink ref="E2730" location="A127925882R" display="A127925882R" xr:uid="{00000000-0004-0000-0000-00009F0A0000}"/>
    <hyperlink ref="E2731" location="A127871002T" display="A127871002T" xr:uid="{00000000-0004-0000-0000-0000A00A0000}"/>
    <hyperlink ref="E2732" location="A127925886X" display="A127925886X" xr:uid="{00000000-0004-0000-0000-0000A10A0000}"/>
    <hyperlink ref="E2733" location="A127939542C" display="A127939542C" xr:uid="{00000000-0004-0000-0000-0000A20A0000}"/>
    <hyperlink ref="E2734" location="A127898206V" display="A127898206V" xr:uid="{00000000-0004-0000-0000-0000A30A0000}"/>
    <hyperlink ref="E2735" location="A127925670L" display="A127925670L" xr:uid="{00000000-0004-0000-0000-0000A40A0000}"/>
    <hyperlink ref="E2736" location="A127898202K" display="A127898202K" xr:uid="{00000000-0004-0000-0000-0000A50A0000}"/>
    <hyperlink ref="E2737" location="A127925678F" display="A127925678F" xr:uid="{00000000-0004-0000-0000-0000A60A0000}"/>
    <hyperlink ref="E2738" location="A127925686F" display="A127925686F" xr:uid="{00000000-0004-0000-0000-0000A70A0000}"/>
    <hyperlink ref="E2739" location="A127912006X" display="A127912006X" xr:uid="{00000000-0004-0000-0000-0000A80A0000}"/>
    <hyperlink ref="E2740" location="A127843438J" display="A127843438J" xr:uid="{00000000-0004-0000-0000-0000A90A0000}"/>
    <hyperlink ref="E2741" location="A127912010R" display="A127912010R" xr:uid="{00000000-0004-0000-0000-0000AA0A0000}"/>
    <hyperlink ref="E2742" location="A127857346J" display="A127857346J" xr:uid="{00000000-0004-0000-0000-0000AB0A0000}"/>
    <hyperlink ref="E2743" location="A127898210K" display="A127898210K" xr:uid="{00000000-0004-0000-0000-0000AC0A0000}"/>
    <hyperlink ref="E2744" location="A127898198F" display="A127898198F" xr:uid="{00000000-0004-0000-0000-0000AD0A0000}"/>
    <hyperlink ref="E2745" location="A127870778J" display="A127870778J" xr:uid="{00000000-0004-0000-0000-0000AE0A0000}"/>
    <hyperlink ref="E2746" location="A127843414R" display="A127843414R" xr:uid="{00000000-0004-0000-0000-0000AF0A0000}"/>
    <hyperlink ref="E2747" location="A127939390C" display="A127939390C" xr:uid="{00000000-0004-0000-0000-0000B00A0000}"/>
    <hyperlink ref="E2748" location="A127857334X" display="A127857334X" xr:uid="{00000000-0004-0000-0000-0000B10A0000}"/>
    <hyperlink ref="E2749" location="A127884570F" display="A127884570F" xr:uid="{00000000-0004-0000-0000-0000B20A0000}"/>
    <hyperlink ref="E2750" location="A127843418X" display="A127843418X" xr:uid="{00000000-0004-0000-0000-0000B30A0000}"/>
    <hyperlink ref="E2751" location="A127884574R" display="A127884574R" xr:uid="{00000000-0004-0000-0000-0000B40A0000}"/>
    <hyperlink ref="E2752" location="A127843422R" display="A127843422R" xr:uid="{00000000-0004-0000-0000-0000B50A0000}"/>
    <hyperlink ref="E2753" location="A127843426X" display="A127843426X" xr:uid="{00000000-0004-0000-0000-0000B60A0000}"/>
    <hyperlink ref="E2754" location="A127870782X" display="A127870782X" xr:uid="{00000000-0004-0000-0000-0000B70A0000}"/>
    <hyperlink ref="E2755" location="A127843430R" display="A127843430R" xr:uid="{00000000-0004-0000-0000-0000B80A0000}"/>
    <hyperlink ref="E2756" location="A127884578X" display="A127884578X" xr:uid="{00000000-0004-0000-0000-0000B90A0000}"/>
    <hyperlink ref="E2757" location="A127870786J" display="A127870786J" xr:uid="{00000000-0004-0000-0000-0000BA0A0000}"/>
    <hyperlink ref="E2758" location="A127925674W" display="A127925674W" xr:uid="{00000000-0004-0000-0000-0000BB0A0000}"/>
    <hyperlink ref="E2759" location="A127912002R" display="A127912002R" xr:uid="{00000000-0004-0000-0000-0000BC0A0000}"/>
    <hyperlink ref="E2760" location="A127939394L" display="A127939394L" xr:uid="{00000000-0004-0000-0000-0000BD0A0000}"/>
    <hyperlink ref="E2761" location="A127870790X" display="A127870790X" xr:uid="{00000000-0004-0000-0000-0000BE0A0000}"/>
    <hyperlink ref="E2762" location="A127857338J" display="A127857338J" xr:uid="{00000000-0004-0000-0000-0000BF0A0000}"/>
    <hyperlink ref="E2763" location="A127870794J" display="A127870794J" xr:uid="{00000000-0004-0000-0000-0000C00A0000}"/>
    <hyperlink ref="E2764" location="A127925682W" display="A127925682W" xr:uid="{00000000-0004-0000-0000-0000C10A0000}"/>
    <hyperlink ref="E2765" location="A127857342X" display="A127857342X" xr:uid="{00000000-0004-0000-0000-0000C20A0000}"/>
    <hyperlink ref="E2766" location="A127884582R" display="A127884582R" xr:uid="{00000000-0004-0000-0000-0000C30A0000}"/>
    <hyperlink ref="E2767" location="A127925690W" display="A127925690W" xr:uid="{00000000-0004-0000-0000-0000C40A0000}"/>
    <hyperlink ref="E2768" location="A127870822F" display="A127870822F" xr:uid="{00000000-0004-0000-0000-0000C50A0000}"/>
    <hyperlink ref="E2769" location="A127870798T" display="A127870798T" xr:uid="{00000000-0004-0000-0000-0000C60A0000}"/>
    <hyperlink ref="E2770" location="A127939398W" display="A127939398W" xr:uid="{00000000-0004-0000-0000-0000C70A0000}"/>
    <hyperlink ref="E2771" location="A127870818R" display="A127870818R" xr:uid="{00000000-0004-0000-0000-0000C80A0000}"/>
    <hyperlink ref="E2772" location="A127939410A" display="A127939410A" xr:uid="{00000000-0004-0000-0000-0000C90A0000}"/>
    <hyperlink ref="E2773" location="A127898226C" display="A127898226C" xr:uid="{00000000-0004-0000-0000-0000CA0A0000}"/>
    <hyperlink ref="E2774" location="A127843446J" display="A127843446J" xr:uid="{00000000-0004-0000-0000-0000CB0A0000}"/>
    <hyperlink ref="E2775" location="A127898230V" display="A127898230V" xr:uid="{00000000-0004-0000-0000-0000CC0A0000}"/>
    <hyperlink ref="E2776" location="A127898234C" display="A127898234C" xr:uid="{00000000-0004-0000-0000-0000CD0A0000}"/>
    <hyperlink ref="E2777" location="A127857358T" display="A127857358T" xr:uid="{00000000-0004-0000-0000-0000CE0A0000}"/>
    <hyperlink ref="E2778" location="A127884586X" display="A127884586X" xr:uid="{00000000-0004-0000-0000-0000CF0A0000}"/>
    <hyperlink ref="E2779" location="A127912014X" display="A127912014X" xr:uid="{00000000-0004-0000-0000-0000D00A0000}"/>
    <hyperlink ref="E2780" location="A127925694F" display="A127925694F" xr:uid="{00000000-0004-0000-0000-0000D10A0000}"/>
    <hyperlink ref="E2781" location="A127912018J" display="A127912018J" xr:uid="{00000000-0004-0000-0000-0000D20A0000}"/>
    <hyperlink ref="E2782" location="A127870802W" display="A127870802W" xr:uid="{00000000-0004-0000-0000-0000D30A0000}"/>
    <hyperlink ref="E2783" location="A127912022X" display="A127912022X" xr:uid="{00000000-0004-0000-0000-0000D40A0000}"/>
    <hyperlink ref="E2784" location="A127912026J" display="A127912026J" xr:uid="{00000000-0004-0000-0000-0000D50A0000}"/>
    <hyperlink ref="E2785" location="A127898214V" display="A127898214V" xr:uid="{00000000-0004-0000-0000-0000D60A0000}"/>
    <hyperlink ref="E2786" location="A127898218C" display="A127898218C" xr:uid="{00000000-0004-0000-0000-0000D70A0000}"/>
    <hyperlink ref="E2787" location="A127870806F" display="A127870806F" xr:uid="{00000000-0004-0000-0000-0000D80A0000}"/>
    <hyperlink ref="E2788" location="A127870810W" display="A127870810W" xr:uid="{00000000-0004-0000-0000-0000D90A0000}"/>
    <hyperlink ref="E2789" location="A127925698R" display="A127925698R" xr:uid="{00000000-0004-0000-0000-0000DA0A0000}"/>
    <hyperlink ref="E2790" location="A127857350X" display="A127857350X" xr:uid="{00000000-0004-0000-0000-0000DB0A0000}"/>
    <hyperlink ref="E2791" location="A127939402A" display="A127939402A" xr:uid="{00000000-0004-0000-0000-0000DC0A0000}"/>
    <hyperlink ref="E2792" location="A127912030X" display="A127912030X" xr:uid="{00000000-0004-0000-0000-0000DD0A0000}"/>
    <hyperlink ref="E2793" location="A127870814F" display="A127870814F" xr:uid="{00000000-0004-0000-0000-0000DE0A0000}"/>
    <hyperlink ref="E2794" location="A127898222V" display="A127898222V" xr:uid="{00000000-0004-0000-0000-0000DF0A0000}"/>
    <hyperlink ref="E2795" location="A127912034J" display="A127912034J" xr:uid="{00000000-0004-0000-0000-0000E00A0000}"/>
    <hyperlink ref="E2796" location="A127925702V" display="A127925702V" xr:uid="{00000000-0004-0000-0000-0000E10A0000}"/>
    <hyperlink ref="E2797" location="A127843442X" display="A127843442X" xr:uid="{00000000-0004-0000-0000-0000E20A0000}"/>
    <hyperlink ref="E2798" location="A127925706C" display="A127925706C" xr:uid="{00000000-0004-0000-0000-0000E30A0000}"/>
    <hyperlink ref="E2799" location="A127939406K" display="A127939406K" xr:uid="{00000000-0004-0000-0000-0000E40A0000}"/>
    <hyperlink ref="E2800" location="A127884590R" display="A127884590R" xr:uid="{00000000-0004-0000-0000-0000E50A0000}"/>
    <hyperlink ref="E2801" location="A127884594X" display="A127884594X" xr:uid="{00000000-0004-0000-0000-0000E60A0000}"/>
    <hyperlink ref="E2802" location="A127843458T" display="A127843458T" xr:uid="{00000000-0004-0000-0000-0000E70A0000}"/>
    <hyperlink ref="E2803" location="A127857362J" display="A127857362J" xr:uid="{00000000-0004-0000-0000-0000E80A0000}"/>
    <hyperlink ref="E2804" location="A127884598J" display="A127884598J" xr:uid="{00000000-0004-0000-0000-0000E90A0000}"/>
    <hyperlink ref="E2805" location="A127870838X" display="A127870838X" xr:uid="{00000000-0004-0000-0000-0000EA0A0000}"/>
    <hyperlink ref="E2806" location="A127912050J" display="A127912050J" xr:uid="{00000000-0004-0000-0000-0000EB0A0000}"/>
    <hyperlink ref="E2807" location="A127925718L" display="A127925718L" xr:uid="{00000000-0004-0000-0000-0000EC0A0000}"/>
    <hyperlink ref="E2808" location="A127870846X" display="A127870846X" xr:uid="{00000000-0004-0000-0000-0000ED0A0000}"/>
    <hyperlink ref="E2809" location="A127857382T" display="A127857382T" xr:uid="{00000000-0004-0000-0000-0000EE0A0000}"/>
    <hyperlink ref="E2810" location="A127870850R" display="A127870850R" xr:uid="{00000000-0004-0000-0000-0000EF0A0000}"/>
    <hyperlink ref="E2811" location="A127939418V" display="A127939418V" xr:uid="{00000000-0004-0000-0000-0000F00A0000}"/>
    <hyperlink ref="E2812" location="A127925710V" display="A127925710V" xr:uid="{00000000-0004-0000-0000-0000F10A0000}"/>
    <hyperlink ref="E2813" location="A127857366T" display="A127857366T" xr:uid="{00000000-0004-0000-0000-0000F20A0000}"/>
    <hyperlink ref="E2814" location="A127898238L" display="A127898238L" xr:uid="{00000000-0004-0000-0000-0000F30A0000}"/>
    <hyperlink ref="E2815" location="A127912038T" display="A127912038T" xr:uid="{00000000-0004-0000-0000-0000F40A0000}"/>
    <hyperlink ref="E2816" location="A127870826R" display="A127870826R" xr:uid="{00000000-0004-0000-0000-0000F50A0000}"/>
    <hyperlink ref="E2817" location="A127843450X" display="A127843450X" xr:uid="{00000000-0004-0000-0000-0000F60A0000}"/>
    <hyperlink ref="E2818" location="A127870830F" display="A127870830F" xr:uid="{00000000-0004-0000-0000-0000F70A0000}"/>
    <hyperlink ref="E2819" location="A127857370J" display="A127857370J" xr:uid="{00000000-0004-0000-0000-0000F80A0000}"/>
    <hyperlink ref="E2820" location="A127857374T" display="A127857374T" xr:uid="{00000000-0004-0000-0000-0000F90A0000}"/>
    <hyperlink ref="E2821" location="A127912042J" display="A127912042J" xr:uid="{00000000-0004-0000-0000-0000FA0A0000}"/>
    <hyperlink ref="E2822" location="A127884602L" display="A127884602L" xr:uid="{00000000-0004-0000-0000-0000FB0A0000}"/>
    <hyperlink ref="E2823" location="A127898242C" display="A127898242C" xr:uid="{00000000-0004-0000-0000-0000FC0A0000}"/>
    <hyperlink ref="E2824" location="A127939414K" display="A127939414K" xr:uid="{00000000-0004-0000-0000-0000FD0A0000}"/>
    <hyperlink ref="E2825" location="A127843454J" display="A127843454J" xr:uid="{00000000-0004-0000-0000-0000FE0A0000}"/>
    <hyperlink ref="E2826" location="A127870834R" display="A127870834R" xr:uid="{00000000-0004-0000-0000-0000FF0A0000}"/>
    <hyperlink ref="E2827" location="A127898246L" display="A127898246L" xr:uid="{00000000-0004-0000-0000-0000000B0000}"/>
    <hyperlink ref="E2828" location="A127898250C" display="A127898250C" xr:uid="{00000000-0004-0000-0000-0000010B0000}"/>
    <hyperlink ref="E2829" location="A127884606W" display="A127884606W" xr:uid="{00000000-0004-0000-0000-0000020B0000}"/>
    <hyperlink ref="E2830" location="A127898254L" display="A127898254L" xr:uid="{00000000-0004-0000-0000-0000030B0000}"/>
    <hyperlink ref="E2831" location="A127912046T" display="A127912046T" xr:uid="{00000000-0004-0000-0000-0000040B0000}"/>
    <hyperlink ref="E2832" location="A127870842R" display="A127870842R" xr:uid="{00000000-0004-0000-0000-0000050B0000}"/>
    <hyperlink ref="E2833" location="A127857378A" display="A127857378A" xr:uid="{00000000-0004-0000-0000-0000060B0000}"/>
    <hyperlink ref="E2834" location="A127925714C" display="A127925714C" xr:uid="{00000000-0004-0000-0000-0000070B0000}"/>
    <hyperlink ref="E2835" location="A127898258W" display="A127898258W" xr:uid="{00000000-0004-0000-0000-0000080B0000}"/>
    <hyperlink ref="E2836" location="A127843474T" display="A127843474T" xr:uid="{00000000-0004-0000-0000-0000090B0000}"/>
    <hyperlink ref="E2837" location="A127857386A" display="A127857386A" xr:uid="{00000000-0004-0000-0000-00000A0B0000}"/>
    <hyperlink ref="E2838" location="A127870858J" display="A127870858J" xr:uid="{00000000-0004-0000-0000-00000B0B0000}"/>
    <hyperlink ref="E2839" location="A127925726L" display="A127925726L" xr:uid="{00000000-0004-0000-0000-00000C0B0000}"/>
    <hyperlink ref="E2840" location="A127925734L" display="A127925734L" xr:uid="{00000000-0004-0000-0000-00000D0B0000}"/>
    <hyperlink ref="E2841" location="A127884622W" display="A127884622W" xr:uid="{00000000-0004-0000-0000-00000E0B0000}"/>
    <hyperlink ref="E2842" location="A127870866J" display="A127870866J" xr:uid="{00000000-0004-0000-0000-00000F0B0000}"/>
    <hyperlink ref="E2843" location="A127843478A" display="A127843478A" xr:uid="{00000000-0004-0000-0000-0000100B0000}"/>
    <hyperlink ref="E2844" location="A127884626F" display="A127884626F" xr:uid="{00000000-0004-0000-0000-0000110B0000}"/>
    <hyperlink ref="E2845" location="A127884630W" display="A127884630W" xr:uid="{00000000-0004-0000-0000-0000120B0000}"/>
    <hyperlink ref="E2846" location="A127898262L" display="A127898262L" xr:uid="{00000000-0004-0000-0000-0000130B0000}"/>
    <hyperlink ref="E2847" location="A127925722C" display="A127925722C" xr:uid="{00000000-0004-0000-0000-0000140B0000}"/>
    <hyperlink ref="E2848" location="A127939422K" display="A127939422K" xr:uid="{00000000-0004-0000-0000-0000150B0000}"/>
    <hyperlink ref="E2849" location="A127939426V" display="A127939426V" xr:uid="{00000000-0004-0000-0000-0000160B0000}"/>
    <hyperlink ref="E2850" location="A127912058A" display="A127912058A" xr:uid="{00000000-0004-0000-0000-0000170B0000}"/>
    <hyperlink ref="E2851" location="A127912062T" display="A127912062T" xr:uid="{00000000-0004-0000-0000-0000180B0000}"/>
    <hyperlink ref="E2852" location="A127898266W" display="A127898266W" xr:uid="{00000000-0004-0000-0000-0000190B0000}"/>
    <hyperlink ref="E2853" location="A127857390T" display="A127857390T" xr:uid="{00000000-0004-0000-0000-00001A0B0000}"/>
    <hyperlink ref="E2854" location="A127870854X" display="A127870854X" xr:uid="{00000000-0004-0000-0000-00001B0B0000}"/>
    <hyperlink ref="E2855" location="A127912066A" display="A127912066A" xr:uid="{00000000-0004-0000-0000-00001C0B0000}"/>
    <hyperlink ref="E2856" location="A127912070T" display="A127912070T" xr:uid="{00000000-0004-0000-0000-00001D0B0000}"/>
    <hyperlink ref="E2857" location="A127939430K" display="A127939430K" xr:uid="{00000000-0004-0000-0000-00001E0B0000}"/>
    <hyperlink ref="E2858" location="A127843462J" display="A127843462J" xr:uid="{00000000-0004-0000-0000-00001F0B0000}"/>
    <hyperlink ref="E2859" location="A127912074A" display="A127912074A" xr:uid="{00000000-0004-0000-0000-0000200B0000}"/>
    <hyperlink ref="E2860" location="A127912078K" display="A127912078K" xr:uid="{00000000-0004-0000-0000-0000210B0000}"/>
    <hyperlink ref="E2861" location="A127884610L" display="A127884610L" xr:uid="{00000000-0004-0000-0000-0000220B0000}"/>
    <hyperlink ref="E2862" location="A127884614W" display="A127884614W" xr:uid="{00000000-0004-0000-0000-0000230B0000}"/>
    <hyperlink ref="E2863" location="A127843466T" display="A127843466T" xr:uid="{00000000-0004-0000-0000-0000240B0000}"/>
    <hyperlink ref="E2864" location="A127870862X" display="A127870862X" xr:uid="{00000000-0004-0000-0000-0000250B0000}"/>
    <hyperlink ref="E2865" location="A127884618F" display="A127884618F" xr:uid="{00000000-0004-0000-0000-0000260B0000}"/>
    <hyperlink ref="E2866" location="A127925730C" display="A127925730C" xr:uid="{00000000-0004-0000-0000-0000270B0000}"/>
    <hyperlink ref="E2867" location="A127843470J" display="A127843470J" xr:uid="{00000000-0004-0000-0000-0000280B0000}"/>
    <hyperlink ref="E2868" location="A127939434V" display="A127939434V" xr:uid="{00000000-0004-0000-0000-0000290B0000}"/>
    <hyperlink ref="E2869" location="A127857394A" display="A127857394A" xr:uid="{00000000-0004-0000-0000-00002A0B0000}"/>
    <hyperlink ref="E2870" location="A127898298R" display="A127898298R" xr:uid="{00000000-0004-0000-0000-00002B0B0000}"/>
    <hyperlink ref="E2871" location="A127843482T" display="A127843482T" xr:uid="{00000000-0004-0000-0000-00002C0B0000}"/>
    <hyperlink ref="E2872" location="A127912090A" display="A127912090A" xr:uid="{00000000-0004-0000-0000-00002D0B0000}"/>
    <hyperlink ref="E2873" location="A127843494A" display="A127843494A" xr:uid="{00000000-0004-0000-0000-00002E0B0000}"/>
    <hyperlink ref="E2874" location="A127857414X" display="A127857414X" xr:uid="{00000000-0004-0000-0000-00002F0B0000}"/>
    <hyperlink ref="E2875" location="A127898306C" display="A127898306C" xr:uid="{00000000-0004-0000-0000-0000300B0000}"/>
    <hyperlink ref="E2876" location="A127857418J" display="A127857418J" xr:uid="{00000000-0004-0000-0000-0000310B0000}"/>
    <hyperlink ref="E2877" location="A127925746W" display="A127925746W" xr:uid="{00000000-0004-0000-0000-0000320B0000}"/>
    <hyperlink ref="E2878" location="A127843498K" display="A127843498K" xr:uid="{00000000-0004-0000-0000-0000330B0000}"/>
    <hyperlink ref="E2879" location="A127870882J" display="A127870882J" xr:uid="{00000000-0004-0000-0000-0000340B0000}"/>
    <hyperlink ref="E2880" location="A127870870X" display="A127870870X" xr:uid="{00000000-0004-0000-0000-0000350B0000}"/>
    <hyperlink ref="E2881" location="A127870874J" display="A127870874J" xr:uid="{00000000-0004-0000-0000-0000360B0000}"/>
    <hyperlink ref="E2882" location="A127912082A" display="A127912082A" xr:uid="{00000000-0004-0000-0000-0000370B0000}"/>
    <hyperlink ref="E2883" location="A127898270L" display="A127898270L" xr:uid="{00000000-0004-0000-0000-0000380B0000}"/>
    <hyperlink ref="E2884" location="A127857398K" display="A127857398K" xr:uid="{00000000-0004-0000-0000-0000390B0000}"/>
    <hyperlink ref="E2885" location="A127912086K" display="A127912086K" xr:uid="{00000000-0004-0000-0000-00003A0B0000}"/>
    <hyperlink ref="E2886" location="A127857402R" display="A127857402R" xr:uid="{00000000-0004-0000-0000-00003B0B0000}"/>
    <hyperlink ref="E2887" location="A127898274W" display="A127898274W" xr:uid="{00000000-0004-0000-0000-00003C0B0000}"/>
    <hyperlink ref="E2888" location="A127898278F" display="A127898278F" xr:uid="{00000000-0004-0000-0000-00003D0B0000}"/>
    <hyperlink ref="E2889" location="A127843486A" display="A127843486A" xr:uid="{00000000-0004-0000-0000-00003E0B0000}"/>
    <hyperlink ref="E2890" location="A127857406X" display="A127857406X" xr:uid="{00000000-0004-0000-0000-00003F0B0000}"/>
    <hyperlink ref="E2891" location="A127898282W" display="A127898282W" xr:uid="{00000000-0004-0000-0000-0000400B0000}"/>
    <hyperlink ref="E2892" location="A127857410R" display="A127857410R" xr:uid="{00000000-0004-0000-0000-0000410B0000}"/>
    <hyperlink ref="E2893" location="A127939442V" display="A127939442V" xr:uid="{00000000-0004-0000-0000-0000420B0000}"/>
    <hyperlink ref="E2894" location="A127912094K" display="A127912094K" xr:uid="{00000000-0004-0000-0000-0000430B0000}"/>
    <hyperlink ref="E2895" location="A127925738W" display="A127925738W" xr:uid="{00000000-0004-0000-0000-0000440B0000}"/>
    <hyperlink ref="E2896" location="A127939446C" display="A127939446C" xr:uid="{00000000-0004-0000-0000-0000450B0000}"/>
    <hyperlink ref="E2897" location="A127843490T" display="A127843490T" xr:uid="{00000000-0004-0000-0000-0000460B0000}"/>
    <hyperlink ref="E2898" location="A127898286F" display="A127898286F" xr:uid="{00000000-0004-0000-0000-0000470B0000}"/>
    <hyperlink ref="E2899" location="A127925742L" display="A127925742L" xr:uid="{00000000-0004-0000-0000-0000480B0000}"/>
    <hyperlink ref="E2900" location="A127939450V" display="A127939450V" xr:uid="{00000000-0004-0000-0000-0000490B0000}"/>
    <hyperlink ref="E2901" location="A127898290W" display="A127898290W" xr:uid="{00000000-0004-0000-0000-00004A0B0000}"/>
    <hyperlink ref="E2902" location="A127898294F" display="A127898294F" xr:uid="{00000000-0004-0000-0000-00004B0B0000}"/>
    <hyperlink ref="E2903" location="A127898302V" display="A127898302V" xr:uid="{00000000-0004-0000-0000-00004C0B0000}"/>
    <hyperlink ref="E2904" location="A127871022A" display="A127871022A" xr:uid="{00000000-0004-0000-0000-00004D0B0000}"/>
    <hyperlink ref="E2905" location="A127939546L" display="A127939546L" xr:uid="{00000000-0004-0000-0000-00004E0B0000}"/>
    <hyperlink ref="E2906" location="A127843618T" display="A127843618T" xr:uid="{00000000-0004-0000-0000-00004F0B0000}"/>
    <hyperlink ref="E2907" location="A127925898J" display="A127925898J" xr:uid="{00000000-0004-0000-0000-0000500B0000}"/>
    <hyperlink ref="E2908" location="A127843614J" display="A127843614J" xr:uid="{00000000-0004-0000-0000-0000510B0000}"/>
    <hyperlink ref="E2909" location="A127843622J" display="A127843622J" xr:uid="{00000000-0004-0000-0000-0000520B0000}"/>
    <hyperlink ref="E2910" location="A127913338L" display="A127913338L" xr:uid="{00000000-0004-0000-0000-0000530B0000}"/>
    <hyperlink ref="E2911" location="A127940682C" display="A127940682C" xr:uid="{00000000-0004-0000-0000-0000540B0000}"/>
    <hyperlink ref="E2912" location="A127899454X" display="A127899454X" xr:uid="{00000000-0004-0000-0000-0000550B0000}"/>
    <hyperlink ref="E2913" location="A127858554V" display="A127858554V" xr:uid="{00000000-0004-0000-0000-0000560B0000}"/>
    <hyperlink ref="E2914" location="A127885714X" display="A127885714X" xr:uid="{00000000-0004-0000-0000-0000570B0000}"/>
    <hyperlink ref="E2915" location="A127940714K" display="A127940714K" xr:uid="{00000000-0004-0000-0000-0000580B0000}"/>
    <hyperlink ref="E2916" location="A127885726J" display="A127885726J" xr:uid="{00000000-0004-0000-0000-0000590B0000}"/>
    <hyperlink ref="E2917" location="A127913342C" display="A127913342C" xr:uid="{00000000-0004-0000-0000-00005A0B0000}"/>
    <hyperlink ref="E2918" location="A127940718V" display="A127940718V" xr:uid="{00000000-0004-0000-0000-00005B0B0000}"/>
    <hyperlink ref="E2919" location="A127926854X" display="A127926854X" xr:uid="{00000000-0004-0000-0000-00005C0B0000}"/>
    <hyperlink ref="E2920" location="A127940686L" display="A127940686L" xr:uid="{00000000-0004-0000-0000-00005D0B0000}"/>
    <hyperlink ref="E2921" location="A127872046L" display="A127872046L" xr:uid="{00000000-0004-0000-0000-00005E0B0000}"/>
    <hyperlink ref="E2922" location="A127926834R" display="A127926834R" xr:uid="{00000000-0004-0000-0000-00005F0B0000}"/>
    <hyperlink ref="E2923" location="A127940690C" display="A127940690C" xr:uid="{00000000-0004-0000-0000-0000600B0000}"/>
    <hyperlink ref="E2924" location="A127926838X" display="A127926838X" xr:uid="{00000000-0004-0000-0000-0000610B0000}"/>
    <hyperlink ref="E2925" location="A127844690C" display="A127844690C" xr:uid="{00000000-0004-0000-0000-0000620B0000}"/>
    <hyperlink ref="E2926" location="A127858542K" display="A127858542K" xr:uid="{00000000-0004-0000-0000-0000630B0000}"/>
    <hyperlink ref="E2927" location="A127926842R" display="A127926842R" xr:uid="{00000000-0004-0000-0000-0000640B0000}"/>
    <hyperlink ref="E2928" location="A127940694L" display="A127940694L" xr:uid="{00000000-0004-0000-0000-0000650B0000}"/>
    <hyperlink ref="E2929" location="A127940698W" display="A127940698W" xr:uid="{00000000-0004-0000-0000-0000660B0000}"/>
    <hyperlink ref="E2930" location="A127858546V" display="A127858546V" xr:uid="{00000000-0004-0000-0000-0000670B0000}"/>
    <hyperlink ref="E2931" location="A127940702A" display="A127940702A" xr:uid="{00000000-0004-0000-0000-0000680B0000}"/>
    <hyperlink ref="E2932" location="A127940706K" display="A127940706K" xr:uid="{00000000-0004-0000-0000-0000690B0000}"/>
    <hyperlink ref="E2933" location="A127844694L" display="A127844694L" xr:uid="{00000000-0004-0000-0000-00006A0B0000}"/>
    <hyperlink ref="E2934" location="A127926846X" display="A127926846X" xr:uid="{00000000-0004-0000-0000-00006B0B0000}"/>
    <hyperlink ref="E2935" location="A127844698W" display="A127844698W" xr:uid="{00000000-0004-0000-0000-00006C0B0000}"/>
    <hyperlink ref="E2936" location="A127844702A" display="A127844702A" xr:uid="{00000000-0004-0000-0000-00006D0B0000}"/>
    <hyperlink ref="E2937" location="A127872050C" display="A127872050C" xr:uid="{00000000-0004-0000-0000-00006E0B0000}"/>
    <hyperlink ref="E2938" location="A127940710A" display="A127940710A" xr:uid="{00000000-0004-0000-0000-00006F0B0000}"/>
    <hyperlink ref="E2939" location="A127858550K" display="A127858550K" xr:uid="{00000000-0004-0000-0000-0000700B0000}"/>
    <hyperlink ref="E2940" location="A127913334C" display="A127913334C" xr:uid="{00000000-0004-0000-0000-0000710B0000}"/>
    <hyperlink ref="E2941" location="A127926850R" display="A127926850R" xr:uid="{00000000-0004-0000-0000-0000720B0000}"/>
    <hyperlink ref="E2942" location="A127872054L" display="A127872054L" xr:uid="{00000000-0004-0000-0000-0000730B0000}"/>
    <hyperlink ref="E2943" location="A127885718J" display="A127885718J" xr:uid="{00000000-0004-0000-0000-0000740B0000}"/>
    <hyperlink ref="E2944" location="A127885722X" display="A127885722X" xr:uid="{00000000-0004-0000-0000-0000750B0000}"/>
    <hyperlink ref="E2945" location="A127858838W" display="A127858838W" xr:uid="{00000000-0004-0000-0000-0000760B0000}"/>
    <hyperlink ref="E2946" location="A127885970K" display="A127885970K" xr:uid="{00000000-0004-0000-0000-0000770B0000}"/>
    <hyperlink ref="E2947" location="A127872322W" display="A127872322W" xr:uid="{00000000-0004-0000-0000-0000780B0000}"/>
    <hyperlink ref="E2948" location="A127913614W" display="A127913614W" xr:uid="{00000000-0004-0000-0000-0000790B0000}"/>
    <hyperlink ref="E2949" location="A127872342F" display="A127872342F" xr:uid="{00000000-0004-0000-0000-00007A0B0000}"/>
    <hyperlink ref="E2950" location="A127844934L" display="A127844934L" xr:uid="{00000000-0004-0000-0000-00007B0B0000}"/>
    <hyperlink ref="E2951" location="A127872350F" display="A127872350F" xr:uid="{00000000-0004-0000-0000-00007C0B0000}"/>
    <hyperlink ref="E2952" location="A127899730J" display="A127899730J" xr:uid="{00000000-0004-0000-0000-00007D0B0000}"/>
    <hyperlink ref="E2953" location="A127899734T" display="A127899734T" xr:uid="{00000000-0004-0000-0000-00007E0B0000}"/>
    <hyperlink ref="E2954" location="A127899738A" display="A127899738A" xr:uid="{00000000-0004-0000-0000-00007F0B0000}"/>
    <hyperlink ref="E2955" location="A127844914C" display="A127844914C" xr:uid="{00000000-0004-0000-0000-0000800B0000}"/>
    <hyperlink ref="E2956" location="A127844918L" display="A127844918L" xr:uid="{00000000-0004-0000-0000-0000810B0000}"/>
    <hyperlink ref="E2957" location="A127872318F" display="A127872318F" xr:uid="{00000000-0004-0000-0000-0000820B0000}"/>
    <hyperlink ref="E2958" location="A127844922C" display="A127844922C" xr:uid="{00000000-0004-0000-0000-0000830B0000}"/>
    <hyperlink ref="E2959" location="A127858826L" display="A127858826L" xr:uid="{00000000-0004-0000-0000-0000840B0000}"/>
    <hyperlink ref="E2960" location="A127899718T" display="A127899718T" xr:uid="{00000000-0004-0000-0000-0000850B0000}"/>
    <hyperlink ref="E2961" location="A127858830C" display="A127858830C" xr:uid="{00000000-0004-0000-0000-0000860B0000}"/>
    <hyperlink ref="E2962" location="A127927098W" display="A127927098W" xr:uid="{00000000-0004-0000-0000-0000870B0000}"/>
    <hyperlink ref="E2963" location="A127858834L" display="A127858834L" xr:uid="{00000000-0004-0000-0000-0000880B0000}"/>
    <hyperlink ref="E2964" location="A127913606W" display="A127913606W" xr:uid="{00000000-0004-0000-0000-0000890B0000}"/>
    <hyperlink ref="E2965" location="A127844926L" display="A127844926L" xr:uid="{00000000-0004-0000-0000-00008A0B0000}"/>
    <hyperlink ref="E2966" location="A127872326F" display="A127872326F" xr:uid="{00000000-0004-0000-0000-00008B0B0000}"/>
    <hyperlink ref="E2967" location="A127940946W" display="A127940946W" xr:uid="{00000000-0004-0000-0000-00008C0B0000}"/>
    <hyperlink ref="E2968" location="A127872330W" display="A127872330W" xr:uid="{00000000-0004-0000-0000-00008D0B0000}"/>
    <hyperlink ref="E2969" location="A127913610L" display="A127913610L" xr:uid="{00000000-0004-0000-0000-00008E0B0000}"/>
    <hyperlink ref="E2970" location="A127885974V" display="A127885974V" xr:uid="{00000000-0004-0000-0000-00008F0B0000}"/>
    <hyperlink ref="E2971" location="A127885978C" display="A127885978C" xr:uid="{00000000-0004-0000-0000-0000900B0000}"/>
    <hyperlink ref="E2972" location="A127844930C" display="A127844930C" xr:uid="{00000000-0004-0000-0000-0000910B0000}"/>
    <hyperlink ref="E2973" location="A127872334F" display="A127872334F" xr:uid="{00000000-0004-0000-0000-0000920B0000}"/>
    <hyperlink ref="E2974" location="A127872338R" display="A127872338R" xr:uid="{00000000-0004-0000-0000-0000930B0000}"/>
    <hyperlink ref="E2975" location="A127899722J" display="A127899722J" xr:uid="{00000000-0004-0000-0000-0000940B0000}"/>
    <hyperlink ref="E2976" location="A127913618F" display="A127913618F" xr:uid="{00000000-0004-0000-0000-0000950B0000}"/>
    <hyperlink ref="E2977" location="A127899726T" display="A127899726T" xr:uid="{00000000-0004-0000-0000-0000960B0000}"/>
    <hyperlink ref="E2978" location="A127940950L" display="A127940950L" xr:uid="{00000000-0004-0000-0000-0000970B0000}"/>
    <hyperlink ref="E2979" location="A127927234C" display="A127927234C" xr:uid="{00000000-0004-0000-0000-0000980B0000}"/>
    <hyperlink ref="E2980" location="A127872434R" display="A127872434R" xr:uid="{00000000-0004-0000-0000-0000990B0000}"/>
    <hyperlink ref="E2981" location="A127927218C" display="A127927218C" xr:uid="{00000000-0004-0000-0000-00009A0B0000}"/>
    <hyperlink ref="E2982" location="A127913698T" display="A127913698T" xr:uid="{00000000-0004-0000-0000-00009B0B0000}"/>
    <hyperlink ref="E2983" location="A127858938F" display="A127858938F" xr:uid="{00000000-0004-0000-0000-00009C0B0000}"/>
    <hyperlink ref="E2984" location="A127858942W" display="A127858942W" xr:uid="{00000000-0004-0000-0000-00009D0B0000}"/>
    <hyperlink ref="E2985" location="A127845066T" display="A127845066T" xr:uid="{00000000-0004-0000-0000-00009E0B0000}"/>
    <hyperlink ref="E2986" location="A127858946F" display="A127858946F" xr:uid="{00000000-0004-0000-0000-00009F0B0000}"/>
    <hyperlink ref="E2987" location="A127872446X" display="A127872446X" xr:uid="{00000000-0004-0000-0000-0000A00B0000}"/>
    <hyperlink ref="E2988" location="A127886078R" display="A127886078R" xr:uid="{00000000-0004-0000-0000-0000A10B0000}"/>
    <hyperlink ref="E2989" location="A127858926W" display="A127858926W" xr:uid="{00000000-0004-0000-0000-0000A20B0000}"/>
    <hyperlink ref="E2990" location="A127886062W" display="A127886062W" xr:uid="{00000000-0004-0000-0000-0000A30B0000}"/>
    <hyperlink ref="E2991" location="A127858930L" display="A127858930L" xr:uid="{00000000-0004-0000-0000-0000A40B0000}"/>
    <hyperlink ref="E2992" location="A127927210K" display="A127927210K" xr:uid="{00000000-0004-0000-0000-0000A50B0000}"/>
    <hyperlink ref="E2993" location="A127858934W" display="A127858934W" xr:uid="{00000000-0004-0000-0000-0000A60B0000}"/>
    <hyperlink ref="E2994" location="A127886066F" display="A127886066F" xr:uid="{00000000-0004-0000-0000-0000A70B0000}"/>
    <hyperlink ref="E2995" location="A127927214V" display="A127927214V" xr:uid="{00000000-0004-0000-0000-0000A80B0000}"/>
    <hyperlink ref="E2996" location="A127845054J" display="A127845054J" xr:uid="{00000000-0004-0000-0000-0000A90B0000}"/>
    <hyperlink ref="E2997" location="A127886070W" display="A127886070W" xr:uid="{00000000-0004-0000-0000-0000AA0B0000}"/>
    <hyperlink ref="E2998" location="A127913690X" display="A127913690X" xr:uid="{00000000-0004-0000-0000-0000AB0B0000}"/>
    <hyperlink ref="E2999" location="A127927222V" display="A127927222V" xr:uid="{00000000-0004-0000-0000-0000AC0B0000}"/>
    <hyperlink ref="E3000" location="A127941030R" display="A127941030R" xr:uid="{00000000-0004-0000-0000-0000AD0B0000}"/>
    <hyperlink ref="E3001" location="A127872438X" display="A127872438X" xr:uid="{00000000-0004-0000-0000-0000AE0B0000}"/>
    <hyperlink ref="E3002" location="A127927226C" display="A127927226C" xr:uid="{00000000-0004-0000-0000-0000AF0B0000}"/>
    <hyperlink ref="E3003" location="A127872442R" display="A127872442R" xr:uid="{00000000-0004-0000-0000-0000B00B0000}"/>
    <hyperlink ref="E3004" location="A127845058T" display="A127845058T" xr:uid="{00000000-0004-0000-0000-0000B10B0000}"/>
    <hyperlink ref="E3005" location="A127845062J" display="A127845062J" xr:uid="{00000000-0004-0000-0000-0000B20B0000}"/>
    <hyperlink ref="E3006" location="A127886074F" display="A127886074F" xr:uid="{00000000-0004-0000-0000-0000B30B0000}"/>
    <hyperlink ref="E3007" location="A127913694J" display="A127913694J" xr:uid="{00000000-0004-0000-0000-0000B40B0000}"/>
    <hyperlink ref="E3008" location="A127899830T" display="A127899830T" xr:uid="{00000000-0004-0000-0000-0000B50B0000}"/>
    <hyperlink ref="E3009" location="A127941034X" display="A127941034X" xr:uid="{00000000-0004-0000-0000-0000B60B0000}"/>
    <hyperlink ref="E3010" location="A127941038J" display="A127941038J" xr:uid="{00000000-0004-0000-0000-0000B70B0000}"/>
    <hyperlink ref="E3011" location="A127927230V" display="A127927230V" xr:uid="{00000000-0004-0000-0000-0000B80B0000}"/>
    <hyperlink ref="E3012" location="A127913702W" display="A127913702W" xr:uid="{00000000-0004-0000-0000-0000B90B0000}"/>
    <hyperlink ref="E3013" location="A127886090F" display="A127886090F" xr:uid="{00000000-0004-0000-0000-0000BA0B0000}"/>
    <hyperlink ref="E3014" location="A127927242C" display="A127927242C" xr:uid="{00000000-0004-0000-0000-0000BB0B0000}"/>
    <hyperlink ref="E3015" location="A127899834A" display="A127899834A" xr:uid="{00000000-0004-0000-0000-0000BC0B0000}"/>
    <hyperlink ref="E3016" location="A127845090T" display="A127845090T" xr:uid="{00000000-0004-0000-0000-0000BD0B0000}"/>
    <hyperlink ref="E3017" location="A127858962F" display="A127858962F" xr:uid="{00000000-0004-0000-0000-0000BE0B0000}"/>
    <hyperlink ref="E3018" location="A127872462X" display="A127872462X" xr:uid="{00000000-0004-0000-0000-0000BF0B0000}"/>
    <hyperlink ref="E3019" location="A127927254L" display="A127927254L" xr:uid="{00000000-0004-0000-0000-0000C00B0000}"/>
    <hyperlink ref="E3020" location="A127845098K" display="A127845098K" xr:uid="{00000000-0004-0000-0000-0000C10B0000}"/>
    <hyperlink ref="E3021" location="A127886094R" display="A127886094R" xr:uid="{00000000-0004-0000-0000-0000C20B0000}"/>
    <hyperlink ref="E3022" location="A127872466J" display="A127872466J" xr:uid="{00000000-0004-0000-0000-0000C30B0000}"/>
    <hyperlink ref="E3023" location="A127858950W" display="A127858950W" xr:uid="{00000000-0004-0000-0000-0000C40B0000}"/>
    <hyperlink ref="E3024" location="A127845070J" display="A127845070J" xr:uid="{00000000-0004-0000-0000-0000C50B0000}"/>
    <hyperlink ref="E3025" location="A127927246L" display="A127927246L" xr:uid="{00000000-0004-0000-0000-0000C60B0000}"/>
    <hyperlink ref="E3026" location="A127858954F" display="A127858954F" xr:uid="{00000000-0004-0000-0000-0000C70B0000}"/>
    <hyperlink ref="E3027" location="A127886082F" display="A127886082F" xr:uid="{00000000-0004-0000-0000-0000C80B0000}"/>
    <hyperlink ref="E3028" location="A127913706F" display="A127913706F" xr:uid="{00000000-0004-0000-0000-0000C90B0000}"/>
    <hyperlink ref="E3029" location="A127913710W" display="A127913710W" xr:uid="{00000000-0004-0000-0000-0000CA0B0000}"/>
    <hyperlink ref="E3030" location="A127872450R" display="A127872450R" xr:uid="{00000000-0004-0000-0000-0000CB0B0000}"/>
    <hyperlink ref="E3031" location="A127941042X" display="A127941042X" xr:uid="{00000000-0004-0000-0000-0000CC0B0000}"/>
    <hyperlink ref="E3032" location="A127845074T" display="A127845074T" xr:uid="{00000000-0004-0000-0000-0000CD0B0000}"/>
    <hyperlink ref="E3033" location="A127941046J" display="A127941046J" xr:uid="{00000000-0004-0000-0000-0000CE0B0000}"/>
    <hyperlink ref="E3034" location="A127941050X" display="A127941050X" xr:uid="{00000000-0004-0000-0000-0000CF0B0000}"/>
    <hyperlink ref="E3035" location="A127913714F" display="A127913714F" xr:uid="{00000000-0004-0000-0000-0000D00B0000}"/>
    <hyperlink ref="E3036" location="A127858958R" display="A127858958R" xr:uid="{00000000-0004-0000-0000-0000D10B0000}"/>
    <hyperlink ref="E3037" location="A127872454X" display="A127872454X" xr:uid="{00000000-0004-0000-0000-0000D20B0000}"/>
    <hyperlink ref="E3038" location="A127845078A" display="A127845078A" xr:uid="{00000000-0004-0000-0000-0000D30B0000}"/>
    <hyperlink ref="E3039" location="A127899838K" display="A127899838K" xr:uid="{00000000-0004-0000-0000-0000D40B0000}"/>
    <hyperlink ref="E3040" location="A127845082T" display="A127845082T" xr:uid="{00000000-0004-0000-0000-0000D50B0000}"/>
    <hyperlink ref="E3041" location="A127886086R" display="A127886086R" xr:uid="{00000000-0004-0000-0000-0000D60B0000}"/>
    <hyperlink ref="E3042" location="A127845086A" display="A127845086A" xr:uid="{00000000-0004-0000-0000-0000D70B0000}"/>
    <hyperlink ref="E3043" location="A127845094A" display="A127845094A" xr:uid="{00000000-0004-0000-0000-0000D80B0000}"/>
    <hyperlink ref="E3044" location="A127941054J" display="A127941054J" xr:uid="{00000000-0004-0000-0000-0000D90B0000}"/>
    <hyperlink ref="E3045" location="A127927250C" display="A127927250C" xr:uid="{00000000-0004-0000-0000-0000DA0B0000}"/>
    <hyperlink ref="E3046" location="A127899842A" display="A127899842A" xr:uid="{00000000-0004-0000-0000-0000DB0B0000}"/>
    <hyperlink ref="E3047" location="A127872470X" display="A127872470X" xr:uid="{00000000-0004-0000-0000-0000DC0B0000}"/>
    <hyperlink ref="E3048" location="A127941058T" display="A127941058T" xr:uid="{00000000-0004-0000-0000-0000DD0B0000}"/>
    <hyperlink ref="E3049" location="A127941066T" display="A127941066T" xr:uid="{00000000-0004-0000-0000-0000DE0B0000}"/>
    <hyperlink ref="E3050" location="A127941082T" display="A127941082T" xr:uid="{00000000-0004-0000-0000-0000DF0B0000}"/>
    <hyperlink ref="E3051" location="A127913726R" display="A127913726R" xr:uid="{00000000-0004-0000-0000-0000E00B0000}"/>
    <hyperlink ref="E3052" location="A127899862K" display="A127899862K" xr:uid="{00000000-0004-0000-0000-0000E10B0000}"/>
    <hyperlink ref="E3053" location="A127858974R" display="A127858974R" xr:uid="{00000000-0004-0000-0000-0000E20B0000}"/>
    <hyperlink ref="E3054" location="A127941086A" display="A127941086A" xr:uid="{00000000-0004-0000-0000-0000E30B0000}"/>
    <hyperlink ref="E3055" location="A127913734R" display="A127913734R" xr:uid="{00000000-0004-0000-0000-0000E40B0000}"/>
    <hyperlink ref="E3056" location="A127899866V" display="A127899866V" xr:uid="{00000000-0004-0000-0000-0000E50B0000}"/>
    <hyperlink ref="E3057" location="A127899846K" display="A127899846K" xr:uid="{00000000-0004-0000-0000-0000E60B0000}"/>
    <hyperlink ref="E3058" location="A127913718R" display="A127913718R" xr:uid="{00000000-0004-0000-0000-0000E70B0000}"/>
    <hyperlink ref="E3059" location="A127899850A" display="A127899850A" xr:uid="{00000000-0004-0000-0000-0000E80B0000}"/>
    <hyperlink ref="E3060" location="A127886098X" display="A127886098X" xr:uid="{00000000-0004-0000-0000-0000E90B0000}"/>
    <hyperlink ref="E3061" location="A127941062J" display="A127941062J" xr:uid="{00000000-0004-0000-0000-0000EA0B0000}"/>
    <hyperlink ref="E3062" location="A127886102C" display="A127886102C" xr:uid="{00000000-0004-0000-0000-0000EB0B0000}"/>
    <hyperlink ref="E3063" location="A127858966R" display="A127858966R" xr:uid="{00000000-0004-0000-0000-0000EC0B0000}"/>
    <hyperlink ref="E3064" location="A127927258W" display="A127927258W" xr:uid="{00000000-0004-0000-0000-0000ED0B0000}"/>
    <hyperlink ref="E3065" location="A127913722F" display="A127913722F" xr:uid="{00000000-0004-0000-0000-0000EE0B0000}"/>
    <hyperlink ref="E3066" location="A127927262L" display="A127927262L" xr:uid="{00000000-0004-0000-0000-0000EF0B0000}"/>
    <hyperlink ref="E3067" location="A127899854K" display="A127899854K" xr:uid="{00000000-0004-0000-0000-0000F00B0000}"/>
    <hyperlink ref="E3068" location="A127941070J" display="A127941070J" xr:uid="{00000000-0004-0000-0000-0000F10B0000}"/>
    <hyperlink ref="E3069" location="A127845102R" display="A127845102R" xr:uid="{00000000-0004-0000-0000-0000F20B0000}"/>
    <hyperlink ref="E3070" location="A127927266W" display="A127927266W" xr:uid="{00000000-0004-0000-0000-0000F30B0000}"/>
    <hyperlink ref="E3071" location="A127927270L" display="A127927270L" xr:uid="{00000000-0004-0000-0000-0000F40B0000}"/>
    <hyperlink ref="E3072" location="A127941074T" display="A127941074T" xr:uid="{00000000-0004-0000-0000-0000F50B0000}"/>
    <hyperlink ref="E3073" location="A127886106L" display="A127886106L" xr:uid="{00000000-0004-0000-0000-0000F60B0000}"/>
    <hyperlink ref="E3074" location="A127941078A" display="A127941078A" xr:uid="{00000000-0004-0000-0000-0000F70B0000}"/>
    <hyperlink ref="E3075" location="A127927274W" display="A127927274W" xr:uid="{00000000-0004-0000-0000-0000F80B0000}"/>
    <hyperlink ref="E3076" location="A127927278F" display="A127927278F" xr:uid="{00000000-0004-0000-0000-0000F90B0000}"/>
    <hyperlink ref="E3077" location="A127858970F" display="A127858970F" xr:uid="{00000000-0004-0000-0000-0000FA0B0000}"/>
    <hyperlink ref="E3078" location="A127886110C" display="A127886110C" xr:uid="{00000000-0004-0000-0000-0000FB0B0000}"/>
    <hyperlink ref="E3079" location="A127899858V" display="A127899858V" xr:uid="{00000000-0004-0000-0000-0000FC0B0000}"/>
    <hyperlink ref="E3080" location="A127927282W" display="A127927282W" xr:uid="{00000000-0004-0000-0000-0000FD0B0000}"/>
    <hyperlink ref="E3081" location="A127858982R" display="A127858982R" xr:uid="{00000000-0004-0000-0000-0000FE0B0000}"/>
    <hyperlink ref="E3082" location="A127927286F" display="A127927286F" xr:uid="{00000000-0004-0000-0000-0000FF0B0000}"/>
    <hyperlink ref="E3083" location="A127845106X" display="A127845106X" xr:uid="{00000000-0004-0000-0000-0000000C0000}"/>
    <hyperlink ref="E3084" location="A127913746X" display="A127913746X" xr:uid="{00000000-0004-0000-0000-0000010C0000}"/>
    <hyperlink ref="E3085" location="A127845114X" display="A127845114X" xr:uid="{00000000-0004-0000-0000-0000020C0000}"/>
    <hyperlink ref="E3086" location="A127899898L" display="A127899898L" xr:uid="{00000000-0004-0000-0000-0000030C0000}"/>
    <hyperlink ref="E3087" location="A127913754X" display="A127913754X" xr:uid="{00000000-0004-0000-0000-0000040C0000}"/>
    <hyperlink ref="E3088" location="A127927298R" display="A127927298R" xr:uid="{00000000-0004-0000-0000-0000050C0000}"/>
    <hyperlink ref="E3089" location="A127913758J" display="A127913758J" xr:uid="{00000000-0004-0000-0000-0000060C0000}"/>
    <hyperlink ref="E3090" location="A127858986X" display="A127858986X" xr:uid="{00000000-0004-0000-0000-0000070C0000}"/>
    <hyperlink ref="E3091" location="A127941090T" display="A127941090T" xr:uid="{00000000-0004-0000-0000-0000080C0000}"/>
    <hyperlink ref="E3092" location="A127858978X" display="A127858978X" xr:uid="{00000000-0004-0000-0000-0000090C0000}"/>
    <hyperlink ref="E3093" location="A127941094A" display="A127941094A" xr:uid="{00000000-0004-0000-0000-00000A0C0000}"/>
    <hyperlink ref="E3094" location="A127899870K" display="A127899870K" xr:uid="{00000000-0004-0000-0000-00000B0C0000}"/>
    <hyperlink ref="E3095" location="A127899874V" display="A127899874V" xr:uid="{00000000-0004-0000-0000-00000C0C0000}"/>
    <hyperlink ref="E3096" location="A127913738X" display="A127913738X" xr:uid="{00000000-0004-0000-0000-00000D0C0000}"/>
    <hyperlink ref="E3097" location="A127872474J" display="A127872474J" xr:uid="{00000000-0004-0000-0000-00000E0C0000}"/>
    <hyperlink ref="E3098" location="A127886114L" display="A127886114L" xr:uid="{00000000-0004-0000-0000-00000F0C0000}"/>
    <hyperlink ref="E3099" location="A127899878C" display="A127899878C" xr:uid="{00000000-0004-0000-0000-0000100C0000}"/>
    <hyperlink ref="E3100" location="A127886118W" display="A127886118W" xr:uid="{00000000-0004-0000-0000-0000110C0000}"/>
    <hyperlink ref="E3101" location="A127872478T" display="A127872478T" xr:uid="{00000000-0004-0000-0000-0000120C0000}"/>
    <hyperlink ref="E3102" location="A127941098K" display="A127941098K" xr:uid="{00000000-0004-0000-0000-0000130C0000}"/>
    <hyperlink ref="E3103" location="A127899882V" display="A127899882V" xr:uid="{00000000-0004-0000-0000-0000140C0000}"/>
    <hyperlink ref="E3104" location="A127899886C" display="A127899886C" xr:uid="{00000000-0004-0000-0000-0000150C0000}"/>
    <hyperlink ref="E3105" location="A127886122L" display="A127886122L" xr:uid="{00000000-0004-0000-0000-0000160C0000}"/>
    <hyperlink ref="E3106" location="A127927290W" display="A127927290W" xr:uid="{00000000-0004-0000-0000-0000170C0000}"/>
    <hyperlink ref="E3107" location="A127913742R" display="A127913742R" xr:uid="{00000000-0004-0000-0000-0000180C0000}"/>
    <hyperlink ref="E3108" location="A127899890V" display="A127899890V" xr:uid="{00000000-0004-0000-0000-0000190C0000}"/>
    <hyperlink ref="E3109" location="A127886126W" display="A127886126W" xr:uid="{00000000-0004-0000-0000-00001A0C0000}"/>
    <hyperlink ref="E3110" location="A127845110R" display="A127845110R" xr:uid="{00000000-0004-0000-0000-00001B0C0000}"/>
    <hyperlink ref="E3111" location="A127899894C" display="A127899894C" xr:uid="{00000000-0004-0000-0000-00001C0C0000}"/>
    <hyperlink ref="E3112" location="A127927294F" display="A127927294F" xr:uid="{00000000-0004-0000-0000-00001D0C0000}"/>
    <hyperlink ref="E3113" location="A127941102R" display="A127941102R" xr:uid="{00000000-0004-0000-0000-00001E0C0000}"/>
    <hyperlink ref="E3114" location="A127913750R" display="A127913750R" xr:uid="{00000000-0004-0000-0000-00001F0C0000}"/>
    <hyperlink ref="E3115" location="A127872502F" display="A127872502F" xr:uid="{00000000-0004-0000-0000-0000200C0000}"/>
    <hyperlink ref="E3116" location="A127845118J" display="A127845118J" xr:uid="{00000000-0004-0000-0000-0000210C0000}"/>
    <hyperlink ref="E3117" location="A127886134W" display="A127886134W" xr:uid="{00000000-0004-0000-0000-0000220C0000}"/>
    <hyperlink ref="E3118" location="A127899906A" display="A127899906A" xr:uid="{00000000-0004-0000-0000-0000230C0000}"/>
    <hyperlink ref="E3119" location="A127941110R" display="A127941110R" xr:uid="{00000000-0004-0000-0000-0000240C0000}"/>
    <hyperlink ref="E3120" location="A127899914A" display="A127899914A" xr:uid="{00000000-0004-0000-0000-0000250C0000}"/>
    <hyperlink ref="E3121" location="A127858998J" display="A127858998J" xr:uid="{00000000-0004-0000-0000-0000260C0000}"/>
    <hyperlink ref="E3122" location="A127941114X" display="A127941114X" xr:uid="{00000000-0004-0000-0000-0000270C0000}"/>
    <hyperlink ref="E3123" location="A127913774J" display="A127913774J" xr:uid="{00000000-0004-0000-0000-0000280C0000}"/>
    <hyperlink ref="E3124" location="A127886146F" display="A127886146F" xr:uid="{00000000-0004-0000-0000-0000290C0000}"/>
    <hyperlink ref="E3125" location="A127913762X" display="A127913762X" xr:uid="{00000000-0004-0000-0000-00002A0C0000}"/>
    <hyperlink ref="E3126" location="A127886130L" display="A127886130L" xr:uid="{00000000-0004-0000-0000-00002B0C0000}"/>
    <hyperlink ref="E3127" location="A127927302V" display="A127927302V" xr:uid="{00000000-0004-0000-0000-00002C0C0000}"/>
    <hyperlink ref="E3128" location="A127872482J" display="A127872482J" xr:uid="{00000000-0004-0000-0000-00002D0C0000}"/>
    <hyperlink ref="E3129" location="A127927306C" display="A127927306C" xr:uid="{00000000-0004-0000-0000-00002E0C0000}"/>
    <hyperlink ref="E3130" location="A127858990R" display="A127858990R" xr:uid="{00000000-0004-0000-0000-00002F0C0000}"/>
    <hyperlink ref="E3131" location="A127927310V" display="A127927310V" xr:uid="{00000000-0004-0000-0000-0000300C0000}"/>
    <hyperlink ref="E3132" location="A127872486T" display="A127872486T" xr:uid="{00000000-0004-0000-0000-0000310C0000}"/>
    <hyperlink ref="E3133" location="A127845122X" display="A127845122X" xr:uid="{00000000-0004-0000-0000-0000320C0000}"/>
    <hyperlink ref="E3134" location="A127872490J" display="A127872490J" xr:uid="{00000000-0004-0000-0000-0000330C0000}"/>
    <hyperlink ref="E3135" location="A127845126J" display="A127845126J" xr:uid="{00000000-0004-0000-0000-0000340C0000}"/>
    <hyperlink ref="E3136" location="A127845130X" display="A127845130X" xr:uid="{00000000-0004-0000-0000-0000350C0000}"/>
    <hyperlink ref="E3137" location="A127845134J" display="A127845134J" xr:uid="{00000000-0004-0000-0000-0000360C0000}"/>
    <hyperlink ref="E3138" location="A127872494T" display="A127872494T" xr:uid="{00000000-0004-0000-0000-0000370C0000}"/>
    <hyperlink ref="E3139" location="A127927314C" display="A127927314C" xr:uid="{00000000-0004-0000-0000-0000380C0000}"/>
    <hyperlink ref="E3140" location="A127858994X" display="A127858994X" xr:uid="{00000000-0004-0000-0000-0000390C0000}"/>
    <hyperlink ref="E3141" location="A127886138F" display="A127886138F" xr:uid="{00000000-0004-0000-0000-00003A0C0000}"/>
    <hyperlink ref="E3142" location="A127913766J" display="A127913766J" xr:uid="{00000000-0004-0000-0000-00003B0C0000}"/>
    <hyperlink ref="E3143" location="A127886142W" display="A127886142W" xr:uid="{00000000-0004-0000-0000-00003C0C0000}"/>
    <hyperlink ref="E3144" location="A127899902T" display="A127899902T" xr:uid="{00000000-0004-0000-0000-00003D0C0000}"/>
    <hyperlink ref="E3145" location="A127899910T" display="A127899910T" xr:uid="{00000000-0004-0000-0000-00003E0C0000}"/>
    <hyperlink ref="E3146" location="A127872498A" display="A127872498A" xr:uid="{00000000-0004-0000-0000-00003F0C0000}"/>
    <hyperlink ref="E3147" location="A127913770X" display="A127913770X" xr:uid="{00000000-0004-0000-0000-0000400C0000}"/>
    <hyperlink ref="E3148" location="A127845138T" display="A127845138T" xr:uid="{00000000-0004-0000-0000-0000410C0000}"/>
    <hyperlink ref="E3149" location="A127927342L" display="A127927342L" xr:uid="{00000000-0004-0000-0000-0000420C0000}"/>
    <hyperlink ref="E3150" location="A127886150W" display="A127886150W" xr:uid="{00000000-0004-0000-0000-0000430C0000}"/>
    <hyperlink ref="E3151" location="A127941118J" display="A127941118J" xr:uid="{00000000-0004-0000-0000-0000440C0000}"/>
    <hyperlink ref="E3152" location="A127899922A" display="A127899922A" xr:uid="{00000000-0004-0000-0000-0000450C0000}"/>
    <hyperlink ref="E3153" location="A127872514R" display="A127872514R" xr:uid="{00000000-0004-0000-0000-0000460C0000}"/>
    <hyperlink ref="E3154" location="A127927346W" display="A127927346W" xr:uid="{00000000-0004-0000-0000-0000470C0000}"/>
    <hyperlink ref="E3155" location="A127899930A" display="A127899930A" xr:uid="{00000000-0004-0000-0000-0000480C0000}"/>
    <hyperlink ref="E3156" location="A127941130X" display="A127941130X" xr:uid="{00000000-0004-0000-0000-0000490C0000}"/>
    <hyperlink ref="E3157" location="A127927350L" display="A127927350L" xr:uid="{00000000-0004-0000-0000-00004A0C0000}"/>
    <hyperlink ref="E3158" location="A127886162F" display="A127886162F" xr:uid="{00000000-0004-0000-0000-00004B0C0000}"/>
    <hyperlink ref="E3159" location="A127913778T" display="A127913778T" xr:uid="{00000000-0004-0000-0000-00004C0C0000}"/>
    <hyperlink ref="E3160" location="A127927322C" display="A127927322C" xr:uid="{00000000-0004-0000-0000-00004D0C0000}"/>
    <hyperlink ref="E3161" location="A127886154F" display="A127886154F" xr:uid="{00000000-0004-0000-0000-00004E0C0000}"/>
    <hyperlink ref="E3162" location="A127872506R" display="A127872506R" xr:uid="{00000000-0004-0000-0000-00004F0C0000}"/>
    <hyperlink ref="E3163" location="A127845142J" display="A127845142J" xr:uid="{00000000-0004-0000-0000-0000500C0000}"/>
    <hyperlink ref="E3164" location="A127859002R" display="A127859002R" xr:uid="{00000000-0004-0000-0000-0000510C0000}"/>
    <hyperlink ref="E3165" location="A127845146T" display="A127845146T" xr:uid="{00000000-0004-0000-0000-0000520C0000}"/>
    <hyperlink ref="E3166" location="A127859006X" display="A127859006X" xr:uid="{00000000-0004-0000-0000-0000530C0000}"/>
    <hyperlink ref="E3167" location="A127913782J" display="A127913782J" xr:uid="{00000000-0004-0000-0000-0000540C0000}"/>
    <hyperlink ref="E3168" location="A127872510F" display="A127872510F" xr:uid="{00000000-0004-0000-0000-0000550C0000}"/>
    <hyperlink ref="E3169" location="A127927326L" display="A127927326L" xr:uid="{00000000-0004-0000-0000-0000560C0000}"/>
    <hyperlink ref="E3170" location="A127859010R" display="A127859010R" xr:uid="{00000000-0004-0000-0000-0000570C0000}"/>
    <hyperlink ref="E3171" location="A127927330C" display="A127927330C" xr:uid="{00000000-0004-0000-0000-0000580C0000}"/>
    <hyperlink ref="E3172" location="A127941122X" display="A127941122X" xr:uid="{00000000-0004-0000-0000-0000590C0000}"/>
    <hyperlink ref="E3173" location="A127941126J" display="A127941126J" xr:uid="{00000000-0004-0000-0000-00005A0C0000}"/>
    <hyperlink ref="E3174" location="A127913786T" display="A127913786T" xr:uid="{00000000-0004-0000-0000-00005B0C0000}"/>
    <hyperlink ref="E3175" location="A127845150J" display="A127845150J" xr:uid="{00000000-0004-0000-0000-00005C0C0000}"/>
    <hyperlink ref="E3176" location="A127927334L" display="A127927334L" xr:uid="{00000000-0004-0000-0000-00005D0C0000}"/>
    <hyperlink ref="E3177" location="A127859014X" display="A127859014X" xr:uid="{00000000-0004-0000-0000-00005E0C0000}"/>
    <hyperlink ref="E3178" location="A127899918K" display="A127899918K" xr:uid="{00000000-0004-0000-0000-00005F0C0000}"/>
    <hyperlink ref="E3179" location="A127927338W" display="A127927338W" xr:uid="{00000000-0004-0000-0000-0000600C0000}"/>
    <hyperlink ref="E3180" location="A127913790J" display="A127913790J" xr:uid="{00000000-0004-0000-0000-0000610C0000}"/>
    <hyperlink ref="E3181" location="A127913794T" display="A127913794T" xr:uid="{00000000-0004-0000-0000-0000620C0000}"/>
    <hyperlink ref="E3182" location="A127886158R" display="A127886158R" xr:uid="{00000000-0004-0000-0000-0000630C0000}"/>
    <hyperlink ref="E3183" location="A127913810F" display="A127913810F" xr:uid="{00000000-0004-0000-0000-0000640C0000}"/>
    <hyperlink ref="E3184" location="A127886166R" display="A127886166R" xr:uid="{00000000-0004-0000-0000-0000650C0000}"/>
    <hyperlink ref="E3185" location="A127899946V" display="A127899946V" xr:uid="{00000000-0004-0000-0000-0000660C0000}"/>
    <hyperlink ref="E3186" location="A127886182R" display="A127886182R" xr:uid="{00000000-0004-0000-0000-0000670C0000}"/>
    <hyperlink ref="E3187" location="A127872522R" display="A127872522R" xr:uid="{00000000-0004-0000-0000-0000680C0000}"/>
    <hyperlink ref="E3188" location="A127941146T" display="A127941146T" xr:uid="{00000000-0004-0000-0000-0000690C0000}"/>
    <hyperlink ref="E3189" location="A127859026J" display="A127859026J" xr:uid="{00000000-0004-0000-0000-00006A0C0000}"/>
    <hyperlink ref="E3190" location="A127859030X" display="A127859030X" xr:uid="{00000000-0004-0000-0000-00006B0C0000}"/>
    <hyperlink ref="E3191" location="A127941150J" display="A127941150J" xr:uid="{00000000-0004-0000-0000-00006C0C0000}"/>
    <hyperlink ref="E3192" location="A127927366F" display="A127927366F" xr:uid="{00000000-0004-0000-0000-00006D0C0000}"/>
    <hyperlink ref="E3193" location="A127886170F" display="A127886170F" xr:uid="{00000000-0004-0000-0000-00006E0C0000}"/>
    <hyperlink ref="E3194" location="A127913798A" display="A127913798A" xr:uid="{00000000-0004-0000-0000-00006F0C0000}"/>
    <hyperlink ref="E3195" location="A127859018J" display="A127859018J" xr:uid="{00000000-0004-0000-0000-0000700C0000}"/>
    <hyperlink ref="E3196" location="A127886174R" display="A127886174R" xr:uid="{00000000-0004-0000-0000-0000710C0000}"/>
    <hyperlink ref="E3197" location="A127899934K" display="A127899934K" xr:uid="{00000000-0004-0000-0000-0000720C0000}"/>
    <hyperlink ref="E3198" location="A127899938V" display="A127899938V" xr:uid="{00000000-0004-0000-0000-0000730C0000}"/>
    <hyperlink ref="E3199" location="A127886178X" display="A127886178X" xr:uid="{00000000-0004-0000-0000-0000740C0000}"/>
    <hyperlink ref="E3200" location="A127845154T" display="A127845154T" xr:uid="{00000000-0004-0000-0000-0000750C0000}"/>
    <hyperlink ref="E3201" location="A127899942K" display="A127899942K" xr:uid="{00000000-0004-0000-0000-0000760C0000}"/>
    <hyperlink ref="E3202" location="A127872518X" display="A127872518X" xr:uid="{00000000-0004-0000-0000-0000770C0000}"/>
    <hyperlink ref="E3203" location="A127927354W" display="A127927354W" xr:uid="{00000000-0004-0000-0000-0000780C0000}"/>
    <hyperlink ref="E3204" location="A127845158A" display="A127845158A" xr:uid="{00000000-0004-0000-0000-0000790C0000}"/>
    <hyperlink ref="E3205" location="A127941134J" display="A127941134J" xr:uid="{00000000-0004-0000-0000-00007A0C0000}"/>
    <hyperlink ref="E3206" location="A127845162T" display="A127845162T" xr:uid="{00000000-0004-0000-0000-00007B0C0000}"/>
    <hyperlink ref="E3207" location="A127927358F" display="A127927358F" xr:uid="{00000000-0004-0000-0000-00007C0C0000}"/>
    <hyperlink ref="E3208" location="A127913802F" display="A127913802F" xr:uid="{00000000-0004-0000-0000-00007D0C0000}"/>
    <hyperlink ref="E3209" location="A127899950K" display="A127899950K" xr:uid="{00000000-0004-0000-0000-00007E0C0000}"/>
    <hyperlink ref="E3210" location="A127927362W" display="A127927362W" xr:uid="{00000000-0004-0000-0000-00007F0C0000}"/>
    <hyperlink ref="E3211" location="A127941138T" display="A127941138T" xr:uid="{00000000-0004-0000-0000-0000800C0000}"/>
    <hyperlink ref="E3212" location="A127899954V" display="A127899954V" xr:uid="{00000000-0004-0000-0000-0000810C0000}"/>
    <hyperlink ref="E3213" location="A127913806R" display="A127913806R" xr:uid="{00000000-0004-0000-0000-0000820C0000}"/>
    <hyperlink ref="E3214" location="A127859022X" display="A127859022X" xr:uid="{00000000-0004-0000-0000-0000830C0000}"/>
    <hyperlink ref="E3215" location="A127899958C" display="A127899958C" xr:uid="{00000000-0004-0000-0000-0000840C0000}"/>
    <hyperlink ref="E3216" location="A127941142J" display="A127941142J" xr:uid="{00000000-0004-0000-0000-0000850C0000}"/>
    <hyperlink ref="E3217" location="A127927114K" display="A127927114K" xr:uid="{00000000-0004-0000-0000-0000860C0000}"/>
    <hyperlink ref="E3218" location="A127844938W" display="A127844938W" xr:uid="{00000000-0004-0000-0000-0000870C0000}"/>
    <hyperlink ref="E3219" location="A127913626F" display="A127913626F" xr:uid="{00000000-0004-0000-0000-0000880C0000}"/>
    <hyperlink ref="E3220" location="A127858846W" display="A127858846W" xr:uid="{00000000-0004-0000-0000-0000890C0000}"/>
    <hyperlink ref="E3221" location="A127899758K" display="A127899758K" xr:uid="{00000000-0004-0000-0000-00008A0C0000}"/>
    <hyperlink ref="E3222" location="A127940958F" display="A127940958F" xr:uid="{00000000-0004-0000-0000-00008B0C0000}"/>
    <hyperlink ref="E3223" location="A127940962W" display="A127940962W" xr:uid="{00000000-0004-0000-0000-00008C0C0000}"/>
    <hyperlink ref="E3224" location="A127858854W" display="A127858854W" xr:uid="{00000000-0004-0000-0000-00008D0C0000}"/>
    <hyperlink ref="E3225" location="A127927118V" display="A127927118V" xr:uid="{00000000-0004-0000-0000-00008E0C0000}"/>
    <hyperlink ref="E3226" location="A127927122K" display="A127927122K" xr:uid="{00000000-0004-0000-0000-00008F0C0000}"/>
    <hyperlink ref="E3227" location="A127927102A" display="A127927102A" xr:uid="{00000000-0004-0000-0000-0000900C0000}"/>
    <hyperlink ref="E3228" location="A127885982V" display="A127885982V" xr:uid="{00000000-0004-0000-0000-0000910C0000}"/>
    <hyperlink ref="E3229" location="A127913622W" display="A127913622W" xr:uid="{00000000-0004-0000-0000-0000920C0000}"/>
    <hyperlink ref="E3230" location="A127858842L" display="A127858842L" xr:uid="{00000000-0004-0000-0000-0000930C0000}"/>
    <hyperlink ref="E3231" location="A127899742T" display="A127899742T" xr:uid="{00000000-0004-0000-0000-0000940C0000}"/>
    <hyperlink ref="E3232" location="A127899746A" display="A127899746A" xr:uid="{00000000-0004-0000-0000-0000950C0000}"/>
    <hyperlink ref="E3233" location="A127885986C" display="A127885986C" xr:uid="{00000000-0004-0000-0000-0000960C0000}"/>
    <hyperlink ref="E3234" location="A127844942L" display="A127844942L" xr:uid="{00000000-0004-0000-0000-0000970C0000}"/>
    <hyperlink ref="E3235" location="A127872354R" display="A127872354R" xr:uid="{00000000-0004-0000-0000-0000980C0000}"/>
    <hyperlink ref="E3236" location="A127940954W" display="A127940954W" xr:uid="{00000000-0004-0000-0000-0000990C0000}"/>
    <hyperlink ref="E3237" location="A127872358X" display="A127872358X" xr:uid="{00000000-0004-0000-0000-00009A0C0000}"/>
    <hyperlink ref="E3238" location="A127844946W" display="A127844946W" xr:uid="{00000000-0004-0000-0000-00009B0C0000}"/>
    <hyperlink ref="E3239" location="A127913630W" display="A127913630W" xr:uid="{00000000-0004-0000-0000-00009C0C0000}"/>
    <hyperlink ref="E3240" location="A127885990V" display="A127885990V" xr:uid="{00000000-0004-0000-0000-00009D0C0000}"/>
    <hyperlink ref="E3241" location="A127872362R" display="A127872362R" xr:uid="{00000000-0004-0000-0000-00009E0C0000}"/>
    <hyperlink ref="E3242" location="A127844950L" display="A127844950L" xr:uid="{00000000-0004-0000-0000-00009F0C0000}"/>
    <hyperlink ref="E3243" location="A127899750T" display="A127899750T" xr:uid="{00000000-0004-0000-0000-0000A00C0000}"/>
    <hyperlink ref="E3244" location="A127927106K" display="A127927106K" xr:uid="{00000000-0004-0000-0000-0000A10C0000}"/>
    <hyperlink ref="E3245" location="A127899754A" display="A127899754A" xr:uid="{00000000-0004-0000-0000-0000A20C0000}"/>
    <hyperlink ref="E3246" location="A127844954W" display="A127844954W" xr:uid="{00000000-0004-0000-0000-0000A30C0000}"/>
    <hyperlink ref="E3247" location="A127844958F" display="A127844958F" xr:uid="{00000000-0004-0000-0000-0000A40C0000}"/>
    <hyperlink ref="E3248" location="A127927110A" display="A127927110A" xr:uid="{00000000-0004-0000-0000-0000A50C0000}"/>
    <hyperlink ref="E3249" location="A127844962W" display="A127844962W" xr:uid="{00000000-0004-0000-0000-0000A60C0000}"/>
    <hyperlink ref="E3250" location="A127858850L" display="A127858850L" xr:uid="{00000000-0004-0000-0000-0000A70C0000}"/>
    <hyperlink ref="E3251" location="A127913646R" display="A127913646R" xr:uid="{00000000-0004-0000-0000-0000A80C0000}"/>
    <hyperlink ref="E3252" location="A127899762A" display="A127899762A" xr:uid="{00000000-0004-0000-0000-0000A90C0000}"/>
    <hyperlink ref="E3253" location="A127872378J" display="A127872378J" xr:uid="{00000000-0004-0000-0000-0000AA0C0000}"/>
    <hyperlink ref="E3254" location="A127927142V" display="A127927142V" xr:uid="{00000000-0004-0000-0000-0000AB0C0000}"/>
    <hyperlink ref="E3255" location="A127927150V" display="A127927150V" xr:uid="{00000000-0004-0000-0000-0000AC0C0000}"/>
    <hyperlink ref="E3256" location="A127940974F" display="A127940974F" xr:uid="{00000000-0004-0000-0000-0000AD0C0000}"/>
    <hyperlink ref="E3257" location="A127886014C" display="A127886014C" xr:uid="{00000000-0004-0000-0000-0000AE0C0000}"/>
    <hyperlink ref="E3258" location="A127940978R" display="A127940978R" xr:uid="{00000000-0004-0000-0000-0000AF0C0000}"/>
    <hyperlink ref="E3259" location="A127886018L" display="A127886018L" xr:uid="{00000000-0004-0000-0000-0000B00C0000}"/>
    <hyperlink ref="E3260" location="A127886022C" display="A127886022C" xr:uid="{00000000-0004-0000-0000-0000B10C0000}"/>
    <hyperlink ref="E3261" location="A127940966F" display="A127940966F" xr:uid="{00000000-0004-0000-0000-0000B20C0000}"/>
    <hyperlink ref="E3262" location="A127872366X" display="A127872366X" xr:uid="{00000000-0004-0000-0000-0000B30C0000}"/>
    <hyperlink ref="E3263" location="A127872370R" display="A127872370R" xr:uid="{00000000-0004-0000-0000-0000B40C0000}"/>
    <hyperlink ref="E3264" location="A127885994C" display="A127885994C" xr:uid="{00000000-0004-0000-0000-0000B50C0000}"/>
    <hyperlink ref="E3265" location="A127872374X" display="A127872374X" xr:uid="{00000000-0004-0000-0000-0000B60C0000}"/>
    <hyperlink ref="E3266" location="A127927126V" display="A127927126V" xr:uid="{00000000-0004-0000-0000-0000B70C0000}"/>
    <hyperlink ref="E3267" location="A127844970W" display="A127844970W" xr:uid="{00000000-0004-0000-0000-0000B80C0000}"/>
    <hyperlink ref="E3268" location="A127844974F" display="A127844974F" xr:uid="{00000000-0004-0000-0000-0000B90C0000}"/>
    <hyperlink ref="E3269" location="A127913634F" display="A127913634F" xr:uid="{00000000-0004-0000-0000-0000BA0C0000}"/>
    <hyperlink ref="E3270" location="A127927130K" display="A127927130K" xr:uid="{00000000-0004-0000-0000-0000BB0C0000}"/>
    <hyperlink ref="E3271" location="A127844978R" display="A127844978R" xr:uid="{00000000-0004-0000-0000-0000BC0C0000}"/>
    <hyperlink ref="E3272" location="A127885998L" display="A127885998L" xr:uid="{00000000-0004-0000-0000-0000BD0C0000}"/>
    <hyperlink ref="E3273" location="A127886002V" display="A127886002V" xr:uid="{00000000-0004-0000-0000-0000BE0C0000}"/>
    <hyperlink ref="E3274" location="A127927134V" display="A127927134V" xr:uid="{00000000-0004-0000-0000-0000BF0C0000}"/>
    <hyperlink ref="E3275" location="A127899766K" display="A127899766K" xr:uid="{00000000-0004-0000-0000-0000C00C0000}"/>
    <hyperlink ref="E3276" location="A127940970W" display="A127940970W" xr:uid="{00000000-0004-0000-0000-0000C10C0000}"/>
    <hyperlink ref="E3277" location="A127913638R" display="A127913638R" xr:uid="{00000000-0004-0000-0000-0000C20C0000}"/>
    <hyperlink ref="E3278" location="A127913642F" display="A127913642F" xr:uid="{00000000-0004-0000-0000-0000C30C0000}"/>
    <hyperlink ref="E3279" location="A127886006C" display="A127886006C" xr:uid="{00000000-0004-0000-0000-0000C40C0000}"/>
    <hyperlink ref="E3280" location="A127927138C" display="A127927138C" xr:uid="{00000000-0004-0000-0000-0000C50C0000}"/>
    <hyperlink ref="E3281" location="A127927146C" display="A127927146C" xr:uid="{00000000-0004-0000-0000-0000C60C0000}"/>
    <hyperlink ref="E3282" location="A127858858F" display="A127858858F" xr:uid="{00000000-0004-0000-0000-0000C70C0000}"/>
    <hyperlink ref="E3283" location="A127872382X" display="A127872382X" xr:uid="{00000000-0004-0000-0000-0000C80C0000}"/>
    <hyperlink ref="E3284" location="A127886010V" display="A127886010V" xr:uid="{00000000-0004-0000-0000-0000C90C0000}"/>
    <hyperlink ref="E3285" location="A127858886R" display="A127858886R" xr:uid="{00000000-0004-0000-0000-0000CA0C0000}"/>
    <hyperlink ref="E3286" location="A127858862W" display="A127858862W" xr:uid="{00000000-0004-0000-0000-0000CB0C0000}"/>
    <hyperlink ref="E3287" location="A127844990F" display="A127844990F" xr:uid="{00000000-0004-0000-0000-0000CC0C0000}"/>
    <hyperlink ref="E3288" location="A127899786V" display="A127899786V" xr:uid="{00000000-0004-0000-0000-0000CD0C0000}"/>
    <hyperlink ref="E3289" location="A127858890F" display="A127858890F" xr:uid="{00000000-0004-0000-0000-0000CE0C0000}"/>
    <hyperlink ref="E3290" location="A127913658X" display="A127913658X" xr:uid="{00000000-0004-0000-0000-0000CF0C0000}"/>
    <hyperlink ref="E3291" location="A127899790K" display="A127899790K" xr:uid="{00000000-0004-0000-0000-0000D00C0000}"/>
    <hyperlink ref="E3292" location="A127872398T" display="A127872398T" xr:uid="{00000000-0004-0000-0000-0000D10C0000}"/>
    <hyperlink ref="E3293" location="A127845006R" display="A127845006R" xr:uid="{00000000-0004-0000-0000-0000D20C0000}"/>
    <hyperlink ref="E3294" location="A127899794V" display="A127899794V" xr:uid="{00000000-0004-0000-0000-0000D30C0000}"/>
    <hyperlink ref="E3295" location="A127899770A" display="A127899770A" xr:uid="{00000000-0004-0000-0000-0000D40C0000}"/>
    <hyperlink ref="E3296" location="A127872386J" display="A127872386J" xr:uid="{00000000-0004-0000-0000-0000D50C0000}"/>
    <hyperlink ref="E3297" location="A127927158L" display="A127927158L" xr:uid="{00000000-0004-0000-0000-0000D60C0000}"/>
    <hyperlink ref="E3298" location="A127844982F" display="A127844982F" xr:uid="{00000000-0004-0000-0000-0000D70C0000}"/>
    <hyperlink ref="E3299" location="A127940982F" display="A127940982F" xr:uid="{00000000-0004-0000-0000-0000D80C0000}"/>
    <hyperlink ref="E3300" location="A127858866F" display="A127858866F" xr:uid="{00000000-0004-0000-0000-0000D90C0000}"/>
    <hyperlink ref="E3301" location="A127844986R" display="A127844986R" xr:uid="{00000000-0004-0000-0000-0000DA0C0000}"/>
    <hyperlink ref="E3302" location="A127858870W" display="A127858870W" xr:uid="{00000000-0004-0000-0000-0000DB0C0000}"/>
    <hyperlink ref="E3303" location="A127886026L" display="A127886026L" xr:uid="{00000000-0004-0000-0000-0000DC0C0000}"/>
    <hyperlink ref="E3304" location="A127858874F" display="A127858874F" xr:uid="{00000000-0004-0000-0000-0000DD0C0000}"/>
    <hyperlink ref="E3305" location="A127899774K" display="A127899774K" xr:uid="{00000000-0004-0000-0000-0000DE0C0000}"/>
    <hyperlink ref="E3306" location="A127844994R" display="A127844994R" xr:uid="{00000000-0004-0000-0000-0000DF0C0000}"/>
    <hyperlink ref="E3307" location="A127872390X" display="A127872390X" xr:uid="{00000000-0004-0000-0000-0000E00C0000}"/>
    <hyperlink ref="E3308" location="A127844998X" display="A127844998X" xr:uid="{00000000-0004-0000-0000-0000E10C0000}"/>
    <hyperlink ref="E3309" location="A127913650F" display="A127913650F" xr:uid="{00000000-0004-0000-0000-0000E20C0000}"/>
    <hyperlink ref="E3310" location="A127913654R" display="A127913654R" xr:uid="{00000000-0004-0000-0000-0000E30C0000}"/>
    <hyperlink ref="E3311" location="A127899778V" display="A127899778V" xr:uid="{00000000-0004-0000-0000-0000E40C0000}"/>
    <hyperlink ref="E3312" location="A127845002F" display="A127845002F" xr:uid="{00000000-0004-0000-0000-0000E50C0000}"/>
    <hyperlink ref="E3313" location="A127872394J" display="A127872394J" xr:uid="{00000000-0004-0000-0000-0000E60C0000}"/>
    <hyperlink ref="E3314" location="A127899782K" display="A127899782K" xr:uid="{00000000-0004-0000-0000-0000E70C0000}"/>
    <hyperlink ref="E3315" location="A127886030C" display="A127886030C" xr:uid="{00000000-0004-0000-0000-0000E80C0000}"/>
    <hyperlink ref="E3316" location="A127858878R" display="A127858878R" xr:uid="{00000000-0004-0000-0000-0000E90C0000}"/>
    <hyperlink ref="E3317" location="A127858882F" display="A127858882F" xr:uid="{00000000-0004-0000-0000-0000EA0C0000}"/>
    <hyperlink ref="E3318" location="A127858894R" display="A127858894R" xr:uid="{00000000-0004-0000-0000-0000EB0C0000}"/>
    <hyperlink ref="E3319" location="A127845034X" display="A127845034X" xr:uid="{00000000-0004-0000-0000-0000EC0C0000}"/>
    <hyperlink ref="E3320" location="A127845010F" display="A127845010F" xr:uid="{00000000-0004-0000-0000-0000ED0C0000}"/>
    <hyperlink ref="E3321" location="A127845022R" display="A127845022R" xr:uid="{00000000-0004-0000-0000-0000EE0C0000}"/>
    <hyperlink ref="E3322" location="A127899802J" display="A127899802J" xr:uid="{00000000-0004-0000-0000-0000EF0C0000}"/>
    <hyperlink ref="E3323" location="A127927178W" display="A127927178W" xr:uid="{00000000-0004-0000-0000-0000F00C0000}"/>
    <hyperlink ref="E3324" location="A127858914L" display="A127858914L" xr:uid="{00000000-0004-0000-0000-0000F10C0000}"/>
    <hyperlink ref="E3325" location="A127899806T" display="A127899806T" xr:uid="{00000000-0004-0000-0000-0000F20C0000}"/>
    <hyperlink ref="E3326" location="A127899810J" display="A127899810J" xr:uid="{00000000-0004-0000-0000-0000F30C0000}"/>
    <hyperlink ref="E3327" location="A127913670R" display="A127913670R" xr:uid="{00000000-0004-0000-0000-0000F40C0000}"/>
    <hyperlink ref="E3328" location="A127899814T" display="A127899814T" xr:uid="{00000000-0004-0000-0000-0000F50C0000}"/>
    <hyperlink ref="E3329" location="A127858898X" display="A127858898X" xr:uid="{00000000-0004-0000-0000-0000F60C0000}"/>
    <hyperlink ref="E3330" location="A127845014R" display="A127845014R" xr:uid="{00000000-0004-0000-0000-0000F70C0000}"/>
    <hyperlink ref="E3331" location="A127940990F" display="A127940990F" xr:uid="{00000000-0004-0000-0000-0000F80C0000}"/>
    <hyperlink ref="E3332" location="A127899798C" display="A127899798C" xr:uid="{00000000-0004-0000-0000-0000F90C0000}"/>
    <hyperlink ref="E3333" location="A127872402W" display="A127872402W" xr:uid="{00000000-0004-0000-0000-0000FA0C0000}"/>
    <hyperlink ref="E3334" location="A127940994R" display="A127940994R" xr:uid="{00000000-0004-0000-0000-0000FB0C0000}"/>
    <hyperlink ref="E3335" location="A127845018X" display="A127845018X" xr:uid="{00000000-0004-0000-0000-0000FC0C0000}"/>
    <hyperlink ref="E3336" location="A127927162C" display="A127927162C" xr:uid="{00000000-0004-0000-0000-0000FD0C0000}"/>
    <hyperlink ref="E3337" location="A127913662R" display="A127913662R" xr:uid="{00000000-0004-0000-0000-0000FE0C0000}"/>
    <hyperlink ref="E3338" location="A127927166L" display="A127927166L" xr:uid="{00000000-0004-0000-0000-0000FF0C0000}"/>
    <hyperlink ref="E3339" location="A127872406F" display="A127872406F" xr:uid="{00000000-0004-0000-0000-0000000D0000}"/>
    <hyperlink ref="E3340" location="A127845026X" display="A127845026X" xr:uid="{00000000-0004-0000-0000-0000010D0000}"/>
    <hyperlink ref="E3341" location="A127858902C" display="A127858902C" xr:uid="{00000000-0004-0000-0000-0000020D0000}"/>
    <hyperlink ref="E3342" location="A127872410W" display="A127872410W" xr:uid="{00000000-0004-0000-0000-0000030D0000}"/>
    <hyperlink ref="E3343" location="A127940998X" display="A127940998X" xr:uid="{00000000-0004-0000-0000-0000040D0000}"/>
    <hyperlink ref="E3344" location="A127927170C" display="A127927170C" xr:uid="{00000000-0004-0000-0000-0000050D0000}"/>
    <hyperlink ref="E3345" location="A127845030R" display="A127845030R" xr:uid="{00000000-0004-0000-0000-0000060D0000}"/>
    <hyperlink ref="E3346" location="A127941002F" display="A127941002F" xr:uid="{00000000-0004-0000-0000-0000070D0000}"/>
    <hyperlink ref="E3347" location="A127927174L" display="A127927174L" xr:uid="{00000000-0004-0000-0000-0000080D0000}"/>
    <hyperlink ref="E3348" location="A127872414F" display="A127872414F" xr:uid="{00000000-0004-0000-0000-0000090D0000}"/>
    <hyperlink ref="E3349" location="A127858906L" display="A127858906L" xr:uid="{00000000-0004-0000-0000-00000A0D0000}"/>
    <hyperlink ref="E3350" location="A127913666X" display="A127913666X" xr:uid="{00000000-0004-0000-0000-00000B0D0000}"/>
    <hyperlink ref="E3351" location="A127941006R" display="A127941006R" xr:uid="{00000000-0004-0000-0000-00000C0D0000}"/>
    <hyperlink ref="E3352" location="A127941010F" display="A127941010F" xr:uid="{00000000-0004-0000-0000-00000D0D0000}"/>
    <hyperlink ref="E3353" location="A127899822T" display="A127899822T" xr:uid="{00000000-0004-0000-0000-00000E0D0000}"/>
    <hyperlink ref="E3354" location="A127913674X" display="A127913674X" xr:uid="{00000000-0004-0000-0000-00000F0D0000}"/>
    <hyperlink ref="E3355" location="A127886042L" display="A127886042L" xr:uid="{00000000-0004-0000-0000-0000100D0000}"/>
    <hyperlink ref="E3356" location="A127886058F" display="A127886058F" xr:uid="{00000000-0004-0000-0000-0000110D0000}"/>
    <hyperlink ref="E3357" location="A127872430F" display="A127872430F" xr:uid="{00000000-0004-0000-0000-0000120D0000}"/>
    <hyperlink ref="E3358" location="A127941022R" display="A127941022R" xr:uid="{00000000-0004-0000-0000-0000130D0000}"/>
    <hyperlink ref="E3359" location="A127845050X" display="A127845050X" xr:uid="{00000000-0004-0000-0000-0000140D0000}"/>
    <hyperlink ref="E3360" location="A127899826A" display="A127899826A" xr:uid="{00000000-0004-0000-0000-0000150D0000}"/>
    <hyperlink ref="E3361" location="A127913686J" display="A127913686J" xr:uid="{00000000-0004-0000-0000-0000160D0000}"/>
    <hyperlink ref="E3362" location="A127941026X" display="A127941026X" xr:uid="{00000000-0004-0000-0000-0000170D0000}"/>
    <hyperlink ref="E3363" location="A127927182L" display="A127927182L" xr:uid="{00000000-0004-0000-0000-0000180D0000}"/>
    <hyperlink ref="E3364" location="A127872418R" display="A127872418R" xr:uid="{00000000-0004-0000-0000-0000190D0000}"/>
    <hyperlink ref="E3365" location="A127927186W" display="A127927186W" xr:uid="{00000000-0004-0000-0000-00001A0D0000}"/>
    <hyperlink ref="E3366" location="A127886034L" display="A127886034L" xr:uid="{00000000-0004-0000-0000-00001B0D0000}"/>
    <hyperlink ref="E3367" location="A127927190L" display="A127927190L" xr:uid="{00000000-0004-0000-0000-00001C0D0000}"/>
    <hyperlink ref="E3368" location="A127886038W" display="A127886038W" xr:uid="{00000000-0004-0000-0000-00001D0D0000}"/>
    <hyperlink ref="E3369" location="A127927194W" display="A127927194W" xr:uid="{00000000-0004-0000-0000-00001E0D0000}"/>
    <hyperlink ref="E3370" location="A127872422F" display="A127872422F" xr:uid="{00000000-0004-0000-0000-00001F0D0000}"/>
    <hyperlink ref="E3371" location="A127845038J" display="A127845038J" xr:uid="{00000000-0004-0000-0000-0000200D0000}"/>
    <hyperlink ref="E3372" location="A127927198F" display="A127927198F" xr:uid="{00000000-0004-0000-0000-0000210D0000}"/>
    <hyperlink ref="E3373" location="A127858918W" display="A127858918W" xr:uid="{00000000-0004-0000-0000-0000220D0000}"/>
    <hyperlink ref="E3374" location="A127845042X" display="A127845042X" xr:uid="{00000000-0004-0000-0000-0000230D0000}"/>
    <hyperlink ref="E3375" location="A127886046W" display="A127886046W" xr:uid="{00000000-0004-0000-0000-0000240D0000}"/>
    <hyperlink ref="E3376" location="A127872426R" display="A127872426R" xr:uid="{00000000-0004-0000-0000-0000250D0000}"/>
    <hyperlink ref="E3377" location="A127899818A" display="A127899818A" xr:uid="{00000000-0004-0000-0000-0000260D0000}"/>
    <hyperlink ref="E3378" location="A127858922L" display="A127858922L" xr:uid="{00000000-0004-0000-0000-0000270D0000}"/>
    <hyperlink ref="E3379" location="A127927202K" display="A127927202K" xr:uid="{00000000-0004-0000-0000-0000280D0000}"/>
    <hyperlink ref="E3380" location="A127886050L" display="A127886050L" xr:uid="{00000000-0004-0000-0000-0000290D0000}"/>
    <hyperlink ref="E3381" location="A127913678J" display="A127913678J" xr:uid="{00000000-0004-0000-0000-00002A0D0000}"/>
    <hyperlink ref="E3382" location="A127886054W" display="A127886054W" xr:uid="{00000000-0004-0000-0000-00002B0D0000}"/>
    <hyperlink ref="E3383" location="A127941014R" display="A127941014R" xr:uid="{00000000-0004-0000-0000-00002C0D0000}"/>
    <hyperlink ref="E3384" location="A127927206V" display="A127927206V" xr:uid="{00000000-0004-0000-0000-00002D0D0000}"/>
    <hyperlink ref="E3385" location="A127845046J" display="A127845046J" xr:uid="{00000000-0004-0000-0000-00002E0D0000}"/>
    <hyperlink ref="E3386" location="A127941018X" display="A127941018X" xr:uid="{00000000-0004-0000-0000-00002F0D0000}"/>
    <hyperlink ref="E3387" location="A127859042J" display="A127859042J" xr:uid="{00000000-0004-0000-0000-0000300D0000}"/>
    <hyperlink ref="E3388" location="A127886186X" display="A127886186X" xr:uid="{00000000-0004-0000-0000-0000310D0000}"/>
    <hyperlink ref="E3389" location="A127886190R" display="A127886190R" xr:uid="{00000000-0004-0000-0000-0000320D0000}"/>
    <hyperlink ref="E3390" location="A127913822R" display="A127913822R" xr:uid="{00000000-0004-0000-0000-0000330D0000}"/>
    <hyperlink ref="E3391" location="A127872534X" display="A127872534X" xr:uid="{00000000-0004-0000-0000-0000340D0000}"/>
    <hyperlink ref="E3392" location="A127899974C" display="A127899974C" xr:uid="{00000000-0004-0000-0000-0000350D0000}"/>
    <hyperlink ref="E3393" location="A127887262J" display="A127887262J" xr:uid="{00000000-0004-0000-0000-0000360D0000}"/>
    <hyperlink ref="E3394" location="A127942070A" display="A127942070A" xr:uid="{00000000-0004-0000-0000-0000370D0000}"/>
    <hyperlink ref="E3395" location="A127928490J" display="A127928490J" xr:uid="{00000000-0004-0000-0000-0000380D0000}"/>
    <hyperlink ref="E3396" location="A127887258T" display="A127887258T" xr:uid="{00000000-0004-0000-0000-0000390D0000}"/>
    <hyperlink ref="E3397" location="A127887266T" display="A127887266T" xr:uid="{00000000-0004-0000-0000-00003A0D0000}"/>
    <hyperlink ref="E3398" location="A127887274T" display="A127887274T" xr:uid="{00000000-0004-0000-0000-00003B0D0000}"/>
    <hyperlink ref="E3399" location="A127887278A" display="A127887278A" xr:uid="{00000000-0004-0000-0000-00003C0D0000}"/>
    <hyperlink ref="E3400" location="A127942090K" display="A127942090K" xr:uid="{00000000-0004-0000-0000-00003D0D0000}"/>
    <hyperlink ref="E3401" location="A127846238V" display="A127846238V" xr:uid="{00000000-0004-0000-0000-00003E0D0000}"/>
    <hyperlink ref="E3402" location="A127846242K" display="A127846242K" xr:uid="{00000000-0004-0000-0000-00003F0D0000}"/>
    <hyperlink ref="E3403" location="A127901046L" display="A127901046L" xr:uid="{00000000-0004-0000-0000-0000400D0000}"/>
    <hyperlink ref="E3404" location="A127873530J" display="A127873530J" xr:uid="{00000000-0004-0000-0000-0000410D0000}"/>
    <hyperlink ref="E3405" location="A127942074K" display="A127942074K" xr:uid="{00000000-0004-0000-0000-0000420D0000}"/>
    <hyperlink ref="E3406" location="A127901050C" display="A127901050C" xr:uid="{00000000-0004-0000-0000-0000430D0000}"/>
    <hyperlink ref="E3407" location="A127887250X" display="A127887250X" xr:uid="{00000000-0004-0000-0000-0000440D0000}"/>
    <hyperlink ref="E3408" location="A127942078V" display="A127942078V" xr:uid="{00000000-0004-0000-0000-0000450D0000}"/>
    <hyperlink ref="E3409" location="A127859938X" display="A127859938X" xr:uid="{00000000-0004-0000-0000-0000460D0000}"/>
    <hyperlink ref="E3410" location="A127942082K" display="A127942082K" xr:uid="{00000000-0004-0000-0000-0000470D0000}"/>
    <hyperlink ref="E3411" location="A127873534T" display="A127873534T" xr:uid="{00000000-0004-0000-0000-0000480D0000}"/>
    <hyperlink ref="E3412" location="A127914930T" display="A127914930T" xr:uid="{00000000-0004-0000-0000-0000490D0000}"/>
    <hyperlink ref="E3413" location="A127846222A" display="A127846222A" xr:uid="{00000000-0004-0000-0000-00004A0D0000}"/>
    <hyperlink ref="E3414" location="A127859942R" display="A127859942R" xr:uid="{00000000-0004-0000-0000-00004B0D0000}"/>
    <hyperlink ref="E3415" location="A127928494T" display="A127928494T" xr:uid="{00000000-0004-0000-0000-00004C0D0000}"/>
    <hyperlink ref="E3416" location="A127901054L" display="A127901054L" xr:uid="{00000000-0004-0000-0000-00004D0D0000}"/>
    <hyperlink ref="E3417" location="A127873538A" display="A127873538A" xr:uid="{00000000-0004-0000-0000-00004E0D0000}"/>
    <hyperlink ref="E3418" location="A127887254J" display="A127887254J" xr:uid="{00000000-0004-0000-0000-00004F0D0000}"/>
    <hyperlink ref="E3419" location="A127846226K" display="A127846226K" xr:uid="{00000000-0004-0000-0000-0000500D0000}"/>
    <hyperlink ref="E3420" location="A127914934A" display="A127914934A" xr:uid="{00000000-0004-0000-0000-0000510D0000}"/>
    <hyperlink ref="E3421" location="A127846230A" display="A127846230A" xr:uid="{00000000-0004-0000-0000-0000520D0000}"/>
    <hyperlink ref="E3422" location="A127901058W" display="A127901058W" xr:uid="{00000000-0004-0000-0000-0000530D0000}"/>
    <hyperlink ref="E3423" location="A127846234K" display="A127846234K" xr:uid="{00000000-0004-0000-0000-0000540D0000}"/>
    <hyperlink ref="E3424" location="A127859946X" display="A127859946X" xr:uid="{00000000-0004-0000-0000-0000550D0000}"/>
    <hyperlink ref="E3425" location="A127873542T" display="A127873542T" xr:uid="{00000000-0004-0000-0000-0000560D0000}"/>
    <hyperlink ref="E3426" location="A127887270J" display="A127887270J" xr:uid="{00000000-0004-0000-0000-0000570D0000}"/>
    <hyperlink ref="E3427" location="A127942086V" display="A127942086V" xr:uid="{00000000-0004-0000-0000-0000580D0000}"/>
    <hyperlink ref="E3428" location="A127928750T" display="A127928750T" xr:uid="{00000000-0004-0000-0000-0000590D0000}"/>
    <hyperlink ref="E3429" location="A127928738A" display="A127928738A" xr:uid="{00000000-0004-0000-0000-00005A0D0000}"/>
    <hyperlink ref="E3430" location="A127873834V" display="A127873834V" xr:uid="{00000000-0004-0000-0000-00005B0D0000}"/>
    <hyperlink ref="E3431" location="A127846478F" display="A127846478F" xr:uid="{00000000-0004-0000-0000-00005C0D0000}"/>
    <hyperlink ref="E3432" location="A127915170F" display="A127915170F" xr:uid="{00000000-0004-0000-0000-00005D0D0000}"/>
    <hyperlink ref="E3433" location="A127860238J" display="A127860238J" xr:uid="{00000000-0004-0000-0000-00005E0D0000}"/>
    <hyperlink ref="E3434" location="A127873850V" display="A127873850V" xr:uid="{00000000-0004-0000-0000-00005F0D0000}"/>
    <hyperlink ref="E3435" location="A127901262F" display="A127901262F" xr:uid="{00000000-0004-0000-0000-0000600D0000}"/>
    <hyperlink ref="E3436" location="A127860242X" display="A127860242X" xr:uid="{00000000-0004-0000-0000-0000610D0000}"/>
    <hyperlink ref="E3437" location="A127928754A" display="A127928754A" xr:uid="{00000000-0004-0000-0000-0000620D0000}"/>
    <hyperlink ref="E3438" location="A127942370C" display="A127942370C" xr:uid="{00000000-0004-0000-0000-0000630D0000}"/>
    <hyperlink ref="E3439" location="A127928742T" display="A127928742T" xr:uid="{00000000-0004-0000-0000-0000640D0000}"/>
    <hyperlink ref="E3440" location="A127887530T" display="A127887530T" xr:uid="{00000000-0004-0000-0000-0000650D0000}"/>
    <hyperlink ref="E3441" location="A127873826V" display="A127873826V" xr:uid="{00000000-0004-0000-0000-0000660D0000}"/>
    <hyperlink ref="E3442" location="A127901242W" display="A127901242W" xr:uid="{00000000-0004-0000-0000-0000670D0000}"/>
    <hyperlink ref="E3443" location="A127901246F" display="A127901246F" xr:uid="{00000000-0004-0000-0000-0000680D0000}"/>
    <hyperlink ref="E3444" location="A127928746A" display="A127928746A" xr:uid="{00000000-0004-0000-0000-0000690D0000}"/>
    <hyperlink ref="E3445" location="A127873830K" display="A127873830K" xr:uid="{00000000-0004-0000-0000-00006A0D0000}"/>
    <hyperlink ref="E3446" location="A127887534A" display="A127887534A" xr:uid="{00000000-0004-0000-0000-00006B0D0000}"/>
    <hyperlink ref="E3447" location="A127942374L" display="A127942374L" xr:uid="{00000000-0004-0000-0000-00006C0D0000}"/>
    <hyperlink ref="E3448" location="A127873838C" display="A127873838C" xr:uid="{00000000-0004-0000-0000-00006D0D0000}"/>
    <hyperlink ref="E3449" location="A127942378W" display="A127942378W" xr:uid="{00000000-0004-0000-0000-00006E0D0000}"/>
    <hyperlink ref="E3450" location="A127901250W" display="A127901250W" xr:uid="{00000000-0004-0000-0000-00006F0D0000}"/>
    <hyperlink ref="E3451" location="A127846470L" display="A127846470L" xr:uid="{00000000-0004-0000-0000-0000700D0000}"/>
    <hyperlink ref="E3452" location="A127873842V" display="A127873842V" xr:uid="{00000000-0004-0000-0000-0000710D0000}"/>
    <hyperlink ref="E3453" location="A127846474W" display="A127846474W" xr:uid="{00000000-0004-0000-0000-0000720D0000}"/>
    <hyperlink ref="E3454" location="A127860234X" display="A127860234X" xr:uid="{00000000-0004-0000-0000-0000730D0000}"/>
    <hyperlink ref="E3455" location="A127915166R" display="A127915166R" xr:uid="{00000000-0004-0000-0000-0000740D0000}"/>
    <hyperlink ref="E3456" location="A127942382L" display="A127942382L" xr:uid="{00000000-0004-0000-0000-0000750D0000}"/>
    <hyperlink ref="E3457" location="A127873846C" display="A127873846C" xr:uid="{00000000-0004-0000-0000-0000760D0000}"/>
    <hyperlink ref="E3458" location="A127887538K" display="A127887538K" xr:uid="{00000000-0004-0000-0000-0000770D0000}"/>
    <hyperlink ref="E3459" location="A127901254F" display="A127901254F" xr:uid="{00000000-0004-0000-0000-0000780D0000}"/>
    <hyperlink ref="E3460" location="A127901258R" display="A127901258R" xr:uid="{00000000-0004-0000-0000-0000790D0000}"/>
    <hyperlink ref="E3461" location="A127942386W" display="A127942386W" xr:uid="{00000000-0004-0000-0000-00007A0D0000}"/>
    <hyperlink ref="E3462" location="A127887642K" display="A127887642K" xr:uid="{00000000-0004-0000-0000-00007B0D0000}"/>
    <hyperlink ref="E3463" location="A127860346T" display="A127860346T" xr:uid="{00000000-0004-0000-0000-00007C0D0000}"/>
    <hyperlink ref="E3464" location="A127846594R" display="A127846594R" xr:uid="{00000000-0004-0000-0000-00007D0D0000}"/>
    <hyperlink ref="E3465" location="A127846606L" display="A127846606L" xr:uid="{00000000-0004-0000-0000-00007E0D0000}"/>
    <hyperlink ref="E3466" location="A127873958W" display="A127873958W" xr:uid="{00000000-0004-0000-0000-00007F0D0000}"/>
    <hyperlink ref="E3467" location="A127860362T" display="A127860362T" xr:uid="{00000000-0004-0000-0000-0000800D0000}"/>
    <hyperlink ref="E3468" location="A127928830T" display="A127928830T" xr:uid="{00000000-0004-0000-0000-0000810D0000}"/>
    <hyperlink ref="E3469" location="A127915278J" display="A127915278J" xr:uid="{00000000-0004-0000-0000-0000820D0000}"/>
    <hyperlink ref="E3470" location="A127873962L" display="A127873962L" xr:uid="{00000000-0004-0000-0000-0000830D0000}"/>
    <hyperlink ref="E3471" location="A127928834A" display="A127928834A" xr:uid="{00000000-0004-0000-0000-0000840D0000}"/>
    <hyperlink ref="E3472" location="A127928826A" display="A127928826A" xr:uid="{00000000-0004-0000-0000-0000850D0000}"/>
    <hyperlink ref="E3473" location="A127846586R" display="A127846586R" xr:uid="{00000000-0004-0000-0000-0000860D0000}"/>
    <hyperlink ref="E3474" location="A127873946L" display="A127873946L" xr:uid="{00000000-0004-0000-0000-0000870D0000}"/>
    <hyperlink ref="E3475" location="A127901350F" display="A127901350F" xr:uid="{00000000-0004-0000-0000-0000880D0000}"/>
    <hyperlink ref="E3476" location="A127846590F" display="A127846590F" xr:uid="{00000000-0004-0000-0000-0000890D0000}"/>
    <hyperlink ref="E3477" location="A127901354R" display="A127901354R" xr:uid="{00000000-0004-0000-0000-00008A0D0000}"/>
    <hyperlink ref="E3478" location="A127887634K" display="A127887634K" xr:uid="{00000000-0004-0000-0000-00008B0D0000}"/>
    <hyperlink ref="E3479" location="A127873950C" display="A127873950C" xr:uid="{00000000-0004-0000-0000-00008C0D0000}"/>
    <hyperlink ref="E3480" location="A127887638V" display="A127887638V" xr:uid="{00000000-0004-0000-0000-00008D0D0000}"/>
    <hyperlink ref="E3481" location="A127860350J" display="A127860350J" xr:uid="{00000000-0004-0000-0000-00008E0D0000}"/>
    <hyperlink ref="E3482" location="A127901358X" display="A127901358X" xr:uid="{00000000-0004-0000-0000-00008F0D0000}"/>
    <hyperlink ref="E3483" location="A127873954L" display="A127873954L" xr:uid="{00000000-0004-0000-0000-0000900D0000}"/>
    <hyperlink ref="E3484" location="A127915270R" display="A127915270R" xr:uid="{00000000-0004-0000-0000-0000910D0000}"/>
    <hyperlink ref="E3485" location="A127846598X" display="A127846598X" xr:uid="{00000000-0004-0000-0000-0000920D0000}"/>
    <hyperlink ref="E3486" location="A127942458W" display="A127942458W" xr:uid="{00000000-0004-0000-0000-0000930D0000}"/>
    <hyperlink ref="E3487" location="A127860354T" display="A127860354T" xr:uid="{00000000-0004-0000-0000-0000940D0000}"/>
    <hyperlink ref="E3488" location="A127942462L" display="A127942462L" xr:uid="{00000000-0004-0000-0000-0000950D0000}"/>
    <hyperlink ref="E3489" location="A127942466W" display="A127942466W" xr:uid="{00000000-0004-0000-0000-0000960D0000}"/>
    <hyperlink ref="E3490" location="A127846602C" display="A127846602C" xr:uid="{00000000-0004-0000-0000-0000970D0000}"/>
    <hyperlink ref="E3491" location="A127860358A" display="A127860358A" xr:uid="{00000000-0004-0000-0000-0000980D0000}"/>
    <hyperlink ref="E3492" location="A127846610C" display="A127846610C" xr:uid="{00000000-0004-0000-0000-0000990D0000}"/>
    <hyperlink ref="E3493" location="A127901362R" display="A127901362R" xr:uid="{00000000-0004-0000-0000-00009A0D0000}"/>
    <hyperlink ref="E3494" location="A127915274X" display="A127915274X" xr:uid="{00000000-0004-0000-0000-00009B0D0000}"/>
    <hyperlink ref="E3495" location="A127887646V" display="A127887646V" xr:uid="{00000000-0004-0000-0000-00009C0D0000}"/>
    <hyperlink ref="E3496" location="A127887666C" display="A127887666C" xr:uid="{00000000-0004-0000-0000-00009D0D0000}"/>
    <hyperlink ref="E3497" location="A127860366A" display="A127860366A" xr:uid="{00000000-0004-0000-0000-00009E0D0000}"/>
    <hyperlink ref="E3498" location="A127901374X" display="A127901374X" xr:uid="{00000000-0004-0000-0000-00009F0D0000}"/>
    <hyperlink ref="E3499" location="A127942474W" display="A127942474W" xr:uid="{00000000-0004-0000-0000-0000A00D0000}"/>
    <hyperlink ref="E3500" location="A127915290X" display="A127915290X" xr:uid="{00000000-0004-0000-0000-0000A10D0000}"/>
    <hyperlink ref="E3501" location="A127887670V" display="A127887670V" xr:uid="{00000000-0004-0000-0000-0000A20D0000}"/>
    <hyperlink ref="E3502" location="A127860374A" display="A127860374A" xr:uid="{00000000-0004-0000-0000-0000A30D0000}"/>
    <hyperlink ref="E3503" location="A127942478F" display="A127942478F" xr:uid="{00000000-0004-0000-0000-0000A40D0000}"/>
    <hyperlink ref="E3504" location="A127915294J" display="A127915294J" xr:uid="{00000000-0004-0000-0000-0000A50D0000}"/>
    <hyperlink ref="E3505" location="A127846642W" display="A127846642W" xr:uid="{00000000-0004-0000-0000-0000A60D0000}"/>
    <hyperlink ref="E3506" location="A127846618W" display="A127846618W" xr:uid="{00000000-0004-0000-0000-0000A70D0000}"/>
    <hyperlink ref="E3507" location="A127901366X" display="A127901366X" xr:uid="{00000000-0004-0000-0000-0000A80D0000}"/>
    <hyperlink ref="E3508" location="A127942470L" display="A127942470L" xr:uid="{00000000-0004-0000-0000-0000A90D0000}"/>
    <hyperlink ref="E3509" location="A127873966W" display="A127873966W" xr:uid="{00000000-0004-0000-0000-0000AA0D0000}"/>
    <hyperlink ref="E3510" location="A127846622L" display="A127846622L" xr:uid="{00000000-0004-0000-0000-0000AB0D0000}"/>
    <hyperlink ref="E3511" location="A127901370R" display="A127901370R" xr:uid="{00000000-0004-0000-0000-0000AC0D0000}"/>
    <hyperlink ref="E3512" location="A127846626W" display="A127846626W" xr:uid="{00000000-0004-0000-0000-0000AD0D0000}"/>
    <hyperlink ref="E3513" location="A127915282X" display="A127915282X" xr:uid="{00000000-0004-0000-0000-0000AE0D0000}"/>
    <hyperlink ref="E3514" location="A127928838K" display="A127928838K" xr:uid="{00000000-0004-0000-0000-0000AF0D0000}"/>
    <hyperlink ref="E3515" location="A127928842A" display="A127928842A" xr:uid="{00000000-0004-0000-0000-0000B00D0000}"/>
    <hyperlink ref="E3516" location="A127887650K" display="A127887650K" xr:uid="{00000000-0004-0000-0000-0000B10D0000}"/>
    <hyperlink ref="E3517" location="A127915286J" display="A127915286J" xr:uid="{00000000-0004-0000-0000-0000B20D0000}"/>
    <hyperlink ref="E3518" location="A127846630L" display="A127846630L" xr:uid="{00000000-0004-0000-0000-0000B30D0000}"/>
    <hyperlink ref="E3519" location="A127887654V" display="A127887654V" xr:uid="{00000000-0004-0000-0000-0000B40D0000}"/>
    <hyperlink ref="E3520" location="A127901378J" display="A127901378J" xr:uid="{00000000-0004-0000-0000-0000B50D0000}"/>
    <hyperlink ref="E3521" location="A127901382X" display="A127901382X" xr:uid="{00000000-0004-0000-0000-0000B60D0000}"/>
    <hyperlink ref="E3522" location="A127901386J" display="A127901386J" xr:uid="{00000000-0004-0000-0000-0000B70D0000}"/>
    <hyperlink ref="E3523" location="A127887658C" display="A127887658C" xr:uid="{00000000-0004-0000-0000-0000B80D0000}"/>
    <hyperlink ref="E3524" location="A127887662V" display="A127887662V" xr:uid="{00000000-0004-0000-0000-0000B90D0000}"/>
    <hyperlink ref="E3525" location="A127846634W" display="A127846634W" xr:uid="{00000000-0004-0000-0000-0000BA0D0000}"/>
    <hyperlink ref="E3526" location="A127928846K" display="A127928846K" xr:uid="{00000000-0004-0000-0000-0000BB0D0000}"/>
    <hyperlink ref="E3527" location="A127860370T" display="A127860370T" xr:uid="{00000000-0004-0000-0000-0000BC0D0000}"/>
    <hyperlink ref="E3528" location="A127873970L" display="A127873970L" xr:uid="{00000000-0004-0000-0000-0000BD0D0000}"/>
    <hyperlink ref="E3529" location="A127846638F" display="A127846638F" xr:uid="{00000000-0004-0000-0000-0000BE0D0000}"/>
    <hyperlink ref="E3530" location="A127915306F" display="A127915306F" xr:uid="{00000000-0004-0000-0000-0000BF0D0000}"/>
    <hyperlink ref="E3531" location="A127901394J" display="A127901394J" xr:uid="{00000000-0004-0000-0000-0000C00D0000}"/>
    <hyperlink ref="E3532" location="A127928858V" display="A127928858V" xr:uid="{00000000-0004-0000-0000-0000C10D0000}"/>
    <hyperlink ref="E3533" location="A127860386K" display="A127860386K" xr:uid="{00000000-0004-0000-0000-0000C20D0000}"/>
    <hyperlink ref="E3534" location="A127928862K" display="A127928862K" xr:uid="{00000000-0004-0000-0000-0000C30D0000}"/>
    <hyperlink ref="E3535" location="A127901414F" display="A127901414F" xr:uid="{00000000-0004-0000-0000-0000C40D0000}"/>
    <hyperlink ref="E3536" location="A127928866V" display="A127928866V" xr:uid="{00000000-0004-0000-0000-0000C50D0000}"/>
    <hyperlink ref="E3537" location="A127860394K" display="A127860394K" xr:uid="{00000000-0004-0000-0000-0000C60D0000}"/>
    <hyperlink ref="E3538" location="A127846658R" display="A127846658R" xr:uid="{00000000-0004-0000-0000-0000C70D0000}"/>
    <hyperlink ref="E3539" location="A127942494F" display="A127942494F" xr:uid="{00000000-0004-0000-0000-0000C80D0000}"/>
    <hyperlink ref="E3540" location="A127846646F" display="A127846646F" xr:uid="{00000000-0004-0000-0000-0000C90D0000}"/>
    <hyperlink ref="E3541" location="A127901398T" display="A127901398T" xr:uid="{00000000-0004-0000-0000-0000CA0D0000}"/>
    <hyperlink ref="E3542" location="A127915298T" display="A127915298T" xr:uid="{00000000-0004-0000-0000-0000CB0D0000}"/>
    <hyperlink ref="E3543" location="A127928850A" display="A127928850A" xr:uid="{00000000-0004-0000-0000-0000CC0D0000}"/>
    <hyperlink ref="E3544" location="A127873974W" display="A127873974W" xr:uid="{00000000-0004-0000-0000-0000CD0D0000}"/>
    <hyperlink ref="E3545" location="A127915302W" display="A127915302W" xr:uid="{00000000-0004-0000-0000-0000CE0D0000}"/>
    <hyperlink ref="E3546" location="A127846650W" display="A127846650W" xr:uid="{00000000-0004-0000-0000-0000CF0D0000}"/>
    <hyperlink ref="E3547" location="A127887674C" display="A127887674C" xr:uid="{00000000-0004-0000-0000-0000D00D0000}"/>
    <hyperlink ref="E3548" location="A127873978F" display="A127873978F" xr:uid="{00000000-0004-0000-0000-0000D10D0000}"/>
    <hyperlink ref="E3549" location="A127928854K" display="A127928854K" xr:uid="{00000000-0004-0000-0000-0000D20D0000}"/>
    <hyperlink ref="E3550" location="A127942482W" display="A127942482W" xr:uid="{00000000-0004-0000-0000-0000D30D0000}"/>
    <hyperlink ref="E3551" location="A127873982W" display="A127873982W" xr:uid="{00000000-0004-0000-0000-0000D40D0000}"/>
    <hyperlink ref="E3552" location="A127887678L" display="A127887678L" xr:uid="{00000000-0004-0000-0000-0000D50D0000}"/>
    <hyperlink ref="E3553" location="A127860378K" display="A127860378K" xr:uid="{00000000-0004-0000-0000-0000D60D0000}"/>
    <hyperlink ref="E3554" location="A127901402W" display="A127901402W" xr:uid="{00000000-0004-0000-0000-0000D70D0000}"/>
    <hyperlink ref="E3555" location="A127942486F" display="A127942486F" xr:uid="{00000000-0004-0000-0000-0000D80D0000}"/>
    <hyperlink ref="E3556" location="A127846654F" display="A127846654F" xr:uid="{00000000-0004-0000-0000-0000D90D0000}"/>
    <hyperlink ref="E3557" location="A127887682C" display="A127887682C" xr:uid="{00000000-0004-0000-0000-0000DA0D0000}"/>
    <hyperlink ref="E3558" location="A127860382A" display="A127860382A" xr:uid="{00000000-0004-0000-0000-0000DB0D0000}"/>
    <hyperlink ref="E3559" location="A127901406F" display="A127901406F" xr:uid="{00000000-0004-0000-0000-0000DC0D0000}"/>
    <hyperlink ref="E3560" location="A127901410W" display="A127901410W" xr:uid="{00000000-0004-0000-0000-0000DD0D0000}"/>
    <hyperlink ref="E3561" location="A127860390A" display="A127860390A" xr:uid="{00000000-0004-0000-0000-0000DE0D0000}"/>
    <hyperlink ref="E3562" location="A127887686L" display="A127887686L" xr:uid="{00000000-0004-0000-0000-0000DF0D0000}"/>
    <hyperlink ref="E3563" location="A127942490W" display="A127942490W" xr:uid="{00000000-0004-0000-0000-0000E00D0000}"/>
    <hyperlink ref="E3564" location="A127887702A" display="A127887702A" xr:uid="{00000000-0004-0000-0000-0000E10D0000}"/>
    <hyperlink ref="E3565" location="A127942498R" display="A127942498R" xr:uid="{00000000-0004-0000-0000-0000E20D0000}"/>
    <hyperlink ref="E3566" location="A127873986F" display="A127873986F" xr:uid="{00000000-0004-0000-0000-0000E30D0000}"/>
    <hyperlink ref="E3567" location="A127846662F" display="A127846662F" xr:uid="{00000000-0004-0000-0000-0000E40D0000}"/>
    <hyperlink ref="E3568" location="A127928890V" display="A127928890V" xr:uid="{00000000-0004-0000-0000-0000E50D0000}"/>
    <hyperlink ref="E3569" location="A127846666R" display="A127846666R" xr:uid="{00000000-0004-0000-0000-0000E60D0000}"/>
    <hyperlink ref="E3570" location="A127901438X" display="A127901438X" xr:uid="{00000000-0004-0000-0000-0000E70D0000}"/>
    <hyperlink ref="E3571" location="A127860414J" display="A127860414J" xr:uid="{00000000-0004-0000-0000-0000E80D0000}"/>
    <hyperlink ref="E3572" location="A127873994F" display="A127873994F" xr:uid="{00000000-0004-0000-0000-0000E90D0000}"/>
    <hyperlink ref="E3573" location="A127915314F" display="A127915314F" xr:uid="{00000000-0004-0000-0000-0000EA0D0000}"/>
    <hyperlink ref="E3574" location="A127942502V" display="A127942502V" xr:uid="{00000000-0004-0000-0000-0000EB0D0000}"/>
    <hyperlink ref="E3575" location="A127928870K" display="A127928870K" xr:uid="{00000000-0004-0000-0000-0000EC0D0000}"/>
    <hyperlink ref="E3576" location="A127860398V" display="A127860398V" xr:uid="{00000000-0004-0000-0000-0000ED0D0000}"/>
    <hyperlink ref="E3577" location="A127915310W" display="A127915310W" xr:uid="{00000000-0004-0000-0000-0000EE0D0000}"/>
    <hyperlink ref="E3578" location="A127942506C" display="A127942506C" xr:uid="{00000000-0004-0000-0000-0000EF0D0000}"/>
    <hyperlink ref="E3579" location="A127942510V" display="A127942510V" xr:uid="{00000000-0004-0000-0000-0000F00D0000}"/>
    <hyperlink ref="E3580" location="A127887694L" display="A127887694L" xr:uid="{00000000-0004-0000-0000-0000F10D0000}"/>
    <hyperlink ref="E3581" location="A127928874V" display="A127928874V" xr:uid="{00000000-0004-0000-0000-0000F20D0000}"/>
    <hyperlink ref="E3582" location="A127942514C" display="A127942514C" xr:uid="{00000000-0004-0000-0000-0000F30D0000}"/>
    <hyperlink ref="E3583" location="A127928878C" display="A127928878C" xr:uid="{00000000-0004-0000-0000-0000F40D0000}"/>
    <hyperlink ref="E3584" location="A127901418R" display="A127901418R" xr:uid="{00000000-0004-0000-0000-0000F50D0000}"/>
    <hyperlink ref="E3585" location="A127860402X" display="A127860402X" xr:uid="{00000000-0004-0000-0000-0000F60D0000}"/>
    <hyperlink ref="E3586" location="A127942518L" display="A127942518L" xr:uid="{00000000-0004-0000-0000-0000F70D0000}"/>
    <hyperlink ref="E3587" location="A127901422F" display="A127901422F" xr:uid="{00000000-0004-0000-0000-0000F80D0000}"/>
    <hyperlink ref="E3588" location="A127901426R" display="A127901426R" xr:uid="{00000000-0004-0000-0000-0000F90D0000}"/>
    <hyperlink ref="E3589" location="A127901430F" display="A127901430F" xr:uid="{00000000-0004-0000-0000-0000FA0D0000}"/>
    <hyperlink ref="E3590" location="A127887698W" display="A127887698W" xr:uid="{00000000-0004-0000-0000-0000FB0D0000}"/>
    <hyperlink ref="E3591" location="A127928882V" display="A127928882V" xr:uid="{00000000-0004-0000-0000-0000FC0D0000}"/>
    <hyperlink ref="E3592" location="A127873990W" display="A127873990W" xr:uid="{00000000-0004-0000-0000-0000FD0D0000}"/>
    <hyperlink ref="E3593" location="A127942522C" display="A127942522C" xr:uid="{00000000-0004-0000-0000-0000FE0D0000}"/>
    <hyperlink ref="E3594" location="A127942526L" display="A127942526L" xr:uid="{00000000-0004-0000-0000-0000FF0D0000}"/>
    <hyperlink ref="E3595" location="A127928886C" display="A127928886C" xr:uid="{00000000-0004-0000-0000-0000000E0000}"/>
    <hyperlink ref="E3596" location="A127860406J" display="A127860406J" xr:uid="{00000000-0004-0000-0000-0000010E0000}"/>
    <hyperlink ref="E3597" location="A127860410X" display="A127860410X" xr:uid="{00000000-0004-0000-0000-0000020E0000}"/>
    <hyperlink ref="E3598" location="A127928910T" display="A127928910T" xr:uid="{00000000-0004-0000-0000-0000030E0000}"/>
    <hyperlink ref="E3599" location="A127942530C" display="A127942530C" xr:uid="{00000000-0004-0000-0000-0000040E0000}"/>
    <hyperlink ref="E3600" location="A127928898L" display="A127928898L" xr:uid="{00000000-0004-0000-0000-0000050E0000}"/>
    <hyperlink ref="E3601" location="A127846686X" display="A127846686X" xr:uid="{00000000-0004-0000-0000-0000060E0000}"/>
    <hyperlink ref="E3602" location="A127860434T" display="A127860434T" xr:uid="{00000000-0004-0000-0000-0000070E0000}"/>
    <hyperlink ref="E3603" location="A127860442T" display="A127860442T" xr:uid="{00000000-0004-0000-0000-0000080E0000}"/>
    <hyperlink ref="E3604" location="A127901450R" display="A127901450R" xr:uid="{00000000-0004-0000-0000-0000090E0000}"/>
    <hyperlink ref="E3605" location="A127942550L" display="A127942550L" xr:uid="{00000000-0004-0000-0000-00000A0E0000}"/>
    <hyperlink ref="E3606" location="A127942554W" display="A127942554W" xr:uid="{00000000-0004-0000-0000-00000B0E0000}"/>
    <hyperlink ref="E3607" location="A127846694X" display="A127846694X" xr:uid="{00000000-0004-0000-0000-00000C0E0000}"/>
    <hyperlink ref="E3608" location="A127928894C" display="A127928894C" xr:uid="{00000000-0004-0000-0000-00000D0E0000}"/>
    <hyperlink ref="E3609" location="A127846670F" display="A127846670F" xr:uid="{00000000-0004-0000-0000-00000E0E0000}"/>
    <hyperlink ref="E3610" location="A127901442R" display="A127901442R" xr:uid="{00000000-0004-0000-0000-00000F0E0000}"/>
    <hyperlink ref="E3611" location="A127873998R" display="A127873998R" xr:uid="{00000000-0004-0000-0000-0000100E0000}"/>
    <hyperlink ref="E3612" location="A127874002W" display="A127874002W" xr:uid="{00000000-0004-0000-0000-0000110E0000}"/>
    <hyperlink ref="E3613" location="A127942534L" display="A127942534L" xr:uid="{00000000-0004-0000-0000-0000120E0000}"/>
    <hyperlink ref="E3614" location="A127846674R" display="A127846674R" xr:uid="{00000000-0004-0000-0000-0000130E0000}"/>
    <hyperlink ref="E3615" location="A127860418T" display="A127860418T" xr:uid="{00000000-0004-0000-0000-0000140E0000}"/>
    <hyperlink ref="E3616" location="A127860422J" display="A127860422J" xr:uid="{00000000-0004-0000-0000-0000150E0000}"/>
    <hyperlink ref="E3617" location="A127887706K" display="A127887706K" xr:uid="{00000000-0004-0000-0000-0000160E0000}"/>
    <hyperlink ref="E3618" location="A127887710A" display="A127887710A" xr:uid="{00000000-0004-0000-0000-0000170E0000}"/>
    <hyperlink ref="E3619" location="A127874006F" display="A127874006F" xr:uid="{00000000-0004-0000-0000-0000180E0000}"/>
    <hyperlink ref="E3620" location="A127874010W" display="A127874010W" xr:uid="{00000000-0004-0000-0000-0000190E0000}"/>
    <hyperlink ref="E3621" location="A127928902T" display="A127928902T" xr:uid="{00000000-0004-0000-0000-00001A0E0000}"/>
    <hyperlink ref="E3622" location="A127860426T" display="A127860426T" xr:uid="{00000000-0004-0000-0000-00001B0E0000}"/>
    <hyperlink ref="E3623" location="A127846678X" display="A127846678X" xr:uid="{00000000-0004-0000-0000-00001C0E0000}"/>
    <hyperlink ref="E3624" location="A127928906A" display="A127928906A" xr:uid="{00000000-0004-0000-0000-00001D0E0000}"/>
    <hyperlink ref="E3625" location="A127846682R" display="A127846682R" xr:uid="{00000000-0004-0000-0000-00001E0E0000}"/>
    <hyperlink ref="E3626" location="A127901446X" display="A127901446X" xr:uid="{00000000-0004-0000-0000-00001F0E0000}"/>
    <hyperlink ref="E3627" location="A127942538W" display="A127942538W" xr:uid="{00000000-0004-0000-0000-0000200E0000}"/>
    <hyperlink ref="E3628" location="A127942542L" display="A127942542L" xr:uid="{00000000-0004-0000-0000-0000210E0000}"/>
    <hyperlink ref="E3629" location="A127860430J" display="A127860430J" xr:uid="{00000000-0004-0000-0000-0000220E0000}"/>
    <hyperlink ref="E3630" location="A127846690R" display="A127846690R" xr:uid="{00000000-0004-0000-0000-0000230E0000}"/>
    <hyperlink ref="E3631" location="A127860438A" display="A127860438A" xr:uid="{00000000-0004-0000-0000-0000240E0000}"/>
    <hyperlink ref="E3632" location="A127915334R" display="A127915334R" xr:uid="{00000000-0004-0000-0000-0000250E0000}"/>
    <hyperlink ref="E3633" location="A127874014F" display="A127874014F" xr:uid="{00000000-0004-0000-0000-0000260E0000}"/>
    <hyperlink ref="E3634" location="A127874026R" display="A127874026R" xr:uid="{00000000-0004-0000-0000-0000270E0000}"/>
    <hyperlink ref="E3635" location="A127874030F" display="A127874030F" xr:uid="{00000000-0004-0000-0000-0000280E0000}"/>
    <hyperlink ref="E3636" location="A127874034R" display="A127874034R" xr:uid="{00000000-0004-0000-0000-0000290E0000}"/>
    <hyperlink ref="E3637" location="A127860454A" display="A127860454A" xr:uid="{00000000-0004-0000-0000-00002A0E0000}"/>
    <hyperlink ref="E3638" location="A127846706W" display="A127846706W" xr:uid="{00000000-0004-0000-0000-00002B0E0000}"/>
    <hyperlink ref="E3639" location="A127860458K" display="A127860458K" xr:uid="{00000000-0004-0000-0000-00002C0E0000}"/>
    <hyperlink ref="E3640" location="A127901462X" display="A127901462X" xr:uid="{00000000-0004-0000-0000-00002D0E0000}"/>
    <hyperlink ref="E3641" location="A127928942K" display="A127928942K" xr:uid="{00000000-0004-0000-0000-00002E0E0000}"/>
    <hyperlink ref="E3642" location="A127874018R" display="A127874018R" xr:uid="{00000000-0004-0000-0000-00002F0E0000}"/>
    <hyperlink ref="E3643" location="A127928914A" display="A127928914A" xr:uid="{00000000-0004-0000-0000-0000300E0000}"/>
    <hyperlink ref="E3644" location="A127860446A" display="A127860446A" xr:uid="{00000000-0004-0000-0000-0000310E0000}"/>
    <hyperlink ref="E3645" location="A127901454X" display="A127901454X" xr:uid="{00000000-0004-0000-0000-0000320E0000}"/>
    <hyperlink ref="E3646" location="A127942558F" display="A127942558F" xr:uid="{00000000-0004-0000-0000-0000330E0000}"/>
    <hyperlink ref="E3647" location="A127942562W" display="A127942562W" xr:uid="{00000000-0004-0000-0000-0000340E0000}"/>
    <hyperlink ref="E3648" location="A127928918K" display="A127928918K" xr:uid="{00000000-0004-0000-0000-0000350E0000}"/>
    <hyperlink ref="E3649" location="A127874022F" display="A127874022F" xr:uid="{00000000-0004-0000-0000-0000360E0000}"/>
    <hyperlink ref="E3650" location="A127928922A" display="A127928922A" xr:uid="{00000000-0004-0000-0000-0000370E0000}"/>
    <hyperlink ref="E3651" location="A127928926K" display="A127928926K" xr:uid="{00000000-0004-0000-0000-0000380E0000}"/>
    <hyperlink ref="E3652" location="A127928930A" display="A127928930A" xr:uid="{00000000-0004-0000-0000-0000390E0000}"/>
    <hyperlink ref="E3653" location="A127846698J" display="A127846698J" xr:uid="{00000000-0004-0000-0000-00003A0E0000}"/>
    <hyperlink ref="E3654" location="A127942566F" display="A127942566F" xr:uid="{00000000-0004-0000-0000-00003B0E0000}"/>
    <hyperlink ref="E3655" location="A127928934K" display="A127928934K" xr:uid="{00000000-0004-0000-0000-00003C0E0000}"/>
    <hyperlink ref="E3656" location="A127915318R" display="A127915318R" xr:uid="{00000000-0004-0000-0000-00003D0E0000}"/>
    <hyperlink ref="E3657" location="A127915322F" display="A127915322F" xr:uid="{00000000-0004-0000-0000-00003E0E0000}"/>
    <hyperlink ref="E3658" location="A127887714K" display="A127887714K" xr:uid="{00000000-0004-0000-0000-00003F0E0000}"/>
    <hyperlink ref="E3659" location="A127915326R" display="A127915326R" xr:uid="{00000000-0004-0000-0000-0000400E0000}"/>
    <hyperlink ref="E3660" location="A127928938V" display="A127928938V" xr:uid="{00000000-0004-0000-0000-0000410E0000}"/>
    <hyperlink ref="E3661" location="A127901458J" display="A127901458J" xr:uid="{00000000-0004-0000-0000-0000420E0000}"/>
    <hyperlink ref="E3662" location="A127915330F" display="A127915330F" xr:uid="{00000000-0004-0000-0000-0000430E0000}"/>
    <hyperlink ref="E3663" location="A127860450T" display="A127860450T" xr:uid="{00000000-0004-0000-0000-0000440E0000}"/>
    <hyperlink ref="E3664" location="A127846702L" display="A127846702L" xr:uid="{00000000-0004-0000-0000-0000450E0000}"/>
    <hyperlink ref="E3665" location="A127915338X" display="A127915338X" xr:uid="{00000000-0004-0000-0000-0000460E0000}"/>
    <hyperlink ref="E3666" location="A127846726F" display="A127846726F" xr:uid="{00000000-0004-0000-0000-0000470E0000}"/>
    <hyperlink ref="E3667" location="A127860462A" display="A127860462A" xr:uid="{00000000-0004-0000-0000-0000480E0000}"/>
    <hyperlink ref="E3668" location="A127901470X" display="A127901470X" xr:uid="{00000000-0004-0000-0000-0000490E0000}"/>
    <hyperlink ref="E3669" location="A127887726V" display="A127887726V" xr:uid="{00000000-0004-0000-0000-00004A0E0000}"/>
    <hyperlink ref="E3670" location="A127887730K" display="A127887730K" xr:uid="{00000000-0004-0000-0000-00004B0E0000}"/>
    <hyperlink ref="E3671" location="A127901478T" display="A127901478T" xr:uid="{00000000-0004-0000-0000-00004C0E0000}"/>
    <hyperlink ref="E3672" location="A127928954V" display="A127928954V" xr:uid="{00000000-0004-0000-0000-00004D0E0000}"/>
    <hyperlink ref="E3673" location="A127942570W" display="A127942570W" xr:uid="{00000000-0004-0000-0000-00004E0E0000}"/>
    <hyperlink ref="E3674" location="A127915358J" display="A127915358J" xr:uid="{00000000-0004-0000-0000-00004F0E0000}"/>
    <hyperlink ref="E3675" location="A127901482J" display="A127901482J" xr:uid="{00000000-0004-0000-0000-0000500E0000}"/>
    <hyperlink ref="E3676" location="A127846710L" display="A127846710L" xr:uid="{00000000-0004-0000-0000-0000510E0000}"/>
    <hyperlink ref="E3677" location="A127901466J" display="A127901466J" xr:uid="{00000000-0004-0000-0000-0000520E0000}"/>
    <hyperlink ref="E3678" location="A127860466K" display="A127860466K" xr:uid="{00000000-0004-0000-0000-0000530E0000}"/>
    <hyperlink ref="E3679" location="A127887718V" display="A127887718V" xr:uid="{00000000-0004-0000-0000-0000540E0000}"/>
    <hyperlink ref="E3680" location="A127846714W" display="A127846714W" xr:uid="{00000000-0004-0000-0000-0000550E0000}"/>
    <hyperlink ref="E3681" location="A127860470A" display="A127860470A" xr:uid="{00000000-0004-0000-0000-0000560E0000}"/>
    <hyperlink ref="E3682" location="A127860474K" display="A127860474K" xr:uid="{00000000-0004-0000-0000-0000570E0000}"/>
    <hyperlink ref="E3683" location="A127860478V" display="A127860478V" xr:uid="{00000000-0004-0000-0000-0000580E0000}"/>
    <hyperlink ref="E3684" location="A127915342R" display="A127915342R" xr:uid="{00000000-0004-0000-0000-0000590E0000}"/>
    <hyperlink ref="E3685" location="A127860482K" display="A127860482K" xr:uid="{00000000-0004-0000-0000-00005A0E0000}"/>
    <hyperlink ref="E3686" location="A127915346X" display="A127915346X" xr:uid="{00000000-0004-0000-0000-00005B0E0000}"/>
    <hyperlink ref="E3687" location="A127915350R" display="A127915350R" xr:uid="{00000000-0004-0000-0000-00005C0E0000}"/>
    <hyperlink ref="E3688" location="A127860486V" display="A127860486V" xr:uid="{00000000-0004-0000-0000-00005D0E0000}"/>
    <hyperlink ref="E3689" location="A127874042R" display="A127874042R" xr:uid="{00000000-0004-0000-0000-00005E0E0000}"/>
    <hyperlink ref="E3690" location="A127860490K" display="A127860490K" xr:uid="{00000000-0004-0000-0000-00005F0E0000}"/>
    <hyperlink ref="E3691" location="A127846718F" display="A127846718F" xr:uid="{00000000-0004-0000-0000-0000600E0000}"/>
    <hyperlink ref="E3692" location="A127887722K" display="A127887722K" xr:uid="{00000000-0004-0000-0000-0000610E0000}"/>
    <hyperlink ref="E3693" location="A127846722W" display="A127846722W" xr:uid="{00000000-0004-0000-0000-0000620E0000}"/>
    <hyperlink ref="E3694" location="A127915354X" display="A127915354X" xr:uid="{00000000-0004-0000-0000-0000630E0000}"/>
    <hyperlink ref="E3695" location="A127901474J" display="A127901474J" xr:uid="{00000000-0004-0000-0000-0000640E0000}"/>
    <hyperlink ref="E3696" location="A127874046X" display="A127874046X" xr:uid="{00000000-0004-0000-0000-0000650E0000}"/>
    <hyperlink ref="E3697" location="A127928946V" display="A127928946V" xr:uid="{00000000-0004-0000-0000-0000660E0000}"/>
    <hyperlink ref="E3698" location="A127928950K" display="A127928950K" xr:uid="{00000000-0004-0000-0000-0000670E0000}"/>
    <hyperlink ref="E3699" location="A127887734V" display="A127887734V" xr:uid="{00000000-0004-0000-0000-0000680E0000}"/>
    <hyperlink ref="E3700" location="A127846498R" display="A127846498R" xr:uid="{00000000-0004-0000-0000-0000690E0000}"/>
    <hyperlink ref="E3701" location="A127887542A" display="A127887542A" xr:uid="{00000000-0004-0000-0000-00006A0E0000}"/>
    <hyperlink ref="E3702" location="A127915174R" display="A127915174R" xr:uid="{00000000-0004-0000-0000-00006B0E0000}"/>
    <hyperlink ref="E3703" location="A127901278X" display="A127901278X" xr:uid="{00000000-0004-0000-0000-00006C0E0000}"/>
    <hyperlink ref="E3704" location="A127942398F" display="A127942398F" xr:uid="{00000000-0004-0000-0000-00006D0E0000}"/>
    <hyperlink ref="E3705" location="A127887554K" display="A127887554K" xr:uid="{00000000-0004-0000-0000-00006E0E0000}"/>
    <hyperlink ref="E3706" location="A127942402K" display="A127942402K" xr:uid="{00000000-0004-0000-0000-00006F0E0000}"/>
    <hyperlink ref="E3707" location="A127860262J" display="A127860262J" xr:uid="{00000000-0004-0000-0000-0000700E0000}"/>
    <hyperlink ref="E3708" location="A127846502V" display="A127846502V" xr:uid="{00000000-0004-0000-0000-0000710E0000}"/>
    <hyperlink ref="E3709" location="A127901290R" display="A127901290R" xr:uid="{00000000-0004-0000-0000-0000720E0000}"/>
    <hyperlink ref="E3710" location="A127928758K" display="A127928758K" xr:uid="{00000000-0004-0000-0000-0000730E0000}"/>
    <hyperlink ref="E3711" location="A127873854C" display="A127873854C" xr:uid="{00000000-0004-0000-0000-0000740E0000}"/>
    <hyperlink ref="E3712" location="A127873858L" display="A127873858L" xr:uid="{00000000-0004-0000-0000-0000750E0000}"/>
    <hyperlink ref="E3713" location="A127860246J" display="A127860246J" xr:uid="{00000000-0004-0000-0000-0000760E0000}"/>
    <hyperlink ref="E3714" location="A127860250X" display="A127860250X" xr:uid="{00000000-0004-0000-0000-0000770E0000}"/>
    <hyperlink ref="E3715" location="A127846486F" display="A127846486F" xr:uid="{00000000-0004-0000-0000-0000780E0000}"/>
    <hyperlink ref="E3716" location="A127901266R" display="A127901266R" xr:uid="{00000000-0004-0000-0000-0000790E0000}"/>
    <hyperlink ref="E3717" location="A127942390L" display="A127942390L" xr:uid="{00000000-0004-0000-0000-00007A0E0000}"/>
    <hyperlink ref="E3718" location="A127901270F" display="A127901270F" xr:uid="{00000000-0004-0000-0000-00007B0E0000}"/>
    <hyperlink ref="E3719" location="A127846490W" display="A127846490W" xr:uid="{00000000-0004-0000-0000-00007C0E0000}"/>
    <hyperlink ref="E3720" location="A127887546K" display="A127887546K" xr:uid="{00000000-0004-0000-0000-00007D0E0000}"/>
    <hyperlink ref="E3721" location="A127873862C" display="A127873862C" xr:uid="{00000000-0004-0000-0000-00007E0E0000}"/>
    <hyperlink ref="E3722" location="A127928762A" display="A127928762A" xr:uid="{00000000-0004-0000-0000-00007F0E0000}"/>
    <hyperlink ref="E3723" location="A127860254J" display="A127860254J" xr:uid="{00000000-0004-0000-0000-0000800E0000}"/>
    <hyperlink ref="E3724" location="A127887550A" display="A127887550A" xr:uid="{00000000-0004-0000-0000-0000810E0000}"/>
    <hyperlink ref="E3725" location="A127860258T" display="A127860258T" xr:uid="{00000000-0004-0000-0000-0000820E0000}"/>
    <hyperlink ref="E3726" location="A127901274R" display="A127901274R" xr:uid="{00000000-0004-0000-0000-0000830E0000}"/>
    <hyperlink ref="E3727" location="A127846494F" display="A127846494F" xr:uid="{00000000-0004-0000-0000-0000840E0000}"/>
    <hyperlink ref="E3728" location="A127873866L" display="A127873866L" xr:uid="{00000000-0004-0000-0000-0000850E0000}"/>
    <hyperlink ref="E3729" location="A127942394W" display="A127942394W" xr:uid="{00000000-0004-0000-0000-0000860E0000}"/>
    <hyperlink ref="E3730" location="A127915178X" display="A127915178X" xr:uid="{00000000-0004-0000-0000-0000870E0000}"/>
    <hyperlink ref="E3731" location="A127901282R" display="A127901282R" xr:uid="{00000000-0004-0000-0000-0000880E0000}"/>
    <hyperlink ref="E3732" location="A127915182R" display="A127915182R" xr:uid="{00000000-0004-0000-0000-0000890E0000}"/>
    <hyperlink ref="E3733" location="A127928766K" display="A127928766K" xr:uid="{00000000-0004-0000-0000-00008A0E0000}"/>
    <hyperlink ref="E3734" location="A127942414V" display="A127942414V" xr:uid="{00000000-0004-0000-0000-00008B0E0000}"/>
    <hyperlink ref="E3735" location="A127915186X" display="A127915186X" xr:uid="{00000000-0004-0000-0000-00008C0E0000}"/>
    <hyperlink ref="E3736" location="A127887566V" display="A127887566V" xr:uid="{00000000-0004-0000-0000-00008D0E0000}"/>
    <hyperlink ref="E3737" location="A127942410K" display="A127942410K" xr:uid="{00000000-0004-0000-0000-00008E0E0000}"/>
    <hyperlink ref="E3738" location="A127873882L" display="A127873882L" xr:uid="{00000000-0004-0000-0000-00008F0E0000}"/>
    <hyperlink ref="E3739" location="A127942418C" display="A127942418C" xr:uid="{00000000-0004-0000-0000-0000900E0000}"/>
    <hyperlink ref="E3740" location="A127860278A" display="A127860278A" xr:uid="{00000000-0004-0000-0000-0000910E0000}"/>
    <hyperlink ref="E3741" location="A127873886W" display="A127873886W" xr:uid="{00000000-0004-0000-0000-0000920E0000}"/>
    <hyperlink ref="E3742" location="A127901310L" display="A127901310L" xr:uid="{00000000-0004-0000-0000-0000930E0000}"/>
    <hyperlink ref="E3743" location="A127901314W" display="A127901314W" xr:uid="{00000000-0004-0000-0000-0000940E0000}"/>
    <hyperlink ref="E3744" location="A127846506C" display="A127846506C" xr:uid="{00000000-0004-0000-0000-0000950E0000}"/>
    <hyperlink ref="E3745" location="A127873870C" display="A127873870C" xr:uid="{00000000-0004-0000-0000-0000960E0000}"/>
    <hyperlink ref="E3746" location="A127901294X" display="A127901294X" xr:uid="{00000000-0004-0000-0000-0000970E0000}"/>
    <hyperlink ref="E3747" location="A127846510V" display="A127846510V" xr:uid="{00000000-0004-0000-0000-0000980E0000}"/>
    <hyperlink ref="E3748" location="A127901298J" display="A127901298J" xr:uid="{00000000-0004-0000-0000-0000990E0000}"/>
    <hyperlink ref="E3749" location="A127887558V" display="A127887558V" xr:uid="{00000000-0004-0000-0000-00009A0E0000}"/>
    <hyperlink ref="E3750" location="A127901302L" display="A127901302L" xr:uid="{00000000-0004-0000-0000-00009B0E0000}"/>
    <hyperlink ref="E3751" location="A127846514C" display="A127846514C" xr:uid="{00000000-0004-0000-0000-00009C0E0000}"/>
    <hyperlink ref="E3752" location="A127887562K" display="A127887562K" xr:uid="{00000000-0004-0000-0000-00009D0E0000}"/>
    <hyperlink ref="E3753" location="A127873874L" display="A127873874L" xr:uid="{00000000-0004-0000-0000-00009E0E0000}"/>
    <hyperlink ref="E3754" location="A127887570K" display="A127887570K" xr:uid="{00000000-0004-0000-0000-00009F0E0000}"/>
    <hyperlink ref="E3755" location="A127942406V" display="A127942406V" xr:uid="{00000000-0004-0000-0000-0000A00E0000}"/>
    <hyperlink ref="E3756" location="A127928770A" display="A127928770A" xr:uid="{00000000-0004-0000-0000-0000A10E0000}"/>
    <hyperlink ref="E3757" location="A127887574V" display="A127887574V" xr:uid="{00000000-0004-0000-0000-0000A20E0000}"/>
    <hyperlink ref="E3758" location="A127915190R" display="A127915190R" xr:uid="{00000000-0004-0000-0000-0000A30E0000}"/>
    <hyperlink ref="E3759" location="A127860266T" display="A127860266T" xr:uid="{00000000-0004-0000-0000-0000A40E0000}"/>
    <hyperlink ref="E3760" location="A127901306W" display="A127901306W" xr:uid="{00000000-0004-0000-0000-0000A50E0000}"/>
    <hyperlink ref="E3761" location="A127873878W" display="A127873878W" xr:uid="{00000000-0004-0000-0000-0000A60E0000}"/>
    <hyperlink ref="E3762" location="A127915194X" display="A127915194X" xr:uid="{00000000-0004-0000-0000-0000A70E0000}"/>
    <hyperlink ref="E3763" location="A127846518L" display="A127846518L" xr:uid="{00000000-0004-0000-0000-0000A80E0000}"/>
    <hyperlink ref="E3764" location="A127846522C" display="A127846522C" xr:uid="{00000000-0004-0000-0000-0000A90E0000}"/>
    <hyperlink ref="E3765" location="A127928774K" display="A127928774K" xr:uid="{00000000-0004-0000-0000-0000AA0E0000}"/>
    <hyperlink ref="E3766" location="A127860270J" display="A127860270J" xr:uid="{00000000-0004-0000-0000-0000AB0E0000}"/>
    <hyperlink ref="E3767" location="A127928778V" display="A127928778V" xr:uid="{00000000-0004-0000-0000-0000AC0E0000}"/>
    <hyperlink ref="E3768" location="A127846542L" display="A127846542L" xr:uid="{00000000-0004-0000-0000-0000AD0E0000}"/>
    <hyperlink ref="E3769" location="A127887578C" display="A127887578C" xr:uid="{00000000-0004-0000-0000-0000AE0E0000}"/>
    <hyperlink ref="E3770" location="A127928782K" display="A127928782K" xr:uid="{00000000-0004-0000-0000-0000AF0E0000}"/>
    <hyperlink ref="E3771" location="A127915206W" display="A127915206W" xr:uid="{00000000-0004-0000-0000-0000B00E0000}"/>
    <hyperlink ref="E3772" location="A127928790K" display="A127928790K" xr:uid="{00000000-0004-0000-0000-0000B10E0000}"/>
    <hyperlink ref="E3773" location="A127928794V" display="A127928794V" xr:uid="{00000000-0004-0000-0000-0000B20E0000}"/>
    <hyperlink ref="E3774" location="A127860290T" display="A127860290T" xr:uid="{00000000-0004-0000-0000-0000B30E0000}"/>
    <hyperlink ref="E3775" location="A127901334F" display="A127901334F" xr:uid="{00000000-0004-0000-0000-0000B40E0000}"/>
    <hyperlink ref="E3776" location="A127942434C" display="A127942434C" xr:uid="{00000000-0004-0000-0000-0000B50E0000}"/>
    <hyperlink ref="E3777" location="A127915210L" display="A127915210L" xr:uid="{00000000-0004-0000-0000-0000B60E0000}"/>
    <hyperlink ref="E3778" location="A127846526L" display="A127846526L" xr:uid="{00000000-0004-0000-0000-0000B70E0000}"/>
    <hyperlink ref="E3779" location="A127901318F" display="A127901318F" xr:uid="{00000000-0004-0000-0000-0000B80E0000}"/>
    <hyperlink ref="E3780" location="A127846530C" display="A127846530C" xr:uid="{00000000-0004-0000-0000-0000B90E0000}"/>
    <hyperlink ref="E3781" location="A127860282T" display="A127860282T" xr:uid="{00000000-0004-0000-0000-0000BA0E0000}"/>
    <hyperlink ref="E3782" location="A127873890L" display="A127873890L" xr:uid="{00000000-0004-0000-0000-0000BB0E0000}"/>
    <hyperlink ref="E3783" location="A127846534L" display="A127846534L" xr:uid="{00000000-0004-0000-0000-0000BC0E0000}"/>
    <hyperlink ref="E3784" location="A127860286A" display="A127860286A" xr:uid="{00000000-0004-0000-0000-0000BD0E0000}"/>
    <hyperlink ref="E3785" location="A127901322W" display="A127901322W" xr:uid="{00000000-0004-0000-0000-0000BE0E0000}"/>
    <hyperlink ref="E3786" location="A127846538W" display="A127846538W" xr:uid="{00000000-0004-0000-0000-0000BF0E0000}"/>
    <hyperlink ref="E3787" location="A127915198J" display="A127915198J" xr:uid="{00000000-0004-0000-0000-0000C00E0000}"/>
    <hyperlink ref="E3788" location="A127942422V" display="A127942422V" xr:uid="{00000000-0004-0000-0000-0000C10E0000}"/>
    <hyperlink ref="E3789" location="A127873894W" display="A127873894W" xr:uid="{00000000-0004-0000-0000-0000C20E0000}"/>
    <hyperlink ref="E3790" location="A127887582V" display="A127887582V" xr:uid="{00000000-0004-0000-0000-0000C30E0000}"/>
    <hyperlink ref="E3791" location="A127928786V" display="A127928786V" xr:uid="{00000000-0004-0000-0000-0000C40E0000}"/>
    <hyperlink ref="E3792" location="A127887586C" display="A127887586C" xr:uid="{00000000-0004-0000-0000-0000C50E0000}"/>
    <hyperlink ref="E3793" location="A127887590V" display="A127887590V" xr:uid="{00000000-0004-0000-0000-0000C60E0000}"/>
    <hyperlink ref="E3794" location="A127915202L" display="A127915202L" xr:uid="{00000000-0004-0000-0000-0000C70E0000}"/>
    <hyperlink ref="E3795" location="A127942426C" display="A127942426C" xr:uid="{00000000-0004-0000-0000-0000C80E0000}"/>
    <hyperlink ref="E3796" location="A127873898F" display="A127873898F" xr:uid="{00000000-0004-0000-0000-0000C90E0000}"/>
    <hyperlink ref="E3797" location="A127942430V" display="A127942430V" xr:uid="{00000000-0004-0000-0000-0000CA0E0000}"/>
    <hyperlink ref="E3798" location="A127901326F" display="A127901326F" xr:uid="{00000000-0004-0000-0000-0000CB0E0000}"/>
    <hyperlink ref="E3799" location="A127873902K" display="A127873902K" xr:uid="{00000000-0004-0000-0000-0000CC0E0000}"/>
    <hyperlink ref="E3800" location="A127887594C" display="A127887594C" xr:uid="{00000000-0004-0000-0000-0000CD0E0000}"/>
    <hyperlink ref="E3801" location="A127873906V" display="A127873906V" xr:uid="{00000000-0004-0000-0000-0000CE0E0000}"/>
    <hyperlink ref="E3802" location="A127915234F" display="A127915234F" xr:uid="{00000000-0004-0000-0000-0000CF0E0000}"/>
    <hyperlink ref="E3803" location="A127915214W" display="A127915214W" xr:uid="{00000000-0004-0000-0000-0000D00E0000}"/>
    <hyperlink ref="E3804" location="A127928798C" display="A127928798C" xr:uid="{00000000-0004-0000-0000-0000D10E0000}"/>
    <hyperlink ref="E3805" location="A127915230W" display="A127915230W" xr:uid="{00000000-0004-0000-0000-0000D20E0000}"/>
    <hyperlink ref="E3806" location="A127860314X" display="A127860314X" xr:uid="{00000000-0004-0000-0000-0000D30E0000}"/>
    <hyperlink ref="E3807" location="A127860322X" display="A127860322X" xr:uid="{00000000-0004-0000-0000-0000D40E0000}"/>
    <hyperlink ref="E3808" location="A127860326J" display="A127860326J" xr:uid="{00000000-0004-0000-0000-0000D50E0000}"/>
    <hyperlink ref="E3809" location="A127887610T" display="A127887610T" xr:uid="{00000000-0004-0000-0000-0000D60E0000}"/>
    <hyperlink ref="E3810" location="A127915238R" display="A127915238R" xr:uid="{00000000-0004-0000-0000-0000D70E0000}"/>
    <hyperlink ref="E3811" location="A127915242F" display="A127915242F" xr:uid="{00000000-0004-0000-0000-0000D80E0000}"/>
    <hyperlink ref="E3812" location="A127860294A" display="A127860294A" xr:uid="{00000000-0004-0000-0000-0000D90E0000}"/>
    <hyperlink ref="E3813" location="A127846546W" display="A127846546W" xr:uid="{00000000-0004-0000-0000-0000DA0E0000}"/>
    <hyperlink ref="E3814" location="A127887598L" display="A127887598L" xr:uid="{00000000-0004-0000-0000-0000DB0E0000}"/>
    <hyperlink ref="E3815" location="A127860298K" display="A127860298K" xr:uid="{00000000-0004-0000-0000-0000DC0E0000}"/>
    <hyperlink ref="E3816" location="A127860302R" display="A127860302R" xr:uid="{00000000-0004-0000-0000-0000DD0E0000}"/>
    <hyperlink ref="E3817" location="A127942438L" display="A127942438L" xr:uid="{00000000-0004-0000-0000-0000DE0E0000}"/>
    <hyperlink ref="E3818" location="A127915218F" display="A127915218F" xr:uid="{00000000-0004-0000-0000-0000DF0E0000}"/>
    <hyperlink ref="E3819" location="A127887602T" display="A127887602T" xr:uid="{00000000-0004-0000-0000-0000E00E0000}"/>
    <hyperlink ref="E3820" location="A127860306X" display="A127860306X" xr:uid="{00000000-0004-0000-0000-0000E10E0000}"/>
    <hyperlink ref="E3821" location="A127846550L" display="A127846550L" xr:uid="{00000000-0004-0000-0000-0000E20E0000}"/>
    <hyperlink ref="E3822" location="A127942442C" display="A127942442C" xr:uid="{00000000-0004-0000-0000-0000E30E0000}"/>
    <hyperlink ref="E3823" location="A127928802J" display="A127928802J" xr:uid="{00000000-0004-0000-0000-0000E40E0000}"/>
    <hyperlink ref="E3824" location="A127915222W" display="A127915222W" xr:uid="{00000000-0004-0000-0000-0000E50E0000}"/>
    <hyperlink ref="E3825" location="A127915226F" display="A127915226F" xr:uid="{00000000-0004-0000-0000-0000E60E0000}"/>
    <hyperlink ref="E3826" location="A127846554W" display="A127846554W" xr:uid="{00000000-0004-0000-0000-0000E70E0000}"/>
    <hyperlink ref="E3827" location="A127901338R" display="A127901338R" xr:uid="{00000000-0004-0000-0000-0000E80E0000}"/>
    <hyperlink ref="E3828" location="A127901342F" display="A127901342F" xr:uid="{00000000-0004-0000-0000-0000E90E0000}"/>
    <hyperlink ref="E3829" location="A127860310R" display="A127860310R" xr:uid="{00000000-0004-0000-0000-0000EA0E0000}"/>
    <hyperlink ref="E3830" location="A127887606A" display="A127887606A" xr:uid="{00000000-0004-0000-0000-0000EB0E0000}"/>
    <hyperlink ref="E3831" location="A127846558F" display="A127846558F" xr:uid="{00000000-0004-0000-0000-0000EC0E0000}"/>
    <hyperlink ref="E3832" location="A127846562W" display="A127846562W" xr:uid="{00000000-0004-0000-0000-0000ED0E0000}"/>
    <hyperlink ref="E3833" location="A127873910K" display="A127873910K" xr:uid="{00000000-0004-0000-0000-0000EE0E0000}"/>
    <hyperlink ref="E3834" location="A127873914V" display="A127873914V" xr:uid="{00000000-0004-0000-0000-0000EF0E0000}"/>
    <hyperlink ref="E3835" location="A127942446L" display="A127942446L" xr:uid="{00000000-0004-0000-0000-0000F00E0000}"/>
    <hyperlink ref="E3836" location="A127860342J" display="A127860342J" xr:uid="{00000000-0004-0000-0000-0000F10E0000}"/>
    <hyperlink ref="E3837" location="A127915246R" display="A127915246R" xr:uid="{00000000-0004-0000-0000-0000F20E0000}"/>
    <hyperlink ref="E3838" location="A127928814T" display="A127928814T" xr:uid="{00000000-0004-0000-0000-0000F30E0000}"/>
    <hyperlink ref="E3839" location="A127860334J" display="A127860334J" xr:uid="{00000000-0004-0000-0000-0000F40E0000}"/>
    <hyperlink ref="E3840" location="A127846578R" display="A127846578R" xr:uid="{00000000-0004-0000-0000-0000F50E0000}"/>
    <hyperlink ref="E3841" location="A127915262R" display="A127915262R" xr:uid="{00000000-0004-0000-0000-0000F60E0000}"/>
    <hyperlink ref="E3842" location="A127873942C" display="A127873942C" xr:uid="{00000000-0004-0000-0000-0000F70E0000}"/>
    <hyperlink ref="E3843" location="A127942454L" display="A127942454L" xr:uid="{00000000-0004-0000-0000-0000F80E0000}"/>
    <hyperlink ref="E3844" location="A127846582F" display="A127846582F" xr:uid="{00000000-0004-0000-0000-0000F90E0000}"/>
    <hyperlink ref="E3845" location="A127915266X" display="A127915266X" xr:uid="{00000000-0004-0000-0000-0000FA0E0000}"/>
    <hyperlink ref="E3846" location="A127887614A" display="A127887614A" xr:uid="{00000000-0004-0000-0000-0000FB0E0000}"/>
    <hyperlink ref="E3847" location="A127887618K" display="A127887618K" xr:uid="{00000000-0004-0000-0000-0000FC0E0000}"/>
    <hyperlink ref="E3848" location="A127846566F" display="A127846566F" xr:uid="{00000000-0004-0000-0000-0000FD0E0000}"/>
    <hyperlink ref="E3849" location="A127928806T" display="A127928806T" xr:uid="{00000000-0004-0000-0000-0000FE0E0000}"/>
    <hyperlink ref="E3850" location="A127873918C" display="A127873918C" xr:uid="{00000000-0004-0000-0000-0000FF0E0000}"/>
    <hyperlink ref="E3851" location="A127873922V" display="A127873922V" xr:uid="{00000000-0004-0000-0000-0000000F0000}"/>
    <hyperlink ref="E3852" location="A127928810J" display="A127928810J" xr:uid="{00000000-0004-0000-0000-0000010F0000}"/>
    <hyperlink ref="E3853" location="A127846570W" display="A127846570W" xr:uid="{00000000-0004-0000-0000-0000020F0000}"/>
    <hyperlink ref="E3854" location="A127887622A" display="A127887622A" xr:uid="{00000000-0004-0000-0000-0000030F0000}"/>
    <hyperlink ref="E3855" location="A127915250F" display="A127915250F" xr:uid="{00000000-0004-0000-0000-0000040F0000}"/>
    <hyperlink ref="E3856" location="A127846574F" display="A127846574F" xr:uid="{00000000-0004-0000-0000-0000050F0000}"/>
    <hyperlink ref="E3857" location="A127860330X" display="A127860330X" xr:uid="{00000000-0004-0000-0000-0000060F0000}"/>
    <hyperlink ref="E3858" location="A127873926C" display="A127873926C" xr:uid="{00000000-0004-0000-0000-0000070F0000}"/>
    <hyperlink ref="E3859" location="A127873930V" display="A127873930V" xr:uid="{00000000-0004-0000-0000-0000080F0000}"/>
    <hyperlink ref="E3860" location="A127887626K" display="A127887626K" xr:uid="{00000000-0004-0000-0000-0000090F0000}"/>
    <hyperlink ref="E3861" location="A127915254R" display="A127915254R" xr:uid="{00000000-0004-0000-0000-00000A0F0000}"/>
    <hyperlink ref="E3862" location="A127942450C" display="A127942450C" xr:uid="{00000000-0004-0000-0000-00000B0F0000}"/>
    <hyperlink ref="E3863" location="A127901346R" display="A127901346R" xr:uid="{00000000-0004-0000-0000-00000C0F0000}"/>
    <hyperlink ref="E3864" location="A127928818A" display="A127928818A" xr:uid="{00000000-0004-0000-0000-00000D0F0000}"/>
    <hyperlink ref="E3865" location="A127928822T" display="A127928822T" xr:uid="{00000000-0004-0000-0000-00000E0F0000}"/>
    <hyperlink ref="E3866" location="A127873934C" display="A127873934C" xr:uid="{00000000-0004-0000-0000-00000F0F0000}"/>
    <hyperlink ref="E3867" location="A127860338T" display="A127860338T" xr:uid="{00000000-0004-0000-0000-0000100F0000}"/>
    <hyperlink ref="E3868" location="A127873938L" display="A127873938L" xr:uid="{00000000-0004-0000-0000-0000110F0000}"/>
    <hyperlink ref="E3869" location="A127887630A" display="A127887630A" xr:uid="{00000000-0004-0000-0000-0000120F0000}"/>
    <hyperlink ref="E3870" location="A127942598X" display="A127942598X" xr:uid="{00000000-0004-0000-0000-0000130F0000}"/>
    <hyperlink ref="E3871" location="A127846734F" display="A127846734F" xr:uid="{00000000-0004-0000-0000-0000140F0000}"/>
    <hyperlink ref="E3872" location="A127846750F" display="A127846750F" xr:uid="{00000000-0004-0000-0000-0000150F0000}"/>
    <hyperlink ref="E3873" location="A127901494T" display="A127901494T" xr:uid="{00000000-0004-0000-0000-0000160F0000}"/>
    <hyperlink ref="E3874" location="A127901486T" display="A127901486T" xr:uid="{00000000-0004-0000-0000-0000170F0000}"/>
    <hyperlink ref="E3875" location="A127901498A" display="A127901498A" xr:uid="{00000000-0004-0000-0000-0000180F0000}"/>
    <hyperlink ref="E3876" location="A127888798X" display="A127888798X" xr:uid="{00000000-0004-0000-0000-0000190F0000}"/>
    <hyperlink ref="E3877" location="A127930006K" display="A127930006K" xr:uid="{00000000-0004-0000-0000-00001A0F0000}"/>
    <hyperlink ref="E3878" location="A127943682J" display="A127943682J" xr:uid="{00000000-0004-0000-0000-00001B0F0000}"/>
    <hyperlink ref="E3879" location="A127888794R" display="A127888794R" xr:uid="{00000000-0004-0000-0000-00001C0F0000}"/>
    <hyperlink ref="E3880" location="A127888802C" display="A127888802C" xr:uid="{00000000-0004-0000-0000-00001D0F0000}"/>
    <hyperlink ref="E3881" location="A127875058A" display="A127875058A" xr:uid="{00000000-0004-0000-0000-00001E0F0000}"/>
    <hyperlink ref="E3882" location="A127902606T" display="A127902606T" xr:uid="{00000000-0004-0000-0000-00001F0F0000}"/>
    <hyperlink ref="E3883" location="A127861510A" display="A127861510A" xr:uid="{00000000-0004-0000-0000-0000200F0000}"/>
    <hyperlink ref="E3884" location="A127875062T" display="A127875062T" xr:uid="{00000000-0004-0000-0000-0000210F0000}"/>
    <hyperlink ref="E3885" location="A127930018V" display="A127930018V" xr:uid="{00000000-0004-0000-0000-0000220F0000}"/>
    <hyperlink ref="E3886" location="A127875034J" display="A127875034J" xr:uid="{00000000-0004-0000-0000-0000230F0000}"/>
    <hyperlink ref="E3887" location="A127861482C" display="A127861482C" xr:uid="{00000000-0004-0000-0000-0000240F0000}"/>
    <hyperlink ref="E3888" location="A127875038T" display="A127875038T" xr:uid="{00000000-0004-0000-0000-0000250F0000}"/>
    <hyperlink ref="E3889" location="A127875042J" display="A127875042J" xr:uid="{00000000-0004-0000-0000-0000260F0000}"/>
    <hyperlink ref="E3890" location="A127916338T" display="A127916338T" xr:uid="{00000000-0004-0000-0000-0000270F0000}"/>
    <hyperlink ref="E3891" location="A127888782F" display="A127888782F" xr:uid="{00000000-0004-0000-0000-0000280F0000}"/>
    <hyperlink ref="E3892" location="A127875046T" display="A127875046T" xr:uid="{00000000-0004-0000-0000-0000290F0000}"/>
    <hyperlink ref="E3893" location="A127943678T" display="A127943678T" xr:uid="{00000000-0004-0000-0000-00002A0F0000}"/>
    <hyperlink ref="E3894" location="A127861486L" display="A127861486L" xr:uid="{00000000-0004-0000-0000-00002B0F0000}"/>
    <hyperlink ref="E3895" location="A127875050J" display="A127875050J" xr:uid="{00000000-0004-0000-0000-00002C0F0000}"/>
    <hyperlink ref="E3896" location="A127861490C" display="A127861490C" xr:uid="{00000000-0004-0000-0000-00002D0F0000}"/>
    <hyperlink ref="E3897" location="A127943686T" display="A127943686T" xr:uid="{00000000-0004-0000-0000-00002E0F0000}"/>
    <hyperlink ref="E3898" location="A127861494L" display="A127861494L" xr:uid="{00000000-0004-0000-0000-00002F0F0000}"/>
    <hyperlink ref="E3899" location="A127943690J" display="A127943690J" xr:uid="{00000000-0004-0000-0000-0000300F0000}"/>
    <hyperlink ref="E3900" location="A127930010A" display="A127930010A" xr:uid="{00000000-0004-0000-0000-0000310F0000}"/>
    <hyperlink ref="E3901" location="A127861498W" display="A127861498W" xr:uid="{00000000-0004-0000-0000-0000320F0000}"/>
    <hyperlink ref="E3902" location="A127861502A" display="A127861502A" xr:uid="{00000000-0004-0000-0000-0000330F0000}"/>
    <hyperlink ref="E3903" location="A127875054T" display="A127875054T" xr:uid="{00000000-0004-0000-0000-0000340F0000}"/>
    <hyperlink ref="E3904" location="A127888786R" display="A127888786R" xr:uid="{00000000-0004-0000-0000-0000350F0000}"/>
    <hyperlink ref="E3905" location="A127888790F" display="A127888790F" xr:uid="{00000000-0004-0000-0000-0000360F0000}"/>
    <hyperlink ref="E3906" location="A127861506K" display="A127861506K" xr:uid="{00000000-0004-0000-0000-0000370F0000}"/>
    <hyperlink ref="E3907" location="A127902602J" display="A127902602J" xr:uid="{00000000-0004-0000-0000-0000380F0000}"/>
    <hyperlink ref="E3908" location="A127943694T" display="A127943694T" xr:uid="{00000000-0004-0000-0000-0000390F0000}"/>
    <hyperlink ref="E3909" location="A127847734X" display="A127847734X" xr:uid="{00000000-0004-0000-0000-00003A0F0000}"/>
    <hyperlink ref="E3910" location="A127930014K" display="A127930014K" xr:uid="{00000000-0004-0000-0000-00003B0F0000}"/>
    <hyperlink ref="E3911" location="A127848042C" display="A127848042C" xr:uid="{00000000-0004-0000-0000-00003C0F0000}"/>
    <hyperlink ref="E3912" location="A127902862C" display="A127902862C" xr:uid="{00000000-0004-0000-0000-00003D0F0000}"/>
    <hyperlink ref="E3913" location="A127916558V" display="A127916558V" xr:uid="{00000000-0004-0000-0000-00003E0F0000}"/>
    <hyperlink ref="E3914" location="A127861770W" display="A127861770W" xr:uid="{00000000-0004-0000-0000-00003F0F0000}"/>
    <hyperlink ref="E3915" location="A127902882L" display="A127902882L" xr:uid="{00000000-0004-0000-0000-0000400F0000}"/>
    <hyperlink ref="E3916" location="A127916570K" display="A127916570K" xr:uid="{00000000-0004-0000-0000-0000410F0000}"/>
    <hyperlink ref="E3917" location="A127916574V" display="A127916574V" xr:uid="{00000000-0004-0000-0000-0000420F0000}"/>
    <hyperlink ref="E3918" location="A127902886W" display="A127902886W" xr:uid="{00000000-0004-0000-0000-0000430F0000}"/>
    <hyperlink ref="E3919" location="A127916578C" display="A127916578C" xr:uid="{00000000-0004-0000-0000-0000440F0000}"/>
    <hyperlink ref="E3920" location="A127875314A" display="A127875314A" xr:uid="{00000000-0004-0000-0000-0000450F0000}"/>
    <hyperlink ref="E3921" location="A127889062A" display="A127889062A" xr:uid="{00000000-0004-0000-0000-0000460F0000}"/>
    <hyperlink ref="E3922" location="A127943954A" display="A127943954A" xr:uid="{00000000-0004-0000-0000-0000470F0000}"/>
    <hyperlink ref="E3923" location="A127875302T" display="A127875302T" xr:uid="{00000000-0004-0000-0000-0000480F0000}"/>
    <hyperlink ref="E3924" location="A127889066K" display="A127889066K" xr:uid="{00000000-0004-0000-0000-0000490F0000}"/>
    <hyperlink ref="E3925" location="A127861758F" display="A127861758F" xr:uid="{00000000-0004-0000-0000-00004A0F0000}"/>
    <hyperlink ref="E3926" location="A127902866L" display="A127902866L" xr:uid="{00000000-0004-0000-0000-00004B0F0000}"/>
    <hyperlink ref="E3927" location="A127875306A" display="A127875306A" xr:uid="{00000000-0004-0000-0000-00004C0F0000}"/>
    <hyperlink ref="E3928" location="A127861762W" display="A127861762W" xr:uid="{00000000-0004-0000-0000-00004D0F0000}"/>
    <hyperlink ref="E3929" location="A127943958K" display="A127943958K" xr:uid="{00000000-0004-0000-0000-00004E0F0000}"/>
    <hyperlink ref="E3930" location="A127875310T" display="A127875310T" xr:uid="{00000000-0004-0000-0000-00004F0F0000}"/>
    <hyperlink ref="E3931" location="A127902870C" display="A127902870C" xr:uid="{00000000-0004-0000-0000-0000500F0000}"/>
    <hyperlink ref="E3932" location="A127848030V" display="A127848030V" xr:uid="{00000000-0004-0000-0000-0000510F0000}"/>
    <hyperlink ref="E3933" location="A127916562K" display="A127916562K" xr:uid="{00000000-0004-0000-0000-0000520F0000}"/>
    <hyperlink ref="E3934" location="A127848034C" display="A127848034C" xr:uid="{00000000-0004-0000-0000-0000530F0000}"/>
    <hyperlink ref="E3935" location="A127902874L" display="A127902874L" xr:uid="{00000000-0004-0000-0000-0000540F0000}"/>
    <hyperlink ref="E3936" location="A127930230C" display="A127930230C" xr:uid="{00000000-0004-0000-0000-0000550F0000}"/>
    <hyperlink ref="E3937" location="A127848038L" display="A127848038L" xr:uid="{00000000-0004-0000-0000-0000560F0000}"/>
    <hyperlink ref="E3938" location="A127861766F" display="A127861766F" xr:uid="{00000000-0004-0000-0000-0000570F0000}"/>
    <hyperlink ref="E3939" location="A127943962A" display="A127943962A" xr:uid="{00000000-0004-0000-0000-0000580F0000}"/>
    <hyperlink ref="E3940" location="A127902878W" display="A127902878W" xr:uid="{00000000-0004-0000-0000-0000590F0000}"/>
    <hyperlink ref="E3941" location="A127943966K" display="A127943966K" xr:uid="{00000000-0004-0000-0000-00005A0F0000}"/>
    <hyperlink ref="E3942" location="A127861774F" display="A127861774F" xr:uid="{00000000-0004-0000-0000-00005B0F0000}"/>
    <hyperlink ref="E3943" location="A127889070A" display="A127889070A" xr:uid="{00000000-0004-0000-0000-00005C0F0000}"/>
    <hyperlink ref="E3944" location="A127916566V" display="A127916566V" xr:uid="{00000000-0004-0000-0000-00005D0F0000}"/>
    <hyperlink ref="E3945" location="A127944054L" display="A127944054L" xr:uid="{00000000-0004-0000-0000-00005E0F0000}"/>
    <hyperlink ref="E3946" location="A127916638V" display="A127916638V" xr:uid="{00000000-0004-0000-0000-00005F0F0000}"/>
    <hyperlink ref="E3947" location="A127889166V" display="A127889166V" xr:uid="{00000000-0004-0000-0000-0000600F0000}"/>
    <hyperlink ref="E3948" location="A127902990W" display="A127902990W" xr:uid="{00000000-0004-0000-0000-0000610F0000}"/>
    <hyperlink ref="E3949" location="A127930370F" display="A127930370F" xr:uid="{00000000-0004-0000-0000-0000620F0000}"/>
    <hyperlink ref="E3950" location="A127889178C" display="A127889178C" xr:uid="{00000000-0004-0000-0000-0000630F0000}"/>
    <hyperlink ref="E3951" location="A127875442V" display="A127875442V" xr:uid="{00000000-0004-0000-0000-0000640F0000}"/>
    <hyperlink ref="E3952" location="A127930378X" display="A127930378X" xr:uid="{00000000-0004-0000-0000-0000650F0000}"/>
    <hyperlink ref="E3953" location="A127902998R" display="A127902998R" xr:uid="{00000000-0004-0000-0000-0000660F0000}"/>
    <hyperlink ref="E3954" location="A127875446C" display="A127875446C" xr:uid="{00000000-0004-0000-0000-0000670F0000}"/>
    <hyperlink ref="E3955" location="A127930358R" display="A127930358R" xr:uid="{00000000-0004-0000-0000-0000680F0000}"/>
    <hyperlink ref="E3956" location="A127861878X" display="A127861878X" xr:uid="{00000000-0004-0000-0000-0000690F0000}"/>
    <hyperlink ref="E3957" location="A127944046L" display="A127944046L" xr:uid="{00000000-0004-0000-0000-00006A0F0000}"/>
    <hyperlink ref="E3958" location="A127889158V" display="A127889158V" xr:uid="{00000000-0004-0000-0000-00006B0F0000}"/>
    <hyperlink ref="E3959" location="A127944050C" display="A127944050C" xr:uid="{00000000-0004-0000-0000-00006C0F0000}"/>
    <hyperlink ref="E3960" location="A127916642K" display="A127916642K" xr:uid="{00000000-0004-0000-0000-00006D0F0000}"/>
    <hyperlink ref="E3961" location="A127875418V" display="A127875418V" xr:uid="{00000000-0004-0000-0000-00006E0F0000}"/>
    <hyperlink ref="E3962" location="A127848114C" display="A127848114C" xr:uid="{00000000-0004-0000-0000-00006F0F0000}"/>
    <hyperlink ref="E3963" location="A127889162K" display="A127889162K" xr:uid="{00000000-0004-0000-0000-0000700F0000}"/>
    <hyperlink ref="E3964" location="A127916646V" display="A127916646V" xr:uid="{00000000-0004-0000-0000-0000710F0000}"/>
    <hyperlink ref="E3965" location="A127930362F" display="A127930362F" xr:uid="{00000000-0004-0000-0000-0000720F0000}"/>
    <hyperlink ref="E3966" location="A127875422K" display="A127875422K" xr:uid="{00000000-0004-0000-0000-0000730F0000}"/>
    <hyperlink ref="E3967" location="A127848118L" display="A127848118L" xr:uid="{00000000-0004-0000-0000-0000740F0000}"/>
    <hyperlink ref="E3968" location="A127875426V" display="A127875426V" xr:uid="{00000000-0004-0000-0000-0000750F0000}"/>
    <hyperlink ref="E3969" location="A127875430K" display="A127875430K" xr:uid="{00000000-0004-0000-0000-0000760F0000}"/>
    <hyperlink ref="E3970" location="A127930366R" display="A127930366R" xr:uid="{00000000-0004-0000-0000-0000770F0000}"/>
    <hyperlink ref="E3971" location="A127902986F" display="A127902986F" xr:uid="{00000000-0004-0000-0000-0000780F0000}"/>
    <hyperlink ref="E3972" location="A127889170K" display="A127889170K" xr:uid="{00000000-0004-0000-0000-0000790F0000}"/>
    <hyperlink ref="E3973" location="A127861882R" display="A127861882R" xr:uid="{00000000-0004-0000-0000-00007A0F0000}"/>
    <hyperlink ref="E3974" location="A127875434V" display="A127875434V" xr:uid="{00000000-0004-0000-0000-00007B0F0000}"/>
    <hyperlink ref="E3975" location="A127902994F" display="A127902994F" xr:uid="{00000000-0004-0000-0000-00007C0F0000}"/>
    <hyperlink ref="E3976" location="A127889174V" display="A127889174V" xr:uid="{00000000-0004-0000-0000-00007D0F0000}"/>
    <hyperlink ref="E3977" location="A127875438C" display="A127875438C" xr:uid="{00000000-0004-0000-0000-00007E0F0000}"/>
    <hyperlink ref="E3978" location="A127930374R" display="A127930374R" xr:uid="{00000000-0004-0000-0000-00007F0F0000}"/>
    <hyperlink ref="E3979" location="A127944070L" display="A127944070L" xr:uid="{00000000-0004-0000-0000-0000800F0000}"/>
    <hyperlink ref="E3980" location="A127889182V" display="A127889182V" xr:uid="{00000000-0004-0000-0000-0000810F0000}"/>
    <hyperlink ref="E3981" location="A127889194C" display="A127889194C" xr:uid="{00000000-0004-0000-0000-0000820F0000}"/>
    <hyperlink ref="E3982" location="A127875462C" display="A127875462C" xr:uid="{00000000-0004-0000-0000-0000830F0000}"/>
    <hyperlink ref="E3983" location="A127889214A" display="A127889214A" xr:uid="{00000000-0004-0000-0000-0000840F0000}"/>
    <hyperlink ref="E3984" location="A127930414W" display="A127930414W" xr:uid="{00000000-0004-0000-0000-0000850F0000}"/>
    <hyperlink ref="E3985" location="A127903010W" display="A127903010W" xr:uid="{00000000-0004-0000-0000-0000860F0000}"/>
    <hyperlink ref="E3986" location="A127930418F" display="A127930418F" xr:uid="{00000000-0004-0000-0000-0000870F0000}"/>
    <hyperlink ref="E3987" location="A127944082W" display="A127944082W" xr:uid="{00000000-0004-0000-0000-0000880F0000}"/>
    <hyperlink ref="E3988" location="A127875466L" display="A127875466L" xr:uid="{00000000-0004-0000-0000-0000890F0000}"/>
    <hyperlink ref="E3989" location="A127944058W" display="A127944058W" xr:uid="{00000000-0004-0000-0000-00008A0F0000}"/>
    <hyperlink ref="E3990" location="A127930382R" display="A127930382R" xr:uid="{00000000-0004-0000-0000-00008B0F0000}"/>
    <hyperlink ref="E3991" location="A127930386X" display="A127930386X" xr:uid="{00000000-0004-0000-0000-00008C0F0000}"/>
    <hyperlink ref="E3992" location="A127875450V" display="A127875450V" xr:uid="{00000000-0004-0000-0000-00008D0F0000}"/>
    <hyperlink ref="E3993" location="A127916650K" display="A127916650K" xr:uid="{00000000-0004-0000-0000-00008E0F0000}"/>
    <hyperlink ref="E3994" location="A127889186C" display="A127889186C" xr:uid="{00000000-0004-0000-0000-00008F0F0000}"/>
    <hyperlink ref="E3995" location="A127944062L" display="A127944062L" xr:uid="{00000000-0004-0000-0000-0000900F0000}"/>
    <hyperlink ref="E3996" location="A127930390R" display="A127930390R" xr:uid="{00000000-0004-0000-0000-0000910F0000}"/>
    <hyperlink ref="E3997" location="A127875454C" display="A127875454C" xr:uid="{00000000-0004-0000-0000-0000920F0000}"/>
    <hyperlink ref="E3998" location="A127889190V" display="A127889190V" xr:uid="{00000000-0004-0000-0000-0000930F0000}"/>
    <hyperlink ref="E3999" location="A127944066W" display="A127944066W" xr:uid="{00000000-0004-0000-0000-0000940F0000}"/>
    <hyperlink ref="E4000" location="A127930394X" display="A127930394X" xr:uid="{00000000-0004-0000-0000-0000950F0000}"/>
    <hyperlink ref="E4001" location="A127875458L" display="A127875458L" xr:uid="{00000000-0004-0000-0000-0000960F0000}"/>
    <hyperlink ref="E4002" location="A127889198L" display="A127889198L" xr:uid="{00000000-0004-0000-0000-0000970F0000}"/>
    <hyperlink ref="E4003" location="A127930398J" display="A127930398J" xr:uid="{00000000-0004-0000-0000-0000980F0000}"/>
    <hyperlink ref="E4004" location="A127930402L" display="A127930402L" xr:uid="{00000000-0004-0000-0000-0000990F0000}"/>
    <hyperlink ref="E4005" location="A127889202T" display="A127889202T" xr:uid="{00000000-0004-0000-0000-00009A0F0000}"/>
    <hyperlink ref="E4006" location="A127903002W" display="A127903002W" xr:uid="{00000000-0004-0000-0000-00009B0F0000}"/>
    <hyperlink ref="E4007" location="A127889206A" display="A127889206A" xr:uid="{00000000-0004-0000-0000-00009C0F0000}"/>
    <hyperlink ref="E4008" location="A127930406W" display="A127930406W" xr:uid="{00000000-0004-0000-0000-00009D0F0000}"/>
    <hyperlink ref="E4009" location="A127889210T" display="A127889210T" xr:uid="{00000000-0004-0000-0000-00009E0F0000}"/>
    <hyperlink ref="E4010" location="A127903006F" display="A127903006F" xr:uid="{00000000-0004-0000-0000-00009F0F0000}"/>
    <hyperlink ref="E4011" location="A127930410L" display="A127930410L" xr:uid="{00000000-0004-0000-0000-0000A00F0000}"/>
    <hyperlink ref="E4012" location="A127944074W" display="A127944074W" xr:uid="{00000000-0004-0000-0000-0000A10F0000}"/>
    <hyperlink ref="E4013" location="A127930442F" display="A127930442F" xr:uid="{00000000-0004-0000-0000-0000A20F0000}"/>
    <hyperlink ref="E4014" location="A127848126L" display="A127848126L" xr:uid="{00000000-0004-0000-0000-0000A30F0000}"/>
    <hyperlink ref="E4015" location="A127889222A" display="A127889222A" xr:uid="{00000000-0004-0000-0000-0000A40F0000}"/>
    <hyperlink ref="E4016" location="A127861902L" display="A127861902L" xr:uid="{00000000-0004-0000-0000-0000A50F0000}"/>
    <hyperlink ref="E4017" location="A127916654V" display="A127916654V" xr:uid="{00000000-0004-0000-0000-0000A60F0000}"/>
    <hyperlink ref="E4018" location="A127944086F" display="A127944086F" xr:uid="{00000000-0004-0000-0000-0000A70F0000}"/>
    <hyperlink ref="E4019" location="A127944090W" display="A127944090W" xr:uid="{00000000-0004-0000-0000-0000A80F0000}"/>
    <hyperlink ref="E4020" location="A127944094F" display="A127944094F" xr:uid="{00000000-0004-0000-0000-0000A90F0000}"/>
    <hyperlink ref="E4021" location="A127916658C" display="A127916658C" xr:uid="{00000000-0004-0000-0000-0000AA0F0000}"/>
    <hyperlink ref="E4022" location="A127889230A" display="A127889230A" xr:uid="{00000000-0004-0000-0000-0000AB0F0000}"/>
    <hyperlink ref="E4023" location="A127930422W" display="A127930422W" xr:uid="{00000000-0004-0000-0000-0000AC0F0000}"/>
    <hyperlink ref="E4024" location="A127861886X" display="A127861886X" xr:uid="{00000000-0004-0000-0000-0000AD0F0000}"/>
    <hyperlink ref="E4025" location="A127848130C" display="A127848130C" xr:uid="{00000000-0004-0000-0000-0000AE0F0000}"/>
    <hyperlink ref="E4026" location="A127930426F" display="A127930426F" xr:uid="{00000000-0004-0000-0000-0000AF0F0000}"/>
    <hyperlink ref="E4027" location="A127889218K" display="A127889218K" xr:uid="{00000000-0004-0000-0000-0000B00F0000}"/>
    <hyperlink ref="E4028" location="A127875470C" display="A127875470C" xr:uid="{00000000-0004-0000-0000-0000B10F0000}"/>
    <hyperlink ref="E4029" location="A127930430W" display="A127930430W" xr:uid="{00000000-0004-0000-0000-0000B20F0000}"/>
    <hyperlink ref="E4030" location="A127875474L" display="A127875474L" xr:uid="{00000000-0004-0000-0000-0000B30F0000}"/>
    <hyperlink ref="E4031" location="A127875478W" display="A127875478W" xr:uid="{00000000-0004-0000-0000-0000B40F0000}"/>
    <hyperlink ref="E4032" location="A127848134L" display="A127848134L" xr:uid="{00000000-0004-0000-0000-0000B50F0000}"/>
    <hyperlink ref="E4033" location="A127889226K" display="A127889226K" xr:uid="{00000000-0004-0000-0000-0000B60F0000}"/>
    <hyperlink ref="E4034" location="A127930434F" display="A127930434F" xr:uid="{00000000-0004-0000-0000-0000B70F0000}"/>
    <hyperlink ref="E4035" location="A127861890R" display="A127861890R" xr:uid="{00000000-0004-0000-0000-0000B80F0000}"/>
    <hyperlink ref="E4036" location="A127903014F" display="A127903014F" xr:uid="{00000000-0004-0000-0000-0000B90F0000}"/>
    <hyperlink ref="E4037" location="A127848138W" display="A127848138W" xr:uid="{00000000-0004-0000-0000-0000BA0F0000}"/>
    <hyperlink ref="E4038" location="A127848142L" display="A127848142L" xr:uid="{00000000-0004-0000-0000-0000BB0F0000}"/>
    <hyperlink ref="E4039" location="A127861894X" display="A127861894X" xr:uid="{00000000-0004-0000-0000-0000BC0F0000}"/>
    <hyperlink ref="E4040" location="A127930438R" display="A127930438R" xr:uid="{00000000-0004-0000-0000-0000BD0F0000}"/>
    <hyperlink ref="E4041" location="A127903018R" display="A127903018R" xr:uid="{00000000-0004-0000-0000-0000BE0F0000}"/>
    <hyperlink ref="E4042" location="A127861898J" display="A127861898J" xr:uid="{00000000-0004-0000-0000-0000BF0F0000}"/>
    <hyperlink ref="E4043" location="A127861906W" display="A127861906W" xr:uid="{00000000-0004-0000-0000-0000C00F0000}"/>
    <hyperlink ref="E4044" location="A127861910L" display="A127861910L" xr:uid="{00000000-0004-0000-0000-0000C10F0000}"/>
    <hyperlink ref="E4045" location="A127903022F" display="A127903022F" xr:uid="{00000000-0004-0000-0000-0000C20F0000}"/>
    <hyperlink ref="E4046" location="A127875482L" display="A127875482L" xr:uid="{00000000-0004-0000-0000-0000C30F0000}"/>
    <hyperlink ref="E4047" location="A127861922W" display="A127861922W" xr:uid="{00000000-0004-0000-0000-0000C40F0000}"/>
    <hyperlink ref="E4048" location="A127875486W" display="A127875486W" xr:uid="{00000000-0004-0000-0000-0000C50F0000}"/>
    <hyperlink ref="E4049" location="A127848158F" display="A127848158F" xr:uid="{00000000-0004-0000-0000-0000C60F0000}"/>
    <hyperlink ref="E4050" location="A127861918F" display="A127861918F" xr:uid="{00000000-0004-0000-0000-0000C70F0000}"/>
    <hyperlink ref="E4051" location="A127861926F" display="A127861926F" xr:uid="{00000000-0004-0000-0000-0000C80F0000}"/>
    <hyperlink ref="E4052" location="A127889234K" display="A127889234K" xr:uid="{00000000-0004-0000-0000-0000C90F0000}"/>
    <hyperlink ref="E4053" location="A127903046X" display="A127903046X" xr:uid="{00000000-0004-0000-0000-0000CA0F0000}"/>
    <hyperlink ref="E4054" location="A127916678L" display="A127916678L" xr:uid="{00000000-0004-0000-0000-0000CB0F0000}"/>
    <hyperlink ref="E4055" location="A127916682C" display="A127916682C" xr:uid="{00000000-0004-0000-0000-0000CC0F0000}"/>
    <hyperlink ref="E4056" location="A127875506V" display="A127875506V" xr:uid="{00000000-0004-0000-0000-0000CD0F0000}"/>
    <hyperlink ref="E4057" location="A127861914W" display="A127861914W" xr:uid="{00000000-0004-0000-0000-0000CE0F0000}"/>
    <hyperlink ref="E4058" location="A127930446R" display="A127930446R" xr:uid="{00000000-0004-0000-0000-0000CF0F0000}"/>
    <hyperlink ref="E4059" location="A127848150L" display="A127848150L" xr:uid="{00000000-0004-0000-0000-0000D00F0000}"/>
    <hyperlink ref="E4060" location="A127875490L" display="A127875490L" xr:uid="{00000000-0004-0000-0000-0000D10F0000}"/>
    <hyperlink ref="E4061" location="A127848154W" display="A127848154W" xr:uid="{00000000-0004-0000-0000-0000D20F0000}"/>
    <hyperlink ref="E4062" location="A127930450F" display="A127930450F" xr:uid="{00000000-0004-0000-0000-0000D30F0000}"/>
    <hyperlink ref="E4063" location="A127916662V" display="A127916662V" xr:uid="{00000000-0004-0000-0000-0000D40F0000}"/>
    <hyperlink ref="E4064" location="A127944098R" display="A127944098R" xr:uid="{00000000-0004-0000-0000-0000D50F0000}"/>
    <hyperlink ref="E4065" location="A127916666C" display="A127916666C" xr:uid="{00000000-0004-0000-0000-0000D60F0000}"/>
    <hyperlink ref="E4066" location="A127944102V" display="A127944102V" xr:uid="{00000000-0004-0000-0000-0000D70F0000}"/>
    <hyperlink ref="E4067" location="A127903026R" display="A127903026R" xr:uid="{00000000-0004-0000-0000-0000D80F0000}"/>
    <hyperlink ref="E4068" location="A127944106C" display="A127944106C" xr:uid="{00000000-0004-0000-0000-0000D90F0000}"/>
    <hyperlink ref="E4069" location="A127903030F" display="A127903030F" xr:uid="{00000000-0004-0000-0000-0000DA0F0000}"/>
    <hyperlink ref="E4070" location="A127903034R" display="A127903034R" xr:uid="{00000000-0004-0000-0000-0000DB0F0000}"/>
    <hyperlink ref="E4071" location="A127930454R" display="A127930454R" xr:uid="{00000000-0004-0000-0000-0000DC0F0000}"/>
    <hyperlink ref="E4072" location="A127916670V" display="A127916670V" xr:uid="{00000000-0004-0000-0000-0000DD0F0000}"/>
    <hyperlink ref="E4073" location="A127930458X" display="A127930458X" xr:uid="{00000000-0004-0000-0000-0000DE0F0000}"/>
    <hyperlink ref="E4074" location="A127875494W" display="A127875494W" xr:uid="{00000000-0004-0000-0000-0000DF0F0000}"/>
    <hyperlink ref="E4075" location="A127875498F" display="A127875498F" xr:uid="{00000000-0004-0000-0000-0000E00F0000}"/>
    <hyperlink ref="E4076" location="A127944110V" display="A127944110V" xr:uid="{00000000-0004-0000-0000-0000E10F0000}"/>
    <hyperlink ref="E4077" location="A127903038X" display="A127903038X" xr:uid="{00000000-0004-0000-0000-0000E20F0000}"/>
    <hyperlink ref="E4078" location="A127903042R" display="A127903042R" xr:uid="{00000000-0004-0000-0000-0000E30F0000}"/>
    <hyperlink ref="E4079" location="A127875502K" display="A127875502K" xr:uid="{00000000-0004-0000-0000-0000E40F0000}"/>
    <hyperlink ref="E4080" location="A127848162W" display="A127848162W" xr:uid="{00000000-0004-0000-0000-0000E50F0000}"/>
    <hyperlink ref="E4081" location="A127861946R" display="A127861946R" xr:uid="{00000000-0004-0000-0000-0000E60F0000}"/>
    <hyperlink ref="E4082" location="A127930462R" display="A127930462R" xr:uid="{00000000-0004-0000-0000-0000E70F0000}"/>
    <hyperlink ref="E4083" location="A127848170W" display="A127848170W" xr:uid="{00000000-0004-0000-0000-0000E80F0000}"/>
    <hyperlink ref="E4084" location="A127916690C" display="A127916690C" xr:uid="{00000000-0004-0000-0000-0000E90F0000}"/>
    <hyperlink ref="E4085" location="A127848174F" display="A127848174F" xr:uid="{00000000-0004-0000-0000-0000EA0F0000}"/>
    <hyperlink ref="E4086" location="A127848182F" display="A127848182F" xr:uid="{00000000-0004-0000-0000-0000EB0F0000}"/>
    <hyperlink ref="E4087" location="A127903078T" display="A127903078T" xr:uid="{00000000-0004-0000-0000-0000EC0F0000}"/>
    <hyperlink ref="E4088" location="A127930482X" display="A127930482X" xr:uid="{00000000-0004-0000-0000-0000ED0F0000}"/>
    <hyperlink ref="E4089" location="A127944126L" display="A127944126L" xr:uid="{00000000-0004-0000-0000-0000EE0F0000}"/>
    <hyperlink ref="E4090" location="A127916694L" display="A127916694L" xr:uid="{00000000-0004-0000-0000-0000EF0F0000}"/>
    <hyperlink ref="E4091" location="A127944114C" display="A127944114C" xr:uid="{00000000-0004-0000-0000-0000F00F0000}"/>
    <hyperlink ref="E4092" location="A127889238V" display="A127889238V" xr:uid="{00000000-0004-0000-0000-0000F10F0000}"/>
    <hyperlink ref="E4093" location="A127903050R" display="A127903050R" xr:uid="{00000000-0004-0000-0000-0000F20F0000}"/>
    <hyperlink ref="E4094" location="A127875510K" display="A127875510K" xr:uid="{00000000-0004-0000-0000-0000F30F0000}"/>
    <hyperlink ref="E4095" location="A127848166F" display="A127848166F" xr:uid="{00000000-0004-0000-0000-0000F40F0000}"/>
    <hyperlink ref="E4096" location="A127903054X" display="A127903054X" xr:uid="{00000000-0004-0000-0000-0000F50F0000}"/>
    <hyperlink ref="E4097" location="A127861930W" display="A127861930W" xr:uid="{00000000-0004-0000-0000-0000F60F0000}"/>
    <hyperlink ref="E4098" location="A127916686L" display="A127916686L" xr:uid="{00000000-0004-0000-0000-0000F70F0000}"/>
    <hyperlink ref="E4099" location="A127944118L" display="A127944118L" xr:uid="{00000000-0004-0000-0000-0000F80F0000}"/>
    <hyperlink ref="E4100" location="A127930466X" display="A127930466X" xr:uid="{00000000-0004-0000-0000-0000F90F0000}"/>
    <hyperlink ref="E4101" location="A127930470R" display="A127930470R" xr:uid="{00000000-0004-0000-0000-0000FA0F0000}"/>
    <hyperlink ref="E4102" location="A127930474X" display="A127930474X" xr:uid="{00000000-0004-0000-0000-0000FB0F0000}"/>
    <hyperlink ref="E4103" location="A127944122C" display="A127944122C" xr:uid="{00000000-0004-0000-0000-0000FC0F0000}"/>
    <hyperlink ref="E4104" location="A127861934F" display="A127861934F" xr:uid="{00000000-0004-0000-0000-0000FD0F0000}"/>
    <hyperlink ref="E4105" location="A127903058J" display="A127903058J" xr:uid="{00000000-0004-0000-0000-0000FE0F0000}"/>
    <hyperlink ref="E4106" location="A127930478J" display="A127930478J" xr:uid="{00000000-0004-0000-0000-0000FF0F0000}"/>
    <hyperlink ref="E4107" location="A127861938R" display="A127861938R" xr:uid="{00000000-0004-0000-0000-000000100000}"/>
    <hyperlink ref="E4108" location="A127903062X" display="A127903062X" xr:uid="{00000000-0004-0000-0000-000001100000}"/>
    <hyperlink ref="E4109" location="A127875514V" display="A127875514V" xr:uid="{00000000-0004-0000-0000-000002100000}"/>
    <hyperlink ref="E4110" location="A127903066J" display="A127903066J" xr:uid="{00000000-0004-0000-0000-000003100000}"/>
    <hyperlink ref="E4111" location="A127889242K" display="A127889242K" xr:uid="{00000000-0004-0000-0000-000004100000}"/>
    <hyperlink ref="E4112" location="A127861942F" display="A127861942F" xr:uid="{00000000-0004-0000-0000-000005100000}"/>
    <hyperlink ref="E4113" location="A127903070X" display="A127903070X" xr:uid="{00000000-0004-0000-0000-000006100000}"/>
    <hyperlink ref="E4114" location="A127903074J" display="A127903074J" xr:uid="{00000000-0004-0000-0000-000007100000}"/>
    <hyperlink ref="E4115" location="A127930498T" display="A127930498T" xr:uid="{00000000-0004-0000-0000-000008100000}"/>
    <hyperlink ref="E4116" location="A127848186R" display="A127848186R" xr:uid="{00000000-0004-0000-0000-000009100000}"/>
    <hyperlink ref="E4117" location="A127875522V" display="A127875522V" xr:uid="{00000000-0004-0000-0000-00000A100000}"/>
    <hyperlink ref="E4118" location="A127944142L" display="A127944142L" xr:uid="{00000000-0004-0000-0000-00000B100000}"/>
    <hyperlink ref="E4119" location="A127916710A" display="A127916710A" xr:uid="{00000000-0004-0000-0000-00000C100000}"/>
    <hyperlink ref="E4120" location="A127889262V" display="A127889262V" xr:uid="{00000000-0004-0000-0000-00000D100000}"/>
    <hyperlink ref="E4121" location="A127875538L" display="A127875538L" xr:uid="{00000000-0004-0000-0000-00000E100000}"/>
    <hyperlink ref="E4122" location="A127903090J" display="A127903090J" xr:uid="{00000000-0004-0000-0000-00000F100000}"/>
    <hyperlink ref="E4123" location="A127944146W" display="A127944146W" xr:uid="{00000000-0004-0000-0000-000010100000}"/>
    <hyperlink ref="E4124" location="A127875542C" display="A127875542C" xr:uid="{00000000-0004-0000-0000-000011100000}"/>
    <hyperlink ref="E4125" location="A127889246V" display="A127889246V" xr:uid="{00000000-0004-0000-0000-000012100000}"/>
    <hyperlink ref="E4126" location="A127944130C" display="A127944130C" xr:uid="{00000000-0004-0000-0000-000013100000}"/>
    <hyperlink ref="E4127" location="A127889250K" display="A127889250K" xr:uid="{00000000-0004-0000-0000-000014100000}"/>
    <hyperlink ref="E4128" location="A127944134L" display="A127944134L" xr:uid="{00000000-0004-0000-0000-000015100000}"/>
    <hyperlink ref="E4129" location="A127889254V" display="A127889254V" xr:uid="{00000000-0004-0000-0000-000016100000}"/>
    <hyperlink ref="E4130" location="A127861950F" display="A127861950F" xr:uid="{00000000-0004-0000-0000-000017100000}"/>
    <hyperlink ref="E4131" location="A127889258C" display="A127889258C" xr:uid="{00000000-0004-0000-0000-000018100000}"/>
    <hyperlink ref="E4132" location="A127930486J" display="A127930486J" xr:uid="{00000000-0004-0000-0000-000019100000}"/>
    <hyperlink ref="E4133" location="A127875518C" display="A127875518C" xr:uid="{00000000-0004-0000-0000-00001A100000}"/>
    <hyperlink ref="E4134" location="A127848190F" display="A127848190F" xr:uid="{00000000-0004-0000-0000-00001B100000}"/>
    <hyperlink ref="E4135" location="A127903082J" display="A127903082J" xr:uid="{00000000-0004-0000-0000-00001C100000}"/>
    <hyperlink ref="E4136" location="A127916698W" display="A127916698W" xr:uid="{00000000-0004-0000-0000-00001D100000}"/>
    <hyperlink ref="E4137" location="A127903086T" display="A127903086T" xr:uid="{00000000-0004-0000-0000-00001E100000}"/>
    <hyperlink ref="E4138" location="A127916702A" display="A127916702A" xr:uid="{00000000-0004-0000-0000-00001F100000}"/>
    <hyperlink ref="E4139" location="A127930490X" display="A127930490X" xr:uid="{00000000-0004-0000-0000-000020100000}"/>
    <hyperlink ref="E4140" location="A127861954R" display="A127861954R" xr:uid="{00000000-0004-0000-0000-000021100000}"/>
    <hyperlink ref="E4141" location="A127875526C" display="A127875526C" xr:uid="{00000000-0004-0000-0000-000022100000}"/>
    <hyperlink ref="E4142" location="A127944138W" display="A127944138W" xr:uid="{00000000-0004-0000-0000-000023100000}"/>
    <hyperlink ref="E4143" location="A127875530V" display="A127875530V" xr:uid="{00000000-0004-0000-0000-000024100000}"/>
    <hyperlink ref="E4144" location="A127861958X" display="A127861958X" xr:uid="{00000000-0004-0000-0000-000025100000}"/>
    <hyperlink ref="E4145" location="A127930494J" display="A127930494J" xr:uid="{00000000-0004-0000-0000-000026100000}"/>
    <hyperlink ref="E4146" location="A127848194R" display="A127848194R" xr:uid="{00000000-0004-0000-0000-000027100000}"/>
    <hyperlink ref="E4147" location="A127916706K" display="A127916706K" xr:uid="{00000000-0004-0000-0000-000028100000}"/>
    <hyperlink ref="E4148" location="A127861962R" display="A127861962R" xr:uid="{00000000-0004-0000-0000-000029100000}"/>
    <hyperlink ref="E4149" location="A127875558W" display="A127875558W" xr:uid="{00000000-0004-0000-0000-00002A100000}"/>
    <hyperlink ref="E4150" location="A127861966X" display="A127861966X" xr:uid="{00000000-0004-0000-0000-00002B100000}"/>
    <hyperlink ref="E4151" location="A127861978J" display="A127861978J" xr:uid="{00000000-0004-0000-0000-00002C100000}"/>
    <hyperlink ref="E4152" location="A127916718V" display="A127916718V" xr:uid="{00000000-0004-0000-0000-00002D100000}"/>
    <hyperlink ref="E4153" location="A127930514F" display="A127930514F" xr:uid="{00000000-0004-0000-0000-00002E100000}"/>
    <hyperlink ref="E4154" location="A127861982X" display="A127861982X" xr:uid="{00000000-0004-0000-0000-00002F100000}"/>
    <hyperlink ref="E4155" location="A127944166F" display="A127944166F" xr:uid="{00000000-0004-0000-0000-000030100000}"/>
    <hyperlink ref="E4156" location="A127903126X" display="A127903126X" xr:uid="{00000000-0004-0000-0000-000031100000}"/>
    <hyperlink ref="E4157" location="A127930518R" display="A127930518R" xr:uid="{00000000-0004-0000-0000-000032100000}"/>
    <hyperlink ref="E4158" location="A127889274C" display="A127889274C" xr:uid="{00000000-0004-0000-0000-000033100000}"/>
    <hyperlink ref="E4159" location="A127848198X" display="A127848198X" xr:uid="{00000000-0004-0000-0000-000034100000}"/>
    <hyperlink ref="E4160" location="A127875546L" display="A127875546L" xr:uid="{00000000-0004-0000-0000-000035100000}"/>
    <hyperlink ref="E4161" location="A127889266C" display="A127889266C" xr:uid="{00000000-0004-0000-0000-000036100000}"/>
    <hyperlink ref="E4162" location="A127930502W" display="A127930502W" xr:uid="{00000000-0004-0000-0000-000037100000}"/>
    <hyperlink ref="E4163" location="A127861970R" display="A127861970R" xr:uid="{00000000-0004-0000-0000-000038100000}"/>
    <hyperlink ref="E4164" location="A127944150L" display="A127944150L" xr:uid="{00000000-0004-0000-0000-000039100000}"/>
    <hyperlink ref="E4165" location="A127875550C" display="A127875550C" xr:uid="{00000000-0004-0000-0000-00003A100000}"/>
    <hyperlink ref="E4166" location="A127848202C" display="A127848202C" xr:uid="{00000000-0004-0000-0000-00003B100000}"/>
    <hyperlink ref="E4167" location="A127861974X" display="A127861974X" xr:uid="{00000000-0004-0000-0000-00003C100000}"/>
    <hyperlink ref="E4168" location="A127903094T" display="A127903094T" xr:uid="{00000000-0004-0000-0000-00003D100000}"/>
    <hyperlink ref="E4169" location="A127875554L" display="A127875554L" xr:uid="{00000000-0004-0000-0000-00003E100000}"/>
    <hyperlink ref="E4170" location="A127903098A" display="A127903098A" xr:uid="{00000000-0004-0000-0000-00003F100000}"/>
    <hyperlink ref="E4171" location="A127903102F" display="A127903102F" xr:uid="{00000000-0004-0000-0000-000040100000}"/>
    <hyperlink ref="E4172" location="A127903106R" display="A127903106R" xr:uid="{00000000-0004-0000-0000-000041100000}"/>
    <hyperlink ref="E4173" location="A127930506F" display="A127930506F" xr:uid="{00000000-0004-0000-0000-000042100000}"/>
    <hyperlink ref="E4174" location="A127916714K" display="A127916714K" xr:uid="{00000000-0004-0000-0000-000043100000}"/>
    <hyperlink ref="E4175" location="A127944154W" display="A127944154W" xr:uid="{00000000-0004-0000-0000-000044100000}"/>
    <hyperlink ref="E4176" location="A127903110F" display="A127903110F" xr:uid="{00000000-0004-0000-0000-000045100000}"/>
    <hyperlink ref="E4177" location="A127903114R" display="A127903114R" xr:uid="{00000000-0004-0000-0000-000046100000}"/>
    <hyperlink ref="E4178" location="A127944158F" display="A127944158F" xr:uid="{00000000-0004-0000-0000-000047100000}"/>
    <hyperlink ref="E4179" location="A127930510W" display="A127930510W" xr:uid="{00000000-0004-0000-0000-000048100000}"/>
    <hyperlink ref="E4180" location="A127903118X" display="A127903118X" xr:uid="{00000000-0004-0000-0000-000049100000}"/>
    <hyperlink ref="E4181" location="A127944162W" display="A127944162W" xr:uid="{00000000-0004-0000-0000-00004A100000}"/>
    <hyperlink ref="E4182" location="A127903122R" display="A127903122R" xr:uid="{00000000-0004-0000-0000-00004B100000}"/>
    <hyperlink ref="E4183" location="A127889090K" display="A127889090K" xr:uid="{00000000-0004-0000-0000-00004C100000}"/>
    <hyperlink ref="E4184" location="A127861778R" display="A127861778R" xr:uid="{00000000-0004-0000-0000-00004D100000}"/>
    <hyperlink ref="E4185" location="A127902894W" display="A127902894W" xr:uid="{00000000-0004-0000-0000-00004E100000}"/>
    <hyperlink ref="E4186" location="A127861790F" display="A127861790F" xr:uid="{00000000-0004-0000-0000-00004F100000}"/>
    <hyperlink ref="E4187" location="A127875326K" display="A127875326K" xr:uid="{00000000-0004-0000-0000-000050100000}"/>
    <hyperlink ref="E4188" location="A127943978V" display="A127943978V" xr:uid="{00000000-0004-0000-0000-000051100000}"/>
    <hyperlink ref="E4189" location="A127902906V" display="A127902906V" xr:uid="{00000000-0004-0000-0000-000052100000}"/>
    <hyperlink ref="E4190" location="A127930254W" display="A127930254W" xr:uid="{00000000-0004-0000-0000-000053100000}"/>
    <hyperlink ref="E4191" location="A127889098C" display="A127889098C" xr:uid="{00000000-0004-0000-0000-000054100000}"/>
    <hyperlink ref="E4192" location="A127861798X" display="A127861798X" xr:uid="{00000000-0004-0000-0000-000055100000}"/>
    <hyperlink ref="E4193" location="A127889074K" display="A127889074K" xr:uid="{00000000-0004-0000-0000-000056100000}"/>
    <hyperlink ref="E4194" location="A127889078V" display="A127889078V" xr:uid="{00000000-0004-0000-0000-000057100000}"/>
    <hyperlink ref="E4195" location="A127943970A" display="A127943970A" xr:uid="{00000000-0004-0000-0000-000058100000}"/>
    <hyperlink ref="E4196" location="A127930238W" display="A127930238W" xr:uid="{00000000-0004-0000-0000-000059100000}"/>
    <hyperlink ref="E4197" location="A127889082K" display="A127889082K" xr:uid="{00000000-0004-0000-0000-00005A100000}"/>
    <hyperlink ref="E4198" location="A127930242L" display="A127930242L" xr:uid="{00000000-0004-0000-0000-00005B100000}"/>
    <hyperlink ref="E4199" location="A127902890L" display="A127902890L" xr:uid="{00000000-0004-0000-0000-00005C100000}"/>
    <hyperlink ref="E4200" location="A127861782F" display="A127861782F" xr:uid="{00000000-0004-0000-0000-00005D100000}"/>
    <hyperlink ref="E4201" location="A127875318K" display="A127875318K" xr:uid="{00000000-0004-0000-0000-00005E100000}"/>
    <hyperlink ref="E4202" location="A127848046L" display="A127848046L" xr:uid="{00000000-0004-0000-0000-00005F100000}"/>
    <hyperlink ref="E4203" location="A127916582V" display="A127916582V" xr:uid="{00000000-0004-0000-0000-000060100000}"/>
    <hyperlink ref="E4204" location="A127930246W" display="A127930246W" xr:uid="{00000000-0004-0000-0000-000061100000}"/>
    <hyperlink ref="E4205" location="A127861786R" display="A127861786R" xr:uid="{00000000-0004-0000-0000-000062100000}"/>
    <hyperlink ref="E4206" location="A127848050C" display="A127848050C" xr:uid="{00000000-0004-0000-0000-000063100000}"/>
    <hyperlink ref="E4207" location="A127902898F" display="A127902898F" xr:uid="{00000000-0004-0000-0000-000064100000}"/>
    <hyperlink ref="E4208" location="A127943974K" display="A127943974K" xr:uid="{00000000-0004-0000-0000-000065100000}"/>
    <hyperlink ref="E4209" location="A127916586C" display="A127916586C" xr:uid="{00000000-0004-0000-0000-000066100000}"/>
    <hyperlink ref="E4210" location="A127902902K" display="A127902902K" xr:uid="{00000000-0004-0000-0000-000067100000}"/>
    <hyperlink ref="E4211" location="A127889086V" display="A127889086V" xr:uid="{00000000-0004-0000-0000-000068100000}"/>
    <hyperlink ref="E4212" location="A127875322A" display="A127875322A" xr:uid="{00000000-0004-0000-0000-000069100000}"/>
    <hyperlink ref="E4213" location="A127848054L" display="A127848054L" xr:uid="{00000000-0004-0000-0000-00006A100000}"/>
    <hyperlink ref="E4214" location="A127861794R" display="A127861794R" xr:uid="{00000000-0004-0000-0000-00006B100000}"/>
    <hyperlink ref="E4215" location="A127848058W" display="A127848058W" xr:uid="{00000000-0004-0000-0000-00006C100000}"/>
    <hyperlink ref="E4216" location="A127889094V" display="A127889094V" xr:uid="{00000000-0004-0000-0000-00006D100000}"/>
    <hyperlink ref="E4217" location="A127875342K" display="A127875342K" xr:uid="{00000000-0004-0000-0000-00006E100000}"/>
    <hyperlink ref="E4218" location="A127902910K" display="A127902910K" xr:uid="{00000000-0004-0000-0000-00006F100000}"/>
    <hyperlink ref="E4219" location="A127875334K" display="A127875334K" xr:uid="{00000000-0004-0000-0000-000070100000}"/>
    <hyperlink ref="E4220" location="A127943990K" display="A127943990K" xr:uid="{00000000-0004-0000-0000-000071100000}"/>
    <hyperlink ref="E4221" location="A127875346V" display="A127875346V" xr:uid="{00000000-0004-0000-0000-000072100000}"/>
    <hyperlink ref="E4222" location="A127875354V" display="A127875354V" xr:uid="{00000000-0004-0000-0000-000073100000}"/>
    <hyperlink ref="E4223" location="A127902934C" display="A127902934C" xr:uid="{00000000-0004-0000-0000-000074100000}"/>
    <hyperlink ref="E4224" location="A127902938L" display="A127902938L" xr:uid="{00000000-0004-0000-0000-000075100000}"/>
    <hyperlink ref="E4225" location="A127875358C" display="A127875358C" xr:uid="{00000000-0004-0000-0000-000076100000}"/>
    <hyperlink ref="E4226" location="A127889114T" display="A127889114T" xr:uid="{00000000-0004-0000-0000-000077100000}"/>
    <hyperlink ref="E4227" location="A127861802C" display="A127861802C" xr:uid="{00000000-0004-0000-0000-000078100000}"/>
    <hyperlink ref="E4228" location="A127848062L" display="A127848062L" xr:uid="{00000000-0004-0000-0000-000079100000}"/>
    <hyperlink ref="E4229" location="A127930258F" display="A127930258F" xr:uid="{00000000-0004-0000-0000-00007A100000}"/>
    <hyperlink ref="E4230" location="A127943982K" display="A127943982K" xr:uid="{00000000-0004-0000-0000-00007B100000}"/>
    <hyperlink ref="E4231" location="A127889102J" display="A127889102J" xr:uid="{00000000-0004-0000-0000-00007C100000}"/>
    <hyperlink ref="E4232" location="A127861806L" display="A127861806L" xr:uid="{00000000-0004-0000-0000-00007D100000}"/>
    <hyperlink ref="E4233" location="A127875330A" display="A127875330A" xr:uid="{00000000-0004-0000-0000-00007E100000}"/>
    <hyperlink ref="E4234" location="A127861810C" display="A127861810C" xr:uid="{00000000-0004-0000-0000-00007F100000}"/>
    <hyperlink ref="E4235" location="A127943986V" display="A127943986V" xr:uid="{00000000-0004-0000-0000-000080100000}"/>
    <hyperlink ref="E4236" location="A127930262W" display="A127930262W" xr:uid="{00000000-0004-0000-0000-000081100000}"/>
    <hyperlink ref="E4237" location="A127902914V" display="A127902914V" xr:uid="{00000000-0004-0000-0000-000082100000}"/>
    <hyperlink ref="E4238" location="A127889106T" display="A127889106T" xr:uid="{00000000-0004-0000-0000-000083100000}"/>
    <hyperlink ref="E4239" location="A127902918C" display="A127902918C" xr:uid="{00000000-0004-0000-0000-000084100000}"/>
    <hyperlink ref="E4240" location="A127861814L" display="A127861814L" xr:uid="{00000000-0004-0000-0000-000085100000}"/>
    <hyperlink ref="E4241" location="A127861818W" display="A127861818W" xr:uid="{00000000-0004-0000-0000-000086100000}"/>
    <hyperlink ref="E4242" location="A127861822L" display="A127861822L" xr:uid="{00000000-0004-0000-0000-000087100000}"/>
    <hyperlink ref="E4243" location="A127902922V" display="A127902922V" xr:uid="{00000000-0004-0000-0000-000088100000}"/>
    <hyperlink ref="E4244" location="A127930266F" display="A127930266F" xr:uid="{00000000-0004-0000-0000-000089100000}"/>
    <hyperlink ref="E4245" location="A127875338V" display="A127875338V" xr:uid="{00000000-0004-0000-0000-00008A100000}"/>
    <hyperlink ref="E4246" location="A127889110J" display="A127889110J" xr:uid="{00000000-0004-0000-0000-00008B100000}"/>
    <hyperlink ref="E4247" location="A127861826W" display="A127861826W" xr:uid="{00000000-0004-0000-0000-00008C100000}"/>
    <hyperlink ref="E4248" location="A127902926C" display="A127902926C" xr:uid="{00000000-0004-0000-0000-00008D100000}"/>
    <hyperlink ref="E4249" location="A127902930V" display="A127902930V" xr:uid="{00000000-0004-0000-0000-00008E100000}"/>
    <hyperlink ref="E4250" location="A127875350K" display="A127875350K" xr:uid="{00000000-0004-0000-0000-00008F100000}"/>
    <hyperlink ref="E4251" location="A127848082W" display="A127848082W" xr:uid="{00000000-0004-0000-0000-000090100000}"/>
    <hyperlink ref="E4252" location="A127861830L" display="A127861830L" xr:uid="{00000000-0004-0000-0000-000091100000}"/>
    <hyperlink ref="E4253" location="A127875362V" display="A127875362V" xr:uid="{00000000-0004-0000-0000-000092100000}"/>
    <hyperlink ref="E4254" location="A127930286R" display="A127930286R" xr:uid="{00000000-0004-0000-0000-000093100000}"/>
    <hyperlink ref="E4255" location="A127930298X" display="A127930298X" xr:uid="{00000000-0004-0000-0000-000094100000}"/>
    <hyperlink ref="E4256" location="A127875378L" display="A127875378L" xr:uid="{00000000-0004-0000-0000-000095100000}"/>
    <hyperlink ref="E4257" location="A127916610T" display="A127916610T" xr:uid="{00000000-0004-0000-0000-000096100000}"/>
    <hyperlink ref="E4258" location="A127944010K" display="A127944010K" xr:uid="{00000000-0004-0000-0000-000097100000}"/>
    <hyperlink ref="E4259" location="A127944014V" display="A127944014V" xr:uid="{00000000-0004-0000-0000-000098100000}"/>
    <hyperlink ref="E4260" location="A127930302C" display="A127930302C" xr:uid="{00000000-0004-0000-0000-000099100000}"/>
    <hyperlink ref="E4261" location="A127916590V" display="A127916590V" xr:uid="{00000000-0004-0000-0000-00009A100000}"/>
    <hyperlink ref="E4262" location="A127916594C" display="A127916594C" xr:uid="{00000000-0004-0000-0000-00009B100000}"/>
    <hyperlink ref="E4263" location="A127848070L" display="A127848070L" xr:uid="{00000000-0004-0000-0000-00009C100000}"/>
    <hyperlink ref="E4264" location="A127916598L" display="A127916598L" xr:uid="{00000000-0004-0000-0000-00009D100000}"/>
    <hyperlink ref="E4265" location="A127848074W" display="A127848074W" xr:uid="{00000000-0004-0000-0000-00009E100000}"/>
    <hyperlink ref="E4266" location="A127848078F" display="A127848078F" xr:uid="{00000000-0004-0000-0000-00009F100000}"/>
    <hyperlink ref="E4267" location="A127930270W" display="A127930270W" xr:uid="{00000000-0004-0000-0000-0000A0100000}"/>
    <hyperlink ref="E4268" location="A127916602T" display="A127916602T" xr:uid="{00000000-0004-0000-0000-0000A1100000}"/>
    <hyperlink ref="E4269" location="A127889118A" display="A127889118A" xr:uid="{00000000-0004-0000-0000-0000A2100000}"/>
    <hyperlink ref="E4270" location="A127889122T" display="A127889122T" xr:uid="{00000000-0004-0000-0000-0000A3100000}"/>
    <hyperlink ref="E4271" location="A127916606A" display="A127916606A" xr:uid="{00000000-0004-0000-0000-0000A4100000}"/>
    <hyperlink ref="E4272" location="A127943994V" display="A127943994V" xr:uid="{00000000-0004-0000-0000-0000A5100000}"/>
    <hyperlink ref="E4273" location="A127875366C" display="A127875366C" xr:uid="{00000000-0004-0000-0000-0000A6100000}"/>
    <hyperlink ref="E4274" location="A127930274F" display="A127930274F" xr:uid="{00000000-0004-0000-0000-0000A7100000}"/>
    <hyperlink ref="E4275" location="A127943998C" display="A127943998C" xr:uid="{00000000-0004-0000-0000-0000A8100000}"/>
    <hyperlink ref="E4276" location="A127875370V" display="A127875370V" xr:uid="{00000000-0004-0000-0000-0000A9100000}"/>
    <hyperlink ref="E4277" location="A127930278R" display="A127930278R" xr:uid="{00000000-0004-0000-0000-0000AA100000}"/>
    <hyperlink ref="E4278" location="A127930282F" display="A127930282F" xr:uid="{00000000-0004-0000-0000-0000AB100000}"/>
    <hyperlink ref="E4279" location="A127944002K" display="A127944002K" xr:uid="{00000000-0004-0000-0000-0000AC100000}"/>
    <hyperlink ref="E4280" location="A127944006V" display="A127944006V" xr:uid="{00000000-0004-0000-0000-0000AD100000}"/>
    <hyperlink ref="E4281" location="A127930290F" display="A127930290F" xr:uid="{00000000-0004-0000-0000-0000AE100000}"/>
    <hyperlink ref="E4282" location="A127930294R" display="A127930294R" xr:uid="{00000000-0004-0000-0000-0000AF100000}"/>
    <hyperlink ref="E4283" location="A127861834W" display="A127861834W" xr:uid="{00000000-0004-0000-0000-0000B0100000}"/>
    <hyperlink ref="E4284" location="A127902942C" display="A127902942C" xr:uid="{00000000-0004-0000-0000-0000B1100000}"/>
    <hyperlink ref="E4285" location="A127875390C" display="A127875390C" xr:uid="{00000000-0004-0000-0000-0000B2100000}"/>
    <hyperlink ref="E4286" location="A127944018C" display="A127944018C" xr:uid="{00000000-0004-0000-0000-0000B3100000}"/>
    <hyperlink ref="E4287" location="A127944022V" display="A127944022V" xr:uid="{00000000-0004-0000-0000-0000B4100000}"/>
    <hyperlink ref="E4288" location="A127875386L" display="A127875386L" xr:uid="{00000000-0004-0000-0000-0000B5100000}"/>
    <hyperlink ref="E4289" location="A127930326W" display="A127930326W" xr:uid="{00000000-0004-0000-0000-0000B6100000}"/>
    <hyperlink ref="E4290" location="A127902966W" display="A127902966W" xr:uid="{00000000-0004-0000-0000-0000B7100000}"/>
    <hyperlink ref="E4291" location="A127861850W" display="A127861850W" xr:uid="{00000000-0004-0000-0000-0000B8100000}"/>
    <hyperlink ref="E4292" location="A127902970L" display="A127902970L" xr:uid="{00000000-0004-0000-0000-0000B9100000}"/>
    <hyperlink ref="E4293" location="A127930330L" display="A127930330L" xr:uid="{00000000-0004-0000-0000-0000BA100000}"/>
    <hyperlink ref="E4294" location="A127861854F" display="A127861854F" xr:uid="{00000000-0004-0000-0000-0000BB100000}"/>
    <hyperlink ref="E4295" location="A127930306L" display="A127930306L" xr:uid="{00000000-0004-0000-0000-0000BC100000}"/>
    <hyperlink ref="E4296" location="A127875382C" display="A127875382C" xr:uid="{00000000-0004-0000-0000-0000BD100000}"/>
    <hyperlink ref="E4297" location="A127848086F" display="A127848086F" xr:uid="{00000000-0004-0000-0000-0000BE100000}"/>
    <hyperlink ref="E4298" location="A127861838F" display="A127861838F" xr:uid="{00000000-0004-0000-0000-0000BF100000}"/>
    <hyperlink ref="E4299" location="A127930310C" display="A127930310C" xr:uid="{00000000-0004-0000-0000-0000C0100000}"/>
    <hyperlink ref="E4300" location="A127889126A" display="A127889126A" xr:uid="{00000000-0004-0000-0000-0000C1100000}"/>
    <hyperlink ref="E4301" location="A127916614A" display="A127916614A" xr:uid="{00000000-0004-0000-0000-0000C2100000}"/>
    <hyperlink ref="E4302" location="A127861842W" display="A127861842W" xr:uid="{00000000-0004-0000-0000-0000C3100000}"/>
    <hyperlink ref="E4303" location="A127889130T" display="A127889130T" xr:uid="{00000000-0004-0000-0000-0000C4100000}"/>
    <hyperlink ref="E4304" location="A127889134A" display="A127889134A" xr:uid="{00000000-0004-0000-0000-0000C5100000}"/>
    <hyperlink ref="E4305" location="A127902946L" display="A127902946L" xr:uid="{00000000-0004-0000-0000-0000C6100000}"/>
    <hyperlink ref="E4306" location="A127916618K" display="A127916618K" xr:uid="{00000000-0004-0000-0000-0000C7100000}"/>
    <hyperlink ref="E4307" location="A127930314L" display="A127930314L" xr:uid="{00000000-0004-0000-0000-0000C8100000}"/>
    <hyperlink ref="E4308" location="A127944026C" display="A127944026C" xr:uid="{00000000-0004-0000-0000-0000C9100000}"/>
    <hyperlink ref="E4309" location="A127902950C" display="A127902950C" xr:uid="{00000000-0004-0000-0000-0000CA100000}"/>
    <hyperlink ref="E4310" location="A127902954L" display="A127902954L" xr:uid="{00000000-0004-0000-0000-0000CB100000}"/>
    <hyperlink ref="E4311" location="A127944030V" display="A127944030V" xr:uid="{00000000-0004-0000-0000-0000CC100000}"/>
    <hyperlink ref="E4312" location="A127902958W" display="A127902958W" xr:uid="{00000000-0004-0000-0000-0000CD100000}"/>
    <hyperlink ref="E4313" location="A127944034C" display="A127944034C" xr:uid="{00000000-0004-0000-0000-0000CE100000}"/>
    <hyperlink ref="E4314" location="A127930318W" display="A127930318W" xr:uid="{00000000-0004-0000-0000-0000CF100000}"/>
    <hyperlink ref="E4315" location="A127889138K" display="A127889138K" xr:uid="{00000000-0004-0000-0000-0000D0100000}"/>
    <hyperlink ref="E4316" location="A127916622A" display="A127916622A" xr:uid="{00000000-0004-0000-0000-0000D1100000}"/>
    <hyperlink ref="E4317" location="A127930322L" display="A127930322L" xr:uid="{00000000-0004-0000-0000-0000D2100000}"/>
    <hyperlink ref="E4318" location="A127902962L" display="A127902962L" xr:uid="{00000000-0004-0000-0000-0000D3100000}"/>
    <hyperlink ref="E4319" location="A127930350W" display="A127930350W" xr:uid="{00000000-0004-0000-0000-0000D4100000}"/>
    <hyperlink ref="E4320" location="A127875394L" display="A127875394L" xr:uid="{00000000-0004-0000-0000-0000D5100000}"/>
    <hyperlink ref="E4321" location="A127861862F" display="A127861862F" xr:uid="{00000000-0004-0000-0000-0000D6100000}"/>
    <hyperlink ref="E4322" location="A127916634K" display="A127916634K" xr:uid="{00000000-0004-0000-0000-0000D7100000}"/>
    <hyperlink ref="E4323" location="A127861870F" display="A127861870F" xr:uid="{00000000-0004-0000-0000-0000D8100000}"/>
    <hyperlink ref="E4324" location="A127889150A" display="A127889150A" xr:uid="{00000000-0004-0000-0000-0000D9100000}"/>
    <hyperlink ref="E4325" location="A127875410A" display="A127875410A" xr:uid="{00000000-0004-0000-0000-0000DA100000}"/>
    <hyperlink ref="E4326" location="A127875414K" display="A127875414K" xr:uid="{00000000-0004-0000-0000-0000DB100000}"/>
    <hyperlink ref="E4327" location="A127848110V" display="A127848110V" xr:uid="{00000000-0004-0000-0000-0000DC100000}"/>
    <hyperlink ref="E4328" location="A127889154K" display="A127889154K" xr:uid="{00000000-0004-0000-0000-0000DD100000}"/>
    <hyperlink ref="E4329" location="A127902974W" display="A127902974W" xr:uid="{00000000-0004-0000-0000-0000DE100000}"/>
    <hyperlink ref="E4330" location="A127930334W" display="A127930334W" xr:uid="{00000000-0004-0000-0000-0000DF100000}"/>
    <hyperlink ref="E4331" location="A127848090W" display="A127848090W" xr:uid="{00000000-0004-0000-0000-0000E0100000}"/>
    <hyperlink ref="E4332" location="A127916626K" display="A127916626K" xr:uid="{00000000-0004-0000-0000-0000E1100000}"/>
    <hyperlink ref="E4333" location="A127861858R" display="A127861858R" xr:uid="{00000000-0004-0000-0000-0000E2100000}"/>
    <hyperlink ref="E4334" location="A127944038L" display="A127944038L" xr:uid="{00000000-0004-0000-0000-0000E3100000}"/>
    <hyperlink ref="E4335" location="A127875398W" display="A127875398W" xr:uid="{00000000-0004-0000-0000-0000E4100000}"/>
    <hyperlink ref="E4336" location="A127848094F" display="A127848094F" xr:uid="{00000000-0004-0000-0000-0000E5100000}"/>
    <hyperlink ref="E4337" location="A127889142A" display="A127889142A" xr:uid="{00000000-0004-0000-0000-0000E6100000}"/>
    <hyperlink ref="E4338" location="A127848098R" display="A127848098R" xr:uid="{00000000-0004-0000-0000-0000E7100000}"/>
    <hyperlink ref="E4339" location="A127902978F" display="A127902978F" xr:uid="{00000000-0004-0000-0000-0000E8100000}"/>
    <hyperlink ref="E4340" location="A127889146K" display="A127889146K" xr:uid="{00000000-0004-0000-0000-0000E9100000}"/>
    <hyperlink ref="E4341" location="A127930338F" display="A127930338F" xr:uid="{00000000-0004-0000-0000-0000EA100000}"/>
    <hyperlink ref="E4342" location="A127848102V" display="A127848102V" xr:uid="{00000000-0004-0000-0000-0000EB100000}"/>
    <hyperlink ref="E4343" location="A127944042C" display="A127944042C" xr:uid="{00000000-0004-0000-0000-0000EC100000}"/>
    <hyperlink ref="E4344" location="A127875402A" display="A127875402A" xr:uid="{00000000-0004-0000-0000-0000ED100000}"/>
    <hyperlink ref="E4345" location="A127861866R" display="A127861866R" xr:uid="{00000000-0004-0000-0000-0000EE100000}"/>
    <hyperlink ref="E4346" location="A127930342W" display="A127930342W" xr:uid="{00000000-0004-0000-0000-0000EF100000}"/>
    <hyperlink ref="E4347" location="A127916630A" display="A127916630A" xr:uid="{00000000-0004-0000-0000-0000F0100000}"/>
    <hyperlink ref="E4348" location="A127902982W" display="A127902982W" xr:uid="{00000000-0004-0000-0000-0000F1100000}"/>
    <hyperlink ref="E4349" location="A127930346F" display="A127930346F" xr:uid="{00000000-0004-0000-0000-0000F2100000}"/>
    <hyperlink ref="E4350" location="A127848106C" display="A127848106C" xr:uid="{00000000-0004-0000-0000-0000F3100000}"/>
    <hyperlink ref="E4351" location="A127875406K" display="A127875406K" xr:uid="{00000000-0004-0000-0000-0000F4100000}"/>
    <hyperlink ref="E4352" location="A127861874R" display="A127861874R" xr:uid="{00000000-0004-0000-0000-0000F5100000}"/>
    <hyperlink ref="E4353" location="A127848230L" display="A127848230L" xr:uid="{00000000-0004-0000-0000-0000F6100000}"/>
    <hyperlink ref="E4354" location="A127848206L" display="A127848206L" xr:uid="{00000000-0004-0000-0000-0000F7100000}"/>
    <hyperlink ref="E4355" location="A127903138J" display="A127903138J" xr:uid="{00000000-0004-0000-0000-0000F8100000}"/>
    <hyperlink ref="E4356" location="A127848226W" display="A127848226W" xr:uid="{00000000-0004-0000-0000-0000F9100000}"/>
    <hyperlink ref="E4357" location="A127916722K" display="A127916722K" xr:uid="{00000000-0004-0000-0000-0000FA100000}"/>
    <hyperlink ref="E4358" location="A127875578F" display="A127875578F" xr:uid="{00000000-0004-0000-0000-0000FB100000}"/>
  </hyperlink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138</v>
      </c>
      <c r="EK1" s="3" t="s">
        <v>139</v>
      </c>
      <c r="EL1" s="3" t="s">
        <v>140</v>
      </c>
      <c r="EM1" s="3" t="s">
        <v>141</v>
      </c>
      <c r="EN1" s="3" t="s">
        <v>142</v>
      </c>
      <c r="EO1" s="3" t="s">
        <v>143</v>
      </c>
      <c r="EP1" s="3" t="s">
        <v>144</v>
      </c>
      <c r="EQ1" s="3" t="s">
        <v>145</v>
      </c>
      <c r="ER1" s="3" t="s">
        <v>146</v>
      </c>
      <c r="ES1" s="3" t="s">
        <v>147</v>
      </c>
      <c r="ET1" s="3" t="s">
        <v>148</v>
      </c>
      <c r="EU1" s="3" t="s">
        <v>149</v>
      </c>
      <c r="EV1" s="3" t="s">
        <v>150</v>
      </c>
      <c r="EW1" s="3" t="s">
        <v>151</v>
      </c>
      <c r="EX1" s="3" t="s">
        <v>152</v>
      </c>
      <c r="EY1" s="3" t="s">
        <v>153</v>
      </c>
      <c r="EZ1" s="3" t="s">
        <v>154</v>
      </c>
      <c r="FA1" s="3" t="s">
        <v>155</v>
      </c>
      <c r="FB1" s="3" t="s">
        <v>156</v>
      </c>
      <c r="FC1" s="3" t="s">
        <v>157</v>
      </c>
      <c r="FD1" s="3" t="s">
        <v>158</v>
      </c>
      <c r="FE1" s="3" t="s">
        <v>159</v>
      </c>
      <c r="FF1" s="3" t="s">
        <v>160</v>
      </c>
      <c r="FG1" s="3" t="s">
        <v>161</v>
      </c>
      <c r="FH1" s="3" t="s">
        <v>162</v>
      </c>
      <c r="FI1" s="3" t="s">
        <v>163</v>
      </c>
      <c r="FJ1" s="3" t="s">
        <v>164</v>
      </c>
      <c r="FK1" s="3" t="s">
        <v>165</v>
      </c>
      <c r="FL1" s="3" t="s">
        <v>166</v>
      </c>
      <c r="FM1" s="3" t="s">
        <v>167</v>
      </c>
      <c r="FN1" s="3" t="s">
        <v>168</v>
      </c>
      <c r="FO1" s="3" t="s">
        <v>169</v>
      </c>
      <c r="FP1" s="3" t="s">
        <v>170</v>
      </c>
      <c r="FQ1" s="3" t="s">
        <v>171</v>
      </c>
      <c r="FR1" s="3" t="s">
        <v>172</v>
      </c>
      <c r="FS1" s="3" t="s">
        <v>173</v>
      </c>
      <c r="FT1" s="3" t="s">
        <v>174</v>
      </c>
      <c r="FU1" s="3" t="s">
        <v>175</v>
      </c>
      <c r="FV1" s="3" t="s">
        <v>176</v>
      </c>
      <c r="FW1" s="3" t="s">
        <v>177</v>
      </c>
      <c r="FX1" s="3" t="s">
        <v>178</v>
      </c>
      <c r="FY1" s="3" t="s">
        <v>179</v>
      </c>
      <c r="FZ1" s="3" t="s">
        <v>180</v>
      </c>
      <c r="GA1" s="3" t="s">
        <v>181</v>
      </c>
      <c r="GB1" s="3" t="s">
        <v>182</v>
      </c>
      <c r="GC1" s="3" t="s">
        <v>183</v>
      </c>
      <c r="GD1" s="3" t="s">
        <v>184</v>
      </c>
      <c r="GE1" s="3" t="s">
        <v>185</v>
      </c>
      <c r="GF1" s="3" t="s">
        <v>186</v>
      </c>
      <c r="GG1" s="3" t="s">
        <v>187</v>
      </c>
      <c r="GH1" s="3" t="s">
        <v>188</v>
      </c>
      <c r="GI1" s="3" t="s">
        <v>189</v>
      </c>
      <c r="GJ1" s="3" t="s">
        <v>190</v>
      </c>
      <c r="GK1" s="3" t="s">
        <v>191</v>
      </c>
      <c r="GL1" s="3" t="s">
        <v>192</v>
      </c>
      <c r="GM1" s="3" t="s">
        <v>193</v>
      </c>
      <c r="GN1" s="3" t="s">
        <v>194</v>
      </c>
      <c r="GO1" s="3" t="s">
        <v>195</v>
      </c>
      <c r="GP1" s="3" t="s">
        <v>196</v>
      </c>
      <c r="GQ1" s="3" t="s">
        <v>197</v>
      </c>
      <c r="GR1" s="3" t="s">
        <v>198</v>
      </c>
      <c r="GS1" s="3" t="s">
        <v>199</v>
      </c>
      <c r="GT1" s="3" t="s">
        <v>200</v>
      </c>
      <c r="GU1" s="3" t="s">
        <v>201</v>
      </c>
      <c r="GV1" s="3" t="s">
        <v>202</v>
      </c>
      <c r="GW1" s="3" t="s">
        <v>203</v>
      </c>
      <c r="GX1" s="3" t="s">
        <v>204</v>
      </c>
      <c r="GY1" s="3" t="s">
        <v>205</v>
      </c>
      <c r="GZ1" s="3" t="s">
        <v>206</v>
      </c>
      <c r="HA1" s="3" t="s">
        <v>207</v>
      </c>
      <c r="HB1" s="3" t="s">
        <v>208</v>
      </c>
      <c r="HC1" s="3" t="s">
        <v>209</v>
      </c>
      <c r="HD1" s="3" t="s">
        <v>210</v>
      </c>
      <c r="HE1" s="3" t="s">
        <v>211</v>
      </c>
      <c r="HF1" s="3" t="s">
        <v>212</v>
      </c>
      <c r="HG1" s="3" t="s">
        <v>213</v>
      </c>
      <c r="HH1" s="3" t="s">
        <v>214</v>
      </c>
      <c r="HI1" s="3" t="s">
        <v>215</v>
      </c>
      <c r="HJ1" s="3" t="s">
        <v>216</v>
      </c>
      <c r="HK1" s="3" t="s">
        <v>217</v>
      </c>
      <c r="HL1" s="3" t="s">
        <v>218</v>
      </c>
      <c r="HM1" s="3" t="s">
        <v>219</v>
      </c>
      <c r="HN1" s="3" t="s">
        <v>220</v>
      </c>
      <c r="HO1" s="3" t="s">
        <v>221</v>
      </c>
      <c r="HP1" s="3" t="s">
        <v>222</v>
      </c>
      <c r="HQ1" s="3" t="s">
        <v>223</v>
      </c>
      <c r="HR1" s="3" t="s">
        <v>224</v>
      </c>
      <c r="HS1" s="3" t="s">
        <v>225</v>
      </c>
      <c r="HT1" s="3" t="s">
        <v>226</v>
      </c>
      <c r="HU1" s="3" t="s">
        <v>227</v>
      </c>
      <c r="HV1" s="3" t="s">
        <v>228</v>
      </c>
      <c r="HW1" s="3" t="s">
        <v>229</v>
      </c>
      <c r="HX1" s="3" t="s">
        <v>230</v>
      </c>
      <c r="HY1" s="3" t="s">
        <v>231</v>
      </c>
      <c r="HZ1" s="3" t="s">
        <v>232</v>
      </c>
      <c r="IA1" s="3" t="s">
        <v>233</v>
      </c>
      <c r="IB1" s="3" t="s">
        <v>234</v>
      </c>
      <c r="IC1" s="3" t="s">
        <v>235</v>
      </c>
      <c r="ID1" s="3" t="s">
        <v>236</v>
      </c>
      <c r="IE1" s="3" t="s">
        <v>237</v>
      </c>
      <c r="IF1" s="3" t="s">
        <v>238</v>
      </c>
      <c r="IG1" s="3" t="s">
        <v>239</v>
      </c>
      <c r="IH1" s="3" t="s">
        <v>240</v>
      </c>
      <c r="II1" s="3" t="s">
        <v>241</v>
      </c>
      <c r="IJ1" s="3" t="s">
        <v>242</v>
      </c>
      <c r="IK1" s="3" t="s">
        <v>243</v>
      </c>
      <c r="IL1" s="3" t="s">
        <v>244</v>
      </c>
      <c r="IM1" s="3" t="s">
        <v>245</v>
      </c>
      <c r="IN1" s="3" t="s">
        <v>246</v>
      </c>
      <c r="IO1" s="3" t="s">
        <v>247</v>
      </c>
      <c r="IP1" s="3" t="s">
        <v>248</v>
      </c>
      <c r="IQ1" s="3" t="s">
        <v>249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262</v>
      </c>
      <c r="C10" s="8" t="s">
        <v>263</v>
      </c>
      <c r="D10" s="8" t="s">
        <v>264</v>
      </c>
      <c r="E10" s="8" t="s">
        <v>265</v>
      </c>
      <c r="F10" s="8" t="s">
        <v>266</v>
      </c>
      <c r="G10" s="8" t="s">
        <v>267</v>
      </c>
      <c r="H10" s="8" t="s">
        <v>268</v>
      </c>
      <c r="I10" s="8" t="s">
        <v>269</v>
      </c>
      <c r="J10" s="8" t="s">
        <v>270</v>
      </c>
      <c r="K10" s="8" t="s">
        <v>271</v>
      </c>
      <c r="L10" s="8" t="s">
        <v>272</v>
      </c>
      <c r="M10" s="8" t="s">
        <v>273</v>
      </c>
      <c r="N10" s="8" t="s">
        <v>274</v>
      </c>
      <c r="O10" s="8" t="s">
        <v>275</v>
      </c>
      <c r="P10" s="8" t="s">
        <v>276</v>
      </c>
      <c r="Q10" s="8" t="s">
        <v>277</v>
      </c>
      <c r="R10" s="8" t="s">
        <v>278</v>
      </c>
      <c r="S10" s="8" t="s">
        <v>279</v>
      </c>
      <c r="T10" s="8" t="s">
        <v>280</v>
      </c>
      <c r="U10" s="8" t="s">
        <v>281</v>
      </c>
      <c r="V10" s="8" t="s">
        <v>282</v>
      </c>
      <c r="W10" s="8" t="s">
        <v>283</v>
      </c>
      <c r="X10" s="8" t="s">
        <v>284</v>
      </c>
      <c r="Y10" s="8" t="s">
        <v>285</v>
      </c>
      <c r="Z10" s="8" t="s">
        <v>286</v>
      </c>
      <c r="AA10" s="8" t="s">
        <v>287</v>
      </c>
      <c r="AB10" s="8" t="s">
        <v>288</v>
      </c>
      <c r="AC10" s="8" t="s">
        <v>289</v>
      </c>
      <c r="AD10" s="8" t="s">
        <v>290</v>
      </c>
      <c r="AE10" s="8" t="s">
        <v>291</v>
      </c>
      <c r="AF10" s="8" t="s">
        <v>292</v>
      </c>
      <c r="AG10" s="8" t="s">
        <v>293</v>
      </c>
      <c r="AH10" s="8" t="s">
        <v>294</v>
      </c>
      <c r="AI10" s="8" t="s">
        <v>295</v>
      </c>
      <c r="AJ10" s="8" t="s">
        <v>296</v>
      </c>
      <c r="AK10" s="8" t="s">
        <v>297</v>
      </c>
      <c r="AL10" s="8" t="s">
        <v>298</v>
      </c>
      <c r="AM10" s="8" t="s">
        <v>299</v>
      </c>
      <c r="AN10" s="8" t="s">
        <v>300</v>
      </c>
      <c r="AO10" s="8" t="s">
        <v>301</v>
      </c>
      <c r="AP10" s="8" t="s">
        <v>302</v>
      </c>
      <c r="AQ10" s="8" t="s">
        <v>303</v>
      </c>
      <c r="AR10" s="8" t="s">
        <v>304</v>
      </c>
      <c r="AS10" s="8" t="s">
        <v>305</v>
      </c>
      <c r="AT10" s="8" t="s">
        <v>306</v>
      </c>
      <c r="AU10" s="8" t="s">
        <v>307</v>
      </c>
      <c r="AV10" s="8" t="s">
        <v>308</v>
      </c>
      <c r="AW10" s="8" t="s">
        <v>309</v>
      </c>
      <c r="AX10" s="8" t="s">
        <v>310</v>
      </c>
      <c r="AY10" s="8" t="s">
        <v>311</v>
      </c>
      <c r="AZ10" s="8" t="s">
        <v>312</v>
      </c>
      <c r="BA10" s="8" t="s">
        <v>313</v>
      </c>
      <c r="BB10" s="8" t="s">
        <v>314</v>
      </c>
      <c r="BC10" s="8" t="s">
        <v>315</v>
      </c>
      <c r="BD10" s="8" t="s">
        <v>316</v>
      </c>
      <c r="BE10" s="8" t="s">
        <v>317</v>
      </c>
      <c r="BF10" s="8" t="s">
        <v>318</v>
      </c>
      <c r="BG10" s="8" t="s">
        <v>319</v>
      </c>
      <c r="BH10" s="8" t="s">
        <v>320</v>
      </c>
      <c r="BI10" s="8" t="s">
        <v>321</v>
      </c>
      <c r="BJ10" s="8" t="s">
        <v>322</v>
      </c>
      <c r="BK10" s="8" t="s">
        <v>323</v>
      </c>
      <c r="BL10" s="8" t="s">
        <v>324</v>
      </c>
      <c r="BM10" s="8" t="s">
        <v>325</v>
      </c>
      <c r="BN10" s="8" t="s">
        <v>326</v>
      </c>
      <c r="BO10" s="8" t="s">
        <v>327</v>
      </c>
      <c r="BP10" s="8" t="s">
        <v>328</v>
      </c>
      <c r="BQ10" s="8" t="s">
        <v>329</v>
      </c>
      <c r="BR10" s="8" t="s">
        <v>330</v>
      </c>
      <c r="BS10" s="8" t="s">
        <v>331</v>
      </c>
      <c r="BT10" s="8" t="s">
        <v>332</v>
      </c>
      <c r="BU10" s="8" t="s">
        <v>333</v>
      </c>
      <c r="BV10" s="8" t="s">
        <v>334</v>
      </c>
      <c r="BW10" s="8" t="s">
        <v>335</v>
      </c>
      <c r="BX10" s="8" t="s">
        <v>336</v>
      </c>
      <c r="BY10" s="8" t="s">
        <v>337</v>
      </c>
      <c r="BZ10" s="8" t="s">
        <v>338</v>
      </c>
      <c r="CA10" s="8" t="s">
        <v>339</v>
      </c>
      <c r="CB10" s="8" t="s">
        <v>340</v>
      </c>
      <c r="CC10" s="8" t="s">
        <v>341</v>
      </c>
      <c r="CD10" s="8" t="s">
        <v>342</v>
      </c>
      <c r="CE10" s="8" t="s">
        <v>343</v>
      </c>
      <c r="CF10" s="8" t="s">
        <v>344</v>
      </c>
      <c r="CG10" s="8" t="s">
        <v>345</v>
      </c>
      <c r="CH10" s="8" t="s">
        <v>346</v>
      </c>
      <c r="CI10" s="8" t="s">
        <v>347</v>
      </c>
      <c r="CJ10" s="8" t="s">
        <v>348</v>
      </c>
      <c r="CK10" s="8" t="s">
        <v>349</v>
      </c>
      <c r="CL10" s="8" t="s">
        <v>350</v>
      </c>
      <c r="CM10" s="8" t="s">
        <v>351</v>
      </c>
      <c r="CN10" s="8" t="s">
        <v>352</v>
      </c>
      <c r="CO10" s="8" t="s">
        <v>353</v>
      </c>
      <c r="CP10" s="8" t="s">
        <v>354</v>
      </c>
      <c r="CQ10" s="8" t="s">
        <v>355</v>
      </c>
      <c r="CR10" s="8" t="s">
        <v>356</v>
      </c>
      <c r="CS10" s="8" t="s">
        <v>357</v>
      </c>
      <c r="CT10" s="8" t="s">
        <v>358</v>
      </c>
      <c r="CU10" s="8" t="s">
        <v>359</v>
      </c>
      <c r="CV10" s="8" t="s">
        <v>360</v>
      </c>
      <c r="CW10" s="8" t="s">
        <v>361</v>
      </c>
      <c r="CX10" s="8" t="s">
        <v>362</v>
      </c>
      <c r="CY10" s="8" t="s">
        <v>363</v>
      </c>
      <c r="CZ10" s="8" t="s">
        <v>364</v>
      </c>
      <c r="DA10" s="8" t="s">
        <v>365</v>
      </c>
      <c r="DB10" s="8" t="s">
        <v>366</v>
      </c>
      <c r="DC10" s="8" t="s">
        <v>367</v>
      </c>
      <c r="DD10" s="8" t="s">
        <v>368</v>
      </c>
      <c r="DE10" s="8" t="s">
        <v>369</v>
      </c>
      <c r="DF10" s="8" t="s">
        <v>370</v>
      </c>
      <c r="DG10" s="8" t="s">
        <v>371</v>
      </c>
      <c r="DH10" s="8" t="s">
        <v>372</v>
      </c>
      <c r="DI10" s="8" t="s">
        <v>373</v>
      </c>
      <c r="DJ10" s="8" t="s">
        <v>374</v>
      </c>
      <c r="DK10" s="8" t="s">
        <v>375</v>
      </c>
      <c r="DL10" s="8" t="s">
        <v>376</v>
      </c>
      <c r="DM10" s="8" t="s">
        <v>377</v>
      </c>
      <c r="DN10" s="8" t="s">
        <v>378</v>
      </c>
      <c r="DO10" s="8" t="s">
        <v>379</v>
      </c>
      <c r="DP10" s="8" t="s">
        <v>380</v>
      </c>
      <c r="DQ10" s="8" t="s">
        <v>381</v>
      </c>
      <c r="DR10" s="8" t="s">
        <v>382</v>
      </c>
      <c r="DS10" s="8" t="s">
        <v>383</v>
      </c>
      <c r="DT10" s="8" t="s">
        <v>384</v>
      </c>
      <c r="DU10" s="8" t="s">
        <v>385</v>
      </c>
      <c r="DV10" s="8" t="s">
        <v>386</v>
      </c>
      <c r="DW10" s="8" t="s">
        <v>387</v>
      </c>
      <c r="DX10" s="8" t="s">
        <v>388</v>
      </c>
      <c r="DY10" s="8" t="s">
        <v>389</v>
      </c>
      <c r="DZ10" s="8" t="s">
        <v>390</v>
      </c>
      <c r="EA10" s="8" t="s">
        <v>391</v>
      </c>
      <c r="EB10" s="8" t="s">
        <v>392</v>
      </c>
      <c r="EC10" s="8" t="s">
        <v>393</v>
      </c>
      <c r="ED10" s="8" t="s">
        <v>394</v>
      </c>
      <c r="EE10" s="8" t="s">
        <v>395</v>
      </c>
      <c r="EF10" s="8" t="s">
        <v>396</v>
      </c>
      <c r="EG10" s="8" t="s">
        <v>397</v>
      </c>
      <c r="EH10" s="8" t="s">
        <v>398</v>
      </c>
      <c r="EI10" s="8" t="s">
        <v>399</v>
      </c>
      <c r="EJ10" s="8" t="s">
        <v>400</v>
      </c>
      <c r="EK10" s="8" t="s">
        <v>401</v>
      </c>
      <c r="EL10" s="8" t="s">
        <v>402</v>
      </c>
      <c r="EM10" s="8" t="s">
        <v>403</v>
      </c>
      <c r="EN10" s="8" t="s">
        <v>404</v>
      </c>
      <c r="EO10" s="8" t="s">
        <v>405</v>
      </c>
      <c r="EP10" s="8" t="s">
        <v>406</v>
      </c>
      <c r="EQ10" s="8" t="s">
        <v>407</v>
      </c>
      <c r="ER10" s="8" t="s">
        <v>408</v>
      </c>
      <c r="ES10" s="8" t="s">
        <v>409</v>
      </c>
      <c r="ET10" s="8" t="s">
        <v>410</v>
      </c>
      <c r="EU10" s="8" t="s">
        <v>411</v>
      </c>
      <c r="EV10" s="8" t="s">
        <v>412</v>
      </c>
      <c r="EW10" s="8" t="s">
        <v>413</v>
      </c>
      <c r="EX10" s="8" t="s">
        <v>414</v>
      </c>
      <c r="EY10" s="8" t="s">
        <v>415</v>
      </c>
      <c r="EZ10" s="8" t="s">
        <v>416</v>
      </c>
      <c r="FA10" s="8" t="s">
        <v>417</v>
      </c>
      <c r="FB10" s="8" t="s">
        <v>418</v>
      </c>
      <c r="FC10" s="8" t="s">
        <v>419</v>
      </c>
      <c r="FD10" s="8" t="s">
        <v>420</v>
      </c>
      <c r="FE10" s="8" t="s">
        <v>421</v>
      </c>
      <c r="FF10" s="8" t="s">
        <v>422</v>
      </c>
      <c r="FG10" s="8" t="s">
        <v>423</v>
      </c>
      <c r="FH10" s="8" t="s">
        <v>424</v>
      </c>
      <c r="FI10" s="8" t="s">
        <v>425</v>
      </c>
      <c r="FJ10" s="8" t="s">
        <v>426</v>
      </c>
      <c r="FK10" s="8" t="s">
        <v>427</v>
      </c>
      <c r="FL10" s="8" t="s">
        <v>428</v>
      </c>
      <c r="FM10" s="8" t="s">
        <v>429</v>
      </c>
      <c r="FN10" s="8" t="s">
        <v>430</v>
      </c>
      <c r="FO10" s="8" t="s">
        <v>431</v>
      </c>
      <c r="FP10" s="8" t="s">
        <v>432</v>
      </c>
      <c r="FQ10" s="8" t="s">
        <v>433</v>
      </c>
      <c r="FR10" s="8" t="s">
        <v>434</v>
      </c>
      <c r="FS10" s="8" t="s">
        <v>435</v>
      </c>
      <c r="FT10" s="8" t="s">
        <v>436</v>
      </c>
      <c r="FU10" s="8" t="s">
        <v>437</v>
      </c>
      <c r="FV10" s="8" t="s">
        <v>438</v>
      </c>
      <c r="FW10" s="8" t="s">
        <v>439</v>
      </c>
      <c r="FX10" s="8" t="s">
        <v>440</v>
      </c>
      <c r="FY10" s="8" t="s">
        <v>441</v>
      </c>
      <c r="FZ10" s="8" t="s">
        <v>442</v>
      </c>
      <c r="GA10" s="8" t="s">
        <v>443</v>
      </c>
      <c r="GB10" s="8" t="s">
        <v>444</v>
      </c>
      <c r="GC10" s="8" t="s">
        <v>445</v>
      </c>
      <c r="GD10" s="8" t="s">
        <v>446</v>
      </c>
      <c r="GE10" s="8" t="s">
        <v>447</v>
      </c>
      <c r="GF10" s="8" t="s">
        <v>448</v>
      </c>
      <c r="GG10" s="8" t="s">
        <v>449</v>
      </c>
      <c r="GH10" s="8" t="s">
        <v>450</v>
      </c>
      <c r="GI10" s="8" t="s">
        <v>451</v>
      </c>
      <c r="GJ10" s="8" t="s">
        <v>452</v>
      </c>
      <c r="GK10" s="8" t="s">
        <v>453</v>
      </c>
      <c r="GL10" s="8" t="s">
        <v>454</v>
      </c>
      <c r="GM10" s="8" t="s">
        <v>455</v>
      </c>
      <c r="GN10" s="8" t="s">
        <v>456</v>
      </c>
      <c r="GO10" s="8" t="s">
        <v>457</v>
      </c>
      <c r="GP10" s="8" t="s">
        <v>458</v>
      </c>
      <c r="GQ10" s="8" t="s">
        <v>459</v>
      </c>
      <c r="GR10" s="8" t="s">
        <v>460</v>
      </c>
      <c r="GS10" s="8" t="s">
        <v>461</v>
      </c>
      <c r="GT10" s="8" t="s">
        <v>462</v>
      </c>
      <c r="GU10" s="8" t="s">
        <v>463</v>
      </c>
      <c r="GV10" s="8" t="s">
        <v>464</v>
      </c>
      <c r="GW10" s="8" t="s">
        <v>465</v>
      </c>
      <c r="GX10" s="8" t="s">
        <v>466</v>
      </c>
      <c r="GY10" s="8" t="s">
        <v>467</v>
      </c>
      <c r="GZ10" s="8" t="s">
        <v>468</v>
      </c>
      <c r="HA10" s="8" t="s">
        <v>469</v>
      </c>
      <c r="HB10" s="8" t="s">
        <v>470</v>
      </c>
      <c r="HC10" s="8" t="s">
        <v>471</v>
      </c>
      <c r="HD10" s="8" t="s">
        <v>472</v>
      </c>
      <c r="HE10" s="8" t="s">
        <v>473</v>
      </c>
      <c r="HF10" s="8" t="s">
        <v>474</v>
      </c>
      <c r="HG10" s="8" t="s">
        <v>475</v>
      </c>
      <c r="HH10" s="8" t="s">
        <v>476</v>
      </c>
      <c r="HI10" s="8" t="s">
        <v>477</v>
      </c>
      <c r="HJ10" s="8" t="s">
        <v>478</v>
      </c>
      <c r="HK10" s="8" t="s">
        <v>479</v>
      </c>
      <c r="HL10" s="8" t="s">
        <v>480</v>
      </c>
      <c r="HM10" s="8" t="s">
        <v>481</v>
      </c>
      <c r="HN10" s="8" t="s">
        <v>482</v>
      </c>
      <c r="HO10" s="8" t="s">
        <v>483</v>
      </c>
      <c r="HP10" s="8" t="s">
        <v>484</v>
      </c>
      <c r="HQ10" s="8" t="s">
        <v>485</v>
      </c>
      <c r="HR10" s="8" t="s">
        <v>486</v>
      </c>
      <c r="HS10" s="8" t="s">
        <v>487</v>
      </c>
      <c r="HT10" s="8" t="s">
        <v>488</v>
      </c>
      <c r="HU10" s="8" t="s">
        <v>489</v>
      </c>
      <c r="HV10" s="8" t="s">
        <v>490</v>
      </c>
      <c r="HW10" s="8" t="s">
        <v>491</v>
      </c>
      <c r="HX10" s="8" t="s">
        <v>492</v>
      </c>
      <c r="HY10" s="8" t="s">
        <v>493</v>
      </c>
      <c r="HZ10" s="8" t="s">
        <v>494</v>
      </c>
      <c r="IA10" s="8" t="s">
        <v>495</v>
      </c>
      <c r="IB10" s="8" t="s">
        <v>496</v>
      </c>
      <c r="IC10" s="8" t="s">
        <v>497</v>
      </c>
      <c r="ID10" s="8" t="s">
        <v>498</v>
      </c>
      <c r="IE10" s="8" t="s">
        <v>499</v>
      </c>
      <c r="IF10" s="8" t="s">
        <v>500</v>
      </c>
      <c r="IG10" s="8" t="s">
        <v>501</v>
      </c>
      <c r="IH10" s="8" t="s">
        <v>502</v>
      </c>
      <c r="II10" s="8" t="s">
        <v>503</v>
      </c>
      <c r="IJ10" s="8" t="s">
        <v>504</v>
      </c>
      <c r="IK10" s="8" t="s">
        <v>505</v>
      </c>
      <c r="IL10" s="8" t="s">
        <v>506</v>
      </c>
      <c r="IM10" s="8" t="s">
        <v>507</v>
      </c>
      <c r="IN10" s="8" t="s">
        <v>508</v>
      </c>
      <c r="IO10" s="8" t="s">
        <v>509</v>
      </c>
      <c r="IP10" s="8" t="s">
        <v>510</v>
      </c>
      <c r="IQ10" s="8" t="s">
        <v>511</v>
      </c>
    </row>
    <row r="11" spans="1:251">
      <c r="A11" s="10">
        <v>42036</v>
      </c>
      <c r="B11" s="9">
        <v>12559.07</v>
      </c>
      <c r="C11" s="9">
        <v>11647.761</v>
      </c>
      <c r="D11" s="9">
        <v>2141.8510000000001</v>
      </c>
      <c r="E11" s="9">
        <v>923.74800000000005</v>
      </c>
      <c r="F11" s="9">
        <v>372.92599999999999</v>
      </c>
      <c r="G11" s="9">
        <v>456.50900000000001</v>
      </c>
      <c r="H11" s="9">
        <v>547.75300000000004</v>
      </c>
      <c r="I11" s="9">
        <v>281.38200000000001</v>
      </c>
      <c r="J11" s="9">
        <v>535.25599999999997</v>
      </c>
      <c r="K11" s="9">
        <v>136.125</v>
      </c>
      <c r="L11" s="9">
        <v>124.176</v>
      </c>
      <c r="M11" s="9">
        <v>235.11500000000001</v>
      </c>
      <c r="N11" s="9">
        <v>306.964</v>
      </c>
      <c r="O11" s="9">
        <v>287.88600000000002</v>
      </c>
      <c r="P11" s="9">
        <v>538.27800000000002</v>
      </c>
      <c r="Q11" s="9">
        <v>291.68700000000001</v>
      </c>
      <c r="R11" s="9">
        <v>1218.1030000000001</v>
      </c>
      <c r="S11" s="9">
        <v>9505.91</v>
      </c>
      <c r="T11" s="9">
        <v>7679.549</v>
      </c>
      <c r="U11" s="9">
        <v>7291.0420000000004</v>
      </c>
      <c r="V11" s="9">
        <v>188.06</v>
      </c>
      <c r="W11" s="9">
        <v>200.21799999999999</v>
      </c>
      <c r="X11" s="9">
        <v>192.191</v>
      </c>
      <c r="Y11" s="9">
        <v>100.123</v>
      </c>
      <c r="Z11" s="9">
        <v>69.335999999999999</v>
      </c>
      <c r="AA11" s="9">
        <v>5913.1880000000001</v>
      </c>
      <c r="AB11" s="9">
        <v>440.61599999999999</v>
      </c>
      <c r="AC11" s="9">
        <v>400.11599999999999</v>
      </c>
      <c r="AD11" s="9">
        <v>925.62900000000002</v>
      </c>
      <c r="AE11" s="9">
        <v>1237.192</v>
      </c>
      <c r="AF11" s="9">
        <v>6442.357</v>
      </c>
      <c r="AG11" s="9">
        <v>1826.3610000000001</v>
      </c>
      <c r="AH11" s="9">
        <v>911.30799999999999</v>
      </c>
      <c r="AI11" s="9">
        <v>11162.831</v>
      </c>
      <c r="AJ11" s="9">
        <v>1396.239</v>
      </c>
      <c r="AK11" s="9">
        <v>1502.499</v>
      </c>
      <c r="AL11" s="9">
        <v>1436.1130000000001</v>
      </c>
      <c r="AM11" s="9">
        <v>86.716999999999999</v>
      </c>
      <c r="AN11" s="9">
        <v>80.162000000000006</v>
      </c>
      <c r="AO11" s="9">
        <v>35.017000000000003</v>
      </c>
      <c r="AP11" s="9">
        <v>45.145000000000003</v>
      </c>
      <c r="AQ11" s="9">
        <v>44.079000000000001</v>
      </c>
      <c r="AR11" s="9">
        <v>36.082000000000001</v>
      </c>
      <c r="AS11" s="9">
        <v>46.139000000000003</v>
      </c>
      <c r="AT11" s="9">
        <v>3.4319999999999999</v>
      </c>
      <c r="AU11" s="9">
        <v>21.541</v>
      </c>
      <c r="AV11" s="9">
        <v>23.648</v>
      </c>
      <c r="AW11" s="9">
        <v>23.798999999999999</v>
      </c>
      <c r="AX11" s="9">
        <v>32.713999999999999</v>
      </c>
      <c r="AY11" s="9">
        <v>55.762999999999998</v>
      </c>
      <c r="AZ11" s="9">
        <v>24.399000000000001</v>
      </c>
      <c r="BA11" s="9">
        <v>6.5549999999999997</v>
      </c>
      <c r="BB11" s="9">
        <v>1349.396</v>
      </c>
      <c r="BC11" s="9">
        <v>854.40899999999999</v>
      </c>
      <c r="BD11" s="9">
        <v>792.9</v>
      </c>
      <c r="BE11" s="9">
        <v>31.920999999999999</v>
      </c>
      <c r="BF11" s="9">
        <v>29.588000000000001</v>
      </c>
      <c r="BG11" s="9">
        <v>29.724</v>
      </c>
      <c r="BH11" s="9">
        <v>4.3129999999999997</v>
      </c>
      <c r="BI11" s="9">
        <v>19.396000000000001</v>
      </c>
      <c r="BJ11" s="9">
        <v>680.97</v>
      </c>
      <c r="BK11" s="9">
        <v>55.308999999999997</v>
      </c>
      <c r="BL11" s="9">
        <v>33.33</v>
      </c>
      <c r="BM11" s="9">
        <v>84.8</v>
      </c>
      <c r="BN11" s="9">
        <v>189.85300000000001</v>
      </c>
      <c r="BO11" s="9">
        <v>664.55499999999995</v>
      </c>
      <c r="BP11" s="9">
        <v>494.98700000000002</v>
      </c>
      <c r="BQ11" s="9">
        <v>66.385999999999996</v>
      </c>
      <c r="BR11" s="9">
        <v>1502.499</v>
      </c>
      <c r="BS11" s="9">
        <v>2582.4369999999999</v>
      </c>
      <c r="BT11" s="9">
        <v>2444.5659999999998</v>
      </c>
      <c r="BU11" s="9">
        <v>195.77699999999999</v>
      </c>
      <c r="BV11" s="9">
        <v>171.471</v>
      </c>
      <c r="BW11" s="9">
        <v>92.468000000000004</v>
      </c>
      <c r="BX11" s="9">
        <v>79.004000000000005</v>
      </c>
      <c r="BY11" s="9">
        <v>136.845</v>
      </c>
      <c r="BZ11" s="9">
        <v>34.627000000000002</v>
      </c>
      <c r="CA11" s="9">
        <v>144.39099999999999</v>
      </c>
      <c r="CB11" s="9">
        <v>0.73299999999999998</v>
      </c>
      <c r="CC11" s="9">
        <v>25.777999999999999</v>
      </c>
      <c r="CD11" s="9">
        <v>64.316000000000003</v>
      </c>
      <c r="CE11" s="9">
        <v>55.125999999999998</v>
      </c>
      <c r="CF11" s="9">
        <v>52.029000000000003</v>
      </c>
      <c r="CG11" s="9">
        <v>123.363</v>
      </c>
      <c r="CH11" s="9">
        <v>48.109000000000002</v>
      </c>
      <c r="CI11" s="9">
        <v>24.305</v>
      </c>
      <c r="CJ11" s="9">
        <v>2248.7890000000002</v>
      </c>
      <c r="CK11" s="9">
        <v>1873.1659999999999</v>
      </c>
      <c r="CL11" s="9">
        <v>1779.5450000000001</v>
      </c>
      <c r="CM11" s="9">
        <v>54.082000000000001</v>
      </c>
      <c r="CN11" s="9">
        <v>39.539000000000001</v>
      </c>
      <c r="CO11" s="9">
        <v>65.652000000000001</v>
      </c>
      <c r="CP11" s="9">
        <v>2.625</v>
      </c>
      <c r="CQ11" s="9">
        <v>21.141999999999999</v>
      </c>
      <c r="CR11" s="9">
        <v>1486.7149999999999</v>
      </c>
      <c r="CS11" s="9">
        <v>124.839</v>
      </c>
      <c r="CT11" s="9">
        <v>101.01600000000001</v>
      </c>
      <c r="CU11" s="9">
        <v>160.595</v>
      </c>
      <c r="CV11" s="9">
        <v>375.226</v>
      </c>
      <c r="CW11" s="9">
        <v>1497.94</v>
      </c>
      <c r="CX11" s="9">
        <v>375.62400000000002</v>
      </c>
      <c r="CY11" s="9">
        <v>137.87100000000001</v>
      </c>
      <c r="CZ11" s="9">
        <v>2582.4369999999999</v>
      </c>
      <c r="DA11" s="9">
        <v>1607.384</v>
      </c>
      <c r="DB11" s="9">
        <v>1535.492</v>
      </c>
      <c r="DC11" s="9">
        <v>164.43700000000001</v>
      </c>
      <c r="DD11" s="9">
        <v>148.114</v>
      </c>
      <c r="DE11" s="9">
        <v>84.747</v>
      </c>
      <c r="DF11" s="9">
        <v>63.366999999999997</v>
      </c>
      <c r="DG11" s="9">
        <v>114.054</v>
      </c>
      <c r="DH11" s="9">
        <v>34.06</v>
      </c>
      <c r="DI11" s="9">
        <v>115.233</v>
      </c>
      <c r="DJ11" s="9">
        <v>10.917999999999999</v>
      </c>
      <c r="DK11" s="9">
        <v>19.785</v>
      </c>
      <c r="DL11" s="9">
        <v>44.685000000000002</v>
      </c>
      <c r="DM11" s="9">
        <v>46.738</v>
      </c>
      <c r="DN11" s="9">
        <v>56.691000000000003</v>
      </c>
      <c r="DO11" s="9">
        <v>93.034999999999997</v>
      </c>
      <c r="DP11" s="9">
        <v>55.079000000000001</v>
      </c>
      <c r="DQ11" s="9">
        <v>16.324000000000002</v>
      </c>
      <c r="DR11" s="9">
        <v>1371.0550000000001</v>
      </c>
      <c r="DS11" s="9">
        <v>990.48699999999997</v>
      </c>
      <c r="DT11" s="9">
        <v>964.779</v>
      </c>
      <c r="DU11" s="9">
        <v>15.509</v>
      </c>
      <c r="DV11" s="9">
        <v>10.199</v>
      </c>
      <c r="DW11" s="9">
        <v>13.24</v>
      </c>
      <c r="DX11" s="9">
        <v>6.7859999999999996</v>
      </c>
      <c r="DY11" s="9">
        <v>3.17</v>
      </c>
      <c r="DZ11" s="9">
        <v>802.39599999999996</v>
      </c>
      <c r="EA11" s="9">
        <v>41.326999999999998</v>
      </c>
      <c r="EB11" s="9">
        <v>43.055</v>
      </c>
      <c r="EC11" s="9">
        <v>103.709</v>
      </c>
      <c r="ED11" s="9">
        <v>119.646</v>
      </c>
      <c r="EE11" s="9">
        <v>870.84199999999998</v>
      </c>
      <c r="EF11" s="9">
        <v>380.56799999999998</v>
      </c>
      <c r="EG11" s="9">
        <v>71.891999999999996</v>
      </c>
      <c r="EH11" s="9">
        <v>1607.384</v>
      </c>
      <c r="EI11" s="9">
        <v>1104.3340000000001</v>
      </c>
      <c r="EJ11" s="9">
        <v>1019.092</v>
      </c>
      <c r="EK11" s="9">
        <v>111.315</v>
      </c>
      <c r="EL11" s="9">
        <v>84.494</v>
      </c>
      <c r="EM11" s="9">
        <v>32.944000000000003</v>
      </c>
      <c r="EN11" s="9">
        <v>51.55</v>
      </c>
      <c r="EO11" s="9">
        <v>46.427</v>
      </c>
      <c r="EP11" s="9">
        <v>38.067</v>
      </c>
      <c r="EQ11" s="9">
        <v>37.271000000000001</v>
      </c>
      <c r="ER11" s="9">
        <v>20.853999999999999</v>
      </c>
      <c r="ES11" s="9">
        <v>22.677</v>
      </c>
      <c r="ET11" s="9">
        <v>10.292</v>
      </c>
      <c r="EU11" s="9">
        <v>43.582999999999998</v>
      </c>
      <c r="EV11" s="9">
        <v>30.619</v>
      </c>
      <c r="EW11" s="9">
        <v>47.927</v>
      </c>
      <c r="EX11" s="9">
        <v>36.566000000000003</v>
      </c>
      <c r="EY11" s="9">
        <v>26.821000000000002</v>
      </c>
      <c r="EZ11" s="9">
        <v>907.77700000000004</v>
      </c>
      <c r="FA11" s="9">
        <v>829.31299999999999</v>
      </c>
      <c r="FB11" s="9">
        <v>799.03499999999997</v>
      </c>
      <c r="FC11" s="9">
        <v>17.238</v>
      </c>
      <c r="FD11" s="9">
        <v>13.041</v>
      </c>
      <c r="FE11" s="9">
        <v>14.327</v>
      </c>
      <c r="FF11" s="9">
        <v>9.6180000000000003</v>
      </c>
      <c r="FG11" s="9">
        <v>5.2670000000000003</v>
      </c>
      <c r="FH11" s="9">
        <v>563.28800000000001</v>
      </c>
      <c r="FI11" s="9">
        <v>56.235999999999997</v>
      </c>
      <c r="FJ11" s="9">
        <v>61.13</v>
      </c>
      <c r="FK11" s="9">
        <v>148.66</v>
      </c>
      <c r="FL11" s="9">
        <v>106.14100000000001</v>
      </c>
      <c r="FM11" s="9">
        <v>723.173</v>
      </c>
      <c r="FN11" s="9">
        <v>78.462999999999994</v>
      </c>
      <c r="FO11" s="9">
        <v>85.242999999999995</v>
      </c>
      <c r="FP11" s="9">
        <v>1104.3340000000001</v>
      </c>
      <c r="FQ11" s="9">
        <v>1581.6120000000001</v>
      </c>
      <c r="FR11" s="9">
        <v>1498.1469999999999</v>
      </c>
      <c r="FS11" s="9">
        <v>117.447</v>
      </c>
      <c r="FT11" s="9">
        <v>97.644999999999996</v>
      </c>
      <c r="FU11" s="9">
        <v>29.329000000000001</v>
      </c>
      <c r="FV11" s="9">
        <v>67.787000000000006</v>
      </c>
      <c r="FW11" s="9">
        <v>56.908999999999999</v>
      </c>
      <c r="FX11" s="9">
        <v>40.735999999999997</v>
      </c>
      <c r="FY11" s="9">
        <v>47.215000000000003</v>
      </c>
      <c r="FZ11" s="9">
        <v>28.661000000000001</v>
      </c>
      <c r="GA11" s="9">
        <v>20.463000000000001</v>
      </c>
      <c r="GB11" s="9">
        <v>30.501000000000001</v>
      </c>
      <c r="GC11" s="9">
        <v>32.133000000000003</v>
      </c>
      <c r="GD11" s="9">
        <v>35.012</v>
      </c>
      <c r="GE11" s="9">
        <v>66.027000000000001</v>
      </c>
      <c r="GF11" s="9">
        <v>31.617999999999999</v>
      </c>
      <c r="GG11" s="9">
        <v>19.800999999999998</v>
      </c>
      <c r="GH11" s="9">
        <v>1380.7</v>
      </c>
      <c r="GI11" s="9">
        <v>1189.7270000000001</v>
      </c>
      <c r="GJ11" s="9">
        <v>1100.2550000000001</v>
      </c>
      <c r="GK11" s="9">
        <v>42.268000000000001</v>
      </c>
      <c r="GL11" s="9">
        <v>47.204000000000001</v>
      </c>
      <c r="GM11" s="9">
        <v>38.326999999999998</v>
      </c>
      <c r="GN11" s="9">
        <v>37.323999999999998</v>
      </c>
      <c r="GO11" s="9">
        <v>11.278</v>
      </c>
      <c r="GP11" s="9">
        <v>979.75099999999998</v>
      </c>
      <c r="GQ11" s="9">
        <v>66.227000000000004</v>
      </c>
      <c r="GR11" s="9">
        <v>53.994</v>
      </c>
      <c r="GS11" s="9">
        <v>89.754999999999995</v>
      </c>
      <c r="GT11" s="9">
        <v>203.11600000000001</v>
      </c>
      <c r="GU11" s="9">
        <v>986.61099999999999</v>
      </c>
      <c r="GV11" s="9">
        <v>190.97300000000001</v>
      </c>
      <c r="GW11" s="9">
        <v>83.465000000000003</v>
      </c>
      <c r="GX11" s="9">
        <v>1581.6120000000001</v>
      </c>
      <c r="GY11" s="9">
        <v>1013.178</v>
      </c>
      <c r="GZ11" s="9">
        <v>929.79300000000001</v>
      </c>
      <c r="HA11" s="9">
        <v>106.806</v>
      </c>
      <c r="HB11" s="9">
        <v>92.751999999999995</v>
      </c>
      <c r="HC11" s="9">
        <v>33.911000000000001</v>
      </c>
      <c r="HD11" s="9">
        <v>58.841000000000001</v>
      </c>
      <c r="HE11" s="9">
        <v>48.655999999999999</v>
      </c>
      <c r="HF11" s="9">
        <v>44.094999999999999</v>
      </c>
      <c r="HG11" s="9">
        <v>45.146999999999998</v>
      </c>
      <c r="HH11" s="9">
        <v>38.624000000000002</v>
      </c>
      <c r="HI11" s="9">
        <v>5.3760000000000003</v>
      </c>
      <c r="HJ11" s="9">
        <v>28.702999999999999</v>
      </c>
      <c r="HK11" s="9">
        <v>38.643999999999998</v>
      </c>
      <c r="HL11" s="9">
        <v>25.404</v>
      </c>
      <c r="HM11" s="9">
        <v>62.052999999999997</v>
      </c>
      <c r="HN11" s="9">
        <v>30.699000000000002</v>
      </c>
      <c r="HO11" s="9">
        <v>14.054</v>
      </c>
      <c r="HP11" s="9">
        <v>822.98599999999999</v>
      </c>
      <c r="HQ11" s="9">
        <v>739.41899999999998</v>
      </c>
      <c r="HR11" s="9">
        <v>700.35799999999995</v>
      </c>
      <c r="HS11" s="9">
        <v>10.007</v>
      </c>
      <c r="HT11" s="9">
        <v>29.053000000000001</v>
      </c>
      <c r="HU11" s="9">
        <v>10.728999999999999</v>
      </c>
      <c r="HV11" s="9">
        <v>22.120999999999999</v>
      </c>
      <c r="HW11" s="9">
        <v>3.919</v>
      </c>
      <c r="HX11" s="9">
        <v>502.77699999999999</v>
      </c>
      <c r="HY11" s="9">
        <v>44.676000000000002</v>
      </c>
      <c r="HZ11" s="9">
        <v>49.158000000000001</v>
      </c>
      <c r="IA11" s="9">
        <v>142.80799999999999</v>
      </c>
      <c r="IB11" s="9">
        <v>114.376</v>
      </c>
      <c r="IC11" s="9">
        <v>625.04300000000001</v>
      </c>
      <c r="ID11" s="9">
        <v>83.566999999999993</v>
      </c>
      <c r="IE11" s="9">
        <v>83.385000000000005</v>
      </c>
      <c r="IF11" s="9">
        <v>1013.178</v>
      </c>
      <c r="IG11" s="9">
        <v>711.40099999999995</v>
      </c>
      <c r="IH11" s="9">
        <v>662.75900000000001</v>
      </c>
      <c r="II11" s="9">
        <v>69.959999999999994</v>
      </c>
      <c r="IJ11" s="9">
        <v>63.204000000000001</v>
      </c>
      <c r="IK11" s="9">
        <v>30.670999999999999</v>
      </c>
      <c r="IL11" s="9">
        <v>32.533000000000001</v>
      </c>
      <c r="IM11" s="9">
        <v>46.808</v>
      </c>
      <c r="IN11" s="9">
        <v>16.396000000000001</v>
      </c>
      <c r="IO11" s="9">
        <v>48.701999999999998</v>
      </c>
      <c r="IP11" s="9">
        <v>5.7869999999999999</v>
      </c>
      <c r="IQ11" s="9">
        <v>6.4989999999999997</v>
      </c>
    </row>
    <row r="12" spans="1:251">
      <c r="A12" s="10">
        <v>42401</v>
      </c>
      <c r="B12" s="9">
        <v>12829.681</v>
      </c>
      <c r="C12" s="9">
        <v>11917.995999999999</v>
      </c>
      <c r="D12" s="9">
        <v>2187.8679999999999</v>
      </c>
      <c r="E12" s="9">
        <v>952.89200000000005</v>
      </c>
      <c r="F12" s="9">
        <v>395.87400000000002</v>
      </c>
      <c r="G12" s="9">
        <v>457.27199999999999</v>
      </c>
      <c r="H12" s="9">
        <v>558.64700000000005</v>
      </c>
      <c r="I12" s="9">
        <v>293.18400000000003</v>
      </c>
      <c r="J12" s="9">
        <v>546.91800000000001</v>
      </c>
      <c r="K12" s="9">
        <v>132.97999999999999</v>
      </c>
      <c r="L12" s="9">
        <v>138.61699999999999</v>
      </c>
      <c r="M12" s="9">
        <v>252.00899999999999</v>
      </c>
      <c r="N12" s="9">
        <v>289.64499999999998</v>
      </c>
      <c r="O12" s="9">
        <v>311.86200000000002</v>
      </c>
      <c r="P12" s="9">
        <v>546.04600000000005</v>
      </c>
      <c r="Q12" s="9">
        <v>307.47000000000003</v>
      </c>
      <c r="R12" s="9">
        <v>1234.9760000000001</v>
      </c>
      <c r="S12" s="9">
        <v>9730.1280000000006</v>
      </c>
      <c r="T12" s="9">
        <v>7836.8469999999998</v>
      </c>
      <c r="U12" s="9">
        <v>7450.6660000000002</v>
      </c>
      <c r="V12" s="9">
        <v>199.98099999999999</v>
      </c>
      <c r="W12" s="9">
        <v>184.096</v>
      </c>
      <c r="X12" s="9">
        <v>187.79499999999999</v>
      </c>
      <c r="Y12" s="9">
        <v>107.90300000000001</v>
      </c>
      <c r="Z12" s="9">
        <v>65.697999999999993</v>
      </c>
      <c r="AA12" s="9">
        <v>6049.1540000000005</v>
      </c>
      <c r="AB12" s="9">
        <v>442.78500000000003</v>
      </c>
      <c r="AC12" s="9">
        <v>403.22699999999998</v>
      </c>
      <c r="AD12" s="9">
        <v>941.68100000000004</v>
      </c>
      <c r="AE12" s="9">
        <v>1219.2349999999999</v>
      </c>
      <c r="AF12" s="9">
        <v>6617.6120000000001</v>
      </c>
      <c r="AG12" s="9">
        <v>1893.2819999999999</v>
      </c>
      <c r="AH12" s="9">
        <v>911.68499999999995</v>
      </c>
      <c r="AI12" s="9">
        <v>11346.468999999999</v>
      </c>
      <c r="AJ12" s="9">
        <v>1483.212</v>
      </c>
      <c r="AK12" s="9">
        <v>1528.7950000000001</v>
      </c>
      <c r="AL12" s="9">
        <v>1467.2270000000001</v>
      </c>
      <c r="AM12" s="9">
        <v>97.783000000000001</v>
      </c>
      <c r="AN12" s="9">
        <v>91.897999999999996</v>
      </c>
      <c r="AO12" s="9">
        <v>34.889000000000003</v>
      </c>
      <c r="AP12" s="9">
        <v>56.8</v>
      </c>
      <c r="AQ12" s="9">
        <v>47.478999999999999</v>
      </c>
      <c r="AR12" s="9">
        <v>44.417999999999999</v>
      </c>
      <c r="AS12" s="9">
        <v>48.555</v>
      </c>
      <c r="AT12" s="9">
        <v>5.5339999999999998</v>
      </c>
      <c r="AU12" s="9">
        <v>30.79</v>
      </c>
      <c r="AV12" s="9">
        <v>30.841999999999999</v>
      </c>
      <c r="AW12" s="9">
        <v>19.861000000000001</v>
      </c>
      <c r="AX12" s="9">
        <v>41.194000000000003</v>
      </c>
      <c r="AY12" s="9">
        <v>67.311000000000007</v>
      </c>
      <c r="AZ12" s="9">
        <v>24.587</v>
      </c>
      <c r="BA12" s="9">
        <v>5.8849999999999998</v>
      </c>
      <c r="BB12" s="9">
        <v>1369.444</v>
      </c>
      <c r="BC12" s="9">
        <v>857.63499999999999</v>
      </c>
      <c r="BD12" s="9">
        <v>791.95299999999997</v>
      </c>
      <c r="BE12" s="9">
        <v>38.728999999999999</v>
      </c>
      <c r="BF12" s="9">
        <v>26.952000000000002</v>
      </c>
      <c r="BG12" s="9">
        <v>36.350999999999999</v>
      </c>
      <c r="BH12" s="9">
        <v>6.1660000000000004</v>
      </c>
      <c r="BI12" s="9">
        <v>16.837</v>
      </c>
      <c r="BJ12" s="9">
        <v>702.48199999999997</v>
      </c>
      <c r="BK12" s="9">
        <v>45.545999999999999</v>
      </c>
      <c r="BL12" s="9">
        <v>27.998000000000001</v>
      </c>
      <c r="BM12" s="9">
        <v>81.606999999999999</v>
      </c>
      <c r="BN12" s="9">
        <v>184.18899999999999</v>
      </c>
      <c r="BO12" s="9">
        <v>673.44600000000003</v>
      </c>
      <c r="BP12" s="9">
        <v>511.81</v>
      </c>
      <c r="BQ12" s="9">
        <v>61.567999999999998</v>
      </c>
      <c r="BR12" s="9">
        <v>1528.7950000000001</v>
      </c>
      <c r="BS12" s="9">
        <v>2616.8879999999999</v>
      </c>
      <c r="BT12" s="9">
        <v>2493.23</v>
      </c>
      <c r="BU12" s="9">
        <v>223.393</v>
      </c>
      <c r="BV12" s="9">
        <v>196.65199999999999</v>
      </c>
      <c r="BW12" s="9">
        <v>112.899</v>
      </c>
      <c r="BX12" s="9">
        <v>83.753</v>
      </c>
      <c r="BY12" s="9">
        <v>156.61199999999999</v>
      </c>
      <c r="BZ12" s="9">
        <v>40.04</v>
      </c>
      <c r="CA12" s="9">
        <v>164.124</v>
      </c>
      <c r="CB12" s="9">
        <v>1.155</v>
      </c>
      <c r="CC12" s="9">
        <v>27.670999999999999</v>
      </c>
      <c r="CD12" s="9">
        <v>65.326999999999998</v>
      </c>
      <c r="CE12" s="9">
        <v>60.981000000000002</v>
      </c>
      <c r="CF12" s="9">
        <v>70.343999999999994</v>
      </c>
      <c r="CG12" s="9">
        <v>142.179</v>
      </c>
      <c r="CH12" s="9">
        <v>54.472999999999999</v>
      </c>
      <c r="CI12" s="9">
        <v>26.741</v>
      </c>
      <c r="CJ12" s="9">
        <v>2269.837</v>
      </c>
      <c r="CK12" s="9">
        <v>1879.336</v>
      </c>
      <c r="CL12" s="9">
        <v>1798.723</v>
      </c>
      <c r="CM12" s="9">
        <v>55.146999999999998</v>
      </c>
      <c r="CN12" s="9">
        <v>25.466999999999999</v>
      </c>
      <c r="CO12" s="9">
        <v>65.739000000000004</v>
      </c>
      <c r="CP12" s="9">
        <v>3.153</v>
      </c>
      <c r="CQ12" s="9">
        <v>11.131</v>
      </c>
      <c r="CR12" s="9">
        <v>1483.9369999999999</v>
      </c>
      <c r="CS12" s="9">
        <v>117.59699999999999</v>
      </c>
      <c r="CT12" s="9">
        <v>88.882000000000005</v>
      </c>
      <c r="CU12" s="9">
        <v>188.91900000000001</v>
      </c>
      <c r="CV12" s="9">
        <v>364.79500000000002</v>
      </c>
      <c r="CW12" s="9">
        <v>1514.5409999999999</v>
      </c>
      <c r="CX12" s="9">
        <v>390.50099999999998</v>
      </c>
      <c r="CY12" s="9">
        <v>123.658</v>
      </c>
      <c r="CZ12" s="9">
        <v>2616.8879999999999</v>
      </c>
      <c r="DA12" s="9">
        <v>1638.4739999999999</v>
      </c>
      <c r="DB12" s="9">
        <v>1564.934</v>
      </c>
      <c r="DC12" s="9">
        <v>151.74700000000001</v>
      </c>
      <c r="DD12" s="9">
        <v>143.06800000000001</v>
      </c>
      <c r="DE12" s="9">
        <v>83.48</v>
      </c>
      <c r="DF12" s="9">
        <v>59.588000000000001</v>
      </c>
      <c r="DG12" s="9">
        <v>103.914</v>
      </c>
      <c r="DH12" s="9">
        <v>39.152999999999999</v>
      </c>
      <c r="DI12" s="9">
        <v>100.923</v>
      </c>
      <c r="DJ12" s="9">
        <v>11.762</v>
      </c>
      <c r="DK12" s="9">
        <v>28.388999999999999</v>
      </c>
      <c r="DL12" s="9">
        <v>49.982999999999997</v>
      </c>
      <c r="DM12" s="9">
        <v>37.411000000000001</v>
      </c>
      <c r="DN12" s="9">
        <v>55.673999999999999</v>
      </c>
      <c r="DO12" s="9">
        <v>85.980999999999995</v>
      </c>
      <c r="DP12" s="9">
        <v>57.085999999999999</v>
      </c>
      <c r="DQ12" s="9">
        <v>8.6790000000000003</v>
      </c>
      <c r="DR12" s="9">
        <v>1413.1880000000001</v>
      </c>
      <c r="DS12" s="9">
        <v>1002.865</v>
      </c>
      <c r="DT12" s="9">
        <v>966.83100000000002</v>
      </c>
      <c r="DU12" s="9">
        <v>20.170000000000002</v>
      </c>
      <c r="DV12" s="9">
        <v>15.864000000000001</v>
      </c>
      <c r="DW12" s="9">
        <v>16.702999999999999</v>
      </c>
      <c r="DX12" s="9">
        <v>11.285</v>
      </c>
      <c r="DY12" s="9">
        <v>5.08</v>
      </c>
      <c r="DZ12" s="9">
        <v>813.67399999999998</v>
      </c>
      <c r="EA12" s="9">
        <v>40.404000000000003</v>
      </c>
      <c r="EB12" s="9">
        <v>37.433999999999997</v>
      </c>
      <c r="EC12" s="9">
        <v>111.35299999999999</v>
      </c>
      <c r="ED12" s="9">
        <v>125.29600000000001</v>
      </c>
      <c r="EE12" s="9">
        <v>877.57</v>
      </c>
      <c r="EF12" s="9">
        <v>410.322</v>
      </c>
      <c r="EG12" s="9">
        <v>73.540000000000006</v>
      </c>
      <c r="EH12" s="9">
        <v>1638.4739999999999</v>
      </c>
      <c r="EI12" s="9">
        <v>1136.4490000000001</v>
      </c>
      <c r="EJ12" s="9">
        <v>1052.8699999999999</v>
      </c>
      <c r="EK12" s="9">
        <v>111.482</v>
      </c>
      <c r="EL12" s="9">
        <v>87.792000000000002</v>
      </c>
      <c r="EM12" s="9">
        <v>44.625</v>
      </c>
      <c r="EN12" s="9">
        <v>43.167000000000002</v>
      </c>
      <c r="EO12" s="9">
        <v>54.609000000000002</v>
      </c>
      <c r="EP12" s="9">
        <v>33.182000000000002</v>
      </c>
      <c r="EQ12" s="9">
        <v>48.406999999999996</v>
      </c>
      <c r="ER12" s="9">
        <v>17.061</v>
      </c>
      <c r="ES12" s="9">
        <v>18.388000000000002</v>
      </c>
      <c r="ET12" s="9">
        <v>15.064</v>
      </c>
      <c r="EU12" s="9">
        <v>45.177</v>
      </c>
      <c r="EV12" s="9">
        <v>27.550999999999998</v>
      </c>
      <c r="EW12" s="9">
        <v>51.487000000000002</v>
      </c>
      <c r="EX12" s="9">
        <v>36.305</v>
      </c>
      <c r="EY12" s="9">
        <v>23.690999999999999</v>
      </c>
      <c r="EZ12" s="9">
        <v>941.38800000000003</v>
      </c>
      <c r="FA12" s="9">
        <v>849.82399999999996</v>
      </c>
      <c r="FB12" s="9">
        <v>818.45299999999997</v>
      </c>
      <c r="FC12" s="9">
        <v>16.675999999999998</v>
      </c>
      <c r="FD12" s="9">
        <v>14.695</v>
      </c>
      <c r="FE12" s="9">
        <v>11.433</v>
      </c>
      <c r="FF12" s="9">
        <v>11.37</v>
      </c>
      <c r="FG12" s="9">
        <v>5.54</v>
      </c>
      <c r="FH12" s="9">
        <v>588.15</v>
      </c>
      <c r="FI12" s="9">
        <v>63.066000000000003</v>
      </c>
      <c r="FJ12" s="9">
        <v>67.78</v>
      </c>
      <c r="FK12" s="9">
        <v>130.82599999999999</v>
      </c>
      <c r="FL12" s="9">
        <v>101.54300000000001</v>
      </c>
      <c r="FM12" s="9">
        <v>748.28099999999995</v>
      </c>
      <c r="FN12" s="9">
        <v>91.563999999999993</v>
      </c>
      <c r="FO12" s="9">
        <v>83.578999999999994</v>
      </c>
      <c r="FP12" s="9">
        <v>1136.4490000000001</v>
      </c>
      <c r="FQ12" s="9">
        <v>1666.971</v>
      </c>
      <c r="FR12" s="9">
        <v>1569.44</v>
      </c>
      <c r="FS12" s="9">
        <v>120.59699999999999</v>
      </c>
      <c r="FT12" s="9">
        <v>109.95699999999999</v>
      </c>
      <c r="FU12" s="9">
        <v>30.274999999999999</v>
      </c>
      <c r="FV12" s="9">
        <v>79.682000000000002</v>
      </c>
      <c r="FW12" s="9">
        <v>66.046000000000006</v>
      </c>
      <c r="FX12" s="9">
        <v>43.911999999999999</v>
      </c>
      <c r="FY12" s="9">
        <v>54.256</v>
      </c>
      <c r="FZ12" s="9">
        <v>30.652999999999999</v>
      </c>
      <c r="GA12" s="9">
        <v>23.404</v>
      </c>
      <c r="GB12" s="9">
        <v>31.423999999999999</v>
      </c>
      <c r="GC12" s="9">
        <v>35.137999999999998</v>
      </c>
      <c r="GD12" s="9">
        <v>43.396000000000001</v>
      </c>
      <c r="GE12" s="9">
        <v>64.069000000000003</v>
      </c>
      <c r="GF12" s="9">
        <v>45.889000000000003</v>
      </c>
      <c r="GG12" s="9">
        <v>10.638999999999999</v>
      </c>
      <c r="GH12" s="9">
        <v>1448.8430000000001</v>
      </c>
      <c r="GI12" s="9">
        <v>1262.1099999999999</v>
      </c>
      <c r="GJ12" s="9">
        <v>1171.7059999999999</v>
      </c>
      <c r="GK12" s="9">
        <v>40.145000000000003</v>
      </c>
      <c r="GL12" s="9">
        <v>50.259</v>
      </c>
      <c r="GM12" s="9">
        <v>30.343</v>
      </c>
      <c r="GN12" s="9">
        <v>41.322000000000003</v>
      </c>
      <c r="GO12" s="9">
        <v>17.103000000000002</v>
      </c>
      <c r="GP12" s="9">
        <v>1033.44</v>
      </c>
      <c r="GQ12" s="9">
        <v>67.231999999999999</v>
      </c>
      <c r="GR12" s="9">
        <v>65.405000000000001</v>
      </c>
      <c r="GS12" s="9">
        <v>96.034000000000006</v>
      </c>
      <c r="GT12" s="9">
        <v>209.47300000000001</v>
      </c>
      <c r="GU12" s="9">
        <v>1052.636</v>
      </c>
      <c r="GV12" s="9">
        <v>186.733</v>
      </c>
      <c r="GW12" s="9">
        <v>97.531000000000006</v>
      </c>
      <c r="GX12" s="9">
        <v>1666.971</v>
      </c>
      <c r="GY12" s="9">
        <v>1045.538</v>
      </c>
      <c r="GZ12" s="9">
        <v>965.62699999999995</v>
      </c>
      <c r="HA12" s="9">
        <v>104.69199999999999</v>
      </c>
      <c r="HB12" s="9">
        <v>96.266000000000005</v>
      </c>
      <c r="HC12" s="9">
        <v>34.701000000000001</v>
      </c>
      <c r="HD12" s="9">
        <v>61.564999999999998</v>
      </c>
      <c r="HE12" s="9">
        <v>48.47</v>
      </c>
      <c r="HF12" s="9">
        <v>47.796999999999997</v>
      </c>
      <c r="HG12" s="9">
        <v>50.36</v>
      </c>
      <c r="HH12" s="9">
        <v>38.683999999999997</v>
      </c>
      <c r="HI12" s="9">
        <v>3.0390000000000001</v>
      </c>
      <c r="HJ12" s="9">
        <v>24.55</v>
      </c>
      <c r="HK12" s="9">
        <v>44.1</v>
      </c>
      <c r="HL12" s="9">
        <v>27.616</v>
      </c>
      <c r="HM12" s="9">
        <v>63.231999999999999</v>
      </c>
      <c r="HN12" s="9">
        <v>33.033999999999999</v>
      </c>
      <c r="HO12" s="9">
        <v>8.4260000000000002</v>
      </c>
      <c r="HP12" s="9">
        <v>860.93399999999997</v>
      </c>
      <c r="HQ12" s="9">
        <v>780.88199999999995</v>
      </c>
      <c r="HR12" s="9">
        <v>744.78800000000001</v>
      </c>
      <c r="HS12" s="9">
        <v>15.984999999999999</v>
      </c>
      <c r="HT12" s="9">
        <v>20.109000000000002</v>
      </c>
      <c r="HU12" s="9">
        <v>11.286</v>
      </c>
      <c r="HV12" s="9">
        <v>19.356000000000002</v>
      </c>
      <c r="HW12" s="9">
        <v>2.5329999999999999</v>
      </c>
      <c r="HX12" s="9">
        <v>528.05700000000002</v>
      </c>
      <c r="HY12" s="9">
        <v>57.661000000000001</v>
      </c>
      <c r="HZ12" s="9">
        <v>53.542999999999999</v>
      </c>
      <c r="IA12" s="9">
        <v>141.62100000000001</v>
      </c>
      <c r="IB12" s="9">
        <v>114.51300000000001</v>
      </c>
      <c r="IC12" s="9">
        <v>666.36900000000003</v>
      </c>
      <c r="ID12" s="9">
        <v>80.052999999999997</v>
      </c>
      <c r="IE12" s="9">
        <v>79.911000000000001</v>
      </c>
      <c r="IF12" s="9">
        <v>1045.538</v>
      </c>
      <c r="IG12" s="9">
        <v>686.625</v>
      </c>
      <c r="IH12" s="9">
        <v>640.02800000000002</v>
      </c>
      <c r="II12" s="9">
        <v>61.593000000000004</v>
      </c>
      <c r="IJ12" s="9">
        <v>57.042000000000002</v>
      </c>
      <c r="IK12" s="9">
        <v>25.082999999999998</v>
      </c>
      <c r="IL12" s="9">
        <v>31.959</v>
      </c>
      <c r="IM12" s="9">
        <v>38.247999999999998</v>
      </c>
      <c r="IN12" s="9">
        <v>18.794</v>
      </c>
      <c r="IO12" s="9">
        <v>40.000999999999998</v>
      </c>
      <c r="IP12" s="9">
        <v>7.1710000000000003</v>
      </c>
      <c r="IQ12" s="9">
        <v>6.9370000000000003</v>
      </c>
    </row>
    <row r="13" spans="1:251">
      <c r="A13" s="10">
        <v>42767</v>
      </c>
      <c r="B13" s="9">
        <v>12804.029</v>
      </c>
      <c r="C13" s="9">
        <v>11842.032999999999</v>
      </c>
      <c r="D13" s="9">
        <v>2141.8919999999998</v>
      </c>
      <c r="E13" s="9">
        <v>906.37699999999995</v>
      </c>
      <c r="F13" s="9">
        <v>375.62099999999998</v>
      </c>
      <c r="G13" s="9">
        <v>439.738</v>
      </c>
      <c r="H13" s="9">
        <v>560.76300000000003</v>
      </c>
      <c r="I13" s="9">
        <v>254.596</v>
      </c>
      <c r="J13" s="9">
        <v>539.18399999999997</v>
      </c>
      <c r="K13" s="9">
        <v>130.691</v>
      </c>
      <c r="L13" s="9">
        <v>109.803</v>
      </c>
      <c r="M13" s="9">
        <v>248.63399999999999</v>
      </c>
      <c r="N13" s="9">
        <v>275.02999999999997</v>
      </c>
      <c r="O13" s="9">
        <v>292.24299999999999</v>
      </c>
      <c r="P13" s="9">
        <v>529.77499999999998</v>
      </c>
      <c r="Q13" s="9">
        <v>286.13200000000001</v>
      </c>
      <c r="R13" s="9">
        <v>1235.5150000000001</v>
      </c>
      <c r="S13" s="9">
        <v>9700.1409999999996</v>
      </c>
      <c r="T13" s="9">
        <v>7876.7370000000001</v>
      </c>
      <c r="U13" s="9">
        <v>7529.1019999999999</v>
      </c>
      <c r="V13" s="9">
        <v>193.363</v>
      </c>
      <c r="W13" s="9">
        <v>150.31899999999999</v>
      </c>
      <c r="X13" s="9">
        <v>188.416</v>
      </c>
      <c r="Y13" s="9">
        <v>83.914000000000001</v>
      </c>
      <c r="Z13" s="9">
        <v>56.771999999999998</v>
      </c>
      <c r="AA13" s="9">
        <v>6175.6509999999998</v>
      </c>
      <c r="AB13" s="9">
        <v>412.69600000000003</v>
      </c>
      <c r="AC13" s="9">
        <v>392.13799999999998</v>
      </c>
      <c r="AD13" s="9">
        <v>896.25199999999995</v>
      </c>
      <c r="AE13" s="9">
        <v>1141.971</v>
      </c>
      <c r="AF13" s="9">
        <v>6734.7659999999996</v>
      </c>
      <c r="AG13" s="9">
        <v>1823.404</v>
      </c>
      <c r="AH13" s="9">
        <v>961.99599999999998</v>
      </c>
      <c r="AI13" s="9">
        <v>11292.234</v>
      </c>
      <c r="AJ13" s="9">
        <v>1511.7950000000001</v>
      </c>
      <c r="AK13" s="9">
        <v>1491.5519999999999</v>
      </c>
      <c r="AL13" s="9">
        <v>1419.588</v>
      </c>
      <c r="AM13" s="9">
        <v>86.697999999999993</v>
      </c>
      <c r="AN13" s="9">
        <v>78.209000000000003</v>
      </c>
      <c r="AO13" s="9">
        <v>31.696999999999999</v>
      </c>
      <c r="AP13" s="9">
        <v>46.512</v>
      </c>
      <c r="AQ13" s="9">
        <v>43.338000000000001</v>
      </c>
      <c r="AR13" s="9">
        <v>34.871000000000002</v>
      </c>
      <c r="AS13" s="9">
        <v>42.634999999999998</v>
      </c>
      <c r="AT13" s="9">
        <v>3.512</v>
      </c>
      <c r="AU13" s="9">
        <v>22.827999999999999</v>
      </c>
      <c r="AV13" s="9">
        <v>27.54</v>
      </c>
      <c r="AW13" s="9">
        <v>15.818</v>
      </c>
      <c r="AX13" s="9">
        <v>34.850999999999999</v>
      </c>
      <c r="AY13" s="9">
        <v>56.325000000000003</v>
      </c>
      <c r="AZ13" s="9">
        <v>21.882999999999999</v>
      </c>
      <c r="BA13" s="9">
        <v>8.4890000000000008</v>
      </c>
      <c r="BB13" s="9">
        <v>1332.8910000000001</v>
      </c>
      <c r="BC13" s="9">
        <v>843.9</v>
      </c>
      <c r="BD13" s="9">
        <v>798.13699999999994</v>
      </c>
      <c r="BE13" s="9">
        <v>27.045999999999999</v>
      </c>
      <c r="BF13" s="9">
        <v>18.716999999999999</v>
      </c>
      <c r="BG13" s="9">
        <v>25.79</v>
      </c>
      <c r="BH13" s="9">
        <v>3.976</v>
      </c>
      <c r="BI13" s="9">
        <v>10.496</v>
      </c>
      <c r="BJ13" s="9">
        <v>689.78800000000001</v>
      </c>
      <c r="BK13" s="9">
        <v>47.042000000000002</v>
      </c>
      <c r="BL13" s="9">
        <v>34.554000000000002</v>
      </c>
      <c r="BM13" s="9">
        <v>72.516999999999996</v>
      </c>
      <c r="BN13" s="9">
        <v>162.41399999999999</v>
      </c>
      <c r="BO13" s="9">
        <v>681.48599999999999</v>
      </c>
      <c r="BP13" s="9">
        <v>488.99</v>
      </c>
      <c r="BQ13" s="9">
        <v>71.962999999999994</v>
      </c>
      <c r="BR13" s="9">
        <v>1491.5519999999999</v>
      </c>
      <c r="BS13" s="9">
        <v>2759.3420000000001</v>
      </c>
      <c r="BT13" s="9">
        <v>2609.4699999999998</v>
      </c>
      <c r="BU13" s="9">
        <v>193.73500000000001</v>
      </c>
      <c r="BV13" s="9">
        <v>180.31800000000001</v>
      </c>
      <c r="BW13" s="9">
        <v>96.504999999999995</v>
      </c>
      <c r="BX13" s="9">
        <v>83.813000000000002</v>
      </c>
      <c r="BY13" s="9">
        <v>155.42099999999999</v>
      </c>
      <c r="BZ13" s="9">
        <v>24.896999999999998</v>
      </c>
      <c r="CA13" s="9">
        <v>158.41900000000001</v>
      </c>
      <c r="CB13" s="9">
        <v>1.7470000000000001</v>
      </c>
      <c r="CC13" s="9">
        <v>18.375</v>
      </c>
      <c r="CD13" s="9">
        <v>67.141000000000005</v>
      </c>
      <c r="CE13" s="9">
        <v>53.08</v>
      </c>
      <c r="CF13" s="9">
        <v>60.097000000000001</v>
      </c>
      <c r="CG13" s="9">
        <v>132.488</v>
      </c>
      <c r="CH13" s="9">
        <v>47.83</v>
      </c>
      <c r="CI13" s="9">
        <v>13.417</v>
      </c>
      <c r="CJ13" s="9">
        <v>2415.7350000000001</v>
      </c>
      <c r="CK13" s="9">
        <v>2026.34</v>
      </c>
      <c r="CL13" s="9">
        <v>1936.8820000000001</v>
      </c>
      <c r="CM13" s="9">
        <v>61.91</v>
      </c>
      <c r="CN13" s="9">
        <v>27.547999999999998</v>
      </c>
      <c r="CO13" s="9">
        <v>74.341999999999999</v>
      </c>
      <c r="CP13" s="9">
        <v>3.1080000000000001</v>
      </c>
      <c r="CQ13" s="9">
        <v>11.119</v>
      </c>
      <c r="CR13" s="9">
        <v>1632.7909999999999</v>
      </c>
      <c r="CS13" s="9">
        <v>118.614</v>
      </c>
      <c r="CT13" s="9">
        <v>98.932000000000002</v>
      </c>
      <c r="CU13" s="9">
        <v>176.00299999999999</v>
      </c>
      <c r="CV13" s="9">
        <v>370.06</v>
      </c>
      <c r="CW13" s="9">
        <v>1656.2809999999999</v>
      </c>
      <c r="CX13" s="9">
        <v>389.39499999999998</v>
      </c>
      <c r="CY13" s="9">
        <v>149.87200000000001</v>
      </c>
      <c r="CZ13" s="9">
        <v>2759.3420000000001</v>
      </c>
      <c r="DA13" s="9">
        <v>1563.883</v>
      </c>
      <c r="DB13" s="9">
        <v>1482.952</v>
      </c>
      <c r="DC13" s="9">
        <v>148.75399999999999</v>
      </c>
      <c r="DD13" s="9">
        <v>142.071</v>
      </c>
      <c r="DE13" s="9">
        <v>77.707999999999998</v>
      </c>
      <c r="DF13" s="9">
        <v>64.364000000000004</v>
      </c>
      <c r="DG13" s="9">
        <v>110.48699999999999</v>
      </c>
      <c r="DH13" s="9">
        <v>31.584</v>
      </c>
      <c r="DI13" s="9">
        <v>107.337</v>
      </c>
      <c r="DJ13" s="9">
        <v>8.8680000000000003</v>
      </c>
      <c r="DK13" s="9">
        <v>22.523</v>
      </c>
      <c r="DL13" s="9">
        <v>50.103999999999999</v>
      </c>
      <c r="DM13" s="9">
        <v>39.957000000000001</v>
      </c>
      <c r="DN13" s="9">
        <v>52.011000000000003</v>
      </c>
      <c r="DO13" s="9">
        <v>84.97</v>
      </c>
      <c r="DP13" s="9">
        <v>57.101999999999997</v>
      </c>
      <c r="DQ13" s="9">
        <v>6.6829999999999998</v>
      </c>
      <c r="DR13" s="9">
        <v>1334.1969999999999</v>
      </c>
      <c r="DS13" s="9">
        <v>946.62699999999995</v>
      </c>
      <c r="DT13" s="9">
        <v>919.69600000000003</v>
      </c>
      <c r="DU13" s="9">
        <v>16.577000000000002</v>
      </c>
      <c r="DV13" s="9">
        <v>10.353999999999999</v>
      </c>
      <c r="DW13" s="9">
        <v>15.55</v>
      </c>
      <c r="DX13" s="9">
        <v>5.7380000000000004</v>
      </c>
      <c r="DY13" s="9">
        <v>4.24</v>
      </c>
      <c r="DZ13" s="9">
        <v>773.90800000000002</v>
      </c>
      <c r="EA13" s="9">
        <v>23.818000000000001</v>
      </c>
      <c r="EB13" s="9">
        <v>27.167000000000002</v>
      </c>
      <c r="EC13" s="9">
        <v>121.73399999999999</v>
      </c>
      <c r="ED13" s="9">
        <v>106.212</v>
      </c>
      <c r="EE13" s="9">
        <v>840.41499999999996</v>
      </c>
      <c r="EF13" s="9">
        <v>387.57100000000003</v>
      </c>
      <c r="EG13" s="9">
        <v>80.930999999999997</v>
      </c>
      <c r="EH13" s="9">
        <v>1563.883</v>
      </c>
      <c r="EI13" s="9">
        <v>1134.672</v>
      </c>
      <c r="EJ13" s="9">
        <v>1040.646</v>
      </c>
      <c r="EK13" s="9">
        <v>103.59699999999999</v>
      </c>
      <c r="EL13" s="9">
        <v>95.504999999999995</v>
      </c>
      <c r="EM13" s="9">
        <v>53.067999999999998</v>
      </c>
      <c r="EN13" s="9">
        <v>42.438000000000002</v>
      </c>
      <c r="EO13" s="9">
        <v>61.472999999999999</v>
      </c>
      <c r="EP13" s="9">
        <v>34.031999999999996</v>
      </c>
      <c r="EQ13" s="9">
        <v>48.164999999999999</v>
      </c>
      <c r="ER13" s="9">
        <v>20.986000000000001</v>
      </c>
      <c r="ES13" s="9">
        <v>21.744</v>
      </c>
      <c r="ET13" s="9">
        <v>18.608000000000001</v>
      </c>
      <c r="EU13" s="9">
        <v>46.155999999999999</v>
      </c>
      <c r="EV13" s="9">
        <v>30.74</v>
      </c>
      <c r="EW13" s="9">
        <v>61.293999999999997</v>
      </c>
      <c r="EX13" s="9">
        <v>34.210999999999999</v>
      </c>
      <c r="EY13" s="9">
        <v>8.0920000000000005</v>
      </c>
      <c r="EZ13" s="9">
        <v>937.048</v>
      </c>
      <c r="FA13" s="9">
        <v>844.69299999999998</v>
      </c>
      <c r="FB13" s="9">
        <v>820.65200000000004</v>
      </c>
      <c r="FC13" s="9">
        <v>14.028</v>
      </c>
      <c r="FD13" s="9">
        <v>10.013</v>
      </c>
      <c r="FE13" s="9">
        <v>9.9939999999999998</v>
      </c>
      <c r="FF13" s="9">
        <v>7.4749999999999996</v>
      </c>
      <c r="FG13" s="9">
        <v>4.7690000000000001</v>
      </c>
      <c r="FH13" s="9">
        <v>594.33799999999997</v>
      </c>
      <c r="FI13" s="9">
        <v>62.844000000000001</v>
      </c>
      <c r="FJ13" s="9">
        <v>55.226999999999997</v>
      </c>
      <c r="FK13" s="9">
        <v>132.28399999999999</v>
      </c>
      <c r="FL13" s="9">
        <v>113.16500000000001</v>
      </c>
      <c r="FM13" s="9">
        <v>731.52700000000004</v>
      </c>
      <c r="FN13" s="9">
        <v>92.355999999999995</v>
      </c>
      <c r="FO13" s="9">
        <v>94.025999999999996</v>
      </c>
      <c r="FP13" s="9">
        <v>1134.672</v>
      </c>
      <c r="FQ13" s="9">
        <v>1614.462</v>
      </c>
      <c r="FR13" s="9">
        <v>1519.31</v>
      </c>
      <c r="FS13" s="9">
        <v>107.559</v>
      </c>
      <c r="FT13" s="9">
        <v>98.316000000000003</v>
      </c>
      <c r="FU13" s="9">
        <v>30.209</v>
      </c>
      <c r="FV13" s="9">
        <v>68.106999999999999</v>
      </c>
      <c r="FW13" s="9">
        <v>65.290000000000006</v>
      </c>
      <c r="FX13" s="9">
        <v>33.026000000000003</v>
      </c>
      <c r="FY13" s="9">
        <v>57.747999999999998</v>
      </c>
      <c r="FZ13" s="9">
        <v>23.984999999999999</v>
      </c>
      <c r="GA13" s="9">
        <v>14.942</v>
      </c>
      <c r="GB13" s="9">
        <v>26.533999999999999</v>
      </c>
      <c r="GC13" s="9">
        <v>35.384999999999998</v>
      </c>
      <c r="GD13" s="9">
        <v>36.396999999999998</v>
      </c>
      <c r="GE13" s="9">
        <v>66.867999999999995</v>
      </c>
      <c r="GF13" s="9">
        <v>31.448</v>
      </c>
      <c r="GG13" s="9">
        <v>9.2439999999999998</v>
      </c>
      <c r="GH13" s="9">
        <v>1411.751</v>
      </c>
      <c r="GI13" s="9">
        <v>1242.1579999999999</v>
      </c>
      <c r="GJ13" s="9">
        <v>1161.876</v>
      </c>
      <c r="GK13" s="9">
        <v>43.999000000000002</v>
      </c>
      <c r="GL13" s="9">
        <v>36.283000000000001</v>
      </c>
      <c r="GM13" s="9">
        <v>28.986999999999998</v>
      </c>
      <c r="GN13" s="9">
        <v>30.472000000000001</v>
      </c>
      <c r="GO13" s="9">
        <v>18.946999999999999</v>
      </c>
      <c r="GP13" s="9">
        <v>1032.999</v>
      </c>
      <c r="GQ13" s="9">
        <v>61.036000000000001</v>
      </c>
      <c r="GR13" s="9">
        <v>63.578000000000003</v>
      </c>
      <c r="GS13" s="9">
        <v>84.545000000000002</v>
      </c>
      <c r="GT13" s="9">
        <v>186.58199999999999</v>
      </c>
      <c r="GU13" s="9">
        <v>1055.576</v>
      </c>
      <c r="GV13" s="9">
        <v>169.59299999999999</v>
      </c>
      <c r="GW13" s="9">
        <v>95.150999999999996</v>
      </c>
      <c r="GX13" s="9">
        <v>1614.462</v>
      </c>
      <c r="GY13" s="9">
        <v>969.91</v>
      </c>
      <c r="GZ13" s="9">
        <v>890.44399999999996</v>
      </c>
      <c r="HA13" s="9">
        <v>85.375</v>
      </c>
      <c r="HB13" s="9">
        <v>77.088999999999999</v>
      </c>
      <c r="HC13" s="9">
        <v>30.099</v>
      </c>
      <c r="HD13" s="9">
        <v>46.99</v>
      </c>
      <c r="HE13" s="9">
        <v>35.173999999999999</v>
      </c>
      <c r="HF13" s="9">
        <v>41.914999999999999</v>
      </c>
      <c r="HG13" s="9">
        <v>35.097000000000001</v>
      </c>
      <c r="HH13" s="9">
        <v>37.122999999999998</v>
      </c>
      <c r="HI13" s="9">
        <v>2.52</v>
      </c>
      <c r="HJ13" s="9">
        <v>22.89</v>
      </c>
      <c r="HK13" s="9">
        <v>29.056000000000001</v>
      </c>
      <c r="HL13" s="9">
        <v>25.143000000000001</v>
      </c>
      <c r="HM13" s="9">
        <v>51.537999999999997</v>
      </c>
      <c r="HN13" s="9">
        <v>25.550999999999998</v>
      </c>
      <c r="HO13" s="9">
        <v>8.2859999999999996</v>
      </c>
      <c r="HP13" s="9">
        <v>805.06899999999996</v>
      </c>
      <c r="HQ13" s="9">
        <v>735.99099999999999</v>
      </c>
      <c r="HR13" s="9">
        <v>704.48900000000003</v>
      </c>
      <c r="HS13" s="9">
        <v>14.803000000000001</v>
      </c>
      <c r="HT13" s="9">
        <v>16.699000000000002</v>
      </c>
      <c r="HU13" s="9">
        <v>13.007999999999999</v>
      </c>
      <c r="HV13" s="9">
        <v>16.350999999999999</v>
      </c>
      <c r="HW13" s="9">
        <v>2.1429999999999998</v>
      </c>
      <c r="HX13" s="9">
        <v>519.10900000000004</v>
      </c>
      <c r="HY13" s="9">
        <v>44.225999999999999</v>
      </c>
      <c r="HZ13" s="9">
        <v>52.247999999999998</v>
      </c>
      <c r="IA13" s="9">
        <v>120.408</v>
      </c>
      <c r="IB13" s="9">
        <v>93.56</v>
      </c>
      <c r="IC13" s="9">
        <v>642.43100000000004</v>
      </c>
      <c r="ID13" s="9">
        <v>69.078000000000003</v>
      </c>
      <c r="IE13" s="9">
        <v>79.465999999999994</v>
      </c>
      <c r="IF13" s="9">
        <v>969.91</v>
      </c>
      <c r="IG13" s="9">
        <v>692.33299999999997</v>
      </c>
      <c r="IH13" s="9">
        <v>649.35500000000002</v>
      </c>
      <c r="II13" s="9">
        <v>64.650999999999996</v>
      </c>
      <c r="IJ13" s="9">
        <v>62.034999999999997</v>
      </c>
      <c r="IK13" s="9">
        <v>26.611000000000001</v>
      </c>
      <c r="IL13" s="9">
        <v>35.423999999999999</v>
      </c>
      <c r="IM13" s="9">
        <v>45.405999999999999</v>
      </c>
      <c r="IN13" s="9">
        <v>16.629000000000001</v>
      </c>
      <c r="IO13" s="9">
        <v>46.295999999999999</v>
      </c>
      <c r="IP13" s="9">
        <v>7.3079999999999998</v>
      </c>
      <c r="IQ13" s="9">
        <v>5.1859999999999999</v>
      </c>
    </row>
    <row r="14" spans="1:251">
      <c r="A14" s="10">
        <v>43132</v>
      </c>
      <c r="B14" s="9">
        <v>13049.59</v>
      </c>
      <c r="C14" s="9">
        <v>12193.09</v>
      </c>
      <c r="D14" s="9">
        <v>2338.3029999999999</v>
      </c>
      <c r="E14" s="9">
        <v>984.20600000000002</v>
      </c>
      <c r="F14" s="9">
        <v>391.33499999999998</v>
      </c>
      <c r="G14" s="9">
        <v>486.70400000000001</v>
      </c>
      <c r="H14" s="9">
        <v>613.101</v>
      </c>
      <c r="I14" s="9">
        <v>265.226</v>
      </c>
      <c r="J14" s="9">
        <v>596.70299999999997</v>
      </c>
      <c r="K14" s="9">
        <v>144.48699999999999</v>
      </c>
      <c r="L14" s="9">
        <v>116.58499999999999</v>
      </c>
      <c r="M14" s="9">
        <v>281.32799999999997</v>
      </c>
      <c r="N14" s="9">
        <v>310.24700000000001</v>
      </c>
      <c r="O14" s="9">
        <v>288.94</v>
      </c>
      <c r="P14" s="9">
        <v>585.346</v>
      </c>
      <c r="Q14" s="9">
        <v>295.16899999999998</v>
      </c>
      <c r="R14" s="9">
        <v>1354.096</v>
      </c>
      <c r="S14" s="9">
        <v>9854.7880000000005</v>
      </c>
      <c r="T14" s="9">
        <v>7997.6289999999999</v>
      </c>
      <c r="U14" s="9">
        <v>7602.7179999999998</v>
      </c>
      <c r="V14" s="9">
        <v>203.07400000000001</v>
      </c>
      <c r="W14" s="9">
        <v>186.50899999999999</v>
      </c>
      <c r="X14" s="9">
        <v>200.011</v>
      </c>
      <c r="Y14" s="9">
        <v>110.05</v>
      </c>
      <c r="Z14" s="9">
        <v>63.13</v>
      </c>
      <c r="AA14" s="9">
        <v>6250.3950000000004</v>
      </c>
      <c r="AB14" s="9">
        <v>439.12799999999999</v>
      </c>
      <c r="AC14" s="9">
        <v>378.97399999999999</v>
      </c>
      <c r="AD14" s="9">
        <v>929.13199999999995</v>
      </c>
      <c r="AE14" s="9">
        <v>1216.548</v>
      </c>
      <c r="AF14" s="9">
        <v>6781.0810000000001</v>
      </c>
      <c r="AG14" s="9">
        <v>1857.1590000000001</v>
      </c>
      <c r="AH14" s="9">
        <v>856.5</v>
      </c>
      <c r="AI14" s="9">
        <v>11440.772999999999</v>
      </c>
      <c r="AJ14" s="9">
        <v>1608.817</v>
      </c>
      <c r="AK14" s="9">
        <v>1413.298</v>
      </c>
      <c r="AL14" s="9">
        <v>1367.7090000000001</v>
      </c>
      <c r="AM14" s="9">
        <v>82.501999999999995</v>
      </c>
      <c r="AN14" s="9">
        <v>77.421999999999997</v>
      </c>
      <c r="AO14" s="9">
        <v>32.258000000000003</v>
      </c>
      <c r="AP14" s="9">
        <v>44.043999999999997</v>
      </c>
      <c r="AQ14" s="9">
        <v>44.792999999999999</v>
      </c>
      <c r="AR14" s="9">
        <v>32.628999999999998</v>
      </c>
      <c r="AS14" s="9">
        <v>52.883000000000003</v>
      </c>
      <c r="AT14" s="9">
        <v>1.554</v>
      </c>
      <c r="AU14" s="9">
        <v>21.451000000000001</v>
      </c>
      <c r="AV14" s="9">
        <v>26.332000000000001</v>
      </c>
      <c r="AW14" s="9">
        <v>24.358000000000001</v>
      </c>
      <c r="AX14" s="9">
        <v>26.733000000000001</v>
      </c>
      <c r="AY14" s="9">
        <v>54.77</v>
      </c>
      <c r="AZ14" s="9">
        <v>22.652000000000001</v>
      </c>
      <c r="BA14" s="9">
        <v>5.08</v>
      </c>
      <c r="BB14" s="9">
        <v>1285.2070000000001</v>
      </c>
      <c r="BC14" s="9">
        <v>820.27700000000004</v>
      </c>
      <c r="BD14" s="9">
        <v>772.97299999999996</v>
      </c>
      <c r="BE14" s="9">
        <v>27.395</v>
      </c>
      <c r="BF14" s="9">
        <v>19.908999999999999</v>
      </c>
      <c r="BG14" s="9">
        <v>26.268999999999998</v>
      </c>
      <c r="BH14" s="9">
        <v>6.6449999999999996</v>
      </c>
      <c r="BI14" s="9">
        <v>11.009</v>
      </c>
      <c r="BJ14" s="9">
        <v>688.19</v>
      </c>
      <c r="BK14" s="9">
        <v>38.292000000000002</v>
      </c>
      <c r="BL14" s="9">
        <v>25.853999999999999</v>
      </c>
      <c r="BM14" s="9">
        <v>67.941000000000003</v>
      </c>
      <c r="BN14" s="9">
        <v>160.19499999999999</v>
      </c>
      <c r="BO14" s="9">
        <v>660.08199999999999</v>
      </c>
      <c r="BP14" s="9">
        <v>464.93</v>
      </c>
      <c r="BQ14" s="9">
        <v>45.588999999999999</v>
      </c>
      <c r="BR14" s="9">
        <v>1413.298</v>
      </c>
      <c r="BS14" s="9">
        <v>2813.0729999999999</v>
      </c>
      <c r="BT14" s="9">
        <v>2682.8710000000001</v>
      </c>
      <c r="BU14" s="9">
        <v>219.268</v>
      </c>
      <c r="BV14" s="9">
        <v>199.61799999999999</v>
      </c>
      <c r="BW14" s="9">
        <v>107.29600000000001</v>
      </c>
      <c r="BX14" s="9">
        <v>92.322000000000003</v>
      </c>
      <c r="BY14" s="9">
        <v>171.11600000000001</v>
      </c>
      <c r="BZ14" s="9">
        <v>28.501000000000001</v>
      </c>
      <c r="CA14" s="9">
        <v>177.31399999999999</v>
      </c>
      <c r="CB14" s="9">
        <v>2.3220000000000001</v>
      </c>
      <c r="CC14" s="9">
        <v>19.318000000000001</v>
      </c>
      <c r="CD14" s="9">
        <v>74.52</v>
      </c>
      <c r="CE14" s="9">
        <v>60.597000000000001</v>
      </c>
      <c r="CF14" s="9">
        <v>64.5</v>
      </c>
      <c r="CG14" s="9">
        <v>138.49700000000001</v>
      </c>
      <c r="CH14" s="9">
        <v>61.12</v>
      </c>
      <c r="CI14" s="9">
        <v>19.649999999999999</v>
      </c>
      <c r="CJ14" s="9">
        <v>2463.6030000000001</v>
      </c>
      <c r="CK14" s="9">
        <v>2047.077</v>
      </c>
      <c r="CL14" s="9">
        <v>1942.944</v>
      </c>
      <c r="CM14" s="9">
        <v>65.754999999999995</v>
      </c>
      <c r="CN14" s="9">
        <v>38.378</v>
      </c>
      <c r="CO14" s="9">
        <v>83.787999999999997</v>
      </c>
      <c r="CP14" s="9">
        <v>3.319</v>
      </c>
      <c r="CQ14" s="9">
        <v>16.887</v>
      </c>
      <c r="CR14" s="9">
        <v>1626.864</v>
      </c>
      <c r="CS14" s="9">
        <v>137.22300000000001</v>
      </c>
      <c r="CT14" s="9">
        <v>111.842</v>
      </c>
      <c r="CU14" s="9">
        <v>171.148</v>
      </c>
      <c r="CV14" s="9">
        <v>414.077</v>
      </c>
      <c r="CW14" s="9">
        <v>1633</v>
      </c>
      <c r="CX14" s="9">
        <v>416.52600000000001</v>
      </c>
      <c r="CY14" s="9">
        <v>130.202</v>
      </c>
      <c r="CZ14" s="9">
        <v>2813.0729999999999</v>
      </c>
      <c r="DA14" s="9">
        <v>1652.9</v>
      </c>
      <c r="DB14" s="9">
        <v>1577.444</v>
      </c>
      <c r="DC14" s="9">
        <v>141.666</v>
      </c>
      <c r="DD14" s="9">
        <v>134.87700000000001</v>
      </c>
      <c r="DE14" s="9">
        <v>69.263000000000005</v>
      </c>
      <c r="DF14" s="9">
        <v>65.614000000000004</v>
      </c>
      <c r="DG14" s="9">
        <v>106.943</v>
      </c>
      <c r="DH14" s="9">
        <v>27.934000000000001</v>
      </c>
      <c r="DI14" s="9">
        <v>103.852</v>
      </c>
      <c r="DJ14" s="9">
        <v>10.738</v>
      </c>
      <c r="DK14" s="9">
        <v>19.777999999999999</v>
      </c>
      <c r="DL14" s="9">
        <v>55.783999999999999</v>
      </c>
      <c r="DM14" s="9">
        <v>36.253999999999998</v>
      </c>
      <c r="DN14" s="9">
        <v>42.838999999999999</v>
      </c>
      <c r="DO14" s="9">
        <v>87.012</v>
      </c>
      <c r="DP14" s="9">
        <v>47.865000000000002</v>
      </c>
      <c r="DQ14" s="9">
        <v>6.7889999999999997</v>
      </c>
      <c r="DR14" s="9">
        <v>1435.778</v>
      </c>
      <c r="DS14" s="9">
        <v>1033.5930000000001</v>
      </c>
      <c r="DT14" s="9">
        <v>989.16800000000001</v>
      </c>
      <c r="DU14" s="9">
        <v>21.376000000000001</v>
      </c>
      <c r="DV14" s="9">
        <v>23.048999999999999</v>
      </c>
      <c r="DW14" s="9">
        <v>17.542999999999999</v>
      </c>
      <c r="DX14" s="9">
        <v>17.55</v>
      </c>
      <c r="DY14" s="9">
        <v>6.423</v>
      </c>
      <c r="DZ14" s="9">
        <v>852.55499999999995</v>
      </c>
      <c r="EA14" s="9">
        <v>36.399000000000001</v>
      </c>
      <c r="EB14" s="9">
        <v>27.289000000000001</v>
      </c>
      <c r="EC14" s="9">
        <v>117.35</v>
      </c>
      <c r="ED14" s="9">
        <v>126.973</v>
      </c>
      <c r="EE14" s="9">
        <v>906.61900000000003</v>
      </c>
      <c r="EF14" s="9">
        <v>402.18599999999998</v>
      </c>
      <c r="EG14" s="9">
        <v>75.456000000000003</v>
      </c>
      <c r="EH14" s="9">
        <v>1652.9</v>
      </c>
      <c r="EI14" s="9">
        <v>1174.778</v>
      </c>
      <c r="EJ14" s="9">
        <v>1089.749</v>
      </c>
      <c r="EK14" s="9">
        <v>121.07899999999999</v>
      </c>
      <c r="EL14" s="9">
        <v>107.806</v>
      </c>
      <c r="EM14" s="9">
        <v>60.895000000000003</v>
      </c>
      <c r="EN14" s="9">
        <v>46.911000000000001</v>
      </c>
      <c r="EO14" s="9">
        <v>73.983999999999995</v>
      </c>
      <c r="EP14" s="9">
        <v>33.822000000000003</v>
      </c>
      <c r="EQ14" s="9">
        <v>57.32</v>
      </c>
      <c r="ER14" s="9">
        <v>19.198</v>
      </c>
      <c r="ES14" s="9">
        <v>27.876000000000001</v>
      </c>
      <c r="ET14" s="9">
        <v>23.32</v>
      </c>
      <c r="EU14" s="9">
        <v>47.16</v>
      </c>
      <c r="EV14" s="9">
        <v>37.326000000000001</v>
      </c>
      <c r="EW14" s="9">
        <v>65.825000000000003</v>
      </c>
      <c r="EX14" s="9">
        <v>41.98</v>
      </c>
      <c r="EY14" s="9">
        <v>13.273</v>
      </c>
      <c r="EZ14" s="9">
        <v>968.67</v>
      </c>
      <c r="FA14" s="9">
        <v>876.40800000000002</v>
      </c>
      <c r="FB14" s="9">
        <v>841.86500000000001</v>
      </c>
      <c r="FC14" s="9">
        <v>19.992999999999999</v>
      </c>
      <c r="FD14" s="9">
        <v>14.548999999999999</v>
      </c>
      <c r="FE14" s="9">
        <v>12.722</v>
      </c>
      <c r="FF14" s="9">
        <v>11.816000000000001</v>
      </c>
      <c r="FG14" s="9">
        <v>5.8319999999999999</v>
      </c>
      <c r="FH14" s="9">
        <v>620.14800000000002</v>
      </c>
      <c r="FI14" s="9">
        <v>55.165999999999997</v>
      </c>
      <c r="FJ14" s="9">
        <v>62.765999999999998</v>
      </c>
      <c r="FK14" s="9">
        <v>138.328</v>
      </c>
      <c r="FL14" s="9">
        <v>109.35</v>
      </c>
      <c r="FM14" s="9">
        <v>767.05700000000002</v>
      </c>
      <c r="FN14" s="9">
        <v>92.262</v>
      </c>
      <c r="FO14" s="9">
        <v>85.028999999999996</v>
      </c>
      <c r="FP14" s="9">
        <v>1174.778</v>
      </c>
      <c r="FQ14" s="9">
        <v>1562.951</v>
      </c>
      <c r="FR14" s="9">
        <v>1474.713</v>
      </c>
      <c r="FS14" s="9">
        <v>133.45500000000001</v>
      </c>
      <c r="FT14" s="9">
        <v>116.83799999999999</v>
      </c>
      <c r="FU14" s="9">
        <v>30.81</v>
      </c>
      <c r="FV14" s="9">
        <v>85.914000000000001</v>
      </c>
      <c r="FW14" s="9">
        <v>76.489000000000004</v>
      </c>
      <c r="FX14" s="9">
        <v>40.348999999999997</v>
      </c>
      <c r="FY14" s="9">
        <v>63.706000000000003</v>
      </c>
      <c r="FZ14" s="9">
        <v>33.540999999999997</v>
      </c>
      <c r="GA14" s="9">
        <v>17.356999999999999</v>
      </c>
      <c r="GB14" s="9">
        <v>33.978999999999999</v>
      </c>
      <c r="GC14" s="9">
        <v>43.451000000000001</v>
      </c>
      <c r="GD14" s="9">
        <v>39.408000000000001</v>
      </c>
      <c r="GE14" s="9">
        <v>84.09</v>
      </c>
      <c r="GF14" s="9">
        <v>32.747999999999998</v>
      </c>
      <c r="GG14" s="9">
        <v>16.617000000000001</v>
      </c>
      <c r="GH14" s="9">
        <v>1341.258</v>
      </c>
      <c r="GI14" s="9">
        <v>1172.7670000000001</v>
      </c>
      <c r="GJ14" s="9">
        <v>1084.576</v>
      </c>
      <c r="GK14" s="9">
        <v>44.149000000000001</v>
      </c>
      <c r="GL14" s="9">
        <v>43.469000000000001</v>
      </c>
      <c r="GM14" s="9">
        <v>33.279000000000003</v>
      </c>
      <c r="GN14" s="9">
        <v>40.201999999999998</v>
      </c>
      <c r="GO14" s="9">
        <v>13.423</v>
      </c>
      <c r="GP14" s="9">
        <v>973.21199999999999</v>
      </c>
      <c r="GQ14" s="9">
        <v>65.072999999999993</v>
      </c>
      <c r="GR14" s="9">
        <v>50.265999999999998</v>
      </c>
      <c r="GS14" s="9">
        <v>84.215000000000003</v>
      </c>
      <c r="GT14" s="9">
        <v>182.04</v>
      </c>
      <c r="GU14" s="9">
        <v>990.72699999999998</v>
      </c>
      <c r="GV14" s="9">
        <v>168.49100000000001</v>
      </c>
      <c r="GW14" s="9">
        <v>88.239000000000004</v>
      </c>
      <c r="GX14" s="9">
        <v>1562.951</v>
      </c>
      <c r="GY14" s="9">
        <v>1007.81</v>
      </c>
      <c r="GZ14" s="9">
        <v>944.56200000000001</v>
      </c>
      <c r="HA14" s="9">
        <v>92.941999999999993</v>
      </c>
      <c r="HB14" s="9">
        <v>85.409000000000006</v>
      </c>
      <c r="HC14" s="9">
        <v>28.696999999999999</v>
      </c>
      <c r="HD14" s="9">
        <v>56.712000000000003</v>
      </c>
      <c r="HE14" s="9">
        <v>39.790999999999997</v>
      </c>
      <c r="HF14" s="9">
        <v>45.616999999999997</v>
      </c>
      <c r="HG14" s="9">
        <v>44.212000000000003</v>
      </c>
      <c r="HH14" s="9">
        <v>36.78</v>
      </c>
      <c r="HI14" s="9">
        <v>2.6970000000000001</v>
      </c>
      <c r="HJ14" s="9">
        <v>19.154</v>
      </c>
      <c r="HK14" s="9">
        <v>43.835000000000001</v>
      </c>
      <c r="HL14" s="9">
        <v>22.42</v>
      </c>
      <c r="HM14" s="9">
        <v>60.406999999999996</v>
      </c>
      <c r="HN14" s="9">
        <v>25.001999999999999</v>
      </c>
      <c r="HO14" s="9">
        <v>7.5330000000000004</v>
      </c>
      <c r="HP14" s="9">
        <v>851.62099999999998</v>
      </c>
      <c r="HQ14" s="9">
        <v>769.56299999999999</v>
      </c>
      <c r="HR14" s="9">
        <v>741.60900000000004</v>
      </c>
      <c r="HS14" s="9">
        <v>10.814</v>
      </c>
      <c r="HT14" s="9">
        <v>17.138999999999999</v>
      </c>
      <c r="HU14" s="9">
        <v>8.7710000000000008</v>
      </c>
      <c r="HV14" s="9">
        <v>13.811</v>
      </c>
      <c r="HW14" s="9">
        <v>4.7309999999999999</v>
      </c>
      <c r="HX14" s="9">
        <v>539.93299999999999</v>
      </c>
      <c r="HY14" s="9">
        <v>51.003999999999998</v>
      </c>
      <c r="HZ14" s="9">
        <v>46.3</v>
      </c>
      <c r="IA14" s="9">
        <v>132.32599999999999</v>
      </c>
      <c r="IB14" s="9">
        <v>95.649000000000001</v>
      </c>
      <c r="IC14" s="9">
        <v>673.91300000000001</v>
      </c>
      <c r="ID14" s="9">
        <v>82.058000000000007</v>
      </c>
      <c r="IE14" s="9">
        <v>63.247999999999998</v>
      </c>
      <c r="IF14" s="9">
        <v>1007.81</v>
      </c>
      <c r="IG14" s="9">
        <v>724.404</v>
      </c>
      <c r="IH14" s="9">
        <v>684.32899999999995</v>
      </c>
      <c r="II14" s="9">
        <v>61.222000000000001</v>
      </c>
      <c r="IJ14" s="9">
        <v>56.246000000000002</v>
      </c>
      <c r="IK14" s="9">
        <v>22.66</v>
      </c>
      <c r="IL14" s="9">
        <v>33.585999999999999</v>
      </c>
      <c r="IM14" s="9">
        <v>42.656999999999996</v>
      </c>
      <c r="IN14" s="9">
        <v>13.589</v>
      </c>
      <c r="IO14" s="9">
        <v>43.968000000000004</v>
      </c>
      <c r="IP14" s="9">
        <v>3.411</v>
      </c>
      <c r="IQ14" s="9">
        <v>5.9969999999999999</v>
      </c>
    </row>
    <row r="15" spans="1:251">
      <c r="A15" s="10">
        <v>43497</v>
      </c>
      <c r="B15" s="9">
        <v>13377.64</v>
      </c>
      <c r="C15" s="9">
        <v>12492.683000000001</v>
      </c>
      <c r="D15" s="9">
        <v>2369.2869999999998</v>
      </c>
      <c r="E15" s="9">
        <v>1052.57</v>
      </c>
      <c r="F15" s="9">
        <v>422.43700000000001</v>
      </c>
      <c r="G15" s="9">
        <v>529.33399999999995</v>
      </c>
      <c r="H15" s="9">
        <v>633.51300000000003</v>
      </c>
      <c r="I15" s="9">
        <v>318.21100000000001</v>
      </c>
      <c r="J15" s="9">
        <v>614.24800000000005</v>
      </c>
      <c r="K15" s="9">
        <v>162.75</v>
      </c>
      <c r="L15" s="9">
        <v>154.845</v>
      </c>
      <c r="M15" s="9">
        <v>296.28399999999999</v>
      </c>
      <c r="N15" s="9">
        <v>341.60700000000003</v>
      </c>
      <c r="O15" s="9">
        <v>314.702</v>
      </c>
      <c r="P15" s="9">
        <v>641.93100000000004</v>
      </c>
      <c r="Q15" s="9">
        <v>310.66199999999998</v>
      </c>
      <c r="R15" s="9">
        <v>1316.7180000000001</v>
      </c>
      <c r="S15" s="9">
        <v>10123.396000000001</v>
      </c>
      <c r="T15" s="9">
        <v>8189.3540000000003</v>
      </c>
      <c r="U15" s="9">
        <v>7776.3530000000001</v>
      </c>
      <c r="V15" s="9">
        <v>213.82599999999999</v>
      </c>
      <c r="W15" s="9">
        <v>197.72</v>
      </c>
      <c r="X15" s="9">
        <v>225.32400000000001</v>
      </c>
      <c r="Y15" s="9">
        <v>107.11799999999999</v>
      </c>
      <c r="Z15" s="9">
        <v>71.899000000000001</v>
      </c>
      <c r="AA15" s="9">
        <v>6389.9089999999997</v>
      </c>
      <c r="AB15" s="9">
        <v>407.36500000000001</v>
      </c>
      <c r="AC15" s="9">
        <v>393.38099999999997</v>
      </c>
      <c r="AD15" s="9">
        <v>998.69899999999996</v>
      </c>
      <c r="AE15" s="9">
        <v>1312.528</v>
      </c>
      <c r="AF15" s="9">
        <v>6876.826</v>
      </c>
      <c r="AG15" s="9">
        <v>1934.0409999999999</v>
      </c>
      <c r="AH15" s="9">
        <v>884.95600000000002</v>
      </c>
      <c r="AI15" s="9">
        <v>11829.23</v>
      </c>
      <c r="AJ15" s="9">
        <v>1548.41</v>
      </c>
      <c r="AK15" s="9">
        <v>1439.4690000000001</v>
      </c>
      <c r="AL15" s="9">
        <v>1384.499</v>
      </c>
      <c r="AM15" s="9">
        <v>95.82</v>
      </c>
      <c r="AN15" s="9">
        <v>90.772000000000006</v>
      </c>
      <c r="AO15" s="9">
        <v>38.749000000000002</v>
      </c>
      <c r="AP15" s="9">
        <v>52.021999999999998</v>
      </c>
      <c r="AQ15" s="9">
        <v>52.180999999999997</v>
      </c>
      <c r="AR15" s="9">
        <v>38.591000000000001</v>
      </c>
      <c r="AS15" s="9">
        <v>56.912999999999997</v>
      </c>
      <c r="AT15" s="9">
        <v>4.782</v>
      </c>
      <c r="AU15" s="9">
        <v>28.41</v>
      </c>
      <c r="AV15" s="9">
        <v>27.635999999999999</v>
      </c>
      <c r="AW15" s="9">
        <v>20.704000000000001</v>
      </c>
      <c r="AX15" s="9">
        <v>42.432000000000002</v>
      </c>
      <c r="AY15" s="9">
        <v>67.100999999999999</v>
      </c>
      <c r="AZ15" s="9">
        <v>23.670999999999999</v>
      </c>
      <c r="BA15" s="9">
        <v>5.0490000000000004</v>
      </c>
      <c r="BB15" s="9">
        <v>1288.6780000000001</v>
      </c>
      <c r="BC15" s="9">
        <v>821.30899999999997</v>
      </c>
      <c r="BD15" s="9">
        <v>764.44399999999996</v>
      </c>
      <c r="BE15" s="9">
        <v>28.376000000000001</v>
      </c>
      <c r="BF15" s="9">
        <v>28.49</v>
      </c>
      <c r="BG15" s="9">
        <v>36.377000000000002</v>
      </c>
      <c r="BH15" s="9">
        <v>5.5289999999999999</v>
      </c>
      <c r="BI15" s="9">
        <v>14.401</v>
      </c>
      <c r="BJ15" s="9">
        <v>659.26400000000001</v>
      </c>
      <c r="BK15" s="9">
        <v>41.963000000000001</v>
      </c>
      <c r="BL15" s="9">
        <v>29.347000000000001</v>
      </c>
      <c r="BM15" s="9">
        <v>90.734999999999999</v>
      </c>
      <c r="BN15" s="9">
        <v>187.89699999999999</v>
      </c>
      <c r="BO15" s="9">
        <v>633.41200000000003</v>
      </c>
      <c r="BP15" s="9">
        <v>467.36900000000003</v>
      </c>
      <c r="BQ15" s="9">
        <v>54.97</v>
      </c>
      <c r="BR15" s="9">
        <v>1439.4690000000001</v>
      </c>
      <c r="BS15" s="9">
        <v>2942.2930000000001</v>
      </c>
      <c r="BT15" s="9">
        <v>2803.828</v>
      </c>
      <c r="BU15" s="9">
        <v>245.209</v>
      </c>
      <c r="BV15" s="9">
        <v>220.16200000000001</v>
      </c>
      <c r="BW15" s="9">
        <v>111.992</v>
      </c>
      <c r="BX15" s="9">
        <v>107.883</v>
      </c>
      <c r="BY15" s="9">
        <v>176.44399999999999</v>
      </c>
      <c r="BZ15" s="9">
        <v>43.716999999999999</v>
      </c>
      <c r="CA15" s="9">
        <v>186.80500000000001</v>
      </c>
      <c r="CB15" s="9">
        <v>0.48099999999999998</v>
      </c>
      <c r="CC15" s="9">
        <v>31.707999999999998</v>
      </c>
      <c r="CD15" s="9">
        <v>89.852000000000004</v>
      </c>
      <c r="CE15" s="9">
        <v>61.53</v>
      </c>
      <c r="CF15" s="9">
        <v>68.778999999999996</v>
      </c>
      <c r="CG15" s="9">
        <v>164.87100000000001</v>
      </c>
      <c r="CH15" s="9">
        <v>55.290999999999997</v>
      </c>
      <c r="CI15" s="9">
        <v>25.047999999999998</v>
      </c>
      <c r="CJ15" s="9">
        <v>2558.6190000000001</v>
      </c>
      <c r="CK15" s="9">
        <v>2126.989</v>
      </c>
      <c r="CL15" s="9">
        <v>2010.126</v>
      </c>
      <c r="CM15" s="9">
        <v>73.67</v>
      </c>
      <c r="CN15" s="9">
        <v>43.192999999999998</v>
      </c>
      <c r="CO15" s="9">
        <v>93.04</v>
      </c>
      <c r="CP15" s="9">
        <v>3.8420000000000001</v>
      </c>
      <c r="CQ15" s="9">
        <v>19.981000000000002</v>
      </c>
      <c r="CR15" s="9">
        <v>1701.972</v>
      </c>
      <c r="CS15" s="9">
        <v>112.379</v>
      </c>
      <c r="CT15" s="9">
        <v>111.596</v>
      </c>
      <c r="CU15" s="9">
        <v>201.042</v>
      </c>
      <c r="CV15" s="9">
        <v>431.17899999999997</v>
      </c>
      <c r="CW15" s="9">
        <v>1695.81</v>
      </c>
      <c r="CX15" s="9">
        <v>431.63</v>
      </c>
      <c r="CY15" s="9">
        <v>138.465</v>
      </c>
      <c r="CZ15" s="9">
        <v>2942.2930000000001</v>
      </c>
      <c r="DA15" s="9">
        <v>1685.998</v>
      </c>
      <c r="DB15" s="9">
        <v>1604.585</v>
      </c>
      <c r="DC15" s="9">
        <v>166.64699999999999</v>
      </c>
      <c r="DD15" s="9">
        <v>156.53899999999999</v>
      </c>
      <c r="DE15" s="9">
        <v>79.775999999999996</v>
      </c>
      <c r="DF15" s="9">
        <v>76.762</v>
      </c>
      <c r="DG15" s="9">
        <v>116.967</v>
      </c>
      <c r="DH15" s="9">
        <v>39.572000000000003</v>
      </c>
      <c r="DI15" s="9">
        <v>113.38200000000001</v>
      </c>
      <c r="DJ15" s="9">
        <v>12.041</v>
      </c>
      <c r="DK15" s="9">
        <v>30.640999999999998</v>
      </c>
      <c r="DL15" s="9">
        <v>54.249000000000002</v>
      </c>
      <c r="DM15" s="9">
        <v>52.823999999999998</v>
      </c>
      <c r="DN15" s="9">
        <v>49.465000000000003</v>
      </c>
      <c r="DO15" s="9">
        <v>97.727000000000004</v>
      </c>
      <c r="DP15" s="9">
        <v>58.811999999999998</v>
      </c>
      <c r="DQ15" s="9">
        <v>10.109</v>
      </c>
      <c r="DR15" s="9">
        <v>1437.9380000000001</v>
      </c>
      <c r="DS15" s="9">
        <v>1041.019</v>
      </c>
      <c r="DT15" s="9">
        <v>1015.311</v>
      </c>
      <c r="DU15" s="9">
        <v>9.2850000000000001</v>
      </c>
      <c r="DV15" s="9">
        <v>16.422999999999998</v>
      </c>
      <c r="DW15" s="9">
        <v>7.5819999999999999</v>
      </c>
      <c r="DX15" s="9">
        <v>12.324</v>
      </c>
      <c r="DY15" s="9">
        <v>5.8019999999999996</v>
      </c>
      <c r="DZ15" s="9">
        <v>864.58299999999997</v>
      </c>
      <c r="EA15" s="9">
        <v>26.198</v>
      </c>
      <c r="EB15" s="9">
        <v>33.463000000000001</v>
      </c>
      <c r="EC15" s="9">
        <v>116.77500000000001</v>
      </c>
      <c r="ED15" s="9">
        <v>130.70599999999999</v>
      </c>
      <c r="EE15" s="9">
        <v>910.31299999999999</v>
      </c>
      <c r="EF15" s="9">
        <v>396.91899999999998</v>
      </c>
      <c r="EG15" s="9">
        <v>81.412000000000006</v>
      </c>
      <c r="EH15" s="9">
        <v>1685.998</v>
      </c>
      <c r="EI15" s="9">
        <v>1247.7760000000001</v>
      </c>
      <c r="EJ15" s="9">
        <v>1156.24</v>
      </c>
      <c r="EK15" s="9">
        <v>130.19200000000001</v>
      </c>
      <c r="EL15" s="9">
        <v>115.723</v>
      </c>
      <c r="EM15" s="9">
        <v>57.820999999999998</v>
      </c>
      <c r="EN15" s="9">
        <v>57.902000000000001</v>
      </c>
      <c r="EO15" s="9">
        <v>72.305000000000007</v>
      </c>
      <c r="EP15" s="9">
        <v>43.417999999999999</v>
      </c>
      <c r="EQ15" s="9">
        <v>53.390999999999998</v>
      </c>
      <c r="ER15" s="9">
        <v>25.106000000000002</v>
      </c>
      <c r="ES15" s="9">
        <v>29.254999999999999</v>
      </c>
      <c r="ET15" s="9">
        <v>17.940999999999999</v>
      </c>
      <c r="EU15" s="9">
        <v>59.512999999999998</v>
      </c>
      <c r="EV15" s="9">
        <v>38.268999999999998</v>
      </c>
      <c r="EW15" s="9">
        <v>75.385999999999996</v>
      </c>
      <c r="EX15" s="9">
        <v>40.337000000000003</v>
      </c>
      <c r="EY15" s="9">
        <v>14.468999999999999</v>
      </c>
      <c r="EZ15" s="9">
        <v>1026.048</v>
      </c>
      <c r="FA15" s="9">
        <v>912.22199999999998</v>
      </c>
      <c r="FB15" s="9">
        <v>879.52300000000002</v>
      </c>
      <c r="FC15" s="9">
        <v>18.402999999999999</v>
      </c>
      <c r="FD15" s="9">
        <v>14.295999999999999</v>
      </c>
      <c r="FE15" s="9">
        <v>13.959</v>
      </c>
      <c r="FF15" s="9">
        <v>10.529</v>
      </c>
      <c r="FG15" s="9">
        <v>8.1</v>
      </c>
      <c r="FH15" s="9">
        <v>633.08900000000006</v>
      </c>
      <c r="FI15" s="9">
        <v>59.460999999999999</v>
      </c>
      <c r="FJ15" s="9">
        <v>66.471999999999994</v>
      </c>
      <c r="FK15" s="9">
        <v>153.20099999999999</v>
      </c>
      <c r="FL15" s="9">
        <v>112.768</v>
      </c>
      <c r="FM15" s="9">
        <v>799.45500000000004</v>
      </c>
      <c r="FN15" s="9">
        <v>113.82599999999999</v>
      </c>
      <c r="FO15" s="9">
        <v>91.534999999999997</v>
      </c>
      <c r="FP15" s="9">
        <v>1247.7760000000001</v>
      </c>
      <c r="FQ15" s="9">
        <v>1670.856</v>
      </c>
      <c r="FR15" s="9">
        <v>1577.691</v>
      </c>
      <c r="FS15" s="9">
        <v>129.446</v>
      </c>
      <c r="FT15" s="9">
        <v>113.657</v>
      </c>
      <c r="FU15" s="9">
        <v>43.936999999999998</v>
      </c>
      <c r="FV15" s="9">
        <v>69.72</v>
      </c>
      <c r="FW15" s="9">
        <v>71.575000000000003</v>
      </c>
      <c r="FX15" s="9">
        <v>42.082000000000001</v>
      </c>
      <c r="FY15" s="9">
        <v>59.863999999999997</v>
      </c>
      <c r="FZ15" s="9">
        <v>31.335999999999999</v>
      </c>
      <c r="GA15" s="9">
        <v>22.457999999999998</v>
      </c>
      <c r="GB15" s="9">
        <v>44.088000000000001</v>
      </c>
      <c r="GC15" s="9">
        <v>37.661000000000001</v>
      </c>
      <c r="GD15" s="9">
        <v>31.908999999999999</v>
      </c>
      <c r="GE15" s="9">
        <v>81.388000000000005</v>
      </c>
      <c r="GF15" s="9">
        <v>32.268999999999998</v>
      </c>
      <c r="GG15" s="9">
        <v>15.788</v>
      </c>
      <c r="GH15" s="9">
        <v>1448.2460000000001</v>
      </c>
      <c r="GI15" s="9">
        <v>1257.1179999999999</v>
      </c>
      <c r="GJ15" s="9">
        <v>1166.8030000000001</v>
      </c>
      <c r="GK15" s="9">
        <v>51.781999999999996</v>
      </c>
      <c r="GL15" s="9">
        <v>38.533000000000001</v>
      </c>
      <c r="GM15" s="9">
        <v>35.984999999999999</v>
      </c>
      <c r="GN15" s="9">
        <v>36.719000000000001</v>
      </c>
      <c r="GO15" s="9">
        <v>17.395</v>
      </c>
      <c r="GP15" s="9">
        <v>1026.136</v>
      </c>
      <c r="GQ15" s="9">
        <v>73.349000000000004</v>
      </c>
      <c r="GR15" s="9">
        <v>59.134</v>
      </c>
      <c r="GS15" s="9">
        <v>98.498999999999995</v>
      </c>
      <c r="GT15" s="9">
        <v>210.934</v>
      </c>
      <c r="GU15" s="9">
        <v>1046.1849999999999</v>
      </c>
      <c r="GV15" s="9">
        <v>191.12700000000001</v>
      </c>
      <c r="GW15" s="9">
        <v>93.164000000000001</v>
      </c>
      <c r="GX15" s="9">
        <v>1670.856</v>
      </c>
      <c r="GY15" s="9">
        <v>1004.247</v>
      </c>
      <c r="GZ15" s="9">
        <v>941.99099999999999</v>
      </c>
      <c r="HA15" s="9">
        <v>106.083</v>
      </c>
      <c r="HB15" s="9">
        <v>96.691000000000003</v>
      </c>
      <c r="HC15" s="9">
        <v>34.130000000000003</v>
      </c>
      <c r="HD15" s="9">
        <v>62.561</v>
      </c>
      <c r="HE15" s="9">
        <v>45.267000000000003</v>
      </c>
      <c r="HF15" s="9">
        <v>51.423999999999999</v>
      </c>
      <c r="HG15" s="9">
        <v>43.823</v>
      </c>
      <c r="HH15" s="9">
        <v>43.012</v>
      </c>
      <c r="HI15" s="9">
        <v>5.2249999999999996</v>
      </c>
      <c r="HJ15" s="9">
        <v>21.927</v>
      </c>
      <c r="HK15" s="9">
        <v>41.921999999999997</v>
      </c>
      <c r="HL15" s="9">
        <v>32.841999999999999</v>
      </c>
      <c r="HM15" s="9">
        <v>62.401000000000003</v>
      </c>
      <c r="HN15" s="9">
        <v>34.29</v>
      </c>
      <c r="HO15" s="9">
        <v>9.3919999999999995</v>
      </c>
      <c r="HP15" s="9">
        <v>835.90899999999999</v>
      </c>
      <c r="HQ15" s="9">
        <v>762.86500000000001</v>
      </c>
      <c r="HR15" s="9">
        <v>723.279</v>
      </c>
      <c r="HS15" s="9">
        <v>14.417</v>
      </c>
      <c r="HT15" s="9">
        <v>25.17</v>
      </c>
      <c r="HU15" s="9">
        <v>16.353000000000002</v>
      </c>
      <c r="HV15" s="9">
        <v>21.166</v>
      </c>
      <c r="HW15" s="9">
        <v>1.4910000000000001</v>
      </c>
      <c r="HX15" s="9">
        <v>534.41700000000003</v>
      </c>
      <c r="HY15" s="9">
        <v>44.305</v>
      </c>
      <c r="HZ15" s="9">
        <v>40.994</v>
      </c>
      <c r="IA15" s="9">
        <v>143.15</v>
      </c>
      <c r="IB15" s="9">
        <v>110.982</v>
      </c>
      <c r="IC15" s="9">
        <v>651.88300000000004</v>
      </c>
      <c r="ID15" s="9">
        <v>73.043000000000006</v>
      </c>
      <c r="IE15" s="9">
        <v>62.255000000000003</v>
      </c>
      <c r="IF15" s="9">
        <v>1004.247</v>
      </c>
      <c r="IG15" s="9">
        <v>763.673</v>
      </c>
      <c r="IH15" s="9">
        <v>716.32500000000005</v>
      </c>
      <c r="II15" s="9">
        <v>62.853000000000002</v>
      </c>
      <c r="IJ15" s="9">
        <v>58.749000000000002</v>
      </c>
      <c r="IK15" s="9">
        <v>20.946000000000002</v>
      </c>
      <c r="IL15" s="9">
        <v>37.802999999999997</v>
      </c>
      <c r="IM15" s="9">
        <v>39.634</v>
      </c>
      <c r="IN15" s="9">
        <v>19.114999999999998</v>
      </c>
      <c r="IO15" s="9">
        <v>44.189</v>
      </c>
      <c r="IP15" s="9">
        <v>9.3699999999999992</v>
      </c>
      <c r="IQ15" s="9">
        <v>4.8540000000000001</v>
      </c>
    </row>
    <row r="16" spans="1:251">
      <c r="A16" s="10">
        <v>43862</v>
      </c>
      <c r="B16" s="9">
        <v>13581.664000000001</v>
      </c>
      <c r="C16" s="9">
        <v>12688.941000000001</v>
      </c>
      <c r="D16" s="9">
        <v>2330.165</v>
      </c>
      <c r="E16" s="9">
        <v>1024.498</v>
      </c>
      <c r="F16" s="9">
        <v>448.28</v>
      </c>
      <c r="G16" s="9">
        <v>484.60899999999998</v>
      </c>
      <c r="H16" s="9">
        <v>620.98</v>
      </c>
      <c r="I16" s="9">
        <v>311.55099999999999</v>
      </c>
      <c r="J16" s="9">
        <v>613.58299999999997</v>
      </c>
      <c r="K16" s="9">
        <v>150.80799999999999</v>
      </c>
      <c r="L16" s="9">
        <v>151.93899999999999</v>
      </c>
      <c r="M16" s="9">
        <v>325.31700000000001</v>
      </c>
      <c r="N16" s="9">
        <v>301.892</v>
      </c>
      <c r="O16" s="9">
        <v>306.25700000000001</v>
      </c>
      <c r="P16" s="9">
        <v>641.71500000000003</v>
      </c>
      <c r="Q16" s="9">
        <v>291.75</v>
      </c>
      <c r="R16" s="9">
        <v>1305.6669999999999</v>
      </c>
      <c r="S16" s="9">
        <v>10358.776</v>
      </c>
      <c r="T16" s="9">
        <v>8434.6970000000001</v>
      </c>
      <c r="U16" s="9">
        <v>8014.6220000000003</v>
      </c>
      <c r="V16" s="9">
        <v>202.28299999999999</v>
      </c>
      <c r="W16" s="9">
        <v>214.54400000000001</v>
      </c>
      <c r="X16" s="9">
        <v>207.53299999999999</v>
      </c>
      <c r="Y16" s="9">
        <v>119.41800000000001</v>
      </c>
      <c r="Z16" s="9">
        <v>81.057000000000002</v>
      </c>
      <c r="AA16" s="9">
        <v>6373.741</v>
      </c>
      <c r="AB16" s="9">
        <v>456.15300000000002</v>
      </c>
      <c r="AC16" s="9">
        <v>422.541</v>
      </c>
      <c r="AD16" s="9">
        <v>1182.2619999999999</v>
      </c>
      <c r="AE16" s="9">
        <v>1279.2819999999999</v>
      </c>
      <c r="AF16" s="9">
        <v>7155.415</v>
      </c>
      <c r="AG16" s="9">
        <v>1924.079</v>
      </c>
      <c r="AH16" s="9">
        <v>892.72299999999996</v>
      </c>
      <c r="AI16" s="9">
        <v>12047.630999999999</v>
      </c>
      <c r="AJ16" s="9">
        <v>1534.0319999999999</v>
      </c>
      <c r="AK16" s="9">
        <v>1527.691</v>
      </c>
      <c r="AL16" s="9">
        <v>1470.433</v>
      </c>
      <c r="AM16" s="9">
        <v>111.366</v>
      </c>
      <c r="AN16" s="9">
        <v>107.99</v>
      </c>
      <c r="AO16" s="9">
        <v>43.436999999999998</v>
      </c>
      <c r="AP16" s="9">
        <v>64.552000000000007</v>
      </c>
      <c r="AQ16" s="9">
        <v>59.058999999999997</v>
      </c>
      <c r="AR16" s="9">
        <v>48.930999999999997</v>
      </c>
      <c r="AS16" s="9">
        <v>69.322000000000003</v>
      </c>
      <c r="AT16" s="9">
        <v>5.5640000000000001</v>
      </c>
      <c r="AU16" s="9">
        <v>32.445</v>
      </c>
      <c r="AV16" s="9">
        <v>41.668999999999997</v>
      </c>
      <c r="AW16" s="9">
        <v>21.887</v>
      </c>
      <c r="AX16" s="9">
        <v>44.433</v>
      </c>
      <c r="AY16" s="9">
        <v>80.39</v>
      </c>
      <c r="AZ16" s="9">
        <v>27.599</v>
      </c>
      <c r="BA16" s="9">
        <v>3.3769999999999998</v>
      </c>
      <c r="BB16" s="9">
        <v>1359.067</v>
      </c>
      <c r="BC16" s="9">
        <v>877.346</v>
      </c>
      <c r="BD16" s="9">
        <v>814.94399999999996</v>
      </c>
      <c r="BE16" s="9">
        <v>31.009</v>
      </c>
      <c r="BF16" s="9">
        <v>31.393000000000001</v>
      </c>
      <c r="BG16" s="9">
        <v>32.923000000000002</v>
      </c>
      <c r="BH16" s="9">
        <v>6.5380000000000003</v>
      </c>
      <c r="BI16" s="9">
        <v>20.562999999999999</v>
      </c>
      <c r="BJ16" s="9">
        <v>714.30700000000002</v>
      </c>
      <c r="BK16" s="9">
        <v>44.35</v>
      </c>
      <c r="BL16" s="9">
        <v>24.08</v>
      </c>
      <c r="BM16" s="9">
        <v>94.608999999999995</v>
      </c>
      <c r="BN16" s="9">
        <v>186.83799999999999</v>
      </c>
      <c r="BO16" s="9">
        <v>690.50699999999995</v>
      </c>
      <c r="BP16" s="9">
        <v>481.721</v>
      </c>
      <c r="BQ16" s="9">
        <v>57.258000000000003</v>
      </c>
      <c r="BR16" s="9">
        <v>1527.691</v>
      </c>
      <c r="BS16" s="9">
        <v>2944.7289999999998</v>
      </c>
      <c r="BT16" s="9">
        <v>2804.5210000000002</v>
      </c>
      <c r="BU16" s="9">
        <v>243.964</v>
      </c>
      <c r="BV16" s="9">
        <v>220.66200000000001</v>
      </c>
      <c r="BW16" s="9">
        <v>118.895</v>
      </c>
      <c r="BX16" s="9">
        <v>101.767</v>
      </c>
      <c r="BY16" s="9">
        <v>177.31399999999999</v>
      </c>
      <c r="BZ16" s="9">
        <v>43.347999999999999</v>
      </c>
      <c r="CA16" s="9">
        <v>183.94300000000001</v>
      </c>
      <c r="CB16" s="9">
        <v>2.5350000000000001</v>
      </c>
      <c r="CC16" s="9">
        <v>34.185000000000002</v>
      </c>
      <c r="CD16" s="9">
        <v>97.909000000000006</v>
      </c>
      <c r="CE16" s="9">
        <v>54.115000000000002</v>
      </c>
      <c r="CF16" s="9">
        <v>68.638000000000005</v>
      </c>
      <c r="CG16" s="9">
        <v>166.98</v>
      </c>
      <c r="CH16" s="9">
        <v>53.682000000000002</v>
      </c>
      <c r="CI16" s="9">
        <v>23.302</v>
      </c>
      <c r="CJ16" s="9">
        <v>2560.556</v>
      </c>
      <c r="CK16" s="9">
        <v>2146.7150000000001</v>
      </c>
      <c r="CL16" s="9">
        <v>2040.3710000000001</v>
      </c>
      <c r="CM16" s="9">
        <v>69.161000000000001</v>
      </c>
      <c r="CN16" s="9">
        <v>36.909999999999997</v>
      </c>
      <c r="CO16" s="9">
        <v>82.78</v>
      </c>
      <c r="CP16" s="9">
        <v>0.73599999999999999</v>
      </c>
      <c r="CQ16" s="9">
        <v>22.555</v>
      </c>
      <c r="CR16" s="9">
        <v>1650.771</v>
      </c>
      <c r="CS16" s="9">
        <v>149.96799999999999</v>
      </c>
      <c r="CT16" s="9">
        <v>112.66500000000001</v>
      </c>
      <c r="CU16" s="9">
        <v>233.31</v>
      </c>
      <c r="CV16" s="9">
        <v>422.22800000000001</v>
      </c>
      <c r="CW16" s="9">
        <v>1724.4870000000001</v>
      </c>
      <c r="CX16" s="9">
        <v>413.84199999999998</v>
      </c>
      <c r="CY16" s="9">
        <v>140.208</v>
      </c>
      <c r="CZ16" s="9">
        <v>2944.7289999999998</v>
      </c>
      <c r="DA16" s="9">
        <v>1690.557</v>
      </c>
      <c r="DB16" s="9">
        <v>1613.252</v>
      </c>
      <c r="DC16" s="9">
        <v>149.50299999999999</v>
      </c>
      <c r="DD16" s="9">
        <v>138.53700000000001</v>
      </c>
      <c r="DE16" s="9">
        <v>84.191000000000003</v>
      </c>
      <c r="DF16" s="9">
        <v>54.345999999999997</v>
      </c>
      <c r="DG16" s="9">
        <v>107.51600000000001</v>
      </c>
      <c r="DH16" s="9">
        <v>31.021000000000001</v>
      </c>
      <c r="DI16" s="9">
        <v>103.67100000000001</v>
      </c>
      <c r="DJ16" s="9">
        <v>13.372</v>
      </c>
      <c r="DK16" s="9">
        <v>20.562000000000001</v>
      </c>
      <c r="DL16" s="9">
        <v>49.113</v>
      </c>
      <c r="DM16" s="9">
        <v>44.173999999999999</v>
      </c>
      <c r="DN16" s="9">
        <v>45.25</v>
      </c>
      <c r="DO16" s="9">
        <v>90.018000000000001</v>
      </c>
      <c r="DP16" s="9">
        <v>48.518999999999998</v>
      </c>
      <c r="DQ16" s="9">
        <v>10.965999999999999</v>
      </c>
      <c r="DR16" s="9">
        <v>1463.749</v>
      </c>
      <c r="DS16" s="9">
        <v>1048.732</v>
      </c>
      <c r="DT16" s="9">
        <v>1012.45</v>
      </c>
      <c r="DU16" s="9">
        <v>15.657</v>
      </c>
      <c r="DV16" s="9">
        <v>20.625</v>
      </c>
      <c r="DW16" s="9">
        <v>14.667999999999999</v>
      </c>
      <c r="DX16" s="9">
        <v>13.047000000000001</v>
      </c>
      <c r="DY16" s="9">
        <v>7.157</v>
      </c>
      <c r="DZ16" s="9">
        <v>829.09199999999998</v>
      </c>
      <c r="EA16" s="9">
        <v>36.430999999999997</v>
      </c>
      <c r="EB16" s="9">
        <v>45.097000000000001</v>
      </c>
      <c r="EC16" s="9">
        <v>138.11199999999999</v>
      </c>
      <c r="ED16" s="9">
        <v>115.777</v>
      </c>
      <c r="EE16" s="9">
        <v>932.95399999999995</v>
      </c>
      <c r="EF16" s="9">
        <v>415.01799999999997</v>
      </c>
      <c r="EG16" s="9">
        <v>77.305000000000007</v>
      </c>
      <c r="EH16" s="9">
        <v>1690.557</v>
      </c>
      <c r="EI16" s="9">
        <v>1278.508</v>
      </c>
      <c r="EJ16" s="9">
        <v>1186.6099999999999</v>
      </c>
      <c r="EK16" s="9">
        <v>117.586</v>
      </c>
      <c r="EL16" s="9">
        <v>100.364</v>
      </c>
      <c r="EM16" s="9">
        <v>54.097000000000001</v>
      </c>
      <c r="EN16" s="9">
        <v>46.267000000000003</v>
      </c>
      <c r="EO16" s="9">
        <v>60.308999999999997</v>
      </c>
      <c r="EP16" s="9">
        <v>40.055</v>
      </c>
      <c r="EQ16" s="9">
        <v>45.662999999999997</v>
      </c>
      <c r="ER16" s="9">
        <v>22.026</v>
      </c>
      <c r="ES16" s="9">
        <v>28.815999999999999</v>
      </c>
      <c r="ET16" s="9">
        <v>20.215</v>
      </c>
      <c r="EU16" s="9">
        <v>40.014000000000003</v>
      </c>
      <c r="EV16" s="9">
        <v>40.134999999999998</v>
      </c>
      <c r="EW16" s="9">
        <v>67.631</v>
      </c>
      <c r="EX16" s="9">
        <v>32.732999999999997</v>
      </c>
      <c r="EY16" s="9">
        <v>17.221</v>
      </c>
      <c r="EZ16" s="9">
        <v>1069.0239999999999</v>
      </c>
      <c r="FA16" s="9">
        <v>969.33</v>
      </c>
      <c r="FB16" s="9">
        <v>939.04100000000005</v>
      </c>
      <c r="FC16" s="9">
        <v>14.81</v>
      </c>
      <c r="FD16" s="9">
        <v>15.48</v>
      </c>
      <c r="FE16" s="9">
        <v>11.319000000000001</v>
      </c>
      <c r="FF16" s="9">
        <v>11.47</v>
      </c>
      <c r="FG16" s="9">
        <v>6.9880000000000004</v>
      </c>
      <c r="FH16" s="9">
        <v>648.71</v>
      </c>
      <c r="FI16" s="9">
        <v>72.272999999999996</v>
      </c>
      <c r="FJ16" s="9">
        <v>61.375</v>
      </c>
      <c r="FK16" s="9">
        <v>186.97300000000001</v>
      </c>
      <c r="FL16" s="9">
        <v>118.613</v>
      </c>
      <c r="FM16" s="9">
        <v>850.71699999999998</v>
      </c>
      <c r="FN16" s="9">
        <v>99.694000000000003</v>
      </c>
      <c r="FO16" s="9">
        <v>91.899000000000001</v>
      </c>
      <c r="FP16" s="9">
        <v>1278.508</v>
      </c>
      <c r="FQ16" s="9">
        <v>1680.953</v>
      </c>
      <c r="FR16" s="9">
        <v>1584.0350000000001</v>
      </c>
      <c r="FS16" s="9">
        <v>121.321</v>
      </c>
      <c r="FT16" s="9">
        <v>111.416</v>
      </c>
      <c r="FU16" s="9">
        <v>35.628</v>
      </c>
      <c r="FV16" s="9">
        <v>75.210999999999999</v>
      </c>
      <c r="FW16" s="9">
        <v>70.728999999999999</v>
      </c>
      <c r="FX16" s="9">
        <v>40.686999999999998</v>
      </c>
      <c r="FY16" s="9">
        <v>59.860999999999997</v>
      </c>
      <c r="FZ16" s="9">
        <v>28.283000000000001</v>
      </c>
      <c r="GA16" s="9">
        <v>21.654</v>
      </c>
      <c r="GB16" s="9">
        <v>42.345999999999997</v>
      </c>
      <c r="GC16" s="9">
        <v>36.302999999999997</v>
      </c>
      <c r="GD16" s="9">
        <v>32.767000000000003</v>
      </c>
      <c r="GE16" s="9">
        <v>79.653999999999996</v>
      </c>
      <c r="GF16" s="9">
        <v>31.760999999999999</v>
      </c>
      <c r="GG16" s="9">
        <v>9.9049999999999994</v>
      </c>
      <c r="GH16" s="9">
        <v>1462.7149999999999</v>
      </c>
      <c r="GI16" s="9">
        <v>1278.1120000000001</v>
      </c>
      <c r="GJ16" s="9">
        <v>1182.807</v>
      </c>
      <c r="GK16" s="9">
        <v>45.131</v>
      </c>
      <c r="GL16" s="9">
        <v>49.981000000000002</v>
      </c>
      <c r="GM16" s="9">
        <v>33.186999999999998</v>
      </c>
      <c r="GN16" s="9">
        <v>43.639000000000003</v>
      </c>
      <c r="GO16" s="9">
        <v>17.77</v>
      </c>
      <c r="GP16" s="9">
        <v>1048.4929999999999</v>
      </c>
      <c r="GQ16" s="9">
        <v>65.141999999999996</v>
      </c>
      <c r="GR16" s="9">
        <v>61.17</v>
      </c>
      <c r="GS16" s="9">
        <v>103.309</v>
      </c>
      <c r="GT16" s="9">
        <v>201.875</v>
      </c>
      <c r="GU16" s="9">
        <v>1076.2370000000001</v>
      </c>
      <c r="GV16" s="9">
        <v>184.602</v>
      </c>
      <c r="GW16" s="9">
        <v>96.918000000000006</v>
      </c>
      <c r="GX16" s="9">
        <v>1680.953</v>
      </c>
      <c r="GY16" s="9">
        <v>1029.491</v>
      </c>
      <c r="GZ16" s="9">
        <v>960.18299999999999</v>
      </c>
      <c r="HA16" s="9">
        <v>115.92400000000001</v>
      </c>
      <c r="HB16" s="9">
        <v>105.949</v>
      </c>
      <c r="HC16" s="9">
        <v>44.107999999999997</v>
      </c>
      <c r="HD16" s="9">
        <v>61.841000000000001</v>
      </c>
      <c r="HE16" s="9">
        <v>52.238999999999997</v>
      </c>
      <c r="HF16" s="9">
        <v>53.71</v>
      </c>
      <c r="HG16" s="9">
        <v>54.292999999999999</v>
      </c>
      <c r="HH16" s="9">
        <v>41.506999999999998</v>
      </c>
      <c r="HI16" s="9">
        <v>8.5069999999999997</v>
      </c>
      <c r="HJ16" s="9">
        <v>27.777000000000001</v>
      </c>
      <c r="HK16" s="9">
        <v>51.878999999999998</v>
      </c>
      <c r="HL16" s="9">
        <v>26.292999999999999</v>
      </c>
      <c r="HM16" s="9">
        <v>72.688999999999993</v>
      </c>
      <c r="HN16" s="9">
        <v>33.26</v>
      </c>
      <c r="HO16" s="9">
        <v>9.9749999999999996</v>
      </c>
      <c r="HP16" s="9">
        <v>844.26</v>
      </c>
      <c r="HQ16" s="9">
        <v>763.81700000000001</v>
      </c>
      <c r="HR16" s="9">
        <v>729.83900000000006</v>
      </c>
      <c r="HS16" s="9">
        <v>11.364000000000001</v>
      </c>
      <c r="HT16" s="9">
        <v>22.614000000000001</v>
      </c>
      <c r="HU16" s="9">
        <v>11.362</v>
      </c>
      <c r="HV16" s="9">
        <v>20.855</v>
      </c>
      <c r="HW16" s="9">
        <v>1.76</v>
      </c>
      <c r="HX16" s="9">
        <v>512.98699999999997</v>
      </c>
      <c r="HY16" s="9">
        <v>41.036000000000001</v>
      </c>
      <c r="HZ16" s="9">
        <v>46.973999999999997</v>
      </c>
      <c r="IA16" s="9">
        <v>162.82</v>
      </c>
      <c r="IB16" s="9">
        <v>107.313</v>
      </c>
      <c r="IC16" s="9">
        <v>656.50400000000002</v>
      </c>
      <c r="ID16" s="9">
        <v>80.442999999999998</v>
      </c>
      <c r="IE16" s="9">
        <v>69.308000000000007</v>
      </c>
      <c r="IF16" s="9">
        <v>1029.491</v>
      </c>
      <c r="IG16" s="9">
        <v>761.71299999999997</v>
      </c>
      <c r="IH16" s="9">
        <v>716.46299999999997</v>
      </c>
      <c r="II16" s="9">
        <v>71.39</v>
      </c>
      <c r="IJ16" s="9">
        <v>67.683000000000007</v>
      </c>
      <c r="IK16" s="9">
        <v>36.476999999999997</v>
      </c>
      <c r="IL16" s="9">
        <v>31.206</v>
      </c>
      <c r="IM16" s="9">
        <v>47.981000000000002</v>
      </c>
      <c r="IN16" s="9">
        <v>19.702000000000002</v>
      </c>
      <c r="IO16" s="9">
        <v>49.218000000000004</v>
      </c>
      <c r="IP16" s="9">
        <v>9.6310000000000002</v>
      </c>
      <c r="IQ16" s="9">
        <v>4.18</v>
      </c>
    </row>
    <row r="17" spans="1:251">
      <c r="A17" s="10">
        <v>44228</v>
      </c>
      <c r="B17" s="9">
        <v>13474.014999999999</v>
      </c>
      <c r="C17" s="9">
        <v>12659.332</v>
      </c>
      <c r="D17" s="9">
        <v>2210.114</v>
      </c>
      <c r="E17" s="9">
        <v>943.55200000000002</v>
      </c>
      <c r="F17" s="9">
        <v>357.13</v>
      </c>
      <c r="G17" s="9">
        <v>491.31900000000002</v>
      </c>
      <c r="H17" s="9">
        <v>550.048</v>
      </c>
      <c r="I17" s="9">
        <v>296.464</v>
      </c>
      <c r="J17" s="9">
        <v>567.11300000000006</v>
      </c>
      <c r="K17" s="9">
        <v>146.767</v>
      </c>
      <c r="L17" s="9">
        <v>121.90900000000001</v>
      </c>
      <c r="M17" s="9">
        <v>274.98099999999999</v>
      </c>
      <c r="N17" s="9">
        <v>306.98500000000001</v>
      </c>
      <c r="O17" s="9">
        <v>268.71899999999999</v>
      </c>
      <c r="P17" s="9">
        <v>565.13699999999994</v>
      </c>
      <c r="Q17" s="9">
        <v>285.548</v>
      </c>
      <c r="R17" s="9">
        <v>1266.5619999999999</v>
      </c>
      <c r="S17" s="9">
        <v>10449.218000000001</v>
      </c>
      <c r="T17" s="9">
        <v>8488.9539999999997</v>
      </c>
      <c r="U17" s="9">
        <v>8064.4009999999998</v>
      </c>
      <c r="V17" s="9">
        <v>233.643</v>
      </c>
      <c r="W17" s="9">
        <v>183.32599999999999</v>
      </c>
      <c r="X17" s="9">
        <v>245.04499999999999</v>
      </c>
      <c r="Y17" s="9">
        <v>99.370999999999995</v>
      </c>
      <c r="Z17" s="9">
        <v>67.781999999999996</v>
      </c>
      <c r="AA17" s="9">
        <v>6172.35</v>
      </c>
      <c r="AB17" s="9">
        <v>588.23500000000001</v>
      </c>
      <c r="AC17" s="9">
        <v>542.13599999999997</v>
      </c>
      <c r="AD17" s="9">
        <v>1186.232</v>
      </c>
      <c r="AE17" s="9">
        <v>1292.7529999999999</v>
      </c>
      <c r="AF17" s="9">
        <v>7196.201</v>
      </c>
      <c r="AG17" s="9">
        <v>1960.2639999999999</v>
      </c>
      <c r="AH17" s="9">
        <v>814.68299999999999</v>
      </c>
      <c r="AI17" s="9">
        <v>12043.135</v>
      </c>
      <c r="AJ17" s="9">
        <v>1430.88</v>
      </c>
      <c r="AK17" s="9">
        <v>1581.779</v>
      </c>
      <c r="AL17" s="9">
        <v>1529.501</v>
      </c>
      <c r="AM17" s="9">
        <v>82.328999999999994</v>
      </c>
      <c r="AN17" s="9">
        <v>75.84</v>
      </c>
      <c r="AO17" s="9">
        <v>32.265999999999998</v>
      </c>
      <c r="AP17" s="9">
        <v>43.088000000000001</v>
      </c>
      <c r="AQ17" s="9">
        <v>40.338999999999999</v>
      </c>
      <c r="AR17" s="9">
        <v>35.500999999999998</v>
      </c>
      <c r="AS17" s="9">
        <v>45.030999999999999</v>
      </c>
      <c r="AT17" s="9">
        <v>3.7490000000000001</v>
      </c>
      <c r="AU17" s="9">
        <v>25.065999999999999</v>
      </c>
      <c r="AV17" s="9">
        <v>24.248999999999999</v>
      </c>
      <c r="AW17" s="9">
        <v>16.774000000000001</v>
      </c>
      <c r="AX17" s="9">
        <v>34.817</v>
      </c>
      <c r="AY17" s="9">
        <v>56.816000000000003</v>
      </c>
      <c r="AZ17" s="9">
        <v>19.024000000000001</v>
      </c>
      <c r="BA17" s="9">
        <v>6.4889999999999999</v>
      </c>
      <c r="BB17" s="9">
        <v>1447.172</v>
      </c>
      <c r="BC17" s="9">
        <v>931.01700000000005</v>
      </c>
      <c r="BD17" s="9">
        <v>887.79499999999996</v>
      </c>
      <c r="BE17" s="9">
        <v>19.945</v>
      </c>
      <c r="BF17" s="9">
        <v>22.312000000000001</v>
      </c>
      <c r="BG17" s="9">
        <v>24.126999999999999</v>
      </c>
      <c r="BH17" s="9">
        <v>6.6950000000000003</v>
      </c>
      <c r="BI17" s="9">
        <v>10.936</v>
      </c>
      <c r="BJ17" s="9">
        <v>700.36800000000005</v>
      </c>
      <c r="BK17" s="9">
        <v>74.811999999999998</v>
      </c>
      <c r="BL17" s="9">
        <v>44.527000000000001</v>
      </c>
      <c r="BM17" s="9">
        <v>111.31</v>
      </c>
      <c r="BN17" s="9">
        <v>176.90199999999999</v>
      </c>
      <c r="BO17" s="9">
        <v>754.11500000000001</v>
      </c>
      <c r="BP17" s="9">
        <v>516.15499999999997</v>
      </c>
      <c r="BQ17" s="9">
        <v>52.277999999999999</v>
      </c>
      <c r="BR17" s="9">
        <v>1581.779</v>
      </c>
      <c r="BS17" s="9">
        <v>3170.288</v>
      </c>
      <c r="BT17" s="9">
        <v>3022.51</v>
      </c>
      <c r="BU17" s="9">
        <v>225.86199999999999</v>
      </c>
      <c r="BV17" s="9">
        <v>196.35499999999999</v>
      </c>
      <c r="BW17" s="9">
        <v>94.69</v>
      </c>
      <c r="BX17" s="9">
        <v>101.66500000000001</v>
      </c>
      <c r="BY17" s="9">
        <v>153.44800000000001</v>
      </c>
      <c r="BZ17" s="9">
        <v>42.906999999999996</v>
      </c>
      <c r="CA17" s="9">
        <v>166.73500000000001</v>
      </c>
      <c r="CB17" s="9">
        <v>0</v>
      </c>
      <c r="CC17" s="9">
        <v>29.62</v>
      </c>
      <c r="CD17" s="9">
        <v>77.725999999999999</v>
      </c>
      <c r="CE17" s="9">
        <v>64.212000000000003</v>
      </c>
      <c r="CF17" s="9">
        <v>54.417000000000002</v>
      </c>
      <c r="CG17" s="9">
        <v>136.85</v>
      </c>
      <c r="CH17" s="9">
        <v>59.505000000000003</v>
      </c>
      <c r="CI17" s="9">
        <v>29.507999999999999</v>
      </c>
      <c r="CJ17" s="9">
        <v>2796.6480000000001</v>
      </c>
      <c r="CK17" s="9">
        <v>2348.4630000000002</v>
      </c>
      <c r="CL17" s="9">
        <v>2216.7860000000001</v>
      </c>
      <c r="CM17" s="9">
        <v>91.84</v>
      </c>
      <c r="CN17" s="9">
        <v>38.954999999999998</v>
      </c>
      <c r="CO17" s="9">
        <v>105.142</v>
      </c>
      <c r="CP17" s="9">
        <v>5.7619999999999996</v>
      </c>
      <c r="CQ17" s="9">
        <v>19.890999999999998</v>
      </c>
      <c r="CR17" s="9">
        <v>1765.3140000000001</v>
      </c>
      <c r="CS17" s="9">
        <v>168.375</v>
      </c>
      <c r="CT17" s="9">
        <v>154.345</v>
      </c>
      <c r="CU17" s="9">
        <v>260.42899999999997</v>
      </c>
      <c r="CV17" s="9">
        <v>444.23700000000002</v>
      </c>
      <c r="CW17" s="9">
        <v>1904.2260000000001</v>
      </c>
      <c r="CX17" s="9">
        <v>448.185</v>
      </c>
      <c r="CY17" s="9">
        <v>147.77799999999999</v>
      </c>
      <c r="CZ17" s="9">
        <v>3170.288</v>
      </c>
      <c r="DA17" s="9">
        <v>1640.461</v>
      </c>
      <c r="DB17" s="9">
        <v>1568.2929999999999</v>
      </c>
      <c r="DC17" s="9">
        <v>133.79900000000001</v>
      </c>
      <c r="DD17" s="9">
        <v>122.67700000000001</v>
      </c>
      <c r="DE17" s="9">
        <v>69.149000000000001</v>
      </c>
      <c r="DF17" s="9">
        <v>53.527999999999999</v>
      </c>
      <c r="DG17" s="9">
        <v>93.549000000000007</v>
      </c>
      <c r="DH17" s="9">
        <v>29.128</v>
      </c>
      <c r="DI17" s="9">
        <v>90.24</v>
      </c>
      <c r="DJ17" s="9">
        <v>8.1349999999999998</v>
      </c>
      <c r="DK17" s="9">
        <v>24.302</v>
      </c>
      <c r="DL17" s="9">
        <v>49.83</v>
      </c>
      <c r="DM17" s="9">
        <v>37.829000000000001</v>
      </c>
      <c r="DN17" s="9">
        <v>35.017000000000003</v>
      </c>
      <c r="DO17" s="9">
        <v>80.010000000000005</v>
      </c>
      <c r="DP17" s="9">
        <v>42.667000000000002</v>
      </c>
      <c r="DQ17" s="9">
        <v>11.122999999999999</v>
      </c>
      <c r="DR17" s="9">
        <v>1434.4929999999999</v>
      </c>
      <c r="DS17" s="9">
        <v>1038.5640000000001</v>
      </c>
      <c r="DT17" s="9">
        <v>1012.6609999999999</v>
      </c>
      <c r="DU17" s="9">
        <v>11.436</v>
      </c>
      <c r="DV17" s="9">
        <v>13.936</v>
      </c>
      <c r="DW17" s="9">
        <v>12.233000000000001</v>
      </c>
      <c r="DX17" s="9">
        <v>6.8150000000000004</v>
      </c>
      <c r="DY17" s="9">
        <v>6.3239999999999998</v>
      </c>
      <c r="DZ17" s="9">
        <v>795.048</v>
      </c>
      <c r="EA17" s="9">
        <v>44.040999999999997</v>
      </c>
      <c r="EB17" s="9">
        <v>55.097999999999999</v>
      </c>
      <c r="EC17" s="9">
        <v>144.37799999999999</v>
      </c>
      <c r="ED17" s="9">
        <v>107.646</v>
      </c>
      <c r="EE17" s="9">
        <v>930.91800000000001</v>
      </c>
      <c r="EF17" s="9">
        <v>395.92899999999997</v>
      </c>
      <c r="EG17" s="9">
        <v>72.168999999999997</v>
      </c>
      <c r="EH17" s="9">
        <v>1640.461</v>
      </c>
      <c r="EI17" s="9">
        <v>1244.502</v>
      </c>
      <c r="EJ17" s="9">
        <v>1151.5999999999999</v>
      </c>
      <c r="EK17" s="9">
        <v>130.386</v>
      </c>
      <c r="EL17" s="9">
        <v>110.465</v>
      </c>
      <c r="EM17" s="9">
        <v>40.709000000000003</v>
      </c>
      <c r="EN17" s="9">
        <v>69.756</v>
      </c>
      <c r="EO17" s="9">
        <v>67.119</v>
      </c>
      <c r="EP17" s="9">
        <v>43.345999999999997</v>
      </c>
      <c r="EQ17" s="9">
        <v>65.819000000000003</v>
      </c>
      <c r="ER17" s="9">
        <v>23.582999999999998</v>
      </c>
      <c r="ES17" s="9">
        <v>17.395</v>
      </c>
      <c r="ET17" s="9">
        <v>23.056999999999999</v>
      </c>
      <c r="EU17" s="9">
        <v>50.165999999999997</v>
      </c>
      <c r="EV17" s="9">
        <v>37.241999999999997</v>
      </c>
      <c r="EW17" s="9">
        <v>70.269000000000005</v>
      </c>
      <c r="EX17" s="9">
        <v>40.195999999999998</v>
      </c>
      <c r="EY17" s="9">
        <v>19.920999999999999</v>
      </c>
      <c r="EZ17" s="9">
        <v>1021.2140000000001</v>
      </c>
      <c r="FA17" s="9">
        <v>923.88800000000003</v>
      </c>
      <c r="FB17" s="9">
        <v>878.16099999999994</v>
      </c>
      <c r="FC17" s="9">
        <v>24.613</v>
      </c>
      <c r="FD17" s="9">
        <v>21.114999999999998</v>
      </c>
      <c r="FE17" s="9">
        <v>24.454000000000001</v>
      </c>
      <c r="FF17" s="9">
        <v>14.898999999999999</v>
      </c>
      <c r="FG17" s="9">
        <v>5.8120000000000003</v>
      </c>
      <c r="FH17" s="9">
        <v>599.25699999999995</v>
      </c>
      <c r="FI17" s="9">
        <v>79.784999999999997</v>
      </c>
      <c r="FJ17" s="9">
        <v>78.563000000000002</v>
      </c>
      <c r="FK17" s="9">
        <v>166.28299999999999</v>
      </c>
      <c r="FL17" s="9">
        <v>131.53399999999999</v>
      </c>
      <c r="FM17" s="9">
        <v>792.35299999999995</v>
      </c>
      <c r="FN17" s="9">
        <v>97.326999999999998</v>
      </c>
      <c r="FO17" s="9">
        <v>92.902000000000001</v>
      </c>
      <c r="FP17" s="9">
        <v>1244.502</v>
      </c>
      <c r="FQ17" s="9">
        <v>1599.854</v>
      </c>
      <c r="FR17" s="9">
        <v>1520.6780000000001</v>
      </c>
      <c r="FS17" s="9">
        <v>118.53100000000001</v>
      </c>
      <c r="FT17" s="9">
        <v>106.363</v>
      </c>
      <c r="FU17" s="9">
        <v>36.265999999999998</v>
      </c>
      <c r="FV17" s="9">
        <v>70.096999999999994</v>
      </c>
      <c r="FW17" s="9">
        <v>69.944999999999993</v>
      </c>
      <c r="FX17" s="9">
        <v>36.418999999999997</v>
      </c>
      <c r="FY17" s="9">
        <v>64.256</v>
      </c>
      <c r="FZ17" s="9">
        <v>25.677</v>
      </c>
      <c r="GA17" s="9">
        <v>13.613</v>
      </c>
      <c r="GB17" s="9">
        <v>34.753</v>
      </c>
      <c r="GC17" s="9">
        <v>36.045999999999999</v>
      </c>
      <c r="GD17" s="9">
        <v>35.564999999999998</v>
      </c>
      <c r="GE17" s="9">
        <v>71.307000000000002</v>
      </c>
      <c r="GF17" s="9">
        <v>35.055999999999997</v>
      </c>
      <c r="GG17" s="9">
        <v>12.167</v>
      </c>
      <c r="GH17" s="9">
        <v>1402.1469999999999</v>
      </c>
      <c r="GI17" s="9">
        <v>1237.047</v>
      </c>
      <c r="GJ17" s="9">
        <v>1141.366</v>
      </c>
      <c r="GK17" s="9">
        <v>54.168999999999997</v>
      </c>
      <c r="GL17" s="9">
        <v>41.512999999999998</v>
      </c>
      <c r="GM17" s="9">
        <v>47.04</v>
      </c>
      <c r="GN17" s="9">
        <v>34.595999999999997</v>
      </c>
      <c r="GO17" s="9">
        <v>13.516999999999999</v>
      </c>
      <c r="GP17" s="9">
        <v>964.08799999999997</v>
      </c>
      <c r="GQ17" s="9">
        <v>88.972999999999999</v>
      </c>
      <c r="GR17" s="9">
        <v>72.644999999999996</v>
      </c>
      <c r="GS17" s="9">
        <v>111.342</v>
      </c>
      <c r="GT17" s="9">
        <v>217.16800000000001</v>
      </c>
      <c r="GU17" s="9">
        <v>1019.879</v>
      </c>
      <c r="GV17" s="9">
        <v>165.1</v>
      </c>
      <c r="GW17" s="9">
        <v>79.176000000000002</v>
      </c>
      <c r="GX17" s="9">
        <v>1599.854</v>
      </c>
      <c r="GY17" s="9">
        <v>986.12099999999998</v>
      </c>
      <c r="GZ17" s="9">
        <v>924.43100000000004</v>
      </c>
      <c r="HA17" s="9">
        <v>99.965999999999994</v>
      </c>
      <c r="HB17" s="9">
        <v>91.052999999999997</v>
      </c>
      <c r="HC17" s="9">
        <v>32.738</v>
      </c>
      <c r="HD17" s="9">
        <v>58.314999999999998</v>
      </c>
      <c r="HE17" s="9">
        <v>42.247</v>
      </c>
      <c r="HF17" s="9">
        <v>48.805999999999997</v>
      </c>
      <c r="HG17" s="9">
        <v>45.177</v>
      </c>
      <c r="HH17" s="9">
        <v>42.795999999999999</v>
      </c>
      <c r="HI17" s="9">
        <v>3.08</v>
      </c>
      <c r="HJ17" s="9">
        <v>22.219000000000001</v>
      </c>
      <c r="HK17" s="9">
        <v>45.45</v>
      </c>
      <c r="HL17" s="9">
        <v>23.385000000000002</v>
      </c>
      <c r="HM17" s="9">
        <v>57.674999999999997</v>
      </c>
      <c r="HN17" s="9">
        <v>33.377000000000002</v>
      </c>
      <c r="HO17" s="9">
        <v>8.9130000000000003</v>
      </c>
      <c r="HP17" s="9">
        <v>824.46600000000001</v>
      </c>
      <c r="HQ17" s="9">
        <v>753.67100000000005</v>
      </c>
      <c r="HR17" s="9">
        <v>717.78700000000003</v>
      </c>
      <c r="HS17" s="9">
        <v>15.288</v>
      </c>
      <c r="HT17" s="9">
        <v>20.326000000000001</v>
      </c>
      <c r="HU17" s="9">
        <v>12.622</v>
      </c>
      <c r="HV17" s="9">
        <v>18.106999999999999</v>
      </c>
      <c r="HW17" s="9">
        <v>4.8849999999999998</v>
      </c>
      <c r="HX17" s="9">
        <v>469.53899999999999</v>
      </c>
      <c r="HY17" s="9">
        <v>56.968000000000004</v>
      </c>
      <c r="HZ17" s="9">
        <v>64.042000000000002</v>
      </c>
      <c r="IA17" s="9">
        <v>163.12200000000001</v>
      </c>
      <c r="IB17" s="9">
        <v>93.423000000000002</v>
      </c>
      <c r="IC17" s="9">
        <v>660.24800000000005</v>
      </c>
      <c r="ID17" s="9">
        <v>70.795000000000002</v>
      </c>
      <c r="IE17" s="9">
        <v>61.689</v>
      </c>
      <c r="IF17" s="9">
        <v>986.12099999999998</v>
      </c>
      <c r="IG17" s="9">
        <v>773.61099999999999</v>
      </c>
      <c r="IH17" s="9">
        <v>724.11099999999999</v>
      </c>
      <c r="II17" s="9">
        <v>64.498000000000005</v>
      </c>
      <c r="IJ17" s="9">
        <v>56.954999999999998</v>
      </c>
      <c r="IK17" s="9">
        <v>21.190999999999999</v>
      </c>
      <c r="IL17" s="9">
        <v>35.764000000000003</v>
      </c>
      <c r="IM17" s="9">
        <v>36.851999999999997</v>
      </c>
      <c r="IN17" s="9">
        <v>20.103999999999999</v>
      </c>
      <c r="IO17" s="9">
        <v>40.179000000000002</v>
      </c>
      <c r="IP17" s="9">
        <v>8.952</v>
      </c>
      <c r="IQ17" s="9">
        <v>6.3949999999999996</v>
      </c>
    </row>
    <row r="18" spans="1:251">
      <c r="A18" s="10">
        <v>44593</v>
      </c>
      <c r="B18" s="9">
        <v>13957.183999999999</v>
      </c>
      <c r="C18" s="9">
        <v>13135.263999999999</v>
      </c>
      <c r="D18" s="9">
        <v>2781.2220000000002</v>
      </c>
      <c r="E18" s="9">
        <v>1250.847</v>
      </c>
      <c r="F18" s="9">
        <v>493.55599999999998</v>
      </c>
      <c r="G18" s="9">
        <v>627.41999999999996</v>
      </c>
      <c r="H18" s="9">
        <v>746.98500000000001</v>
      </c>
      <c r="I18" s="9">
        <v>373.43900000000002</v>
      </c>
      <c r="J18" s="9">
        <v>774.78399999999999</v>
      </c>
      <c r="K18" s="9">
        <v>188.77699999999999</v>
      </c>
      <c r="L18" s="9">
        <v>142.52099999999999</v>
      </c>
      <c r="M18" s="9">
        <v>380.28100000000001</v>
      </c>
      <c r="N18" s="9">
        <v>392.61799999999999</v>
      </c>
      <c r="O18" s="9">
        <v>349.87700000000001</v>
      </c>
      <c r="P18" s="9">
        <v>780.59100000000001</v>
      </c>
      <c r="Q18" s="9">
        <v>342.185</v>
      </c>
      <c r="R18" s="9">
        <v>1530.375</v>
      </c>
      <c r="S18" s="9">
        <v>10354.040999999999</v>
      </c>
      <c r="T18" s="9">
        <v>8406.5370000000003</v>
      </c>
      <c r="U18" s="9">
        <v>7913.5730000000003</v>
      </c>
      <c r="V18" s="9">
        <v>266.82900000000001</v>
      </c>
      <c r="W18" s="9">
        <v>219.114</v>
      </c>
      <c r="X18" s="9">
        <v>271.94099999999997</v>
      </c>
      <c r="Y18" s="9">
        <v>119.44199999999999</v>
      </c>
      <c r="Z18" s="9">
        <v>85.182000000000002</v>
      </c>
      <c r="AA18" s="9">
        <v>6180.1090000000004</v>
      </c>
      <c r="AB18" s="9">
        <v>570.14800000000002</v>
      </c>
      <c r="AC18" s="9">
        <v>447.71</v>
      </c>
      <c r="AD18" s="9">
        <v>1208.5709999999999</v>
      </c>
      <c r="AE18" s="9">
        <v>1480.069</v>
      </c>
      <c r="AF18" s="9">
        <v>6926.4679999999998</v>
      </c>
      <c r="AG18" s="9">
        <v>1947.5050000000001</v>
      </c>
      <c r="AH18" s="9">
        <v>821.92100000000005</v>
      </c>
      <c r="AI18" s="9">
        <v>12192.585999999999</v>
      </c>
      <c r="AJ18" s="9">
        <v>1764.5989999999999</v>
      </c>
      <c r="AK18" s="9">
        <v>1666.7449999999999</v>
      </c>
      <c r="AL18" s="9">
        <v>1607.454</v>
      </c>
      <c r="AM18" s="9">
        <v>131.82900000000001</v>
      </c>
      <c r="AN18" s="9">
        <v>123.111</v>
      </c>
      <c r="AO18" s="9">
        <v>52.487000000000002</v>
      </c>
      <c r="AP18" s="9">
        <v>70.623999999999995</v>
      </c>
      <c r="AQ18" s="9">
        <v>75.245000000000005</v>
      </c>
      <c r="AR18" s="9">
        <v>47.865000000000002</v>
      </c>
      <c r="AS18" s="9">
        <v>82.201999999999998</v>
      </c>
      <c r="AT18" s="9">
        <v>8.6120000000000001</v>
      </c>
      <c r="AU18" s="9">
        <v>32.296999999999997</v>
      </c>
      <c r="AV18" s="9">
        <v>53.26</v>
      </c>
      <c r="AW18" s="9">
        <v>27.207999999999998</v>
      </c>
      <c r="AX18" s="9">
        <v>42.643000000000001</v>
      </c>
      <c r="AY18" s="9">
        <v>95.897000000000006</v>
      </c>
      <c r="AZ18" s="9">
        <v>27.213999999999999</v>
      </c>
      <c r="BA18" s="9">
        <v>8.7189999999999994</v>
      </c>
      <c r="BB18" s="9">
        <v>1475.625</v>
      </c>
      <c r="BC18" s="9">
        <v>1027.8920000000001</v>
      </c>
      <c r="BD18" s="9">
        <v>948.83799999999997</v>
      </c>
      <c r="BE18" s="9">
        <v>43.372</v>
      </c>
      <c r="BF18" s="9">
        <v>35.682000000000002</v>
      </c>
      <c r="BG18" s="9">
        <v>49.942999999999998</v>
      </c>
      <c r="BH18" s="9">
        <v>5.2869999999999999</v>
      </c>
      <c r="BI18" s="9">
        <v>22.292999999999999</v>
      </c>
      <c r="BJ18" s="9">
        <v>814.52599999999995</v>
      </c>
      <c r="BK18" s="9">
        <v>71.875</v>
      </c>
      <c r="BL18" s="9">
        <v>34.445</v>
      </c>
      <c r="BM18" s="9">
        <v>107.04600000000001</v>
      </c>
      <c r="BN18" s="9">
        <v>238.71700000000001</v>
      </c>
      <c r="BO18" s="9">
        <v>789.17499999999995</v>
      </c>
      <c r="BP18" s="9">
        <v>447.733</v>
      </c>
      <c r="BQ18" s="9">
        <v>59.290999999999997</v>
      </c>
      <c r="BR18" s="9">
        <v>1666.7449999999999</v>
      </c>
      <c r="BS18" s="9">
        <v>3268.3069999999998</v>
      </c>
      <c r="BT18" s="9">
        <v>3136.634</v>
      </c>
      <c r="BU18" s="9">
        <v>313.72699999999998</v>
      </c>
      <c r="BV18" s="9">
        <v>276.61900000000003</v>
      </c>
      <c r="BW18" s="9">
        <v>138.81100000000001</v>
      </c>
      <c r="BX18" s="9">
        <v>137.809</v>
      </c>
      <c r="BY18" s="9">
        <v>224.83</v>
      </c>
      <c r="BZ18" s="9">
        <v>51.789000000000001</v>
      </c>
      <c r="CA18" s="9">
        <v>240.37</v>
      </c>
      <c r="CB18" s="9">
        <v>1.377</v>
      </c>
      <c r="CC18" s="9">
        <v>34.872999999999998</v>
      </c>
      <c r="CD18" s="9">
        <v>108.93300000000001</v>
      </c>
      <c r="CE18" s="9">
        <v>86.463999999999999</v>
      </c>
      <c r="CF18" s="9">
        <v>81.221999999999994</v>
      </c>
      <c r="CG18" s="9">
        <v>206.33199999999999</v>
      </c>
      <c r="CH18" s="9">
        <v>70.287999999999997</v>
      </c>
      <c r="CI18" s="9">
        <v>37.106999999999999</v>
      </c>
      <c r="CJ18" s="9">
        <v>2822.9079999999999</v>
      </c>
      <c r="CK18" s="9">
        <v>2354.1999999999998</v>
      </c>
      <c r="CL18" s="9">
        <v>2230.547</v>
      </c>
      <c r="CM18" s="9">
        <v>89.012</v>
      </c>
      <c r="CN18" s="9">
        <v>34.348999999999997</v>
      </c>
      <c r="CO18" s="9">
        <v>101.35899999999999</v>
      </c>
      <c r="CP18" s="9">
        <v>4.3360000000000003</v>
      </c>
      <c r="CQ18" s="9">
        <v>17.666</v>
      </c>
      <c r="CR18" s="9">
        <v>1786.87</v>
      </c>
      <c r="CS18" s="9">
        <v>163.80199999999999</v>
      </c>
      <c r="CT18" s="9">
        <v>125.068</v>
      </c>
      <c r="CU18" s="9">
        <v>278.45999999999998</v>
      </c>
      <c r="CV18" s="9">
        <v>515.76499999999999</v>
      </c>
      <c r="CW18" s="9">
        <v>1838.4349999999999</v>
      </c>
      <c r="CX18" s="9">
        <v>468.70699999999999</v>
      </c>
      <c r="CY18" s="9">
        <v>131.672</v>
      </c>
      <c r="CZ18" s="9">
        <v>3268.3069999999998</v>
      </c>
      <c r="DA18" s="9">
        <v>1666.6420000000001</v>
      </c>
      <c r="DB18" s="9">
        <v>1615.5519999999999</v>
      </c>
      <c r="DC18" s="9">
        <v>162.22399999999999</v>
      </c>
      <c r="DD18" s="9">
        <v>152.31899999999999</v>
      </c>
      <c r="DE18" s="9">
        <v>81.436999999999998</v>
      </c>
      <c r="DF18" s="9">
        <v>70.881</v>
      </c>
      <c r="DG18" s="9">
        <v>106.11199999999999</v>
      </c>
      <c r="DH18" s="9">
        <v>46.207000000000001</v>
      </c>
      <c r="DI18" s="9">
        <v>104.517</v>
      </c>
      <c r="DJ18" s="9">
        <v>15.548999999999999</v>
      </c>
      <c r="DK18" s="9">
        <v>31.911000000000001</v>
      </c>
      <c r="DL18" s="9">
        <v>65.242999999999995</v>
      </c>
      <c r="DM18" s="9">
        <v>40.494999999999997</v>
      </c>
      <c r="DN18" s="9">
        <v>46.581000000000003</v>
      </c>
      <c r="DO18" s="9">
        <v>100.363</v>
      </c>
      <c r="DP18" s="9">
        <v>51.954999999999998</v>
      </c>
      <c r="DQ18" s="9">
        <v>9.9049999999999994</v>
      </c>
      <c r="DR18" s="9">
        <v>1453.328</v>
      </c>
      <c r="DS18" s="9">
        <v>1042.1949999999999</v>
      </c>
      <c r="DT18" s="9">
        <v>1001.122</v>
      </c>
      <c r="DU18" s="9">
        <v>21.024000000000001</v>
      </c>
      <c r="DV18" s="9">
        <v>20.048999999999999</v>
      </c>
      <c r="DW18" s="9">
        <v>19.885000000000002</v>
      </c>
      <c r="DX18" s="9">
        <v>11.132999999999999</v>
      </c>
      <c r="DY18" s="9">
        <v>8.9960000000000004</v>
      </c>
      <c r="DZ18" s="9">
        <v>796.49199999999996</v>
      </c>
      <c r="EA18" s="9">
        <v>51.584000000000003</v>
      </c>
      <c r="EB18" s="9">
        <v>32.097000000000001</v>
      </c>
      <c r="EC18" s="9">
        <v>162.02099999999999</v>
      </c>
      <c r="ED18" s="9">
        <v>152.01400000000001</v>
      </c>
      <c r="EE18" s="9">
        <v>890.18</v>
      </c>
      <c r="EF18" s="9">
        <v>411.13299999999998</v>
      </c>
      <c r="EG18" s="9">
        <v>51.091000000000001</v>
      </c>
      <c r="EH18" s="9">
        <v>1666.6420000000001</v>
      </c>
      <c r="EI18" s="9">
        <v>1272.492</v>
      </c>
      <c r="EJ18" s="9">
        <v>1173.1089999999999</v>
      </c>
      <c r="EK18" s="9">
        <v>157.31</v>
      </c>
      <c r="EL18" s="9">
        <v>135.65799999999999</v>
      </c>
      <c r="EM18" s="9">
        <v>62.182000000000002</v>
      </c>
      <c r="EN18" s="9">
        <v>73.475999999999999</v>
      </c>
      <c r="EO18" s="9">
        <v>80.546000000000006</v>
      </c>
      <c r="EP18" s="9">
        <v>55.112000000000002</v>
      </c>
      <c r="EQ18" s="9">
        <v>89.164000000000001</v>
      </c>
      <c r="ER18" s="9">
        <v>26.425000000000001</v>
      </c>
      <c r="ES18" s="9">
        <v>16.225999999999999</v>
      </c>
      <c r="ET18" s="9">
        <v>24.523</v>
      </c>
      <c r="EU18" s="9">
        <v>70.061999999999998</v>
      </c>
      <c r="EV18" s="9">
        <v>41.073</v>
      </c>
      <c r="EW18" s="9">
        <v>86.126000000000005</v>
      </c>
      <c r="EX18" s="9">
        <v>49.531999999999996</v>
      </c>
      <c r="EY18" s="9">
        <v>21.652000000000001</v>
      </c>
      <c r="EZ18" s="9">
        <v>1015.799</v>
      </c>
      <c r="FA18" s="9">
        <v>903.60699999999997</v>
      </c>
      <c r="FB18" s="9">
        <v>849.33900000000006</v>
      </c>
      <c r="FC18" s="9">
        <v>26.146999999999998</v>
      </c>
      <c r="FD18" s="9">
        <v>27.234999999999999</v>
      </c>
      <c r="FE18" s="9">
        <v>25.754000000000001</v>
      </c>
      <c r="FF18" s="9">
        <v>17.864000000000001</v>
      </c>
      <c r="FG18" s="9">
        <v>8.9920000000000009</v>
      </c>
      <c r="FH18" s="9">
        <v>572.52599999999995</v>
      </c>
      <c r="FI18" s="9">
        <v>79.566999999999993</v>
      </c>
      <c r="FJ18" s="9">
        <v>71.995000000000005</v>
      </c>
      <c r="FK18" s="9">
        <v>179.51900000000001</v>
      </c>
      <c r="FL18" s="9">
        <v>129.26</v>
      </c>
      <c r="FM18" s="9">
        <v>774.34699999999998</v>
      </c>
      <c r="FN18" s="9">
        <v>112.19199999999999</v>
      </c>
      <c r="FO18" s="9">
        <v>99.382999999999996</v>
      </c>
      <c r="FP18" s="9">
        <v>1272.492</v>
      </c>
      <c r="FQ18" s="9">
        <v>1625.6369999999999</v>
      </c>
      <c r="FR18" s="9">
        <v>1549.847</v>
      </c>
      <c r="FS18" s="9">
        <v>169.80500000000001</v>
      </c>
      <c r="FT18" s="9">
        <v>160.58799999999999</v>
      </c>
      <c r="FU18" s="9">
        <v>61.954000000000001</v>
      </c>
      <c r="FV18" s="9">
        <v>98.634</v>
      </c>
      <c r="FW18" s="9">
        <v>113.84699999999999</v>
      </c>
      <c r="FX18" s="9">
        <v>46.74</v>
      </c>
      <c r="FY18" s="9">
        <v>102.30800000000001</v>
      </c>
      <c r="FZ18" s="9">
        <v>46.209000000000003</v>
      </c>
      <c r="GA18" s="9">
        <v>11.817</v>
      </c>
      <c r="GB18" s="9">
        <v>57.381999999999998</v>
      </c>
      <c r="GC18" s="9">
        <v>56.71</v>
      </c>
      <c r="GD18" s="9">
        <v>46.496000000000002</v>
      </c>
      <c r="GE18" s="9">
        <v>120.777</v>
      </c>
      <c r="GF18" s="9">
        <v>39.81</v>
      </c>
      <c r="GG18" s="9">
        <v>9.2170000000000005</v>
      </c>
      <c r="GH18" s="9">
        <v>1380.0419999999999</v>
      </c>
      <c r="GI18" s="9">
        <v>1216.009</v>
      </c>
      <c r="GJ18" s="9">
        <v>1118.211</v>
      </c>
      <c r="GK18" s="9">
        <v>48.683999999999997</v>
      </c>
      <c r="GL18" s="9">
        <v>48.625999999999998</v>
      </c>
      <c r="GM18" s="9">
        <v>38.671999999999997</v>
      </c>
      <c r="GN18" s="9">
        <v>42.643999999999998</v>
      </c>
      <c r="GO18" s="9">
        <v>14.436</v>
      </c>
      <c r="GP18" s="9">
        <v>957.654</v>
      </c>
      <c r="GQ18" s="9">
        <v>82.438000000000002</v>
      </c>
      <c r="GR18" s="9">
        <v>70.582999999999998</v>
      </c>
      <c r="GS18" s="9">
        <v>105.334</v>
      </c>
      <c r="GT18" s="9">
        <v>216.99600000000001</v>
      </c>
      <c r="GU18" s="9">
        <v>999.01300000000003</v>
      </c>
      <c r="GV18" s="9">
        <v>164.03200000000001</v>
      </c>
      <c r="GW18" s="9">
        <v>75.790999999999997</v>
      </c>
      <c r="GX18" s="9">
        <v>1625.6369999999999</v>
      </c>
      <c r="GY18" s="9">
        <v>939.5</v>
      </c>
      <c r="GZ18" s="9">
        <v>883.827</v>
      </c>
      <c r="HA18" s="9">
        <v>115.512</v>
      </c>
      <c r="HB18" s="9">
        <v>105.393</v>
      </c>
      <c r="HC18" s="9">
        <v>38.091999999999999</v>
      </c>
      <c r="HD18" s="9">
        <v>67.301000000000002</v>
      </c>
      <c r="HE18" s="9">
        <v>50.482999999999997</v>
      </c>
      <c r="HF18" s="9">
        <v>54.91</v>
      </c>
      <c r="HG18" s="9">
        <v>55.706000000000003</v>
      </c>
      <c r="HH18" s="9">
        <v>45.213999999999999</v>
      </c>
      <c r="HI18" s="9">
        <v>3.6019999999999999</v>
      </c>
      <c r="HJ18" s="9">
        <v>30.751000000000001</v>
      </c>
      <c r="HK18" s="9">
        <v>46.472999999999999</v>
      </c>
      <c r="HL18" s="9">
        <v>28.169</v>
      </c>
      <c r="HM18" s="9">
        <v>69.078999999999994</v>
      </c>
      <c r="HN18" s="9">
        <v>36.314</v>
      </c>
      <c r="HO18" s="9">
        <v>10.119</v>
      </c>
      <c r="HP18" s="9">
        <v>768.31600000000003</v>
      </c>
      <c r="HQ18" s="9">
        <v>681.60799999999995</v>
      </c>
      <c r="HR18" s="9">
        <v>647.77200000000005</v>
      </c>
      <c r="HS18" s="9">
        <v>13.898999999999999</v>
      </c>
      <c r="HT18" s="9">
        <v>19.937000000000001</v>
      </c>
      <c r="HU18" s="9">
        <v>11.292999999999999</v>
      </c>
      <c r="HV18" s="9">
        <v>17.568000000000001</v>
      </c>
      <c r="HW18" s="9">
        <v>4.9749999999999996</v>
      </c>
      <c r="HX18" s="9">
        <v>430.49099999999999</v>
      </c>
      <c r="HY18" s="9">
        <v>53.878999999999998</v>
      </c>
      <c r="HZ18" s="9">
        <v>51.633000000000003</v>
      </c>
      <c r="IA18" s="9">
        <v>145.60499999999999</v>
      </c>
      <c r="IB18" s="9">
        <v>90.149000000000001</v>
      </c>
      <c r="IC18" s="9">
        <v>591.45899999999995</v>
      </c>
      <c r="ID18" s="9">
        <v>86.707999999999998</v>
      </c>
      <c r="IE18" s="9">
        <v>55.671999999999997</v>
      </c>
      <c r="IF18" s="9">
        <v>939.5</v>
      </c>
      <c r="IG18" s="9">
        <v>748.64599999999996</v>
      </c>
      <c r="IH18" s="9">
        <v>699.98599999999999</v>
      </c>
      <c r="II18" s="9">
        <v>80.748999999999995</v>
      </c>
      <c r="IJ18" s="9">
        <v>73.921999999999997</v>
      </c>
      <c r="IK18" s="9">
        <v>24.68</v>
      </c>
      <c r="IL18" s="9">
        <v>49.243000000000002</v>
      </c>
      <c r="IM18" s="9">
        <v>45.311</v>
      </c>
      <c r="IN18" s="9">
        <v>28.611999999999998</v>
      </c>
      <c r="IO18" s="9">
        <v>48.662999999999997</v>
      </c>
      <c r="IP18" s="9">
        <v>10.324999999999999</v>
      </c>
      <c r="IQ18" s="9">
        <v>11.4</v>
      </c>
    </row>
    <row r="19" spans="1:251">
      <c r="A19" s="10">
        <v>44958</v>
      </c>
      <c r="B19" s="9">
        <v>14640.182000000001</v>
      </c>
      <c r="C19" s="9">
        <v>13646.01</v>
      </c>
      <c r="D19" s="9">
        <v>2882.42</v>
      </c>
      <c r="E19" s="9">
        <v>1303.49</v>
      </c>
      <c r="F19" s="9">
        <v>501.25299999999999</v>
      </c>
      <c r="G19" s="9">
        <v>671.08</v>
      </c>
      <c r="H19" s="9">
        <v>788.47</v>
      </c>
      <c r="I19" s="9">
        <v>381.48099999999999</v>
      </c>
      <c r="J19" s="9">
        <v>803.678</v>
      </c>
      <c r="K19" s="9">
        <v>210.89699999999999</v>
      </c>
      <c r="L19" s="9">
        <v>129.49700000000001</v>
      </c>
      <c r="M19" s="9">
        <v>448.86799999999999</v>
      </c>
      <c r="N19" s="9">
        <v>372.38799999999998</v>
      </c>
      <c r="O19" s="9">
        <v>359.00400000000002</v>
      </c>
      <c r="P19" s="9">
        <v>846.81100000000004</v>
      </c>
      <c r="Q19" s="9">
        <v>333.45</v>
      </c>
      <c r="R19" s="9">
        <v>1578.93</v>
      </c>
      <c r="S19" s="9">
        <v>10763.59</v>
      </c>
      <c r="T19" s="9">
        <v>8792.89</v>
      </c>
      <c r="U19" s="9">
        <v>8238.5460000000003</v>
      </c>
      <c r="V19" s="9">
        <v>288.81400000000002</v>
      </c>
      <c r="W19" s="9">
        <v>255.12299999999999</v>
      </c>
      <c r="X19" s="9">
        <v>299.98700000000002</v>
      </c>
      <c r="Y19" s="9">
        <v>147.80199999999999</v>
      </c>
      <c r="Z19" s="9">
        <v>76.768000000000001</v>
      </c>
      <c r="AA19" s="9">
        <v>6657.2110000000002</v>
      </c>
      <c r="AB19" s="9">
        <v>485.88400000000001</v>
      </c>
      <c r="AC19" s="9">
        <v>412.68400000000003</v>
      </c>
      <c r="AD19" s="9">
        <v>1237.1120000000001</v>
      </c>
      <c r="AE19" s="9">
        <v>1636.172</v>
      </c>
      <c r="AF19" s="9">
        <v>7156.7179999999998</v>
      </c>
      <c r="AG19" s="9">
        <v>1970.7</v>
      </c>
      <c r="AH19" s="9">
        <v>994.17200000000003</v>
      </c>
      <c r="AI19" s="9">
        <v>12789.894</v>
      </c>
      <c r="AJ19" s="9">
        <v>1850.288</v>
      </c>
      <c r="AK19" s="9">
        <v>1724.1980000000001</v>
      </c>
      <c r="AL19" s="9">
        <v>1661.6769999999999</v>
      </c>
      <c r="AM19" s="9">
        <v>134.239</v>
      </c>
      <c r="AN19" s="9">
        <v>127.026</v>
      </c>
      <c r="AO19" s="9">
        <v>46.417000000000002</v>
      </c>
      <c r="AP19" s="9">
        <v>80.037000000000006</v>
      </c>
      <c r="AQ19" s="9">
        <v>79.146000000000001</v>
      </c>
      <c r="AR19" s="9">
        <v>47.878999999999998</v>
      </c>
      <c r="AS19" s="9">
        <v>88.804000000000002</v>
      </c>
      <c r="AT19" s="9">
        <v>6.2220000000000004</v>
      </c>
      <c r="AU19" s="9">
        <v>27.672000000000001</v>
      </c>
      <c r="AV19" s="9">
        <v>53.283000000000001</v>
      </c>
      <c r="AW19" s="9">
        <v>23.925000000000001</v>
      </c>
      <c r="AX19" s="9">
        <v>49.817999999999998</v>
      </c>
      <c r="AY19" s="9">
        <v>100.746</v>
      </c>
      <c r="AZ19" s="9">
        <v>26.28</v>
      </c>
      <c r="BA19" s="9">
        <v>7.2130000000000001</v>
      </c>
      <c r="BB19" s="9">
        <v>1527.4380000000001</v>
      </c>
      <c r="BC19" s="9">
        <v>1049.3399999999999</v>
      </c>
      <c r="BD19" s="9">
        <v>967.59400000000005</v>
      </c>
      <c r="BE19" s="9">
        <v>44.097000000000001</v>
      </c>
      <c r="BF19" s="9">
        <v>36.314999999999998</v>
      </c>
      <c r="BG19" s="9">
        <v>50.073999999999998</v>
      </c>
      <c r="BH19" s="9">
        <v>8.8179999999999996</v>
      </c>
      <c r="BI19" s="9">
        <v>16.242000000000001</v>
      </c>
      <c r="BJ19" s="9">
        <v>857.65800000000002</v>
      </c>
      <c r="BK19" s="9">
        <v>49.119</v>
      </c>
      <c r="BL19" s="9">
        <v>36.195</v>
      </c>
      <c r="BM19" s="9">
        <v>106.36799999999999</v>
      </c>
      <c r="BN19" s="9">
        <v>231.65100000000001</v>
      </c>
      <c r="BO19" s="9">
        <v>817.68899999999996</v>
      </c>
      <c r="BP19" s="9">
        <v>478.09800000000001</v>
      </c>
      <c r="BQ19" s="9">
        <v>62.521000000000001</v>
      </c>
      <c r="BR19" s="9">
        <v>1724.1980000000001</v>
      </c>
      <c r="BS19" s="9">
        <v>3404.0839999999998</v>
      </c>
      <c r="BT19" s="9">
        <v>3240.1460000000002</v>
      </c>
      <c r="BU19" s="9">
        <v>313.10700000000003</v>
      </c>
      <c r="BV19" s="9">
        <v>286.274</v>
      </c>
      <c r="BW19" s="9">
        <v>137.43299999999999</v>
      </c>
      <c r="BX19" s="9">
        <v>148.149</v>
      </c>
      <c r="BY19" s="9">
        <v>229.161</v>
      </c>
      <c r="BZ19" s="9">
        <v>57.113</v>
      </c>
      <c r="CA19" s="9">
        <v>247.51400000000001</v>
      </c>
      <c r="CB19" s="9">
        <v>0</v>
      </c>
      <c r="CC19" s="9">
        <v>37.737000000000002</v>
      </c>
      <c r="CD19" s="9">
        <v>137.624</v>
      </c>
      <c r="CE19" s="9">
        <v>63.183</v>
      </c>
      <c r="CF19" s="9">
        <v>85.466999999999999</v>
      </c>
      <c r="CG19" s="9">
        <v>222.602</v>
      </c>
      <c r="CH19" s="9">
        <v>63.671999999999997</v>
      </c>
      <c r="CI19" s="9">
        <v>26.832999999999998</v>
      </c>
      <c r="CJ19" s="9">
        <v>2927.038</v>
      </c>
      <c r="CK19" s="9">
        <v>2467.3879999999999</v>
      </c>
      <c r="CL19" s="9">
        <v>2326.7159999999999</v>
      </c>
      <c r="CM19" s="9">
        <v>94.194000000000003</v>
      </c>
      <c r="CN19" s="9">
        <v>44.951999999999998</v>
      </c>
      <c r="CO19" s="9">
        <v>113.446</v>
      </c>
      <c r="CP19" s="9">
        <v>5.359</v>
      </c>
      <c r="CQ19" s="9">
        <v>20.11</v>
      </c>
      <c r="CR19" s="9">
        <v>1917.739</v>
      </c>
      <c r="CS19" s="9">
        <v>141.75899999999999</v>
      </c>
      <c r="CT19" s="9">
        <v>126.625</v>
      </c>
      <c r="CU19" s="9">
        <v>281.26499999999999</v>
      </c>
      <c r="CV19" s="9">
        <v>563.60599999999999</v>
      </c>
      <c r="CW19" s="9">
        <v>1903.7819999999999</v>
      </c>
      <c r="CX19" s="9">
        <v>459.65100000000001</v>
      </c>
      <c r="CY19" s="9">
        <v>163.93899999999999</v>
      </c>
      <c r="CZ19" s="9">
        <v>3404.0839999999998</v>
      </c>
      <c r="DA19" s="9">
        <v>1747.8610000000001</v>
      </c>
      <c r="DB19" s="9">
        <v>1667.472</v>
      </c>
      <c r="DC19" s="9">
        <v>169.94800000000001</v>
      </c>
      <c r="DD19" s="9">
        <v>162.441</v>
      </c>
      <c r="DE19" s="9">
        <v>86.644000000000005</v>
      </c>
      <c r="DF19" s="9">
        <v>75.183000000000007</v>
      </c>
      <c r="DG19" s="9">
        <v>128.25299999999999</v>
      </c>
      <c r="DH19" s="9">
        <v>34.188000000000002</v>
      </c>
      <c r="DI19" s="9">
        <v>120.205</v>
      </c>
      <c r="DJ19" s="9">
        <v>16.190999999999999</v>
      </c>
      <c r="DK19" s="9">
        <v>24.338000000000001</v>
      </c>
      <c r="DL19" s="9">
        <v>72.369</v>
      </c>
      <c r="DM19" s="9">
        <v>50.685000000000002</v>
      </c>
      <c r="DN19" s="9">
        <v>39.387999999999998</v>
      </c>
      <c r="DO19" s="9">
        <v>111.42700000000001</v>
      </c>
      <c r="DP19" s="9">
        <v>51.014000000000003</v>
      </c>
      <c r="DQ19" s="9">
        <v>7.5060000000000002</v>
      </c>
      <c r="DR19" s="9">
        <v>1497.5239999999999</v>
      </c>
      <c r="DS19" s="9">
        <v>1094.8920000000001</v>
      </c>
      <c r="DT19" s="9">
        <v>1049.9839999999999</v>
      </c>
      <c r="DU19" s="9">
        <v>18.971</v>
      </c>
      <c r="DV19" s="9">
        <v>25.106999999999999</v>
      </c>
      <c r="DW19" s="9">
        <v>16.788</v>
      </c>
      <c r="DX19" s="9">
        <v>15.532</v>
      </c>
      <c r="DY19" s="9">
        <v>8.2690000000000001</v>
      </c>
      <c r="DZ19" s="9">
        <v>874.27800000000002</v>
      </c>
      <c r="EA19" s="9">
        <v>37.518999999999998</v>
      </c>
      <c r="EB19" s="9">
        <v>28.870999999999999</v>
      </c>
      <c r="EC19" s="9">
        <v>154.22300000000001</v>
      </c>
      <c r="ED19" s="9">
        <v>161.76499999999999</v>
      </c>
      <c r="EE19" s="9">
        <v>933.12699999999995</v>
      </c>
      <c r="EF19" s="9">
        <v>402.63200000000001</v>
      </c>
      <c r="EG19" s="9">
        <v>80.388999999999996</v>
      </c>
      <c r="EH19" s="9">
        <v>1747.8610000000001</v>
      </c>
      <c r="EI19" s="9">
        <v>1378.855</v>
      </c>
      <c r="EJ19" s="9">
        <v>1267.5070000000001</v>
      </c>
      <c r="EK19" s="9">
        <v>155.10900000000001</v>
      </c>
      <c r="EL19" s="9">
        <v>135.47</v>
      </c>
      <c r="EM19" s="9">
        <v>70.534000000000006</v>
      </c>
      <c r="EN19" s="9">
        <v>64.355999999999995</v>
      </c>
      <c r="EO19" s="9">
        <v>87.756</v>
      </c>
      <c r="EP19" s="9">
        <v>47.713999999999999</v>
      </c>
      <c r="EQ19" s="9">
        <v>88.384</v>
      </c>
      <c r="ER19" s="9">
        <v>27.306999999999999</v>
      </c>
      <c r="ES19" s="9">
        <v>12.324999999999999</v>
      </c>
      <c r="ET19" s="9">
        <v>27.687000000000001</v>
      </c>
      <c r="EU19" s="9">
        <v>56.618000000000002</v>
      </c>
      <c r="EV19" s="9">
        <v>51.165999999999997</v>
      </c>
      <c r="EW19" s="9">
        <v>87.082999999999998</v>
      </c>
      <c r="EX19" s="9">
        <v>48.387</v>
      </c>
      <c r="EY19" s="9">
        <v>19.638999999999999</v>
      </c>
      <c r="EZ19" s="9">
        <v>1112.3989999999999</v>
      </c>
      <c r="FA19" s="9">
        <v>992.79499999999996</v>
      </c>
      <c r="FB19" s="9">
        <v>952.41399999999999</v>
      </c>
      <c r="FC19" s="9">
        <v>17.163</v>
      </c>
      <c r="FD19" s="9">
        <v>23.218</v>
      </c>
      <c r="FE19" s="9">
        <v>20.294</v>
      </c>
      <c r="FF19" s="9">
        <v>15.683999999999999</v>
      </c>
      <c r="FG19" s="9">
        <v>4.4029999999999996</v>
      </c>
      <c r="FH19" s="9">
        <v>663.81399999999996</v>
      </c>
      <c r="FI19" s="9">
        <v>73.034000000000006</v>
      </c>
      <c r="FJ19" s="9">
        <v>62.279000000000003</v>
      </c>
      <c r="FK19" s="9">
        <v>193.66800000000001</v>
      </c>
      <c r="FL19" s="9">
        <v>147.607</v>
      </c>
      <c r="FM19" s="9">
        <v>845.18799999999999</v>
      </c>
      <c r="FN19" s="9">
        <v>119.604</v>
      </c>
      <c r="FO19" s="9">
        <v>111.348</v>
      </c>
      <c r="FP19" s="9">
        <v>1378.855</v>
      </c>
      <c r="FQ19" s="9">
        <v>1664.123</v>
      </c>
      <c r="FR19" s="9">
        <v>1566.2909999999999</v>
      </c>
      <c r="FS19" s="9">
        <v>154.79900000000001</v>
      </c>
      <c r="FT19" s="9">
        <v>140.393</v>
      </c>
      <c r="FU19" s="9">
        <v>50.054000000000002</v>
      </c>
      <c r="FV19" s="9">
        <v>90.114999999999995</v>
      </c>
      <c r="FW19" s="9">
        <v>97.325999999999993</v>
      </c>
      <c r="FX19" s="9">
        <v>43.067</v>
      </c>
      <c r="FY19" s="9">
        <v>89.861999999999995</v>
      </c>
      <c r="FZ19" s="9">
        <v>39.512999999999998</v>
      </c>
      <c r="GA19" s="9">
        <v>9.9979999999999993</v>
      </c>
      <c r="GB19" s="9">
        <v>53.603000000000002</v>
      </c>
      <c r="GC19" s="9">
        <v>48.106000000000002</v>
      </c>
      <c r="GD19" s="9">
        <v>38.683999999999997</v>
      </c>
      <c r="GE19" s="9">
        <v>109.32899999999999</v>
      </c>
      <c r="GF19" s="9">
        <v>31.064</v>
      </c>
      <c r="GG19" s="9">
        <v>14.406000000000001</v>
      </c>
      <c r="GH19" s="9">
        <v>1411.492</v>
      </c>
      <c r="GI19" s="9">
        <v>1257.8900000000001</v>
      </c>
      <c r="GJ19" s="9">
        <v>1139.4870000000001</v>
      </c>
      <c r="GK19" s="9">
        <v>63.527000000000001</v>
      </c>
      <c r="GL19" s="9">
        <v>54.488</v>
      </c>
      <c r="GM19" s="9">
        <v>45.883000000000003</v>
      </c>
      <c r="GN19" s="9">
        <v>58.012</v>
      </c>
      <c r="GO19" s="9">
        <v>12.228</v>
      </c>
      <c r="GP19" s="9">
        <v>997.43600000000004</v>
      </c>
      <c r="GQ19" s="9">
        <v>76.756</v>
      </c>
      <c r="GR19" s="9">
        <v>63.698999999999998</v>
      </c>
      <c r="GS19" s="9">
        <v>119.999</v>
      </c>
      <c r="GT19" s="9">
        <v>262.827</v>
      </c>
      <c r="GU19" s="9">
        <v>995.06200000000001</v>
      </c>
      <c r="GV19" s="9">
        <v>153.602</v>
      </c>
      <c r="GW19" s="9">
        <v>97.831999999999994</v>
      </c>
      <c r="GX19" s="9">
        <v>1664.123</v>
      </c>
      <c r="GY19" s="9">
        <v>972.57</v>
      </c>
      <c r="GZ19" s="9">
        <v>904.553</v>
      </c>
      <c r="HA19" s="9">
        <v>133.536</v>
      </c>
      <c r="HB19" s="9">
        <v>117.434</v>
      </c>
      <c r="HC19" s="9">
        <v>32.677</v>
      </c>
      <c r="HD19" s="9">
        <v>84.33</v>
      </c>
      <c r="HE19" s="9">
        <v>50.898000000000003</v>
      </c>
      <c r="HF19" s="9">
        <v>66.536000000000001</v>
      </c>
      <c r="HG19" s="9">
        <v>52.37</v>
      </c>
      <c r="HH19" s="9">
        <v>60.695999999999998</v>
      </c>
      <c r="HI19" s="9">
        <v>3.1669999999999998</v>
      </c>
      <c r="HJ19" s="9">
        <v>31.706</v>
      </c>
      <c r="HK19" s="9">
        <v>56.372</v>
      </c>
      <c r="HL19" s="9">
        <v>29.356000000000002</v>
      </c>
      <c r="HM19" s="9">
        <v>79.647999999999996</v>
      </c>
      <c r="HN19" s="9">
        <v>37.784999999999997</v>
      </c>
      <c r="HO19" s="9">
        <v>16.102</v>
      </c>
      <c r="HP19" s="9">
        <v>771.01800000000003</v>
      </c>
      <c r="HQ19" s="9">
        <v>694.26300000000003</v>
      </c>
      <c r="HR19" s="9">
        <v>649.74900000000002</v>
      </c>
      <c r="HS19" s="9">
        <v>19.736999999999998</v>
      </c>
      <c r="HT19" s="9">
        <v>24.777000000000001</v>
      </c>
      <c r="HU19" s="9">
        <v>18.079999999999998</v>
      </c>
      <c r="HV19" s="9">
        <v>18.981000000000002</v>
      </c>
      <c r="HW19" s="9">
        <v>7.1589999999999998</v>
      </c>
      <c r="HX19" s="9">
        <v>460.20499999999998</v>
      </c>
      <c r="HY19" s="9">
        <v>50.128</v>
      </c>
      <c r="HZ19" s="9">
        <v>37.511000000000003</v>
      </c>
      <c r="IA19" s="9">
        <v>146.41900000000001</v>
      </c>
      <c r="IB19" s="9">
        <v>101.345</v>
      </c>
      <c r="IC19" s="9">
        <v>592.91800000000001</v>
      </c>
      <c r="ID19" s="9">
        <v>76.754999999999995</v>
      </c>
      <c r="IE19" s="9">
        <v>68.016999999999996</v>
      </c>
      <c r="IF19" s="9">
        <v>972.57</v>
      </c>
      <c r="IG19" s="9">
        <v>753.14499999999998</v>
      </c>
      <c r="IH19" s="9">
        <v>711.30700000000002</v>
      </c>
      <c r="II19" s="9">
        <v>86.525000000000006</v>
      </c>
      <c r="IJ19" s="9">
        <v>84.43</v>
      </c>
      <c r="IK19" s="9">
        <v>35.435000000000002</v>
      </c>
      <c r="IL19" s="9">
        <v>48.994999999999997</v>
      </c>
      <c r="IM19" s="9">
        <v>59.451000000000001</v>
      </c>
      <c r="IN19" s="9">
        <v>24.98</v>
      </c>
      <c r="IO19" s="9">
        <v>60.063000000000002</v>
      </c>
      <c r="IP19" s="9">
        <v>9.99</v>
      </c>
      <c r="IQ19" s="9">
        <v>11.113</v>
      </c>
    </row>
    <row r="20" spans="1:251">
      <c r="A20" s="10">
        <v>45323</v>
      </c>
      <c r="B20" s="9">
        <v>15039.847</v>
      </c>
      <c r="C20" s="9">
        <v>14031.870999999999</v>
      </c>
      <c r="D20" s="9">
        <v>2608.6550000000002</v>
      </c>
      <c r="E20" s="9">
        <v>1129.4169999999999</v>
      </c>
      <c r="F20" s="9">
        <v>452.72199999999998</v>
      </c>
      <c r="G20" s="9">
        <v>548.53200000000004</v>
      </c>
      <c r="H20" s="9">
        <v>672.56399999999996</v>
      </c>
      <c r="I20" s="9">
        <v>330.17099999999999</v>
      </c>
      <c r="J20" s="9">
        <v>689.69600000000003</v>
      </c>
      <c r="K20" s="9">
        <v>166.28</v>
      </c>
      <c r="L20" s="9">
        <v>114.67400000000001</v>
      </c>
      <c r="M20" s="9">
        <v>366.54500000000002</v>
      </c>
      <c r="N20" s="9">
        <v>320.86599999999999</v>
      </c>
      <c r="O20" s="9">
        <v>331.16800000000001</v>
      </c>
      <c r="P20" s="9">
        <v>705.68799999999999</v>
      </c>
      <c r="Q20" s="9">
        <v>312.89100000000002</v>
      </c>
      <c r="R20" s="9">
        <v>1479.2370000000001</v>
      </c>
      <c r="S20" s="9">
        <v>11423.216</v>
      </c>
      <c r="T20" s="9">
        <v>9413.0849999999991</v>
      </c>
      <c r="U20" s="9">
        <v>8922.84</v>
      </c>
      <c r="V20" s="9">
        <v>260.85399999999998</v>
      </c>
      <c r="W20" s="9">
        <v>198.381</v>
      </c>
      <c r="X20" s="9">
        <v>259.08999999999997</v>
      </c>
      <c r="Y20" s="9">
        <v>118.248</v>
      </c>
      <c r="Z20" s="9">
        <v>63.225999999999999</v>
      </c>
      <c r="AA20" s="9">
        <v>7216.491</v>
      </c>
      <c r="AB20" s="9">
        <v>473.85899999999998</v>
      </c>
      <c r="AC20" s="9">
        <v>416.74900000000002</v>
      </c>
      <c r="AD20" s="9">
        <v>1305.9870000000001</v>
      </c>
      <c r="AE20" s="9">
        <v>1538.6</v>
      </c>
      <c r="AF20" s="9">
        <v>7874.4859999999999</v>
      </c>
      <c r="AG20" s="9">
        <v>2010.1310000000001</v>
      </c>
      <c r="AH20" s="9">
        <v>1007.976</v>
      </c>
      <c r="AI20" s="9">
        <v>13311.625</v>
      </c>
      <c r="AJ20" s="9">
        <v>1728.222</v>
      </c>
      <c r="AK20" s="9">
        <v>1759.7629999999999</v>
      </c>
      <c r="AL20" s="9">
        <v>1700.9380000000001</v>
      </c>
      <c r="AM20" s="9">
        <v>119.93600000000001</v>
      </c>
      <c r="AN20" s="9">
        <v>112.065</v>
      </c>
      <c r="AO20" s="9">
        <v>44.1</v>
      </c>
      <c r="AP20" s="9">
        <v>66.912000000000006</v>
      </c>
      <c r="AQ20" s="9">
        <v>59.948999999999998</v>
      </c>
      <c r="AR20" s="9">
        <v>52.116</v>
      </c>
      <c r="AS20" s="9">
        <v>67.528000000000006</v>
      </c>
      <c r="AT20" s="9">
        <v>7.6609999999999996</v>
      </c>
      <c r="AU20" s="9">
        <v>27.783999999999999</v>
      </c>
      <c r="AV20" s="9">
        <v>51.813000000000002</v>
      </c>
      <c r="AW20" s="9">
        <v>24.222999999999999</v>
      </c>
      <c r="AX20" s="9">
        <v>36.029000000000003</v>
      </c>
      <c r="AY20" s="9">
        <v>91.34</v>
      </c>
      <c r="AZ20" s="9">
        <v>20.724</v>
      </c>
      <c r="BA20" s="9">
        <v>7.8710000000000004</v>
      </c>
      <c r="BB20" s="9">
        <v>1581.002</v>
      </c>
      <c r="BC20" s="9">
        <v>1094.385</v>
      </c>
      <c r="BD20" s="9">
        <v>1011.943</v>
      </c>
      <c r="BE20" s="9">
        <v>50.962000000000003</v>
      </c>
      <c r="BF20" s="9">
        <v>31.106000000000002</v>
      </c>
      <c r="BG20" s="9">
        <v>50.244999999999997</v>
      </c>
      <c r="BH20" s="9">
        <v>10.75</v>
      </c>
      <c r="BI20" s="9">
        <v>15.785</v>
      </c>
      <c r="BJ20" s="9">
        <v>888.93499999999995</v>
      </c>
      <c r="BK20" s="9">
        <v>50.997</v>
      </c>
      <c r="BL20" s="9">
        <v>37.296999999999997</v>
      </c>
      <c r="BM20" s="9">
        <v>117.155</v>
      </c>
      <c r="BN20" s="9">
        <v>228.12100000000001</v>
      </c>
      <c r="BO20" s="9">
        <v>866.26400000000001</v>
      </c>
      <c r="BP20" s="9">
        <v>486.61700000000002</v>
      </c>
      <c r="BQ20" s="9">
        <v>58.825000000000003</v>
      </c>
      <c r="BR20" s="9">
        <v>1759.7629999999999</v>
      </c>
      <c r="BS20" s="9">
        <v>3574.5010000000002</v>
      </c>
      <c r="BT20" s="9">
        <v>3409.9839999999999</v>
      </c>
      <c r="BU20" s="9">
        <v>270.73200000000003</v>
      </c>
      <c r="BV20" s="9">
        <v>238.91900000000001</v>
      </c>
      <c r="BW20" s="9">
        <v>127.059</v>
      </c>
      <c r="BX20" s="9">
        <v>109.438</v>
      </c>
      <c r="BY20" s="9">
        <v>194.39099999999999</v>
      </c>
      <c r="BZ20" s="9">
        <v>44.527999999999999</v>
      </c>
      <c r="CA20" s="9">
        <v>205.27799999999999</v>
      </c>
      <c r="CB20" s="9">
        <v>0.495</v>
      </c>
      <c r="CC20" s="9">
        <v>32.557000000000002</v>
      </c>
      <c r="CD20" s="9">
        <v>106.91200000000001</v>
      </c>
      <c r="CE20" s="9">
        <v>59.116</v>
      </c>
      <c r="CF20" s="9">
        <v>72.891000000000005</v>
      </c>
      <c r="CG20" s="9">
        <v>184.267</v>
      </c>
      <c r="CH20" s="9">
        <v>54.652000000000001</v>
      </c>
      <c r="CI20" s="9">
        <v>31.812999999999999</v>
      </c>
      <c r="CJ20" s="9">
        <v>3139.252</v>
      </c>
      <c r="CK20" s="9">
        <v>2654.1</v>
      </c>
      <c r="CL20" s="9">
        <v>2536.5479999999998</v>
      </c>
      <c r="CM20" s="9">
        <v>75.652000000000001</v>
      </c>
      <c r="CN20" s="9">
        <v>40.198</v>
      </c>
      <c r="CO20" s="9">
        <v>95.305999999999997</v>
      </c>
      <c r="CP20" s="9">
        <v>6.1050000000000004</v>
      </c>
      <c r="CQ20" s="9">
        <v>13.849</v>
      </c>
      <c r="CR20" s="9">
        <v>2088.5360000000001</v>
      </c>
      <c r="CS20" s="9">
        <v>148.32499999999999</v>
      </c>
      <c r="CT20" s="9">
        <v>122.943</v>
      </c>
      <c r="CU20" s="9">
        <v>294.29599999999999</v>
      </c>
      <c r="CV20" s="9">
        <v>530.74099999999999</v>
      </c>
      <c r="CW20" s="9">
        <v>2123.3589999999999</v>
      </c>
      <c r="CX20" s="9">
        <v>485.15199999999999</v>
      </c>
      <c r="CY20" s="9">
        <v>164.517</v>
      </c>
      <c r="CZ20" s="9">
        <v>3574.5010000000002</v>
      </c>
      <c r="DA20" s="9">
        <v>1765.904</v>
      </c>
      <c r="DB20" s="9">
        <v>1678.9190000000001</v>
      </c>
      <c r="DC20" s="9">
        <v>155.15799999999999</v>
      </c>
      <c r="DD20" s="9">
        <v>142.25299999999999</v>
      </c>
      <c r="DE20" s="9">
        <v>78.867000000000004</v>
      </c>
      <c r="DF20" s="9">
        <v>62.314</v>
      </c>
      <c r="DG20" s="9">
        <v>112.352</v>
      </c>
      <c r="DH20" s="9">
        <v>29.901</v>
      </c>
      <c r="DI20" s="9">
        <v>110.212</v>
      </c>
      <c r="DJ20" s="9">
        <v>6.6029999999999998</v>
      </c>
      <c r="DK20" s="9">
        <v>20.312999999999999</v>
      </c>
      <c r="DL20" s="9">
        <v>55.817</v>
      </c>
      <c r="DM20" s="9">
        <v>43.197000000000003</v>
      </c>
      <c r="DN20" s="9">
        <v>43.238999999999997</v>
      </c>
      <c r="DO20" s="9">
        <v>89.322999999999993</v>
      </c>
      <c r="DP20" s="9">
        <v>52.93</v>
      </c>
      <c r="DQ20" s="9">
        <v>12.904999999999999</v>
      </c>
      <c r="DR20" s="9">
        <v>1523.76</v>
      </c>
      <c r="DS20" s="9">
        <v>1126.692</v>
      </c>
      <c r="DT20" s="9">
        <v>1092.6890000000001</v>
      </c>
      <c r="DU20" s="9">
        <v>20.190000000000001</v>
      </c>
      <c r="DV20" s="9">
        <v>13.288</v>
      </c>
      <c r="DW20" s="9">
        <v>18.873999999999999</v>
      </c>
      <c r="DX20" s="9">
        <v>8.4410000000000007</v>
      </c>
      <c r="DY20" s="9">
        <v>4.141</v>
      </c>
      <c r="DZ20" s="9">
        <v>913.404</v>
      </c>
      <c r="EA20" s="9">
        <v>35.228000000000002</v>
      </c>
      <c r="EB20" s="9">
        <v>36.482999999999997</v>
      </c>
      <c r="EC20" s="9">
        <v>141.578</v>
      </c>
      <c r="ED20" s="9">
        <v>155.88200000000001</v>
      </c>
      <c r="EE20" s="9">
        <v>970.81</v>
      </c>
      <c r="EF20" s="9">
        <v>397.06799999999998</v>
      </c>
      <c r="EG20" s="9">
        <v>86.984999999999999</v>
      </c>
      <c r="EH20" s="9">
        <v>1765.904</v>
      </c>
      <c r="EI20" s="9">
        <v>1472.271</v>
      </c>
      <c r="EJ20" s="9">
        <v>1364.7360000000001</v>
      </c>
      <c r="EK20" s="9">
        <v>153.93600000000001</v>
      </c>
      <c r="EL20" s="9">
        <v>130.749</v>
      </c>
      <c r="EM20" s="9">
        <v>62.295000000000002</v>
      </c>
      <c r="EN20" s="9">
        <v>67.673000000000002</v>
      </c>
      <c r="EO20" s="9">
        <v>82.061000000000007</v>
      </c>
      <c r="EP20" s="9">
        <v>48.688000000000002</v>
      </c>
      <c r="EQ20" s="9">
        <v>79.840999999999994</v>
      </c>
      <c r="ER20" s="9">
        <v>30.45</v>
      </c>
      <c r="ES20" s="9">
        <v>14.952</v>
      </c>
      <c r="ET20" s="9">
        <v>34.101999999999997</v>
      </c>
      <c r="EU20" s="9">
        <v>50.158999999999999</v>
      </c>
      <c r="EV20" s="9">
        <v>46.488</v>
      </c>
      <c r="EW20" s="9">
        <v>86.269000000000005</v>
      </c>
      <c r="EX20" s="9">
        <v>44.48</v>
      </c>
      <c r="EY20" s="9">
        <v>23.187999999999999</v>
      </c>
      <c r="EZ20" s="9">
        <v>1210.799</v>
      </c>
      <c r="FA20" s="9">
        <v>1085.2449999999999</v>
      </c>
      <c r="FB20" s="9">
        <v>1042.0029999999999</v>
      </c>
      <c r="FC20" s="9">
        <v>25.600999999999999</v>
      </c>
      <c r="FD20" s="9">
        <v>17.640999999999998</v>
      </c>
      <c r="FE20" s="9">
        <v>21.050999999999998</v>
      </c>
      <c r="FF20" s="9">
        <v>16</v>
      </c>
      <c r="FG20" s="9">
        <v>5.1909999999999998</v>
      </c>
      <c r="FH20" s="9">
        <v>741.173</v>
      </c>
      <c r="FI20" s="9">
        <v>81.3</v>
      </c>
      <c r="FJ20" s="9">
        <v>68.048000000000002</v>
      </c>
      <c r="FK20" s="9">
        <v>194.72499999999999</v>
      </c>
      <c r="FL20" s="9">
        <v>135.10300000000001</v>
      </c>
      <c r="FM20" s="9">
        <v>950.14300000000003</v>
      </c>
      <c r="FN20" s="9">
        <v>125.554</v>
      </c>
      <c r="FO20" s="9">
        <v>107.536</v>
      </c>
      <c r="FP20" s="9">
        <v>1472.271</v>
      </c>
      <c r="FQ20" s="9">
        <v>1739.4870000000001</v>
      </c>
      <c r="FR20" s="9">
        <v>1636.4459999999999</v>
      </c>
      <c r="FS20" s="9">
        <v>144.869</v>
      </c>
      <c r="FT20" s="9">
        <v>135.73699999999999</v>
      </c>
      <c r="FU20" s="9">
        <v>47.719000000000001</v>
      </c>
      <c r="FV20" s="9">
        <v>85.882000000000005</v>
      </c>
      <c r="FW20" s="9">
        <v>91.991</v>
      </c>
      <c r="FX20" s="9">
        <v>43.746000000000002</v>
      </c>
      <c r="FY20" s="9">
        <v>88.733000000000004</v>
      </c>
      <c r="FZ20" s="9">
        <v>33.100999999999999</v>
      </c>
      <c r="GA20" s="9">
        <v>11.49</v>
      </c>
      <c r="GB20" s="9">
        <v>52.795999999999999</v>
      </c>
      <c r="GC20" s="9">
        <v>40.351999999999997</v>
      </c>
      <c r="GD20" s="9">
        <v>42.588000000000001</v>
      </c>
      <c r="GE20" s="9">
        <v>102.611</v>
      </c>
      <c r="GF20" s="9">
        <v>33.125999999999998</v>
      </c>
      <c r="GG20" s="9">
        <v>9.1319999999999997</v>
      </c>
      <c r="GH20" s="9">
        <v>1491.578</v>
      </c>
      <c r="GI20" s="9">
        <v>1341.181</v>
      </c>
      <c r="GJ20" s="9">
        <v>1255.509</v>
      </c>
      <c r="GK20" s="9">
        <v>45.024000000000001</v>
      </c>
      <c r="GL20" s="9">
        <v>38.741</v>
      </c>
      <c r="GM20" s="9">
        <v>31.832000000000001</v>
      </c>
      <c r="GN20" s="9">
        <v>41.716999999999999</v>
      </c>
      <c r="GO20" s="9">
        <v>9.9139999999999997</v>
      </c>
      <c r="GP20" s="9">
        <v>1089.6569999999999</v>
      </c>
      <c r="GQ20" s="9">
        <v>66.477999999999994</v>
      </c>
      <c r="GR20" s="9">
        <v>55.14</v>
      </c>
      <c r="GS20" s="9">
        <v>129.905</v>
      </c>
      <c r="GT20" s="9">
        <v>220.20099999999999</v>
      </c>
      <c r="GU20" s="9">
        <v>1120.979</v>
      </c>
      <c r="GV20" s="9">
        <v>150.39699999999999</v>
      </c>
      <c r="GW20" s="9">
        <v>103.041</v>
      </c>
      <c r="GX20" s="9">
        <v>1739.4870000000001</v>
      </c>
      <c r="GY20" s="9">
        <v>1005.16</v>
      </c>
      <c r="GZ20" s="9">
        <v>932.93799999999999</v>
      </c>
      <c r="HA20" s="9">
        <v>101.398</v>
      </c>
      <c r="HB20" s="9">
        <v>90.182000000000002</v>
      </c>
      <c r="HC20" s="9">
        <v>36.814999999999998</v>
      </c>
      <c r="HD20" s="9">
        <v>52.31</v>
      </c>
      <c r="HE20" s="9">
        <v>38.488999999999997</v>
      </c>
      <c r="HF20" s="9">
        <v>51.692999999999998</v>
      </c>
      <c r="HG20" s="9">
        <v>40.29</v>
      </c>
      <c r="HH20" s="9">
        <v>45.759</v>
      </c>
      <c r="HI20" s="9">
        <v>1.597</v>
      </c>
      <c r="HJ20" s="9">
        <v>21.763999999999999</v>
      </c>
      <c r="HK20" s="9">
        <v>41.417999999999999</v>
      </c>
      <c r="HL20" s="9">
        <v>27.001000000000001</v>
      </c>
      <c r="HM20" s="9">
        <v>56.421999999999997</v>
      </c>
      <c r="HN20" s="9">
        <v>33.761000000000003</v>
      </c>
      <c r="HO20" s="9">
        <v>11.215999999999999</v>
      </c>
      <c r="HP20" s="9">
        <v>831.54</v>
      </c>
      <c r="HQ20" s="9">
        <v>756.56799999999998</v>
      </c>
      <c r="HR20" s="9">
        <v>717.33</v>
      </c>
      <c r="HS20" s="9">
        <v>15.317</v>
      </c>
      <c r="HT20" s="9">
        <v>23.302</v>
      </c>
      <c r="HU20" s="9">
        <v>12.644</v>
      </c>
      <c r="HV20" s="9">
        <v>16.645</v>
      </c>
      <c r="HW20" s="9">
        <v>8.6890000000000001</v>
      </c>
      <c r="HX20" s="9">
        <v>501.52300000000002</v>
      </c>
      <c r="HY20" s="9">
        <v>38.616</v>
      </c>
      <c r="HZ20" s="9">
        <v>48.539000000000001</v>
      </c>
      <c r="IA20" s="9">
        <v>167.89</v>
      </c>
      <c r="IB20" s="9">
        <v>100.78700000000001</v>
      </c>
      <c r="IC20" s="9">
        <v>655.78099999999995</v>
      </c>
      <c r="ID20" s="9">
        <v>74.971000000000004</v>
      </c>
      <c r="IE20" s="9">
        <v>72.222999999999999</v>
      </c>
      <c r="IF20" s="9">
        <v>1005.16</v>
      </c>
      <c r="IG20" s="9">
        <v>824.27</v>
      </c>
      <c r="IH20" s="9">
        <v>776.279</v>
      </c>
      <c r="II20" s="9">
        <v>66.070999999999998</v>
      </c>
      <c r="IJ20" s="9">
        <v>61.55</v>
      </c>
      <c r="IK20" s="9">
        <v>23.266999999999999</v>
      </c>
      <c r="IL20" s="9">
        <v>36.826000000000001</v>
      </c>
      <c r="IM20" s="9">
        <v>43.445999999999998</v>
      </c>
      <c r="IN20" s="9">
        <v>18.103999999999999</v>
      </c>
      <c r="IO20" s="9">
        <v>47.155999999999999</v>
      </c>
      <c r="IP20" s="9">
        <v>8.4120000000000008</v>
      </c>
      <c r="IQ20" s="9">
        <v>5.21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512</v>
      </c>
      <c r="C1" s="3" t="s">
        <v>513</v>
      </c>
      <c r="D1" s="3" t="s">
        <v>514</v>
      </c>
      <c r="E1" s="3" t="s">
        <v>515</v>
      </c>
      <c r="F1" s="3" t="s">
        <v>516</v>
      </c>
      <c r="G1" s="3" t="s">
        <v>517</v>
      </c>
      <c r="H1" s="3" t="s">
        <v>518</v>
      </c>
      <c r="I1" s="3" t="s">
        <v>519</v>
      </c>
      <c r="J1" s="3" t="s">
        <v>520</v>
      </c>
      <c r="K1" s="3" t="s">
        <v>521</v>
      </c>
      <c r="L1" s="3" t="s">
        <v>522</v>
      </c>
      <c r="M1" s="3" t="s">
        <v>523</v>
      </c>
      <c r="N1" s="3" t="s">
        <v>524</v>
      </c>
      <c r="O1" s="3" t="s">
        <v>525</v>
      </c>
      <c r="P1" s="3" t="s">
        <v>526</v>
      </c>
      <c r="Q1" s="3" t="s">
        <v>527</v>
      </c>
      <c r="R1" s="3" t="s">
        <v>528</v>
      </c>
      <c r="S1" s="3" t="s">
        <v>529</v>
      </c>
      <c r="T1" s="3" t="s">
        <v>530</v>
      </c>
      <c r="U1" s="3" t="s">
        <v>531</v>
      </c>
      <c r="V1" s="3" t="s">
        <v>532</v>
      </c>
      <c r="W1" s="3" t="s">
        <v>533</v>
      </c>
      <c r="X1" s="3" t="s">
        <v>534</v>
      </c>
      <c r="Y1" s="3" t="s">
        <v>535</v>
      </c>
      <c r="Z1" s="3" t="s">
        <v>536</v>
      </c>
      <c r="AA1" s="3" t="s">
        <v>537</v>
      </c>
      <c r="AB1" s="3" t="s">
        <v>538</v>
      </c>
      <c r="AC1" s="3" t="s">
        <v>539</v>
      </c>
      <c r="AD1" s="3" t="s">
        <v>540</v>
      </c>
      <c r="AE1" s="3" t="s">
        <v>541</v>
      </c>
      <c r="AF1" s="3" t="s">
        <v>542</v>
      </c>
      <c r="AG1" s="3" t="s">
        <v>543</v>
      </c>
      <c r="AH1" s="3" t="s">
        <v>544</v>
      </c>
      <c r="AI1" s="3" t="s">
        <v>545</v>
      </c>
      <c r="AJ1" s="3" t="s">
        <v>546</v>
      </c>
      <c r="AK1" s="3" t="s">
        <v>547</v>
      </c>
      <c r="AL1" s="3" t="s">
        <v>548</v>
      </c>
      <c r="AM1" s="3" t="s">
        <v>549</v>
      </c>
      <c r="AN1" s="3" t="s">
        <v>550</v>
      </c>
      <c r="AO1" s="3" t="s">
        <v>551</v>
      </c>
      <c r="AP1" s="3" t="s">
        <v>552</v>
      </c>
      <c r="AQ1" s="3" t="s">
        <v>553</v>
      </c>
      <c r="AR1" s="3" t="s">
        <v>554</v>
      </c>
      <c r="AS1" s="3" t="s">
        <v>555</v>
      </c>
      <c r="AT1" s="3" t="s">
        <v>556</v>
      </c>
      <c r="AU1" s="3" t="s">
        <v>557</v>
      </c>
      <c r="AV1" s="3" t="s">
        <v>558</v>
      </c>
      <c r="AW1" s="3" t="s">
        <v>559</v>
      </c>
      <c r="AX1" s="3" t="s">
        <v>560</v>
      </c>
      <c r="AY1" s="3" t="s">
        <v>561</v>
      </c>
      <c r="AZ1" s="3" t="s">
        <v>562</v>
      </c>
      <c r="BA1" s="3" t="s">
        <v>563</v>
      </c>
      <c r="BB1" s="3" t="s">
        <v>564</v>
      </c>
      <c r="BC1" s="3" t="s">
        <v>565</v>
      </c>
      <c r="BD1" s="3" t="s">
        <v>566</v>
      </c>
      <c r="BE1" s="3" t="s">
        <v>567</v>
      </c>
      <c r="BF1" s="3" t="s">
        <v>568</v>
      </c>
      <c r="BG1" s="3" t="s">
        <v>569</v>
      </c>
      <c r="BH1" s="3" t="s">
        <v>570</v>
      </c>
      <c r="BI1" s="3" t="s">
        <v>571</v>
      </c>
      <c r="BJ1" s="3" t="s">
        <v>572</v>
      </c>
      <c r="BK1" s="3" t="s">
        <v>573</v>
      </c>
      <c r="BL1" s="3" t="s">
        <v>574</v>
      </c>
      <c r="BM1" s="3" t="s">
        <v>575</v>
      </c>
      <c r="BN1" s="3" t="s">
        <v>576</v>
      </c>
      <c r="BO1" s="3" t="s">
        <v>577</v>
      </c>
      <c r="BP1" s="3" t="s">
        <v>578</v>
      </c>
      <c r="BQ1" s="3" t="s">
        <v>579</v>
      </c>
      <c r="BR1" s="3" t="s">
        <v>580</v>
      </c>
      <c r="BS1" s="3" t="s">
        <v>581</v>
      </c>
      <c r="BT1" s="3" t="s">
        <v>582</v>
      </c>
      <c r="BU1" s="3" t="s">
        <v>583</v>
      </c>
      <c r="BV1" s="3" t="s">
        <v>584</v>
      </c>
      <c r="BW1" s="3" t="s">
        <v>585</v>
      </c>
      <c r="BX1" s="3" t="s">
        <v>586</v>
      </c>
      <c r="BY1" s="3" t="s">
        <v>587</v>
      </c>
      <c r="BZ1" s="3" t="s">
        <v>588</v>
      </c>
      <c r="CA1" s="3" t="s">
        <v>589</v>
      </c>
      <c r="CB1" s="3" t="s">
        <v>590</v>
      </c>
      <c r="CC1" s="3" t="s">
        <v>591</v>
      </c>
      <c r="CD1" s="3" t="s">
        <v>592</v>
      </c>
      <c r="CE1" s="3" t="s">
        <v>593</v>
      </c>
      <c r="CF1" s="3" t="s">
        <v>594</v>
      </c>
      <c r="CG1" s="3" t="s">
        <v>595</v>
      </c>
      <c r="CH1" s="3" t="s">
        <v>596</v>
      </c>
      <c r="CI1" s="3" t="s">
        <v>597</v>
      </c>
      <c r="CJ1" s="3" t="s">
        <v>598</v>
      </c>
      <c r="CK1" s="3" t="s">
        <v>599</v>
      </c>
      <c r="CL1" s="3" t="s">
        <v>600</v>
      </c>
      <c r="CM1" s="3" t="s">
        <v>601</v>
      </c>
      <c r="CN1" s="3" t="s">
        <v>602</v>
      </c>
      <c r="CO1" s="3" t="s">
        <v>603</v>
      </c>
      <c r="CP1" s="3" t="s">
        <v>604</v>
      </c>
      <c r="CQ1" s="3" t="s">
        <v>605</v>
      </c>
      <c r="CR1" s="3" t="s">
        <v>606</v>
      </c>
      <c r="CS1" s="3" t="s">
        <v>607</v>
      </c>
      <c r="CT1" s="3" t="s">
        <v>608</v>
      </c>
      <c r="CU1" s="3" t="s">
        <v>609</v>
      </c>
      <c r="CV1" s="3" t="s">
        <v>610</v>
      </c>
      <c r="CW1" s="3" t="s">
        <v>611</v>
      </c>
      <c r="CX1" s="3" t="s">
        <v>612</v>
      </c>
      <c r="CY1" s="3" t="s">
        <v>613</v>
      </c>
      <c r="CZ1" s="3" t="s">
        <v>614</v>
      </c>
      <c r="DA1" s="3" t="s">
        <v>615</v>
      </c>
      <c r="DB1" s="3" t="s">
        <v>616</v>
      </c>
      <c r="DC1" s="3" t="s">
        <v>617</v>
      </c>
      <c r="DD1" s="3" t="s">
        <v>618</v>
      </c>
      <c r="DE1" s="3" t="s">
        <v>619</v>
      </c>
      <c r="DF1" s="3" t="s">
        <v>620</v>
      </c>
      <c r="DG1" s="3" t="s">
        <v>621</v>
      </c>
      <c r="DH1" s="3" t="s">
        <v>622</v>
      </c>
      <c r="DI1" s="3" t="s">
        <v>623</v>
      </c>
      <c r="DJ1" s="3" t="s">
        <v>624</v>
      </c>
      <c r="DK1" s="3" t="s">
        <v>625</v>
      </c>
      <c r="DL1" s="3" t="s">
        <v>626</v>
      </c>
      <c r="DM1" s="3" t="s">
        <v>627</v>
      </c>
      <c r="DN1" s="3" t="s">
        <v>628</v>
      </c>
      <c r="DO1" s="3" t="s">
        <v>629</v>
      </c>
      <c r="DP1" s="3" t="s">
        <v>630</v>
      </c>
      <c r="DQ1" s="3" t="s">
        <v>631</v>
      </c>
      <c r="DR1" s="3" t="s">
        <v>632</v>
      </c>
      <c r="DS1" s="3" t="s">
        <v>633</v>
      </c>
      <c r="DT1" s="3" t="s">
        <v>634</v>
      </c>
      <c r="DU1" s="3" t="s">
        <v>635</v>
      </c>
      <c r="DV1" s="3" t="s">
        <v>636</v>
      </c>
      <c r="DW1" s="3" t="s">
        <v>637</v>
      </c>
      <c r="DX1" s="3" t="s">
        <v>638</v>
      </c>
      <c r="DY1" s="3" t="s">
        <v>639</v>
      </c>
      <c r="DZ1" s="3" t="s">
        <v>640</v>
      </c>
      <c r="EA1" s="3" t="s">
        <v>641</v>
      </c>
      <c r="EB1" s="3" t="s">
        <v>642</v>
      </c>
      <c r="EC1" s="3" t="s">
        <v>643</v>
      </c>
      <c r="ED1" s="3" t="s">
        <v>644</v>
      </c>
      <c r="EE1" s="3" t="s">
        <v>645</v>
      </c>
      <c r="EF1" s="3" t="s">
        <v>646</v>
      </c>
      <c r="EG1" s="3" t="s">
        <v>647</v>
      </c>
      <c r="EH1" s="3" t="s">
        <v>648</v>
      </c>
      <c r="EI1" s="3" t="s">
        <v>649</v>
      </c>
      <c r="EJ1" s="3" t="s">
        <v>650</v>
      </c>
      <c r="EK1" s="3" t="s">
        <v>651</v>
      </c>
      <c r="EL1" s="3" t="s">
        <v>652</v>
      </c>
      <c r="EM1" s="3" t="s">
        <v>653</v>
      </c>
      <c r="EN1" s="3" t="s">
        <v>654</v>
      </c>
      <c r="EO1" s="3" t="s">
        <v>655</v>
      </c>
      <c r="EP1" s="3" t="s">
        <v>656</v>
      </c>
      <c r="EQ1" s="3" t="s">
        <v>657</v>
      </c>
      <c r="ER1" s="3" t="s">
        <v>658</v>
      </c>
      <c r="ES1" s="3" t="s">
        <v>659</v>
      </c>
      <c r="ET1" s="3" t="s">
        <v>660</v>
      </c>
      <c r="EU1" s="3" t="s">
        <v>661</v>
      </c>
      <c r="EV1" s="3" t="s">
        <v>662</v>
      </c>
      <c r="EW1" s="3" t="s">
        <v>663</v>
      </c>
      <c r="EX1" s="3" t="s">
        <v>664</v>
      </c>
      <c r="EY1" s="3" t="s">
        <v>665</v>
      </c>
      <c r="EZ1" s="3" t="s">
        <v>666</v>
      </c>
      <c r="FA1" s="3" t="s">
        <v>667</v>
      </c>
      <c r="FB1" s="3" t="s">
        <v>668</v>
      </c>
      <c r="FC1" s="3" t="s">
        <v>669</v>
      </c>
      <c r="FD1" s="3" t="s">
        <v>670</v>
      </c>
      <c r="FE1" s="3" t="s">
        <v>671</v>
      </c>
      <c r="FF1" s="3" t="s">
        <v>672</v>
      </c>
      <c r="FG1" s="3" t="s">
        <v>673</v>
      </c>
      <c r="FH1" s="3" t="s">
        <v>674</v>
      </c>
      <c r="FI1" s="3" t="s">
        <v>675</v>
      </c>
      <c r="FJ1" s="3" t="s">
        <v>676</v>
      </c>
      <c r="FK1" s="3" t="s">
        <v>677</v>
      </c>
      <c r="FL1" s="3" t="s">
        <v>678</v>
      </c>
      <c r="FM1" s="3" t="s">
        <v>679</v>
      </c>
      <c r="FN1" s="3" t="s">
        <v>680</v>
      </c>
      <c r="FO1" s="3" t="s">
        <v>681</v>
      </c>
      <c r="FP1" s="3" t="s">
        <v>682</v>
      </c>
      <c r="FQ1" s="3" t="s">
        <v>683</v>
      </c>
      <c r="FR1" s="3" t="s">
        <v>684</v>
      </c>
      <c r="FS1" s="3" t="s">
        <v>685</v>
      </c>
      <c r="FT1" s="3" t="s">
        <v>686</v>
      </c>
      <c r="FU1" s="3" t="s">
        <v>687</v>
      </c>
      <c r="FV1" s="3" t="s">
        <v>688</v>
      </c>
      <c r="FW1" s="3" t="s">
        <v>689</v>
      </c>
      <c r="FX1" s="3" t="s">
        <v>690</v>
      </c>
      <c r="FY1" s="3" t="s">
        <v>691</v>
      </c>
      <c r="FZ1" s="3" t="s">
        <v>692</v>
      </c>
      <c r="GA1" s="3" t="s">
        <v>693</v>
      </c>
      <c r="GB1" s="3" t="s">
        <v>694</v>
      </c>
      <c r="GC1" s="3" t="s">
        <v>695</v>
      </c>
      <c r="GD1" s="3" t="s">
        <v>696</v>
      </c>
      <c r="GE1" s="3" t="s">
        <v>697</v>
      </c>
      <c r="GF1" s="3" t="s">
        <v>698</v>
      </c>
      <c r="GG1" s="3" t="s">
        <v>699</v>
      </c>
      <c r="GH1" s="3" t="s">
        <v>700</v>
      </c>
      <c r="GI1" s="3" t="s">
        <v>701</v>
      </c>
      <c r="GJ1" s="3" t="s">
        <v>702</v>
      </c>
      <c r="GK1" s="3" t="s">
        <v>703</v>
      </c>
      <c r="GL1" s="3" t="s">
        <v>704</v>
      </c>
      <c r="GM1" s="3" t="s">
        <v>705</v>
      </c>
      <c r="GN1" s="3" t="s">
        <v>706</v>
      </c>
      <c r="GO1" s="3" t="s">
        <v>707</v>
      </c>
      <c r="GP1" s="3" t="s">
        <v>708</v>
      </c>
      <c r="GQ1" s="3" t="s">
        <v>709</v>
      </c>
      <c r="GR1" s="3" t="s">
        <v>710</v>
      </c>
      <c r="GS1" s="3" t="s">
        <v>711</v>
      </c>
      <c r="GT1" s="3" t="s">
        <v>712</v>
      </c>
      <c r="GU1" s="3" t="s">
        <v>713</v>
      </c>
      <c r="GV1" s="3" t="s">
        <v>714</v>
      </c>
      <c r="GW1" s="3" t="s">
        <v>715</v>
      </c>
      <c r="GX1" s="3" t="s">
        <v>716</v>
      </c>
      <c r="GY1" s="3" t="s">
        <v>717</v>
      </c>
      <c r="GZ1" s="3" t="s">
        <v>718</v>
      </c>
      <c r="HA1" s="3" t="s">
        <v>719</v>
      </c>
      <c r="HB1" s="3" t="s">
        <v>720</v>
      </c>
      <c r="HC1" s="3" t="s">
        <v>721</v>
      </c>
      <c r="HD1" s="3" t="s">
        <v>722</v>
      </c>
      <c r="HE1" s="3" t="s">
        <v>723</v>
      </c>
      <c r="HF1" s="3" t="s">
        <v>724</v>
      </c>
      <c r="HG1" s="3" t="s">
        <v>725</v>
      </c>
      <c r="HH1" s="3" t="s">
        <v>726</v>
      </c>
      <c r="HI1" s="3" t="s">
        <v>727</v>
      </c>
      <c r="HJ1" s="3" t="s">
        <v>728</v>
      </c>
      <c r="HK1" s="3" t="s">
        <v>729</v>
      </c>
      <c r="HL1" s="3" t="s">
        <v>730</v>
      </c>
      <c r="HM1" s="3" t="s">
        <v>731</v>
      </c>
      <c r="HN1" s="3" t="s">
        <v>732</v>
      </c>
      <c r="HO1" s="3" t="s">
        <v>733</v>
      </c>
      <c r="HP1" s="3" t="s">
        <v>734</v>
      </c>
      <c r="HQ1" s="3" t="s">
        <v>735</v>
      </c>
      <c r="HR1" s="3" t="s">
        <v>736</v>
      </c>
      <c r="HS1" s="3" t="s">
        <v>737</v>
      </c>
      <c r="HT1" s="3" t="s">
        <v>738</v>
      </c>
      <c r="HU1" s="3" t="s">
        <v>739</v>
      </c>
      <c r="HV1" s="3" t="s">
        <v>740</v>
      </c>
      <c r="HW1" s="3" t="s">
        <v>741</v>
      </c>
      <c r="HX1" s="3" t="s">
        <v>742</v>
      </c>
      <c r="HY1" s="3" t="s">
        <v>743</v>
      </c>
      <c r="HZ1" s="3" t="s">
        <v>744</v>
      </c>
      <c r="IA1" s="3" t="s">
        <v>745</v>
      </c>
      <c r="IB1" s="3" t="s">
        <v>746</v>
      </c>
      <c r="IC1" s="3" t="s">
        <v>747</v>
      </c>
      <c r="ID1" s="3" t="s">
        <v>748</v>
      </c>
      <c r="IE1" s="3" t="s">
        <v>749</v>
      </c>
      <c r="IF1" s="3" t="s">
        <v>750</v>
      </c>
      <c r="IG1" s="3" t="s">
        <v>751</v>
      </c>
      <c r="IH1" s="3" t="s">
        <v>752</v>
      </c>
      <c r="II1" s="3" t="s">
        <v>753</v>
      </c>
      <c r="IJ1" s="3" t="s">
        <v>754</v>
      </c>
      <c r="IK1" s="3" t="s">
        <v>755</v>
      </c>
      <c r="IL1" s="3" t="s">
        <v>756</v>
      </c>
      <c r="IM1" s="3" t="s">
        <v>757</v>
      </c>
      <c r="IN1" s="3" t="s">
        <v>758</v>
      </c>
      <c r="IO1" s="3" t="s">
        <v>759</v>
      </c>
      <c r="IP1" s="3" t="s">
        <v>760</v>
      </c>
      <c r="IQ1" s="3" t="s">
        <v>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762</v>
      </c>
      <c r="C10" s="8" t="s">
        <v>763</v>
      </c>
      <c r="D10" s="8" t="s">
        <v>764</v>
      </c>
      <c r="E10" s="8" t="s">
        <v>765</v>
      </c>
      <c r="F10" s="8" t="s">
        <v>766</v>
      </c>
      <c r="G10" s="8" t="s">
        <v>767</v>
      </c>
      <c r="H10" s="8" t="s">
        <v>768</v>
      </c>
      <c r="I10" s="8" t="s">
        <v>769</v>
      </c>
      <c r="J10" s="8" t="s">
        <v>770</v>
      </c>
      <c r="K10" s="8" t="s">
        <v>771</v>
      </c>
      <c r="L10" s="8" t="s">
        <v>772</v>
      </c>
      <c r="M10" s="8" t="s">
        <v>773</v>
      </c>
      <c r="N10" s="8" t="s">
        <v>774</v>
      </c>
      <c r="O10" s="8" t="s">
        <v>775</v>
      </c>
      <c r="P10" s="8" t="s">
        <v>776</v>
      </c>
      <c r="Q10" s="8" t="s">
        <v>777</v>
      </c>
      <c r="R10" s="8" t="s">
        <v>778</v>
      </c>
      <c r="S10" s="8" t="s">
        <v>779</v>
      </c>
      <c r="T10" s="8" t="s">
        <v>780</v>
      </c>
      <c r="U10" s="8" t="s">
        <v>781</v>
      </c>
      <c r="V10" s="8" t="s">
        <v>782</v>
      </c>
      <c r="W10" s="8" t="s">
        <v>783</v>
      </c>
      <c r="X10" s="8" t="s">
        <v>784</v>
      </c>
      <c r="Y10" s="8" t="s">
        <v>785</v>
      </c>
      <c r="Z10" s="8" t="s">
        <v>786</v>
      </c>
      <c r="AA10" s="8" t="s">
        <v>787</v>
      </c>
      <c r="AB10" s="8" t="s">
        <v>788</v>
      </c>
      <c r="AC10" s="8" t="s">
        <v>789</v>
      </c>
      <c r="AD10" s="8" t="s">
        <v>790</v>
      </c>
      <c r="AE10" s="8" t="s">
        <v>791</v>
      </c>
      <c r="AF10" s="8" t="s">
        <v>792</v>
      </c>
      <c r="AG10" s="8" t="s">
        <v>793</v>
      </c>
      <c r="AH10" s="8" t="s">
        <v>794</v>
      </c>
      <c r="AI10" s="8" t="s">
        <v>795</v>
      </c>
      <c r="AJ10" s="8" t="s">
        <v>796</v>
      </c>
      <c r="AK10" s="8" t="s">
        <v>797</v>
      </c>
      <c r="AL10" s="8" t="s">
        <v>798</v>
      </c>
      <c r="AM10" s="8" t="s">
        <v>799</v>
      </c>
      <c r="AN10" s="8" t="s">
        <v>800</v>
      </c>
      <c r="AO10" s="8" t="s">
        <v>801</v>
      </c>
      <c r="AP10" s="8" t="s">
        <v>802</v>
      </c>
      <c r="AQ10" s="8" t="s">
        <v>803</v>
      </c>
      <c r="AR10" s="8" t="s">
        <v>804</v>
      </c>
      <c r="AS10" s="8" t="s">
        <v>805</v>
      </c>
      <c r="AT10" s="8" t="s">
        <v>806</v>
      </c>
      <c r="AU10" s="8" t="s">
        <v>807</v>
      </c>
      <c r="AV10" s="8" t="s">
        <v>808</v>
      </c>
      <c r="AW10" s="8" t="s">
        <v>809</v>
      </c>
      <c r="AX10" s="8" t="s">
        <v>810</v>
      </c>
      <c r="AY10" s="8" t="s">
        <v>811</v>
      </c>
      <c r="AZ10" s="8" t="s">
        <v>812</v>
      </c>
      <c r="BA10" s="8" t="s">
        <v>813</v>
      </c>
      <c r="BB10" s="8" t="s">
        <v>814</v>
      </c>
      <c r="BC10" s="8" t="s">
        <v>815</v>
      </c>
      <c r="BD10" s="8" t="s">
        <v>816</v>
      </c>
      <c r="BE10" s="8" t="s">
        <v>817</v>
      </c>
      <c r="BF10" s="8" t="s">
        <v>818</v>
      </c>
      <c r="BG10" s="8" t="s">
        <v>819</v>
      </c>
      <c r="BH10" s="8" t="s">
        <v>820</v>
      </c>
      <c r="BI10" s="8" t="s">
        <v>821</v>
      </c>
      <c r="BJ10" s="8" t="s">
        <v>822</v>
      </c>
      <c r="BK10" s="8" t="s">
        <v>823</v>
      </c>
      <c r="BL10" s="8" t="s">
        <v>824</v>
      </c>
      <c r="BM10" s="8" t="s">
        <v>825</v>
      </c>
      <c r="BN10" s="8" t="s">
        <v>826</v>
      </c>
      <c r="BO10" s="8" t="s">
        <v>827</v>
      </c>
      <c r="BP10" s="8" t="s">
        <v>828</v>
      </c>
      <c r="BQ10" s="8" t="s">
        <v>829</v>
      </c>
      <c r="BR10" s="8" t="s">
        <v>830</v>
      </c>
      <c r="BS10" s="8" t="s">
        <v>831</v>
      </c>
      <c r="BT10" s="8" t="s">
        <v>832</v>
      </c>
      <c r="BU10" s="8" t="s">
        <v>833</v>
      </c>
      <c r="BV10" s="8" t="s">
        <v>834</v>
      </c>
      <c r="BW10" s="8" t="s">
        <v>835</v>
      </c>
      <c r="BX10" s="8" t="s">
        <v>836</v>
      </c>
      <c r="BY10" s="8" t="s">
        <v>837</v>
      </c>
      <c r="BZ10" s="8" t="s">
        <v>838</v>
      </c>
      <c r="CA10" s="8" t="s">
        <v>839</v>
      </c>
      <c r="CB10" s="8" t="s">
        <v>840</v>
      </c>
      <c r="CC10" s="8" t="s">
        <v>841</v>
      </c>
      <c r="CD10" s="8" t="s">
        <v>842</v>
      </c>
      <c r="CE10" s="8" t="s">
        <v>843</v>
      </c>
      <c r="CF10" s="8" t="s">
        <v>844</v>
      </c>
      <c r="CG10" s="8" t="s">
        <v>845</v>
      </c>
      <c r="CH10" s="8" t="s">
        <v>846</v>
      </c>
      <c r="CI10" s="8" t="s">
        <v>847</v>
      </c>
      <c r="CJ10" s="8" t="s">
        <v>848</v>
      </c>
      <c r="CK10" s="8" t="s">
        <v>849</v>
      </c>
      <c r="CL10" s="8" t="s">
        <v>850</v>
      </c>
      <c r="CM10" s="8" t="s">
        <v>851</v>
      </c>
      <c r="CN10" s="8" t="s">
        <v>852</v>
      </c>
      <c r="CO10" s="8" t="s">
        <v>853</v>
      </c>
      <c r="CP10" s="8" t="s">
        <v>854</v>
      </c>
      <c r="CQ10" s="8" t="s">
        <v>855</v>
      </c>
      <c r="CR10" s="8" t="s">
        <v>856</v>
      </c>
      <c r="CS10" s="8" t="s">
        <v>857</v>
      </c>
      <c r="CT10" s="8" t="s">
        <v>858</v>
      </c>
      <c r="CU10" s="8" t="s">
        <v>859</v>
      </c>
      <c r="CV10" s="8" t="s">
        <v>860</v>
      </c>
      <c r="CW10" s="8" t="s">
        <v>861</v>
      </c>
      <c r="CX10" s="8" t="s">
        <v>862</v>
      </c>
      <c r="CY10" s="8" t="s">
        <v>863</v>
      </c>
      <c r="CZ10" s="8" t="s">
        <v>864</v>
      </c>
      <c r="DA10" s="8" t="s">
        <v>865</v>
      </c>
      <c r="DB10" s="8" t="s">
        <v>866</v>
      </c>
      <c r="DC10" s="8" t="s">
        <v>867</v>
      </c>
      <c r="DD10" s="8" t="s">
        <v>868</v>
      </c>
      <c r="DE10" s="8" t="s">
        <v>869</v>
      </c>
      <c r="DF10" s="8" t="s">
        <v>870</v>
      </c>
      <c r="DG10" s="8" t="s">
        <v>871</v>
      </c>
      <c r="DH10" s="8" t="s">
        <v>872</v>
      </c>
      <c r="DI10" s="8" t="s">
        <v>873</v>
      </c>
      <c r="DJ10" s="8" t="s">
        <v>874</v>
      </c>
      <c r="DK10" s="8" t="s">
        <v>875</v>
      </c>
      <c r="DL10" s="8" t="s">
        <v>876</v>
      </c>
      <c r="DM10" s="8" t="s">
        <v>877</v>
      </c>
      <c r="DN10" s="8" t="s">
        <v>878</v>
      </c>
      <c r="DO10" s="8" t="s">
        <v>879</v>
      </c>
      <c r="DP10" s="8" t="s">
        <v>880</v>
      </c>
      <c r="DQ10" s="8" t="s">
        <v>881</v>
      </c>
      <c r="DR10" s="8" t="s">
        <v>882</v>
      </c>
      <c r="DS10" s="8" t="s">
        <v>883</v>
      </c>
      <c r="DT10" s="8" t="s">
        <v>884</v>
      </c>
      <c r="DU10" s="8" t="s">
        <v>885</v>
      </c>
      <c r="DV10" s="8" t="s">
        <v>886</v>
      </c>
      <c r="DW10" s="8" t="s">
        <v>887</v>
      </c>
      <c r="DX10" s="8" t="s">
        <v>888</v>
      </c>
      <c r="DY10" s="8" t="s">
        <v>889</v>
      </c>
      <c r="DZ10" s="8" t="s">
        <v>890</v>
      </c>
      <c r="EA10" s="8" t="s">
        <v>891</v>
      </c>
      <c r="EB10" s="8" t="s">
        <v>892</v>
      </c>
      <c r="EC10" s="8" t="s">
        <v>893</v>
      </c>
      <c r="ED10" s="8" t="s">
        <v>894</v>
      </c>
      <c r="EE10" s="8" t="s">
        <v>895</v>
      </c>
      <c r="EF10" s="8" t="s">
        <v>896</v>
      </c>
      <c r="EG10" s="8" t="s">
        <v>897</v>
      </c>
      <c r="EH10" s="8" t="s">
        <v>898</v>
      </c>
      <c r="EI10" s="8" t="s">
        <v>899</v>
      </c>
      <c r="EJ10" s="8" t="s">
        <v>900</v>
      </c>
      <c r="EK10" s="8" t="s">
        <v>901</v>
      </c>
      <c r="EL10" s="8" t="s">
        <v>902</v>
      </c>
      <c r="EM10" s="8" t="s">
        <v>903</v>
      </c>
      <c r="EN10" s="8" t="s">
        <v>904</v>
      </c>
      <c r="EO10" s="8" t="s">
        <v>905</v>
      </c>
      <c r="EP10" s="8" t="s">
        <v>906</v>
      </c>
      <c r="EQ10" s="8" t="s">
        <v>907</v>
      </c>
      <c r="ER10" s="8" t="s">
        <v>908</v>
      </c>
      <c r="ES10" s="8" t="s">
        <v>909</v>
      </c>
      <c r="ET10" s="8" t="s">
        <v>910</v>
      </c>
      <c r="EU10" s="8" t="s">
        <v>911</v>
      </c>
      <c r="EV10" s="8" t="s">
        <v>912</v>
      </c>
      <c r="EW10" s="8" t="s">
        <v>913</v>
      </c>
      <c r="EX10" s="8" t="s">
        <v>914</v>
      </c>
      <c r="EY10" s="8" t="s">
        <v>915</v>
      </c>
      <c r="EZ10" s="8" t="s">
        <v>916</v>
      </c>
      <c r="FA10" s="8" t="s">
        <v>917</v>
      </c>
      <c r="FB10" s="8" t="s">
        <v>918</v>
      </c>
      <c r="FC10" s="8" t="s">
        <v>919</v>
      </c>
      <c r="FD10" s="8" t="s">
        <v>920</v>
      </c>
      <c r="FE10" s="8" t="s">
        <v>921</v>
      </c>
      <c r="FF10" s="8" t="s">
        <v>922</v>
      </c>
      <c r="FG10" s="8" t="s">
        <v>923</v>
      </c>
      <c r="FH10" s="8" t="s">
        <v>924</v>
      </c>
      <c r="FI10" s="8" t="s">
        <v>925</v>
      </c>
      <c r="FJ10" s="8" t="s">
        <v>926</v>
      </c>
      <c r="FK10" s="8" t="s">
        <v>927</v>
      </c>
      <c r="FL10" s="8" t="s">
        <v>928</v>
      </c>
      <c r="FM10" s="8" t="s">
        <v>929</v>
      </c>
      <c r="FN10" s="8" t="s">
        <v>930</v>
      </c>
      <c r="FO10" s="8" t="s">
        <v>931</v>
      </c>
      <c r="FP10" s="8" t="s">
        <v>932</v>
      </c>
      <c r="FQ10" s="8" t="s">
        <v>933</v>
      </c>
      <c r="FR10" s="8" t="s">
        <v>934</v>
      </c>
      <c r="FS10" s="8" t="s">
        <v>935</v>
      </c>
      <c r="FT10" s="8" t="s">
        <v>936</v>
      </c>
      <c r="FU10" s="8" t="s">
        <v>937</v>
      </c>
      <c r="FV10" s="8" t="s">
        <v>938</v>
      </c>
      <c r="FW10" s="8" t="s">
        <v>939</v>
      </c>
      <c r="FX10" s="8" t="s">
        <v>940</v>
      </c>
      <c r="FY10" s="8" t="s">
        <v>941</v>
      </c>
      <c r="FZ10" s="8" t="s">
        <v>942</v>
      </c>
      <c r="GA10" s="8" t="s">
        <v>943</v>
      </c>
      <c r="GB10" s="8" t="s">
        <v>944</v>
      </c>
      <c r="GC10" s="8" t="s">
        <v>945</v>
      </c>
      <c r="GD10" s="8" t="s">
        <v>946</v>
      </c>
      <c r="GE10" s="8" t="s">
        <v>947</v>
      </c>
      <c r="GF10" s="8" t="s">
        <v>948</v>
      </c>
      <c r="GG10" s="8" t="s">
        <v>949</v>
      </c>
      <c r="GH10" s="8" t="s">
        <v>950</v>
      </c>
      <c r="GI10" s="8" t="s">
        <v>951</v>
      </c>
      <c r="GJ10" s="8" t="s">
        <v>952</v>
      </c>
      <c r="GK10" s="8" t="s">
        <v>953</v>
      </c>
      <c r="GL10" s="8" t="s">
        <v>954</v>
      </c>
      <c r="GM10" s="8" t="s">
        <v>955</v>
      </c>
      <c r="GN10" s="8" t="s">
        <v>956</v>
      </c>
      <c r="GO10" s="8" t="s">
        <v>957</v>
      </c>
      <c r="GP10" s="8" t="s">
        <v>958</v>
      </c>
      <c r="GQ10" s="8" t="s">
        <v>959</v>
      </c>
      <c r="GR10" s="8" t="s">
        <v>960</v>
      </c>
      <c r="GS10" s="8" t="s">
        <v>961</v>
      </c>
      <c r="GT10" s="8" t="s">
        <v>962</v>
      </c>
      <c r="GU10" s="8" t="s">
        <v>963</v>
      </c>
      <c r="GV10" s="8" t="s">
        <v>964</v>
      </c>
      <c r="GW10" s="8" t="s">
        <v>965</v>
      </c>
      <c r="GX10" s="8" t="s">
        <v>966</v>
      </c>
      <c r="GY10" s="8" t="s">
        <v>967</v>
      </c>
      <c r="GZ10" s="8" t="s">
        <v>968</v>
      </c>
      <c r="HA10" s="8" t="s">
        <v>969</v>
      </c>
      <c r="HB10" s="8" t="s">
        <v>970</v>
      </c>
      <c r="HC10" s="8" t="s">
        <v>971</v>
      </c>
      <c r="HD10" s="8" t="s">
        <v>972</v>
      </c>
      <c r="HE10" s="8" t="s">
        <v>973</v>
      </c>
      <c r="HF10" s="8" t="s">
        <v>974</v>
      </c>
      <c r="HG10" s="8" t="s">
        <v>975</v>
      </c>
      <c r="HH10" s="8" t="s">
        <v>976</v>
      </c>
      <c r="HI10" s="8" t="s">
        <v>977</v>
      </c>
      <c r="HJ10" s="8" t="s">
        <v>978</v>
      </c>
      <c r="HK10" s="8" t="s">
        <v>979</v>
      </c>
      <c r="HL10" s="8" t="s">
        <v>980</v>
      </c>
      <c r="HM10" s="8" t="s">
        <v>981</v>
      </c>
      <c r="HN10" s="8" t="s">
        <v>982</v>
      </c>
      <c r="HO10" s="8" t="s">
        <v>983</v>
      </c>
      <c r="HP10" s="8" t="s">
        <v>984</v>
      </c>
      <c r="HQ10" s="8" t="s">
        <v>985</v>
      </c>
      <c r="HR10" s="8" t="s">
        <v>986</v>
      </c>
      <c r="HS10" s="8" t="s">
        <v>987</v>
      </c>
      <c r="HT10" s="8" t="s">
        <v>988</v>
      </c>
      <c r="HU10" s="8" t="s">
        <v>989</v>
      </c>
      <c r="HV10" s="8" t="s">
        <v>990</v>
      </c>
      <c r="HW10" s="8" t="s">
        <v>991</v>
      </c>
      <c r="HX10" s="8" t="s">
        <v>992</v>
      </c>
      <c r="HY10" s="8" t="s">
        <v>993</v>
      </c>
      <c r="HZ10" s="8" t="s">
        <v>994</v>
      </c>
      <c r="IA10" s="8" t="s">
        <v>995</v>
      </c>
      <c r="IB10" s="8" t="s">
        <v>996</v>
      </c>
      <c r="IC10" s="8" t="s">
        <v>997</v>
      </c>
      <c r="ID10" s="8" t="s">
        <v>998</v>
      </c>
      <c r="IE10" s="8" t="s">
        <v>999</v>
      </c>
      <c r="IF10" s="8" t="s">
        <v>1000</v>
      </c>
      <c r="IG10" s="8" t="s">
        <v>1001</v>
      </c>
      <c r="IH10" s="8" t="s">
        <v>1002</v>
      </c>
      <c r="II10" s="8" t="s">
        <v>1003</v>
      </c>
      <c r="IJ10" s="8" t="s">
        <v>1004</v>
      </c>
      <c r="IK10" s="8" t="s">
        <v>1005</v>
      </c>
      <c r="IL10" s="8" t="s">
        <v>1006</v>
      </c>
      <c r="IM10" s="8" t="s">
        <v>1007</v>
      </c>
      <c r="IN10" s="8" t="s">
        <v>1008</v>
      </c>
      <c r="IO10" s="8" t="s">
        <v>1009</v>
      </c>
      <c r="IP10" s="8" t="s">
        <v>1010</v>
      </c>
      <c r="IQ10" s="8" t="s">
        <v>1011</v>
      </c>
    </row>
    <row r="11" spans="1:251">
      <c r="A11" s="10">
        <v>42036</v>
      </c>
      <c r="B11" s="9">
        <v>15.65</v>
      </c>
      <c r="C11" s="9">
        <v>22.702999999999999</v>
      </c>
      <c r="D11" s="9">
        <v>24.850999999999999</v>
      </c>
      <c r="E11" s="9">
        <v>39.645000000000003</v>
      </c>
      <c r="F11" s="9">
        <v>23.559000000000001</v>
      </c>
      <c r="G11" s="9">
        <v>6.7560000000000002</v>
      </c>
      <c r="H11" s="9">
        <v>592.79899999999998</v>
      </c>
      <c r="I11" s="9">
        <v>507.15499999999997</v>
      </c>
      <c r="J11" s="9">
        <v>485.92399999999998</v>
      </c>
      <c r="K11" s="9">
        <v>7.0430000000000001</v>
      </c>
      <c r="L11" s="9">
        <v>14.186999999999999</v>
      </c>
      <c r="M11" s="9">
        <v>11.204000000000001</v>
      </c>
      <c r="N11" s="9">
        <v>5.2530000000000001</v>
      </c>
      <c r="O11" s="9">
        <v>3.387</v>
      </c>
      <c r="P11" s="9">
        <v>391.00700000000001</v>
      </c>
      <c r="Q11" s="9">
        <v>19.693999999999999</v>
      </c>
      <c r="R11" s="9">
        <v>25.512</v>
      </c>
      <c r="S11" s="9">
        <v>70.941999999999993</v>
      </c>
      <c r="T11" s="9">
        <v>51.619</v>
      </c>
      <c r="U11" s="9">
        <v>455.536</v>
      </c>
      <c r="V11" s="9">
        <v>85.644000000000005</v>
      </c>
      <c r="W11" s="9">
        <v>48.642000000000003</v>
      </c>
      <c r="X11" s="9">
        <v>711.40099999999995</v>
      </c>
      <c r="Y11" s="9">
        <v>1056.7550000000001</v>
      </c>
      <c r="Z11" s="9">
        <v>942.48800000000006</v>
      </c>
      <c r="AA11" s="9">
        <v>111.90600000000001</v>
      </c>
      <c r="AB11" s="9">
        <v>91.293000000000006</v>
      </c>
      <c r="AC11" s="9">
        <v>33.01</v>
      </c>
      <c r="AD11" s="9">
        <v>58.283000000000001</v>
      </c>
      <c r="AE11" s="9">
        <v>53.975000000000001</v>
      </c>
      <c r="AF11" s="9">
        <v>37.319000000000003</v>
      </c>
      <c r="AG11" s="9">
        <v>51.155999999999999</v>
      </c>
      <c r="AH11" s="9">
        <v>27.116</v>
      </c>
      <c r="AI11" s="9">
        <v>2.056</v>
      </c>
      <c r="AJ11" s="9">
        <v>17.318999999999999</v>
      </c>
      <c r="AK11" s="9">
        <v>43.408000000000001</v>
      </c>
      <c r="AL11" s="9">
        <v>30.565999999999999</v>
      </c>
      <c r="AM11" s="9">
        <v>49.636000000000003</v>
      </c>
      <c r="AN11" s="9">
        <v>41.658000000000001</v>
      </c>
      <c r="AO11" s="9">
        <v>20.611999999999998</v>
      </c>
      <c r="AP11" s="9">
        <v>830.58199999999999</v>
      </c>
      <c r="AQ11" s="9">
        <v>694.04700000000003</v>
      </c>
      <c r="AR11" s="9">
        <v>668.245</v>
      </c>
      <c r="AS11" s="9">
        <v>9.5210000000000008</v>
      </c>
      <c r="AT11" s="9">
        <v>16.280999999999999</v>
      </c>
      <c r="AU11" s="9">
        <v>8.9879999999999995</v>
      </c>
      <c r="AV11" s="9">
        <v>11.648</v>
      </c>
      <c r="AW11" s="9">
        <v>1.3069999999999999</v>
      </c>
      <c r="AX11" s="9">
        <v>504.89400000000001</v>
      </c>
      <c r="AY11" s="9">
        <v>32.307000000000002</v>
      </c>
      <c r="AZ11" s="9">
        <v>32.484999999999999</v>
      </c>
      <c r="BA11" s="9">
        <v>124.36</v>
      </c>
      <c r="BB11" s="9">
        <v>75.391000000000005</v>
      </c>
      <c r="BC11" s="9">
        <v>618.65599999999995</v>
      </c>
      <c r="BD11" s="9">
        <v>136.535</v>
      </c>
      <c r="BE11" s="9">
        <v>114.267</v>
      </c>
      <c r="BF11" s="9">
        <v>1056.7550000000001</v>
      </c>
      <c r="BG11" s="9">
        <v>3478.9349999999999</v>
      </c>
      <c r="BH11" s="9">
        <v>3307.915</v>
      </c>
      <c r="BI11" s="9">
        <v>240.87700000000001</v>
      </c>
      <c r="BJ11" s="9">
        <v>215.619</v>
      </c>
      <c r="BK11" s="9">
        <v>108.131</v>
      </c>
      <c r="BL11" s="9">
        <v>107.488</v>
      </c>
      <c r="BM11" s="9">
        <v>163.51</v>
      </c>
      <c r="BN11" s="9">
        <v>52.109000000000002</v>
      </c>
      <c r="BO11" s="9">
        <v>178.01</v>
      </c>
      <c r="BP11" s="9">
        <v>0</v>
      </c>
      <c r="BQ11" s="9">
        <v>37.04</v>
      </c>
      <c r="BR11" s="9">
        <v>78.105000000000004</v>
      </c>
      <c r="BS11" s="9">
        <v>67.697999999999993</v>
      </c>
      <c r="BT11" s="9">
        <v>69.816999999999993</v>
      </c>
      <c r="BU11" s="9">
        <v>154.13900000000001</v>
      </c>
      <c r="BV11" s="9">
        <v>61.48</v>
      </c>
      <c r="BW11" s="9">
        <v>25.257999999999999</v>
      </c>
      <c r="BX11" s="9">
        <v>3067.038</v>
      </c>
      <c r="BY11" s="9">
        <v>2409.973</v>
      </c>
      <c r="BZ11" s="9">
        <v>2281.3890000000001</v>
      </c>
      <c r="CA11" s="9">
        <v>74.066999999999993</v>
      </c>
      <c r="CB11" s="9">
        <v>54.517000000000003</v>
      </c>
      <c r="CC11" s="9">
        <v>86.698999999999998</v>
      </c>
      <c r="CD11" s="9">
        <v>2.702</v>
      </c>
      <c r="CE11" s="9">
        <v>34.161000000000001</v>
      </c>
      <c r="CF11" s="9">
        <v>1911.675</v>
      </c>
      <c r="CG11" s="9">
        <v>161.37700000000001</v>
      </c>
      <c r="CH11" s="9">
        <v>123.30200000000001</v>
      </c>
      <c r="CI11" s="9">
        <v>213.619</v>
      </c>
      <c r="CJ11" s="9">
        <v>487.79199999999997</v>
      </c>
      <c r="CK11" s="9">
        <v>1922.181</v>
      </c>
      <c r="CL11" s="9">
        <v>657.06500000000005</v>
      </c>
      <c r="CM11" s="9">
        <v>171.02</v>
      </c>
      <c r="CN11" s="9">
        <v>3478.9349999999999</v>
      </c>
      <c r="CO11" s="9">
        <v>1390.73</v>
      </c>
      <c r="CP11" s="9">
        <v>1326.346</v>
      </c>
      <c r="CQ11" s="9">
        <v>114.88200000000001</v>
      </c>
      <c r="CR11" s="9">
        <v>101.753</v>
      </c>
      <c r="CS11" s="9">
        <v>54.466000000000001</v>
      </c>
      <c r="CT11" s="9">
        <v>46.758000000000003</v>
      </c>
      <c r="CU11" s="9">
        <v>64.58</v>
      </c>
      <c r="CV11" s="9">
        <v>37.173000000000002</v>
      </c>
      <c r="CW11" s="9">
        <v>55.834000000000003</v>
      </c>
      <c r="CX11" s="9">
        <v>16.949000000000002</v>
      </c>
      <c r="CY11" s="9">
        <v>28.969000000000001</v>
      </c>
      <c r="CZ11" s="9">
        <v>29.614999999999998</v>
      </c>
      <c r="DA11" s="9">
        <v>32.115000000000002</v>
      </c>
      <c r="DB11" s="9">
        <v>40.023000000000003</v>
      </c>
      <c r="DC11" s="9">
        <v>70.757000000000005</v>
      </c>
      <c r="DD11" s="9">
        <v>30.995999999999999</v>
      </c>
      <c r="DE11" s="9">
        <v>13.13</v>
      </c>
      <c r="DF11" s="9">
        <v>1211.4639999999999</v>
      </c>
      <c r="DG11" s="9">
        <v>921.43399999999997</v>
      </c>
      <c r="DH11" s="9">
        <v>868.42600000000004</v>
      </c>
      <c r="DI11" s="9">
        <v>25.521999999999998</v>
      </c>
      <c r="DJ11" s="9">
        <v>27.486000000000001</v>
      </c>
      <c r="DK11" s="9">
        <v>23.221</v>
      </c>
      <c r="DL11" s="9">
        <v>18.091000000000001</v>
      </c>
      <c r="DM11" s="9">
        <v>10.709</v>
      </c>
      <c r="DN11" s="9">
        <v>750.69399999999996</v>
      </c>
      <c r="DO11" s="9">
        <v>52.901000000000003</v>
      </c>
      <c r="DP11" s="9">
        <v>38.935000000000002</v>
      </c>
      <c r="DQ11" s="9">
        <v>78.903999999999996</v>
      </c>
      <c r="DR11" s="9">
        <v>180.96199999999999</v>
      </c>
      <c r="DS11" s="9">
        <v>740.47199999999998</v>
      </c>
      <c r="DT11" s="9">
        <v>290.02999999999997</v>
      </c>
      <c r="DU11" s="9">
        <v>64.382999999999996</v>
      </c>
      <c r="DV11" s="9">
        <v>1390.73</v>
      </c>
      <c r="DW11" s="9">
        <v>1799.8150000000001</v>
      </c>
      <c r="DX11" s="9">
        <v>1718.223</v>
      </c>
      <c r="DY11" s="9">
        <v>162.69499999999999</v>
      </c>
      <c r="DZ11" s="9">
        <v>144.54900000000001</v>
      </c>
      <c r="EA11" s="9">
        <v>73.069999999999993</v>
      </c>
      <c r="EB11" s="9">
        <v>71.478999999999999</v>
      </c>
      <c r="EC11" s="9">
        <v>110.44199999999999</v>
      </c>
      <c r="ED11" s="9">
        <v>34.106999999999999</v>
      </c>
      <c r="EE11" s="9">
        <v>96.606999999999999</v>
      </c>
      <c r="EF11" s="9">
        <v>11.010999999999999</v>
      </c>
      <c r="EG11" s="9">
        <v>36.226999999999997</v>
      </c>
      <c r="EH11" s="9">
        <v>42.9</v>
      </c>
      <c r="EI11" s="9">
        <v>52.418999999999997</v>
      </c>
      <c r="EJ11" s="9">
        <v>49.228999999999999</v>
      </c>
      <c r="EK11" s="9">
        <v>87.227000000000004</v>
      </c>
      <c r="EL11" s="9">
        <v>57.322000000000003</v>
      </c>
      <c r="EM11" s="9">
        <v>18.146000000000001</v>
      </c>
      <c r="EN11" s="9">
        <v>1555.528</v>
      </c>
      <c r="EO11" s="9">
        <v>1090.1980000000001</v>
      </c>
      <c r="EP11" s="9">
        <v>1058.7560000000001</v>
      </c>
      <c r="EQ11" s="9">
        <v>18.035</v>
      </c>
      <c r="ER11" s="9">
        <v>13.407</v>
      </c>
      <c r="ES11" s="9">
        <v>10.473000000000001</v>
      </c>
      <c r="ET11" s="9">
        <v>10.481</v>
      </c>
      <c r="EU11" s="9">
        <v>10.487</v>
      </c>
      <c r="EV11" s="9">
        <v>865.23800000000006</v>
      </c>
      <c r="EW11" s="9">
        <v>49.703000000000003</v>
      </c>
      <c r="EX11" s="9">
        <v>52.658000000000001</v>
      </c>
      <c r="EY11" s="9">
        <v>122.598</v>
      </c>
      <c r="EZ11" s="9">
        <v>140.465</v>
      </c>
      <c r="FA11" s="9">
        <v>949.73299999999995</v>
      </c>
      <c r="FB11" s="9">
        <v>465.33</v>
      </c>
      <c r="FC11" s="9">
        <v>81.591999999999999</v>
      </c>
      <c r="FD11" s="9">
        <v>1799.8150000000001</v>
      </c>
      <c r="FE11" s="9">
        <v>2551.3290000000002</v>
      </c>
      <c r="FF11" s="9">
        <v>2371.3510000000001</v>
      </c>
      <c r="FG11" s="9">
        <v>241.238</v>
      </c>
      <c r="FH11" s="9">
        <v>196.30199999999999</v>
      </c>
      <c r="FI11" s="9">
        <v>76.156999999999996</v>
      </c>
      <c r="FJ11" s="9">
        <v>120.14400000000001</v>
      </c>
      <c r="FK11" s="9">
        <v>117.836</v>
      </c>
      <c r="FL11" s="9">
        <v>78.465999999999994</v>
      </c>
      <c r="FM11" s="9">
        <v>123.52800000000001</v>
      </c>
      <c r="FN11" s="9">
        <v>47.679000000000002</v>
      </c>
      <c r="FO11" s="9">
        <v>21.94</v>
      </c>
      <c r="FP11" s="9">
        <v>47.249000000000002</v>
      </c>
      <c r="FQ11" s="9">
        <v>71.664000000000001</v>
      </c>
      <c r="FR11" s="9">
        <v>77.388999999999996</v>
      </c>
      <c r="FS11" s="9">
        <v>123.995</v>
      </c>
      <c r="FT11" s="9">
        <v>72.305999999999997</v>
      </c>
      <c r="FU11" s="9">
        <v>44.936</v>
      </c>
      <c r="FV11" s="9">
        <v>2130.1129999999998</v>
      </c>
      <c r="FW11" s="9">
        <v>1907.009</v>
      </c>
      <c r="FX11" s="9">
        <v>1799.3119999999999</v>
      </c>
      <c r="FY11" s="9">
        <v>47.911000000000001</v>
      </c>
      <c r="FZ11" s="9">
        <v>59.786999999999999</v>
      </c>
      <c r="GA11" s="9">
        <v>54.151000000000003</v>
      </c>
      <c r="GB11" s="9">
        <v>41.694000000000003</v>
      </c>
      <c r="GC11" s="9">
        <v>10.66</v>
      </c>
      <c r="GD11" s="9">
        <v>1443.193</v>
      </c>
      <c r="GE11" s="9">
        <v>102.732</v>
      </c>
      <c r="GF11" s="9">
        <v>105.393</v>
      </c>
      <c r="GG11" s="9">
        <v>255.69200000000001</v>
      </c>
      <c r="GH11" s="9">
        <v>251.30799999999999</v>
      </c>
      <c r="GI11" s="9">
        <v>1655.701</v>
      </c>
      <c r="GJ11" s="9">
        <v>223.10400000000001</v>
      </c>
      <c r="GK11" s="9">
        <v>179.97800000000001</v>
      </c>
      <c r="GL11" s="9">
        <v>2551.3290000000002</v>
      </c>
      <c r="GM11" s="9">
        <v>1756.1669999999999</v>
      </c>
      <c r="GN11" s="9">
        <v>1580.241</v>
      </c>
      <c r="GO11" s="9">
        <v>177.59</v>
      </c>
      <c r="GP11" s="9">
        <v>145.661</v>
      </c>
      <c r="GQ11" s="9">
        <v>48.741</v>
      </c>
      <c r="GR11" s="9">
        <v>96.92</v>
      </c>
      <c r="GS11" s="9">
        <v>80.935000000000002</v>
      </c>
      <c r="GT11" s="9">
        <v>64.725999999999999</v>
      </c>
      <c r="GU11" s="9">
        <v>81.275999999999996</v>
      </c>
      <c r="GV11" s="9">
        <v>60.485999999999997</v>
      </c>
      <c r="GW11" s="9">
        <v>0</v>
      </c>
      <c r="GX11" s="9">
        <v>29.254000000000001</v>
      </c>
      <c r="GY11" s="9">
        <v>73.058000000000007</v>
      </c>
      <c r="GZ11" s="9">
        <v>43.348999999999997</v>
      </c>
      <c r="HA11" s="9">
        <v>87.397999999999996</v>
      </c>
      <c r="HB11" s="9">
        <v>58.264000000000003</v>
      </c>
      <c r="HC11" s="9">
        <v>31.928999999999998</v>
      </c>
      <c r="HD11" s="9">
        <v>1402.6510000000001</v>
      </c>
      <c r="HE11" s="9">
        <v>1240.211</v>
      </c>
      <c r="HF11" s="9">
        <v>1191.067</v>
      </c>
      <c r="HG11" s="9">
        <v>15.144</v>
      </c>
      <c r="HH11" s="9">
        <v>34.000999999999998</v>
      </c>
      <c r="HI11" s="9">
        <v>16.963000000000001</v>
      </c>
      <c r="HJ11" s="9">
        <v>26.207999999999998</v>
      </c>
      <c r="HK11" s="9">
        <v>2.847</v>
      </c>
      <c r="HL11" s="9">
        <v>856.69399999999996</v>
      </c>
      <c r="HM11" s="9">
        <v>67.775000000000006</v>
      </c>
      <c r="HN11" s="9">
        <v>75.578000000000003</v>
      </c>
      <c r="HO11" s="9">
        <v>240.16399999999999</v>
      </c>
      <c r="HP11" s="9">
        <v>147.83799999999999</v>
      </c>
      <c r="HQ11" s="9">
        <v>1092.373</v>
      </c>
      <c r="HR11" s="9">
        <v>162.43899999999999</v>
      </c>
      <c r="HS11" s="9">
        <v>175.92599999999999</v>
      </c>
      <c r="HT11" s="9">
        <v>1756.1669999999999</v>
      </c>
      <c r="HU11" s="9">
        <v>1396.239</v>
      </c>
      <c r="HV11" s="9">
        <v>1176.0820000000001</v>
      </c>
      <c r="HW11" s="9">
        <v>1176.0820000000001</v>
      </c>
      <c r="HX11" s="9">
        <v>93.784000000000006</v>
      </c>
      <c r="HY11" s="9">
        <v>1082.298</v>
      </c>
      <c r="HZ11" s="9">
        <v>220.15600000000001</v>
      </c>
      <c r="IA11" s="9">
        <v>3905.953</v>
      </c>
      <c r="IB11" s="9">
        <v>3649.8960000000002</v>
      </c>
      <c r="IC11" s="9">
        <v>639.94000000000005</v>
      </c>
      <c r="ID11" s="9">
        <v>269.21899999999999</v>
      </c>
      <c r="IE11" s="9">
        <v>123.64</v>
      </c>
      <c r="IF11" s="9">
        <v>124.123</v>
      </c>
      <c r="IG11" s="9">
        <v>161.376</v>
      </c>
      <c r="IH11" s="9">
        <v>85.557000000000002</v>
      </c>
      <c r="II11" s="9">
        <v>158.99700000000001</v>
      </c>
      <c r="IJ11" s="9">
        <v>41.168999999999997</v>
      </c>
      <c r="IK11" s="9">
        <v>39.433</v>
      </c>
      <c r="IL11" s="9">
        <v>73.506</v>
      </c>
      <c r="IM11" s="9">
        <v>83.83</v>
      </c>
      <c r="IN11" s="9">
        <v>90.427000000000007</v>
      </c>
      <c r="IO11" s="9">
        <v>168.672</v>
      </c>
      <c r="IP11" s="9">
        <v>79.090999999999994</v>
      </c>
      <c r="IQ11" s="9">
        <v>370.72199999999998</v>
      </c>
    </row>
    <row r="12" spans="1:251">
      <c r="A12" s="10">
        <v>42401</v>
      </c>
      <c r="B12" s="9">
        <v>19.774999999999999</v>
      </c>
      <c r="C12" s="9">
        <v>19.169</v>
      </c>
      <c r="D12" s="9">
        <v>18.097999999999999</v>
      </c>
      <c r="E12" s="9">
        <v>34.517000000000003</v>
      </c>
      <c r="F12" s="9">
        <v>22.524999999999999</v>
      </c>
      <c r="G12" s="9">
        <v>4.5510000000000002</v>
      </c>
      <c r="H12" s="9">
        <v>578.43499999999995</v>
      </c>
      <c r="I12" s="9">
        <v>501.69299999999998</v>
      </c>
      <c r="J12" s="9">
        <v>484.68700000000001</v>
      </c>
      <c r="K12" s="9">
        <v>4.532</v>
      </c>
      <c r="L12" s="9">
        <v>12.473000000000001</v>
      </c>
      <c r="M12" s="9">
        <v>7.9720000000000004</v>
      </c>
      <c r="N12" s="9">
        <v>3.7490000000000001</v>
      </c>
      <c r="O12" s="9">
        <v>4.1559999999999997</v>
      </c>
      <c r="P12" s="9">
        <v>388.59500000000003</v>
      </c>
      <c r="Q12" s="9">
        <v>19.437000000000001</v>
      </c>
      <c r="R12" s="9">
        <v>23.102</v>
      </c>
      <c r="S12" s="9">
        <v>70.558999999999997</v>
      </c>
      <c r="T12" s="9">
        <v>45.006</v>
      </c>
      <c r="U12" s="9">
        <v>456.68700000000001</v>
      </c>
      <c r="V12" s="9">
        <v>76.742000000000004</v>
      </c>
      <c r="W12" s="9">
        <v>46.597000000000001</v>
      </c>
      <c r="X12" s="9">
        <v>686.625</v>
      </c>
      <c r="Y12" s="9">
        <v>1018.669</v>
      </c>
      <c r="Z12" s="9">
        <v>923.43200000000002</v>
      </c>
      <c r="AA12" s="9">
        <v>79.91</v>
      </c>
      <c r="AB12" s="9">
        <v>69.156000000000006</v>
      </c>
      <c r="AC12" s="9">
        <v>28.902000000000001</v>
      </c>
      <c r="AD12" s="9">
        <v>40.253999999999998</v>
      </c>
      <c r="AE12" s="9">
        <v>43.268000000000001</v>
      </c>
      <c r="AF12" s="9">
        <v>25.888000000000002</v>
      </c>
      <c r="AG12" s="9">
        <v>40.292999999999999</v>
      </c>
      <c r="AH12" s="9">
        <v>20.959</v>
      </c>
      <c r="AI12" s="9">
        <v>0</v>
      </c>
      <c r="AJ12" s="9">
        <v>14.882</v>
      </c>
      <c r="AK12" s="9">
        <v>27.303999999999998</v>
      </c>
      <c r="AL12" s="9">
        <v>26.969000000000001</v>
      </c>
      <c r="AM12" s="9">
        <v>36.021999999999998</v>
      </c>
      <c r="AN12" s="9">
        <v>33.134</v>
      </c>
      <c r="AO12" s="9">
        <v>10.754</v>
      </c>
      <c r="AP12" s="9">
        <v>843.52099999999996</v>
      </c>
      <c r="AQ12" s="9">
        <v>697.96500000000003</v>
      </c>
      <c r="AR12" s="9">
        <v>673.52499999999998</v>
      </c>
      <c r="AS12" s="9">
        <v>6.5289999999999999</v>
      </c>
      <c r="AT12" s="9">
        <v>17.911000000000001</v>
      </c>
      <c r="AU12" s="9">
        <v>7.2359999999999998</v>
      </c>
      <c r="AV12" s="9">
        <v>10.68</v>
      </c>
      <c r="AW12" s="9">
        <v>2.4359999999999999</v>
      </c>
      <c r="AX12" s="9">
        <v>508.858</v>
      </c>
      <c r="AY12" s="9">
        <v>31.841999999999999</v>
      </c>
      <c r="AZ12" s="9">
        <v>38.173999999999999</v>
      </c>
      <c r="BA12" s="9">
        <v>119.09</v>
      </c>
      <c r="BB12" s="9">
        <v>70.475999999999999</v>
      </c>
      <c r="BC12" s="9">
        <v>627.48900000000003</v>
      </c>
      <c r="BD12" s="9">
        <v>145.55600000000001</v>
      </c>
      <c r="BE12" s="9">
        <v>95.238</v>
      </c>
      <c r="BF12" s="9">
        <v>1018.669</v>
      </c>
      <c r="BG12" s="9">
        <v>3535.57</v>
      </c>
      <c r="BH12" s="9">
        <v>3380.5549999999998</v>
      </c>
      <c r="BI12" s="9">
        <v>269.65699999999998</v>
      </c>
      <c r="BJ12" s="9">
        <v>242.95500000000001</v>
      </c>
      <c r="BK12" s="9">
        <v>128.11500000000001</v>
      </c>
      <c r="BL12" s="9">
        <v>114.84</v>
      </c>
      <c r="BM12" s="9">
        <v>181.232</v>
      </c>
      <c r="BN12" s="9">
        <v>61.722999999999999</v>
      </c>
      <c r="BO12" s="9">
        <v>195.208</v>
      </c>
      <c r="BP12" s="9">
        <v>0</v>
      </c>
      <c r="BQ12" s="9">
        <v>42.259</v>
      </c>
      <c r="BR12" s="9">
        <v>80.635999999999996</v>
      </c>
      <c r="BS12" s="9">
        <v>72.040000000000006</v>
      </c>
      <c r="BT12" s="9">
        <v>90.278999999999996</v>
      </c>
      <c r="BU12" s="9">
        <v>176.68700000000001</v>
      </c>
      <c r="BV12" s="9">
        <v>66.268000000000001</v>
      </c>
      <c r="BW12" s="9">
        <v>26.702000000000002</v>
      </c>
      <c r="BX12" s="9">
        <v>3110.8980000000001</v>
      </c>
      <c r="BY12" s="9">
        <v>2418.924</v>
      </c>
      <c r="BZ12" s="9">
        <v>2301.4319999999998</v>
      </c>
      <c r="CA12" s="9">
        <v>77.564999999999998</v>
      </c>
      <c r="CB12" s="9">
        <v>39.927</v>
      </c>
      <c r="CC12" s="9">
        <v>91.296999999999997</v>
      </c>
      <c r="CD12" s="9">
        <v>4.2110000000000003</v>
      </c>
      <c r="CE12" s="9">
        <v>20.116</v>
      </c>
      <c r="CF12" s="9">
        <v>1923.8030000000001</v>
      </c>
      <c r="CG12" s="9">
        <v>147.303</v>
      </c>
      <c r="CH12" s="9">
        <v>106.54</v>
      </c>
      <c r="CI12" s="9">
        <v>241.27699999999999</v>
      </c>
      <c r="CJ12" s="9">
        <v>476.41500000000002</v>
      </c>
      <c r="CK12" s="9">
        <v>1942.508</v>
      </c>
      <c r="CL12" s="9">
        <v>691.97400000000005</v>
      </c>
      <c r="CM12" s="9">
        <v>155.01499999999999</v>
      </c>
      <c r="CN12" s="9">
        <v>3535.57</v>
      </c>
      <c r="CO12" s="9">
        <v>1449.6279999999999</v>
      </c>
      <c r="CP12" s="9">
        <v>1388.1489999999999</v>
      </c>
      <c r="CQ12" s="9">
        <v>115.97499999999999</v>
      </c>
      <c r="CR12" s="9">
        <v>106.032</v>
      </c>
      <c r="CS12" s="9">
        <v>50.991999999999997</v>
      </c>
      <c r="CT12" s="9">
        <v>55.039000000000001</v>
      </c>
      <c r="CU12" s="9">
        <v>63.844000000000001</v>
      </c>
      <c r="CV12" s="9">
        <v>42.188000000000002</v>
      </c>
      <c r="CW12" s="9">
        <v>51.680999999999997</v>
      </c>
      <c r="CX12" s="9">
        <v>20.382000000000001</v>
      </c>
      <c r="CY12" s="9">
        <v>33.216999999999999</v>
      </c>
      <c r="CZ12" s="9">
        <v>35.497999999999998</v>
      </c>
      <c r="DA12" s="9">
        <v>24.56</v>
      </c>
      <c r="DB12" s="9">
        <v>45.973999999999997</v>
      </c>
      <c r="DC12" s="9">
        <v>74.150999999999996</v>
      </c>
      <c r="DD12" s="9">
        <v>31.881</v>
      </c>
      <c r="DE12" s="9">
        <v>9.9429999999999996</v>
      </c>
      <c r="DF12" s="9">
        <v>1272.174</v>
      </c>
      <c r="DG12" s="9">
        <v>974.08</v>
      </c>
      <c r="DH12" s="9">
        <v>912.36099999999999</v>
      </c>
      <c r="DI12" s="9">
        <v>30.51</v>
      </c>
      <c r="DJ12" s="9">
        <v>31.21</v>
      </c>
      <c r="DK12" s="9">
        <v>25.977</v>
      </c>
      <c r="DL12" s="9">
        <v>17.14</v>
      </c>
      <c r="DM12" s="9">
        <v>16.882999999999999</v>
      </c>
      <c r="DN12" s="9">
        <v>800.09699999999998</v>
      </c>
      <c r="DO12" s="9">
        <v>43.826999999999998</v>
      </c>
      <c r="DP12" s="9">
        <v>41.301000000000002</v>
      </c>
      <c r="DQ12" s="9">
        <v>88.855000000000004</v>
      </c>
      <c r="DR12" s="9">
        <v>170.804</v>
      </c>
      <c r="DS12" s="9">
        <v>803.27700000000004</v>
      </c>
      <c r="DT12" s="9">
        <v>298.09399999999999</v>
      </c>
      <c r="DU12" s="9">
        <v>61.478999999999999</v>
      </c>
      <c r="DV12" s="9">
        <v>1449.6279999999999</v>
      </c>
      <c r="DW12" s="9">
        <v>1803.98</v>
      </c>
      <c r="DX12" s="9">
        <v>1711.3009999999999</v>
      </c>
      <c r="DY12" s="9">
        <v>158.59200000000001</v>
      </c>
      <c r="DZ12" s="9">
        <v>144.82900000000001</v>
      </c>
      <c r="EA12" s="9">
        <v>78.980999999999995</v>
      </c>
      <c r="EB12" s="9">
        <v>65.847999999999999</v>
      </c>
      <c r="EC12" s="9">
        <v>103.536</v>
      </c>
      <c r="ED12" s="9">
        <v>41.292999999999999</v>
      </c>
      <c r="EE12" s="9">
        <v>90.052000000000007</v>
      </c>
      <c r="EF12" s="9">
        <v>13.016999999999999</v>
      </c>
      <c r="EG12" s="9">
        <v>41.76</v>
      </c>
      <c r="EH12" s="9">
        <v>50.396999999999998</v>
      </c>
      <c r="EI12" s="9">
        <v>41.994</v>
      </c>
      <c r="EJ12" s="9">
        <v>52.439</v>
      </c>
      <c r="EK12" s="9">
        <v>88.043999999999997</v>
      </c>
      <c r="EL12" s="9">
        <v>56.784999999999997</v>
      </c>
      <c r="EM12" s="9">
        <v>13.763</v>
      </c>
      <c r="EN12" s="9">
        <v>1552.7080000000001</v>
      </c>
      <c r="EO12" s="9">
        <v>1087.509</v>
      </c>
      <c r="EP12" s="9">
        <v>1044.5609999999999</v>
      </c>
      <c r="EQ12" s="9">
        <v>24.463999999999999</v>
      </c>
      <c r="ER12" s="9">
        <v>18.484000000000002</v>
      </c>
      <c r="ES12" s="9">
        <v>16.446999999999999</v>
      </c>
      <c r="ET12" s="9">
        <v>15.621</v>
      </c>
      <c r="EU12" s="9">
        <v>10.7</v>
      </c>
      <c r="EV12" s="9">
        <v>874.96600000000001</v>
      </c>
      <c r="EW12" s="9">
        <v>50.744</v>
      </c>
      <c r="EX12" s="9">
        <v>52.344000000000001</v>
      </c>
      <c r="EY12" s="9">
        <v>109.45399999999999</v>
      </c>
      <c r="EZ12" s="9">
        <v>142.89099999999999</v>
      </c>
      <c r="FA12" s="9">
        <v>944.61699999999996</v>
      </c>
      <c r="FB12" s="9">
        <v>465.2</v>
      </c>
      <c r="FC12" s="9">
        <v>92.679000000000002</v>
      </c>
      <c r="FD12" s="9">
        <v>1803.98</v>
      </c>
      <c r="FE12" s="9">
        <v>2612.5859999999998</v>
      </c>
      <c r="FF12" s="9">
        <v>2436.9589999999998</v>
      </c>
      <c r="FG12" s="9">
        <v>240.3</v>
      </c>
      <c r="FH12" s="9">
        <v>210.71600000000001</v>
      </c>
      <c r="FI12" s="9">
        <v>82.504000000000005</v>
      </c>
      <c r="FJ12" s="9">
        <v>128.21199999999999</v>
      </c>
      <c r="FK12" s="9">
        <v>130.798</v>
      </c>
      <c r="FL12" s="9">
        <v>79.918000000000006</v>
      </c>
      <c r="FM12" s="9">
        <v>139.79499999999999</v>
      </c>
      <c r="FN12" s="9">
        <v>46.505000000000003</v>
      </c>
      <c r="FO12" s="9">
        <v>21.382000000000001</v>
      </c>
      <c r="FP12" s="9">
        <v>59.854999999999997</v>
      </c>
      <c r="FQ12" s="9">
        <v>82.483999999999995</v>
      </c>
      <c r="FR12" s="9">
        <v>68.376999999999995</v>
      </c>
      <c r="FS12" s="9">
        <v>124.116</v>
      </c>
      <c r="FT12" s="9">
        <v>86.6</v>
      </c>
      <c r="FU12" s="9">
        <v>29.584</v>
      </c>
      <c r="FV12" s="9">
        <v>2196.6590000000001</v>
      </c>
      <c r="FW12" s="9">
        <v>1959.634</v>
      </c>
      <c r="FX12" s="9">
        <v>1860.3340000000001</v>
      </c>
      <c r="FY12" s="9">
        <v>39.429000000000002</v>
      </c>
      <c r="FZ12" s="9">
        <v>59.871000000000002</v>
      </c>
      <c r="GA12" s="9">
        <v>35.822000000000003</v>
      </c>
      <c r="GB12" s="9">
        <v>46.521999999999998</v>
      </c>
      <c r="GC12" s="9">
        <v>13.73</v>
      </c>
      <c r="GD12" s="9">
        <v>1483.3130000000001</v>
      </c>
      <c r="GE12" s="9">
        <v>116.744</v>
      </c>
      <c r="GF12" s="9">
        <v>112.38</v>
      </c>
      <c r="GG12" s="9">
        <v>247.197</v>
      </c>
      <c r="GH12" s="9">
        <v>264.12900000000002</v>
      </c>
      <c r="GI12" s="9">
        <v>1695.5050000000001</v>
      </c>
      <c r="GJ12" s="9">
        <v>237.02500000000001</v>
      </c>
      <c r="GK12" s="9">
        <v>175.62700000000001</v>
      </c>
      <c r="GL12" s="9">
        <v>2612.5859999999998</v>
      </c>
      <c r="GM12" s="9">
        <v>1744.6130000000001</v>
      </c>
      <c r="GN12" s="9">
        <v>1583.0360000000001</v>
      </c>
      <c r="GO12" s="9">
        <v>144.51300000000001</v>
      </c>
      <c r="GP12" s="9">
        <v>127.431</v>
      </c>
      <c r="GQ12" s="9">
        <v>47.845999999999997</v>
      </c>
      <c r="GR12" s="9">
        <v>79.584999999999994</v>
      </c>
      <c r="GS12" s="9">
        <v>66.635999999999996</v>
      </c>
      <c r="GT12" s="9">
        <v>60.795000000000002</v>
      </c>
      <c r="GU12" s="9">
        <v>70.180999999999997</v>
      </c>
      <c r="GV12" s="9">
        <v>53.076000000000001</v>
      </c>
      <c r="GW12" s="9">
        <v>0</v>
      </c>
      <c r="GX12" s="9">
        <v>21.402999999999999</v>
      </c>
      <c r="GY12" s="9">
        <v>62.491999999999997</v>
      </c>
      <c r="GZ12" s="9">
        <v>43.536000000000001</v>
      </c>
      <c r="HA12" s="9">
        <v>71.962000000000003</v>
      </c>
      <c r="HB12" s="9">
        <v>55.469000000000001</v>
      </c>
      <c r="HC12" s="9">
        <v>17.082000000000001</v>
      </c>
      <c r="HD12" s="9">
        <v>1438.5229999999999</v>
      </c>
      <c r="HE12" s="9">
        <v>1278.4390000000001</v>
      </c>
      <c r="HF12" s="9">
        <v>1232.03</v>
      </c>
      <c r="HG12" s="9">
        <v>20.56</v>
      </c>
      <c r="HH12" s="9">
        <v>25.85</v>
      </c>
      <c r="HI12" s="9">
        <v>17.52</v>
      </c>
      <c r="HJ12" s="9">
        <v>23.587</v>
      </c>
      <c r="HK12" s="9">
        <v>3.387</v>
      </c>
      <c r="HL12" s="9">
        <v>875.11199999999997</v>
      </c>
      <c r="HM12" s="9">
        <v>80.248000000000005</v>
      </c>
      <c r="HN12" s="9">
        <v>84.320999999999998</v>
      </c>
      <c r="HO12" s="9">
        <v>238.75800000000001</v>
      </c>
      <c r="HP12" s="9">
        <v>140.93600000000001</v>
      </c>
      <c r="HQ12" s="9">
        <v>1137.5039999999999</v>
      </c>
      <c r="HR12" s="9">
        <v>160.084</v>
      </c>
      <c r="HS12" s="9">
        <v>161.577</v>
      </c>
      <c r="HT12" s="9">
        <v>1744.6130000000001</v>
      </c>
      <c r="HU12" s="9">
        <v>1483.212</v>
      </c>
      <c r="HV12" s="9">
        <v>1234.9849999999999</v>
      </c>
      <c r="HW12" s="9">
        <v>1234.9849999999999</v>
      </c>
      <c r="HX12" s="9">
        <v>99.376000000000005</v>
      </c>
      <c r="HY12" s="9">
        <v>1135.6089999999999</v>
      </c>
      <c r="HZ12" s="9">
        <v>248.227</v>
      </c>
      <c r="IA12" s="9">
        <v>4078.6590000000001</v>
      </c>
      <c r="IB12" s="9">
        <v>3798.3679999999999</v>
      </c>
      <c r="IC12" s="9">
        <v>701.52200000000005</v>
      </c>
      <c r="ID12" s="9">
        <v>309.60300000000001</v>
      </c>
      <c r="IE12" s="9">
        <v>129.351</v>
      </c>
      <c r="IF12" s="9">
        <v>146.61199999999999</v>
      </c>
      <c r="IG12" s="9">
        <v>173.94200000000001</v>
      </c>
      <c r="IH12" s="9">
        <v>101.43600000000001</v>
      </c>
      <c r="II12" s="9">
        <v>169.893</v>
      </c>
      <c r="IJ12" s="9">
        <v>42.462000000000003</v>
      </c>
      <c r="IK12" s="9">
        <v>51.439</v>
      </c>
      <c r="IL12" s="9">
        <v>85.983000000000004</v>
      </c>
      <c r="IM12" s="9">
        <v>89.73</v>
      </c>
      <c r="IN12" s="9">
        <v>100.249</v>
      </c>
      <c r="IO12" s="9">
        <v>176.68899999999999</v>
      </c>
      <c r="IP12" s="9">
        <v>99.272999999999996</v>
      </c>
      <c r="IQ12" s="9">
        <v>391.91899999999998</v>
      </c>
    </row>
    <row r="13" spans="1:251">
      <c r="A13" s="10">
        <v>42767</v>
      </c>
      <c r="B13" s="9">
        <v>14.129</v>
      </c>
      <c r="C13" s="9">
        <v>25.812000000000001</v>
      </c>
      <c r="D13" s="9">
        <v>22.094000000000001</v>
      </c>
      <c r="E13" s="9">
        <v>30.385000000000002</v>
      </c>
      <c r="F13" s="9">
        <v>31.65</v>
      </c>
      <c r="G13" s="9">
        <v>2.6150000000000002</v>
      </c>
      <c r="H13" s="9">
        <v>584.70399999999995</v>
      </c>
      <c r="I13" s="9">
        <v>512.45299999999997</v>
      </c>
      <c r="J13" s="9">
        <v>490.47699999999998</v>
      </c>
      <c r="K13" s="9">
        <v>7.5839999999999996</v>
      </c>
      <c r="L13" s="9">
        <v>14.391999999999999</v>
      </c>
      <c r="M13" s="9">
        <v>10.901</v>
      </c>
      <c r="N13" s="9">
        <v>6.59</v>
      </c>
      <c r="O13" s="9">
        <v>3.0129999999999999</v>
      </c>
      <c r="P13" s="9">
        <v>404.28</v>
      </c>
      <c r="Q13" s="9">
        <v>23.457999999999998</v>
      </c>
      <c r="R13" s="9">
        <v>19.768000000000001</v>
      </c>
      <c r="S13" s="9">
        <v>64.947000000000003</v>
      </c>
      <c r="T13" s="9">
        <v>49.183999999999997</v>
      </c>
      <c r="U13" s="9">
        <v>463.26900000000001</v>
      </c>
      <c r="V13" s="9">
        <v>72.251000000000005</v>
      </c>
      <c r="W13" s="9">
        <v>42.978000000000002</v>
      </c>
      <c r="X13" s="9">
        <v>692.33299999999997</v>
      </c>
      <c r="Y13" s="9">
        <v>1060.2719999999999</v>
      </c>
      <c r="Z13" s="9">
        <v>964.697</v>
      </c>
      <c r="AA13" s="9">
        <v>90.168999999999997</v>
      </c>
      <c r="AB13" s="9">
        <v>81.816000000000003</v>
      </c>
      <c r="AC13" s="9">
        <v>29.725999999999999</v>
      </c>
      <c r="AD13" s="9">
        <v>52.09</v>
      </c>
      <c r="AE13" s="9">
        <v>44.173000000000002</v>
      </c>
      <c r="AF13" s="9">
        <v>37.642000000000003</v>
      </c>
      <c r="AG13" s="9">
        <v>43.485999999999997</v>
      </c>
      <c r="AH13" s="9">
        <v>27.161999999999999</v>
      </c>
      <c r="AI13" s="9">
        <v>1.6839999999999999</v>
      </c>
      <c r="AJ13" s="9">
        <v>21.14</v>
      </c>
      <c r="AK13" s="9">
        <v>29.765999999999998</v>
      </c>
      <c r="AL13" s="9">
        <v>30.91</v>
      </c>
      <c r="AM13" s="9">
        <v>45.359000000000002</v>
      </c>
      <c r="AN13" s="9">
        <v>36.457000000000001</v>
      </c>
      <c r="AO13" s="9">
        <v>8.3529999999999998</v>
      </c>
      <c r="AP13" s="9">
        <v>874.52800000000002</v>
      </c>
      <c r="AQ13" s="9">
        <v>720.35799999999995</v>
      </c>
      <c r="AR13" s="9">
        <v>696.89099999999996</v>
      </c>
      <c r="AS13" s="9">
        <v>7.0019999999999998</v>
      </c>
      <c r="AT13" s="9">
        <v>15.956</v>
      </c>
      <c r="AU13" s="9">
        <v>9.7260000000000009</v>
      </c>
      <c r="AV13" s="9">
        <v>10.093</v>
      </c>
      <c r="AW13" s="9">
        <v>1.923</v>
      </c>
      <c r="AX13" s="9">
        <v>526.85500000000002</v>
      </c>
      <c r="AY13" s="9">
        <v>30.661999999999999</v>
      </c>
      <c r="AZ13" s="9">
        <v>40.432000000000002</v>
      </c>
      <c r="BA13" s="9">
        <v>122.40900000000001</v>
      </c>
      <c r="BB13" s="9">
        <v>57.448999999999998</v>
      </c>
      <c r="BC13" s="9">
        <v>662.90899999999999</v>
      </c>
      <c r="BD13" s="9">
        <v>154.16999999999999</v>
      </c>
      <c r="BE13" s="9">
        <v>95.573999999999998</v>
      </c>
      <c r="BF13" s="9">
        <v>1060.2719999999999</v>
      </c>
      <c r="BG13" s="9">
        <v>3646.2689999999998</v>
      </c>
      <c r="BH13" s="9">
        <v>3455.6819999999998</v>
      </c>
      <c r="BI13" s="9">
        <v>235.02</v>
      </c>
      <c r="BJ13" s="9">
        <v>217.39400000000001</v>
      </c>
      <c r="BK13" s="9">
        <v>113.726</v>
      </c>
      <c r="BL13" s="9">
        <v>103.66800000000001</v>
      </c>
      <c r="BM13" s="9">
        <v>179.75399999999999</v>
      </c>
      <c r="BN13" s="9">
        <v>37.64</v>
      </c>
      <c r="BO13" s="9">
        <v>188.804</v>
      </c>
      <c r="BP13" s="9">
        <v>0</v>
      </c>
      <c r="BQ13" s="9">
        <v>26.414000000000001</v>
      </c>
      <c r="BR13" s="9">
        <v>79.19</v>
      </c>
      <c r="BS13" s="9">
        <v>64.06</v>
      </c>
      <c r="BT13" s="9">
        <v>74.144000000000005</v>
      </c>
      <c r="BU13" s="9">
        <v>158.88999999999999</v>
      </c>
      <c r="BV13" s="9">
        <v>58.503999999999998</v>
      </c>
      <c r="BW13" s="9">
        <v>17.626000000000001</v>
      </c>
      <c r="BX13" s="9">
        <v>3220.6619999999998</v>
      </c>
      <c r="BY13" s="9">
        <v>2556.7049999999999</v>
      </c>
      <c r="BZ13" s="9">
        <v>2438.2629999999999</v>
      </c>
      <c r="CA13" s="9">
        <v>80.361999999999995</v>
      </c>
      <c r="CB13" s="9">
        <v>38.08</v>
      </c>
      <c r="CC13" s="9">
        <v>95.558000000000007</v>
      </c>
      <c r="CD13" s="9">
        <v>2.9</v>
      </c>
      <c r="CE13" s="9">
        <v>19.094999999999999</v>
      </c>
      <c r="CF13" s="9">
        <v>2068.3960000000002</v>
      </c>
      <c r="CG13" s="9">
        <v>150.02099999999999</v>
      </c>
      <c r="CH13" s="9">
        <v>120.813</v>
      </c>
      <c r="CI13" s="9">
        <v>217.476</v>
      </c>
      <c r="CJ13" s="9">
        <v>472.613</v>
      </c>
      <c r="CK13" s="9">
        <v>2084.0920000000001</v>
      </c>
      <c r="CL13" s="9">
        <v>663.95699999999999</v>
      </c>
      <c r="CM13" s="9">
        <v>190.58699999999999</v>
      </c>
      <c r="CN13" s="9">
        <v>3646.2689999999998</v>
      </c>
      <c r="CO13" s="9">
        <v>1379.25</v>
      </c>
      <c r="CP13" s="9">
        <v>1309.5820000000001</v>
      </c>
      <c r="CQ13" s="9">
        <v>99.328999999999994</v>
      </c>
      <c r="CR13" s="9">
        <v>94.093999999999994</v>
      </c>
      <c r="CS13" s="9">
        <v>43.975999999999999</v>
      </c>
      <c r="CT13" s="9">
        <v>50.118000000000002</v>
      </c>
      <c r="CU13" s="9">
        <v>63.512999999999998</v>
      </c>
      <c r="CV13" s="9">
        <v>30.581</v>
      </c>
      <c r="CW13" s="9">
        <v>53.567</v>
      </c>
      <c r="CX13" s="9">
        <v>12.114000000000001</v>
      </c>
      <c r="CY13" s="9">
        <v>26.605</v>
      </c>
      <c r="CZ13" s="9">
        <v>30.085999999999999</v>
      </c>
      <c r="DA13" s="9">
        <v>24.103000000000002</v>
      </c>
      <c r="DB13" s="9">
        <v>39.905000000000001</v>
      </c>
      <c r="DC13" s="9">
        <v>68.751000000000005</v>
      </c>
      <c r="DD13" s="9">
        <v>25.341999999999999</v>
      </c>
      <c r="DE13" s="9">
        <v>5.2350000000000003</v>
      </c>
      <c r="DF13" s="9">
        <v>1210.2529999999999</v>
      </c>
      <c r="DG13" s="9">
        <v>930.22400000000005</v>
      </c>
      <c r="DH13" s="9">
        <v>887.04399999999998</v>
      </c>
      <c r="DI13" s="9">
        <v>21.507000000000001</v>
      </c>
      <c r="DJ13" s="9">
        <v>21.673999999999999</v>
      </c>
      <c r="DK13" s="9">
        <v>16.303000000000001</v>
      </c>
      <c r="DL13" s="9">
        <v>13.993</v>
      </c>
      <c r="DM13" s="9">
        <v>12.304</v>
      </c>
      <c r="DN13" s="9">
        <v>770.92399999999998</v>
      </c>
      <c r="DO13" s="9">
        <v>40.5</v>
      </c>
      <c r="DP13" s="9">
        <v>36.887</v>
      </c>
      <c r="DQ13" s="9">
        <v>81.912999999999997</v>
      </c>
      <c r="DR13" s="9">
        <v>165.809</v>
      </c>
      <c r="DS13" s="9">
        <v>764.41600000000005</v>
      </c>
      <c r="DT13" s="9">
        <v>280.02800000000002</v>
      </c>
      <c r="DU13" s="9">
        <v>69.668000000000006</v>
      </c>
      <c r="DV13" s="9">
        <v>1379.25</v>
      </c>
      <c r="DW13" s="9">
        <v>1773.752</v>
      </c>
      <c r="DX13" s="9">
        <v>1682.3209999999999</v>
      </c>
      <c r="DY13" s="9">
        <v>147.62299999999999</v>
      </c>
      <c r="DZ13" s="9">
        <v>136.137</v>
      </c>
      <c r="EA13" s="9">
        <v>71.748999999999995</v>
      </c>
      <c r="EB13" s="9">
        <v>64.387</v>
      </c>
      <c r="EC13" s="9">
        <v>100.622</v>
      </c>
      <c r="ED13" s="9">
        <v>35.515000000000001</v>
      </c>
      <c r="EE13" s="9">
        <v>84.090999999999994</v>
      </c>
      <c r="EF13" s="9">
        <v>13.798</v>
      </c>
      <c r="EG13" s="9">
        <v>37.281999999999996</v>
      </c>
      <c r="EH13" s="9">
        <v>45.908999999999999</v>
      </c>
      <c r="EI13" s="9">
        <v>39.713999999999999</v>
      </c>
      <c r="EJ13" s="9">
        <v>50.514000000000003</v>
      </c>
      <c r="EK13" s="9">
        <v>81.912000000000006</v>
      </c>
      <c r="EL13" s="9">
        <v>54.223999999999997</v>
      </c>
      <c r="EM13" s="9">
        <v>11.486000000000001</v>
      </c>
      <c r="EN13" s="9">
        <v>1534.6980000000001</v>
      </c>
      <c r="EO13" s="9">
        <v>1078.511</v>
      </c>
      <c r="EP13" s="9">
        <v>1043.7819999999999</v>
      </c>
      <c r="EQ13" s="9">
        <v>23.506</v>
      </c>
      <c r="ER13" s="9">
        <v>11.223000000000001</v>
      </c>
      <c r="ES13" s="9">
        <v>15.759</v>
      </c>
      <c r="ET13" s="9">
        <v>6.3280000000000003</v>
      </c>
      <c r="EU13" s="9">
        <v>10.298999999999999</v>
      </c>
      <c r="EV13" s="9">
        <v>876.50599999999997</v>
      </c>
      <c r="EW13" s="9">
        <v>36.018999999999998</v>
      </c>
      <c r="EX13" s="9">
        <v>38.682000000000002</v>
      </c>
      <c r="EY13" s="9">
        <v>127.30500000000001</v>
      </c>
      <c r="EZ13" s="9">
        <v>121.878</v>
      </c>
      <c r="FA13" s="9">
        <v>956.63300000000004</v>
      </c>
      <c r="FB13" s="9">
        <v>456.18599999999998</v>
      </c>
      <c r="FC13" s="9">
        <v>91.430999999999997</v>
      </c>
      <c r="FD13" s="9">
        <v>1773.752</v>
      </c>
      <c r="FE13" s="9">
        <v>2611.15</v>
      </c>
      <c r="FF13" s="9">
        <v>2419.3249999999998</v>
      </c>
      <c r="FG13" s="9">
        <v>233.58500000000001</v>
      </c>
      <c r="FH13" s="9">
        <v>218.42</v>
      </c>
      <c r="FI13" s="9">
        <v>90.263000000000005</v>
      </c>
      <c r="FJ13" s="9">
        <v>128.15799999999999</v>
      </c>
      <c r="FK13" s="9">
        <v>146.58799999999999</v>
      </c>
      <c r="FL13" s="9">
        <v>71.831999999999994</v>
      </c>
      <c r="FM13" s="9">
        <v>149.03100000000001</v>
      </c>
      <c r="FN13" s="9">
        <v>47.719000000000001</v>
      </c>
      <c r="FO13" s="9">
        <v>19.501999999999999</v>
      </c>
      <c r="FP13" s="9">
        <v>54.381</v>
      </c>
      <c r="FQ13" s="9">
        <v>88.873999999999995</v>
      </c>
      <c r="FR13" s="9">
        <v>75.165999999999997</v>
      </c>
      <c r="FS13" s="9">
        <v>132.71299999999999</v>
      </c>
      <c r="FT13" s="9">
        <v>85.706999999999994</v>
      </c>
      <c r="FU13" s="9">
        <v>15.164999999999999</v>
      </c>
      <c r="FV13" s="9">
        <v>2185.7399999999998</v>
      </c>
      <c r="FW13" s="9">
        <v>1962.605</v>
      </c>
      <c r="FX13" s="9">
        <v>1870.296</v>
      </c>
      <c r="FY13" s="9">
        <v>44.043999999999997</v>
      </c>
      <c r="FZ13" s="9">
        <v>48.264000000000003</v>
      </c>
      <c r="GA13" s="9">
        <v>41.148000000000003</v>
      </c>
      <c r="GB13" s="9">
        <v>36.045999999999999</v>
      </c>
      <c r="GC13" s="9">
        <v>12.962999999999999</v>
      </c>
      <c r="GD13" s="9">
        <v>1509.4960000000001</v>
      </c>
      <c r="GE13" s="9">
        <v>115.24</v>
      </c>
      <c r="GF13" s="9">
        <v>103.852</v>
      </c>
      <c r="GG13" s="9">
        <v>234.017</v>
      </c>
      <c r="GH13" s="9">
        <v>244.221</v>
      </c>
      <c r="GI13" s="9">
        <v>1718.384</v>
      </c>
      <c r="GJ13" s="9">
        <v>223.13499999999999</v>
      </c>
      <c r="GK13" s="9">
        <v>191.82499999999999</v>
      </c>
      <c r="GL13" s="9">
        <v>2611.15</v>
      </c>
      <c r="GM13" s="9">
        <v>1715.2439999999999</v>
      </c>
      <c r="GN13" s="9">
        <v>1564.989</v>
      </c>
      <c r="GO13" s="9">
        <v>136.381</v>
      </c>
      <c r="GP13" s="9">
        <v>122.444</v>
      </c>
      <c r="GQ13" s="9">
        <v>45.164999999999999</v>
      </c>
      <c r="GR13" s="9">
        <v>77.278999999999996</v>
      </c>
      <c r="GS13" s="9">
        <v>58.524999999999999</v>
      </c>
      <c r="GT13" s="9">
        <v>63.918999999999997</v>
      </c>
      <c r="GU13" s="9">
        <v>63.691000000000003</v>
      </c>
      <c r="GV13" s="9">
        <v>57.06</v>
      </c>
      <c r="GW13" s="9">
        <v>0</v>
      </c>
      <c r="GX13" s="9">
        <v>32.612000000000002</v>
      </c>
      <c r="GY13" s="9">
        <v>51.180999999999997</v>
      </c>
      <c r="GZ13" s="9">
        <v>38.652000000000001</v>
      </c>
      <c r="HA13" s="9">
        <v>71.698999999999998</v>
      </c>
      <c r="HB13" s="9">
        <v>50.744999999999997</v>
      </c>
      <c r="HC13" s="9">
        <v>13.936999999999999</v>
      </c>
      <c r="HD13" s="9">
        <v>1428.6079999999999</v>
      </c>
      <c r="HE13" s="9">
        <v>1260.2159999999999</v>
      </c>
      <c r="HF13" s="9">
        <v>1217.6320000000001</v>
      </c>
      <c r="HG13" s="9">
        <v>17.754999999999999</v>
      </c>
      <c r="HH13" s="9">
        <v>24.829000000000001</v>
      </c>
      <c r="HI13" s="9">
        <v>17.244</v>
      </c>
      <c r="HJ13" s="9">
        <v>23.495000000000001</v>
      </c>
      <c r="HK13" s="9">
        <v>1.8440000000000001</v>
      </c>
      <c r="HL13" s="9">
        <v>884.21299999999997</v>
      </c>
      <c r="HM13" s="9">
        <v>64.722999999999999</v>
      </c>
      <c r="HN13" s="9">
        <v>85.364000000000004</v>
      </c>
      <c r="HO13" s="9">
        <v>225.916</v>
      </c>
      <c r="HP13" s="9">
        <v>114.777</v>
      </c>
      <c r="HQ13" s="9">
        <v>1145.4390000000001</v>
      </c>
      <c r="HR13" s="9">
        <v>168.392</v>
      </c>
      <c r="HS13" s="9">
        <v>150.255</v>
      </c>
      <c r="HT13" s="9">
        <v>1715.2439999999999</v>
      </c>
      <c r="HU13" s="9">
        <v>1511.7950000000001</v>
      </c>
      <c r="HV13" s="9">
        <v>1260.8050000000001</v>
      </c>
      <c r="HW13" s="9">
        <v>1260.8050000000001</v>
      </c>
      <c r="HX13" s="9">
        <v>90.47</v>
      </c>
      <c r="HY13" s="9">
        <v>1170.335</v>
      </c>
      <c r="HZ13" s="9">
        <v>250.99</v>
      </c>
      <c r="IA13" s="9">
        <v>4053.335</v>
      </c>
      <c r="IB13" s="9">
        <v>3758.3890000000001</v>
      </c>
      <c r="IC13" s="9">
        <v>672.36</v>
      </c>
      <c r="ID13" s="9">
        <v>290.54500000000002</v>
      </c>
      <c r="IE13" s="9">
        <v>108.822</v>
      </c>
      <c r="IF13" s="9">
        <v>148.726</v>
      </c>
      <c r="IG13" s="9">
        <v>178.44800000000001</v>
      </c>
      <c r="IH13" s="9">
        <v>79.100999999999999</v>
      </c>
      <c r="II13" s="9">
        <v>167.33699999999999</v>
      </c>
      <c r="IJ13" s="9">
        <v>37.192999999999998</v>
      </c>
      <c r="IK13" s="9">
        <v>36.844999999999999</v>
      </c>
      <c r="IL13" s="9">
        <v>85.159000000000006</v>
      </c>
      <c r="IM13" s="9">
        <v>73.253</v>
      </c>
      <c r="IN13" s="9">
        <v>99.683999999999997</v>
      </c>
      <c r="IO13" s="9">
        <v>173.89599999999999</v>
      </c>
      <c r="IP13" s="9">
        <v>84.2</v>
      </c>
      <c r="IQ13" s="9">
        <v>381.815</v>
      </c>
    </row>
    <row r="14" spans="1:251">
      <c r="A14" s="10">
        <v>43132</v>
      </c>
      <c r="B14" s="9">
        <v>17.698</v>
      </c>
      <c r="C14" s="9">
        <v>16.091000000000001</v>
      </c>
      <c r="D14" s="9">
        <v>22.457000000000001</v>
      </c>
      <c r="E14" s="9">
        <v>35.680999999999997</v>
      </c>
      <c r="F14" s="9">
        <v>20.565000000000001</v>
      </c>
      <c r="G14" s="9">
        <v>4.976</v>
      </c>
      <c r="H14" s="9">
        <v>623.10699999999997</v>
      </c>
      <c r="I14" s="9">
        <v>542.67200000000003</v>
      </c>
      <c r="J14" s="9">
        <v>525.83500000000004</v>
      </c>
      <c r="K14" s="9">
        <v>3.6419999999999999</v>
      </c>
      <c r="L14" s="9">
        <v>13.194000000000001</v>
      </c>
      <c r="M14" s="9">
        <v>6.5149999999999997</v>
      </c>
      <c r="N14" s="9">
        <v>4.8719999999999999</v>
      </c>
      <c r="O14" s="9">
        <v>2.0139999999999998</v>
      </c>
      <c r="P14" s="9">
        <v>421.89499999999998</v>
      </c>
      <c r="Q14" s="9">
        <v>23.053999999999998</v>
      </c>
      <c r="R14" s="9">
        <v>17.696000000000002</v>
      </c>
      <c r="S14" s="9">
        <v>80.028000000000006</v>
      </c>
      <c r="T14" s="9">
        <v>52.92</v>
      </c>
      <c r="U14" s="9">
        <v>489.75200000000001</v>
      </c>
      <c r="V14" s="9">
        <v>80.435000000000002</v>
      </c>
      <c r="W14" s="9">
        <v>40.073999999999998</v>
      </c>
      <c r="X14" s="9">
        <v>724.404</v>
      </c>
      <c r="Y14" s="9">
        <v>1076.57</v>
      </c>
      <c r="Z14" s="9">
        <v>983.96699999999998</v>
      </c>
      <c r="AA14" s="9">
        <v>108.381</v>
      </c>
      <c r="AB14" s="9">
        <v>100.113</v>
      </c>
      <c r="AC14" s="9">
        <v>39.457000000000001</v>
      </c>
      <c r="AD14" s="9">
        <v>60.655999999999999</v>
      </c>
      <c r="AE14" s="9">
        <v>57.329000000000001</v>
      </c>
      <c r="AF14" s="9">
        <v>42.783999999999999</v>
      </c>
      <c r="AG14" s="9">
        <v>53.448</v>
      </c>
      <c r="AH14" s="9">
        <v>36.942999999999998</v>
      </c>
      <c r="AI14" s="9">
        <v>2.1120000000000001</v>
      </c>
      <c r="AJ14" s="9">
        <v>30.004000000000001</v>
      </c>
      <c r="AK14" s="9">
        <v>38.058999999999997</v>
      </c>
      <c r="AL14" s="9">
        <v>32.049999999999997</v>
      </c>
      <c r="AM14" s="9">
        <v>57.319000000000003</v>
      </c>
      <c r="AN14" s="9">
        <v>42.793999999999997</v>
      </c>
      <c r="AO14" s="9">
        <v>8.2680000000000007</v>
      </c>
      <c r="AP14" s="9">
        <v>875.58600000000001</v>
      </c>
      <c r="AQ14" s="9">
        <v>725.31600000000003</v>
      </c>
      <c r="AR14" s="9">
        <v>703.74699999999996</v>
      </c>
      <c r="AS14" s="9">
        <v>6.49</v>
      </c>
      <c r="AT14" s="9">
        <v>15.079000000000001</v>
      </c>
      <c r="AU14" s="9">
        <v>8.0250000000000004</v>
      </c>
      <c r="AV14" s="9">
        <v>10.335000000000001</v>
      </c>
      <c r="AW14" s="9">
        <v>2.2080000000000002</v>
      </c>
      <c r="AX14" s="9">
        <v>523.73400000000004</v>
      </c>
      <c r="AY14" s="9">
        <v>30.039000000000001</v>
      </c>
      <c r="AZ14" s="9">
        <v>35.936</v>
      </c>
      <c r="BA14" s="9">
        <v>135.607</v>
      </c>
      <c r="BB14" s="9">
        <v>67.254999999999995</v>
      </c>
      <c r="BC14" s="9">
        <v>658.06100000000004</v>
      </c>
      <c r="BD14" s="9">
        <v>150.27000000000001</v>
      </c>
      <c r="BE14" s="9">
        <v>92.602999999999994</v>
      </c>
      <c r="BF14" s="9">
        <v>1076.57</v>
      </c>
      <c r="BG14" s="9">
        <v>3685.3449999999998</v>
      </c>
      <c r="BH14" s="9">
        <v>3536.277</v>
      </c>
      <c r="BI14" s="9">
        <v>265.97899999999998</v>
      </c>
      <c r="BJ14" s="9">
        <v>244.11699999999999</v>
      </c>
      <c r="BK14" s="9">
        <v>125.32</v>
      </c>
      <c r="BL14" s="9">
        <v>117.67700000000001</v>
      </c>
      <c r="BM14" s="9">
        <v>195.64099999999999</v>
      </c>
      <c r="BN14" s="9">
        <v>48.475999999999999</v>
      </c>
      <c r="BO14" s="9">
        <v>211.74299999999999</v>
      </c>
      <c r="BP14" s="9">
        <v>0</v>
      </c>
      <c r="BQ14" s="9">
        <v>31.626999999999999</v>
      </c>
      <c r="BR14" s="9">
        <v>90.462000000000003</v>
      </c>
      <c r="BS14" s="9">
        <v>74.983000000000004</v>
      </c>
      <c r="BT14" s="9">
        <v>78.671999999999997</v>
      </c>
      <c r="BU14" s="9">
        <v>173.21100000000001</v>
      </c>
      <c r="BV14" s="9">
        <v>70.906000000000006</v>
      </c>
      <c r="BW14" s="9">
        <v>21.861999999999998</v>
      </c>
      <c r="BX14" s="9">
        <v>3270.2979999999998</v>
      </c>
      <c r="BY14" s="9">
        <v>2578.6779999999999</v>
      </c>
      <c r="BZ14" s="9">
        <v>2444.828</v>
      </c>
      <c r="CA14" s="9">
        <v>82.888000000000005</v>
      </c>
      <c r="CB14" s="9">
        <v>50.963000000000001</v>
      </c>
      <c r="CC14" s="9">
        <v>103.673</v>
      </c>
      <c r="CD14" s="9">
        <v>3.95</v>
      </c>
      <c r="CE14" s="9">
        <v>25.574999999999999</v>
      </c>
      <c r="CF14" s="9">
        <v>2076.44</v>
      </c>
      <c r="CG14" s="9">
        <v>162.46299999999999</v>
      </c>
      <c r="CH14" s="9">
        <v>126.611</v>
      </c>
      <c r="CI14" s="9">
        <v>213.16399999999999</v>
      </c>
      <c r="CJ14" s="9">
        <v>513.12099999999998</v>
      </c>
      <c r="CK14" s="9">
        <v>2065.5569999999998</v>
      </c>
      <c r="CL14" s="9">
        <v>691.61900000000003</v>
      </c>
      <c r="CM14" s="9">
        <v>149.06899999999999</v>
      </c>
      <c r="CN14" s="9">
        <v>3685.3449999999998</v>
      </c>
      <c r="CO14" s="9">
        <v>1328.5029999999999</v>
      </c>
      <c r="CP14" s="9">
        <v>1266.04</v>
      </c>
      <c r="CQ14" s="9">
        <v>95.105999999999995</v>
      </c>
      <c r="CR14" s="9">
        <v>88.835999999999999</v>
      </c>
      <c r="CS14" s="9">
        <v>42.753</v>
      </c>
      <c r="CT14" s="9">
        <v>46.082999999999998</v>
      </c>
      <c r="CU14" s="9">
        <v>60.969000000000001</v>
      </c>
      <c r="CV14" s="9">
        <v>27.867000000000001</v>
      </c>
      <c r="CW14" s="9">
        <v>47.74</v>
      </c>
      <c r="CX14" s="9">
        <v>12.840999999999999</v>
      </c>
      <c r="CY14" s="9">
        <v>27.742999999999999</v>
      </c>
      <c r="CZ14" s="9">
        <v>29.425000000000001</v>
      </c>
      <c r="DA14" s="9">
        <v>29.181000000000001</v>
      </c>
      <c r="DB14" s="9">
        <v>30.228999999999999</v>
      </c>
      <c r="DC14" s="9">
        <v>62.113</v>
      </c>
      <c r="DD14" s="9">
        <v>26.722000000000001</v>
      </c>
      <c r="DE14" s="9">
        <v>6.27</v>
      </c>
      <c r="DF14" s="9">
        <v>1170.934</v>
      </c>
      <c r="DG14" s="9">
        <v>902.80799999999999</v>
      </c>
      <c r="DH14" s="9">
        <v>844.49800000000005</v>
      </c>
      <c r="DI14" s="9">
        <v>25.475999999999999</v>
      </c>
      <c r="DJ14" s="9">
        <v>32.262999999999998</v>
      </c>
      <c r="DK14" s="9">
        <v>19.686</v>
      </c>
      <c r="DL14" s="9">
        <v>26.722999999999999</v>
      </c>
      <c r="DM14" s="9">
        <v>11.138</v>
      </c>
      <c r="DN14" s="9">
        <v>750.78499999999997</v>
      </c>
      <c r="DO14" s="9">
        <v>44.857999999999997</v>
      </c>
      <c r="DP14" s="9">
        <v>28.506</v>
      </c>
      <c r="DQ14" s="9">
        <v>78.659000000000006</v>
      </c>
      <c r="DR14" s="9">
        <v>166.91200000000001</v>
      </c>
      <c r="DS14" s="9">
        <v>735.89599999999996</v>
      </c>
      <c r="DT14" s="9">
        <v>268.12599999999998</v>
      </c>
      <c r="DU14" s="9">
        <v>62.463000000000001</v>
      </c>
      <c r="DV14" s="9">
        <v>1328.5029999999999</v>
      </c>
      <c r="DW14" s="9">
        <v>1861.078</v>
      </c>
      <c r="DX14" s="9">
        <v>1768.0730000000001</v>
      </c>
      <c r="DY14" s="9">
        <v>158.78700000000001</v>
      </c>
      <c r="DZ14" s="9">
        <v>150.73500000000001</v>
      </c>
      <c r="EA14" s="9">
        <v>74.997</v>
      </c>
      <c r="EB14" s="9">
        <v>75.738</v>
      </c>
      <c r="EC14" s="9">
        <v>117.712</v>
      </c>
      <c r="ED14" s="9">
        <v>33.023000000000003</v>
      </c>
      <c r="EE14" s="9">
        <v>97.57</v>
      </c>
      <c r="EF14" s="9">
        <v>17.748000000000001</v>
      </c>
      <c r="EG14" s="9">
        <v>34.417000000000002</v>
      </c>
      <c r="EH14" s="9">
        <v>57.658999999999999</v>
      </c>
      <c r="EI14" s="9">
        <v>48.209000000000003</v>
      </c>
      <c r="EJ14" s="9">
        <v>44.868000000000002</v>
      </c>
      <c r="EK14" s="9">
        <v>92.283000000000001</v>
      </c>
      <c r="EL14" s="9">
        <v>58.451999999999998</v>
      </c>
      <c r="EM14" s="9">
        <v>8.0519999999999996</v>
      </c>
      <c r="EN14" s="9">
        <v>1609.2860000000001</v>
      </c>
      <c r="EO14" s="9">
        <v>1135.817</v>
      </c>
      <c r="EP14" s="9">
        <v>1096.4380000000001</v>
      </c>
      <c r="EQ14" s="9">
        <v>22.605</v>
      </c>
      <c r="ER14" s="9">
        <v>16.773</v>
      </c>
      <c r="ES14" s="9">
        <v>13.432</v>
      </c>
      <c r="ET14" s="9">
        <v>12.561</v>
      </c>
      <c r="EU14" s="9">
        <v>11.121</v>
      </c>
      <c r="EV14" s="9">
        <v>925.26900000000001</v>
      </c>
      <c r="EW14" s="9">
        <v>37.929000000000002</v>
      </c>
      <c r="EX14" s="9">
        <v>41.320999999999998</v>
      </c>
      <c r="EY14" s="9">
        <v>131.298</v>
      </c>
      <c r="EZ14" s="9">
        <v>128.22999999999999</v>
      </c>
      <c r="FA14" s="9">
        <v>1007.587</v>
      </c>
      <c r="FB14" s="9">
        <v>473.46899999999999</v>
      </c>
      <c r="FC14" s="9">
        <v>93.004999999999995</v>
      </c>
      <c r="FD14" s="9">
        <v>1861.078</v>
      </c>
      <c r="FE14" s="9">
        <v>2673.3090000000002</v>
      </c>
      <c r="FF14" s="9">
        <v>2510.7179999999998</v>
      </c>
      <c r="FG14" s="9">
        <v>257.85000000000002</v>
      </c>
      <c r="FH14" s="9">
        <v>227.547</v>
      </c>
      <c r="FI14" s="9">
        <v>90.058000000000007</v>
      </c>
      <c r="FJ14" s="9">
        <v>137.376</v>
      </c>
      <c r="FK14" s="9">
        <v>155.19800000000001</v>
      </c>
      <c r="FL14" s="9">
        <v>72.349000000000004</v>
      </c>
      <c r="FM14" s="9">
        <v>159.38999999999999</v>
      </c>
      <c r="FN14" s="9">
        <v>43.502000000000002</v>
      </c>
      <c r="FO14" s="9">
        <v>22.797000000000001</v>
      </c>
      <c r="FP14" s="9">
        <v>62.234000000000002</v>
      </c>
      <c r="FQ14" s="9">
        <v>81.251000000000005</v>
      </c>
      <c r="FR14" s="9">
        <v>84.061999999999998</v>
      </c>
      <c r="FS14" s="9">
        <v>149.16900000000001</v>
      </c>
      <c r="FT14" s="9">
        <v>78.378</v>
      </c>
      <c r="FU14" s="9">
        <v>30.303000000000001</v>
      </c>
      <c r="FV14" s="9">
        <v>2252.8679999999999</v>
      </c>
      <c r="FW14" s="9">
        <v>2013.0530000000001</v>
      </c>
      <c r="FX14" s="9">
        <v>1911.384</v>
      </c>
      <c r="FY14" s="9">
        <v>51.203000000000003</v>
      </c>
      <c r="FZ14" s="9">
        <v>50.466000000000001</v>
      </c>
      <c r="GA14" s="9">
        <v>45.860999999999997</v>
      </c>
      <c r="GB14" s="9">
        <v>43.106999999999999</v>
      </c>
      <c r="GC14" s="9">
        <v>9.8940000000000001</v>
      </c>
      <c r="GD14" s="9">
        <v>1544.1959999999999</v>
      </c>
      <c r="GE14" s="9">
        <v>114.70699999999999</v>
      </c>
      <c r="GF14" s="9">
        <v>100.669</v>
      </c>
      <c r="GG14" s="9">
        <v>253.48</v>
      </c>
      <c r="GH14" s="9">
        <v>250.67</v>
      </c>
      <c r="GI14" s="9">
        <v>1762.383</v>
      </c>
      <c r="GJ14" s="9">
        <v>239.815</v>
      </c>
      <c r="GK14" s="9">
        <v>162.59</v>
      </c>
      <c r="GL14" s="9">
        <v>2673.3090000000002</v>
      </c>
      <c r="GM14" s="9">
        <v>1787.5719999999999</v>
      </c>
      <c r="GN14" s="9">
        <v>1644.6659999999999</v>
      </c>
      <c r="GO14" s="9">
        <v>168.99799999999999</v>
      </c>
      <c r="GP14" s="9">
        <v>153.29900000000001</v>
      </c>
      <c r="GQ14" s="9">
        <v>52.301000000000002</v>
      </c>
      <c r="GR14" s="9">
        <v>100.998</v>
      </c>
      <c r="GS14" s="9">
        <v>78.376999999999995</v>
      </c>
      <c r="GT14" s="9">
        <v>74.921999999999997</v>
      </c>
      <c r="GU14" s="9">
        <v>80.260000000000005</v>
      </c>
      <c r="GV14" s="9">
        <v>70.394999999999996</v>
      </c>
      <c r="GW14" s="9">
        <v>0</v>
      </c>
      <c r="GX14" s="9">
        <v>38.619</v>
      </c>
      <c r="GY14" s="9">
        <v>71.495999999999995</v>
      </c>
      <c r="GZ14" s="9">
        <v>43.183999999999997</v>
      </c>
      <c r="HA14" s="9">
        <v>99.542000000000002</v>
      </c>
      <c r="HB14" s="9">
        <v>53.756</v>
      </c>
      <c r="HC14" s="9">
        <v>15.699</v>
      </c>
      <c r="HD14" s="9">
        <v>1475.6690000000001</v>
      </c>
      <c r="HE14" s="9">
        <v>1305.1469999999999</v>
      </c>
      <c r="HF14" s="9">
        <v>1263.306</v>
      </c>
      <c r="HG14" s="9">
        <v>14.224</v>
      </c>
      <c r="HH14" s="9">
        <v>27.617000000000001</v>
      </c>
      <c r="HI14" s="9">
        <v>14.260999999999999</v>
      </c>
      <c r="HJ14" s="9">
        <v>22.21</v>
      </c>
      <c r="HK14" s="9">
        <v>4.4039999999999999</v>
      </c>
      <c r="HL14" s="9">
        <v>908.71699999999998</v>
      </c>
      <c r="HM14" s="9">
        <v>73.094999999999999</v>
      </c>
      <c r="HN14" s="9">
        <v>79.103999999999999</v>
      </c>
      <c r="HO14" s="9">
        <v>244.23099999999999</v>
      </c>
      <c r="HP14" s="9">
        <v>136.78200000000001</v>
      </c>
      <c r="HQ14" s="9">
        <v>1168.365</v>
      </c>
      <c r="HR14" s="9">
        <v>170.52199999999999</v>
      </c>
      <c r="HS14" s="9">
        <v>142.90600000000001</v>
      </c>
      <c r="HT14" s="9">
        <v>1787.5719999999999</v>
      </c>
      <c r="HU14" s="9">
        <v>1608.817</v>
      </c>
      <c r="HV14" s="9">
        <v>1374.6179999999999</v>
      </c>
      <c r="HW14" s="9">
        <v>1374.6179999999999</v>
      </c>
      <c r="HX14" s="9">
        <v>103.691</v>
      </c>
      <c r="HY14" s="9">
        <v>1270.9269999999999</v>
      </c>
      <c r="HZ14" s="9">
        <v>234.19900000000001</v>
      </c>
      <c r="IA14" s="9">
        <v>4140.6790000000001</v>
      </c>
      <c r="IB14" s="9">
        <v>3893.239</v>
      </c>
      <c r="IC14" s="9">
        <v>751.76499999999999</v>
      </c>
      <c r="ID14" s="9">
        <v>308.18799999999999</v>
      </c>
      <c r="IE14" s="9">
        <v>114.88500000000001</v>
      </c>
      <c r="IF14" s="9">
        <v>164.34200000000001</v>
      </c>
      <c r="IG14" s="9">
        <v>206.04599999999999</v>
      </c>
      <c r="IH14" s="9">
        <v>72.677000000000007</v>
      </c>
      <c r="II14" s="9">
        <v>201.65199999999999</v>
      </c>
      <c r="IJ14" s="9">
        <v>38.567999999999998</v>
      </c>
      <c r="IK14" s="9">
        <v>30.7</v>
      </c>
      <c r="IL14" s="9">
        <v>101.327</v>
      </c>
      <c r="IM14" s="9">
        <v>103.834</v>
      </c>
      <c r="IN14" s="9">
        <v>74.489000000000004</v>
      </c>
      <c r="IO14" s="9">
        <v>186.78399999999999</v>
      </c>
      <c r="IP14" s="9">
        <v>92.864999999999995</v>
      </c>
      <c r="IQ14" s="9">
        <v>443.57600000000002</v>
      </c>
    </row>
    <row r="15" spans="1:251">
      <c r="A15" s="10">
        <v>43497</v>
      </c>
      <c r="B15" s="9">
        <v>15.442</v>
      </c>
      <c r="C15" s="9">
        <v>20.170000000000002</v>
      </c>
      <c r="D15" s="9">
        <v>23.137</v>
      </c>
      <c r="E15" s="9">
        <v>35.579000000000001</v>
      </c>
      <c r="F15" s="9">
        <v>23.17</v>
      </c>
      <c r="G15" s="9">
        <v>4.1029999999999998</v>
      </c>
      <c r="H15" s="9">
        <v>653.47199999999998</v>
      </c>
      <c r="I15" s="9">
        <v>549.51800000000003</v>
      </c>
      <c r="J15" s="9">
        <v>528.327</v>
      </c>
      <c r="K15" s="9">
        <v>12.307</v>
      </c>
      <c r="L15" s="9">
        <v>8.8829999999999991</v>
      </c>
      <c r="M15" s="9">
        <v>14.381</v>
      </c>
      <c r="N15" s="9">
        <v>3.8439999999999999</v>
      </c>
      <c r="O15" s="9">
        <v>1.087</v>
      </c>
      <c r="P15" s="9">
        <v>429.26600000000002</v>
      </c>
      <c r="Q15" s="9">
        <v>18.187999999999999</v>
      </c>
      <c r="R15" s="9">
        <v>21.62</v>
      </c>
      <c r="S15" s="9">
        <v>80.442999999999998</v>
      </c>
      <c r="T15" s="9">
        <v>57.773000000000003</v>
      </c>
      <c r="U15" s="9">
        <v>491.745</v>
      </c>
      <c r="V15" s="9">
        <v>103.955</v>
      </c>
      <c r="W15" s="9">
        <v>47.347999999999999</v>
      </c>
      <c r="X15" s="9">
        <v>763.673</v>
      </c>
      <c r="Y15" s="9">
        <v>1064.8510000000001</v>
      </c>
      <c r="Z15" s="9">
        <v>977.524</v>
      </c>
      <c r="AA15" s="9">
        <v>105.07599999999999</v>
      </c>
      <c r="AB15" s="9">
        <v>99.432000000000002</v>
      </c>
      <c r="AC15" s="9">
        <v>35.085000000000001</v>
      </c>
      <c r="AD15" s="9">
        <v>64.346000000000004</v>
      </c>
      <c r="AE15" s="9">
        <v>59.139000000000003</v>
      </c>
      <c r="AF15" s="9">
        <v>40.292999999999999</v>
      </c>
      <c r="AG15" s="9">
        <v>55.881999999999998</v>
      </c>
      <c r="AH15" s="9">
        <v>36.622</v>
      </c>
      <c r="AI15" s="9">
        <v>2.294</v>
      </c>
      <c r="AJ15" s="9">
        <v>24.814</v>
      </c>
      <c r="AK15" s="9">
        <v>47.112000000000002</v>
      </c>
      <c r="AL15" s="9">
        <v>27.506</v>
      </c>
      <c r="AM15" s="9">
        <v>56.780999999999999</v>
      </c>
      <c r="AN15" s="9">
        <v>42.651000000000003</v>
      </c>
      <c r="AO15" s="9">
        <v>5.6440000000000001</v>
      </c>
      <c r="AP15" s="9">
        <v>872.44799999999998</v>
      </c>
      <c r="AQ15" s="9">
        <v>716.27599999999995</v>
      </c>
      <c r="AR15" s="9">
        <v>688.54100000000005</v>
      </c>
      <c r="AS15" s="9">
        <v>5.585</v>
      </c>
      <c r="AT15" s="9">
        <v>22.15</v>
      </c>
      <c r="AU15" s="9">
        <v>7.0650000000000004</v>
      </c>
      <c r="AV15" s="9">
        <v>13.164999999999999</v>
      </c>
      <c r="AW15" s="9">
        <v>3.6419999999999999</v>
      </c>
      <c r="AX15" s="9">
        <v>540.31799999999998</v>
      </c>
      <c r="AY15" s="9">
        <v>31.521999999999998</v>
      </c>
      <c r="AZ15" s="9">
        <v>30.172000000000001</v>
      </c>
      <c r="BA15" s="9">
        <v>114.264</v>
      </c>
      <c r="BB15" s="9">
        <v>68.251000000000005</v>
      </c>
      <c r="BC15" s="9">
        <v>648.02499999999998</v>
      </c>
      <c r="BD15" s="9">
        <v>156.173</v>
      </c>
      <c r="BE15" s="9">
        <v>87.326999999999998</v>
      </c>
      <c r="BF15" s="9">
        <v>1064.8510000000001</v>
      </c>
      <c r="BG15" s="9">
        <v>3853.5459999999998</v>
      </c>
      <c r="BH15" s="9">
        <v>3681.404</v>
      </c>
      <c r="BI15" s="9">
        <v>301.17200000000003</v>
      </c>
      <c r="BJ15" s="9">
        <v>273.21800000000002</v>
      </c>
      <c r="BK15" s="9">
        <v>132.661</v>
      </c>
      <c r="BL15" s="9">
        <v>140.26900000000001</v>
      </c>
      <c r="BM15" s="9">
        <v>211.05099999999999</v>
      </c>
      <c r="BN15" s="9">
        <v>62.167000000000002</v>
      </c>
      <c r="BO15" s="9">
        <v>225.35599999999999</v>
      </c>
      <c r="BP15" s="9">
        <v>0</v>
      </c>
      <c r="BQ15" s="9">
        <v>47.091999999999999</v>
      </c>
      <c r="BR15" s="9">
        <v>107.346</v>
      </c>
      <c r="BS15" s="9">
        <v>73.188999999999993</v>
      </c>
      <c r="BT15" s="9">
        <v>92.682000000000002</v>
      </c>
      <c r="BU15" s="9">
        <v>207.113</v>
      </c>
      <c r="BV15" s="9">
        <v>66.105000000000004</v>
      </c>
      <c r="BW15" s="9">
        <v>27.954000000000001</v>
      </c>
      <c r="BX15" s="9">
        <v>3380.232</v>
      </c>
      <c r="BY15" s="9">
        <v>2665.7869999999998</v>
      </c>
      <c r="BZ15" s="9">
        <v>2507.6390000000001</v>
      </c>
      <c r="CA15" s="9">
        <v>94.777000000000001</v>
      </c>
      <c r="CB15" s="9">
        <v>63.371000000000002</v>
      </c>
      <c r="CC15" s="9">
        <v>121.339</v>
      </c>
      <c r="CD15" s="9">
        <v>5.8550000000000004</v>
      </c>
      <c r="CE15" s="9">
        <v>30.954000000000001</v>
      </c>
      <c r="CF15" s="9">
        <v>2133.877</v>
      </c>
      <c r="CG15" s="9">
        <v>142.16200000000001</v>
      </c>
      <c r="CH15" s="9">
        <v>130.19200000000001</v>
      </c>
      <c r="CI15" s="9">
        <v>259.55599999999998</v>
      </c>
      <c r="CJ15" s="9">
        <v>552.35199999999998</v>
      </c>
      <c r="CK15" s="9">
        <v>2113.4340000000002</v>
      </c>
      <c r="CL15" s="9">
        <v>714.44500000000005</v>
      </c>
      <c r="CM15" s="9">
        <v>172.142</v>
      </c>
      <c r="CN15" s="9">
        <v>3853.5459999999998</v>
      </c>
      <c r="CO15" s="9">
        <v>1469.5</v>
      </c>
      <c r="CP15" s="9">
        <v>1404.682</v>
      </c>
      <c r="CQ15" s="9">
        <v>116.495</v>
      </c>
      <c r="CR15" s="9">
        <v>109.658</v>
      </c>
      <c r="CS15" s="9">
        <v>54.39</v>
      </c>
      <c r="CT15" s="9">
        <v>55.268000000000001</v>
      </c>
      <c r="CU15" s="9">
        <v>65.165000000000006</v>
      </c>
      <c r="CV15" s="9">
        <v>44.493000000000002</v>
      </c>
      <c r="CW15" s="9">
        <v>55.734000000000002</v>
      </c>
      <c r="CX15" s="9">
        <v>21.454999999999998</v>
      </c>
      <c r="CY15" s="9">
        <v>31.800999999999998</v>
      </c>
      <c r="CZ15" s="9">
        <v>36.216000000000001</v>
      </c>
      <c r="DA15" s="9">
        <v>28.917000000000002</v>
      </c>
      <c r="DB15" s="9">
        <v>44.524999999999999</v>
      </c>
      <c r="DC15" s="9">
        <v>77.382000000000005</v>
      </c>
      <c r="DD15" s="9">
        <v>32.276000000000003</v>
      </c>
      <c r="DE15" s="9">
        <v>6.8369999999999997</v>
      </c>
      <c r="DF15" s="9">
        <v>1288.1869999999999</v>
      </c>
      <c r="DG15" s="9">
        <v>996.52800000000002</v>
      </c>
      <c r="DH15" s="9">
        <v>938.01</v>
      </c>
      <c r="DI15" s="9">
        <v>28.242000000000001</v>
      </c>
      <c r="DJ15" s="9">
        <v>30.277000000000001</v>
      </c>
      <c r="DK15" s="9">
        <v>23.907</v>
      </c>
      <c r="DL15" s="9">
        <v>18.492999999999999</v>
      </c>
      <c r="DM15" s="9">
        <v>16.117999999999999</v>
      </c>
      <c r="DN15" s="9">
        <v>814.85599999999999</v>
      </c>
      <c r="DO15" s="9">
        <v>40.33</v>
      </c>
      <c r="DP15" s="9">
        <v>46.292999999999999</v>
      </c>
      <c r="DQ15" s="9">
        <v>95.048000000000002</v>
      </c>
      <c r="DR15" s="9">
        <v>198.01300000000001</v>
      </c>
      <c r="DS15" s="9">
        <v>798.51499999999999</v>
      </c>
      <c r="DT15" s="9">
        <v>291.65899999999999</v>
      </c>
      <c r="DU15" s="9">
        <v>64.817999999999998</v>
      </c>
      <c r="DV15" s="9">
        <v>1469.5</v>
      </c>
      <c r="DW15" s="9">
        <v>1861.527</v>
      </c>
      <c r="DX15" s="9">
        <v>1771.817</v>
      </c>
      <c r="DY15" s="9">
        <v>166.303</v>
      </c>
      <c r="DZ15" s="9">
        <v>150.88</v>
      </c>
      <c r="EA15" s="9">
        <v>72.619</v>
      </c>
      <c r="EB15" s="9">
        <v>78.260999999999996</v>
      </c>
      <c r="EC15" s="9">
        <v>108.377</v>
      </c>
      <c r="ED15" s="9">
        <v>42.503</v>
      </c>
      <c r="EE15" s="9">
        <v>94.185000000000002</v>
      </c>
      <c r="EF15" s="9">
        <v>12.893000000000001</v>
      </c>
      <c r="EG15" s="9">
        <v>43.802</v>
      </c>
      <c r="EH15" s="9">
        <v>51.338000000000001</v>
      </c>
      <c r="EI15" s="9">
        <v>55.621000000000002</v>
      </c>
      <c r="EJ15" s="9">
        <v>43.920999999999999</v>
      </c>
      <c r="EK15" s="9">
        <v>96.617999999999995</v>
      </c>
      <c r="EL15" s="9">
        <v>54.262</v>
      </c>
      <c r="EM15" s="9">
        <v>15.423</v>
      </c>
      <c r="EN15" s="9">
        <v>1605.5139999999999</v>
      </c>
      <c r="EO15" s="9">
        <v>1127.3599999999999</v>
      </c>
      <c r="EP15" s="9">
        <v>1098.364</v>
      </c>
      <c r="EQ15" s="9">
        <v>13.782</v>
      </c>
      <c r="ER15" s="9">
        <v>15.212999999999999</v>
      </c>
      <c r="ES15" s="9">
        <v>7.8049999999999997</v>
      </c>
      <c r="ET15" s="9">
        <v>10.954000000000001</v>
      </c>
      <c r="EU15" s="9">
        <v>10.237</v>
      </c>
      <c r="EV15" s="9">
        <v>919.52200000000005</v>
      </c>
      <c r="EW15" s="9">
        <v>38.011000000000003</v>
      </c>
      <c r="EX15" s="9">
        <v>39.878</v>
      </c>
      <c r="EY15" s="9">
        <v>129.94900000000001</v>
      </c>
      <c r="EZ15" s="9">
        <v>151.21600000000001</v>
      </c>
      <c r="FA15" s="9">
        <v>976.14400000000001</v>
      </c>
      <c r="FB15" s="9">
        <v>478.154</v>
      </c>
      <c r="FC15" s="9">
        <v>89.71</v>
      </c>
      <c r="FD15" s="9">
        <v>1861.527</v>
      </c>
      <c r="FE15" s="9">
        <v>2771.0410000000002</v>
      </c>
      <c r="FF15" s="9">
        <v>2598.748</v>
      </c>
      <c r="FG15" s="9">
        <v>271.61900000000003</v>
      </c>
      <c r="FH15" s="9">
        <v>246.91300000000001</v>
      </c>
      <c r="FI15" s="9">
        <v>103.65</v>
      </c>
      <c r="FJ15" s="9">
        <v>143.26300000000001</v>
      </c>
      <c r="FK15" s="9">
        <v>159.44399999999999</v>
      </c>
      <c r="FL15" s="9">
        <v>87.468999999999994</v>
      </c>
      <c r="FM15" s="9">
        <v>153.81399999999999</v>
      </c>
      <c r="FN15" s="9">
        <v>56.932000000000002</v>
      </c>
      <c r="FO15" s="9">
        <v>32.149000000000001</v>
      </c>
      <c r="FP15" s="9">
        <v>65.831000000000003</v>
      </c>
      <c r="FQ15" s="9">
        <v>97.802000000000007</v>
      </c>
      <c r="FR15" s="9">
        <v>83.28</v>
      </c>
      <c r="FS15" s="9">
        <v>159.798</v>
      </c>
      <c r="FT15" s="9">
        <v>87.114999999999995</v>
      </c>
      <c r="FU15" s="9">
        <v>24.706</v>
      </c>
      <c r="FV15" s="9">
        <v>2327.1289999999999</v>
      </c>
      <c r="FW15" s="9">
        <v>2063.2049999999999</v>
      </c>
      <c r="FX15" s="9">
        <v>1955.6079999999999</v>
      </c>
      <c r="FY15" s="9">
        <v>59.530999999999999</v>
      </c>
      <c r="FZ15" s="9">
        <v>48.066000000000003</v>
      </c>
      <c r="GA15" s="9">
        <v>50.631</v>
      </c>
      <c r="GB15" s="9">
        <v>45.555999999999997</v>
      </c>
      <c r="GC15" s="9">
        <v>11.194000000000001</v>
      </c>
      <c r="GD15" s="9">
        <v>1576.807</v>
      </c>
      <c r="GE15" s="9">
        <v>111.34099999999999</v>
      </c>
      <c r="GF15" s="9">
        <v>105.479</v>
      </c>
      <c r="GG15" s="9">
        <v>269.57799999999997</v>
      </c>
      <c r="GH15" s="9">
        <v>268.00299999999999</v>
      </c>
      <c r="GI15" s="9">
        <v>1795.202</v>
      </c>
      <c r="GJ15" s="9">
        <v>263.92500000000001</v>
      </c>
      <c r="GK15" s="9">
        <v>172.292</v>
      </c>
      <c r="GL15" s="9">
        <v>2771.0410000000002</v>
      </c>
      <c r="GM15" s="9">
        <v>1786.7650000000001</v>
      </c>
      <c r="GN15" s="9">
        <v>1644.4690000000001</v>
      </c>
      <c r="GO15" s="9">
        <v>172.96899999999999</v>
      </c>
      <c r="GP15" s="9">
        <v>159.57300000000001</v>
      </c>
      <c r="GQ15" s="9">
        <v>54.417000000000002</v>
      </c>
      <c r="GR15" s="9">
        <v>105.157</v>
      </c>
      <c r="GS15" s="9">
        <v>81.290000000000006</v>
      </c>
      <c r="GT15" s="9">
        <v>78.283000000000001</v>
      </c>
      <c r="GU15" s="9">
        <v>85.158000000000001</v>
      </c>
      <c r="GV15" s="9">
        <v>71.468999999999994</v>
      </c>
      <c r="GW15" s="9">
        <v>0</v>
      </c>
      <c r="GX15" s="9">
        <v>31.934999999999999</v>
      </c>
      <c r="GY15" s="9">
        <v>80.539000000000001</v>
      </c>
      <c r="GZ15" s="9">
        <v>47.098999999999997</v>
      </c>
      <c r="HA15" s="9">
        <v>93.256</v>
      </c>
      <c r="HB15" s="9">
        <v>66.316999999999993</v>
      </c>
      <c r="HC15" s="9">
        <v>13.396000000000001</v>
      </c>
      <c r="HD15" s="9">
        <v>1471.5</v>
      </c>
      <c r="HE15" s="9">
        <v>1292.925</v>
      </c>
      <c r="HF15" s="9">
        <v>1241.405</v>
      </c>
      <c r="HG15" s="9">
        <v>15.673999999999999</v>
      </c>
      <c r="HH15" s="9">
        <v>35.844999999999999</v>
      </c>
      <c r="HI15" s="9">
        <v>19.908000000000001</v>
      </c>
      <c r="HJ15" s="9">
        <v>26.259</v>
      </c>
      <c r="HK15" s="9">
        <v>3.3969999999999998</v>
      </c>
      <c r="HL15" s="9">
        <v>913.245</v>
      </c>
      <c r="HM15" s="9">
        <v>71.326999999999998</v>
      </c>
      <c r="HN15" s="9">
        <v>70.608999999999995</v>
      </c>
      <c r="HO15" s="9">
        <v>237.745</v>
      </c>
      <c r="HP15" s="9">
        <v>134.66300000000001</v>
      </c>
      <c r="HQ15" s="9">
        <v>1158.261</v>
      </c>
      <c r="HR15" s="9">
        <v>178.57499999999999</v>
      </c>
      <c r="HS15" s="9">
        <v>142.29499999999999</v>
      </c>
      <c r="HT15" s="9">
        <v>1786.7650000000001</v>
      </c>
      <c r="HU15" s="9">
        <v>1548.41</v>
      </c>
      <c r="HV15" s="9">
        <v>1325.6410000000001</v>
      </c>
      <c r="HW15" s="9">
        <v>1325.6410000000001</v>
      </c>
      <c r="HX15" s="9">
        <v>99.977000000000004</v>
      </c>
      <c r="HY15" s="9">
        <v>1225.664</v>
      </c>
      <c r="HZ15" s="9">
        <v>222.76900000000001</v>
      </c>
      <c r="IA15" s="9">
        <v>4271.5420000000004</v>
      </c>
      <c r="IB15" s="9">
        <v>4006.5940000000001</v>
      </c>
      <c r="IC15" s="9">
        <v>739.11099999999999</v>
      </c>
      <c r="ID15" s="9">
        <v>332.82600000000002</v>
      </c>
      <c r="IE15" s="9">
        <v>136.26300000000001</v>
      </c>
      <c r="IF15" s="9">
        <v>167.17</v>
      </c>
      <c r="IG15" s="9">
        <v>203.137</v>
      </c>
      <c r="IH15" s="9">
        <v>100.295</v>
      </c>
      <c r="II15" s="9">
        <v>196.66800000000001</v>
      </c>
      <c r="IJ15" s="9">
        <v>50.564999999999998</v>
      </c>
      <c r="IK15" s="9">
        <v>50.918999999999997</v>
      </c>
      <c r="IL15" s="9">
        <v>100.657</v>
      </c>
      <c r="IM15" s="9">
        <v>110.878</v>
      </c>
      <c r="IN15" s="9">
        <v>91.897999999999996</v>
      </c>
      <c r="IO15" s="9">
        <v>208.38399999999999</v>
      </c>
      <c r="IP15" s="9">
        <v>95.048000000000002</v>
      </c>
      <c r="IQ15" s="9">
        <v>406.28500000000003</v>
      </c>
    </row>
    <row r="16" spans="1:251">
      <c r="A16" s="10">
        <v>43862</v>
      </c>
      <c r="B16" s="9">
        <v>25.332999999999998</v>
      </c>
      <c r="C16" s="9">
        <v>20.2</v>
      </c>
      <c r="D16" s="9">
        <v>22.15</v>
      </c>
      <c r="E16" s="9">
        <v>33.281999999999996</v>
      </c>
      <c r="F16" s="9">
        <v>34.401000000000003</v>
      </c>
      <c r="G16" s="9">
        <v>3.7069999999999999</v>
      </c>
      <c r="H16" s="9">
        <v>645.07299999999998</v>
      </c>
      <c r="I16" s="9">
        <v>537.29600000000005</v>
      </c>
      <c r="J16" s="9">
        <v>519.35</v>
      </c>
      <c r="K16" s="9">
        <v>7.1070000000000002</v>
      </c>
      <c r="L16" s="9">
        <v>10.839</v>
      </c>
      <c r="M16" s="9">
        <v>11.090999999999999</v>
      </c>
      <c r="N16" s="9">
        <v>4.3460000000000001</v>
      </c>
      <c r="O16" s="9">
        <v>1.409</v>
      </c>
      <c r="P16" s="9">
        <v>406.00700000000001</v>
      </c>
      <c r="Q16" s="9">
        <v>16.888000000000002</v>
      </c>
      <c r="R16" s="9">
        <v>23.494</v>
      </c>
      <c r="S16" s="9">
        <v>90.906999999999996</v>
      </c>
      <c r="T16" s="9">
        <v>48.715000000000003</v>
      </c>
      <c r="U16" s="9">
        <v>488.58100000000002</v>
      </c>
      <c r="V16" s="9">
        <v>107.77800000000001</v>
      </c>
      <c r="W16" s="9">
        <v>45.25</v>
      </c>
      <c r="X16" s="9">
        <v>761.71299999999997</v>
      </c>
      <c r="Y16" s="9">
        <v>1124.7639999999999</v>
      </c>
      <c r="Z16" s="9">
        <v>1037.3869999999999</v>
      </c>
      <c r="AA16" s="9">
        <v>87.361999999999995</v>
      </c>
      <c r="AB16" s="9">
        <v>79.929000000000002</v>
      </c>
      <c r="AC16" s="9">
        <v>30.933</v>
      </c>
      <c r="AD16" s="9">
        <v>48.997</v>
      </c>
      <c r="AE16" s="9">
        <v>45.832999999999998</v>
      </c>
      <c r="AF16" s="9">
        <v>34.097000000000001</v>
      </c>
      <c r="AG16" s="9">
        <v>47.613</v>
      </c>
      <c r="AH16" s="9">
        <v>27.89</v>
      </c>
      <c r="AI16" s="9">
        <v>1.591</v>
      </c>
      <c r="AJ16" s="9">
        <v>20.533999999999999</v>
      </c>
      <c r="AK16" s="9">
        <v>33.32</v>
      </c>
      <c r="AL16" s="9">
        <v>26.074999999999999</v>
      </c>
      <c r="AM16" s="9">
        <v>50.557000000000002</v>
      </c>
      <c r="AN16" s="9">
        <v>29.373000000000001</v>
      </c>
      <c r="AO16" s="9">
        <v>7.4320000000000004</v>
      </c>
      <c r="AP16" s="9">
        <v>950.02499999999998</v>
      </c>
      <c r="AQ16" s="9">
        <v>809.04399999999998</v>
      </c>
      <c r="AR16" s="9">
        <v>775.82100000000003</v>
      </c>
      <c r="AS16" s="9">
        <v>6.6879999999999997</v>
      </c>
      <c r="AT16" s="9">
        <v>26.225000000000001</v>
      </c>
      <c r="AU16" s="9">
        <v>8.3680000000000003</v>
      </c>
      <c r="AV16" s="9">
        <v>18.786999999999999</v>
      </c>
      <c r="AW16" s="9">
        <v>2.8530000000000002</v>
      </c>
      <c r="AX16" s="9">
        <v>561.17399999999998</v>
      </c>
      <c r="AY16" s="9">
        <v>30.065000000000001</v>
      </c>
      <c r="AZ16" s="9">
        <v>45.582999999999998</v>
      </c>
      <c r="BA16" s="9">
        <v>172.22200000000001</v>
      </c>
      <c r="BB16" s="9">
        <v>74.887</v>
      </c>
      <c r="BC16" s="9">
        <v>734.15700000000004</v>
      </c>
      <c r="BD16" s="9">
        <v>140.982</v>
      </c>
      <c r="BE16" s="9">
        <v>87.376000000000005</v>
      </c>
      <c r="BF16" s="9">
        <v>1124.7639999999999</v>
      </c>
      <c r="BG16" s="9">
        <v>3925.471</v>
      </c>
      <c r="BH16" s="9">
        <v>3753.2649999999999</v>
      </c>
      <c r="BI16" s="9">
        <v>317.98700000000002</v>
      </c>
      <c r="BJ16" s="9">
        <v>292.94900000000001</v>
      </c>
      <c r="BK16" s="9">
        <v>145.92599999999999</v>
      </c>
      <c r="BL16" s="9">
        <v>147.023</v>
      </c>
      <c r="BM16" s="9">
        <v>218.10900000000001</v>
      </c>
      <c r="BN16" s="9">
        <v>74.838999999999999</v>
      </c>
      <c r="BO16" s="9">
        <v>238.85300000000001</v>
      </c>
      <c r="BP16" s="9">
        <v>0</v>
      </c>
      <c r="BQ16" s="9">
        <v>54.095999999999997</v>
      </c>
      <c r="BR16" s="9">
        <v>129.59200000000001</v>
      </c>
      <c r="BS16" s="9">
        <v>69.007000000000005</v>
      </c>
      <c r="BT16" s="9">
        <v>94.35</v>
      </c>
      <c r="BU16" s="9">
        <v>224.489</v>
      </c>
      <c r="BV16" s="9">
        <v>68.459000000000003</v>
      </c>
      <c r="BW16" s="9">
        <v>25.039000000000001</v>
      </c>
      <c r="BX16" s="9">
        <v>3435.2779999999998</v>
      </c>
      <c r="BY16" s="9">
        <v>2737.0569999999998</v>
      </c>
      <c r="BZ16" s="9">
        <v>2590.2069999999999</v>
      </c>
      <c r="CA16" s="9">
        <v>90.728999999999999</v>
      </c>
      <c r="CB16" s="9">
        <v>55.847999999999999</v>
      </c>
      <c r="CC16" s="9">
        <v>109.121</v>
      </c>
      <c r="CD16" s="9">
        <v>2.899</v>
      </c>
      <c r="CE16" s="9">
        <v>34.557000000000002</v>
      </c>
      <c r="CF16" s="9">
        <v>2135.596</v>
      </c>
      <c r="CG16" s="9">
        <v>181.376</v>
      </c>
      <c r="CH16" s="9">
        <v>127.586</v>
      </c>
      <c r="CI16" s="9">
        <v>292.49900000000002</v>
      </c>
      <c r="CJ16" s="9">
        <v>548.92600000000004</v>
      </c>
      <c r="CK16" s="9">
        <v>2188.1309999999999</v>
      </c>
      <c r="CL16" s="9">
        <v>698.221</v>
      </c>
      <c r="CM16" s="9">
        <v>172.20599999999999</v>
      </c>
      <c r="CN16" s="9">
        <v>3925.471</v>
      </c>
      <c r="CO16" s="9">
        <v>1505.693</v>
      </c>
      <c r="CP16" s="9">
        <v>1431.904</v>
      </c>
      <c r="CQ16" s="9">
        <v>115.795</v>
      </c>
      <c r="CR16" s="9">
        <v>107.657</v>
      </c>
      <c r="CS16" s="9">
        <v>52.527000000000001</v>
      </c>
      <c r="CT16" s="9">
        <v>54.552999999999997</v>
      </c>
      <c r="CU16" s="9">
        <v>66.497</v>
      </c>
      <c r="CV16" s="9">
        <v>41.16</v>
      </c>
      <c r="CW16" s="9">
        <v>51.082999999999998</v>
      </c>
      <c r="CX16" s="9">
        <v>20.001000000000001</v>
      </c>
      <c r="CY16" s="9">
        <v>36.572000000000003</v>
      </c>
      <c r="CZ16" s="9">
        <v>35.439</v>
      </c>
      <c r="DA16" s="9">
        <v>31.309000000000001</v>
      </c>
      <c r="DB16" s="9">
        <v>40.908000000000001</v>
      </c>
      <c r="DC16" s="9">
        <v>74.688999999999993</v>
      </c>
      <c r="DD16" s="9">
        <v>32.968000000000004</v>
      </c>
      <c r="DE16" s="9">
        <v>8.1379999999999999</v>
      </c>
      <c r="DF16" s="9">
        <v>1316.1089999999999</v>
      </c>
      <c r="DG16" s="9">
        <v>996.93700000000001</v>
      </c>
      <c r="DH16" s="9">
        <v>938.05899999999997</v>
      </c>
      <c r="DI16" s="9">
        <v>25.74</v>
      </c>
      <c r="DJ16" s="9">
        <v>33.137</v>
      </c>
      <c r="DK16" s="9">
        <v>22.925000000000001</v>
      </c>
      <c r="DL16" s="9">
        <v>19.082000000000001</v>
      </c>
      <c r="DM16" s="9">
        <v>16.353999999999999</v>
      </c>
      <c r="DN16" s="9">
        <v>814.01900000000001</v>
      </c>
      <c r="DO16" s="9">
        <v>37.884</v>
      </c>
      <c r="DP16" s="9">
        <v>39.328000000000003</v>
      </c>
      <c r="DQ16" s="9">
        <v>105.705</v>
      </c>
      <c r="DR16" s="9">
        <v>176.29400000000001</v>
      </c>
      <c r="DS16" s="9">
        <v>820.64200000000005</v>
      </c>
      <c r="DT16" s="9">
        <v>319.173</v>
      </c>
      <c r="DU16" s="9">
        <v>73.789000000000001</v>
      </c>
      <c r="DV16" s="9">
        <v>1505.693</v>
      </c>
      <c r="DW16" s="9">
        <v>1815.318</v>
      </c>
      <c r="DX16" s="9">
        <v>1727.6410000000001</v>
      </c>
      <c r="DY16" s="9">
        <v>148.209</v>
      </c>
      <c r="DZ16" s="9">
        <v>135.90600000000001</v>
      </c>
      <c r="EA16" s="9">
        <v>81.531000000000006</v>
      </c>
      <c r="EB16" s="9">
        <v>54.374000000000002</v>
      </c>
      <c r="EC16" s="9">
        <v>102.161</v>
      </c>
      <c r="ED16" s="9">
        <v>33.744999999999997</v>
      </c>
      <c r="EE16" s="9">
        <v>86.981999999999999</v>
      </c>
      <c r="EF16" s="9">
        <v>17.131</v>
      </c>
      <c r="EG16" s="9">
        <v>31.792999999999999</v>
      </c>
      <c r="EH16" s="9">
        <v>52.158000000000001</v>
      </c>
      <c r="EI16" s="9">
        <v>37.962000000000003</v>
      </c>
      <c r="EJ16" s="9">
        <v>45.786000000000001</v>
      </c>
      <c r="EK16" s="9">
        <v>88.587999999999994</v>
      </c>
      <c r="EL16" s="9">
        <v>47.317999999999998</v>
      </c>
      <c r="EM16" s="9">
        <v>12.303000000000001</v>
      </c>
      <c r="EN16" s="9">
        <v>1579.433</v>
      </c>
      <c r="EO16" s="9">
        <v>1106.2180000000001</v>
      </c>
      <c r="EP16" s="9">
        <v>1067.0909999999999</v>
      </c>
      <c r="EQ16" s="9">
        <v>19.064</v>
      </c>
      <c r="ER16" s="9">
        <v>20.062999999999999</v>
      </c>
      <c r="ES16" s="9">
        <v>11.439</v>
      </c>
      <c r="ET16" s="9">
        <v>15.47</v>
      </c>
      <c r="EU16" s="9">
        <v>12.218</v>
      </c>
      <c r="EV16" s="9">
        <v>858.6</v>
      </c>
      <c r="EW16" s="9">
        <v>47.128999999999998</v>
      </c>
      <c r="EX16" s="9">
        <v>49.030999999999999</v>
      </c>
      <c r="EY16" s="9">
        <v>151.45699999999999</v>
      </c>
      <c r="EZ16" s="9">
        <v>122.16200000000001</v>
      </c>
      <c r="FA16" s="9">
        <v>984.05700000000002</v>
      </c>
      <c r="FB16" s="9">
        <v>473.214</v>
      </c>
      <c r="FC16" s="9">
        <v>87.677000000000007</v>
      </c>
      <c r="FD16" s="9">
        <v>1815.318</v>
      </c>
      <c r="FE16" s="9">
        <v>2872.49</v>
      </c>
      <c r="FF16" s="9">
        <v>2691.335</v>
      </c>
      <c r="FG16" s="9">
        <v>256.649</v>
      </c>
      <c r="FH16" s="9">
        <v>233.09299999999999</v>
      </c>
      <c r="FI16" s="9">
        <v>100.633</v>
      </c>
      <c r="FJ16" s="9">
        <v>132.459</v>
      </c>
      <c r="FK16" s="9">
        <v>147.66499999999999</v>
      </c>
      <c r="FL16" s="9">
        <v>85.427999999999997</v>
      </c>
      <c r="FM16" s="9">
        <v>152.00700000000001</v>
      </c>
      <c r="FN16" s="9">
        <v>49.048999999999999</v>
      </c>
      <c r="FO16" s="9">
        <v>29.478999999999999</v>
      </c>
      <c r="FP16" s="9">
        <v>71.155000000000001</v>
      </c>
      <c r="FQ16" s="9">
        <v>85.968000000000004</v>
      </c>
      <c r="FR16" s="9">
        <v>75.968999999999994</v>
      </c>
      <c r="FS16" s="9">
        <v>146.726</v>
      </c>
      <c r="FT16" s="9">
        <v>86.367000000000004</v>
      </c>
      <c r="FU16" s="9">
        <v>23.556000000000001</v>
      </c>
      <c r="FV16" s="9">
        <v>2434.6860000000001</v>
      </c>
      <c r="FW16" s="9">
        <v>2170.1819999999998</v>
      </c>
      <c r="FX16" s="9">
        <v>2059.0349999999999</v>
      </c>
      <c r="FY16" s="9">
        <v>45.243000000000002</v>
      </c>
      <c r="FZ16" s="9">
        <v>65.710999999999999</v>
      </c>
      <c r="GA16" s="9">
        <v>46.158999999999999</v>
      </c>
      <c r="GB16" s="9">
        <v>50.401000000000003</v>
      </c>
      <c r="GC16" s="9">
        <v>14.393000000000001</v>
      </c>
      <c r="GD16" s="9">
        <v>1613.0170000000001</v>
      </c>
      <c r="GE16" s="9">
        <v>124.339</v>
      </c>
      <c r="GF16" s="9">
        <v>115.396</v>
      </c>
      <c r="GG16" s="9">
        <v>317.43</v>
      </c>
      <c r="GH16" s="9">
        <v>279.15100000000001</v>
      </c>
      <c r="GI16" s="9">
        <v>1891.0309999999999</v>
      </c>
      <c r="GJ16" s="9">
        <v>264.50400000000002</v>
      </c>
      <c r="GK16" s="9">
        <v>181.155</v>
      </c>
      <c r="GL16" s="9">
        <v>2872.49</v>
      </c>
      <c r="GM16" s="9">
        <v>1837.3589999999999</v>
      </c>
      <c r="GN16" s="9">
        <v>1695.135</v>
      </c>
      <c r="GO16" s="9">
        <v>166.13200000000001</v>
      </c>
      <c r="GP16" s="9">
        <v>149.28399999999999</v>
      </c>
      <c r="GQ16" s="9">
        <v>57.643999999999998</v>
      </c>
      <c r="GR16" s="9">
        <v>91.641000000000005</v>
      </c>
      <c r="GS16" s="9">
        <v>80.28</v>
      </c>
      <c r="GT16" s="9">
        <v>69.004000000000005</v>
      </c>
      <c r="GU16" s="9">
        <v>84.658000000000001</v>
      </c>
      <c r="GV16" s="9">
        <v>64.626999999999995</v>
      </c>
      <c r="GW16" s="9">
        <v>0</v>
      </c>
      <c r="GX16" s="9">
        <v>31.876999999999999</v>
      </c>
      <c r="GY16" s="9">
        <v>73.653000000000006</v>
      </c>
      <c r="GZ16" s="9">
        <v>43.755000000000003</v>
      </c>
      <c r="HA16" s="9">
        <v>97.382999999999996</v>
      </c>
      <c r="HB16" s="9">
        <v>51.902000000000001</v>
      </c>
      <c r="HC16" s="9">
        <v>16.847999999999999</v>
      </c>
      <c r="HD16" s="9">
        <v>1529.0029999999999</v>
      </c>
      <c r="HE16" s="9">
        <v>1363.87</v>
      </c>
      <c r="HF16" s="9">
        <v>1313.0809999999999</v>
      </c>
      <c r="HG16" s="9">
        <v>15.689</v>
      </c>
      <c r="HH16" s="9">
        <v>34.79</v>
      </c>
      <c r="HI16" s="9">
        <v>16.053000000000001</v>
      </c>
      <c r="HJ16" s="9">
        <v>30.893000000000001</v>
      </c>
      <c r="HK16" s="9">
        <v>3.5339999999999998</v>
      </c>
      <c r="HL16" s="9">
        <v>910.04700000000003</v>
      </c>
      <c r="HM16" s="9">
        <v>62.531999999999996</v>
      </c>
      <c r="HN16" s="9">
        <v>86.79</v>
      </c>
      <c r="HO16" s="9">
        <v>304.50099999999998</v>
      </c>
      <c r="HP16" s="9">
        <v>140.488</v>
      </c>
      <c r="HQ16" s="9">
        <v>1223.3820000000001</v>
      </c>
      <c r="HR16" s="9">
        <v>165.13200000000001</v>
      </c>
      <c r="HS16" s="9">
        <v>142.22399999999999</v>
      </c>
      <c r="HT16" s="9">
        <v>1837.3589999999999</v>
      </c>
      <c r="HU16" s="9">
        <v>1534.0319999999999</v>
      </c>
      <c r="HV16" s="9">
        <v>1309.182</v>
      </c>
      <c r="HW16" s="9">
        <v>1309.182</v>
      </c>
      <c r="HX16" s="9">
        <v>91.031999999999996</v>
      </c>
      <c r="HY16" s="9">
        <v>1218.1500000000001</v>
      </c>
      <c r="HZ16" s="9">
        <v>224.85</v>
      </c>
      <c r="IA16" s="9">
        <v>4299.6840000000002</v>
      </c>
      <c r="IB16" s="9">
        <v>4028.6329999999998</v>
      </c>
      <c r="IC16" s="9">
        <v>714.19299999999998</v>
      </c>
      <c r="ID16" s="9">
        <v>314.14</v>
      </c>
      <c r="IE16" s="9">
        <v>138.91399999999999</v>
      </c>
      <c r="IF16" s="9">
        <v>145.95500000000001</v>
      </c>
      <c r="IG16" s="9">
        <v>197.905</v>
      </c>
      <c r="IH16" s="9">
        <v>86.965000000000003</v>
      </c>
      <c r="II16" s="9">
        <v>198.62299999999999</v>
      </c>
      <c r="IJ16" s="9">
        <v>41.896999999999998</v>
      </c>
      <c r="IK16" s="9">
        <v>42.85</v>
      </c>
      <c r="IL16" s="9">
        <v>107.348</v>
      </c>
      <c r="IM16" s="9">
        <v>85.233000000000004</v>
      </c>
      <c r="IN16" s="9">
        <v>92.289000000000001</v>
      </c>
      <c r="IO16" s="9">
        <v>204.04499999999999</v>
      </c>
      <c r="IP16" s="9">
        <v>80.823999999999998</v>
      </c>
      <c r="IQ16" s="9">
        <v>400.053</v>
      </c>
    </row>
    <row r="17" spans="1:251">
      <c r="A17" s="10">
        <v>44228</v>
      </c>
      <c r="B17" s="9">
        <v>17.638000000000002</v>
      </c>
      <c r="C17" s="9">
        <v>17.216000000000001</v>
      </c>
      <c r="D17" s="9">
        <v>22.100999999999999</v>
      </c>
      <c r="E17" s="9">
        <v>36.368000000000002</v>
      </c>
      <c r="F17" s="9">
        <v>20.587</v>
      </c>
      <c r="G17" s="9">
        <v>7.5430000000000001</v>
      </c>
      <c r="H17" s="9">
        <v>659.61300000000006</v>
      </c>
      <c r="I17" s="9">
        <v>552.17399999999998</v>
      </c>
      <c r="J17" s="9">
        <v>536.24300000000005</v>
      </c>
      <c r="K17" s="9">
        <v>7.1740000000000004</v>
      </c>
      <c r="L17" s="9">
        <v>8.7569999999999997</v>
      </c>
      <c r="M17" s="9">
        <v>8.0640000000000001</v>
      </c>
      <c r="N17" s="9">
        <v>4.2510000000000003</v>
      </c>
      <c r="O17" s="9">
        <v>2.7450000000000001</v>
      </c>
      <c r="P17" s="9">
        <v>400.93099999999998</v>
      </c>
      <c r="Q17" s="9">
        <v>27.021999999999998</v>
      </c>
      <c r="R17" s="9">
        <v>29.63</v>
      </c>
      <c r="S17" s="9">
        <v>94.588999999999999</v>
      </c>
      <c r="T17" s="9">
        <v>51.93</v>
      </c>
      <c r="U17" s="9">
        <v>500.24400000000003</v>
      </c>
      <c r="V17" s="9">
        <v>107.43899999999999</v>
      </c>
      <c r="W17" s="9">
        <v>49.5</v>
      </c>
      <c r="X17" s="9">
        <v>773.61099999999999</v>
      </c>
      <c r="Y17" s="9">
        <v>1031.4169999999999</v>
      </c>
      <c r="Z17" s="9">
        <v>951.08199999999999</v>
      </c>
      <c r="AA17" s="9">
        <v>94.507999999999996</v>
      </c>
      <c r="AB17" s="9">
        <v>86.804000000000002</v>
      </c>
      <c r="AC17" s="9">
        <v>28.559000000000001</v>
      </c>
      <c r="AD17" s="9">
        <v>57.728999999999999</v>
      </c>
      <c r="AE17" s="9">
        <v>46.551000000000002</v>
      </c>
      <c r="AF17" s="9">
        <v>40.253999999999998</v>
      </c>
      <c r="AG17" s="9">
        <v>49.677</v>
      </c>
      <c r="AH17" s="9">
        <v>33.875999999999998</v>
      </c>
      <c r="AI17" s="9">
        <v>2.4390000000000001</v>
      </c>
      <c r="AJ17" s="9">
        <v>23.102</v>
      </c>
      <c r="AK17" s="9">
        <v>37.527000000000001</v>
      </c>
      <c r="AL17" s="9">
        <v>26.175000000000001</v>
      </c>
      <c r="AM17" s="9">
        <v>54.134</v>
      </c>
      <c r="AN17" s="9">
        <v>32.670999999999999</v>
      </c>
      <c r="AO17" s="9">
        <v>7.7039999999999997</v>
      </c>
      <c r="AP17" s="9">
        <v>856.57399999999996</v>
      </c>
      <c r="AQ17" s="9">
        <v>697.24</v>
      </c>
      <c r="AR17" s="9">
        <v>673.60199999999998</v>
      </c>
      <c r="AS17" s="9">
        <v>7.9370000000000003</v>
      </c>
      <c r="AT17" s="9">
        <v>15.701000000000001</v>
      </c>
      <c r="AU17" s="9">
        <v>10.007</v>
      </c>
      <c r="AV17" s="9">
        <v>8.2449999999999992</v>
      </c>
      <c r="AW17" s="9">
        <v>3.0760000000000001</v>
      </c>
      <c r="AX17" s="9">
        <v>472.036</v>
      </c>
      <c r="AY17" s="9">
        <v>48.079000000000001</v>
      </c>
      <c r="AZ17" s="9">
        <v>42.911999999999999</v>
      </c>
      <c r="BA17" s="9">
        <v>134.214</v>
      </c>
      <c r="BB17" s="9">
        <v>64.218000000000004</v>
      </c>
      <c r="BC17" s="9">
        <v>633.02200000000005</v>
      </c>
      <c r="BD17" s="9">
        <v>159.334</v>
      </c>
      <c r="BE17" s="9">
        <v>80.334999999999994</v>
      </c>
      <c r="BF17" s="9">
        <v>1031.4169999999999</v>
      </c>
      <c r="BG17" s="9">
        <v>4184.2669999999998</v>
      </c>
      <c r="BH17" s="9">
        <v>4005.616</v>
      </c>
      <c r="BI17" s="9">
        <v>268.06400000000002</v>
      </c>
      <c r="BJ17" s="9">
        <v>236.82599999999999</v>
      </c>
      <c r="BK17" s="9">
        <v>110.116</v>
      </c>
      <c r="BL17" s="9">
        <v>126.71</v>
      </c>
      <c r="BM17" s="9">
        <v>179.45</v>
      </c>
      <c r="BN17" s="9">
        <v>57.375999999999998</v>
      </c>
      <c r="BO17" s="9">
        <v>197.708</v>
      </c>
      <c r="BP17" s="9">
        <v>0</v>
      </c>
      <c r="BQ17" s="9">
        <v>39.118000000000002</v>
      </c>
      <c r="BR17" s="9">
        <v>94.128</v>
      </c>
      <c r="BS17" s="9">
        <v>73.796000000000006</v>
      </c>
      <c r="BT17" s="9">
        <v>68.902000000000001</v>
      </c>
      <c r="BU17" s="9">
        <v>170.68199999999999</v>
      </c>
      <c r="BV17" s="9">
        <v>66.144000000000005</v>
      </c>
      <c r="BW17" s="9">
        <v>31.238</v>
      </c>
      <c r="BX17" s="9">
        <v>3737.5520000000001</v>
      </c>
      <c r="BY17" s="9">
        <v>2986.7310000000002</v>
      </c>
      <c r="BZ17" s="9">
        <v>2826.1</v>
      </c>
      <c r="CA17" s="9">
        <v>104.508</v>
      </c>
      <c r="CB17" s="9">
        <v>54.499000000000002</v>
      </c>
      <c r="CC17" s="9">
        <v>123.217</v>
      </c>
      <c r="CD17" s="9">
        <v>9.1709999999999994</v>
      </c>
      <c r="CE17" s="9">
        <v>26.353000000000002</v>
      </c>
      <c r="CF17" s="9">
        <v>2254.7020000000002</v>
      </c>
      <c r="CG17" s="9">
        <v>212.29499999999999</v>
      </c>
      <c r="CH17" s="9">
        <v>178.84200000000001</v>
      </c>
      <c r="CI17" s="9">
        <v>340.892</v>
      </c>
      <c r="CJ17" s="9">
        <v>561.93399999999997</v>
      </c>
      <c r="CK17" s="9">
        <v>2424.797</v>
      </c>
      <c r="CL17" s="9">
        <v>750.82100000000003</v>
      </c>
      <c r="CM17" s="9">
        <v>178.65</v>
      </c>
      <c r="CN17" s="9">
        <v>4184.2669999999998</v>
      </c>
      <c r="CO17" s="9">
        <v>1457.64</v>
      </c>
      <c r="CP17" s="9">
        <v>1399.413</v>
      </c>
      <c r="CQ17" s="9">
        <v>112.88200000000001</v>
      </c>
      <c r="CR17" s="9">
        <v>101.09099999999999</v>
      </c>
      <c r="CS17" s="9">
        <v>47.883000000000003</v>
      </c>
      <c r="CT17" s="9">
        <v>53.207999999999998</v>
      </c>
      <c r="CU17" s="9">
        <v>58.637999999999998</v>
      </c>
      <c r="CV17" s="9">
        <v>42.453000000000003</v>
      </c>
      <c r="CW17" s="9">
        <v>53.320999999999998</v>
      </c>
      <c r="CX17" s="9">
        <v>16.431000000000001</v>
      </c>
      <c r="CY17" s="9">
        <v>31.338999999999999</v>
      </c>
      <c r="CZ17" s="9">
        <v>32.372999999999998</v>
      </c>
      <c r="DA17" s="9">
        <v>23.265000000000001</v>
      </c>
      <c r="DB17" s="9">
        <v>45.453000000000003</v>
      </c>
      <c r="DC17" s="9">
        <v>68.998000000000005</v>
      </c>
      <c r="DD17" s="9">
        <v>32.093000000000004</v>
      </c>
      <c r="DE17" s="9">
        <v>11.791</v>
      </c>
      <c r="DF17" s="9">
        <v>1286.53</v>
      </c>
      <c r="DG17" s="9">
        <v>976.697</v>
      </c>
      <c r="DH17" s="9">
        <v>919.32899999999995</v>
      </c>
      <c r="DI17" s="9">
        <v>29.032</v>
      </c>
      <c r="DJ17" s="9">
        <v>28.111999999999998</v>
      </c>
      <c r="DK17" s="9">
        <v>27.425999999999998</v>
      </c>
      <c r="DL17" s="9">
        <v>18.463999999999999</v>
      </c>
      <c r="DM17" s="9">
        <v>11.189</v>
      </c>
      <c r="DN17" s="9">
        <v>736.97199999999998</v>
      </c>
      <c r="DO17" s="9">
        <v>78.631</v>
      </c>
      <c r="DP17" s="9">
        <v>51.567</v>
      </c>
      <c r="DQ17" s="9">
        <v>109.52800000000001</v>
      </c>
      <c r="DR17" s="9">
        <v>176.53200000000001</v>
      </c>
      <c r="DS17" s="9">
        <v>800.16499999999996</v>
      </c>
      <c r="DT17" s="9">
        <v>309.83300000000003</v>
      </c>
      <c r="DU17" s="9">
        <v>58.226999999999997</v>
      </c>
      <c r="DV17" s="9">
        <v>1457.64</v>
      </c>
      <c r="DW17" s="9">
        <v>1799.944</v>
      </c>
      <c r="DX17" s="9">
        <v>1715.143</v>
      </c>
      <c r="DY17" s="9">
        <v>133.88</v>
      </c>
      <c r="DZ17" s="9">
        <v>122.52500000000001</v>
      </c>
      <c r="EA17" s="9">
        <v>67.465999999999994</v>
      </c>
      <c r="EB17" s="9">
        <v>55.058</v>
      </c>
      <c r="EC17" s="9">
        <v>90.084999999999994</v>
      </c>
      <c r="ED17" s="9">
        <v>32.439</v>
      </c>
      <c r="EE17" s="9">
        <v>83.983999999999995</v>
      </c>
      <c r="EF17" s="9">
        <v>10.349</v>
      </c>
      <c r="EG17" s="9">
        <v>26.893999999999998</v>
      </c>
      <c r="EH17" s="9">
        <v>44.514000000000003</v>
      </c>
      <c r="EI17" s="9">
        <v>39.226999999999997</v>
      </c>
      <c r="EJ17" s="9">
        <v>38.783999999999999</v>
      </c>
      <c r="EK17" s="9">
        <v>80.527000000000001</v>
      </c>
      <c r="EL17" s="9">
        <v>41.997</v>
      </c>
      <c r="EM17" s="9">
        <v>11.356</v>
      </c>
      <c r="EN17" s="9">
        <v>1581.2629999999999</v>
      </c>
      <c r="EO17" s="9">
        <v>1122.8510000000001</v>
      </c>
      <c r="EP17" s="9">
        <v>1094.6500000000001</v>
      </c>
      <c r="EQ17" s="9">
        <v>16.539000000000001</v>
      </c>
      <c r="ER17" s="9">
        <v>11.132</v>
      </c>
      <c r="ES17" s="9">
        <v>15.917999999999999</v>
      </c>
      <c r="ET17" s="9">
        <v>4.7329999999999997</v>
      </c>
      <c r="EU17" s="9">
        <v>7.02</v>
      </c>
      <c r="EV17" s="9">
        <v>849.82899999999995</v>
      </c>
      <c r="EW17" s="9">
        <v>56.506</v>
      </c>
      <c r="EX17" s="9">
        <v>63.003999999999998</v>
      </c>
      <c r="EY17" s="9">
        <v>153.512</v>
      </c>
      <c r="EZ17" s="9">
        <v>138.798</v>
      </c>
      <c r="FA17" s="9">
        <v>984.053</v>
      </c>
      <c r="FB17" s="9">
        <v>458.41199999999998</v>
      </c>
      <c r="FC17" s="9">
        <v>84.801000000000002</v>
      </c>
      <c r="FD17" s="9">
        <v>1799.944</v>
      </c>
      <c r="FE17" s="9">
        <v>2783.46</v>
      </c>
      <c r="FF17" s="9">
        <v>2612.3139999999999</v>
      </c>
      <c r="FG17" s="9">
        <v>249.89</v>
      </c>
      <c r="FH17" s="9">
        <v>216.78100000000001</v>
      </c>
      <c r="FI17" s="9">
        <v>72.462999999999994</v>
      </c>
      <c r="FJ17" s="9">
        <v>143.80199999999999</v>
      </c>
      <c r="FK17" s="9">
        <v>138.06800000000001</v>
      </c>
      <c r="FL17" s="9">
        <v>78.712999999999994</v>
      </c>
      <c r="FM17" s="9">
        <v>145.964</v>
      </c>
      <c r="FN17" s="9">
        <v>45.152999999999999</v>
      </c>
      <c r="FO17" s="9">
        <v>24.556999999999999</v>
      </c>
      <c r="FP17" s="9">
        <v>59.853000000000002</v>
      </c>
      <c r="FQ17" s="9">
        <v>88.551000000000002</v>
      </c>
      <c r="FR17" s="9">
        <v>68.378</v>
      </c>
      <c r="FS17" s="9">
        <v>136.982</v>
      </c>
      <c r="FT17" s="9">
        <v>79.8</v>
      </c>
      <c r="FU17" s="9">
        <v>33.109000000000002</v>
      </c>
      <c r="FV17" s="9">
        <v>2362.4229999999998</v>
      </c>
      <c r="FW17" s="9">
        <v>2100.85</v>
      </c>
      <c r="FX17" s="9">
        <v>1983.941</v>
      </c>
      <c r="FY17" s="9">
        <v>59.676000000000002</v>
      </c>
      <c r="FZ17" s="9">
        <v>57.232999999999997</v>
      </c>
      <c r="GA17" s="9">
        <v>56.415999999999997</v>
      </c>
      <c r="GB17" s="9">
        <v>45.113999999999997</v>
      </c>
      <c r="GC17" s="9">
        <v>14.288</v>
      </c>
      <c r="GD17" s="9">
        <v>1500.68</v>
      </c>
      <c r="GE17" s="9">
        <v>148.209</v>
      </c>
      <c r="GF17" s="9">
        <v>142.97</v>
      </c>
      <c r="GG17" s="9">
        <v>308.99099999999999</v>
      </c>
      <c r="GH17" s="9">
        <v>284.43200000000002</v>
      </c>
      <c r="GI17" s="9">
        <v>1816.4179999999999</v>
      </c>
      <c r="GJ17" s="9">
        <v>261.57299999999998</v>
      </c>
      <c r="GK17" s="9">
        <v>171.14599999999999</v>
      </c>
      <c r="GL17" s="9">
        <v>2783.46</v>
      </c>
      <c r="GM17" s="9">
        <v>1743.9480000000001</v>
      </c>
      <c r="GN17" s="9">
        <v>1607.6389999999999</v>
      </c>
      <c r="GO17" s="9">
        <v>175.691</v>
      </c>
      <c r="GP17" s="9">
        <v>160.97</v>
      </c>
      <c r="GQ17" s="9">
        <v>53.558999999999997</v>
      </c>
      <c r="GR17" s="9">
        <v>107.411</v>
      </c>
      <c r="GS17" s="9">
        <v>80.290999999999997</v>
      </c>
      <c r="GT17" s="9">
        <v>80.679000000000002</v>
      </c>
      <c r="GU17" s="9">
        <v>86.137</v>
      </c>
      <c r="GV17" s="9">
        <v>74.832999999999998</v>
      </c>
      <c r="GW17" s="9">
        <v>0</v>
      </c>
      <c r="GX17" s="9">
        <v>39.037999999999997</v>
      </c>
      <c r="GY17" s="9">
        <v>78.156000000000006</v>
      </c>
      <c r="GZ17" s="9">
        <v>43.776000000000003</v>
      </c>
      <c r="HA17" s="9">
        <v>101.02200000000001</v>
      </c>
      <c r="HB17" s="9">
        <v>59.948</v>
      </c>
      <c r="HC17" s="9">
        <v>14.721</v>
      </c>
      <c r="HD17" s="9">
        <v>1431.9469999999999</v>
      </c>
      <c r="HE17" s="9">
        <v>1256.67</v>
      </c>
      <c r="HF17" s="9">
        <v>1207.6790000000001</v>
      </c>
      <c r="HG17" s="9">
        <v>20.774000000000001</v>
      </c>
      <c r="HH17" s="9">
        <v>27.949000000000002</v>
      </c>
      <c r="HI17" s="9">
        <v>20.713000000000001</v>
      </c>
      <c r="HJ17" s="9">
        <v>21.888999999999999</v>
      </c>
      <c r="HK17" s="9">
        <v>6.1210000000000004</v>
      </c>
      <c r="HL17" s="9">
        <v>797.23599999999999</v>
      </c>
      <c r="HM17" s="9">
        <v>88.361999999999995</v>
      </c>
      <c r="HN17" s="9">
        <v>103.886</v>
      </c>
      <c r="HO17" s="9">
        <v>267.18700000000001</v>
      </c>
      <c r="HP17" s="9">
        <v>119.52</v>
      </c>
      <c r="HQ17" s="9">
        <v>1137.1500000000001</v>
      </c>
      <c r="HR17" s="9">
        <v>175.27699999999999</v>
      </c>
      <c r="HS17" s="9">
        <v>136.309</v>
      </c>
      <c r="HT17" s="9">
        <v>1743.9480000000001</v>
      </c>
      <c r="HU17" s="9">
        <v>1430.88</v>
      </c>
      <c r="HV17" s="9">
        <v>1253.4659999999999</v>
      </c>
      <c r="HW17" s="9">
        <v>1253.4659999999999</v>
      </c>
      <c r="HX17" s="9">
        <v>92.867000000000004</v>
      </c>
      <c r="HY17" s="9">
        <v>1160.5989999999999</v>
      </c>
      <c r="HZ17" s="9">
        <v>177.41399999999999</v>
      </c>
      <c r="IA17" s="9">
        <v>4255.9849999999997</v>
      </c>
      <c r="IB17" s="9">
        <v>4014.1509999999998</v>
      </c>
      <c r="IC17" s="9">
        <v>686.45899999999995</v>
      </c>
      <c r="ID17" s="9">
        <v>275.471</v>
      </c>
      <c r="IE17" s="9">
        <v>98.575000000000003</v>
      </c>
      <c r="IF17" s="9">
        <v>148.24299999999999</v>
      </c>
      <c r="IG17" s="9">
        <v>160.24700000000001</v>
      </c>
      <c r="IH17" s="9">
        <v>86.391000000000005</v>
      </c>
      <c r="II17" s="9">
        <v>163.268</v>
      </c>
      <c r="IJ17" s="9">
        <v>46.982999999999997</v>
      </c>
      <c r="IK17" s="9">
        <v>32.46</v>
      </c>
      <c r="IL17" s="9">
        <v>89.474999999999994</v>
      </c>
      <c r="IM17" s="9">
        <v>78.093999999999994</v>
      </c>
      <c r="IN17" s="9">
        <v>79.766999999999996</v>
      </c>
      <c r="IO17" s="9">
        <v>161.37299999999999</v>
      </c>
      <c r="IP17" s="9">
        <v>85.962000000000003</v>
      </c>
      <c r="IQ17" s="9">
        <v>410.98700000000002</v>
      </c>
    </row>
    <row r="18" spans="1:251">
      <c r="A18" s="10">
        <v>44593</v>
      </c>
      <c r="B18" s="9">
        <v>19.175999999999998</v>
      </c>
      <c r="C18" s="9">
        <v>24.334</v>
      </c>
      <c r="D18" s="9">
        <v>30.411999999999999</v>
      </c>
      <c r="E18" s="9">
        <v>41.3</v>
      </c>
      <c r="F18" s="9">
        <v>32.622</v>
      </c>
      <c r="G18" s="9">
        <v>6.8259999999999996</v>
      </c>
      <c r="H18" s="9">
        <v>619.23800000000006</v>
      </c>
      <c r="I18" s="9">
        <v>523.31200000000001</v>
      </c>
      <c r="J18" s="9">
        <v>498.70400000000001</v>
      </c>
      <c r="K18" s="9">
        <v>8.1379999999999999</v>
      </c>
      <c r="L18" s="9">
        <v>16.343</v>
      </c>
      <c r="M18" s="9">
        <v>10.875999999999999</v>
      </c>
      <c r="N18" s="9">
        <v>8.391</v>
      </c>
      <c r="O18" s="9">
        <v>3.8580000000000001</v>
      </c>
      <c r="P18" s="9">
        <v>380.55200000000002</v>
      </c>
      <c r="Q18" s="9">
        <v>25.481000000000002</v>
      </c>
      <c r="R18" s="9">
        <v>29.178000000000001</v>
      </c>
      <c r="S18" s="9">
        <v>88.102000000000004</v>
      </c>
      <c r="T18" s="9">
        <v>59.238999999999997</v>
      </c>
      <c r="U18" s="9">
        <v>464.07299999999998</v>
      </c>
      <c r="V18" s="9">
        <v>95.924999999999997</v>
      </c>
      <c r="W18" s="9">
        <v>48.66</v>
      </c>
      <c r="X18" s="9">
        <v>748.64599999999996</v>
      </c>
      <c r="Y18" s="9">
        <v>988.875</v>
      </c>
      <c r="Z18" s="9">
        <v>915.16499999999996</v>
      </c>
      <c r="AA18" s="9">
        <v>102.203</v>
      </c>
      <c r="AB18" s="9">
        <v>92.814999999999998</v>
      </c>
      <c r="AC18" s="9">
        <v>33.363</v>
      </c>
      <c r="AD18" s="9">
        <v>59.451999999999998</v>
      </c>
      <c r="AE18" s="9">
        <v>50.610999999999997</v>
      </c>
      <c r="AF18" s="9">
        <v>42.204000000000001</v>
      </c>
      <c r="AG18" s="9">
        <v>51.853999999999999</v>
      </c>
      <c r="AH18" s="9">
        <v>35.067999999999998</v>
      </c>
      <c r="AI18" s="9">
        <v>0.39500000000000002</v>
      </c>
      <c r="AJ18" s="9">
        <v>20.462</v>
      </c>
      <c r="AK18" s="9">
        <v>39.576999999999998</v>
      </c>
      <c r="AL18" s="9">
        <v>32.776000000000003</v>
      </c>
      <c r="AM18" s="9">
        <v>59.238</v>
      </c>
      <c r="AN18" s="9">
        <v>33.576999999999998</v>
      </c>
      <c r="AO18" s="9">
        <v>9.3879999999999999</v>
      </c>
      <c r="AP18" s="9">
        <v>812.96199999999999</v>
      </c>
      <c r="AQ18" s="9">
        <v>651.88699999999994</v>
      </c>
      <c r="AR18" s="9">
        <v>619.04</v>
      </c>
      <c r="AS18" s="9">
        <v>15.952999999999999</v>
      </c>
      <c r="AT18" s="9">
        <v>16.893999999999998</v>
      </c>
      <c r="AU18" s="9">
        <v>13.56</v>
      </c>
      <c r="AV18" s="9">
        <v>12.218999999999999</v>
      </c>
      <c r="AW18" s="9">
        <v>3.9660000000000002</v>
      </c>
      <c r="AX18" s="9">
        <v>438.84199999999998</v>
      </c>
      <c r="AY18" s="9">
        <v>40.69</v>
      </c>
      <c r="AZ18" s="9">
        <v>31.675999999999998</v>
      </c>
      <c r="BA18" s="9">
        <v>140.68</v>
      </c>
      <c r="BB18" s="9">
        <v>73.281999999999996</v>
      </c>
      <c r="BC18" s="9">
        <v>578.60599999999999</v>
      </c>
      <c r="BD18" s="9">
        <v>161.07400000000001</v>
      </c>
      <c r="BE18" s="9">
        <v>73.709999999999994</v>
      </c>
      <c r="BF18" s="9">
        <v>988.875</v>
      </c>
      <c r="BG18" s="9">
        <v>4390.3860000000004</v>
      </c>
      <c r="BH18" s="9">
        <v>4223.9539999999997</v>
      </c>
      <c r="BI18" s="9">
        <v>403.71300000000002</v>
      </c>
      <c r="BJ18" s="9">
        <v>364.339</v>
      </c>
      <c r="BK18" s="9">
        <v>178.84700000000001</v>
      </c>
      <c r="BL18" s="9">
        <v>185.49299999999999</v>
      </c>
      <c r="BM18" s="9">
        <v>283.834</v>
      </c>
      <c r="BN18" s="9">
        <v>80.504999999999995</v>
      </c>
      <c r="BO18" s="9">
        <v>307.26900000000001</v>
      </c>
      <c r="BP18" s="9">
        <v>0</v>
      </c>
      <c r="BQ18" s="9">
        <v>57.07</v>
      </c>
      <c r="BR18" s="9">
        <v>149.68199999999999</v>
      </c>
      <c r="BS18" s="9">
        <v>105.23</v>
      </c>
      <c r="BT18" s="9">
        <v>109.42700000000001</v>
      </c>
      <c r="BU18" s="9">
        <v>275.98599999999999</v>
      </c>
      <c r="BV18" s="9">
        <v>88.352999999999994</v>
      </c>
      <c r="BW18" s="9">
        <v>39.374000000000002</v>
      </c>
      <c r="BX18" s="9">
        <v>3820.241</v>
      </c>
      <c r="BY18" s="9">
        <v>3083.9050000000002</v>
      </c>
      <c r="BZ18" s="9">
        <v>2895.201</v>
      </c>
      <c r="CA18" s="9">
        <v>124.345</v>
      </c>
      <c r="CB18" s="9">
        <v>64.066000000000003</v>
      </c>
      <c r="CC18" s="9">
        <v>145.49199999999999</v>
      </c>
      <c r="CD18" s="9">
        <v>6.6589999999999998</v>
      </c>
      <c r="CE18" s="9">
        <v>36.26</v>
      </c>
      <c r="CF18" s="9">
        <v>2364.317</v>
      </c>
      <c r="CG18" s="9">
        <v>217.07</v>
      </c>
      <c r="CH18" s="9">
        <v>150.018</v>
      </c>
      <c r="CI18" s="9">
        <v>352.5</v>
      </c>
      <c r="CJ18" s="9">
        <v>688.91499999999996</v>
      </c>
      <c r="CK18" s="9">
        <v>2394.9899999999998</v>
      </c>
      <c r="CL18" s="9">
        <v>736.33600000000001</v>
      </c>
      <c r="CM18" s="9">
        <v>166.43199999999999</v>
      </c>
      <c r="CN18" s="9">
        <v>4390.3860000000004</v>
      </c>
      <c r="CO18" s="9">
        <v>1506.3589999999999</v>
      </c>
      <c r="CP18" s="9">
        <v>1441.415</v>
      </c>
      <c r="CQ18" s="9">
        <v>130.26499999999999</v>
      </c>
      <c r="CR18" s="9">
        <v>119.84699999999999</v>
      </c>
      <c r="CS18" s="9">
        <v>53.448999999999998</v>
      </c>
      <c r="CT18" s="9">
        <v>66.397000000000006</v>
      </c>
      <c r="CU18" s="9">
        <v>72.25</v>
      </c>
      <c r="CV18" s="9">
        <v>47.597000000000001</v>
      </c>
      <c r="CW18" s="9">
        <v>66.558999999999997</v>
      </c>
      <c r="CX18" s="9">
        <v>27.425000000000001</v>
      </c>
      <c r="CY18" s="9">
        <v>25.863</v>
      </c>
      <c r="CZ18" s="9">
        <v>48.716999999999999</v>
      </c>
      <c r="DA18" s="9">
        <v>29.175000000000001</v>
      </c>
      <c r="DB18" s="9">
        <v>41.954999999999998</v>
      </c>
      <c r="DC18" s="9">
        <v>90.198999999999998</v>
      </c>
      <c r="DD18" s="9">
        <v>29.648</v>
      </c>
      <c r="DE18" s="9">
        <v>10.417999999999999</v>
      </c>
      <c r="DF18" s="9">
        <v>1311.15</v>
      </c>
      <c r="DG18" s="9">
        <v>1023.807</v>
      </c>
      <c r="DH18" s="9">
        <v>960.36</v>
      </c>
      <c r="DI18" s="9">
        <v>29.405000000000001</v>
      </c>
      <c r="DJ18" s="9">
        <v>34.042999999999999</v>
      </c>
      <c r="DK18" s="9">
        <v>23.83</v>
      </c>
      <c r="DL18" s="9">
        <v>22.994</v>
      </c>
      <c r="DM18" s="9">
        <v>16.623999999999999</v>
      </c>
      <c r="DN18" s="9">
        <v>811.73199999999997</v>
      </c>
      <c r="DO18" s="9">
        <v>59.338999999999999</v>
      </c>
      <c r="DP18" s="9">
        <v>37.308999999999997</v>
      </c>
      <c r="DQ18" s="9">
        <v>115.426</v>
      </c>
      <c r="DR18" s="9">
        <v>202.74100000000001</v>
      </c>
      <c r="DS18" s="9">
        <v>821.06600000000003</v>
      </c>
      <c r="DT18" s="9">
        <v>287.34300000000002</v>
      </c>
      <c r="DU18" s="9">
        <v>64.944000000000003</v>
      </c>
      <c r="DV18" s="9">
        <v>1506.3589999999999</v>
      </c>
      <c r="DW18" s="9">
        <v>1777.4960000000001</v>
      </c>
      <c r="DX18" s="9">
        <v>1712.174</v>
      </c>
      <c r="DY18" s="9">
        <v>160.51900000000001</v>
      </c>
      <c r="DZ18" s="9">
        <v>146.70699999999999</v>
      </c>
      <c r="EA18" s="9">
        <v>78.186999999999998</v>
      </c>
      <c r="EB18" s="9">
        <v>68.52</v>
      </c>
      <c r="EC18" s="9">
        <v>98.7</v>
      </c>
      <c r="ED18" s="9">
        <v>48.006</v>
      </c>
      <c r="EE18" s="9">
        <v>97.963999999999999</v>
      </c>
      <c r="EF18" s="9">
        <v>19.338999999999999</v>
      </c>
      <c r="EG18" s="9">
        <v>29.404</v>
      </c>
      <c r="EH18" s="9">
        <v>60.646000000000001</v>
      </c>
      <c r="EI18" s="9">
        <v>42.442</v>
      </c>
      <c r="EJ18" s="9">
        <v>43.618000000000002</v>
      </c>
      <c r="EK18" s="9">
        <v>98.545000000000002</v>
      </c>
      <c r="EL18" s="9">
        <v>48.161999999999999</v>
      </c>
      <c r="EM18" s="9">
        <v>13.811999999999999</v>
      </c>
      <c r="EN18" s="9">
        <v>1551.655</v>
      </c>
      <c r="EO18" s="9">
        <v>1080.6669999999999</v>
      </c>
      <c r="EP18" s="9">
        <v>1037.9069999999999</v>
      </c>
      <c r="EQ18" s="9">
        <v>24.311</v>
      </c>
      <c r="ER18" s="9">
        <v>18.449000000000002</v>
      </c>
      <c r="ES18" s="9">
        <v>22.193999999999999</v>
      </c>
      <c r="ET18" s="9">
        <v>11.898999999999999</v>
      </c>
      <c r="EU18" s="9">
        <v>8.0619999999999994</v>
      </c>
      <c r="EV18" s="9">
        <v>829.94600000000003</v>
      </c>
      <c r="EW18" s="9">
        <v>52.045000000000002</v>
      </c>
      <c r="EX18" s="9">
        <v>42.551000000000002</v>
      </c>
      <c r="EY18" s="9">
        <v>156.126</v>
      </c>
      <c r="EZ18" s="9">
        <v>153.95099999999999</v>
      </c>
      <c r="FA18" s="9">
        <v>926.71600000000001</v>
      </c>
      <c r="FB18" s="9">
        <v>470.988</v>
      </c>
      <c r="FC18" s="9">
        <v>65.322999999999993</v>
      </c>
      <c r="FD18" s="9">
        <v>1777.4960000000001</v>
      </c>
      <c r="FE18" s="9">
        <v>2766.4490000000001</v>
      </c>
      <c r="FF18" s="9">
        <v>2599.8589999999999</v>
      </c>
      <c r="FG18" s="9">
        <v>339.52199999999999</v>
      </c>
      <c r="FH18" s="9">
        <v>310.24099999999999</v>
      </c>
      <c r="FI18" s="9">
        <v>121.348</v>
      </c>
      <c r="FJ18" s="9">
        <v>188.893</v>
      </c>
      <c r="FK18" s="9">
        <v>197.958</v>
      </c>
      <c r="FL18" s="9">
        <v>112.28400000000001</v>
      </c>
      <c r="FM18" s="9">
        <v>211.559</v>
      </c>
      <c r="FN18" s="9">
        <v>67.010999999999996</v>
      </c>
      <c r="FO18" s="9">
        <v>30.183</v>
      </c>
      <c r="FP18" s="9">
        <v>78.135000000000005</v>
      </c>
      <c r="FQ18" s="9">
        <v>130.69200000000001</v>
      </c>
      <c r="FR18" s="9">
        <v>101.414</v>
      </c>
      <c r="FS18" s="9">
        <v>199.227</v>
      </c>
      <c r="FT18" s="9">
        <v>111.014</v>
      </c>
      <c r="FU18" s="9">
        <v>29.280999999999999</v>
      </c>
      <c r="FV18" s="9">
        <v>2260.337</v>
      </c>
      <c r="FW18" s="9">
        <v>1995.4090000000001</v>
      </c>
      <c r="FX18" s="9">
        <v>1868.028</v>
      </c>
      <c r="FY18" s="9">
        <v>55.220999999999997</v>
      </c>
      <c r="FZ18" s="9">
        <v>70.658000000000001</v>
      </c>
      <c r="GA18" s="9">
        <v>55.581000000000003</v>
      </c>
      <c r="GB18" s="9">
        <v>53.448</v>
      </c>
      <c r="GC18" s="9">
        <v>15.432</v>
      </c>
      <c r="GD18" s="9">
        <v>1395.405</v>
      </c>
      <c r="GE18" s="9">
        <v>153.67099999999999</v>
      </c>
      <c r="GF18" s="9">
        <v>133.84899999999999</v>
      </c>
      <c r="GG18" s="9">
        <v>312.48399999999998</v>
      </c>
      <c r="GH18" s="9">
        <v>282.45100000000002</v>
      </c>
      <c r="GI18" s="9">
        <v>1712.9580000000001</v>
      </c>
      <c r="GJ18" s="9">
        <v>264.92899999999997</v>
      </c>
      <c r="GK18" s="9">
        <v>166.59</v>
      </c>
      <c r="GL18" s="9">
        <v>2766.4490000000001</v>
      </c>
      <c r="GM18" s="9">
        <v>1654.0519999999999</v>
      </c>
      <c r="GN18" s="9">
        <v>1532.6010000000001</v>
      </c>
      <c r="GO18" s="9">
        <v>186.85900000000001</v>
      </c>
      <c r="GP18" s="9">
        <v>167.97300000000001</v>
      </c>
      <c r="GQ18" s="9">
        <v>56.255000000000003</v>
      </c>
      <c r="GR18" s="9">
        <v>111.718</v>
      </c>
      <c r="GS18" s="9">
        <v>87.289000000000001</v>
      </c>
      <c r="GT18" s="9">
        <v>80.683999999999997</v>
      </c>
      <c r="GU18" s="9">
        <v>91.433999999999997</v>
      </c>
      <c r="GV18" s="9">
        <v>75.001999999999995</v>
      </c>
      <c r="GW18" s="9">
        <v>0</v>
      </c>
      <c r="GX18" s="9">
        <v>40.68</v>
      </c>
      <c r="GY18" s="9">
        <v>79.02</v>
      </c>
      <c r="GZ18" s="9">
        <v>48.273000000000003</v>
      </c>
      <c r="HA18" s="9">
        <v>108.726</v>
      </c>
      <c r="HB18" s="9">
        <v>59.247999999999998</v>
      </c>
      <c r="HC18" s="9">
        <v>18.885999999999999</v>
      </c>
      <c r="HD18" s="9">
        <v>1345.742</v>
      </c>
      <c r="HE18" s="9">
        <v>1165.377</v>
      </c>
      <c r="HF18" s="9">
        <v>1111.4090000000001</v>
      </c>
      <c r="HG18" s="9">
        <v>26.119</v>
      </c>
      <c r="HH18" s="9">
        <v>27.849</v>
      </c>
      <c r="HI18" s="9">
        <v>23.010999999999999</v>
      </c>
      <c r="HJ18" s="9">
        <v>24.285</v>
      </c>
      <c r="HK18" s="9">
        <v>6.0670000000000002</v>
      </c>
      <c r="HL18" s="9">
        <v>741.15899999999999</v>
      </c>
      <c r="HM18" s="9">
        <v>82.936000000000007</v>
      </c>
      <c r="HN18" s="9">
        <v>81.412000000000006</v>
      </c>
      <c r="HO18" s="9">
        <v>259.87</v>
      </c>
      <c r="HP18" s="9">
        <v>132.81899999999999</v>
      </c>
      <c r="HQ18" s="9">
        <v>1032.558</v>
      </c>
      <c r="HR18" s="9">
        <v>180.36500000000001</v>
      </c>
      <c r="HS18" s="9">
        <v>121.45</v>
      </c>
      <c r="HT18" s="9">
        <v>1654.0519999999999</v>
      </c>
      <c r="HU18" s="9">
        <v>1764.5989999999999</v>
      </c>
      <c r="HV18" s="9">
        <v>1541.2840000000001</v>
      </c>
      <c r="HW18" s="9">
        <v>1541.2840000000001</v>
      </c>
      <c r="HX18" s="9">
        <v>128.071</v>
      </c>
      <c r="HY18" s="9">
        <v>1413.213</v>
      </c>
      <c r="HZ18" s="9">
        <v>223.315</v>
      </c>
      <c r="IA18" s="9">
        <v>4346.9260000000004</v>
      </c>
      <c r="IB18" s="9">
        <v>4095.2730000000001</v>
      </c>
      <c r="IC18" s="9">
        <v>796.596</v>
      </c>
      <c r="ID18" s="9">
        <v>337.62599999999998</v>
      </c>
      <c r="IE18" s="9">
        <v>138.38900000000001</v>
      </c>
      <c r="IF18" s="9">
        <v>163.06899999999999</v>
      </c>
      <c r="IG18" s="9">
        <v>203.35900000000001</v>
      </c>
      <c r="IH18" s="9">
        <v>98.1</v>
      </c>
      <c r="II18" s="9">
        <v>212.01599999999999</v>
      </c>
      <c r="IJ18" s="9">
        <v>49.808</v>
      </c>
      <c r="IK18" s="9">
        <v>36.661999999999999</v>
      </c>
      <c r="IL18" s="9">
        <v>109.624</v>
      </c>
      <c r="IM18" s="9">
        <v>93.957999999999998</v>
      </c>
      <c r="IN18" s="9">
        <v>98.805000000000007</v>
      </c>
      <c r="IO18" s="9">
        <v>212.75200000000001</v>
      </c>
      <c r="IP18" s="9">
        <v>89.635000000000005</v>
      </c>
      <c r="IQ18" s="9">
        <v>458.97</v>
      </c>
    </row>
    <row r="19" spans="1:251">
      <c r="A19" s="10">
        <v>44958</v>
      </c>
      <c r="B19" s="9">
        <v>28.873999999999999</v>
      </c>
      <c r="C19" s="9">
        <v>25.977</v>
      </c>
      <c r="D19" s="9">
        <v>29.579000000000001</v>
      </c>
      <c r="E19" s="9">
        <v>55.085999999999999</v>
      </c>
      <c r="F19" s="9">
        <v>29.344000000000001</v>
      </c>
      <c r="G19" s="9">
        <v>2.0950000000000002</v>
      </c>
      <c r="H19" s="9">
        <v>624.78099999999995</v>
      </c>
      <c r="I19" s="9">
        <v>514.45799999999997</v>
      </c>
      <c r="J19" s="9">
        <v>486.97800000000001</v>
      </c>
      <c r="K19" s="9">
        <v>15.954000000000001</v>
      </c>
      <c r="L19" s="9">
        <v>11.526</v>
      </c>
      <c r="M19" s="9">
        <v>17.808</v>
      </c>
      <c r="N19" s="9">
        <v>3.4380000000000002</v>
      </c>
      <c r="O19" s="9">
        <v>4.2610000000000001</v>
      </c>
      <c r="P19" s="9">
        <v>388.11200000000002</v>
      </c>
      <c r="Q19" s="9">
        <v>16.077999999999999</v>
      </c>
      <c r="R19" s="9">
        <v>16.771000000000001</v>
      </c>
      <c r="S19" s="9">
        <v>93.495999999999995</v>
      </c>
      <c r="T19" s="9">
        <v>63.04</v>
      </c>
      <c r="U19" s="9">
        <v>451.41800000000001</v>
      </c>
      <c r="V19" s="9">
        <v>110.324</v>
      </c>
      <c r="W19" s="9">
        <v>41.838000000000001</v>
      </c>
      <c r="X19" s="9">
        <v>753.14499999999998</v>
      </c>
      <c r="Y19" s="9">
        <v>1111.7139999999999</v>
      </c>
      <c r="Z19" s="9">
        <v>1010.34</v>
      </c>
      <c r="AA19" s="9">
        <v>130.85499999999999</v>
      </c>
      <c r="AB19" s="9">
        <v>116.483</v>
      </c>
      <c r="AC19" s="9">
        <v>39.517000000000003</v>
      </c>
      <c r="AD19" s="9">
        <v>76.965000000000003</v>
      </c>
      <c r="AE19" s="9">
        <v>56.478999999999999</v>
      </c>
      <c r="AF19" s="9">
        <v>60.003</v>
      </c>
      <c r="AG19" s="9">
        <v>56.475000000000001</v>
      </c>
      <c r="AH19" s="9">
        <v>50.976999999999997</v>
      </c>
      <c r="AI19" s="9">
        <v>3.1480000000000001</v>
      </c>
      <c r="AJ19" s="9">
        <v>39.853999999999999</v>
      </c>
      <c r="AK19" s="9">
        <v>44.134999999999998</v>
      </c>
      <c r="AL19" s="9">
        <v>32.494</v>
      </c>
      <c r="AM19" s="9">
        <v>73.433000000000007</v>
      </c>
      <c r="AN19" s="9">
        <v>43.05</v>
      </c>
      <c r="AO19" s="9">
        <v>14.372</v>
      </c>
      <c r="AP19" s="9">
        <v>879.48500000000001</v>
      </c>
      <c r="AQ19" s="9">
        <v>709.45</v>
      </c>
      <c r="AR19" s="9">
        <v>665.625</v>
      </c>
      <c r="AS19" s="9">
        <v>13.436999999999999</v>
      </c>
      <c r="AT19" s="9">
        <v>30.387</v>
      </c>
      <c r="AU19" s="9">
        <v>15.88</v>
      </c>
      <c r="AV19" s="9">
        <v>20.545999999999999</v>
      </c>
      <c r="AW19" s="9">
        <v>2.8450000000000002</v>
      </c>
      <c r="AX19" s="9">
        <v>493.81900000000002</v>
      </c>
      <c r="AY19" s="9">
        <v>40.566000000000003</v>
      </c>
      <c r="AZ19" s="9">
        <v>39.401000000000003</v>
      </c>
      <c r="BA19" s="9">
        <v>135.66399999999999</v>
      </c>
      <c r="BB19" s="9">
        <v>94.563999999999993</v>
      </c>
      <c r="BC19" s="9">
        <v>614.88599999999997</v>
      </c>
      <c r="BD19" s="9">
        <v>170.035</v>
      </c>
      <c r="BE19" s="9">
        <v>101.374</v>
      </c>
      <c r="BF19" s="9">
        <v>1111.7139999999999</v>
      </c>
      <c r="BG19" s="9">
        <v>4548.3040000000001</v>
      </c>
      <c r="BH19" s="9">
        <v>4343.24</v>
      </c>
      <c r="BI19" s="9">
        <v>399.61799999999999</v>
      </c>
      <c r="BJ19" s="9">
        <v>368.47199999999998</v>
      </c>
      <c r="BK19" s="9">
        <v>166.02099999999999</v>
      </c>
      <c r="BL19" s="9">
        <v>201.18700000000001</v>
      </c>
      <c r="BM19" s="9">
        <v>284.17399999999998</v>
      </c>
      <c r="BN19" s="9">
        <v>84.296999999999997</v>
      </c>
      <c r="BO19" s="9">
        <v>314.79599999999999</v>
      </c>
      <c r="BP19" s="9">
        <v>0</v>
      </c>
      <c r="BQ19" s="9">
        <v>52.652999999999999</v>
      </c>
      <c r="BR19" s="9">
        <v>171.27799999999999</v>
      </c>
      <c r="BS19" s="9">
        <v>77.769000000000005</v>
      </c>
      <c r="BT19" s="9">
        <v>119.425</v>
      </c>
      <c r="BU19" s="9">
        <v>293.98399999999998</v>
      </c>
      <c r="BV19" s="9">
        <v>74.488</v>
      </c>
      <c r="BW19" s="9">
        <v>31.146000000000001</v>
      </c>
      <c r="BX19" s="9">
        <v>3943.6219999999998</v>
      </c>
      <c r="BY19" s="9">
        <v>3204.4369999999999</v>
      </c>
      <c r="BZ19" s="9">
        <v>3005.6660000000002</v>
      </c>
      <c r="CA19" s="9">
        <v>126.794</v>
      </c>
      <c r="CB19" s="9">
        <v>69.445999999999998</v>
      </c>
      <c r="CC19" s="9">
        <v>157.601</v>
      </c>
      <c r="CD19" s="9">
        <v>6.5620000000000003</v>
      </c>
      <c r="CE19" s="9">
        <v>31.417999999999999</v>
      </c>
      <c r="CF19" s="9">
        <v>2523.6840000000002</v>
      </c>
      <c r="CG19" s="9">
        <v>177.02199999999999</v>
      </c>
      <c r="CH19" s="9">
        <v>146.501</v>
      </c>
      <c r="CI19" s="9">
        <v>357.23</v>
      </c>
      <c r="CJ19" s="9">
        <v>726.24400000000003</v>
      </c>
      <c r="CK19" s="9">
        <v>2478.1930000000002</v>
      </c>
      <c r="CL19" s="9">
        <v>739.18499999999995</v>
      </c>
      <c r="CM19" s="9">
        <v>205.06399999999999</v>
      </c>
      <c r="CN19" s="9">
        <v>4548.3040000000001</v>
      </c>
      <c r="CO19" s="9">
        <v>1590.701</v>
      </c>
      <c r="CP19" s="9">
        <v>1520.973</v>
      </c>
      <c r="CQ19" s="9">
        <v>129.60400000000001</v>
      </c>
      <c r="CR19" s="9">
        <v>120.22499999999999</v>
      </c>
      <c r="CS19" s="9">
        <v>57.850999999999999</v>
      </c>
      <c r="CT19" s="9">
        <v>61.793999999999997</v>
      </c>
      <c r="CU19" s="9">
        <v>76.888999999999996</v>
      </c>
      <c r="CV19" s="9">
        <v>43.335999999999999</v>
      </c>
      <c r="CW19" s="9">
        <v>70.492000000000004</v>
      </c>
      <c r="CX19" s="9">
        <v>22.727</v>
      </c>
      <c r="CY19" s="9">
        <v>26.414000000000001</v>
      </c>
      <c r="CZ19" s="9">
        <v>54.24</v>
      </c>
      <c r="DA19" s="9">
        <v>31.094000000000001</v>
      </c>
      <c r="DB19" s="9">
        <v>34.890999999999998</v>
      </c>
      <c r="DC19" s="9">
        <v>84.885000000000005</v>
      </c>
      <c r="DD19" s="9">
        <v>35.340000000000003</v>
      </c>
      <c r="DE19" s="9">
        <v>9.3789999999999996</v>
      </c>
      <c r="DF19" s="9">
        <v>1391.3679999999999</v>
      </c>
      <c r="DG19" s="9">
        <v>1089.489</v>
      </c>
      <c r="DH19" s="9">
        <v>1020.6420000000001</v>
      </c>
      <c r="DI19" s="9">
        <v>26.170999999999999</v>
      </c>
      <c r="DJ19" s="9">
        <v>42.345999999999997</v>
      </c>
      <c r="DK19" s="9">
        <v>22.542000000000002</v>
      </c>
      <c r="DL19" s="9">
        <v>30.263000000000002</v>
      </c>
      <c r="DM19" s="9">
        <v>15.202999999999999</v>
      </c>
      <c r="DN19" s="9">
        <v>866.03200000000004</v>
      </c>
      <c r="DO19" s="9">
        <v>57.298999999999999</v>
      </c>
      <c r="DP19" s="9">
        <v>52.908999999999999</v>
      </c>
      <c r="DQ19" s="9">
        <v>113.249</v>
      </c>
      <c r="DR19" s="9">
        <v>222.36</v>
      </c>
      <c r="DS19" s="9">
        <v>867.12900000000002</v>
      </c>
      <c r="DT19" s="9">
        <v>301.87900000000002</v>
      </c>
      <c r="DU19" s="9">
        <v>69.728999999999999</v>
      </c>
      <c r="DV19" s="9">
        <v>1590.701</v>
      </c>
      <c r="DW19" s="9">
        <v>1884.0920000000001</v>
      </c>
      <c r="DX19" s="9">
        <v>1791.422</v>
      </c>
      <c r="DY19" s="9">
        <v>172.38200000000001</v>
      </c>
      <c r="DZ19" s="9">
        <v>163.30500000000001</v>
      </c>
      <c r="EA19" s="9">
        <v>87.24</v>
      </c>
      <c r="EB19" s="9">
        <v>75.450999999999993</v>
      </c>
      <c r="EC19" s="9">
        <v>126.041</v>
      </c>
      <c r="ED19" s="9">
        <v>37.264000000000003</v>
      </c>
      <c r="EE19" s="9">
        <v>117.017</v>
      </c>
      <c r="EF19" s="9">
        <v>17.957999999999998</v>
      </c>
      <c r="EG19" s="9">
        <v>27.596</v>
      </c>
      <c r="EH19" s="9">
        <v>67.863</v>
      </c>
      <c r="EI19" s="9">
        <v>49.808999999999997</v>
      </c>
      <c r="EJ19" s="9">
        <v>45.633000000000003</v>
      </c>
      <c r="EK19" s="9">
        <v>118.67700000000001</v>
      </c>
      <c r="EL19" s="9">
        <v>44.628</v>
      </c>
      <c r="EM19" s="9">
        <v>9.077</v>
      </c>
      <c r="EN19" s="9">
        <v>1619.04</v>
      </c>
      <c r="EO19" s="9">
        <v>1153.4100000000001</v>
      </c>
      <c r="EP19" s="9">
        <v>1108.5139999999999</v>
      </c>
      <c r="EQ19" s="9">
        <v>23.271999999999998</v>
      </c>
      <c r="ER19" s="9">
        <v>20.405000000000001</v>
      </c>
      <c r="ES19" s="9">
        <v>18.943999999999999</v>
      </c>
      <c r="ET19" s="9">
        <v>15.614000000000001</v>
      </c>
      <c r="EU19" s="9">
        <v>8.2850000000000001</v>
      </c>
      <c r="EV19" s="9">
        <v>922.26199999999994</v>
      </c>
      <c r="EW19" s="9">
        <v>43.075000000000003</v>
      </c>
      <c r="EX19" s="9">
        <v>35.820999999999998</v>
      </c>
      <c r="EY19" s="9">
        <v>152.251</v>
      </c>
      <c r="EZ19" s="9">
        <v>170.602</v>
      </c>
      <c r="FA19" s="9">
        <v>982.80799999999999</v>
      </c>
      <c r="FB19" s="9">
        <v>465.63099999999997</v>
      </c>
      <c r="FC19" s="9">
        <v>92.67</v>
      </c>
      <c r="FD19" s="9">
        <v>1884.0920000000001</v>
      </c>
      <c r="FE19" s="9">
        <v>2858.7469999999998</v>
      </c>
      <c r="FF19" s="9">
        <v>2661.2080000000001</v>
      </c>
      <c r="FG19" s="9">
        <v>325.72699999999998</v>
      </c>
      <c r="FH19" s="9">
        <v>296.72199999999998</v>
      </c>
      <c r="FI19" s="9">
        <v>123.277</v>
      </c>
      <c r="FJ19" s="9">
        <v>172.79400000000001</v>
      </c>
      <c r="FK19" s="9">
        <v>196.20500000000001</v>
      </c>
      <c r="FL19" s="9">
        <v>100.517</v>
      </c>
      <c r="FM19" s="9">
        <v>206.50700000000001</v>
      </c>
      <c r="FN19" s="9">
        <v>65.284000000000006</v>
      </c>
      <c r="FO19" s="9">
        <v>22.832999999999998</v>
      </c>
      <c r="FP19" s="9">
        <v>92.262</v>
      </c>
      <c r="FQ19" s="9">
        <v>107.133</v>
      </c>
      <c r="FR19" s="9">
        <v>97.325999999999993</v>
      </c>
      <c r="FS19" s="9">
        <v>200.649</v>
      </c>
      <c r="FT19" s="9">
        <v>96.072000000000003</v>
      </c>
      <c r="FU19" s="9">
        <v>29.004999999999999</v>
      </c>
      <c r="FV19" s="9">
        <v>2335.4810000000002</v>
      </c>
      <c r="FW19" s="9">
        <v>2066.38</v>
      </c>
      <c r="FX19" s="9">
        <v>1920.992</v>
      </c>
      <c r="FY19" s="9">
        <v>77.349999999999994</v>
      </c>
      <c r="FZ19" s="9">
        <v>68.037999999999997</v>
      </c>
      <c r="GA19" s="9">
        <v>70.763000000000005</v>
      </c>
      <c r="GB19" s="9">
        <v>59.029000000000003</v>
      </c>
      <c r="GC19" s="9">
        <v>13.548</v>
      </c>
      <c r="GD19" s="9">
        <v>1507.6220000000001</v>
      </c>
      <c r="GE19" s="9">
        <v>124.512</v>
      </c>
      <c r="GF19" s="9">
        <v>99.403000000000006</v>
      </c>
      <c r="GG19" s="9">
        <v>334.84300000000002</v>
      </c>
      <c r="GH19" s="9">
        <v>329.37599999999998</v>
      </c>
      <c r="GI19" s="9">
        <v>1737.0029999999999</v>
      </c>
      <c r="GJ19" s="9">
        <v>269.101</v>
      </c>
      <c r="GK19" s="9">
        <v>197.53899999999999</v>
      </c>
      <c r="GL19" s="9">
        <v>2858.7469999999998</v>
      </c>
      <c r="GM19" s="9">
        <v>1763.7170000000001</v>
      </c>
      <c r="GN19" s="9">
        <v>1616.7170000000001</v>
      </c>
      <c r="GO19" s="9">
        <v>229.697</v>
      </c>
      <c r="GP19" s="9">
        <v>200.446</v>
      </c>
      <c r="GQ19" s="9">
        <v>58.122999999999998</v>
      </c>
      <c r="GR19" s="9">
        <v>142.32300000000001</v>
      </c>
      <c r="GS19" s="9">
        <v>92.897999999999996</v>
      </c>
      <c r="GT19" s="9">
        <v>107.548</v>
      </c>
      <c r="GU19" s="9">
        <v>94.864999999999995</v>
      </c>
      <c r="GV19" s="9">
        <v>104.928</v>
      </c>
      <c r="GW19" s="9">
        <v>0</v>
      </c>
      <c r="GX19" s="9">
        <v>50.915999999999997</v>
      </c>
      <c r="GY19" s="9">
        <v>96.757999999999996</v>
      </c>
      <c r="GZ19" s="9">
        <v>52.771999999999998</v>
      </c>
      <c r="HA19" s="9">
        <v>124.85599999999999</v>
      </c>
      <c r="HB19" s="9">
        <v>75.59</v>
      </c>
      <c r="HC19" s="9">
        <v>29.251000000000001</v>
      </c>
      <c r="HD19" s="9">
        <v>1387.02</v>
      </c>
      <c r="HE19" s="9">
        <v>1203.2560000000001</v>
      </c>
      <c r="HF19" s="9">
        <v>1134.8630000000001</v>
      </c>
      <c r="HG19" s="9">
        <v>25.949000000000002</v>
      </c>
      <c r="HH19" s="9">
        <v>42.442999999999998</v>
      </c>
      <c r="HI19" s="9">
        <v>25.215</v>
      </c>
      <c r="HJ19" s="9">
        <v>34.902000000000001</v>
      </c>
      <c r="HK19" s="9">
        <v>6.8780000000000001</v>
      </c>
      <c r="HL19" s="9">
        <v>794.48800000000006</v>
      </c>
      <c r="HM19" s="9">
        <v>78.679000000000002</v>
      </c>
      <c r="HN19" s="9">
        <v>68.924999999999997</v>
      </c>
      <c r="HO19" s="9">
        <v>261.16500000000002</v>
      </c>
      <c r="HP19" s="9">
        <v>158.678</v>
      </c>
      <c r="HQ19" s="9">
        <v>1044.578</v>
      </c>
      <c r="HR19" s="9">
        <v>183.76400000000001</v>
      </c>
      <c r="HS19" s="9">
        <v>147</v>
      </c>
      <c r="HT19" s="9">
        <v>1763.7170000000001</v>
      </c>
      <c r="HU19" s="9">
        <v>1850.288</v>
      </c>
      <c r="HV19" s="9">
        <v>1591.92</v>
      </c>
      <c r="HW19" s="9">
        <v>1591.92</v>
      </c>
      <c r="HX19" s="9">
        <v>123.229</v>
      </c>
      <c r="HY19" s="9">
        <v>1468.691</v>
      </c>
      <c r="HZ19" s="9">
        <v>258.36900000000003</v>
      </c>
      <c r="IA19" s="9">
        <v>4578.1040000000003</v>
      </c>
      <c r="IB19" s="9">
        <v>4294.1220000000003</v>
      </c>
      <c r="IC19" s="9">
        <v>863.36199999999997</v>
      </c>
      <c r="ID19" s="9">
        <v>394.01600000000002</v>
      </c>
      <c r="IE19" s="9">
        <v>156.327</v>
      </c>
      <c r="IF19" s="9">
        <v>197.00299999999999</v>
      </c>
      <c r="IG19" s="9">
        <v>244.42</v>
      </c>
      <c r="IH19" s="9">
        <v>108.336</v>
      </c>
      <c r="II19" s="9">
        <v>253.71600000000001</v>
      </c>
      <c r="IJ19" s="9">
        <v>60.597999999999999</v>
      </c>
      <c r="IK19" s="9">
        <v>34.857999999999997</v>
      </c>
      <c r="IL19" s="9">
        <v>140.41200000000001</v>
      </c>
      <c r="IM19" s="9">
        <v>107.003</v>
      </c>
      <c r="IN19" s="9">
        <v>108.495</v>
      </c>
      <c r="IO19" s="9">
        <v>272.68299999999999</v>
      </c>
      <c r="IP19" s="9">
        <v>83.227999999999994</v>
      </c>
      <c r="IQ19" s="9">
        <v>469.346</v>
      </c>
    </row>
    <row r="20" spans="1:251">
      <c r="A20" s="10">
        <v>45323</v>
      </c>
      <c r="B20" s="9">
        <v>14.821</v>
      </c>
      <c r="C20" s="9">
        <v>21.681999999999999</v>
      </c>
      <c r="D20" s="9">
        <v>25.047000000000001</v>
      </c>
      <c r="E20" s="9">
        <v>32.802999999999997</v>
      </c>
      <c r="F20" s="9">
        <v>28.747</v>
      </c>
      <c r="G20" s="9">
        <v>4.5209999999999999</v>
      </c>
      <c r="H20" s="9">
        <v>710.20799999999997</v>
      </c>
      <c r="I20" s="9">
        <v>595.21799999999996</v>
      </c>
      <c r="J20" s="9">
        <v>571.25199999999995</v>
      </c>
      <c r="K20" s="9">
        <v>11.087999999999999</v>
      </c>
      <c r="L20" s="9">
        <v>12.462999999999999</v>
      </c>
      <c r="M20" s="9">
        <v>13.877000000000001</v>
      </c>
      <c r="N20" s="9">
        <v>4.1909999999999998</v>
      </c>
      <c r="O20" s="9">
        <v>1.8</v>
      </c>
      <c r="P20" s="9">
        <v>446.58699999999999</v>
      </c>
      <c r="Q20" s="9">
        <v>16.032</v>
      </c>
      <c r="R20" s="9">
        <v>19.532</v>
      </c>
      <c r="S20" s="9">
        <v>113.06699999999999</v>
      </c>
      <c r="T20" s="9">
        <v>63.905000000000001</v>
      </c>
      <c r="U20" s="9">
        <v>531.31299999999999</v>
      </c>
      <c r="V20" s="9">
        <v>114.99</v>
      </c>
      <c r="W20" s="9">
        <v>47.991</v>
      </c>
      <c r="X20" s="9">
        <v>824.27</v>
      </c>
      <c r="Y20" s="9">
        <v>1097.127</v>
      </c>
      <c r="Z20" s="9">
        <v>1002.1559999999999</v>
      </c>
      <c r="AA20" s="9">
        <v>101.669</v>
      </c>
      <c r="AB20" s="9">
        <v>91.278999999999996</v>
      </c>
      <c r="AC20" s="9">
        <v>30.811</v>
      </c>
      <c r="AD20" s="9">
        <v>57.832000000000001</v>
      </c>
      <c r="AE20" s="9">
        <v>49.886000000000003</v>
      </c>
      <c r="AF20" s="9">
        <v>41.393999999999998</v>
      </c>
      <c r="AG20" s="9">
        <v>50.656999999999996</v>
      </c>
      <c r="AH20" s="9">
        <v>33.796999999999997</v>
      </c>
      <c r="AI20" s="9">
        <v>0.77100000000000002</v>
      </c>
      <c r="AJ20" s="9">
        <v>23.273</v>
      </c>
      <c r="AK20" s="9">
        <v>34.65</v>
      </c>
      <c r="AL20" s="9">
        <v>33.356000000000002</v>
      </c>
      <c r="AM20" s="9">
        <v>53.241</v>
      </c>
      <c r="AN20" s="9">
        <v>38.037999999999997</v>
      </c>
      <c r="AO20" s="9">
        <v>10.388999999999999</v>
      </c>
      <c r="AP20" s="9">
        <v>900.48800000000006</v>
      </c>
      <c r="AQ20" s="9">
        <v>725.10500000000002</v>
      </c>
      <c r="AR20" s="9">
        <v>695.56500000000005</v>
      </c>
      <c r="AS20" s="9">
        <v>12.067</v>
      </c>
      <c r="AT20" s="9">
        <v>16.468</v>
      </c>
      <c r="AU20" s="9">
        <v>10.894</v>
      </c>
      <c r="AV20" s="9">
        <v>10.994</v>
      </c>
      <c r="AW20" s="9">
        <v>2.222</v>
      </c>
      <c r="AX20" s="9">
        <v>525.73800000000006</v>
      </c>
      <c r="AY20" s="9">
        <v>32.345999999999997</v>
      </c>
      <c r="AZ20" s="9">
        <v>24.027999999999999</v>
      </c>
      <c r="BA20" s="9">
        <v>142.994</v>
      </c>
      <c r="BB20" s="9">
        <v>74.679000000000002</v>
      </c>
      <c r="BC20" s="9">
        <v>650.42700000000002</v>
      </c>
      <c r="BD20" s="9">
        <v>175.38200000000001</v>
      </c>
      <c r="BE20" s="9">
        <v>94.97</v>
      </c>
      <c r="BF20" s="9">
        <v>1097.127</v>
      </c>
      <c r="BG20" s="9">
        <v>4702.96</v>
      </c>
      <c r="BH20" s="9">
        <v>4504.2169999999996</v>
      </c>
      <c r="BI20" s="9">
        <v>340.22300000000001</v>
      </c>
      <c r="BJ20" s="9">
        <v>303.80700000000002</v>
      </c>
      <c r="BK20" s="9">
        <v>152.62700000000001</v>
      </c>
      <c r="BL20" s="9">
        <v>148.19499999999999</v>
      </c>
      <c r="BM20" s="9">
        <v>236.91300000000001</v>
      </c>
      <c r="BN20" s="9">
        <v>66.894000000000005</v>
      </c>
      <c r="BO20" s="9">
        <v>256.61900000000003</v>
      </c>
      <c r="BP20" s="9">
        <v>0</v>
      </c>
      <c r="BQ20" s="9">
        <v>46.6</v>
      </c>
      <c r="BR20" s="9">
        <v>139.88</v>
      </c>
      <c r="BS20" s="9">
        <v>70.284999999999997</v>
      </c>
      <c r="BT20" s="9">
        <v>93.641999999999996</v>
      </c>
      <c r="BU20" s="9">
        <v>240.64400000000001</v>
      </c>
      <c r="BV20" s="9">
        <v>63.162999999999997</v>
      </c>
      <c r="BW20" s="9">
        <v>36.415999999999997</v>
      </c>
      <c r="BX20" s="9">
        <v>4163.9939999999997</v>
      </c>
      <c r="BY20" s="9">
        <v>3385.913</v>
      </c>
      <c r="BZ20" s="9">
        <v>3216.913</v>
      </c>
      <c r="CA20" s="9">
        <v>109.794</v>
      </c>
      <c r="CB20" s="9">
        <v>57.131999999999998</v>
      </c>
      <c r="CC20" s="9">
        <v>135.41</v>
      </c>
      <c r="CD20" s="9">
        <v>6.3049999999999997</v>
      </c>
      <c r="CE20" s="9">
        <v>24.353999999999999</v>
      </c>
      <c r="CF20" s="9">
        <v>2691.5749999999998</v>
      </c>
      <c r="CG20" s="9">
        <v>180.441</v>
      </c>
      <c r="CH20" s="9">
        <v>144.67400000000001</v>
      </c>
      <c r="CI20" s="9">
        <v>369.22300000000001</v>
      </c>
      <c r="CJ20" s="9">
        <v>677.34</v>
      </c>
      <c r="CK20" s="9">
        <v>2708.5729999999999</v>
      </c>
      <c r="CL20" s="9">
        <v>778.08100000000002</v>
      </c>
      <c r="CM20" s="9">
        <v>198.74299999999999</v>
      </c>
      <c r="CN20" s="9">
        <v>4702.96</v>
      </c>
      <c r="CO20" s="9">
        <v>1647.8620000000001</v>
      </c>
      <c r="CP20" s="9">
        <v>1577.4559999999999</v>
      </c>
      <c r="CQ20" s="9">
        <v>124.893</v>
      </c>
      <c r="CR20" s="9">
        <v>116.495</v>
      </c>
      <c r="CS20" s="9">
        <v>53.44</v>
      </c>
      <c r="CT20" s="9">
        <v>62.12</v>
      </c>
      <c r="CU20" s="9">
        <v>73.981999999999999</v>
      </c>
      <c r="CV20" s="9">
        <v>42.512999999999998</v>
      </c>
      <c r="CW20" s="9">
        <v>69.427000000000007</v>
      </c>
      <c r="CX20" s="9">
        <v>20.088999999999999</v>
      </c>
      <c r="CY20" s="9">
        <v>26.978999999999999</v>
      </c>
      <c r="CZ20" s="9">
        <v>43.48</v>
      </c>
      <c r="DA20" s="9">
        <v>32.673999999999999</v>
      </c>
      <c r="DB20" s="9">
        <v>40.341000000000001</v>
      </c>
      <c r="DC20" s="9">
        <v>86.2</v>
      </c>
      <c r="DD20" s="9">
        <v>30.295000000000002</v>
      </c>
      <c r="DE20" s="9">
        <v>8.3979999999999997</v>
      </c>
      <c r="DF20" s="9">
        <v>1452.5630000000001</v>
      </c>
      <c r="DG20" s="9">
        <v>1165.6600000000001</v>
      </c>
      <c r="DH20" s="9">
        <v>1099.5809999999999</v>
      </c>
      <c r="DI20" s="9">
        <v>36.682000000000002</v>
      </c>
      <c r="DJ20" s="9">
        <v>28.472000000000001</v>
      </c>
      <c r="DK20" s="9">
        <v>31.818999999999999</v>
      </c>
      <c r="DL20" s="9">
        <v>23</v>
      </c>
      <c r="DM20" s="9">
        <v>10.334</v>
      </c>
      <c r="DN20" s="9">
        <v>941.2</v>
      </c>
      <c r="DO20" s="9">
        <v>59.194000000000003</v>
      </c>
      <c r="DP20" s="9">
        <v>44.734999999999999</v>
      </c>
      <c r="DQ20" s="9">
        <v>120.53100000000001</v>
      </c>
      <c r="DR20" s="9">
        <v>226.36699999999999</v>
      </c>
      <c r="DS20" s="9">
        <v>939.29300000000001</v>
      </c>
      <c r="DT20" s="9">
        <v>286.90199999999999</v>
      </c>
      <c r="DU20" s="9">
        <v>70.406000000000006</v>
      </c>
      <c r="DV20" s="9">
        <v>1647.8620000000001</v>
      </c>
      <c r="DW20" s="9">
        <v>1851.809</v>
      </c>
      <c r="DX20" s="9">
        <v>1757.473</v>
      </c>
      <c r="DY20" s="9">
        <v>149.47</v>
      </c>
      <c r="DZ20" s="9">
        <v>134.398</v>
      </c>
      <c r="EA20" s="9">
        <v>71.48</v>
      </c>
      <c r="EB20" s="9">
        <v>62.29</v>
      </c>
      <c r="EC20" s="9">
        <v>103.82899999999999</v>
      </c>
      <c r="ED20" s="9">
        <v>30.568999999999999</v>
      </c>
      <c r="EE20" s="9">
        <v>103.962</v>
      </c>
      <c r="EF20" s="9">
        <v>7.8369999999999997</v>
      </c>
      <c r="EG20" s="9">
        <v>21.831</v>
      </c>
      <c r="EH20" s="9">
        <v>54.606999999999999</v>
      </c>
      <c r="EI20" s="9">
        <v>36.472999999999999</v>
      </c>
      <c r="EJ20" s="9">
        <v>43.317</v>
      </c>
      <c r="EK20" s="9">
        <v>85.736000000000004</v>
      </c>
      <c r="EL20" s="9">
        <v>48.661999999999999</v>
      </c>
      <c r="EM20" s="9">
        <v>15.071999999999999</v>
      </c>
      <c r="EN20" s="9">
        <v>1608.0029999999999</v>
      </c>
      <c r="EO20" s="9">
        <v>1155.836</v>
      </c>
      <c r="EP20" s="9">
        <v>1124.8599999999999</v>
      </c>
      <c r="EQ20" s="9">
        <v>19.777000000000001</v>
      </c>
      <c r="ER20" s="9">
        <v>10.679</v>
      </c>
      <c r="ES20" s="9">
        <v>16.294</v>
      </c>
      <c r="ET20" s="9">
        <v>8.3670000000000009</v>
      </c>
      <c r="EU20" s="9">
        <v>5.1050000000000004</v>
      </c>
      <c r="EV20" s="9">
        <v>924.81200000000001</v>
      </c>
      <c r="EW20" s="9">
        <v>40.460999999999999</v>
      </c>
      <c r="EX20" s="9">
        <v>36.64</v>
      </c>
      <c r="EY20" s="9">
        <v>153.923</v>
      </c>
      <c r="EZ20" s="9">
        <v>136.74100000000001</v>
      </c>
      <c r="FA20" s="9">
        <v>1019.095</v>
      </c>
      <c r="FB20" s="9">
        <v>452.16699999999997</v>
      </c>
      <c r="FC20" s="9">
        <v>94.334999999999994</v>
      </c>
      <c r="FD20" s="9">
        <v>1851.809</v>
      </c>
      <c r="FE20" s="9">
        <v>3093.9119999999998</v>
      </c>
      <c r="FF20" s="9">
        <v>2900.8710000000001</v>
      </c>
      <c r="FG20" s="9">
        <v>295.85599999999999</v>
      </c>
      <c r="FH20" s="9">
        <v>264.69600000000003</v>
      </c>
      <c r="FI20" s="9">
        <v>108.718</v>
      </c>
      <c r="FJ20" s="9">
        <v>150.548</v>
      </c>
      <c r="FK20" s="9">
        <v>175.00800000000001</v>
      </c>
      <c r="FL20" s="9">
        <v>89.688000000000002</v>
      </c>
      <c r="FM20" s="9">
        <v>185.066</v>
      </c>
      <c r="FN20" s="9">
        <v>60.365000000000002</v>
      </c>
      <c r="FO20" s="9">
        <v>19.263999999999999</v>
      </c>
      <c r="FP20" s="9">
        <v>75.968000000000004</v>
      </c>
      <c r="FQ20" s="9">
        <v>97.673000000000002</v>
      </c>
      <c r="FR20" s="9">
        <v>91.054000000000002</v>
      </c>
      <c r="FS20" s="9">
        <v>174.01900000000001</v>
      </c>
      <c r="FT20" s="9">
        <v>90.677000000000007</v>
      </c>
      <c r="FU20" s="9">
        <v>31.161000000000001</v>
      </c>
      <c r="FV20" s="9">
        <v>2605.0140000000001</v>
      </c>
      <c r="FW20" s="9">
        <v>2307.239</v>
      </c>
      <c r="FX20" s="9">
        <v>2189.9540000000002</v>
      </c>
      <c r="FY20" s="9">
        <v>61.063000000000002</v>
      </c>
      <c r="FZ20" s="9">
        <v>54.518999999999998</v>
      </c>
      <c r="GA20" s="9">
        <v>49.28</v>
      </c>
      <c r="GB20" s="9">
        <v>51.540999999999997</v>
      </c>
      <c r="GC20" s="9">
        <v>12.593</v>
      </c>
      <c r="GD20" s="9">
        <v>1714.944</v>
      </c>
      <c r="GE20" s="9">
        <v>117.816</v>
      </c>
      <c r="GF20" s="9">
        <v>116.077</v>
      </c>
      <c r="GG20" s="9">
        <v>358.40199999999999</v>
      </c>
      <c r="GH20" s="9">
        <v>315.053</v>
      </c>
      <c r="GI20" s="9">
        <v>1992.1849999999999</v>
      </c>
      <c r="GJ20" s="9">
        <v>297.77600000000001</v>
      </c>
      <c r="GK20" s="9">
        <v>193.041</v>
      </c>
      <c r="GL20" s="9">
        <v>3093.9119999999998</v>
      </c>
      <c r="GM20" s="9">
        <v>1809.008</v>
      </c>
      <c r="GN20" s="9">
        <v>1654.204</v>
      </c>
      <c r="GO20" s="9">
        <v>172.66900000000001</v>
      </c>
      <c r="GP20" s="9">
        <v>155.328</v>
      </c>
      <c r="GQ20" s="9">
        <v>51.872999999999998</v>
      </c>
      <c r="GR20" s="9">
        <v>101.496</v>
      </c>
      <c r="GS20" s="9">
        <v>71.727999999999994</v>
      </c>
      <c r="GT20" s="9">
        <v>83.6</v>
      </c>
      <c r="GU20" s="9">
        <v>74.622</v>
      </c>
      <c r="GV20" s="9">
        <v>77.989000000000004</v>
      </c>
      <c r="GW20" s="9">
        <v>0</v>
      </c>
      <c r="GX20" s="9">
        <v>35.314999999999998</v>
      </c>
      <c r="GY20" s="9">
        <v>73.004000000000005</v>
      </c>
      <c r="GZ20" s="9">
        <v>47.009</v>
      </c>
      <c r="HA20" s="9">
        <v>89.418999999999997</v>
      </c>
      <c r="HB20" s="9">
        <v>65.909000000000006</v>
      </c>
      <c r="HC20" s="9">
        <v>17.341000000000001</v>
      </c>
      <c r="HD20" s="9">
        <v>1481.5340000000001</v>
      </c>
      <c r="HE20" s="9">
        <v>1302.884</v>
      </c>
      <c r="HF20" s="9">
        <v>1246.2950000000001</v>
      </c>
      <c r="HG20" s="9">
        <v>24.66</v>
      </c>
      <c r="HH20" s="9">
        <v>30.603999999999999</v>
      </c>
      <c r="HI20" s="9">
        <v>20.795000000000002</v>
      </c>
      <c r="HJ20" s="9">
        <v>25.231999999999999</v>
      </c>
      <c r="HK20" s="9">
        <v>7.9820000000000002</v>
      </c>
      <c r="HL20" s="9">
        <v>881.41800000000001</v>
      </c>
      <c r="HM20" s="9">
        <v>68.162000000000006</v>
      </c>
      <c r="HN20" s="9">
        <v>65.415000000000006</v>
      </c>
      <c r="HO20" s="9">
        <v>287.88900000000001</v>
      </c>
      <c r="HP20" s="9">
        <v>137.821</v>
      </c>
      <c r="HQ20" s="9">
        <v>1165.0630000000001</v>
      </c>
      <c r="HR20" s="9">
        <v>178.65</v>
      </c>
      <c r="HS20" s="9">
        <v>154.804</v>
      </c>
      <c r="HT20" s="9">
        <v>1809.008</v>
      </c>
      <c r="HU20" s="9">
        <v>1728.222</v>
      </c>
      <c r="HV20" s="9">
        <v>1475.598</v>
      </c>
      <c r="HW20" s="9">
        <v>1475.598</v>
      </c>
      <c r="HX20" s="9">
        <v>110.83799999999999</v>
      </c>
      <c r="HY20" s="9">
        <v>1364.76</v>
      </c>
      <c r="HZ20" s="9">
        <v>252.624</v>
      </c>
      <c r="IA20" s="9">
        <v>4710.7120000000004</v>
      </c>
      <c r="IB20" s="9">
        <v>4392.55</v>
      </c>
      <c r="IC20" s="9">
        <v>782.2</v>
      </c>
      <c r="ID20" s="9">
        <v>335.62400000000002</v>
      </c>
      <c r="IE20" s="9">
        <v>136.95699999999999</v>
      </c>
      <c r="IF20" s="9">
        <v>155.94999999999999</v>
      </c>
      <c r="IG20" s="9">
        <v>195.96600000000001</v>
      </c>
      <c r="IH20" s="9">
        <v>99.403000000000006</v>
      </c>
      <c r="II20" s="9">
        <v>204.84100000000001</v>
      </c>
      <c r="IJ20" s="9">
        <v>55.679000000000002</v>
      </c>
      <c r="IK20" s="9">
        <v>26.774000000000001</v>
      </c>
      <c r="IL20" s="9">
        <v>112.155</v>
      </c>
      <c r="IM20" s="9">
        <v>104.554</v>
      </c>
      <c r="IN20" s="9">
        <v>82.022000000000006</v>
      </c>
      <c r="IO20" s="9">
        <v>207.23699999999999</v>
      </c>
      <c r="IP20" s="9">
        <v>91.492999999999995</v>
      </c>
      <c r="IQ20" s="9">
        <v>446.57600000000002</v>
      </c>
    </row>
  </sheetData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1012</v>
      </c>
      <c r="C1" s="3" t="s">
        <v>1013</v>
      </c>
      <c r="D1" s="3" t="s">
        <v>1014</v>
      </c>
      <c r="E1" s="3" t="s">
        <v>1015</v>
      </c>
      <c r="F1" s="3" t="s">
        <v>1016</v>
      </c>
      <c r="G1" s="3" t="s">
        <v>1017</v>
      </c>
      <c r="H1" s="3" t="s">
        <v>1018</v>
      </c>
      <c r="I1" s="3" t="s">
        <v>1019</v>
      </c>
      <c r="J1" s="3" t="s">
        <v>1020</v>
      </c>
      <c r="K1" s="3" t="s">
        <v>1021</v>
      </c>
      <c r="L1" s="3" t="s">
        <v>1022</v>
      </c>
      <c r="M1" s="3" t="s">
        <v>1023</v>
      </c>
      <c r="N1" s="3" t="s">
        <v>1024</v>
      </c>
      <c r="O1" s="3" t="s">
        <v>1025</v>
      </c>
      <c r="P1" s="3" t="s">
        <v>1026</v>
      </c>
      <c r="Q1" s="3" t="s">
        <v>1027</v>
      </c>
      <c r="R1" s="3" t="s">
        <v>1028</v>
      </c>
      <c r="S1" s="3" t="s">
        <v>1029</v>
      </c>
      <c r="T1" s="3" t="s">
        <v>1030</v>
      </c>
      <c r="U1" s="3" t="s">
        <v>1031</v>
      </c>
      <c r="V1" s="3" t="s">
        <v>1032</v>
      </c>
      <c r="W1" s="3" t="s">
        <v>1033</v>
      </c>
      <c r="X1" s="3" t="s">
        <v>1034</v>
      </c>
      <c r="Y1" s="3" t="s">
        <v>1035</v>
      </c>
      <c r="Z1" s="3" t="s">
        <v>1036</v>
      </c>
      <c r="AA1" s="3" t="s">
        <v>1037</v>
      </c>
      <c r="AB1" s="3" t="s">
        <v>1038</v>
      </c>
      <c r="AC1" s="3" t="s">
        <v>1039</v>
      </c>
      <c r="AD1" s="3" t="s">
        <v>1040</v>
      </c>
      <c r="AE1" s="3" t="s">
        <v>1041</v>
      </c>
      <c r="AF1" s="3" t="s">
        <v>1042</v>
      </c>
      <c r="AG1" s="3" t="s">
        <v>1043</v>
      </c>
      <c r="AH1" s="3" t="s">
        <v>1044</v>
      </c>
      <c r="AI1" s="3" t="s">
        <v>1045</v>
      </c>
      <c r="AJ1" s="3" t="s">
        <v>1046</v>
      </c>
      <c r="AK1" s="3" t="s">
        <v>1047</v>
      </c>
      <c r="AL1" s="3" t="s">
        <v>1048</v>
      </c>
      <c r="AM1" s="3" t="s">
        <v>1049</v>
      </c>
      <c r="AN1" s="3" t="s">
        <v>1050</v>
      </c>
      <c r="AO1" s="3" t="s">
        <v>1051</v>
      </c>
      <c r="AP1" s="3" t="s">
        <v>1052</v>
      </c>
      <c r="AQ1" s="3" t="s">
        <v>1053</v>
      </c>
      <c r="AR1" s="3" t="s">
        <v>1054</v>
      </c>
      <c r="AS1" s="3" t="s">
        <v>1055</v>
      </c>
      <c r="AT1" s="3" t="s">
        <v>1056</v>
      </c>
      <c r="AU1" s="3" t="s">
        <v>1057</v>
      </c>
      <c r="AV1" s="3" t="s">
        <v>1058</v>
      </c>
      <c r="AW1" s="3" t="s">
        <v>1059</v>
      </c>
      <c r="AX1" s="3" t="s">
        <v>1060</v>
      </c>
      <c r="AY1" s="3" t="s">
        <v>1061</v>
      </c>
      <c r="AZ1" s="3" t="s">
        <v>1062</v>
      </c>
      <c r="BA1" s="3" t="s">
        <v>1063</v>
      </c>
      <c r="BB1" s="3" t="s">
        <v>1064</v>
      </c>
      <c r="BC1" s="3" t="s">
        <v>1065</v>
      </c>
      <c r="BD1" s="3" t="s">
        <v>1066</v>
      </c>
      <c r="BE1" s="3" t="s">
        <v>1067</v>
      </c>
      <c r="BF1" s="3" t="s">
        <v>1068</v>
      </c>
      <c r="BG1" s="3" t="s">
        <v>1069</v>
      </c>
      <c r="BH1" s="3" t="s">
        <v>1070</v>
      </c>
      <c r="BI1" s="3" t="s">
        <v>1071</v>
      </c>
      <c r="BJ1" s="3" t="s">
        <v>1072</v>
      </c>
      <c r="BK1" s="3" t="s">
        <v>1073</v>
      </c>
      <c r="BL1" s="3" t="s">
        <v>1074</v>
      </c>
      <c r="BM1" s="3" t="s">
        <v>1075</v>
      </c>
      <c r="BN1" s="3" t="s">
        <v>1076</v>
      </c>
      <c r="BO1" s="3" t="s">
        <v>1077</v>
      </c>
      <c r="BP1" s="3" t="s">
        <v>1078</v>
      </c>
      <c r="BQ1" s="3" t="s">
        <v>1079</v>
      </c>
      <c r="BR1" s="3" t="s">
        <v>1080</v>
      </c>
      <c r="BS1" s="3" t="s">
        <v>1081</v>
      </c>
      <c r="BT1" s="3" t="s">
        <v>1082</v>
      </c>
      <c r="BU1" s="3" t="s">
        <v>1083</v>
      </c>
      <c r="BV1" s="3" t="s">
        <v>1084</v>
      </c>
      <c r="BW1" s="3" t="s">
        <v>1085</v>
      </c>
      <c r="BX1" s="3" t="s">
        <v>1086</v>
      </c>
      <c r="BY1" s="3" t="s">
        <v>1087</v>
      </c>
      <c r="BZ1" s="3" t="s">
        <v>1088</v>
      </c>
      <c r="CA1" s="3" t="s">
        <v>1089</v>
      </c>
      <c r="CB1" s="3" t="s">
        <v>1090</v>
      </c>
      <c r="CC1" s="3" t="s">
        <v>1091</v>
      </c>
      <c r="CD1" s="3" t="s">
        <v>1092</v>
      </c>
      <c r="CE1" s="3" t="s">
        <v>1093</v>
      </c>
      <c r="CF1" s="3" t="s">
        <v>1094</v>
      </c>
      <c r="CG1" s="3" t="s">
        <v>1095</v>
      </c>
      <c r="CH1" s="3" t="s">
        <v>1096</v>
      </c>
      <c r="CI1" s="3" t="s">
        <v>1097</v>
      </c>
      <c r="CJ1" s="3" t="s">
        <v>1098</v>
      </c>
      <c r="CK1" s="3" t="s">
        <v>1099</v>
      </c>
      <c r="CL1" s="3" t="s">
        <v>1100</v>
      </c>
      <c r="CM1" s="3" t="s">
        <v>1101</v>
      </c>
      <c r="CN1" s="3" t="s">
        <v>1102</v>
      </c>
      <c r="CO1" s="3" t="s">
        <v>1103</v>
      </c>
      <c r="CP1" s="3" t="s">
        <v>1104</v>
      </c>
      <c r="CQ1" s="3" t="s">
        <v>1105</v>
      </c>
      <c r="CR1" s="3" t="s">
        <v>1106</v>
      </c>
      <c r="CS1" s="3" t="s">
        <v>1107</v>
      </c>
      <c r="CT1" s="3" t="s">
        <v>1108</v>
      </c>
      <c r="CU1" s="3" t="s">
        <v>1109</v>
      </c>
      <c r="CV1" s="3" t="s">
        <v>1110</v>
      </c>
      <c r="CW1" s="3" t="s">
        <v>1111</v>
      </c>
      <c r="CX1" s="3" t="s">
        <v>1112</v>
      </c>
      <c r="CY1" s="3" t="s">
        <v>1113</v>
      </c>
      <c r="CZ1" s="3" t="s">
        <v>1114</v>
      </c>
      <c r="DA1" s="3" t="s">
        <v>1115</v>
      </c>
      <c r="DB1" s="3" t="s">
        <v>1116</v>
      </c>
      <c r="DC1" s="3" t="s">
        <v>1117</v>
      </c>
      <c r="DD1" s="3" t="s">
        <v>1118</v>
      </c>
      <c r="DE1" s="3" t="s">
        <v>1119</v>
      </c>
      <c r="DF1" s="3" t="s">
        <v>1120</v>
      </c>
      <c r="DG1" s="3" t="s">
        <v>1121</v>
      </c>
      <c r="DH1" s="3" t="s">
        <v>1122</v>
      </c>
      <c r="DI1" s="3" t="s">
        <v>1123</v>
      </c>
      <c r="DJ1" s="3" t="s">
        <v>1124</v>
      </c>
      <c r="DK1" s="3" t="s">
        <v>1125</v>
      </c>
      <c r="DL1" s="3" t="s">
        <v>1126</v>
      </c>
      <c r="DM1" s="3" t="s">
        <v>1127</v>
      </c>
      <c r="DN1" s="3" t="s">
        <v>1128</v>
      </c>
      <c r="DO1" s="3" t="s">
        <v>1129</v>
      </c>
      <c r="DP1" s="3" t="s">
        <v>1130</v>
      </c>
      <c r="DQ1" s="3" t="s">
        <v>1131</v>
      </c>
      <c r="DR1" s="3" t="s">
        <v>1132</v>
      </c>
      <c r="DS1" s="3" t="s">
        <v>1133</v>
      </c>
      <c r="DT1" s="3" t="s">
        <v>1134</v>
      </c>
      <c r="DU1" s="3" t="s">
        <v>1135</v>
      </c>
      <c r="DV1" s="3" t="s">
        <v>1136</v>
      </c>
      <c r="DW1" s="3" t="s">
        <v>1137</v>
      </c>
      <c r="DX1" s="3" t="s">
        <v>1138</v>
      </c>
      <c r="DY1" s="3" t="s">
        <v>1139</v>
      </c>
      <c r="DZ1" s="3" t="s">
        <v>1140</v>
      </c>
      <c r="EA1" s="3" t="s">
        <v>1141</v>
      </c>
      <c r="EB1" s="3" t="s">
        <v>1142</v>
      </c>
      <c r="EC1" s="3" t="s">
        <v>1143</v>
      </c>
      <c r="ED1" s="3" t="s">
        <v>1144</v>
      </c>
      <c r="EE1" s="3" t="s">
        <v>1145</v>
      </c>
      <c r="EF1" s="3" t="s">
        <v>1146</v>
      </c>
      <c r="EG1" s="3" t="s">
        <v>1147</v>
      </c>
      <c r="EH1" s="3" t="s">
        <v>1148</v>
      </c>
      <c r="EI1" s="3" t="s">
        <v>1149</v>
      </c>
      <c r="EJ1" s="3" t="s">
        <v>1150</v>
      </c>
      <c r="EK1" s="3" t="s">
        <v>1151</v>
      </c>
      <c r="EL1" s="3" t="s">
        <v>1152</v>
      </c>
      <c r="EM1" s="3" t="s">
        <v>1153</v>
      </c>
      <c r="EN1" s="3" t="s">
        <v>1154</v>
      </c>
      <c r="EO1" s="3" t="s">
        <v>1155</v>
      </c>
      <c r="EP1" s="3" t="s">
        <v>1156</v>
      </c>
      <c r="EQ1" s="3" t="s">
        <v>1157</v>
      </c>
      <c r="ER1" s="3" t="s">
        <v>1158</v>
      </c>
      <c r="ES1" s="3" t="s">
        <v>1159</v>
      </c>
      <c r="ET1" s="3" t="s">
        <v>1160</v>
      </c>
      <c r="EU1" s="3" t="s">
        <v>1161</v>
      </c>
      <c r="EV1" s="3" t="s">
        <v>1162</v>
      </c>
      <c r="EW1" s="3" t="s">
        <v>1163</v>
      </c>
      <c r="EX1" s="3" t="s">
        <v>1164</v>
      </c>
      <c r="EY1" s="3" t="s">
        <v>1165</v>
      </c>
      <c r="EZ1" s="3" t="s">
        <v>1166</v>
      </c>
      <c r="FA1" s="3" t="s">
        <v>1167</v>
      </c>
      <c r="FB1" s="3" t="s">
        <v>1168</v>
      </c>
      <c r="FC1" s="3" t="s">
        <v>1169</v>
      </c>
      <c r="FD1" s="3" t="s">
        <v>1170</v>
      </c>
      <c r="FE1" s="3" t="s">
        <v>1171</v>
      </c>
      <c r="FF1" s="3" t="s">
        <v>1172</v>
      </c>
      <c r="FG1" s="3" t="s">
        <v>1173</v>
      </c>
      <c r="FH1" s="3" t="s">
        <v>1174</v>
      </c>
      <c r="FI1" s="3" t="s">
        <v>1175</v>
      </c>
      <c r="FJ1" s="3" t="s">
        <v>1176</v>
      </c>
      <c r="FK1" s="3" t="s">
        <v>1177</v>
      </c>
      <c r="FL1" s="3" t="s">
        <v>1178</v>
      </c>
      <c r="FM1" s="3" t="s">
        <v>1179</v>
      </c>
      <c r="FN1" s="3" t="s">
        <v>1180</v>
      </c>
      <c r="FO1" s="3" t="s">
        <v>1181</v>
      </c>
      <c r="FP1" s="3" t="s">
        <v>1182</v>
      </c>
      <c r="FQ1" s="3" t="s">
        <v>1183</v>
      </c>
      <c r="FR1" s="3" t="s">
        <v>1184</v>
      </c>
      <c r="FS1" s="3" t="s">
        <v>1185</v>
      </c>
      <c r="FT1" s="3" t="s">
        <v>1186</v>
      </c>
      <c r="FU1" s="3" t="s">
        <v>1187</v>
      </c>
      <c r="FV1" s="3" t="s">
        <v>1188</v>
      </c>
      <c r="FW1" s="3" t="s">
        <v>1189</v>
      </c>
      <c r="FX1" s="3" t="s">
        <v>1190</v>
      </c>
      <c r="FY1" s="3" t="s">
        <v>1191</v>
      </c>
      <c r="FZ1" s="3" t="s">
        <v>1192</v>
      </c>
      <c r="GA1" s="3" t="s">
        <v>1193</v>
      </c>
      <c r="GB1" s="3" t="s">
        <v>1194</v>
      </c>
      <c r="GC1" s="3" t="s">
        <v>1195</v>
      </c>
      <c r="GD1" s="3" t="s">
        <v>1196</v>
      </c>
      <c r="GE1" s="3" t="s">
        <v>1197</v>
      </c>
      <c r="GF1" s="3" t="s">
        <v>1198</v>
      </c>
      <c r="GG1" s="3" t="s">
        <v>1199</v>
      </c>
      <c r="GH1" s="3" t="s">
        <v>1200</v>
      </c>
      <c r="GI1" s="3" t="s">
        <v>1201</v>
      </c>
      <c r="GJ1" s="3" t="s">
        <v>1202</v>
      </c>
      <c r="GK1" s="3" t="s">
        <v>1203</v>
      </c>
      <c r="GL1" s="3" t="s">
        <v>1204</v>
      </c>
      <c r="GM1" s="3" t="s">
        <v>1205</v>
      </c>
      <c r="GN1" s="3" t="s">
        <v>1206</v>
      </c>
      <c r="GO1" s="3" t="s">
        <v>1207</v>
      </c>
      <c r="GP1" s="3" t="s">
        <v>1208</v>
      </c>
      <c r="GQ1" s="3" t="s">
        <v>1209</v>
      </c>
      <c r="GR1" s="3" t="s">
        <v>1210</v>
      </c>
      <c r="GS1" s="3" t="s">
        <v>1211</v>
      </c>
      <c r="GT1" s="3" t="s">
        <v>1212</v>
      </c>
      <c r="GU1" s="3" t="s">
        <v>1213</v>
      </c>
      <c r="GV1" s="3" t="s">
        <v>1214</v>
      </c>
      <c r="GW1" s="3" t="s">
        <v>1215</v>
      </c>
      <c r="GX1" s="3" t="s">
        <v>1216</v>
      </c>
      <c r="GY1" s="3" t="s">
        <v>1217</v>
      </c>
      <c r="GZ1" s="3" t="s">
        <v>1218</v>
      </c>
      <c r="HA1" s="3" t="s">
        <v>1219</v>
      </c>
      <c r="HB1" s="3" t="s">
        <v>1220</v>
      </c>
      <c r="HC1" s="3" t="s">
        <v>1221</v>
      </c>
      <c r="HD1" s="3" t="s">
        <v>1222</v>
      </c>
      <c r="HE1" s="3" t="s">
        <v>1223</v>
      </c>
      <c r="HF1" s="3" t="s">
        <v>1224</v>
      </c>
      <c r="HG1" s="3" t="s">
        <v>1225</v>
      </c>
      <c r="HH1" s="3" t="s">
        <v>1226</v>
      </c>
      <c r="HI1" s="3" t="s">
        <v>1227</v>
      </c>
      <c r="HJ1" s="3" t="s">
        <v>1228</v>
      </c>
      <c r="HK1" s="3" t="s">
        <v>1229</v>
      </c>
      <c r="HL1" s="3" t="s">
        <v>1230</v>
      </c>
      <c r="HM1" s="3" t="s">
        <v>1231</v>
      </c>
      <c r="HN1" s="3" t="s">
        <v>1232</v>
      </c>
      <c r="HO1" s="3" t="s">
        <v>1233</v>
      </c>
      <c r="HP1" s="3" t="s">
        <v>1234</v>
      </c>
      <c r="HQ1" s="3" t="s">
        <v>1235</v>
      </c>
      <c r="HR1" s="3" t="s">
        <v>1236</v>
      </c>
      <c r="HS1" s="3" t="s">
        <v>1237</v>
      </c>
      <c r="HT1" s="3" t="s">
        <v>1238</v>
      </c>
      <c r="HU1" s="3" t="s">
        <v>1239</v>
      </c>
      <c r="HV1" s="3" t="s">
        <v>1240</v>
      </c>
      <c r="HW1" s="3" t="s">
        <v>1241</v>
      </c>
      <c r="HX1" s="3" t="s">
        <v>1242</v>
      </c>
      <c r="HY1" s="3" t="s">
        <v>1243</v>
      </c>
      <c r="HZ1" s="3" t="s">
        <v>1244</v>
      </c>
      <c r="IA1" s="3" t="s">
        <v>1245</v>
      </c>
      <c r="IB1" s="3" t="s">
        <v>1246</v>
      </c>
      <c r="IC1" s="3" t="s">
        <v>1247</v>
      </c>
      <c r="ID1" s="3" t="s">
        <v>1248</v>
      </c>
      <c r="IE1" s="3" t="s">
        <v>1249</v>
      </c>
      <c r="IF1" s="3" t="s">
        <v>1250</v>
      </c>
      <c r="IG1" s="3" t="s">
        <v>1251</v>
      </c>
      <c r="IH1" s="3" t="s">
        <v>1252</v>
      </c>
      <c r="II1" s="3" t="s">
        <v>1253</v>
      </c>
      <c r="IJ1" s="3" t="s">
        <v>1254</v>
      </c>
      <c r="IK1" s="3" t="s">
        <v>1255</v>
      </c>
      <c r="IL1" s="3" t="s">
        <v>1256</v>
      </c>
      <c r="IM1" s="3" t="s">
        <v>1257</v>
      </c>
      <c r="IN1" s="3" t="s">
        <v>1258</v>
      </c>
      <c r="IO1" s="3" t="s">
        <v>1259</v>
      </c>
      <c r="IP1" s="3" t="s">
        <v>1260</v>
      </c>
      <c r="IQ1" s="3" t="s">
        <v>1261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1262</v>
      </c>
      <c r="C10" s="8" t="s">
        <v>1263</v>
      </c>
      <c r="D10" s="8" t="s">
        <v>1264</v>
      </c>
      <c r="E10" s="8" t="s">
        <v>1265</v>
      </c>
      <c r="F10" s="8" t="s">
        <v>1266</v>
      </c>
      <c r="G10" s="8" t="s">
        <v>1267</v>
      </c>
      <c r="H10" s="8" t="s">
        <v>1268</v>
      </c>
      <c r="I10" s="8" t="s">
        <v>1269</v>
      </c>
      <c r="J10" s="8" t="s">
        <v>1270</v>
      </c>
      <c r="K10" s="8" t="s">
        <v>1271</v>
      </c>
      <c r="L10" s="8" t="s">
        <v>1272</v>
      </c>
      <c r="M10" s="8" t="s">
        <v>1273</v>
      </c>
      <c r="N10" s="8" t="s">
        <v>1274</v>
      </c>
      <c r="O10" s="8" t="s">
        <v>1275</v>
      </c>
      <c r="P10" s="8" t="s">
        <v>1276</v>
      </c>
      <c r="Q10" s="8" t="s">
        <v>1277</v>
      </c>
      <c r="R10" s="8" t="s">
        <v>1278</v>
      </c>
      <c r="S10" s="8" t="s">
        <v>1279</v>
      </c>
      <c r="T10" s="8" t="s">
        <v>1280</v>
      </c>
      <c r="U10" s="8" t="s">
        <v>1281</v>
      </c>
      <c r="V10" s="8" t="s">
        <v>1282</v>
      </c>
      <c r="W10" s="8" t="s">
        <v>1283</v>
      </c>
      <c r="X10" s="8" t="s">
        <v>1284</v>
      </c>
      <c r="Y10" s="8" t="s">
        <v>1285</v>
      </c>
      <c r="Z10" s="8" t="s">
        <v>1286</v>
      </c>
      <c r="AA10" s="8" t="s">
        <v>1287</v>
      </c>
      <c r="AB10" s="8" t="s">
        <v>1288</v>
      </c>
      <c r="AC10" s="8" t="s">
        <v>1289</v>
      </c>
      <c r="AD10" s="8" t="s">
        <v>1290</v>
      </c>
      <c r="AE10" s="8" t="s">
        <v>1291</v>
      </c>
      <c r="AF10" s="8" t="s">
        <v>1292</v>
      </c>
      <c r="AG10" s="8" t="s">
        <v>1293</v>
      </c>
      <c r="AH10" s="8" t="s">
        <v>1294</v>
      </c>
      <c r="AI10" s="8" t="s">
        <v>1295</v>
      </c>
      <c r="AJ10" s="8" t="s">
        <v>1296</v>
      </c>
      <c r="AK10" s="8" t="s">
        <v>1297</v>
      </c>
      <c r="AL10" s="8" t="s">
        <v>1298</v>
      </c>
      <c r="AM10" s="8" t="s">
        <v>1299</v>
      </c>
      <c r="AN10" s="8" t="s">
        <v>1300</v>
      </c>
      <c r="AO10" s="8" t="s">
        <v>1301</v>
      </c>
      <c r="AP10" s="8" t="s">
        <v>1302</v>
      </c>
      <c r="AQ10" s="8" t="s">
        <v>1303</v>
      </c>
      <c r="AR10" s="8" t="s">
        <v>1304</v>
      </c>
      <c r="AS10" s="8" t="s">
        <v>1305</v>
      </c>
      <c r="AT10" s="8" t="s">
        <v>1306</v>
      </c>
      <c r="AU10" s="8" t="s">
        <v>1307</v>
      </c>
      <c r="AV10" s="8" t="s">
        <v>1308</v>
      </c>
      <c r="AW10" s="8" t="s">
        <v>1309</v>
      </c>
      <c r="AX10" s="8" t="s">
        <v>1310</v>
      </c>
      <c r="AY10" s="8" t="s">
        <v>1311</v>
      </c>
      <c r="AZ10" s="8" t="s">
        <v>1312</v>
      </c>
      <c r="BA10" s="8" t="s">
        <v>1313</v>
      </c>
      <c r="BB10" s="8" t="s">
        <v>1314</v>
      </c>
      <c r="BC10" s="8" t="s">
        <v>1315</v>
      </c>
      <c r="BD10" s="8" t="s">
        <v>1316</v>
      </c>
      <c r="BE10" s="8" t="s">
        <v>1317</v>
      </c>
      <c r="BF10" s="8" t="s">
        <v>1318</v>
      </c>
      <c r="BG10" s="8" t="s">
        <v>1319</v>
      </c>
      <c r="BH10" s="8" t="s">
        <v>1320</v>
      </c>
      <c r="BI10" s="8" t="s">
        <v>1321</v>
      </c>
      <c r="BJ10" s="8" t="s">
        <v>1322</v>
      </c>
      <c r="BK10" s="8" t="s">
        <v>1323</v>
      </c>
      <c r="BL10" s="8" t="s">
        <v>1324</v>
      </c>
      <c r="BM10" s="8" t="s">
        <v>1325</v>
      </c>
      <c r="BN10" s="8" t="s">
        <v>1326</v>
      </c>
      <c r="BO10" s="8" t="s">
        <v>1327</v>
      </c>
      <c r="BP10" s="8" t="s">
        <v>1328</v>
      </c>
      <c r="BQ10" s="8" t="s">
        <v>1329</v>
      </c>
      <c r="BR10" s="8" t="s">
        <v>1330</v>
      </c>
      <c r="BS10" s="8" t="s">
        <v>1331</v>
      </c>
      <c r="BT10" s="8" t="s">
        <v>1332</v>
      </c>
      <c r="BU10" s="8" t="s">
        <v>1333</v>
      </c>
      <c r="BV10" s="8" t="s">
        <v>1334</v>
      </c>
      <c r="BW10" s="8" t="s">
        <v>1335</v>
      </c>
      <c r="BX10" s="8" t="s">
        <v>1336</v>
      </c>
      <c r="BY10" s="8" t="s">
        <v>1337</v>
      </c>
      <c r="BZ10" s="8" t="s">
        <v>1338</v>
      </c>
      <c r="CA10" s="8" t="s">
        <v>1339</v>
      </c>
      <c r="CB10" s="8" t="s">
        <v>1340</v>
      </c>
      <c r="CC10" s="8" t="s">
        <v>1341</v>
      </c>
      <c r="CD10" s="8" t="s">
        <v>1342</v>
      </c>
      <c r="CE10" s="8" t="s">
        <v>1343</v>
      </c>
      <c r="CF10" s="8" t="s">
        <v>1344</v>
      </c>
      <c r="CG10" s="8" t="s">
        <v>1345</v>
      </c>
      <c r="CH10" s="8" t="s">
        <v>1346</v>
      </c>
      <c r="CI10" s="8" t="s">
        <v>1347</v>
      </c>
      <c r="CJ10" s="8" t="s">
        <v>1348</v>
      </c>
      <c r="CK10" s="8" t="s">
        <v>1349</v>
      </c>
      <c r="CL10" s="8" t="s">
        <v>1350</v>
      </c>
      <c r="CM10" s="8" t="s">
        <v>1351</v>
      </c>
      <c r="CN10" s="8" t="s">
        <v>1352</v>
      </c>
      <c r="CO10" s="8" t="s">
        <v>1353</v>
      </c>
      <c r="CP10" s="8" t="s">
        <v>1354</v>
      </c>
      <c r="CQ10" s="8" t="s">
        <v>1355</v>
      </c>
      <c r="CR10" s="8" t="s">
        <v>1356</v>
      </c>
      <c r="CS10" s="8" t="s">
        <v>1357</v>
      </c>
      <c r="CT10" s="8" t="s">
        <v>1358</v>
      </c>
      <c r="CU10" s="8" t="s">
        <v>1359</v>
      </c>
      <c r="CV10" s="8" t="s">
        <v>1360</v>
      </c>
      <c r="CW10" s="8" t="s">
        <v>1361</v>
      </c>
      <c r="CX10" s="8" t="s">
        <v>1362</v>
      </c>
      <c r="CY10" s="8" t="s">
        <v>1363</v>
      </c>
      <c r="CZ10" s="8" t="s">
        <v>1364</v>
      </c>
      <c r="DA10" s="8" t="s">
        <v>1365</v>
      </c>
      <c r="DB10" s="8" t="s">
        <v>1366</v>
      </c>
      <c r="DC10" s="8" t="s">
        <v>1367</v>
      </c>
      <c r="DD10" s="8" t="s">
        <v>1368</v>
      </c>
      <c r="DE10" s="8" t="s">
        <v>1369</v>
      </c>
      <c r="DF10" s="8" t="s">
        <v>1370</v>
      </c>
      <c r="DG10" s="8" t="s">
        <v>1371</v>
      </c>
      <c r="DH10" s="8" t="s">
        <v>1372</v>
      </c>
      <c r="DI10" s="8" t="s">
        <v>1373</v>
      </c>
      <c r="DJ10" s="8" t="s">
        <v>1374</v>
      </c>
      <c r="DK10" s="8" t="s">
        <v>1375</v>
      </c>
      <c r="DL10" s="8" t="s">
        <v>1376</v>
      </c>
      <c r="DM10" s="8" t="s">
        <v>1377</v>
      </c>
      <c r="DN10" s="8" t="s">
        <v>1378</v>
      </c>
      <c r="DO10" s="8" t="s">
        <v>1379</v>
      </c>
      <c r="DP10" s="8" t="s">
        <v>1380</v>
      </c>
      <c r="DQ10" s="8" t="s">
        <v>1381</v>
      </c>
      <c r="DR10" s="8" t="s">
        <v>1382</v>
      </c>
      <c r="DS10" s="8" t="s">
        <v>1383</v>
      </c>
      <c r="DT10" s="8" t="s">
        <v>1384</v>
      </c>
      <c r="DU10" s="8" t="s">
        <v>1385</v>
      </c>
      <c r="DV10" s="8" t="s">
        <v>1386</v>
      </c>
      <c r="DW10" s="8" t="s">
        <v>1387</v>
      </c>
      <c r="DX10" s="8" t="s">
        <v>1388</v>
      </c>
      <c r="DY10" s="8" t="s">
        <v>1389</v>
      </c>
      <c r="DZ10" s="8" t="s">
        <v>1390</v>
      </c>
      <c r="EA10" s="8" t="s">
        <v>1391</v>
      </c>
      <c r="EB10" s="8" t="s">
        <v>1392</v>
      </c>
      <c r="EC10" s="8" t="s">
        <v>1393</v>
      </c>
      <c r="ED10" s="8" t="s">
        <v>1394</v>
      </c>
      <c r="EE10" s="8" t="s">
        <v>1395</v>
      </c>
      <c r="EF10" s="8" t="s">
        <v>1396</v>
      </c>
      <c r="EG10" s="8" t="s">
        <v>1397</v>
      </c>
      <c r="EH10" s="8" t="s">
        <v>1398</v>
      </c>
      <c r="EI10" s="8" t="s">
        <v>1399</v>
      </c>
      <c r="EJ10" s="8" t="s">
        <v>1400</v>
      </c>
      <c r="EK10" s="8" t="s">
        <v>1401</v>
      </c>
      <c r="EL10" s="8" t="s">
        <v>1402</v>
      </c>
      <c r="EM10" s="8" t="s">
        <v>1403</v>
      </c>
      <c r="EN10" s="8" t="s">
        <v>1404</v>
      </c>
      <c r="EO10" s="8" t="s">
        <v>1405</v>
      </c>
      <c r="EP10" s="8" t="s">
        <v>1406</v>
      </c>
      <c r="EQ10" s="8" t="s">
        <v>1407</v>
      </c>
      <c r="ER10" s="8" t="s">
        <v>1408</v>
      </c>
      <c r="ES10" s="8" t="s">
        <v>1409</v>
      </c>
      <c r="ET10" s="8" t="s">
        <v>1410</v>
      </c>
      <c r="EU10" s="8" t="s">
        <v>1411</v>
      </c>
      <c r="EV10" s="8" t="s">
        <v>1412</v>
      </c>
      <c r="EW10" s="8" t="s">
        <v>1413</v>
      </c>
      <c r="EX10" s="8" t="s">
        <v>1414</v>
      </c>
      <c r="EY10" s="8" t="s">
        <v>1415</v>
      </c>
      <c r="EZ10" s="8" t="s">
        <v>1416</v>
      </c>
      <c r="FA10" s="8" t="s">
        <v>1417</v>
      </c>
      <c r="FB10" s="8" t="s">
        <v>1418</v>
      </c>
      <c r="FC10" s="8" t="s">
        <v>1419</v>
      </c>
      <c r="FD10" s="8" t="s">
        <v>1420</v>
      </c>
      <c r="FE10" s="8" t="s">
        <v>1421</v>
      </c>
      <c r="FF10" s="8" t="s">
        <v>1422</v>
      </c>
      <c r="FG10" s="8" t="s">
        <v>1423</v>
      </c>
      <c r="FH10" s="8" t="s">
        <v>1424</v>
      </c>
      <c r="FI10" s="8" t="s">
        <v>1425</v>
      </c>
      <c r="FJ10" s="8" t="s">
        <v>1426</v>
      </c>
      <c r="FK10" s="8" t="s">
        <v>1427</v>
      </c>
      <c r="FL10" s="8" t="s">
        <v>1428</v>
      </c>
      <c r="FM10" s="8" t="s">
        <v>1429</v>
      </c>
      <c r="FN10" s="8" t="s">
        <v>1430</v>
      </c>
      <c r="FO10" s="8" t="s">
        <v>1431</v>
      </c>
      <c r="FP10" s="8" t="s">
        <v>1432</v>
      </c>
      <c r="FQ10" s="8" t="s">
        <v>1433</v>
      </c>
      <c r="FR10" s="8" t="s">
        <v>1434</v>
      </c>
      <c r="FS10" s="8" t="s">
        <v>1435</v>
      </c>
      <c r="FT10" s="8" t="s">
        <v>1436</v>
      </c>
      <c r="FU10" s="8" t="s">
        <v>1437</v>
      </c>
      <c r="FV10" s="8" t="s">
        <v>1438</v>
      </c>
      <c r="FW10" s="8" t="s">
        <v>1439</v>
      </c>
      <c r="FX10" s="8" t="s">
        <v>1440</v>
      </c>
      <c r="FY10" s="8" t="s">
        <v>1441</v>
      </c>
      <c r="FZ10" s="8" t="s">
        <v>1442</v>
      </c>
      <c r="GA10" s="8" t="s">
        <v>1443</v>
      </c>
      <c r="GB10" s="8" t="s">
        <v>1444</v>
      </c>
      <c r="GC10" s="8" t="s">
        <v>1445</v>
      </c>
      <c r="GD10" s="8" t="s">
        <v>1446</v>
      </c>
      <c r="GE10" s="8" t="s">
        <v>1447</v>
      </c>
      <c r="GF10" s="8" t="s">
        <v>1448</v>
      </c>
      <c r="GG10" s="8" t="s">
        <v>1449</v>
      </c>
      <c r="GH10" s="8" t="s">
        <v>1450</v>
      </c>
      <c r="GI10" s="8" t="s">
        <v>1451</v>
      </c>
      <c r="GJ10" s="8" t="s">
        <v>1452</v>
      </c>
      <c r="GK10" s="8" t="s">
        <v>1453</v>
      </c>
      <c r="GL10" s="8" t="s">
        <v>1454</v>
      </c>
      <c r="GM10" s="8" t="s">
        <v>1455</v>
      </c>
      <c r="GN10" s="8" t="s">
        <v>1456</v>
      </c>
      <c r="GO10" s="8" t="s">
        <v>1457</v>
      </c>
      <c r="GP10" s="8" t="s">
        <v>1458</v>
      </c>
      <c r="GQ10" s="8" t="s">
        <v>1459</v>
      </c>
      <c r="GR10" s="8" t="s">
        <v>1460</v>
      </c>
      <c r="GS10" s="8" t="s">
        <v>1461</v>
      </c>
      <c r="GT10" s="8" t="s">
        <v>1462</v>
      </c>
      <c r="GU10" s="8" t="s">
        <v>1463</v>
      </c>
      <c r="GV10" s="8" t="s">
        <v>1464</v>
      </c>
      <c r="GW10" s="8" t="s">
        <v>1465</v>
      </c>
      <c r="GX10" s="8" t="s">
        <v>1466</v>
      </c>
      <c r="GY10" s="8" t="s">
        <v>1467</v>
      </c>
      <c r="GZ10" s="8" t="s">
        <v>1468</v>
      </c>
      <c r="HA10" s="8" t="s">
        <v>1469</v>
      </c>
      <c r="HB10" s="8" t="s">
        <v>1470</v>
      </c>
      <c r="HC10" s="8" t="s">
        <v>1471</v>
      </c>
      <c r="HD10" s="8" t="s">
        <v>1472</v>
      </c>
      <c r="HE10" s="8" t="s">
        <v>1473</v>
      </c>
      <c r="HF10" s="8" t="s">
        <v>1474</v>
      </c>
      <c r="HG10" s="8" t="s">
        <v>1475</v>
      </c>
      <c r="HH10" s="8" t="s">
        <v>1476</v>
      </c>
      <c r="HI10" s="8" t="s">
        <v>1477</v>
      </c>
      <c r="HJ10" s="8" t="s">
        <v>1478</v>
      </c>
      <c r="HK10" s="8" t="s">
        <v>1479</v>
      </c>
      <c r="HL10" s="8" t="s">
        <v>1480</v>
      </c>
      <c r="HM10" s="8" t="s">
        <v>1481</v>
      </c>
      <c r="HN10" s="8" t="s">
        <v>1482</v>
      </c>
      <c r="HO10" s="8" t="s">
        <v>1483</v>
      </c>
      <c r="HP10" s="8" t="s">
        <v>1484</v>
      </c>
      <c r="HQ10" s="8" t="s">
        <v>1485</v>
      </c>
      <c r="HR10" s="8" t="s">
        <v>1486</v>
      </c>
      <c r="HS10" s="8" t="s">
        <v>1487</v>
      </c>
      <c r="HT10" s="8" t="s">
        <v>1488</v>
      </c>
      <c r="HU10" s="8" t="s">
        <v>1489</v>
      </c>
      <c r="HV10" s="8" t="s">
        <v>1490</v>
      </c>
      <c r="HW10" s="8" t="s">
        <v>1491</v>
      </c>
      <c r="HX10" s="8" t="s">
        <v>1492</v>
      </c>
      <c r="HY10" s="8" t="s">
        <v>1493</v>
      </c>
      <c r="HZ10" s="8" t="s">
        <v>1494</v>
      </c>
      <c r="IA10" s="8" t="s">
        <v>1495</v>
      </c>
      <c r="IB10" s="8" t="s">
        <v>1496</v>
      </c>
      <c r="IC10" s="8" t="s">
        <v>1497</v>
      </c>
      <c r="ID10" s="8" t="s">
        <v>1498</v>
      </c>
      <c r="IE10" s="8" t="s">
        <v>1499</v>
      </c>
      <c r="IF10" s="8" t="s">
        <v>1500</v>
      </c>
      <c r="IG10" s="8" t="s">
        <v>1501</v>
      </c>
      <c r="IH10" s="8" t="s">
        <v>1502</v>
      </c>
      <c r="II10" s="8" t="s">
        <v>1503</v>
      </c>
      <c r="IJ10" s="8" t="s">
        <v>1504</v>
      </c>
      <c r="IK10" s="8" t="s">
        <v>1505</v>
      </c>
      <c r="IL10" s="8" t="s">
        <v>1506</v>
      </c>
      <c r="IM10" s="8" t="s">
        <v>1507</v>
      </c>
      <c r="IN10" s="8" t="s">
        <v>1508</v>
      </c>
      <c r="IO10" s="8" t="s">
        <v>1509</v>
      </c>
      <c r="IP10" s="8" t="s">
        <v>1510</v>
      </c>
      <c r="IQ10" s="8" t="s">
        <v>1511</v>
      </c>
    </row>
    <row r="11" spans="1:251">
      <c r="A11" s="10">
        <v>42036</v>
      </c>
      <c r="B11" s="9">
        <v>3009.9560000000001</v>
      </c>
      <c r="C11" s="9">
        <v>2437.1239999999998</v>
      </c>
      <c r="D11" s="9">
        <v>2325.078</v>
      </c>
      <c r="E11" s="9">
        <v>59.08</v>
      </c>
      <c r="F11" s="9">
        <v>52.966000000000001</v>
      </c>
      <c r="G11" s="9">
        <v>60.432000000000002</v>
      </c>
      <c r="H11" s="9">
        <v>27.024999999999999</v>
      </c>
      <c r="I11" s="9">
        <v>16.759</v>
      </c>
      <c r="J11" s="9">
        <v>1916.374</v>
      </c>
      <c r="K11" s="9">
        <v>131.792</v>
      </c>
      <c r="L11" s="9">
        <v>108.268</v>
      </c>
      <c r="M11" s="9">
        <v>280.68900000000002</v>
      </c>
      <c r="N11" s="9">
        <v>359.20400000000001</v>
      </c>
      <c r="O11" s="9">
        <v>2077.9189999999999</v>
      </c>
      <c r="P11" s="9">
        <v>572.83299999999997</v>
      </c>
      <c r="Q11" s="9">
        <v>256.05599999999998</v>
      </c>
      <c r="R11" s="9">
        <v>3498.68</v>
      </c>
      <c r="S11" s="9">
        <v>407.27199999999999</v>
      </c>
      <c r="T11" s="9">
        <v>466.67099999999999</v>
      </c>
      <c r="U11" s="9">
        <v>441.84399999999999</v>
      </c>
      <c r="V11" s="9">
        <v>25.161000000000001</v>
      </c>
      <c r="W11" s="9">
        <v>22.488</v>
      </c>
      <c r="X11" s="9">
        <v>8.2420000000000009</v>
      </c>
      <c r="Y11" s="9">
        <v>14.246</v>
      </c>
      <c r="Z11" s="9">
        <v>7.7549999999999999</v>
      </c>
      <c r="AA11" s="9">
        <v>14.733000000000001</v>
      </c>
      <c r="AB11" s="9">
        <v>8.8650000000000002</v>
      </c>
      <c r="AC11" s="9">
        <v>2.548</v>
      </c>
      <c r="AD11" s="9">
        <v>8.2859999999999996</v>
      </c>
      <c r="AE11" s="9">
        <v>5.5759999999999996</v>
      </c>
      <c r="AF11" s="9">
        <v>6.5979999999999999</v>
      </c>
      <c r="AG11" s="9">
        <v>10.315</v>
      </c>
      <c r="AH11" s="9">
        <v>16.658000000000001</v>
      </c>
      <c r="AI11" s="9">
        <v>5.83</v>
      </c>
      <c r="AJ11" s="9">
        <v>2.6720000000000002</v>
      </c>
      <c r="AK11" s="9">
        <v>416.68299999999999</v>
      </c>
      <c r="AL11" s="9">
        <v>278.983</v>
      </c>
      <c r="AM11" s="9">
        <v>262.18700000000001</v>
      </c>
      <c r="AN11" s="9">
        <v>10.177</v>
      </c>
      <c r="AO11" s="9">
        <v>6.6189999999999998</v>
      </c>
      <c r="AP11" s="9">
        <v>10.724</v>
      </c>
      <c r="AQ11" s="9">
        <v>1.901</v>
      </c>
      <c r="AR11" s="9">
        <v>2.3210000000000002</v>
      </c>
      <c r="AS11" s="9">
        <v>227.73099999999999</v>
      </c>
      <c r="AT11" s="9">
        <v>19.349</v>
      </c>
      <c r="AU11" s="9">
        <v>7.1059999999999999</v>
      </c>
      <c r="AV11" s="9">
        <v>24.797999999999998</v>
      </c>
      <c r="AW11" s="9">
        <v>61.844000000000001</v>
      </c>
      <c r="AX11" s="9">
        <v>217.14</v>
      </c>
      <c r="AY11" s="9">
        <v>137.69999999999999</v>
      </c>
      <c r="AZ11" s="9">
        <v>24.827999999999999</v>
      </c>
      <c r="BA11" s="9">
        <v>466.67099999999999</v>
      </c>
      <c r="BB11" s="9">
        <v>868.76700000000005</v>
      </c>
      <c r="BC11" s="9">
        <v>825.904</v>
      </c>
      <c r="BD11" s="9">
        <v>66.488</v>
      </c>
      <c r="BE11" s="9">
        <v>59.624000000000002</v>
      </c>
      <c r="BF11" s="9">
        <v>34.945999999999998</v>
      </c>
      <c r="BG11" s="9">
        <v>24.678000000000001</v>
      </c>
      <c r="BH11" s="9">
        <v>49.097000000000001</v>
      </c>
      <c r="BI11" s="9">
        <v>10.526999999999999</v>
      </c>
      <c r="BJ11" s="9">
        <v>52.704999999999998</v>
      </c>
      <c r="BK11" s="9">
        <v>0</v>
      </c>
      <c r="BL11" s="9">
        <v>6.9189999999999996</v>
      </c>
      <c r="BM11" s="9">
        <v>24.408999999999999</v>
      </c>
      <c r="BN11" s="9">
        <v>17.526</v>
      </c>
      <c r="BO11" s="9">
        <v>17.689</v>
      </c>
      <c r="BP11" s="9">
        <v>48.34</v>
      </c>
      <c r="BQ11" s="9">
        <v>11.284000000000001</v>
      </c>
      <c r="BR11" s="9">
        <v>6.8639999999999999</v>
      </c>
      <c r="BS11" s="9">
        <v>759.41700000000003</v>
      </c>
      <c r="BT11" s="9">
        <v>632.58299999999997</v>
      </c>
      <c r="BU11" s="9">
        <v>600.29200000000003</v>
      </c>
      <c r="BV11" s="9">
        <v>20.248999999999999</v>
      </c>
      <c r="BW11" s="9">
        <v>12.042999999999999</v>
      </c>
      <c r="BX11" s="9">
        <v>21.919</v>
      </c>
      <c r="BY11" s="9">
        <v>1.393</v>
      </c>
      <c r="BZ11" s="9">
        <v>7.1669999999999998</v>
      </c>
      <c r="CA11" s="9">
        <v>507.12599999999998</v>
      </c>
      <c r="CB11" s="9">
        <v>45.332999999999998</v>
      </c>
      <c r="CC11" s="9">
        <v>29.632000000000001</v>
      </c>
      <c r="CD11" s="9">
        <v>50.493000000000002</v>
      </c>
      <c r="CE11" s="9">
        <v>118.40900000000001</v>
      </c>
      <c r="CF11" s="9">
        <v>514.17399999999998</v>
      </c>
      <c r="CG11" s="9">
        <v>126.833</v>
      </c>
      <c r="CH11" s="9">
        <v>42.862000000000002</v>
      </c>
      <c r="CI11" s="9">
        <v>868.76700000000005</v>
      </c>
      <c r="CJ11" s="9">
        <v>480.29700000000003</v>
      </c>
      <c r="CK11" s="9">
        <v>460.05399999999997</v>
      </c>
      <c r="CL11" s="9">
        <v>44.052</v>
      </c>
      <c r="CM11" s="9">
        <v>39.588000000000001</v>
      </c>
      <c r="CN11" s="9">
        <v>27.89</v>
      </c>
      <c r="CO11" s="9">
        <v>11.698</v>
      </c>
      <c r="CP11" s="9">
        <v>31.352</v>
      </c>
      <c r="CQ11" s="9">
        <v>8.2360000000000007</v>
      </c>
      <c r="CR11" s="9">
        <v>31.849</v>
      </c>
      <c r="CS11" s="9">
        <v>2.7650000000000001</v>
      </c>
      <c r="CT11" s="9">
        <v>4.9740000000000002</v>
      </c>
      <c r="CU11" s="9">
        <v>12.769</v>
      </c>
      <c r="CV11" s="9">
        <v>8.5510000000000002</v>
      </c>
      <c r="CW11" s="9">
        <v>18.268000000000001</v>
      </c>
      <c r="CX11" s="9">
        <v>25.802</v>
      </c>
      <c r="CY11" s="9">
        <v>13.786</v>
      </c>
      <c r="CZ11" s="9">
        <v>4.4640000000000004</v>
      </c>
      <c r="DA11" s="9">
        <v>416.00299999999999</v>
      </c>
      <c r="DB11" s="9">
        <v>289.43200000000002</v>
      </c>
      <c r="DC11" s="9">
        <v>284.47500000000002</v>
      </c>
      <c r="DD11" s="9">
        <v>4.3390000000000004</v>
      </c>
      <c r="DE11" s="9">
        <v>0.61699999999999999</v>
      </c>
      <c r="DF11" s="9">
        <v>3.7080000000000002</v>
      </c>
      <c r="DG11" s="9">
        <v>0.63200000000000001</v>
      </c>
      <c r="DH11" s="9">
        <v>0.61699999999999999</v>
      </c>
      <c r="DI11" s="9">
        <v>238.13300000000001</v>
      </c>
      <c r="DJ11" s="9">
        <v>7.98</v>
      </c>
      <c r="DK11" s="9">
        <v>11.462999999999999</v>
      </c>
      <c r="DL11" s="9">
        <v>31.856000000000002</v>
      </c>
      <c r="DM11" s="9">
        <v>31.126000000000001</v>
      </c>
      <c r="DN11" s="9">
        <v>258.30599999999998</v>
      </c>
      <c r="DO11" s="9">
        <v>126.571</v>
      </c>
      <c r="DP11" s="9">
        <v>20.242999999999999</v>
      </c>
      <c r="DQ11" s="9">
        <v>480.29700000000003</v>
      </c>
      <c r="DR11" s="9">
        <v>353.084</v>
      </c>
      <c r="DS11" s="9">
        <v>329.613</v>
      </c>
      <c r="DT11" s="9">
        <v>36.261000000000003</v>
      </c>
      <c r="DU11" s="9">
        <v>28.297000000000001</v>
      </c>
      <c r="DV11" s="9">
        <v>10.624000000000001</v>
      </c>
      <c r="DW11" s="9">
        <v>17.672999999999998</v>
      </c>
      <c r="DX11" s="9">
        <v>15.32</v>
      </c>
      <c r="DY11" s="9">
        <v>12.977</v>
      </c>
      <c r="DZ11" s="9">
        <v>12.222</v>
      </c>
      <c r="EA11" s="9">
        <v>6.4619999999999997</v>
      </c>
      <c r="EB11" s="9">
        <v>7.9160000000000004</v>
      </c>
      <c r="EC11" s="9">
        <v>1.7070000000000001</v>
      </c>
      <c r="ED11" s="9">
        <v>14.753</v>
      </c>
      <c r="EE11" s="9">
        <v>11.837</v>
      </c>
      <c r="EF11" s="9">
        <v>16.818000000000001</v>
      </c>
      <c r="EG11" s="9">
        <v>11.478999999999999</v>
      </c>
      <c r="EH11" s="9">
        <v>7.9640000000000004</v>
      </c>
      <c r="EI11" s="9">
        <v>293.35199999999998</v>
      </c>
      <c r="EJ11" s="9">
        <v>269.42500000000001</v>
      </c>
      <c r="EK11" s="9">
        <v>262.51799999999997</v>
      </c>
      <c r="EL11" s="9">
        <v>5.8179999999999996</v>
      </c>
      <c r="EM11" s="9">
        <v>1.089</v>
      </c>
      <c r="EN11" s="9">
        <v>3.5670000000000002</v>
      </c>
      <c r="EO11" s="9">
        <v>2.1179999999999999</v>
      </c>
      <c r="EP11" s="9">
        <v>1.2230000000000001</v>
      </c>
      <c r="EQ11" s="9">
        <v>187.489</v>
      </c>
      <c r="ER11" s="9">
        <v>15.521000000000001</v>
      </c>
      <c r="ES11" s="9">
        <v>18.556999999999999</v>
      </c>
      <c r="ET11" s="9">
        <v>47.857999999999997</v>
      </c>
      <c r="EU11" s="9">
        <v>28.684999999999999</v>
      </c>
      <c r="EV11" s="9">
        <v>240.74100000000001</v>
      </c>
      <c r="EW11" s="9">
        <v>23.927</v>
      </c>
      <c r="EX11" s="9">
        <v>23.471</v>
      </c>
      <c r="EY11" s="9">
        <v>353.084</v>
      </c>
      <c r="EZ11" s="9">
        <v>485.43200000000002</v>
      </c>
      <c r="FA11" s="9">
        <v>461.49799999999999</v>
      </c>
      <c r="FB11" s="9">
        <v>35.429000000000002</v>
      </c>
      <c r="FC11" s="9">
        <v>29.896999999999998</v>
      </c>
      <c r="FD11" s="9">
        <v>10.121</v>
      </c>
      <c r="FE11" s="9">
        <v>19.774999999999999</v>
      </c>
      <c r="FF11" s="9">
        <v>16.873000000000001</v>
      </c>
      <c r="FG11" s="9">
        <v>13.023</v>
      </c>
      <c r="FH11" s="9">
        <v>12.507999999999999</v>
      </c>
      <c r="FI11" s="9">
        <v>9.8859999999999992</v>
      </c>
      <c r="FJ11" s="9">
        <v>7.5019999999999998</v>
      </c>
      <c r="FK11" s="9">
        <v>10.318</v>
      </c>
      <c r="FL11" s="9">
        <v>9.3520000000000003</v>
      </c>
      <c r="FM11" s="9">
        <v>10.227</v>
      </c>
      <c r="FN11" s="9">
        <v>20.81</v>
      </c>
      <c r="FO11" s="9">
        <v>9.0860000000000003</v>
      </c>
      <c r="FP11" s="9">
        <v>5.532</v>
      </c>
      <c r="FQ11" s="9">
        <v>426.07</v>
      </c>
      <c r="FR11" s="9">
        <v>365.642</v>
      </c>
      <c r="FS11" s="9">
        <v>338.29199999999997</v>
      </c>
      <c r="FT11" s="9">
        <v>10.712</v>
      </c>
      <c r="FU11" s="9">
        <v>16.638000000000002</v>
      </c>
      <c r="FV11" s="9">
        <v>11.539</v>
      </c>
      <c r="FW11" s="9">
        <v>12.407</v>
      </c>
      <c r="FX11" s="9">
        <v>1.7130000000000001</v>
      </c>
      <c r="FY11" s="9">
        <v>305.62400000000002</v>
      </c>
      <c r="FZ11" s="9">
        <v>17.91</v>
      </c>
      <c r="GA11" s="9">
        <v>13.571999999999999</v>
      </c>
      <c r="GB11" s="9">
        <v>28.536000000000001</v>
      </c>
      <c r="GC11" s="9">
        <v>53.872</v>
      </c>
      <c r="GD11" s="9">
        <v>311.77</v>
      </c>
      <c r="GE11" s="9">
        <v>60.427999999999997</v>
      </c>
      <c r="GF11" s="9">
        <v>23.934000000000001</v>
      </c>
      <c r="GG11" s="9">
        <v>485.43200000000002</v>
      </c>
      <c r="GH11" s="9">
        <v>323.81200000000001</v>
      </c>
      <c r="GI11" s="9">
        <v>297.09199999999998</v>
      </c>
      <c r="GJ11" s="9">
        <v>26.513000000000002</v>
      </c>
      <c r="GK11" s="9">
        <v>22.099</v>
      </c>
      <c r="GL11" s="9">
        <v>11.081</v>
      </c>
      <c r="GM11" s="9">
        <v>11.018000000000001</v>
      </c>
      <c r="GN11" s="9">
        <v>12.802</v>
      </c>
      <c r="GO11" s="9">
        <v>9.2970000000000006</v>
      </c>
      <c r="GP11" s="9">
        <v>13.382</v>
      </c>
      <c r="GQ11" s="9">
        <v>7.609</v>
      </c>
      <c r="GR11" s="9">
        <v>0.624</v>
      </c>
      <c r="GS11" s="9">
        <v>9.3879999999999999</v>
      </c>
      <c r="GT11" s="9">
        <v>8.8309999999999995</v>
      </c>
      <c r="GU11" s="9">
        <v>3.88</v>
      </c>
      <c r="GV11" s="9">
        <v>15.241</v>
      </c>
      <c r="GW11" s="9">
        <v>6.8579999999999997</v>
      </c>
      <c r="GX11" s="9">
        <v>4.415</v>
      </c>
      <c r="GY11" s="9">
        <v>270.57799999999997</v>
      </c>
      <c r="GZ11" s="9">
        <v>244.44300000000001</v>
      </c>
      <c r="HA11" s="9">
        <v>233.875</v>
      </c>
      <c r="HB11" s="9">
        <v>2.649</v>
      </c>
      <c r="HC11" s="9">
        <v>7.9189999999999996</v>
      </c>
      <c r="HD11" s="9">
        <v>3.395</v>
      </c>
      <c r="HE11" s="9">
        <v>4.4109999999999996</v>
      </c>
      <c r="HF11" s="9">
        <v>2.3860000000000001</v>
      </c>
      <c r="HG11" s="9">
        <v>170.34399999999999</v>
      </c>
      <c r="HH11" s="9">
        <v>13.186999999999999</v>
      </c>
      <c r="HI11" s="9">
        <v>16.027999999999999</v>
      </c>
      <c r="HJ11" s="9">
        <v>44.883000000000003</v>
      </c>
      <c r="HK11" s="9">
        <v>33.177999999999997</v>
      </c>
      <c r="HL11" s="9">
        <v>211.26499999999999</v>
      </c>
      <c r="HM11" s="9">
        <v>26.135999999999999</v>
      </c>
      <c r="HN11" s="9">
        <v>26.72</v>
      </c>
      <c r="HO11" s="9">
        <v>323.81200000000001</v>
      </c>
      <c r="HP11" s="9">
        <v>214.68899999999999</v>
      </c>
      <c r="HQ11" s="9">
        <v>199.154</v>
      </c>
      <c r="HR11" s="9">
        <v>22.356000000000002</v>
      </c>
      <c r="HS11" s="9">
        <v>19.359000000000002</v>
      </c>
      <c r="HT11" s="9">
        <v>10.228999999999999</v>
      </c>
      <c r="HU11" s="9">
        <v>9.1300000000000008</v>
      </c>
      <c r="HV11" s="9">
        <v>14.201000000000001</v>
      </c>
      <c r="HW11" s="9">
        <v>5.1580000000000004</v>
      </c>
      <c r="HX11" s="9">
        <v>14.201000000000001</v>
      </c>
      <c r="HY11" s="9">
        <v>1.946</v>
      </c>
      <c r="HZ11" s="9">
        <v>3.2120000000000002</v>
      </c>
      <c r="IA11" s="9">
        <v>4.5590000000000002</v>
      </c>
      <c r="IB11" s="9">
        <v>6.6189999999999998</v>
      </c>
      <c r="IC11" s="9">
        <v>8.1809999999999992</v>
      </c>
      <c r="ID11" s="9">
        <v>11.173</v>
      </c>
      <c r="IE11" s="9">
        <v>8.1859999999999999</v>
      </c>
      <c r="IF11" s="9">
        <v>2.996</v>
      </c>
      <c r="IG11" s="9">
        <v>176.79900000000001</v>
      </c>
      <c r="IH11" s="9">
        <v>146.09700000000001</v>
      </c>
      <c r="II11" s="9">
        <v>139.399</v>
      </c>
      <c r="IJ11" s="9">
        <v>3.3849999999999998</v>
      </c>
      <c r="IK11" s="9">
        <v>3.3119999999999998</v>
      </c>
      <c r="IL11" s="9">
        <v>3.3849999999999998</v>
      </c>
      <c r="IM11" s="9">
        <v>1.3180000000000001</v>
      </c>
      <c r="IN11" s="9">
        <v>1.331</v>
      </c>
      <c r="IO11" s="9">
        <v>117.556</v>
      </c>
      <c r="IP11" s="9">
        <v>3.7570000000000001</v>
      </c>
      <c r="IQ11" s="9">
        <v>6.1040000000000001</v>
      </c>
    </row>
    <row r="12" spans="1:251">
      <c r="A12" s="10">
        <v>42401</v>
      </c>
      <c r="B12" s="9">
        <v>3096.846</v>
      </c>
      <c r="C12" s="9">
        <v>2496.7399999999998</v>
      </c>
      <c r="D12" s="9">
        <v>2376.5839999999998</v>
      </c>
      <c r="E12" s="9">
        <v>64.424000000000007</v>
      </c>
      <c r="F12" s="9">
        <v>55.277000000000001</v>
      </c>
      <c r="G12" s="9">
        <v>56.350999999999999</v>
      </c>
      <c r="H12" s="9">
        <v>34.939</v>
      </c>
      <c r="I12" s="9">
        <v>22.18</v>
      </c>
      <c r="J12" s="9">
        <v>1962.1020000000001</v>
      </c>
      <c r="K12" s="9">
        <v>137.44800000000001</v>
      </c>
      <c r="L12" s="9">
        <v>102.28100000000001</v>
      </c>
      <c r="M12" s="9">
        <v>294.90899999999999</v>
      </c>
      <c r="N12" s="9">
        <v>370.36900000000003</v>
      </c>
      <c r="O12" s="9">
        <v>2126.3710000000001</v>
      </c>
      <c r="P12" s="9">
        <v>600.10699999999997</v>
      </c>
      <c r="Q12" s="9">
        <v>280.291</v>
      </c>
      <c r="R12" s="9">
        <v>3603.5790000000002</v>
      </c>
      <c r="S12" s="9">
        <v>475.08</v>
      </c>
      <c r="T12" s="9">
        <v>519.61099999999999</v>
      </c>
      <c r="U12" s="9">
        <v>504.64499999999998</v>
      </c>
      <c r="V12" s="9">
        <v>40.14</v>
      </c>
      <c r="W12" s="9">
        <v>38.197000000000003</v>
      </c>
      <c r="X12" s="9">
        <v>14.786</v>
      </c>
      <c r="Y12" s="9">
        <v>23.411999999999999</v>
      </c>
      <c r="Z12" s="9">
        <v>20.12</v>
      </c>
      <c r="AA12" s="9">
        <v>18.077000000000002</v>
      </c>
      <c r="AB12" s="9">
        <v>21.434999999999999</v>
      </c>
      <c r="AC12" s="9">
        <v>2.4590000000000001</v>
      </c>
      <c r="AD12" s="9">
        <v>12.209</v>
      </c>
      <c r="AE12" s="9">
        <v>13.939</v>
      </c>
      <c r="AF12" s="9">
        <v>6.8860000000000001</v>
      </c>
      <c r="AG12" s="9">
        <v>17.372</v>
      </c>
      <c r="AH12" s="9">
        <v>27.393000000000001</v>
      </c>
      <c r="AI12" s="9">
        <v>10.804</v>
      </c>
      <c r="AJ12" s="9">
        <v>1.9430000000000001</v>
      </c>
      <c r="AK12" s="9">
        <v>464.505</v>
      </c>
      <c r="AL12" s="9">
        <v>295.68200000000002</v>
      </c>
      <c r="AM12" s="9">
        <v>271.18599999999998</v>
      </c>
      <c r="AN12" s="9">
        <v>14.36</v>
      </c>
      <c r="AO12" s="9">
        <v>10.135</v>
      </c>
      <c r="AP12" s="9">
        <v>12.557</v>
      </c>
      <c r="AQ12" s="9">
        <v>2.41</v>
      </c>
      <c r="AR12" s="9">
        <v>7.6</v>
      </c>
      <c r="AS12" s="9">
        <v>247.59100000000001</v>
      </c>
      <c r="AT12" s="9">
        <v>14.177</v>
      </c>
      <c r="AU12" s="9">
        <v>8.7469999999999999</v>
      </c>
      <c r="AV12" s="9">
        <v>25.167000000000002</v>
      </c>
      <c r="AW12" s="9">
        <v>69.492999999999995</v>
      </c>
      <c r="AX12" s="9">
        <v>226.18899999999999</v>
      </c>
      <c r="AY12" s="9">
        <v>168.82300000000001</v>
      </c>
      <c r="AZ12" s="9">
        <v>14.965</v>
      </c>
      <c r="BA12" s="9">
        <v>519.61099999999999</v>
      </c>
      <c r="BB12" s="9">
        <v>889.69899999999996</v>
      </c>
      <c r="BC12" s="9">
        <v>844.90099999999995</v>
      </c>
      <c r="BD12" s="9">
        <v>68.522000000000006</v>
      </c>
      <c r="BE12" s="9">
        <v>62.491999999999997</v>
      </c>
      <c r="BF12" s="9">
        <v>35.628</v>
      </c>
      <c r="BG12" s="9">
        <v>26.864000000000001</v>
      </c>
      <c r="BH12" s="9">
        <v>47.875</v>
      </c>
      <c r="BI12" s="9">
        <v>14.617000000000001</v>
      </c>
      <c r="BJ12" s="9">
        <v>49.070999999999998</v>
      </c>
      <c r="BK12" s="9">
        <v>0.58899999999999997</v>
      </c>
      <c r="BL12" s="9">
        <v>10.606999999999999</v>
      </c>
      <c r="BM12" s="9">
        <v>20.641999999999999</v>
      </c>
      <c r="BN12" s="9">
        <v>20.198</v>
      </c>
      <c r="BO12" s="9">
        <v>21.652000000000001</v>
      </c>
      <c r="BP12" s="9">
        <v>42.756999999999998</v>
      </c>
      <c r="BQ12" s="9">
        <v>19.734000000000002</v>
      </c>
      <c r="BR12" s="9">
        <v>6.0309999999999997</v>
      </c>
      <c r="BS12" s="9">
        <v>776.37900000000002</v>
      </c>
      <c r="BT12" s="9">
        <v>653.45399999999995</v>
      </c>
      <c r="BU12" s="9">
        <v>626.27499999999998</v>
      </c>
      <c r="BV12" s="9">
        <v>20.873000000000001</v>
      </c>
      <c r="BW12" s="9">
        <v>6.306</v>
      </c>
      <c r="BX12" s="9">
        <v>23.35</v>
      </c>
      <c r="BY12" s="9">
        <v>0.67200000000000004</v>
      </c>
      <c r="BZ12" s="9">
        <v>3.157</v>
      </c>
      <c r="CA12" s="9">
        <v>515.26400000000001</v>
      </c>
      <c r="CB12" s="9">
        <v>41.137999999999998</v>
      </c>
      <c r="CC12" s="9">
        <v>27.039000000000001</v>
      </c>
      <c r="CD12" s="9">
        <v>70.013000000000005</v>
      </c>
      <c r="CE12" s="9">
        <v>118.15300000000001</v>
      </c>
      <c r="CF12" s="9">
        <v>535.30100000000004</v>
      </c>
      <c r="CG12" s="9">
        <v>122.925</v>
      </c>
      <c r="CH12" s="9">
        <v>44.798000000000002</v>
      </c>
      <c r="CI12" s="9">
        <v>889.69899999999996</v>
      </c>
      <c r="CJ12" s="9">
        <v>455.04700000000003</v>
      </c>
      <c r="CK12" s="9">
        <v>434.24299999999999</v>
      </c>
      <c r="CL12" s="9">
        <v>41.695</v>
      </c>
      <c r="CM12" s="9">
        <v>39.173000000000002</v>
      </c>
      <c r="CN12" s="9">
        <v>23.29</v>
      </c>
      <c r="CO12" s="9">
        <v>15.882999999999999</v>
      </c>
      <c r="CP12" s="9">
        <v>26.163</v>
      </c>
      <c r="CQ12" s="9">
        <v>13.01</v>
      </c>
      <c r="CR12" s="9">
        <v>26.33</v>
      </c>
      <c r="CS12" s="9">
        <v>3.65</v>
      </c>
      <c r="CT12" s="9">
        <v>9.1920000000000002</v>
      </c>
      <c r="CU12" s="9">
        <v>17.027000000000001</v>
      </c>
      <c r="CV12" s="9">
        <v>6.5129999999999999</v>
      </c>
      <c r="CW12" s="9">
        <v>15.632</v>
      </c>
      <c r="CX12" s="9">
        <v>23.315000000000001</v>
      </c>
      <c r="CY12" s="9">
        <v>15.858000000000001</v>
      </c>
      <c r="CZ12" s="9">
        <v>2.5219999999999998</v>
      </c>
      <c r="DA12" s="9">
        <v>392.548</v>
      </c>
      <c r="DB12" s="9">
        <v>276.71800000000002</v>
      </c>
      <c r="DC12" s="9">
        <v>263.33300000000003</v>
      </c>
      <c r="DD12" s="9">
        <v>8.3450000000000006</v>
      </c>
      <c r="DE12" s="9">
        <v>5.04</v>
      </c>
      <c r="DF12" s="9">
        <v>6.3109999999999999</v>
      </c>
      <c r="DG12" s="9">
        <v>3.403</v>
      </c>
      <c r="DH12" s="9">
        <v>2.1320000000000001</v>
      </c>
      <c r="DI12" s="9">
        <v>230.01300000000001</v>
      </c>
      <c r="DJ12" s="9">
        <v>12.723000000000001</v>
      </c>
      <c r="DK12" s="9">
        <v>5.3739999999999997</v>
      </c>
      <c r="DL12" s="9">
        <v>28.608000000000001</v>
      </c>
      <c r="DM12" s="9">
        <v>34.625</v>
      </c>
      <c r="DN12" s="9">
        <v>242.09299999999999</v>
      </c>
      <c r="DO12" s="9">
        <v>115.83</v>
      </c>
      <c r="DP12" s="9">
        <v>20.803999999999998</v>
      </c>
      <c r="DQ12" s="9">
        <v>455.04700000000003</v>
      </c>
      <c r="DR12" s="9">
        <v>360.97</v>
      </c>
      <c r="DS12" s="9">
        <v>338.93400000000003</v>
      </c>
      <c r="DT12" s="9">
        <v>43.313000000000002</v>
      </c>
      <c r="DU12" s="9">
        <v>31.808</v>
      </c>
      <c r="DV12" s="9">
        <v>16.015000000000001</v>
      </c>
      <c r="DW12" s="9">
        <v>15.792999999999999</v>
      </c>
      <c r="DX12" s="9">
        <v>18.844999999999999</v>
      </c>
      <c r="DY12" s="9">
        <v>12.962999999999999</v>
      </c>
      <c r="DZ12" s="9">
        <v>17.091999999999999</v>
      </c>
      <c r="EA12" s="9">
        <v>5.9020000000000001</v>
      </c>
      <c r="EB12" s="9">
        <v>8.1080000000000005</v>
      </c>
      <c r="EC12" s="9">
        <v>5.37</v>
      </c>
      <c r="ED12" s="9">
        <v>15.920999999999999</v>
      </c>
      <c r="EE12" s="9">
        <v>10.516999999999999</v>
      </c>
      <c r="EF12" s="9">
        <v>19.966999999999999</v>
      </c>
      <c r="EG12" s="9">
        <v>11.840999999999999</v>
      </c>
      <c r="EH12" s="9">
        <v>11.505000000000001</v>
      </c>
      <c r="EI12" s="9">
        <v>295.62099999999998</v>
      </c>
      <c r="EJ12" s="9">
        <v>256.75200000000001</v>
      </c>
      <c r="EK12" s="9">
        <v>251.51900000000001</v>
      </c>
      <c r="EL12" s="9">
        <v>2.3380000000000001</v>
      </c>
      <c r="EM12" s="9">
        <v>2.895</v>
      </c>
      <c r="EN12" s="9">
        <v>0.55600000000000005</v>
      </c>
      <c r="EO12" s="9">
        <v>3.5259999999999998</v>
      </c>
      <c r="EP12" s="9">
        <v>1.151</v>
      </c>
      <c r="EQ12" s="9">
        <v>185.696</v>
      </c>
      <c r="ER12" s="9">
        <v>16.651</v>
      </c>
      <c r="ES12" s="9">
        <v>13.413</v>
      </c>
      <c r="ET12" s="9">
        <v>40.993000000000002</v>
      </c>
      <c r="EU12" s="9">
        <v>22.815999999999999</v>
      </c>
      <c r="EV12" s="9">
        <v>233.93600000000001</v>
      </c>
      <c r="EW12" s="9">
        <v>38.869</v>
      </c>
      <c r="EX12" s="9">
        <v>22.035</v>
      </c>
      <c r="EY12" s="9">
        <v>360.97</v>
      </c>
      <c r="EZ12" s="9">
        <v>535.50900000000001</v>
      </c>
      <c r="FA12" s="9">
        <v>502.55700000000002</v>
      </c>
      <c r="FB12" s="9">
        <v>40.238999999999997</v>
      </c>
      <c r="FC12" s="9">
        <v>35.972000000000001</v>
      </c>
      <c r="FD12" s="9">
        <v>12.026999999999999</v>
      </c>
      <c r="FE12" s="9">
        <v>23.943999999999999</v>
      </c>
      <c r="FF12" s="9">
        <v>19.902000000000001</v>
      </c>
      <c r="FG12" s="9">
        <v>16.07</v>
      </c>
      <c r="FH12" s="9">
        <v>13.692</v>
      </c>
      <c r="FI12" s="9">
        <v>13.340999999999999</v>
      </c>
      <c r="FJ12" s="9">
        <v>8.9390000000000001</v>
      </c>
      <c r="FK12" s="9">
        <v>11.646000000000001</v>
      </c>
      <c r="FL12" s="9">
        <v>12.205</v>
      </c>
      <c r="FM12" s="9">
        <v>12.121</v>
      </c>
      <c r="FN12" s="9">
        <v>19.074000000000002</v>
      </c>
      <c r="FO12" s="9">
        <v>16.898</v>
      </c>
      <c r="FP12" s="9">
        <v>4.2679999999999998</v>
      </c>
      <c r="FQ12" s="9">
        <v>462.31799999999998</v>
      </c>
      <c r="FR12" s="9">
        <v>400.29</v>
      </c>
      <c r="FS12" s="9">
        <v>374.20699999999999</v>
      </c>
      <c r="FT12" s="9">
        <v>9.4909999999999997</v>
      </c>
      <c r="FU12" s="9">
        <v>16.591999999999999</v>
      </c>
      <c r="FV12" s="9">
        <v>8.1780000000000008</v>
      </c>
      <c r="FW12" s="9">
        <v>13.164999999999999</v>
      </c>
      <c r="FX12" s="9">
        <v>4.1449999999999996</v>
      </c>
      <c r="FY12" s="9">
        <v>332.59399999999999</v>
      </c>
      <c r="FZ12" s="9">
        <v>22.324999999999999</v>
      </c>
      <c r="GA12" s="9">
        <v>12.948</v>
      </c>
      <c r="GB12" s="9">
        <v>32.423000000000002</v>
      </c>
      <c r="GC12" s="9">
        <v>60.802999999999997</v>
      </c>
      <c r="GD12" s="9">
        <v>339.48700000000002</v>
      </c>
      <c r="GE12" s="9">
        <v>62.027999999999999</v>
      </c>
      <c r="GF12" s="9">
        <v>32.951000000000001</v>
      </c>
      <c r="GG12" s="9">
        <v>535.50900000000001</v>
      </c>
      <c r="GH12" s="9">
        <v>341.541</v>
      </c>
      <c r="GI12" s="9">
        <v>318.70699999999999</v>
      </c>
      <c r="GJ12" s="9">
        <v>33.390999999999998</v>
      </c>
      <c r="GK12" s="9">
        <v>31.722000000000001</v>
      </c>
      <c r="GL12" s="9">
        <v>11.631</v>
      </c>
      <c r="GM12" s="9">
        <v>20.091000000000001</v>
      </c>
      <c r="GN12" s="9">
        <v>13.99</v>
      </c>
      <c r="GO12" s="9">
        <v>17.731999999999999</v>
      </c>
      <c r="GP12" s="9">
        <v>17.396999999999998</v>
      </c>
      <c r="GQ12" s="9">
        <v>12.195</v>
      </c>
      <c r="GR12" s="9">
        <v>0.69899999999999995</v>
      </c>
      <c r="GS12" s="9">
        <v>7.6219999999999999</v>
      </c>
      <c r="GT12" s="9">
        <v>13.244999999999999</v>
      </c>
      <c r="GU12" s="9">
        <v>10.855</v>
      </c>
      <c r="GV12" s="9">
        <v>21.992000000000001</v>
      </c>
      <c r="GW12" s="9">
        <v>9.73</v>
      </c>
      <c r="GX12" s="9">
        <v>1.669</v>
      </c>
      <c r="GY12" s="9">
        <v>285.315</v>
      </c>
      <c r="GZ12" s="9">
        <v>255.13200000000001</v>
      </c>
      <c r="HA12" s="9">
        <v>243.333</v>
      </c>
      <c r="HB12" s="9">
        <v>5.6050000000000004</v>
      </c>
      <c r="HC12" s="9">
        <v>6.194</v>
      </c>
      <c r="HD12" s="9">
        <v>2.8069999999999999</v>
      </c>
      <c r="HE12" s="9">
        <v>7.1369999999999996</v>
      </c>
      <c r="HF12" s="9">
        <v>1.3169999999999999</v>
      </c>
      <c r="HG12" s="9">
        <v>176.33699999999999</v>
      </c>
      <c r="HH12" s="9">
        <v>16.068999999999999</v>
      </c>
      <c r="HI12" s="9">
        <v>18.558</v>
      </c>
      <c r="HJ12" s="9">
        <v>44.167999999999999</v>
      </c>
      <c r="HK12" s="9">
        <v>35.241</v>
      </c>
      <c r="HL12" s="9">
        <v>219.89</v>
      </c>
      <c r="HM12" s="9">
        <v>30.184000000000001</v>
      </c>
      <c r="HN12" s="9">
        <v>22.835000000000001</v>
      </c>
      <c r="HO12" s="9">
        <v>341.541</v>
      </c>
      <c r="HP12" s="9">
        <v>201.16</v>
      </c>
      <c r="HQ12" s="9">
        <v>187.95699999999999</v>
      </c>
      <c r="HR12" s="9">
        <v>18.832000000000001</v>
      </c>
      <c r="HS12" s="9">
        <v>17.669</v>
      </c>
      <c r="HT12" s="9">
        <v>7.2519999999999998</v>
      </c>
      <c r="HU12" s="9">
        <v>10.417</v>
      </c>
      <c r="HV12" s="9">
        <v>12.769</v>
      </c>
      <c r="HW12" s="9">
        <v>4.9009999999999998</v>
      </c>
      <c r="HX12" s="9">
        <v>13.901999999999999</v>
      </c>
      <c r="HY12" s="9">
        <v>1.2190000000000001</v>
      </c>
      <c r="HZ12" s="9">
        <v>1.6839999999999999</v>
      </c>
      <c r="IA12" s="9">
        <v>7.2430000000000003</v>
      </c>
      <c r="IB12" s="9">
        <v>7.8140000000000001</v>
      </c>
      <c r="IC12" s="9">
        <v>2.6120000000000001</v>
      </c>
      <c r="ID12" s="9">
        <v>10.031000000000001</v>
      </c>
      <c r="IE12" s="9">
        <v>7.6379999999999999</v>
      </c>
      <c r="IF12" s="9">
        <v>1.163</v>
      </c>
      <c r="IG12" s="9">
        <v>169.125</v>
      </c>
      <c r="IH12" s="9">
        <v>148.19800000000001</v>
      </c>
      <c r="II12" s="9">
        <v>144.80199999999999</v>
      </c>
      <c r="IJ12" s="9">
        <v>0.67700000000000005</v>
      </c>
      <c r="IK12" s="9">
        <v>2.7189999999999999</v>
      </c>
      <c r="IL12" s="9">
        <v>0.67700000000000005</v>
      </c>
      <c r="IM12" s="9">
        <v>0.88300000000000001</v>
      </c>
      <c r="IN12" s="9">
        <v>1.2669999999999999</v>
      </c>
      <c r="IO12" s="9">
        <v>118.58199999999999</v>
      </c>
      <c r="IP12" s="9">
        <v>3.6160000000000001</v>
      </c>
      <c r="IQ12" s="9">
        <v>4.8860000000000001</v>
      </c>
    </row>
    <row r="13" spans="1:251">
      <c r="A13" s="10">
        <v>42767</v>
      </c>
      <c r="B13" s="9">
        <v>3086.029</v>
      </c>
      <c r="C13" s="9">
        <v>2532.6280000000002</v>
      </c>
      <c r="D13" s="9">
        <v>2432.7689999999998</v>
      </c>
      <c r="E13" s="9">
        <v>55.817999999999998</v>
      </c>
      <c r="F13" s="9">
        <v>42.228999999999999</v>
      </c>
      <c r="G13" s="9">
        <v>60.082999999999998</v>
      </c>
      <c r="H13" s="9">
        <v>22.948</v>
      </c>
      <c r="I13" s="9">
        <v>10.504</v>
      </c>
      <c r="J13" s="9">
        <v>2021.241</v>
      </c>
      <c r="K13" s="9">
        <v>114.79600000000001</v>
      </c>
      <c r="L13" s="9">
        <v>118.18899999999999</v>
      </c>
      <c r="M13" s="9">
        <v>278.40100000000001</v>
      </c>
      <c r="N13" s="9">
        <v>368.77100000000002</v>
      </c>
      <c r="O13" s="9">
        <v>2163.857</v>
      </c>
      <c r="P13" s="9">
        <v>553.40099999999995</v>
      </c>
      <c r="Q13" s="9">
        <v>294.947</v>
      </c>
      <c r="R13" s="9">
        <v>3576.913</v>
      </c>
      <c r="S13" s="9">
        <v>476.42200000000003</v>
      </c>
      <c r="T13" s="9">
        <v>484.964</v>
      </c>
      <c r="U13" s="9">
        <v>458.80900000000003</v>
      </c>
      <c r="V13" s="9">
        <v>28.664999999999999</v>
      </c>
      <c r="W13" s="9">
        <v>25.978000000000002</v>
      </c>
      <c r="X13" s="9">
        <v>11.212999999999999</v>
      </c>
      <c r="Y13" s="9">
        <v>14.765000000000001</v>
      </c>
      <c r="Z13" s="9">
        <v>15.728999999999999</v>
      </c>
      <c r="AA13" s="9">
        <v>10.249000000000001</v>
      </c>
      <c r="AB13" s="9">
        <v>14.427</v>
      </c>
      <c r="AC13" s="9">
        <v>0.61599999999999999</v>
      </c>
      <c r="AD13" s="9">
        <v>5.8449999999999998</v>
      </c>
      <c r="AE13" s="9">
        <v>8.6820000000000004</v>
      </c>
      <c r="AF13" s="9">
        <v>4.6159999999999997</v>
      </c>
      <c r="AG13" s="9">
        <v>12.679</v>
      </c>
      <c r="AH13" s="9">
        <v>19.495000000000001</v>
      </c>
      <c r="AI13" s="9">
        <v>6.4829999999999997</v>
      </c>
      <c r="AJ13" s="9">
        <v>2.6880000000000002</v>
      </c>
      <c r="AK13" s="9">
        <v>430.14400000000001</v>
      </c>
      <c r="AL13" s="9">
        <v>280.72500000000002</v>
      </c>
      <c r="AM13" s="9">
        <v>266.98599999999999</v>
      </c>
      <c r="AN13" s="9">
        <v>6.5060000000000002</v>
      </c>
      <c r="AO13" s="9">
        <v>7.2329999999999997</v>
      </c>
      <c r="AP13" s="9">
        <v>9.641</v>
      </c>
      <c r="AQ13" s="9">
        <v>1.8</v>
      </c>
      <c r="AR13" s="9">
        <v>1.698</v>
      </c>
      <c r="AS13" s="9">
        <v>233.96299999999999</v>
      </c>
      <c r="AT13" s="9">
        <v>15.586</v>
      </c>
      <c r="AU13" s="9">
        <v>8.6379999999999999</v>
      </c>
      <c r="AV13" s="9">
        <v>22.538</v>
      </c>
      <c r="AW13" s="9">
        <v>57.023000000000003</v>
      </c>
      <c r="AX13" s="9">
        <v>223.702</v>
      </c>
      <c r="AY13" s="9">
        <v>149.41900000000001</v>
      </c>
      <c r="AZ13" s="9">
        <v>26.155000000000001</v>
      </c>
      <c r="BA13" s="9">
        <v>484.964</v>
      </c>
      <c r="BB13" s="9">
        <v>988.52200000000005</v>
      </c>
      <c r="BC13" s="9">
        <v>942.726</v>
      </c>
      <c r="BD13" s="9">
        <v>73.116</v>
      </c>
      <c r="BE13" s="9">
        <v>69.271000000000001</v>
      </c>
      <c r="BF13" s="9">
        <v>33.965000000000003</v>
      </c>
      <c r="BG13" s="9">
        <v>35.305999999999997</v>
      </c>
      <c r="BH13" s="9">
        <v>61.37</v>
      </c>
      <c r="BI13" s="9">
        <v>7.9009999999999998</v>
      </c>
      <c r="BJ13" s="9">
        <v>62.457999999999998</v>
      </c>
      <c r="BK13" s="9">
        <v>1.218</v>
      </c>
      <c r="BL13" s="9">
        <v>4.84</v>
      </c>
      <c r="BM13" s="9">
        <v>30.547000000000001</v>
      </c>
      <c r="BN13" s="9">
        <v>18.89</v>
      </c>
      <c r="BO13" s="9">
        <v>19.834</v>
      </c>
      <c r="BP13" s="9">
        <v>53.469000000000001</v>
      </c>
      <c r="BQ13" s="9">
        <v>15.802</v>
      </c>
      <c r="BR13" s="9">
        <v>3.8450000000000002</v>
      </c>
      <c r="BS13" s="9">
        <v>869.61</v>
      </c>
      <c r="BT13" s="9">
        <v>725.20799999999997</v>
      </c>
      <c r="BU13" s="9">
        <v>697.447</v>
      </c>
      <c r="BV13" s="9">
        <v>20.925000000000001</v>
      </c>
      <c r="BW13" s="9">
        <v>6.8360000000000003</v>
      </c>
      <c r="BX13" s="9">
        <v>23.048999999999999</v>
      </c>
      <c r="BY13" s="9">
        <v>1.7509999999999999</v>
      </c>
      <c r="BZ13" s="9">
        <v>2.4540000000000002</v>
      </c>
      <c r="CA13" s="9">
        <v>585.85500000000002</v>
      </c>
      <c r="CB13" s="9">
        <v>36.01</v>
      </c>
      <c r="CC13" s="9">
        <v>30.236999999999998</v>
      </c>
      <c r="CD13" s="9">
        <v>73.105999999999995</v>
      </c>
      <c r="CE13" s="9">
        <v>133.15899999999999</v>
      </c>
      <c r="CF13" s="9">
        <v>592.048</v>
      </c>
      <c r="CG13" s="9">
        <v>144.40199999999999</v>
      </c>
      <c r="CH13" s="9">
        <v>45.795999999999999</v>
      </c>
      <c r="CI13" s="9">
        <v>988.52200000000005</v>
      </c>
      <c r="CJ13" s="9">
        <v>457.29199999999997</v>
      </c>
      <c r="CK13" s="9">
        <v>433.46499999999997</v>
      </c>
      <c r="CL13" s="9">
        <v>40.155000000000001</v>
      </c>
      <c r="CM13" s="9">
        <v>38.453000000000003</v>
      </c>
      <c r="CN13" s="9">
        <v>17.739999999999998</v>
      </c>
      <c r="CO13" s="9">
        <v>20.712</v>
      </c>
      <c r="CP13" s="9">
        <v>25.085000000000001</v>
      </c>
      <c r="CQ13" s="9">
        <v>13.367000000000001</v>
      </c>
      <c r="CR13" s="9">
        <v>23.902999999999999</v>
      </c>
      <c r="CS13" s="9">
        <v>2.6459999999999999</v>
      </c>
      <c r="CT13" s="9">
        <v>9.2390000000000008</v>
      </c>
      <c r="CU13" s="9">
        <v>14.316000000000001</v>
      </c>
      <c r="CV13" s="9">
        <v>10.212</v>
      </c>
      <c r="CW13" s="9">
        <v>13.926</v>
      </c>
      <c r="CX13" s="9">
        <v>24.623000000000001</v>
      </c>
      <c r="CY13" s="9">
        <v>13.829000000000001</v>
      </c>
      <c r="CZ13" s="9">
        <v>1.702</v>
      </c>
      <c r="DA13" s="9">
        <v>393.31</v>
      </c>
      <c r="DB13" s="9">
        <v>290.76499999999999</v>
      </c>
      <c r="DC13" s="9">
        <v>282.81900000000002</v>
      </c>
      <c r="DD13" s="9">
        <v>4.4969999999999999</v>
      </c>
      <c r="DE13" s="9">
        <v>3.448</v>
      </c>
      <c r="DF13" s="9">
        <v>3.073</v>
      </c>
      <c r="DG13" s="9">
        <v>1.97</v>
      </c>
      <c r="DH13" s="9">
        <v>2.0059999999999998</v>
      </c>
      <c r="DI13" s="9">
        <v>241.06200000000001</v>
      </c>
      <c r="DJ13" s="9">
        <v>4.7140000000000004</v>
      </c>
      <c r="DK13" s="9">
        <v>8.4789999999999992</v>
      </c>
      <c r="DL13" s="9">
        <v>36.51</v>
      </c>
      <c r="DM13" s="9">
        <v>30.905999999999999</v>
      </c>
      <c r="DN13" s="9">
        <v>259.858</v>
      </c>
      <c r="DO13" s="9">
        <v>102.54600000000001</v>
      </c>
      <c r="DP13" s="9">
        <v>23.827000000000002</v>
      </c>
      <c r="DQ13" s="9">
        <v>457.29199999999997</v>
      </c>
      <c r="DR13" s="9">
        <v>332.76400000000001</v>
      </c>
      <c r="DS13" s="9">
        <v>306.17099999999999</v>
      </c>
      <c r="DT13" s="9">
        <v>30.02</v>
      </c>
      <c r="DU13" s="9">
        <v>27.507999999999999</v>
      </c>
      <c r="DV13" s="9">
        <v>13.723000000000001</v>
      </c>
      <c r="DW13" s="9">
        <v>13.785</v>
      </c>
      <c r="DX13" s="9">
        <v>18.594999999999999</v>
      </c>
      <c r="DY13" s="9">
        <v>8.9120000000000008</v>
      </c>
      <c r="DZ13" s="9">
        <v>14.102</v>
      </c>
      <c r="EA13" s="9">
        <v>3.262</v>
      </c>
      <c r="EB13" s="9">
        <v>6.6440000000000001</v>
      </c>
      <c r="EC13" s="9">
        <v>5.2460000000000004</v>
      </c>
      <c r="ED13" s="9">
        <v>11.192</v>
      </c>
      <c r="EE13" s="9">
        <v>11.069000000000001</v>
      </c>
      <c r="EF13" s="9">
        <v>16.515999999999998</v>
      </c>
      <c r="EG13" s="9">
        <v>10.991</v>
      </c>
      <c r="EH13" s="9">
        <v>2.5129999999999999</v>
      </c>
      <c r="EI13" s="9">
        <v>276.15100000000001</v>
      </c>
      <c r="EJ13" s="9">
        <v>243.41499999999999</v>
      </c>
      <c r="EK13" s="9">
        <v>237.18899999999999</v>
      </c>
      <c r="EL13" s="9">
        <v>4.4009999999999998</v>
      </c>
      <c r="EM13" s="9">
        <v>1.8240000000000001</v>
      </c>
      <c r="EN13" s="9">
        <v>3.6269999999999998</v>
      </c>
      <c r="EO13" s="9">
        <v>1.1519999999999999</v>
      </c>
      <c r="EP13" s="9">
        <v>0</v>
      </c>
      <c r="EQ13" s="9">
        <v>175.447</v>
      </c>
      <c r="ER13" s="9">
        <v>16.395</v>
      </c>
      <c r="ES13" s="9">
        <v>13.090999999999999</v>
      </c>
      <c r="ET13" s="9">
        <v>38.481999999999999</v>
      </c>
      <c r="EU13" s="9">
        <v>33.106000000000002</v>
      </c>
      <c r="EV13" s="9">
        <v>210.309</v>
      </c>
      <c r="EW13" s="9">
        <v>32.735999999999997</v>
      </c>
      <c r="EX13" s="9">
        <v>26.593</v>
      </c>
      <c r="EY13" s="9">
        <v>332.76400000000001</v>
      </c>
      <c r="EZ13" s="9">
        <v>502.91500000000002</v>
      </c>
      <c r="FA13" s="9">
        <v>471.91699999999997</v>
      </c>
      <c r="FB13" s="9">
        <v>36.575000000000003</v>
      </c>
      <c r="FC13" s="9">
        <v>33.908000000000001</v>
      </c>
      <c r="FD13" s="9">
        <v>9.5150000000000006</v>
      </c>
      <c r="FE13" s="9">
        <v>24.393000000000001</v>
      </c>
      <c r="FF13" s="9">
        <v>22.021000000000001</v>
      </c>
      <c r="FG13" s="9">
        <v>11.887</v>
      </c>
      <c r="FH13" s="9">
        <v>16.891999999999999</v>
      </c>
      <c r="FI13" s="9">
        <v>10.128</v>
      </c>
      <c r="FJ13" s="9">
        <v>6.29</v>
      </c>
      <c r="FK13" s="9">
        <v>8.6289999999999996</v>
      </c>
      <c r="FL13" s="9">
        <v>10.161</v>
      </c>
      <c r="FM13" s="9">
        <v>15.118</v>
      </c>
      <c r="FN13" s="9">
        <v>24.5</v>
      </c>
      <c r="FO13" s="9">
        <v>9.4079999999999995</v>
      </c>
      <c r="FP13" s="9">
        <v>2.6669999999999998</v>
      </c>
      <c r="FQ13" s="9">
        <v>435.34100000000001</v>
      </c>
      <c r="FR13" s="9">
        <v>398.166</v>
      </c>
      <c r="FS13" s="9">
        <v>376.48500000000001</v>
      </c>
      <c r="FT13" s="9">
        <v>11.962</v>
      </c>
      <c r="FU13" s="9">
        <v>9.7189999999999994</v>
      </c>
      <c r="FV13" s="9">
        <v>10.867000000000001</v>
      </c>
      <c r="FW13" s="9">
        <v>7.66</v>
      </c>
      <c r="FX13" s="9">
        <v>2.665</v>
      </c>
      <c r="FY13" s="9">
        <v>335.96</v>
      </c>
      <c r="FZ13" s="9">
        <v>16.599</v>
      </c>
      <c r="GA13" s="9">
        <v>21.350999999999999</v>
      </c>
      <c r="GB13" s="9">
        <v>24.256</v>
      </c>
      <c r="GC13" s="9">
        <v>60.695</v>
      </c>
      <c r="GD13" s="9">
        <v>337.471</v>
      </c>
      <c r="GE13" s="9">
        <v>37.174999999999997</v>
      </c>
      <c r="GF13" s="9">
        <v>30.998000000000001</v>
      </c>
      <c r="GG13" s="9">
        <v>502.91500000000002</v>
      </c>
      <c r="GH13" s="9">
        <v>295.45800000000003</v>
      </c>
      <c r="GI13" s="9">
        <v>267.10700000000003</v>
      </c>
      <c r="GJ13" s="9">
        <v>24.599</v>
      </c>
      <c r="GK13" s="9">
        <v>21.661000000000001</v>
      </c>
      <c r="GL13" s="9">
        <v>7.0449999999999999</v>
      </c>
      <c r="GM13" s="9">
        <v>14.616</v>
      </c>
      <c r="GN13" s="9">
        <v>9.8130000000000006</v>
      </c>
      <c r="GO13" s="9">
        <v>11.849</v>
      </c>
      <c r="GP13" s="9">
        <v>11.871</v>
      </c>
      <c r="GQ13" s="9">
        <v>9.7899999999999991</v>
      </c>
      <c r="GR13" s="9">
        <v>0</v>
      </c>
      <c r="GS13" s="9">
        <v>5.75</v>
      </c>
      <c r="GT13" s="9">
        <v>5.4420000000000002</v>
      </c>
      <c r="GU13" s="9">
        <v>10.468999999999999</v>
      </c>
      <c r="GV13" s="9">
        <v>13.61</v>
      </c>
      <c r="GW13" s="9">
        <v>8.0519999999999996</v>
      </c>
      <c r="GX13" s="9">
        <v>2.9380000000000002</v>
      </c>
      <c r="GY13" s="9">
        <v>242.50800000000001</v>
      </c>
      <c r="GZ13" s="9">
        <v>225.209</v>
      </c>
      <c r="HA13" s="9">
        <v>214.96</v>
      </c>
      <c r="HB13" s="9">
        <v>3.3159999999999998</v>
      </c>
      <c r="HC13" s="9">
        <v>6.9329999999999998</v>
      </c>
      <c r="HD13" s="9">
        <v>3.6930000000000001</v>
      </c>
      <c r="HE13" s="9">
        <v>5.8730000000000002</v>
      </c>
      <c r="HF13" s="9">
        <v>0.68200000000000005</v>
      </c>
      <c r="HG13" s="9">
        <v>156.43799999999999</v>
      </c>
      <c r="HH13" s="9">
        <v>14.567</v>
      </c>
      <c r="HI13" s="9">
        <v>17.899000000000001</v>
      </c>
      <c r="HJ13" s="9">
        <v>36.305</v>
      </c>
      <c r="HK13" s="9">
        <v>31.289000000000001</v>
      </c>
      <c r="HL13" s="9">
        <v>193.92</v>
      </c>
      <c r="HM13" s="9">
        <v>17.298999999999999</v>
      </c>
      <c r="HN13" s="9">
        <v>28.35</v>
      </c>
      <c r="HO13" s="9">
        <v>295.45800000000003</v>
      </c>
      <c r="HP13" s="9">
        <v>211.678</v>
      </c>
      <c r="HQ13" s="9">
        <v>197.83799999999999</v>
      </c>
      <c r="HR13" s="9">
        <v>17.111000000000001</v>
      </c>
      <c r="HS13" s="9">
        <v>16.006</v>
      </c>
      <c r="HT13" s="9">
        <v>8.4030000000000005</v>
      </c>
      <c r="HU13" s="9">
        <v>7.6029999999999998</v>
      </c>
      <c r="HV13" s="9">
        <v>11.13</v>
      </c>
      <c r="HW13" s="9">
        <v>4.8760000000000003</v>
      </c>
      <c r="HX13" s="9">
        <v>11.13</v>
      </c>
      <c r="HY13" s="9">
        <v>1.34</v>
      </c>
      <c r="HZ13" s="9">
        <v>2.8450000000000002</v>
      </c>
      <c r="IA13" s="9">
        <v>2.649</v>
      </c>
      <c r="IB13" s="9">
        <v>7.2830000000000004</v>
      </c>
      <c r="IC13" s="9">
        <v>6.0739999999999998</v>
      </c>
      <c r="ID13" s="9">
        <v>8.2810000000000006</v>
      </c>
      <c r="IE13" s="9">
        <v>7.7249999999999996</v>
      </c>
      <c r="IF13" s="9">
        <v>1.105</v>
      </c>
      <c r="IG13" s="9">
        <v>180.727</v>
      </c>
      <c r="IH13" s="9">
        <v>159.02500000000001</v>
      </c>
      <c r="II13" s="9">
        <v>154.28299999999999</v>
      </c>
      <c r="IJ13" s="9">
        <v>2.7850000000000001</v>
      </c>
      <c r="IK13" s="9">
        <v>1.9570000000000001</v>
      </c>
      <c r="IL13" s="9">
        <v>3.4169999999999998</v>
      </c>
      <c r="IM13" s="9">
        <v>0.77800000000000002</v>
      </c>
      <c r="IN13" s="9">
        <v>0.54800000000000004</v>
      </c>
      <c r="IO13" s="9">
        <v>134.023</v>
      </c>
      <c r="IP13" s="9">
        <v>6.3879999999999999</v>
      </c>
      <c r="IQ13" s="9">
        <v>6.1239999999999997</v>
      </c>
    </row>
    <row r="14" spans="1:251">
      <c r="A14" s="10">
        <v>43132</v>
      </c>
      <c r="B14" s="9">
        <v>3141.4749999999999</v>
      </c>
      <c r="C14" s="9">
        <v>2558.6999999999998</v>
      </c>
      <c r="D14" s="9">
        <v>2427.7359999999999</v>
      </c>
      <c r="E14" s="9">
        <v>61.698999999999998</v>
      </c>
      <c r="F14" s="9">
        <v>66.647999999999996</v>
      </c>
      <c r="G14" s="9">
        <v>61.405000000000001</v>
      </c>
      <c r="H14" s="9">
        <v>39.484000000000002</v>
      </c>
      <c r="I14" s="9">
        <v>24.103000000000002</v>
      </c>
      <c r="J14" s="9">
        <v>2007.7149999999999</v>
      </c>
      <c r="K14" s="9">
        <v>133.92500000000001</v>
      </c>
      <c r="L14" s="9">
        <v>115.75</v>
      </c>
      <c r="M14" s="9">
        <v>301.31</v>
      </c>
      <c r="N14" s="9">
        <v>396.59100000000001</v>
      </c>
      <c r="O14" s="9">
        <v>2162.1089999999999</v>
      </c>
      <c r="P14" s="9">
        <v>582.774</v>
      </c>
      <c r="Q14" s="9">
        <v>247.44</v>
      </c>
      <c r="R14" s="9">
        <v>3631.9409999999998</v>
      </c>
      <c r="S14" s="9">
        <v>508.738</v>
      </c>
      <c r="T14" s="9">
        <v>466.89499999999998</v>
      </c>
      <c r="U14" s="9">
        <v>452.77</v>
      </c>
      <c r="V14" s="9">
        <v>29.109000000000002</v>
      </c>
      <c r="W14" s="9">
        <v>28.236000000000001</v>
      </c>
      <c r="X14" s="9">
        <v>10.717000000000001</v>
      </c>
      <c r="Y14" s="9">
        <v>17.518000000000001</v>
      </c>
      <c r="Z14" s="9">
        <v>19.199000000000002</v>
      </c>
      <c r="AA14" s="9">
        <v>9.0370000000000008</v>
      </c>
      <c r="AB14" s="9">
        <v>21.524999999999999</v>
      </c>
      <c r="AC14" s="9">
        <v>0.64900000000000002</v>
      </c>
      <c r="AD14" s="9">
        <v>6.0609999999999999</v>
      </c>
      <c r="AE14" s="9">
        <v>11.176</v>
      </c>
      <c r="AF14" s="9">
        <v>10.428000000000001</v>
      </c>
      <c r="AG14" s="9">
        <v>6.6319999999999997</v>
      </c>
      <c r="AH14" s="9">
        <v>19.565000000000001</v>
      </c>
      <c r="AI14" s="9">
        <v>8.6709999999999994</v>
      </c>
      <c r="AJ14" s="9">
        <v>0.873</v>
      </c>
      <c r="AK14" s="9">
        <v>423.661</v>
      </c>
      <c r="AL14" s="9">
        <v>294.79000000000002</v>
      </c>
      <c r="AM14" s="9">
        <v>276.71699999999998</v>
      </c>
      <c r="AN14" s="9">
        <v>9.8810000000000002</v>
      </c>
      <c r="AO14" s="9">
        <v>8.1920000000000002</v>
      </c>
      <c r="AP14" s="9">
        <v>10.010999999999999</v>
      </c>
      <c r="AQ14" s="9">
        <v>2.4910000000000001</v>
      </c>
      <c r="AR14" s="9">
        <v>5.0030000000000001</v>
      </c>
      <c r="AS14" s="9">
        <v>245.14599999999999</v>
      </c>
      <c r="AT14" s="9">
        <v>13.635999999999999</v>
      </c>
      <c r="AU14" s="9">
        <v>9.8409999999999993</v>
      </c>
      <c r="AV14" s="9">
        <v>26.167000000000002</v>
      </c>
      <c r="AW14" s="9">
        <v>60.155999999999999</v>
      </c>
      <c r="AX14" s="9">
        <v>234.63399999999999</v>
      </c>
      <c r="AY14" s="9">
        <v>128.87100000000001</v>
      </c>
      <c r="AZ14" s="9">
        <v>14.125</v>
      </c>
      <c r="BA14" s="9">
        <v>466.89499999999998</v>
      </c>
      <c r="BB14" s="9">
        <v>985.25300000000004</v>
      </c>
      <c r="BC14" s="9">
        <v>940.798</v>
      </c>
      <c r="BD14" s="9">
        <v>76.584999999999994</v>
      </c>
      <c r="BE14" s="9">
        <v>69.156999999999996</v>
      </c>
      <c r="BF14" s="9">
        <v>32.152999999999999</v>
      </c>
      <c r="BG14" s="9">
        <v>37.003999999999998</v>
      </c>
      <c r="BH14" s="9">
        <v>61.351999999999997</v>
      </c>
      <c r="BI14" s="9">
        <v>7.8049999999999997</v>
      </c>
      <c r="BJ14" s="9">
        <v>64.528999999999996</v>
      </c>
      <c r="BK14" s="9">
        <v>0.55400000000000005</v>
      </c>
      <c r="BL14" s="9">
        <v>4.0730000000000004</v>
      </c>
      <c r="BM14" s="9">
        <v>25.001000000000001</v>
      </c>
      <c r="BN14" s="9">
        <v>25.338000000000001</v>
      </c>
      <c r="BO14" s="9">
        <v>18.818000000000001</v>
      </c>
      <c r="BP14" s="9">
        <v>49.488</v>
      </c>
      <c r="BQ14" s="9">
        <v>19.669</v>
      </c>
      <c r="BR14" s="9">
        <v>7.4279999999999999</v>
      </c>
      <c r="BS14" s="9">
        <v>864.21299999999997</v>
      </c>
      <c r="BT14" s="9">
        <v>711.47699999999998</v>
      </c>
      <c r="BU14" s="9">
        <v>676.04399999999998</v>
      </c>
      <c r="BV14" s="9">
        <v>21.867000000000001</v>
      </c>
      <c r="BW14" s="9">
        <v>13.566000000000001</v>
      </c>
      <c r="BX14" s="9">
        <v>28.687999999999999</v>
      </c>
      <c r="BY14" s="9">
        <v>0</v>
      </c>
      <c r="BZ14" s="9">
        <v>6.7460000000000004</v>
      </c>
      <c r="CA14" s="9">
        <v>562.50800000000004</v>
      </c>
      <c r="CB14" s="9">
        <v>48.338000000000001</v>
      </c>
      <c r="CC14" s="9">
        <v>40.5</v>
      </c>
      <c r="CD14" s="9">
        <v>60.13</v>
      </c>
      <c r="CE14" s="9">
        <v>147.285</v>
      </c>
      <c r="CF14" s="9">
        <v>564.19200000000001</v>
      </c>
      <c r="CG14" s="9">
        <v>152.73599999999999</v>
      </c>
      <c r="CH14" s="9">
        <v>44.454000000000001</v>
      </c>
      <c r="CI14" s="9">
        <v>985.25300000000004</v>
      </c>
      <c r="CJ14" s="9">
        <v>500.13400000000001</v>
      </c>
      <c r="CK14" s="9">
        <v>478.01600000000002</v>
      </c>
      <c r="CL14" s="9">
        <v>43.584000000000003</v>
      </c>
      <c r="CM14" s="9">
        <v>41.570999999999998</v>
      </c>
      <c r="CN14" s="9">
        <v>20.855</v>
      </c>
      <c r="CO14" s="9">
        <v>20.715</v>
      </c>
      <c r="CP14" s="9">
        <v>36.469000000000001</v>
      </c>
      <c r="CQ14" s="9">
        <v>5.1020000000000003</v>
      </c>
      <c r="CR14" s="9">
        <v>35.625</v>
      </c>
      <c r="CS14" s="9">
        <v>3.58</v>
      </c>
      <c r="CT14" s="9">
        <v>2.3660000000000001</v>
      </c>
      <c r="CU14" s="9">
        <v>20.806999999999999</v>
      </c>
      <c r="CV14" s="9">
        <v>12.914</v>
      </c>
      <c r="CW14" s="9">
        <v>7.85</v>
      </c>
      <c r="CX14" s="9">
        <v>25.558</v>
      </c>
      <c r="CY14" s="9">
        <v>16.013000000000002</v>
      </c>
      <c r="CZ14" s="9">
        <v>2.0139999999999998</v>
      </c>
      <c r="DA14" s="9">
        <v>434.43200000000002</v>
      </c>
      <c r="DB14" s="9">
        <v>314.26799999999997</v>
      </c>
      <c r="DC14" s="9">
        <v>301.52100000000002</v>
      </c>
      <c r="DD14" s="9">
        <v>4.5309999999999997</v>
      </c>
      <c r="DE14" s="9">
        <v>8.2159999999999993</v>
      </c>
      <c r="DF14" s="9">
        <v>3.871</v>
      </c>
      <c r="DG14" s="9">
        <v>6.9560000000000004</v>
      </c>
      <c r="DH14" s="9">
        <v>1.214</v>
      </c>
      <c r="DI14" s="9">
        <v>260.89800000000002</v>
      </c>
      <c r="DJ14" s="9">
        <v>12.577999999999999</v>
      </c>
      <c r="DK14" s="9">
        <v>8.2050000000000001</v>
      </c>
      <c r="DL14" s="9">
        <v>32.587000000000003</v>
      </c>
      <c r="DM14" s="9">
        <v>40.387</v>
      </c>
      <c r="DN14" s="9">
        <v>273.88099999999997</v>
      </c>
      <c r="DO14" s="9">
        <v>120.164</v>
      </c>
      <c r="DP14" s="9">
        <v>22.117999999999999</v>
      </c>
      <c r="DQ14" s="9">
        <v>500.13400000000001</v>
      </c>
      <c r="DR14" s="9">
        <v>350.14499999999998</v>
      </c>
      <c r="DS14" s="9">
        <v>326.99400000000003</v>
      </c>
      <c r="DT14" s="9">
        <v>33.875</v>
      </c>
      <c r="DU14" s="9">
        <v>31.391999999999999</v>
      </c>
      <c r="DV14" s="9">
        <v>18.195</v>
      </c>
      <c r="DW14" s="9">
        <v>13.196999999999999</v>
      </c>
      <c r="DX14" s="9">
        <v>22.690999999999999</v>
      </c>
      <c r="DY14" s="9">
        <v>8.7010000000000005</v>
      </c>
      <c r="DZ14" s="9">
        <v>18.846</v>
      </c>
      <c r="EA14" s="9">
        <v>2.7509999999999999</v>
      </c>
      <c r="EB14" s="9">
        <v>8.4960000000000004</v>
      </c>
      <c r="EC14" s="9">
        <v>7.4219999999999997</v>
      </c>
      <c r="ED14" s="9">
        <v>14.403</v>
      </c>
      <c r="EE14" s="9">
        <v>9.5670000000000002</v>
      </c>
      <c r="EF14" s="9">
        <v>18.981000000000002</v>
      </c>
      <c r="EG14" s="9">
        <v>12.411</v>
      </c>
      <c r="EH14" s="9">
        <v>2.4830000000000001</v>
      </c>
      <c r="EI14" s="9">
        <v>293.11900000000003</v>
      </c>
      <c r="EJ14" s="9">
        <v>260.08100000000002</v>
      </c>
      <c r="EK14" s="9">
        <v>248.262</v>
      </c>
      <c r="EL14" s="9">
        <v>6.45</v>
      </c>
      <c r="EM14" s="9">
        <v>5.37</v>
      </c>
      <c r="EN14" s="9">
        <v>4.4450000000000003</v>
      </c>
      <c r="EO14" s="9">
        <v>5.5570000000000004</v>
      </c>
      <c r="EP14" s="9">
        <v>1.8180000000000001</v>
      </c>
      <c r="EQ14" s="9">
        <v>185.57900000000001</v>
      </c>
      <c r="ER14" s="9">
        <v>10.901999999999999</v>
      </c>
      <c r="ES14" s="9">
        <v>17.262</v>
      </c>
      <c r="ET14" s="9">
        <v>46.338000000000001</v>
      </c>
      <c r="EU14" s="9">
        <v>32.128999999999998</v>
      </c>
      <c r="EV14" s="9">
        <v>227.953</v>
      </c>
      <c r="EW14" s="9">
        <v>33.036999999999999</v>
      </c>
      <c r="EX14" s="9">
        <v>23.152000000000001</v>
      </c>
      <c r="EY14" s="9">
        <v>350.14499999999998</v>
      </c>
      <c r="EZ14" s="9">
        <v>451.79399999999998</v>
      </c>
      <c r="FA14" s="9">
        <v>428.53199999999998</v>
      </c>
      <c r="FB14" s="9">
        <v>41.45</v>
      </c>
      <c r="FC14" s="9">
        <v>34.978000000000002</v>
      </c>
      <c r="FD14" s="9">
        <v>10.852</v>
      </c>
      <c r="FE14" s="9">
        <v>24.126000000000001</v>
      </c>
      <c r="FF14" s="9">
        <v>20.899000000000001</v>
      </c>
      <c r="FG14" s="9">
        <v>14.08</v>
      </c>
      <c r="FH14" s="9">
        <v>19.059999999999999</v>
      </c>
      <c r="FI14" s="9">
        <v>8.8339999999999996</v>
      </c>
      <c r="FJ14" s="9">
        <v>6.34</v>
      </c>
      <c r="FK14" s="9">
        <v>12.162000000000001</v>
      </c>
      <c r="FL14" s="9">
        <v>12.28</v>
      </c>
      <c r="FM14" s="9">
        <v>10.537000000000001</v>
      </c>
      <c r="FN14" s="9">
        <v>26.814</v>
      </c>
      <c r="FO14" s="9">
        <v>8.1649999999999991</v>
      </c>
      <c r="FP14" s="9">
        <v>6.4720000000000004</v>
      </c>
      <c r="FQ14" s="9">
        <v>387.08199999999999</v>
      </c>
      <c r="FR14" s="9">
        <v>342.529</v>
      </c>
      <c r="FS14" s="9">
        <v>316.91800000000001</v>
      </c>
      <c r="FT14" s="9">
        <v>11.119</v>
      </c>
      <c r="FU14" s="9">
        <v>14.492000000000001</v>
      </c>
      <c r="FV14" s="9">
        <v>7.069</v>
      </c>
      <c r="FW14" s="9">
        <v>13.878</v>
      </c>
      <c r="FX14" s="9">
        <v>4.6639999999999997</v>
      </c>
      <c r="FY14" s="9">
        <v>289.27100000000002</v>
      </c>
      <c r="FZ14" s="9">
        <v>17.387</v>
      </c>
      <c r="GA14" s="9">
        <v>14.994999999999999</v>
      </c>
      <c r="GB14" s="9">
        <v>20.876000000000001</v>
      </c>
      <c r="GC14" s="9">
        <v>53.68</v>
      </c>
      <c r="GD14" s="9">
        <v>288.84899999999999</v>
      </c>
      <c r="GE14" s="9">
        <v>44.552999999999997</v>
      </c>
      <c r="GF14" s="9">
        <v>23.262</v>
      </c>
      <c r="GG14" s="9">
        <v>451.79399999999998</v>
      </c>
      <c r="GH14" s="9">
        <v>310.38799999999998</v>
      </c>
      <c r="GI14" s="9">
        <v>293.21899999999999</v>
      </c>
      <c r="GJ14" s="9">
        <v>29.077000000000002</v>
      </c>
      <c r="GK14" s="9">
        <v>26.652999999999999</v>
      </c>
      <c r="GL14" s="9">
        <v>8.7520000000000007</v>
      </c>
      <c r="GM14" s="9">
        <v>17.901</v>
      </c>
      <c r="GN14" s="9">
        <v>14.138</v>
      </c>
      <c r="GO14" s="9">
        <v>12.515000000000001</v>
      </c>
      <c r="GP14" s="9">
        <v>12.398999999999999</v>
      </c>
      <c r="GQ14" s="9">
        <v>11.654999999999999</v>
      </c>
      <c r="GR14" s="9">
        <v>1.468</v>
      </c>
      <c r="GS14" s="9">
        <v>7.6820000000000004</v>
      </c>
      <c r="GT14" s="9">
        <v>11.991</v>
      </c>
      <c r="GU14" s="9">
        <v>6.9809999999999999</v>
      </c>
      <c r="GV14" s="9">
        <v>18.16</v>
      </c>
      <c r="GW14" s="9">
        <v>8.4920000000000009</v>
      </c>
      <c r="GX14" s="9">
        <v>2.4239999999999999</v>
      </c>
      <c r="GY14" s="9">
        <v>264.142</v>
      </c>
      <c r="GZ14" s="9">
        <v>232.28899999999999</v>
      </c>
      <c r="HA14" s="9">
        <v>220.54</v>
      </c>
      <c r="HB14" s="9">
        <v>3.8439999999999999</v>
      </c>
      <c r="HC14" s="9">
        <v>7.9050000000000002</v>
      </c>
      <c r="HD14" s="9">
        <v>2.5990000000000002</v>
      </c>
      <c r="HE14" s="9">
        <v>5.5179999999999998</v>
      </c>
      <c r="HF14" s="9">
        <v>2.9910000000000001</v>
      </c>
      <c r="HG14" s="9">
        <v>158.19800000000001</v>
      </c>
      <c r="HH14" s="9">
        <v>14.561999999999999</v>
      </c>
      <c r="HI14" s="9">
        <v>12.272</v>
      </c>
      <c r="HJ14" s="9">
        <v>47.258000000000003</v>
      </c>
      <c r="HK14" s="9">
        <v>29.971</v>
      </c>
      <c r="HL14" s="9">
        <v>202.31800000000001</v>
      </c>
      <c r="HM14" s="9">
        <v>31.853000000000002</v>
      </c>
      <c r="HN14" s="9">
        <v>17.169</v>
      </c>
      <c r="HO14" s="9">
        <v>310.38799999999998</v>
      </c>
      <c r="HP14" s="9">
        <v>227.571</v>
      </c>
      <c r="HQ14" s="9">
        <v>217.965</v>
      </c>
      <c r="HR14" s="9">
        <v>21.036000000000001</v>
      </c>
      <c r="HS14" s="9">
        <v>18.687000000000001</v>
      </c>
      <c r="HT14" s="9">
        <v>4.6120000000000001</v>
      </c>
      <c r="HU14" s="9">
        <v>14.074999999999999</v>
      </c>
      <c r="HV14" s="9">
        <v>13.657999999999999</v>
      </c>
      <c r="HW14" s="9">
        <v>5.0289999999999999</v>
      </c>
      <c r="HX14" s="9">
        <v>13.048</v>
      </c>
      <c r="HY14" s="9">
        <v>1.9139999999999999</v>
      </c>
      <c r="HZ14" s="9">
        <v>1.8959999999999999</v>
      </c>
      <c r="IA14" s="9">
        <v>6.0990000000000002</v>
      </c>
      <c r="IB14" s="9">
        <v>5.5019999999999998</v>
      </c>
      <c r="IC14" s="9">
        <v>7.085</v>
      </c>
      <c r="ID14" s="9">
        <v>12.196999999999999</v>
      </c>
      <c r="IE14" s="9">
        <v>6.4889999999999999</v>
      </c>
      <c r="IF14" s="9">
        <v>2.3490000000000002</v>
      </c>
      <c r="IG14" s="9">
        <v>196.929</v>
      </c>
      <c r="IH14" s="9">
        <v>170.13</v>
      </c>
      <c r="II14" s="9">
        <v>166.27199999999999</v>
      </c>
      <c r="IJ14" s="9">
        <v>1.63</v>
      </c>
      <c r="IK14" s="9">
        <v>2.2269999999999999</v>
      </c>
      <c r="IL14" s="9">
        <v>2.3439999999999999</v>
      </c>
      <c r="IM14" s="9">
        <v>0.747</v>
      </c>
      <c r="IN14" s="9">
        <v>0</v>
      </c>
      <c r="IO14" s="9">
        <v>138.06800000000001</v>
      </c>
      <c r="IP14" s="9">
        <v>6.9269999999999996</v>
      </c>
      <c r="IQ14" s="9">
        <v>2.8109999999999999</v>
      </c>
    </row>
    <row r="15" spans="1:251">
      <c r="A15" s="10">
        <v>43497</v>
      </c>
      <c r="B15" s="9">
        <v>3267.4830000000002</v>
      </c>
      <c r="C15" s="9">
        <v>2624.6350000000002</v>
      </c>
      <c r="D15" s="9">
        <v>2503.6709999999998</v>
      </c>
      <c r="E15" s="9">
        <v>64.448999999999998</v>
      </c>
      <c r="F15" s="9">
        <v>56.515000000000001</v>
      </c>
      <c r="G15" s="9">
        <v>71.816999999999993</v>
      </c>
      <c r="H15" s="9">
        <v>31.542000000000002</v>
      </c>
      <c r="I15" s="9">
        <v>17.012</v>
      </c>
      <c r="J15" s="9">
        <v>2054.2890000000002</v>
      </c>
      <c r="K15" s="9">
        <v>110.732</v>
      </c>
      <c r="L15" s="9">
        <v>122.369</v>
      </c>
      <c r="M15" s="9">
        <v>337.24599999999998</v>
      </c>
      <c r="N15" s="9">
        <v>394.50700000000001</v>
      </c>
      <c r="O15" s="9">
        <v>2230.1280000000002</v>
      </c>
      <c r="P15" s="9">
        <v>642.84699999999998</v>
      </c>
      <c r="Q15" s="9">
        <v>264.94900000000001</v>
      </c>
      <c r="R15" s="9">
        <v>3807.366</v>
      </c>
      <c r="S15" s="9">
        <v>464.17599999999999</v>
      </c>
      <c r="T15" s="9">
        <v>483.19</v>
      </c>
      <c r="U15" s="9">
        <v>463.548</v>
      </c>
      <c r="V15" s="9">
        <v>29.658999999999999</v>
      </c>
      <c r="W15" s="9">
        <v>29.163</v>
      </c>
      <c r="X15" s="9">
        <v>12.695</v>
      </c>
      <c r="Y15" s="9">
        <v>16.466999999999999</v>
      </c>
      <c r="Z15" s="9">
        <v>18.015000000000001</v>
      </c>
      <c r="AA15" s="9">
        <v>11.148</v>
      </c>
      <c r="AB15" s="9">
        <v>19.207999999999998</v>
      </c>
      <c r="AC15" s="9">
        <v>1.722</v>
      </c>
      <c r="AD15" s="9">
        <v>8.2330000000000005</v>
      </c>
      <c r="AE15" s="9">
        <v>11.066000000000001</v>
      </c>
      <c r="AF15" s="9">
        <v>7.5750000000000002</v>
      </c>
      <c r="AG15" s="9">
        <v>10.522</v>
      </c>
      <c r="AH15" s="9">
        <v>22.14</v>
      </c>
      <c r="AI15" s="9">
        <v>7.0220000000000002</v>
      </c>
      <c r="AJ15" s="9">
        <v>0.497</v>
      </c>
      <c r="AK15" s="9">
        <v>433.88799999999998</v>
      </c>
      <c r="AL15" s="9">
        <v>281.91699999999997</v>
      </c>
      <c r="AM15" s="9">
        <v>264.04000000000002</v>
      </c>
      <c r="AN15" s="9">
        <v>7.7480000000000002</v>
      </c>
      <c r="AO15" s="9">
        <v>10.128</v>
      </c>
      <c r="AP15" s="9">
        <v>12.233000000000001</v>
      </c>
      <c r="AQ15" s="9">
        <v>2.5470000000000002</v>
      </c>
      <c r="AR15" s="9">
        <v>3.097</v>
      </c>
      <c r="AS15" s="9">
        <v>223.05</v>
      </c>
      <c r="AT15" s="9">
        <v>16.859000000000002</v>
      </c>
      <c r="AU15" s="9">
        <v>8.9290000000000003</v>
      </c>
      <c r="AV15" s="9">
        <v>33.078000000000003</v>
      </c>
      <c r="AW15" s="9">
        <v>65.308000000000007</v>
      </c>
      <c r="AX15" s="9">
        <v>216.60900000000001</v>
      </c>
      <c r="AY15" s="9">
        <v>151.971</v>
      </c>
      <c r="AZ15" s="9">
        <v>19.643000000000001</v>
      </c>
      <c r="BA15" s="9">
        <v>483.19</v>
      </c>
      <c r="BB15" s="9">
        <v>987.77</v>
      </c>
      <c r="BC15" s="9">
        <v>941.98800000000006</v>
      </c>
      <c r="BD15" s="9">
        <v>81.709999999999994</v>
      </c>
      <c r="BE15" s="9">
        <v>75.462999999999994</v>
      </c>
      <c r="BF15" s="9">
        <v>34.72</v>
      </c>
      <c r="BG15" s="9">
        <v>40.741999999999997</v>
      </c>
      <c r="BH15" s="9">
        <v>57.292000000000002</v>
      </c>
      <c r="BI15" s="9">
        <v>18.170999999999999</v>
      </c>
      <c r="BJ15" s="9">
        <v>62.243000000000002</v>
      </c>
      <c r="BK15" s="9">
        <v>0</v>
      </c>
      <c r="BL15" s="9">
        <v>13.22</v>
      </c>
      <c r="BM15" s="9">
        <v>30.146000000000001</v>
      </c>
      <c r="BN15" s="9">
        <v>25.812000000000001</v>
      </c>
      <c r="BO15" s="9">
        <v>19.504000000000001</v>
      </c>
      <c r="BP15" s="9">
        <v>49.831000000000003</v>
      </c>
      <c r="BQ15" s="9">
        <v>25.632000000000001</v>
      </c>
      <c r="BR15" s="9">
        <v>6.2469999999999999</v>
      </c>
      <c r="BS15" s="9">
        <v>860.27800000000002</v>
      </c>
      <c r="BT15" s="9">
        <v>703.73299999999995</v>
      </c>
      <c r="BU15" s="9">
        <v>669.35</v>
      </c>
      <c r="BV15" s="9">
        <v>23.294</v>
      </c>
      <c r="BW15" s="9">
        <v>11.089</v>
      </c>
      <c r="BX15" s="9">
        <v>29.446999999999999</v>
      </c>
      <c r="BY15" s="9">
        <v>1.21</v>
      </c>
      <c r="BZ15" s="9">
        <v>3.7250000000000001</v>
      </c>
      <c r="CA15" s="9">
        <v>562.798</v>
      </c>
      <c r="CB15" s="9">
        <v>32.564</v>
      </c>
      <c r="CC15" s="9">
        <v>36.747999999999998</v>
      </c>
      <c r="CD15" s="9">
        <v>71.622</v>
      </c>
      <c r="CE15" s="9">
        <v>129.70099999999999</v>
      </c>
      <c r="CF15" s="9">
        <v>574.03200000000004</v>
      </c>
      <c r="CG15" s="9">
        <v>156.54499999999999</v>
      </c>
      <c r="CH15" s="9">
        <v>45.783000000000001</v>
      </c>
      <c r="CI15" s="9">
        <v>987.77</v>
      </c>
      <c r="CJ15" s="9">
        <v>528.34</v>
      </c>
      <c r="CK15" s="9">
        <v>500.41899999999998</v>
      </c>
      <c r="CL15" s="9">
        <v>48.244</v>
      </c>
      <c r="CM15" s="9">
        <v>42.762999999999998</v>
      </c>
      <c r="CN15" s="9">
        <v>25.010999999999999</v>
      </c>
      <c r="CO15" s="9">
        <v>17.751999999999999</v>
      </c>
      <c r="CP15" s="9">
        <v>32.978000000000002</v>
      </c>
      <c r="CQ15" s="9">
        <v>9.7850000000000001</v>
      </c>
      <c r="CR15" s="9">
        <v>32.237000000000002</v>
      </c>
      <c r="CS15" s="9">
        <v>2.887</v>
      </c>
      <c r="CT15" s="9">
        <v>7.6390000000000002</v>
      </c>
      <c r="CU15" s="9">
        <v>19.341999999999999</v>
      </c>
      <c r="CV15" s="9">
        <v>11.755000000000001</v>
      </c>
      <c r="CW15" s="9">
        <v>11.666</v>
      </c>
      <c r="CX15" s="9">
        <v>28.702000000000002</v>
      </c>
      <c r="CY15" s="9">
        <v>14.061</v>
      </c>
      <c r="CZ15" s="9">
        <v>5.4809999999999999</v>
      </c>
      <c r="DA15" s="9">
        <v>452.17500000000001</v>
      </c>
      <c r="DB15" s="9">
        <v>334.69400000000002</v>
      </c>
      <c r="DC15" s="9">
        <v>327.22199999999998</v>
      </c>
      <c r="DD15" s="9">
        <v>2.3519999999999999</v>
      </c>
      <c r="DE15" s="9">
        <v>5.12</v>
      </c>
      <c r="DF15" s="9">
        <v>1.78</v>
      </c>
      <c r="DG15" s="9">
        <v>4.9969999999999999</v>
      </c>
      <c r="DH15" s="9">
        <v>0.69499999999999995</v>
      </c>
      <c r="DI15" s="9">
        <v>277.31799999999998</v>
      </c>
      <c r="DJ15" s="9">
        <v>7.3440000000000003</v>
      </c>
      <c r="DK15" s="9">
        <v>10.747</v>
      </c>
      <c r="DL15" s="9">
        <v>39.286000000000001</v>
      </c>
      <c r="DM15" s="9">
        <v>42.982999999999997</v>
      </c>
      <c r="DN15" s="9">
        <v>291.71100000000001</v>
      </c>
      <c r="DO15" s="9">
        <v>117.48099999999999</v>
      </c>
      <c r="DP15" s="9">
        <v>27.920999999999999</v>
      </c>
      <c r="DQ15" s="9">
        <v>528.34</v>
      </c>
      <c r="DR15" s="9">
        <v>382.73099999999999</v>
      </c>
      <c r="DS15" s="9">
        <v>354.99599999999998</v>
      </c>
      <c r="DT15" s="9">
        <v>45.686</v>
      </c>
      <c r="DU15" s="9">
        <v>41.496000000000002</v>
      </c>
      <c r="DV15" s="9">
        <v>25.314</v>
      </c>
      <c r="DW15" s="9">
        <v>16.181000000000001</v>
      </c>
      <c r="DX15" s="9">
        <v>28.931999999999999</v>
      </c>
      <c r="DY15" s="9">
        <v>12.564</v>
      </c>
      <c r="DZ15" s="9">
        <v>21.562999999999999</v>
      </c>
      <c r="EA15" s="9">
        <v>8.2390000000000008</v>
      </c>
      <c r="EB15" s="9">
        <v>10.266999999999999</v>
      </c>
      <c r="EC15" s="9">
        <v>7.3419999999999996</v>
      </c>
      <c r="ED15" s="9">
        <v>21.995999999999999</v>
      </c>
      <c r="EE15" s="9">
        <v>12.157999999999999</v>
      </c>
      <c r="EF15" s="9">
        <v>32.658999999999999</v>
      </c>
      <c r="EG15" s="9">
        <v>8.8369999999999997</v>
      </c>
      <c r="EH15" s="9">
        <v>4.1909999999999998</v>
      </c>
      <c r="EI15" s="9">
        <v>309.30900000000003</v>
      </c>
      <c r="EJ15" s="9">
        <v>270.45999999999998</v>
      </c>
      <c r="EK15" s="9">
        <v>261.53500000000003</v>
      </c>
      <c r="EL15" s="9">
        <v>5.5209999999999999</v>
      </c>
      <c r="EM15" s="9">
        <v>3.403</v>
      </c>
      <c r="EN15" s="9">
        <v>4.577</v>
      </c>
      <c r="EO15" s="9">
        <v>1.881</v>
      </c>
      <c r="EP15" s="9">
        <v>2.4660000000000002</v>
      </c>
      <c r="EQ15" s="9">
        <v>194.88900000000001</v>
      </c>
      <c r="ER15" s="9">
        <v>11.882999999999999</v>
      </c>
      <c r="ES15" s="9">
        <v>14.805999999999999</v>
      </c>
      <c r="ET15" s="9">
        <v>48.881</v>
      </c>
      <c r="EU15" s="9">
        <v>30.792000000000002</v>
      </c>
      <c r="EV15" s="9">
        <v>239.66800000000001</v>
      </c>
      <c r="EW15" s="9">
        <v>38.85</v>
      </c>
      <c r="EX15" s="9">
        <v>27.736000000000001</v>
      </c>
      <c r="EY15" s="9">
        <v>382.73099999999999</v>
      </c>
      <c r="EZ15" s="9">
        <v>555.44100000000003</v>
      </c>
      <c r="FA15" s="9">
        <v>518.66200000000003</v>
      </c>
      <c r="FB15" s="9">
        <v>44.816000000000003</v>
      </c>
      <c r="FC15" s="9">
        <v>39.329000000000001</v>
      </c>
      <c r="FD15" s="9">
        <v>16.417999999999999</v>
      </c>
      <c r="FE15" s="9">
        <v>22.911000000000001</v>
      </c>
      <c r="FF15" s="9">
        <v>24.617000000000001</v>
      </c>
      <c r="FG15" s="9">
        <v>14.712</v>
      </c>
      <c r="FH15" s="9">
        <v>21.263999999999999</v>
      </c>
      <c r="FI15" s="9">
        <v>10.396000000000001</v>
      </c>
      <c r="FJ15" s="9">
        <v>7.6680000000000001</v>
      </c>
      <c r="FK15" s="9">
        <v>15.709</v>
      </c>
      <c r="FL15" s="9">
        <v>14.688000000000001</v>
      </c>
      <c r="FM15" s="9">
        <v>8.9320000000000004</v>
      </c>
      <c r="FN15" s="9">
        <v>27.231000000000002</v>
      </c>
      <c r="FO15" s="9">
        <v>12.098000000000001</v>
      </c>
      <c r="FP15" s="9">
        <v>5.4870000000000001</v>
      </c>
      <c r="FQ15" s="9">
        <v>473.846</v>
      </c>
      <c r="FR15" s="9">
        <v>416.80200000000002</v>
      </c>
      <c r="FS15" s="9">
        <v>386.66399999999999</v>
      </c>
      <c r="FT15" s="9">
        <v>19.472999999999999</v>
      </c>
      <c r="FU15" s="9">
        <v>10.664</v>
      </c>
      <c r="FV15" s="9">
        <v>14.638</v>
      </c>
      <c r="FW15" s="9">
        <v>10.771000000000001</v>
      </c>
      <c r="FX15" s="9">
        <v>4.7290000000000001</v>
      </c>
      <c r="FY15" s="9">
        <v>341.88900000000001</v>
      </c>
      <c r="FZ15" s="9">
        <v>18.962</v>
      </c>
      <c r="GA15" s="9">
        <v>18</v>
      </c>
      <c r="GB15" s="9">
        <v>37.950000000000003</v>
      </c>
      <c r="GC15" s="9">
        <v>68.435000000000002</v>
      </c>
      <c r="GD15" s="9">
        <v>348.36599999999999</v>
      </c>
      <c r="GE15" s="9">
        <v>57.045000000000002</v>
      </c>
      <c r="GF15" s="9">
        <v>36.779000000000003</v>
      </c>
      <c r="GG15" s="9">
        <v>555.44100000000003</v>
      </c>
      <c r="GH15" s="9">
        <v>307.685</v>
      </c>
      <c r="GI15" s="9">
        <v>294.79899999999998</v>
      </c>
      <c r="GJ15" s="9">
        <v>39.225000000000001</v>
      </c>
      <c r="GK15" s="9">
        <v>36.430999999999997</v>
      </c>
      <c r="GL15" s="9">
        <v>11.715999999999999</v>
      </c>
      <c r="GM15" s="9">
        <v>24.715</v>
      </c>
      <c r="GN15" s="9">
        <v>17.334</v>
      </c>
      <c r="GO15" s="9">
        <v>19.097000000000001</v>
      </c>
      <c r="GP15" s="9">
        <v>17.178999999999998</v>
      </c>
      <c r="GQ15" s="9">
        <v>16.085999999999999</v>
      </c>
      <c r="GR15" s="9">
        <v>1.244</v>
      </c>
      <c r="GS15" s="9">
        <v>9.3119999999999994</v>
      </c>
      <c r="GT15" s="9">
        <v>15.430999999999999</v>
      </c>
      <c r="GU15" s="9">
        <v>11.689</v>
      </c>
      <c r="GV15" s="9">
        <v>23.492999999999999</v>
      </c>
      <c r="GW15" s="9">
        <v>12.938000000000001</v>
      </c>
      <c r="GX15" s="9">
        <v>2.794</v>
      </c>
      <c r="GY15" s="9">
        <v>255.57300000000001</v>
      </c>
      <c r="GZ15" s="9">
        <v>231.08699999999999</v>
      </c>
      <c r="HA15" s="9">
        <v>221.55099999999999</v>
      </c>
      <c r="HB15" s="9">
        <v>3.7069999999999999</v>
      </c>
      <c r="HC15" s="9">
        <v>5.83</v>
      </c>
      <c r="HD15" s="9">
        <v>5.0090000000000003</v>
      </c>
      <c r="HE15" s="9">
        <v>4.5270000000000001</v>
      </c>
      <c r="HF15" s="9">
        <v>0</v>
      </c>
      <c r="HG15" s="9">
        <v>159.108</v>
      </c>
      <c r="HH15" s="9">
        <v>10.885</v>
      </c>
      <c r="HI15" s="9">
        <v>19.643000000000001</v>
      </c>
      <c r="HJ15" s="9">
        <v>41.451000000000001</v>
      </c>
      <c r="HK15" s="9">
        <v>29.625</v>
      </c>
      <c r="HL15" s="9">
        <v>201.46199999999999</v>
      </c>
      <c r="HM15" s="9">
        <v>24.486000000000001</v>
      </c>
      <c r="HN15" s="9">
        <v>12.885999999999999</v>
      </c>
      <c r="HO15" s="9">
        <v>307.685</v>
      </c>
      <c r="HP15" s="9">
        <v>237.97800000000001</v>
      </c>
      <c r="HQ15" s="9">
        <v>223.86500000000001</v>
      </c>
      <c r="HR15" s="9">
        <v>14.03</v>
      </c>
      <c r="HS15" s="9">
        <v>13.362</v>
      </c>
      <c r="HT15" s="9">
        <v>3.7360000000000002</v>
      </c>
      <c r="HU15" s="9">
        <v>9.6259999999999994</v>
      </c>
      <c r="HV15" s="9">
        <v>8.5909999999999993</v>
      </c>
      <c r="HW15" s="9">
        <v>4.7709999999999999</v>
      </c>
      <c r="HX15" s="9">
        <v>9.5220000000000002</v>
      </c>
      <c r="HY15" s="9">
        <v>2.5299999999999998</v>
      </c>
      <c r="HZ15" s="9">
        <v>1.3109999999999999</v>
      </c>
      <c r="IA15" s="9">
        <v>2.9910000000000001</v>
      </c>
      <c r="IB15" s="9">
        <v>4.3780000000000001</v>
      </c>
      <c r="IC15" s="9">
        <v>5.9930000000000003</v>
      </c>
      <c r="ID15" s="9">
        <v>7.117</v>
      </c>
      <c r="IE15" s="9">
        <v>6.2450000000000001</v>
      </c>
      <c r="IF15" s="9">
        <v>0.66800000000000004</v>
      </c>
      <c r="IG15" s="9">
        <v>209.83500000000001</v>
      </c>
      <c r="IH15" s="9">
        <v>179.12100000000001</v>
      </c>
      <c r="II15" s="9">
        <v>173.29400000000001</v>
      </c>
      <c r="IJ15" s="9">
        <v>1.718</v>
      </c>
      <c r="IK15" s="9">
        <v>4.109</v>
      </c>
      <c r="IL15" s="9">
        <v>3.5259999999999998</v>
      </c>
      <c r="IM15" s="9">
        <v>2.3010000000000002</v>
      </c>
      <c r="IN15" s="9">
        <v>0</v>
      </c>
      <c r="IO15" s="9">
        <v>137.54400000000001</v>
      </c>
      <c r="IP15" s="9">
        <v>3.694</v>
      </c>
      <c r="IQ15" s="9">
        <v>6.7990000000000004</v>
      </c>
    </row>
    <row r="16" spans="1:251">
      <c r="A16" s="10">
        <v>43862</v>
      </c>
      <c r="B16" s="9">
        <v>3314.44</v>
      </c>
      <c r="C16" s="9">
        <v>2704.1729999999998</v>
      </c>
      <c r="D16" s="9">
        <v>2565.431</v>
      </c>
      <c r="E16" s="9">
        <v>63.793999999999997</v>
      </c>
      <c r="F16" s="9">
        <v>74.947999999999993</v>
      </c>
      <c r="G16" s="9">
        <v>69.197000000000003</v>
      </c>
      <c r="H16" s="9">
        <v>37.819000000000003</v>
      </c>
      <c r="I16" s="9">
        <v>31.725999999999999</v>
      </c>
      <c r="J16" s="9">
        <v>2079.768</v>
      </c>
      <c r="K16" s="9">
        <v>132.97200000000001</v>
      </c>
      <c r="L16" s="9">
        <v>113.678</v>
      </c>
      <c r="M16" s="9">
        <v>377.75599999999997</v>
      </c>
      <c r="N16" s="9">
        <v>424.43299999999999</v>
      </c>
      <c r="O16" s="9">
        <v>2279.7399999999998</v>
      </c>
      <c r="P16" s="9">
        <v>610.26599999999996</v>
      </c>
      <c r="Q16" s="9">
        <v>271.05200000000002</v>
      </c>
      <c r="R16" s="9">
        <v>3819.4960000000001</v>
      </c>
      <c r="S16" s="9">
        <v>480.18799999999999</v>
      </c>
      <c r="T16" s="9">
        <v>470.70699999999999</v>
      </c>
      <c r="U16" s="9">
        <v>455.91800000000001</v>
      </c>
      <c r="V16" s="9">
        <v>38.313000000000002</v>
      </c>
      <c r="W16" s="9">
        <v>37.479999999999997</v>
      </c>
      <c r="X16" s="9">
        <v>14.933999999999999</v>
      </c>
      <c r="Y16" s="9">
        <v>22.545999999999999</v>
      </c>
      <c r="Z16" s="9">
        <v>20.396000000000001</v>
      </c>
      <c r="AA16" s="9">
        <v>17.084</v>
      </c>
      <c r="AB16" s="9">
        <v>26.736999999999998</v>
      </c>
      <c r="AC16" s="9">
        <v>2.1720000000000002</v>
      </c>
      <c r="AD16" s="9">
        <v>8.57</v>
      </c>
      <c r="AE16" s="9">
        <v>16.04</v>
      </c>
      <c r="AF16" s="9">
        <v>7.3780000000000001</v>
      </c>
      <c r="AG16" s="9">
        <v>14.061999999999999</v>
      </c>
      <c r="AH16" s="9">
        <v>31.053000000000001</v>
      </c>
      <c r="AI16" s="9">
        <v>6.4269999999999996</v>
      </c>
      <c r="AJ16" s="9">
        <v>0.83299999999999996</v>
      </c>
      <c r="AK16" s="9">
        <v>417.60500000000002</v>
      </c>
      <c r="AL16" s="9">
        <v>277.97699999999998</v>
      </c>
      <c r="AM16" s="9">
        <v>253.536</v>
      </c>
      <c r="AN16" s="9">
        <v>12.62</v>
      </c>
      <c r="AO16" s="9">
        <v>11.82</v>
      </c>
      <c r="AP16" s="9">
        <v>13.641</v>
      </c>
      <c r="AQ16" s="9">
        <v>1.2050000000000001</v>
      </c>
      <c r="AR16" s="9">
        <v>9.5939999999999994</v>
      </c>
      <c r="AS16" s="9">
        <v>236.22399999999999</v>
      </c>
      <c r="AT16" s="9">
        <v>14.013</v>
      </c>
      <c r="AU16" s="9">
        <v>3.4390000000000001</v>
      </c>
      <c r="AV16" s="9">
        <v>24.300999999999998</v>
      </c>
      <c r="AW16" s="9">
        <v>70.326999999999998</v>
      </c>
      <c r="AX16" s="9">
        <v>207.65</v>
      </c>
      <c r="AY16" s="9">
        <v>139.62799999999999</v>
      </c>
      <c r="AZ16" s="9">
        <v>14.79</v>
      </c>
      <c r="BA16" s="9">
        <v>470.70699999999999</v>
      </c>
      <c r="BB16" s="9">
        <v>997.70500000000004</v>
      </c>
      <c r="BC16" s="9">
        <v>953.94500000000005</v>
      </c>
      <c r="BD16" s="9">
        <v>83.597999999999999</v>
      </c>
      <c r="BE16" s="9">
        <v>78.072000000000003</v>
      </c>
      <c r="BF16" s="9">
        <v>44.311</v>
      </c>
      <c r="BG16" s="9">
        <v>33.761000000000003</v>
      </c>
      <c r="BH16" s="9">
        <v>64.644999999999996</v>
      </c>
      <c r="BI16" s="9">
        <v>13.427</v>
      </c>
      <c r="BJ16" s="9">
        <v>66.445999999999998</v>
      </c>
      <c r="BK16" s="9">
        <v>0.79500000000000004</v>
      </c>
      <c r="BL16" s="9">
        <v>10.831</v>
      </c>
      <c r="BM16" s="9">
        <v>34.75</v>
      </c>
      <c r="BN16" s="9">
        <v>19.093</v>
      </c>
      <c r="BO16" s="9">
        <v>24.23</v>
      </c>
      <c r="BP16" s="9">
        <v>54.932000000000002</v>
      </c>
      <c r="BQ16" s="9">
        <v>23.14</v>
      </c>
      <c r="BR16" s="9">
        <v>5.5250000000000004</v>
      </c>
      <c r="BS16" s="9">
        <v>870.34699999999998</v>
      </c>
      <c r="BT16" s="9">
        <v>736.32</v>
      </c>
      <c r="BU16" s="9">
        <v>700.99</v>
      </c>
      <c r="BV16" s="9">
        <v>19.472000000000001</v>
      </c>
      <c r="BW16" s="9">
        <v>15.858000000000001</v>
      </c>
      <c r="BX16" s="9">
        <v>24.492000000000001</v>
      </c>
      <c r="BY16" s="9">
        <v>0</v>
      </c>
      <c r="BZ16" s="9">
        <v>10.837</v>
      </c>
      <c r="CA16" s="9">
        <v>567.45000000000005</v>
      </c>
      <c r="CB16" s="9">
        <v>54.628</v>
      </c>
      <c r="CC16" s="9">
        <v>31.765999999999998</v>
      </c>
      <c r="CD16" s="9">
        <v>82.475999999999999</v>
      </c>
      <c r="CE16" s="9">
        <v>143.995</v>
      </c>
      <c r="CF16" s="9">
        <v>592.32500000000005</v>
      </c>
      <c r="CG16" s="9">
        <v>134.02699999999999</v>
      </c>
      <c r="CH16" s="9">
        <v>43.76</v>
      </c>
      <c r="CI16" s="9">
        <v>997.70500000000004</v>
      </c>
      <c r="CJ16" s="9">
        <v>500.75299999999999</v>
      </c>
      <c r="CK16" s="9">
        <v>477.42399999999998</v>
      </c>
      <c r="CL16" s="9">
        <v>34.624000000000002</v>
      </c>
      <c r="CM16" s="9">
        <v>32.237000000000002</v>
      </c>
      <c r="CN16" s="9">
        <v>20.765999999999998</v>
      </c>
      <c r="CO16" s="9">
        <v>11.471</v>
      </c>
      <c r="CP16" s="9">
        <v>26.82</v>
      </c>
      <c r="CQ16" s="9">
        <v>5.4169999999999998</v>
      </c>
      <c r="CR16" s="9">
        <v>26.178000000000001</v>
      </c>
      <c r="CS16" s="9">
        <v>3.6869999999999998</v>
      </c>
      <c r="CT16" s="9">
        <v>2.3719999999999999</v>
      </c>
      <c r="CU16" s="9">
        <v>12.499000000000001</v>
      </c>
      <c r="CV16" s="9">
        <v>13.271000000000001</v>
      </c>
      <c r="CW16" s="9">
        <v>6.4669999999999996</v>
      </c>
      <c r="CX16" s="9">
        <v>23.811</v>
      </c>
      <c r="CY16" s="9">
        <v>8.4260000000000002</v>
      </c>
      <c r="CZ16" s="9">
        <v>2.387</v>
      </c>
      <c r="DA16" s="9">
        <v>442.79899999999998</v>
      </c>
      <c r="DB16" s="9">
        <v>316.35300000000001</v>
      </c>
      <c r="DC16" s="9">
        <v>305.07</v>
      </c>
      <c r="DD16" s="9">
        <v>4.3010000000000002</v>
      </c>
      <c r="DE16" s="9">
        <v>6.9820000000000002</v>
      </c>
      <c r="DF16" s="9">
        <v>4.3010000000000002</v>
      </c>
      <c r="DG16" s="9">
        <v>3.3679999999999999</v>
      </c>
      <c r="DH16" s="9">
        <v>3.6139999999999999</v>
      </c>
      <c r="DI16" s="9">
        <v>260.36099999999999</v>
      </c>
      <c r="DJ16" s="9">
        <v>4.5730000000000004</v>
      </c>
      <c r="DK16" s="9">
        <v>13.67</v>
      </c>
      <c r="DL16" s="9">
        <v>37.749000000000002</v>
      </c>
      <c r="DM16" s="9">
        <v>28.783999999999999</v>
      </c>
      <c r="DN16" s="9">
        <v>287.56900000000002</v>
      </c>
      <c r="DO16" s="9">
        <v>126.446</v>
      </c>
      <c r="DP16" s="9">
        <v>23.33</v>
      </c>
      <c r="DQ16" s="9">
        <v>500.75299999999999</v>
      </c>
      <c r="DR16" s="9">
        <v>384.05599999999998</v>
      </c>
      <c r="DS16" s="9">
        <v>361.96899999999999</v>
      </c>
      <c r="DT16" s="9">
        <v>35.500999999999998</v>
      </c>
      <c r="DU16" s="9">
        <v>30.369</v>
      </c>
      <c r="DV16" s="9">
        <v>14.849</v>
      </c>
      <c r="DW16" s="9">
        <v>15.52</v>
      </c>
      <c r="DX16" s="9">
        <v>21.856999999999999</v>
      </c>
      <c r="DY16" s="9">
        <v>8.5120000000000005</v>
      </c>
      <c r="DZ16" s="9">
        <v>15.305</v>
      </c>
      <c r="EA16" s="9">
        <v>6.5449999999999999</v>
      </c>
      <c r="EB16" s="9">
        <v>7.96</v>
      </c>
      <c r="EC16" s="9">
        <v>7.7060000000000004</v>
      </c>
      <c r="ED16" s="9">
        <v>9.6029999999999998</v>
      </c>
      <c r="EE16" s="9">
        <v>13.061</v>
      </c>
      <c r="EF16" s="9">
        <v>22.998999999999999</v>
      </c>
      <c r="EG16" s="9">
        <v>7.37</v>
      </c>
      <c r="EH16" s="9">
        <v>5.1310000000000002</v>
      </c>
      <c r="EI16" s="9">
        <v>326.46800000000002</v>
      </c>
      <c r="EJ16" s="9">
        <v>295.36</v>
      </c>
      <c r="EK16" s="9">
        <v>285.47199999999998</v>
      </c>
      <c r="EL16" s="9">
        <v>3.867</v>
      </c>
      <c r="EM16" s="9">
        <v>6.02</v>
      </c>
      <c r="EN16" s="9">
        <v>3.9140000000000001</v>
      </c>
      <c r="EO16" s="9">
        <v>5.1959999999999997</v>
      </c>
      <c r="EP16" s="9">
        <v>0.77700000000000002</v>
      </c>
      <c r="EQ16" s="9">
        <v>198.70500000000001</v>
      </c>
      <c r="ER16" s="9">
        <v>20.146000000000001</v>
      </c>
      <c r="ES16" s="9">
        <v>12.317</v>
      </c>
      <c r="ET16" s="9">
        <v>64.191000000000003</v>
      </c>
      <c r="EU16" s="9">
        <v>35.158999999999999</v>
      </c>
      <c r="EV16" s="9">
        <v>260.20100000000002</v>
      </c>
      <c r="EW16" s="9">
        <v>31.109000000000002</v>
      </c>
      <c r="EX16" s="9">
        <v>22.087</v>
      </c>
      <c r="EY16" s="9">
        <v>384.05599999999998</v>
      </c>
      <c r="EZ16" s="9">
        <v>550.52499999999998</v>
      </c>
      <c r="FA16" s="9">
        <v>519.46199999999999</v>
      </c>
      <c r="FB16" s="9">
        <v>37.411000000000001</v>
      </c>
      <c r="FC16" s="9">
        <v>35.326999999999998</v>
      </c>
      <c r="FD16" s="9">
        <v>14.95</v>
      </c>
      <c r="FE16" s="9">
        <v>20.376999999999999</v>
      </c>
      <c r="FF16" s="9">
        <v>25.042000000000002</v>
      </c>
      <c r="FG16" s="9">
        <v>10.285</v>
      </c>
      <c r="FH16" s="9">
        <v>20.762</v>
      </c>
      <c r="FI16" s="9">
        <v>7.0890000000000004</v>
      </c>
      <c r="FJ16" s="9">
        <v>7.476</v>
      </c>
      <c r="FK16" s="9">
        <v>17.305</v>
      </c>
      <c r="FL16" s="9">
        <v>6.9320000000000004</v>
      </c>
      <c r="FM16" s="9">
        <v>11.089</v>
      </c>
      <c r="FN16" s="9">
        <v>27.972000000000001</v>
      </c>
      <c r="FO16" s="9">
        <v>7.3550000000000004</v>
      </c>
      <c r="FP16" s="9">
        <v>2.0840000000000001</v>
      </c>
      <c r="FQ16" s="9">
        <v>482.05099999999999</v>
      </c>
      <c r="FR16" s="9">
        <v>418.43900000000002</v>
      </c>
      <c r="FS16" s="9">
        <v>386.04500000000002</v>
      </c>
      <c r="FT16" s="9">
        <v>17.347999999999999</v>
      </c>
      <c r="FU16" s="9">
        <v>15.045999999999999</v>
      </c>
      <c r="FV16" s="9">
        <v>13.151999999999999</v>
      </c>
      <c r="FW16" s="9">
        <v>13.727</v>
      </c>
      <c r="FX16" s="9">
        <v>5.5140000000000002</v>
      </c>
      <c r="FY16" s="9">
        <v>342.09199999999998</v>
      </c>
      <c r="FZ16" s="9">
        <v>22.402999999999999</v>
      </c>
      <c r="GA16" s="9">
        <v>19.597999999999999</v>
      </c>
      <c r="GB16" s="9">
        <v>34.345999999999997</v>
      </c>
      <c r="GC16" s="9">
        <v>62.444000000000003</v>
      </c>
      <c r="GD16" s="9">
        <v>355.995</v>
      </c>
      <c r="GE16" s="9">
        <v>63.612000000000002</v>
      </c>
      <c r="GF16" s="9">
        <v>31.062999999999999</v>
      </c>
      <c r="GG16" s="9">
        <v>550.52499999999998</v>
      </c>
      <c r="GH16" s="9">
        <v>331.46</v>
      </c>
      <c r="GI16" s="9">
        <v>310.803</v>
      </c>
      <c r="GJ16" s="9">
        <v>34.027999999999999</v>
      </c>
      <c r="GK16" s="9">
        <v>30.86</v>
      </c>
      <c r="GL16" s="9">
        <v>13.786</v>
      </c>
      <c r="GM16" s="9">
        <v>17.074000000000002</v>
      </c>
      <c r="GN16" s="9">
        <v>16.981999999999999</v>
      </c>
      <c r="GO16" s="9">
        <v>13.878</v>
      </c>
      <c r="GP16" s="9">
        <v>17.742000000000001</v>
      </c>
      <c r="GQ16" s="9">
        <v>9.3710000000000004</v>
      </c>
      <c r="GR16" s="9">
        <v>2.8069999999999999</v>
      </c>
      <c r="GS16" s="9">
        <v>6.6749999999999998</v>
      </c>
      <c r="GT16" s="9">
        <v>14.504</v>
      </c>
      <c r="GU16" s="9">
        <v>9.6809999999999992</v>
      </c>
      <c r="GV16" s="9">
        <v>20.852</v>
      </c>
      <c r="GW16" s="9">
        <v>10.007999999999999</v>
      </c>
      <c r="GX16" s="9">
        <v>3.1680000000000001</v>
      </c>
      <c r="GY16" s="9">
        <v>276.77499999999998</v>
      </c>
      <c r="GZ16" s="9">
        <v>245.26499999999999</v>
      </c>
      <c r="HA16" s="9">
        <v>235.876</v>
      </c>
      <c r="HB16" s="9">
        <v>2.4900000000000002</v>
      </c>
      <c r="HC16" s="9">
        <v>6.899</v>
      </c>
      <c r="HD16" s="9">
        <v>4.6959999999999997</v>
      </c>
      <c r="HE16" s="9">
        <v>4.6929999999999996</v>
      </c>
      <c r="HF16" s="9">
        <v>0</v>
      </c>
      <c r="HG16" s="9">
        <v>176.32499999999999</v>
      </c>
      <c r="HH16" s="9">
        <v>7.3970000000000002</v>
      </c>
      <c r="HI16" s="9">
        <v>13.651</v>
      </c>
      <c r="HJ16" s="9">
        <v>47.892000000000003</v>
      </c>
      <c r="HK16" s="9">
        <v>39.128999999999998</v>
      </c>
      <c r="HL16" s="9">
        <v>206.136</v>
      </c>
      <c r="HM16" s="9">
        <v>31.510999999999999</v>
      </c>
      <c r="HN16" s="9">
        <v>20.657</v>
      </c>
      <c r="HO16" s="9">
        <v>331.46</v>
      </c>
      <c r="HP16" s="9">
        <v>248.11600000000001</v>
      </c>
      <c r="HQ16" s="9">
        <v>231.47499999999999</v>
      </c>
      <c r="HR16" s="9">
        <v>18.209</v>
      </c>
      <c r="HS16" s="9">
        <v>16.890999999999998</v>
      </c>
      <c r="HT16" s="9">
        <v>7.7720000000000002</v>
      </c>
      <c r="HU16" s="9">
        <v>9.1180000000000003</v>
      </c>
      <c r="HV16" s="9">
        <v>9.5329999999999995</v>
      </c>
      <c r="HW16" s="9">
        <v>7.3579999999999997</v>
      </c>
      <c r="HX16" s="9">
        <v>12.162000000000001</v>
      </c>
      <c r="HY16" s="9">
        <v>2.85</v>
      </c>
      <c r="HZ16" s="9">
        <v>1.879</v>
      </c>
      <c r="IA16" s="9">
        <v>7.6260000000000003</v>
      </c>
      <c r="IB16" s="9">
        <v>4.5910000000000002</v>
      </c>
      <c r="IC16" s="9">
        <v>4.673</v>
      </c>
      <c r="ID16" s="9">
        <v>7.45</v>
      </c>
      <c r="IE16" s="9">
        <v>9.4410000000000007</v>
      </c>
      <c r="IF16" s="9">
        <v>1.3180000000000001</v>
      </c>
      <c r="IG16" s="9">
        <v>213.26599999999999</v>
      </c>
      <c r="IH16" s="9">
        <v>175.00399999999999</v>
      </c>
      <c r="II16" s="9">
        <v>169.05500000000001</v>
      </c>
      <c r="IJ16" s="9">
        <v>1.1859999999999999</v>
      </c>
      <c r="IK16" s="9">
        <v>4.7619999999999996</v>
      </c>
      <c r="IL16" s="9">
        <v>2.4910000000000001</v>
      </c>
      <c r="IM16" s="9">
        <v>2.8069999999999999</v>
      </c>
      <c r="IN16" s="9">
        <v>0.65</v>
      </c>
      <c r="IO16" s="9">
        <v>134.745</v>
      </c>
      <c r="IP16" s="9">
        <v>1.131</v>
      </c>
      <c r="IQ16" s="9">
        <v>7.5330000000000004</v>
      </c>
    </row>
    <row r="17" spans="1:251">
      <c r="A17" s="10">
        <v>44228</v>
      </c>
      <c r="B17" s="9">
        <v>3327.692</v>
      </c>
      <c r="C17" s="9">
        <v>2698.4360000000001</v>
      </c>
      <c r="D17" s="9">
        <v>2580.6790000000001</v>
      </c>
      <c r="E17" s="9">
        <v>66.905000000000001</v>
      </c>
      <c r="F17" s="9">
        <v>48.743000000000002</v>
      </c>
      <c r="G17" s="9">
        <v>77.149000000000001</v>
      </c>
      <c r="H17" s="9">
        <v>22.451000000000001</v>
      </c>
      <c r="I17" s="9">
        <v>14.259</v>
      </c>
      <c r="J17" s="9">
        <v>2004.953</v>
      </c>
      <c r="K17" s="9">
        <v>165.69300000000001</v>
      </c>
      <c r="L17" s="9">
        <v>156.09399999999999</v>
      </c>
      <c r="M17" s="9">
        <v>371.69499999999999</v>
      </c>
      <c r="N17" s="9">
        <v>377.61900000000003</v>
      </c>
      <c r="O17" s="9">
        <v>2320.8159999999998</v>
      </c>
      <c r="P17" s="9">
        <v>629.25699999999995</v>
      </c>
      <c r="Q17" s="9">
        <v>241.834</v>
      </c>
      <c r="R17" s="9">
        <v>3794.3589999999999</v>
      </c>
      <c r="S17" s="9">
        <v>461.62599999999998</v>
      </c>
      <c r="T17" s="9">
        <v>547.40800000000002</v>
      </c>
      <c r="U17" s="9">
        <v>530.202</v>
      </c>
      <c r="V17" s="9">
        <v>24.163</v>
      </c>
      <c r="W17" s="9">
        <v>21.064</v>
      </c>
      <c r="X17" s="9">
        <v>7.1369999999999996</v>
      </c>
      <c r="Y17" s="9">
        <v>13.928000000000001</v>
      </c>
      <c r="Z17" s="9">
        <v>11.797000000000001</v>
      </c>
      <c r="AA17" s="9">
        <v>9.2669999999999995</v>
      </c>
      <c r="AB17" s="9">
        <v>14.054</v>
      </c>
      <c r="AC17" s="9">
        <v>1.32</v>
      </c>
      <c r="AD17" s="9">
        <v>5.6909999999999998</v>
      </c>
      <c r="AE17" s="9">
        <v>6.8949999999999996</v>
      </c>
      <c r="AF17" s="9">
        <v>4.6760000000000002</v>
      </c>
      <c r="AG17" s="9">
        <v>9.4939999999999998</v>
      </c>
      <c r="AH17" s="9">
        <v>14.292999999999999</v>
      </c>
      <c r="AI17" s="9">
        <v>6.7709999999999999</v>
      </c>
      <c r="AJ17" s="9">
        <v>3.0990000000000002</v>
      </c>
      <c r="AK17" s="9">
        <v>506.03899999999999</v>
      </c>
      <c r="AL17" s="9">
        <v>331.24400000000003</v>
      </c>
      <c r="AM17" s="9">
        <v>319.17099999999999</v>
      </c>
      <c r="AN17" s="9">
        <v>6.15</v>
      </c>
      <c r="AO17" s="9">
        <v>5.181</v>
      </c>
      <c r="AP17" s="9">
        <v>9.3149999999999995</v>
      </c>
      <c r="AQ17" s="9">
        <v>0</v>
      </c>
      <c r="AR17" s="9">
        <v>2.016</v>
      </c>
      <c r="AS17" s="9">
        <v>243.286</v>
      </c>
      <c r="AT17" s="9">
        <v>25.071000000000002</v>
      </c>
      <c r="AU17" s="9">
        <v>16.484000000000002</v>
      </c>
      <c r="AV17" s="9">
        <v>46.402999999999999</v>
      </c>
      <c r="AW17" s="9">
        <v>61.752000000000002</v>
      </c>
      <c r="AX17" s="9">
        <v>269.49200000000002</v>
      </c>
      <c r="AY17" s="9">
        <v>174.79499999999999</v>
      </c>
      <c r="AZ17" s="9">
        <v>17.204999999999998</v>
      </c>
      <c r="BA17" s="9">
        <v>547.40800000000002</v>
      </c>
      <c r="BB17" s="9">
        <v>1027.441</v>
      </c>
      <c r="BC17" s="9">
        <v>982.01700000000005</v>
      </c>
      <c r="BD17" s="9">
        <v>66.12</v>
      </c>
      <c r="BE17" s="9">
        <v>57.668999999999997</v>
      </c>
      <c r="BF17" s="9">
        <v>25.876999999999999</v>
      </c>
      <c r="BG17" s="9">
        <v>31.791</v>
      </c>
      <c r="BH17" s="9">
        <v>46.655000000000001</v>
      </c>
      <c r="BI17" s="9">
        <v>11.013</v>
      </c>
      <c r="BJ17" s="9">
        <v>51.603000000000002</v>
      </c>
      <c r="BK17" s="9">
        <v>0</v>
      </c>
      <c r="BL17" s="9">
        <v>6.0659999999999998</v>
      </c>
      <c r="BM17" s="9">
        <v>27.524999999999999</v>
      </c>
      <c r="BN17" s="9">
        <v>14.143000000000001</v>
      </c>
      <c r="BO17" s="9">
        <v>16</v>
      </c>
      <c r="BP17" s="9">
        <v>40.710999999999999</v>
      </c>
      <c r="BQ17" s="9">
        <v>16.957999999999998</v>
      </c>
      <c r="BR17" s="9">
        <v>8.452</v>
      </c>
      <c r="BS17" s="9">
        <v>915.89700000000005</v>
      </c>
      <c r="BT17" s="9">
        <v>761.14400000000001</v>
      </c>
      <c r="BU17" s="9">
        <v>715.48400000000004</v>
      </c>
      <c r="BV17" s="9">
        <v>32.098999999999997</v>
      </c>
      <c r="BW17" s="9">
        <v>12.798</v>
      </c>
      <c r="BX17" s="9">
        <v>40.435000000000002</v>
      </c>
      <c r="BY17" s="9">
        <v>1.1879999999999999</v>
      </c>
      <c r="BZ17" s="9">
        <v>3.2730000000000001</v>
      </c>
      <c r="CA17" s="9">
        <v>585.62199999999996</v>
      </c>
      <c r="CB17" s="9">
        <v>47.131999999999998</v>
      </c>
      <c r="CC17" s="9">
        <v>42.014000000000003</v>
      </c>
      <c r="CD17" s="9">
        <v>86.376000000000005</v>
      </c>
      <c r="CE17" s="9">
        <v>128.96799999999999</v>
      </c>
      <c r="CF17" s="9">
        <v>632.17600000000004</v>
      </c>
      <c r="CG17" s="9">
        <v>154.75299999999999</v>
      </c>
      <c r="CH17" s="9">
        <v>45.423999999999999</v>
      </c>
      <c r="CI17" s="9">
        <v>1027.441</v>
      </c>
      <c r="CJ17" s="9">
        <v>467.08</v>
      </c>
      <c r="CK17" s="9">
        <v>446.57799999999997</v>
      </c>
      <c r="CL17" s="9">
        <v>30.826000000000001</v>
      </c>
      <c r="CM17" s="9">
        <v>28.353000000000002</v>
      </c>
      <c r="CN17" s="9">
        <v>16.152999999999999</v>
      </c>
      <c r="CO17" s="9">
        <v>12.2</v>
      </c>
      <c r="CP17" s="9">
        <v>21.518000000000001</v>
      </c>
      <c r="CQ17" s="9">
        <v>6.8360000000000003</v>
      </c>
      <c r="CR17" s="9">
        <v>19.579000000000001</v>
      </c>
      <c r="CS17" s="9">
        <v>2.024</v>
      </c>
      <c r="CT17" s="9">
        <v>6.7489999999999997</v>
      </c>
      <c r="CU17" s="9">
        <v>14.361000000000001</v>
      </c>
      <c r="CV17" s="9">
        <v>5.6959999999999997</v>
      </c>
      <c r="CW17" s="9">
        <v>8.2959999999999994</v>
      </c>
      <c r="CX17" s="9">
        <v>15.678000000000001</v>
      </c>
      <c r="CY17" s="9">
        <v>12.675000000000001</v>
      </c>
      <c r="CZ17" s="9">
        <v>2.4729999999999999</v>
      </c>
      <c r="DA17" s="9">
        <v>415.75099999999998</v>
      </c>
      <c r="DB17" s="9">
        <v>303.61099999999999</v>
      </c>
      <c r="DC17" s="9">
        <v>296.64299999999997</v>
      </c>
      <c r="DD17" s="9">
        <v>3.6269999999999998</v>
      </c>
      <c r="DE17" s="9">
        <v>3.3410000000000002</v>
      </c>
      <c r="DF17" s="9">
        <v>4.2850000000000001</v>
      </c>
      <c r="DG17" s="9">
        <v>1.4330000000000001</v>
      </c>
      <c r="DH17" s="9">
        <v>1.25</v>
      </c>
      <c r="DI17" s="9">
        <v>246.083</v>
      </c>
      <c r="DJ17" s="9">
        <v>9.7230000000000008</v>
      </c>
      <c r="DK17" s="9">
        <v>16.108000000000001</v>
      </c>
      <c r="DL17" s="9">
        <v>31.696000000000002</v>
      </c>
      <c r="DM17" s="9">
        <v>30.603000000000002</v>
      </c>
      <c r="DN17" s="9">
        <v>273.00700000000001</v>
      </c>
      <c r="DO17" s="9">
        <v>112.14100000000001</v>
      </c>
      <c r="DP17" s="9">
        <v>20.501999999999999</v>
      </c>
      <c r="DQ17" s="9">
        <v>467.08</v>
      </c>
      <c r="DR17" s="9">
        <v>392.22300000000001</v>
      </c>
      <c r="DS17" s="9">
        <v>358.02300000000002</v>
      </c>
      <c r="DT17" s="9">
        <v>40.308999999999997</v>
      </c>
      <c r="DU17" s="9">
        <v>35.579000000000001</v>
      </c>
      <c r="DV17" s="9">
        <v>16.324999999999999</v>
      </c>
      <c r="DW17" s="9">
        <v>19.254000000000001</v>
      </c>
      <c r="DX17" s="9">
        <v>22.010999999999999</v>
      </c>
      <c r="DY17" s="9">
        <v>13.568</v>
      </c>
      <c r="DZ17" s="9">
        <v>18.684999999999999</v>
      </c>
      <c r="EA17" s="9">
        <v>9.26</v>
      </c>
      <c r="EB17" s="9">
        <v>5.6479999999999997</v>
      </c>
      <c r="EC17" s="9">
        <v>6.4290000000000003</v>
      </c>
      <c r="ED17" s="9">
        <v>16.882000000000001</v>
      </c>
      <c r="EE17" s="9">
        <v>12.268000000000001</v>
      </c>
      <c r="EF17" s="9">
        <v>20.196999999999999</v>
      </c>
      <c r="EG17" s="9">
        <v>15.382</v>
      </c>
      <c r="EH17" s="9">
        <v>4.7300000000000004</v>
      </c>
      <c r="EI17" s="9">
        <v>317.714</v>
      </c>
      <c r="EJ17" s="9">
        <v>285.83499999999998</v>
      </c>
      <c r="EK17" s="9">
        <v>276.846</v>
      </c>
      <c r="EL17" s="9">
        <v>4.3120000000000003</v>
      </c>
      <c r="EM17" s="9">
        <v>4.6769999999999996</v>
      </c>
      <c r="EN17" s="9">
        <v>3.6779999999999999</v>
      </c>
      <c r="EO17" s="9">
        <v>2.9449999999999998</v>
      </c>
      <c r="EP17" s="9">
        <v>2.3660000000000001</v>
      </c>
      <c r="EQ17" s="9">
        <v>186.375</v>
      </c>
      <c r="ER17" s="9">
        <v>26.835999999999999</v>
      </c>
      <c r="ES17" s="9">
        <v>22.745999999999999</v>
      </c>
      <c r="ET17" s="9">
        <v>49.878</v>
      </c>
      <c r="EU17" s="9">
        <v>35.856000000000002</v>
      </c>
      <c r="EV17" s="9">
        <v>249.97900000000001</v>
      </c>
      <c r="EW17" s="9">
        <v>31.879000000000001</v>
      </c>
      <c r="EX17" s="9">
        <v>34.201000000000001</v>
      </c>
      <c r="EY17" s="9">
        <v>392.22300000000001</v>
      </c>
      <c r="EZ17" s="9">
        <v>492.92700000000002</v>
      </c>
      <c r="FA17" s="9">
        <v>472.87900000000002</v>
      </c>
      <c r="FB17" s="9">
        <v>32.021000000000001</v>
      </c>
      <c r="FC17" s="9">
        <v>30.265999999999998</v>
      </c>
      <c r="FD17" s="9">
        <v>11.196</v>
      </c>
      <c r="FE17" s="9">
        <v>19.07</v>
      </c>
      <c r="FF17" s="9">
        <v>17.792999999999999</v>
      </c>
      <c r="FG17" s="9">
        <v>12.473000000000001</v>
      </c>
      <c r="FH17" s="9">
        <v>15.37</v>
      </c>
      <c r="FI17" s="9">
        <v>8.9589999999999996</v>
      </c>
      <c r="FJ17" s="9">
        <v>5.0590000000000002</v>
      </c>
      <c r="FK17" s="9">
        <v>12.007999999999999</v>
      </c>
      <c r="FL17" s="9">
        <v>8.5660000000000007</v>
      </c>
      <c r="FM17" s="9">
        <v>9.6920000000000002</v>
      </c>
      <c r="FN17" s="9">
        <v>19.436</v>
      </c>
      <c r="FO17" s="9">
        <v>10.83</v>
      </c>
      <c r="FP17" s="9">
        <v>1.7549999999999999</v>
      </c>
      <c r="FQ17" s="9">
        <v>440.858</v>
      </c>
      <c r="FR17" s="9">
        <v>399.42700000000002</v>
      </c>
      <c r="FS17" s="9">
        <v>376.80500000000001</v>
      </c>
      <c r="FT17" s="9">
        <v>14.02</v>
      </c>
      <c r="FU17" s="9">
        <v>8.6010000000000009</v>
      </c>
      <c r="FV17" s="9">
        <v>12.026999999999999</v>
      </c>
      <c r="FW17" s="9">
        <v>6.85</v>
      </c>
      <c r="FX17" s="9">
        <v>3.2160000000000002</v>
      </c>
      <c r="FY17" s="9">
        <v>321.77199999999999</v>
      </c>
      <c r="FZ17" s="9">
        <v>19.884</v>
      </c>
      <c r="GA17" s="9">
        <v>19.788</v>
      </c>
      <c r="GB17" s="9">
        <v>37.981999999999999</v>
      </c>
      <c r="GC17" s="9">
        <v>61.250999999999998</v>
      </c>
      <c r="GD17" s="9">
        <v>338.17599999999999</v>
      </c>
      <c r="GE17" s="9">
        <v>41.432000000000002</v>
      </c>
      <c r="GF17" s="9">
        <v>20.047999999999998</v>
      </c>
      <c r="GG17" s="9">
        <v>492.92700000000002</v>
      </c>
      <c r="GH17" s="9">
        <v>305.34699999999998</v>
      </c>
      <c r="GI17" s="9">
        <v>289.39</v>
      </c>
      <c r="GJ17" s="9">
        <v>37.225000000000001</v>
      </c>
      <c r="GK17" s="9">
        <v>32.472000000000001</v>
      </c>
      <c r="GL17" s="9">
        <v>10.503</v>
      </c>
      <c r="GM17" s="9">
        <v>21.969000000000001</v>
      </c>
      <c r="GN17" s="9">
        <v>15.327999999999999</v>
      </c>
      <c r="GO17" s="9">
        <v>17.143999999999998</v>
      </c>
      <c r="GP17" s="9">
        <v>17.004000000000001</v>
      </c>
      <c r="GQ17" s="9">
        <v>14.499000000000001</v>
      </c>
      <c r="GR17" s="9">
        <v>0.96799999999999997</v>
      </c>
      <c r="GS17" s="9">
        <v>9.4600000000000009</v>
      </c>
      <c r="GT17" s="9">
        <v>13.388999999999999</v>
      </c>
      <c r="GU17" s="9">
        <v>9.6229999999999993</v>
      </c>
      <c r="GV17" s="9">
        <v>23.164000000000001</v>
      </c>
      <c r="GW17" s="9">
        <v>9.3079999999999998</v>
      </c>
      <c r="GX17" s="9">
        <v>4.7530000000000001</v>
      </c>
      <c r="GY17" s="9">
        <v>252.166</v>
      </c>
      <c r="GZ17" s="9">
        <v>235.976</v>
      </c>
      <c r="HA17" s="9">
        <v>225.96199999999999</v>
      </c>
      <c r="HB17" s="9">
        <v>3.262</v>
      </c>
      <c r="HC17" s="9">
        <v>6.7519999999999998</v>
      </c>
      <c r="HD17" s="9">
        <v>2.948</v>
      </c>
      <c r="HE17" s="9">
        <v>6.4909999999999997</v>
      </c>
      <c r="HF17" s="9">
        <v>0.57499999999999996</v>
      </c>
      <c r="HG17" s="9">
        <v>149.405</v>
      </c>
      <c r="HH17" s="9">
        <v>18.614999999999998</v>
      </c>
      <c r="HI17" s="9">
        <v>16.704999999999998</v>
      </c>
      <c r="HJ17" s="9">
        <v>51.252000000000002</v>
      </c>
      <c r="HK17" s="9">
        <v>31.233000000000001</v>
      </c>
      <c r="HL17" s="9">
        <v>204.74299999999999</v>
      </c>
      <c r="HM17" s="9">
        <v>16.190000000000001</v>
      </c>
      <c r="HN17" s="9">
        <v>15.956</v>
      </c>
      <c r="HO17" s="9">
        <v>305.34699999999998</v>
      </c>
      <c r="HP17" s="9">
        <v>242.583</v>
      </c>
      <c r="HQ17" s="9">
        <v>230.86</v>
      </c>
      <c r="HR17" s="9">
        <v>20.184999999999999</v>
      </c>
      <c r="HS17" s="9">
        <v>17.63</v>
      </c>
      <c r="HT17" s="9">
        <v>4.8150000000000004</v>
      </c>
      <c r="HU17" s="9">
        <v>12.815</v>
      </c>
      <c r="HV17" s="9">
        <v>11.364000000000001</v>
      </c>
      <c r="HW17" s="9">
        <v>6.266</v>
      </c>
      <c r="HX17" s="9">
        <v>13.14</v>
      </c>
      <c r="HY17" s="9">
        <v>2.165</v>
      </c>
      <c r="HZ17" s="9">
        <v>1.7250000000000001</v>
      </c>
      <c r="IA17" s="9">
        <v>6.1159999999999997</v>
      </c>
      <c r="IB17" s="9">
        <v>3.6579999999999999</v>
      </c>
      <c r="IC17" s="9">
        <v>7.8559999999999999</v>
      </c>
      <c r="ID17" s="9">
        <v>10.278</v>
      </c>
      <c r="IE17" s="9">
        <v>7.351</v>
      </c>
      <c r="IF17" s="9">
        <v>2.5550000000000002</v>
      </c>
      <c r="IG17" s="9">
        <v>210.67400000000001</v>
      </c>
      <c r="IH17" s="9">
        <v>168.77199999999999</v>
      </c>
      <c r="II17" s="9">
        <v>165.59200000000001</v>
      </c>
      <c r="IJ17" s="9">
        <v>1.1060000000000001</v>
      </c>
      <c r="IK17" s="9">
        <v>2.0750000000000002</v>
      </c>
      <c r="IL17" s="9">
        <v>1.0329999999999999</v>
      </c>
      <c r="IM17" s="9">
        <v>1.1120000000000001</v>
      </c>
      <c r="IN17" s="9">
        <v>0.54200000000000004</v>
      </c>
      <c r="IO17" s="9">
        <v>125.367</v>
      </c>
      <c r="IP17" s="9">
        <v>4.125</v>
      </c>
      <c r="IQ17" s="9">
        <v>8.15</v>
      </c>
    </row>
    <row r="18" spans="1:251">
      <c r="A18" s="10">
        <v>44593</v>
      </c>
      <c r="B18" s="9">
        <v>3298.6770000000001</v>
      </c>
      <c r="C18" s="9">
        <v>2660.44</v>
      </c>
      <c r="D18" s="9">
        <v>2511.7570000000001</v>
      </c>
      <c r="E18" s="9">
        <v>78.522000000000006</v>
      </c>
      <c r="F18" s="9">
        <v>69.03</v>
      </c>
      <c r="G18" s="9">
        <v>79.897999999999996</v>
      </c>
      <c r="H18" s="9">
        <v>36.558</v>
      </c>
      <c r="I18" s="9">
        <v>29.202999999999999</v>
      </c>
      <c r="J18" s="9">
        <v>1957.2460000000001</v>
      </c>
      <c r="K18" s="9">
        <v>175.398</v>
      </c>
      <c r="L18" s="9">
        <v>131.739</v>
      </c>
      <c r="M18" s="9">
        <v>396.05700000000002</v>
      </c>
      <c r="N18" s="9">
        <v>436.28699999999998</v>
      </c>
      <c r="O18" s="9">
        <v>2224.1529999999998</v>
      </c>
      <c r="P18" s="9">
        <v>638.23699999999997</v>
      </c>
      <c r="Q18" s="9">
        <v>251.65299999999999</v>
      </c>
      <c r="R18" s="9">
        <v>3825.828</v>
      </c>
      <c r="S18" s="9">
        <v>521.09699999999998</v>
      </c>
      <c r="T18" s="9">
        <v>570.93200000000002</v>
      </c>
      <c r="U18" s="9">
        <v>548.49599999999998</v>
      </c>
      <c r="V18" s="9">
        <v>44.353999999999999</v>
      </c>
      <c r="W18" s="9">
        <v>42.716000000000001</v>
      </c>
      <c r="X18" s="9">
        <v>19.001999999999999</v>
      </c>
      <c r="Y18" s="9">
        <v>23.713999999999999</v>
      </c>
      <c r="Z18" s="9">
        <v>29.042000000000002</v>
      </c>
      <c r="AA18" s="9">
        <v>13.675000000000001</v>
      </c>
      <c r="AB18" s="9">
        <v>30.399000000000001</v>
      </c>
      <c r="AC18" s="9">
        <v>3.3780000000000001</v>
      </c>
      <c r="AD18" s="9">
        <v>8.94</v>
      </c>
      <c r="AE18" s="9">
        <v>17.122</v>
      </c>
      <c r="AF18" s="9">
        <v>10.192</v>
      </c>
      <c r="AG18" s="9">
        <v>15.403</v>
      </c>
      <c r="AH18" s="9">
        <v>33.4</v>
      </c>
      <c r="AI18" s="9">
        <v>9.3170000000000002</v>
      </c>
      <c r="AJ18" s="9">
        <v>1.637</v>
      </c>
      <c r="AK18" s="9">
        <v>504.14299999999997</v>
      </c>
      <c r="AL18" s="9">
        <v>352.16399999999999</v>
      </c>
      <c r="AM18" s="9">
        <v>323.70299999999997</v>
      </c>
      <c r="AN18" s="9">
        <v>15.574</v>
      </c>
      <c r="AO18" s="9">
        <v>12.888</v>
      </c>
      <c r="AP18" s="9">
        <v>17.238</v>
      </c>
      <c r="AQ18" s="9">
        <v>1.7609999999999999</v>
      </c>
      <c r="AR18" s="9">
        <v>9.4619999999999997</v>
      </c>
      <c r="AS18" s="9">
        <v>273.25700000000001</v>
      </c>
      <c r="AT18" s="9">
        <v>26.274999999999999</v>
      </c>
      <c r="AU18" s="9">
        <v>13.236000000000001</v>
      </c>
      <c r="AV18" s="9">
        <v>39.396999999999998</v>
      </c>
      <c r="AW18" s="9">
        <v>88.572999999999993</v>
      </c>
      <c r="AX18" s="9">
        <v>263.59199999999998</v>
      </c>
      <c r="AY18" s="9">
        <v>151.97800000000001</v>
      </c>
      <c r="AZ18" s="9">
        <v>22.436</v>
      </c>
      <c r="BA18" s="9">
        <v>570.93200000000002</v>
      </c>
      <c r="BB18" s="9">
        <v>1073.0540000000001</v>
      </c>
      <c r="BC18" s="9">
        <v>1028.703</v>
      </c>
      <c r="BD18" s="9">
        <v>101.444</v>
      </c>
      <c r="BE18" s="9">
        <v>87.722999999999999</v>
      </c>
      <c r="BF18" s="9">
        <v>43.475999999999999</v>
      </c>
      <c r="BG18" s="9">
        <v>44.247999999999998</v>
      </c>
      <c r="BH18" s="9">
        <v>66.447999999999993</v>
      </c>
      <c r="BI18" s="9">
        <v>21.274999999999999</v>
      </c>
      <c r="BJ18" s="9">
        <v>72.337999999999994</v>
      </c>
      <c r="BK18" s="9">
        <v>0</v>
      </c>
      <c r="BL18" s="9">
        <v>15.385999999999999</v>
      </c>
      <c r="BM18" s="9">
        <v>34.359000000000002</v>
      </c>
      <c r="BN18" s="9">
        <v>24.393999999999998</v>
      </c>
      <c r="BO18" s="9">
        <v>28.971</v>
      </c>
      <c r="BP18" s="9">
        <v>67.006</v>
      </c>
      <c r="BQ18" s="9">
        <v>20.716999999999999</v>
      </c>
      <c r="BR18" s="9">
        <v>13.721</v>
      </c>
      <c r="BS18" s="9">
        <v>927.25900000000001</v>
      </c>
      <c r="BT18" s="9">
        <v>777.72500000000002</v>
      </c>
      <c r="BU18" s="9">
        <v>742.048</v>
      </c>
      <c r="BV18" s="9">
        <v>26.974</v>
      </c>
      <c r="BW18" s="9">
        <v>8.7029999999999994</v>
      </c>
      <c r="BX18" s="9">
        <v>29.428999999999998</v>
      </c>
      <c r="BY18" s="9">
        <v>1.7090000000000001</v>
      </c>
      <c r="BZ18" s="9">
        <v>4.54</v>
      </c>
      <c r="CA18" s="9">
        <v>597.50599999999997</v>
      </c>
      <c r="CB18" s="9">
        <v>46.55</v>
      </c>
      <c r="CC18" s="9">
        <v>38.082000000000001</v>
      </c>
      <c r="CD18" s="9">
        <v>95.587999999999994</v>
      </c>
      <c r="CE18" s="9">
        <v>151.66900000000001</v>
      </c>
      <c r="CF18" s="9">
        <v>626.05600000000004</v>
      </c>
      <c r="CG18" s="9">
        <v>149.53299999999999</v>
      </c>
      <c r="CH18" s="9">
        <v>44.351999999999997</v>
      </c>
      <c r="CI18" s="9">
        <v>1073.0540000000001</v>
      </c>
      <c r="CJ18" s="9">
        <v>475.05599999999998</v>
      </c>
      <c r="CK18" s="9">
        <v>463.87400000000002</v>
      </c>
      <c r="CL18" s="9">
        <v>36.686999999999998</v>
      </c>
      <c r="CM18" s="9">
        <v>33.801000000000002</v>
      </c>
      <c r="CN18" s="9">
        <v>17.257999999999999</v>
      </c>
      <c r="CO18" s="9">
        <v>16.542000000000002</v>
      </c>
      <c r="CP18" s="9">
        <v>24.966000000000001</v>
      </c>
      <c r="CQ18" s="9">
        <v>8.8339999999999996</v>
      </c>
      <c r="CR18" s="9">
        <v>25.43</v>
      </c>
      <c r="CS18" s="9">
        <v>3.7490000000000001</v>
      </c>
      <c r="CT18" s="9">
        <v>4.6210000000000004</v>
      </c>
      <c r="CU18" s="9">
        <v>16.573</v>
      </c>
      <c r="CV18" s="9">
        <v>8.1519999999999992</v>
      </c>
      <c r="CW18" s="9">
        <v>9.0749999999999993</v>
      </c>
      <c r="CX18" s="9">
        <v>20.422000000000001</v>
      </c>
      <c r="CY18" s="9">
        <v>13.378</v>
      </c>
      <c r="CZ18" s="9">
        <v>2.8860000000000001</v>
      </c>
      <c r="DA18" s="9">
        <v>427.18700000000001</v>
      </c>
      <c r="DB18" s="9">
        <v>300.596</v>
      </c>
      <c r="DC18" s="9">
        <v>289.85300000000001</v>
      </c>
      <c r="DD18" s="9">
        <v>6.4980000000000002</v>
      </c>
      <c r="DE18" s="9">
        <v>4.2439999999999998</v>
      </c>
      <c r="DF18" s="9">
        <v>6.4980000000000002</v>
      </c>
      <c r="DG18" s="9">
        <v>1.75</v>
      </c>
      <c r="DH18" s="9">
        <v>2.4940000000000002</v>
      </c>
      <c r="DI18" s="9">
        <v>223.21899999999999</v>
      </c>
      <c r="DJ18" s="9">
        <v>17.030999999999999</v>
      </c>
      <c r="DK18" s="9">
        <v>10.69</v>
      </c>
      <c r="DL18" s="9">
        <v>49.655000000000001</v>
      </c>
      <c r="DM18" s="9">
        <v>40.837000000000003</v>
      </c>
      <c r="DN18" s="9">
        <v>259.75900000000001</v>
      </c>
      <c r="DO18" s="9">
        <v>126.59099999999999</v>
      </c>
      <c r="DP18" s="9">
        <v>11.182</v>
      </c>
      <c r="DQ18" s="9">
        <v>475.05599999999998</v>
      </c>
      <c r="DR18" s="9">
        <v>368.92200000000003</v>
      </c>
      <c r="DS18" s="9">
        <v>341.17</v>
      </c>
      <c r="DT18" s="9">
        <v>43.756999999999998</v>
      </c>
      <c r="DU18" s="9">
        <v>35.42</v>
      </c>
      <c r="DV18" s="9">
        <v>18.114000000000001</v>
      </c>
      <c r="DW18" s="9">
        <v>17.305</v>
      </c>
      <c r="DX18" s="9">
        <v>23.344999999999999</v>
      </c>
      <c r="DY18" s="9">
        <v>12.074999999999999</v>
      </c>
      <c r="DZ18" s="9">
        <v>25.753</v>
      </c>
      <c r="EA18" s="9">
        <v>8.0139999999999993</v>
      </c>
      <c r="EB18" s="9">
        <v>1.135</v>
      </c>
      <c r="EC18" s="9">
        <v>6.7720000000000002</v>
      </c>
      <c r="ED18" s="9">
        <v>17.22</v>
      </c>
      <c r="EE18" s="9">
        <v>11.427</v>
      </c>
      <c r="EF18" s="9">
        <v>21.908999999999999</v>
      </c>
      <c r="EG18" s="9">
        <v>13.510999999999999</v>
      </c>
      <c r="EH18" s="9">
        <v>8.3369999999999997</v>
      </c>
      <c r="EI18" s="9">
        <v>297.41300000000001</v>
      </c>
      <c r="EJ18" s="9">
        <v>257.47500000000002</v>
      </c>
      <c r="EK18" s="9">
        <v>243.62799999999999</v>
      </c>
      <c r="EL18" s="9">
        <v>5.6079999999999997</v>
      </c>
      <c r="EM18" s="9">
        <v>8.2390000000000008</v>
      </c>
      <c r="EN18" s="9">
        <v>5.31</v>
      </c>
      <c r="EO18" s="9">
        <v>5.3840000000000003</v>
      </c>
      <c r="EP18" s="9">
        <v>2.3809999999999998</v>
      </c>
      <c r="EQ18" s="9">
        <v>166.88900000000001</v>
      </c>
      <c r="ER18" s="9">
        <v>20.995000000000001</v>
      </c>
      <c r="ES18" s="9">
        <v>22.821999999999999</v>
      </c>
      <c r="ET18" s="9">
        <v>46.768999999999998</v>
      </c>
      <c r="EU18" s="9">
        <v>28.722000000000001</v>
      </c>
      <c r="EV18" s="9">
        <v>228.75299999999999</v>
      </c>
      <c r="EW18" s="9">
        <v>39.938000000000002</v>
      </c>
      <c r="EX18" s="9">
        <v>27.751999999999999</v>
      </c>
      <c r="EY18" s="9">
        <v>368.92200000000003</v>
      </c>
      <c r="EZ18" s="9">
        <v>534.07899999999995</v>
      </c>
      <c r="FA18" s="9">
        <v>509.60500000000002</v>
      </c>
      <c r="FB18" s="9">
        <v>43.030999999999999</v>
      </c>
      <c r="FC18" s="9">
        <v>40.642000000000003</v>
      </c>
      <c r="FD18" s="9">
        <v>17.417999999999999</v>
      </c>
      <c r="FE18" s="9">
        <v>23.224</v>
      </c>
      <c r="FF18" s="9">
        <v>27.643000000000001</v>
      </c>
      <c r="FG18" s="9">
        <v>12.997999999999999</v>
      </c>
      <c r="FH18" s="9">
        <v>22.648</v>
      </c>
      <c r="FI18" s="9">
        <v>15.680999999999999</v>
      </c>
      <c r="FJ18" s="9">
        <v>2.3130000000000002</v>
      </c>
      <c r="FK18" s="9">
        <v>16.25</v>
      </c>
      <c r="FL18" s="9">
        <v>12.976000000000001</v>
      </c>
      <c r="FM18" s="9">
        <v>11.416</v>
      </c>
      <c r="FN18" s="9">
        <v>31.466999999999999</v>
      </c>
      <c r="FO18" s="9">
        <v>9.1750000000000007</v>
      </c>
      <c r="FP18" s="9">
        <v>2.39</v>
      </c>
      <c r="FQ18" s="9">
        <v>466.57400000000001</v>
      </c>
      <c r="FR18" s="9">
        <v>411.61900000000003</v>
      </c>
      <c r="FS18" s="9">
        <v>377.85</v>
      </c>
      <c r="FT18" s="9">
        <v>15.611000000000001</v>
      </c>
      <c r="FU18" s="9">
        <v>18.158000000000001</v>
      </c>
      <c r="FV18" s="9">
        <v>13.619</v>
      </c>
      <c r="FW18" s="9">
        <v>14.327</v>
      </c>
      <c r="FX18" s="9">
        <v>5.8220000000000001</v>
      </c>
      <c r="FY18" s="9">
        <v>317.78899999999999</v>
      </c>
      <c r="FZ18" s="9">
        <v>34.506999999999998</v>
      </c>
      <c r="GA18" s="9">
        <v>18.864999999999998</v>
      </c>
      <c r="GB18" s="9">
        <v>40.459000000000003</v>
      </c>
      <c r="GC18" s="9">
        <v>71.105999999999995</v>
      </c>
      <c r="GD18" s="9">
        <v>340.51400000000001</v>
      </c>
      <c r="GE18" s="9">
        <v>54.954000000000001</v>
      </c>
      <c r="GF18" s="9">
        <v>24.474</v>
      </c>
      <c r="GG18" s="9">
        <v>534.07899999999995</v>
      </c>
      <c r="GH18" s="9">
        <v>297.83300000000003</v>
      </c>
      <c r="GI18" s="9">
        <v>280.10899999999998</v>
      </c>
      <c r="GJ18" s="9">
        <v>29.835000000000001</v>
      </c>
      <c r="GK18" s="9">
        <v>28.181000000000001</v>
      </c>
      <c r="GL18" s="9">
        <v>11.615</v>
      </c>
      <c r="GM18" s="9">
        <v>16.565999999999999</v>
      </c>
      <c r="GN18" s="9">
        <v>12.86</v>
      </c>
      <c r="GO18" s="9">
        <v>15.321</v>
      </c>
      <c r="GP18" s="9">
        <v>15.159000000000001</v>
      </c>
      <c r="GQ18" s="9">
        <v>12.457000000000001</v>
      </c>
      <c r="GR18" s="9">
        <v>0.56599999999999995</v>
      </c>
      <c r="GS18" s="9">
        <v>10.728999999999999</v>
      </c>
      <c r="GT18" s="9">
        <v>10.175000000000001</v>
      </c>
      <c r="GU18" s="9">
        <v>7.2770000000000001</v>
      </c>
      <c r="GV18" s="9">
        <v>18.215</v>
      </c>
      <c r="GW18" s="9">
        <v>9.9659999999999993</v>
      </c>
      <c r="GX18" s="9">
        <v>1.653</v>
      </c>
      <c r="GY18" s="9">
        <v>250.27500000000001</v>
      </c>
      <c r="GZ18" s="9">
        <v>224.524</v>
      </c>
      <c r="HA18" s="9">
        <v>210.29900000000001</v>
      </c>
      <c r="HB18" s="9">
        <v>6.7990000000000004</v>
      </c>
      <c r="HC18" s="9">
        <v>7.4249999999999998</v>
      </c>
      <c r="HD18" s="9">
        <v>4.9139999999999997</v>
      </c>
      <c r="HE18" s="9">
        <v>6.8979999999999997</v>
      </c>
      <c r="HF18" s="9">
        <v>2.4119999999999999</v>
      </c>
      <c r="HG18" s="9">
        <v>145.19399999999999</v>
      </c>
      <c r="HH18" s="9">
        <v>16.975999999999999</v>
      </c>
      <c r="HI18" s="9">
        <v>10.489000000000001</v>
      </c>
      <c r="HJ18" s="9">
        <v>51.863999999999997</v>
      </c>
      <c r="HK18" s="9">
        <v>31.073</v>
      </c>
      <c r="HL18" s="9">
        <v>193.45099999999999</v>
      </c>
      <c r="HM18" s="9">
        <v>25.751000000000001</v>
      </c>
      <c r="HN18" s="9">
        <v>17.724</v>
      </c>
      <c r="HO18" s="9">
        <v>297.83300000000003</v>
      </c>
      <c r="HP18" s="9">
        <v>230.55</v>
      </c>
      <c r="HQ18" s="9">
        <v>215.26900000000001</v>
      </c>
      <c r="HR18" s="9">
        <v>20.100999999999999</v>
      </c>
      <c r="HS18" s="9">
        <v>18.204000000000001</v>
      </c>
      <c r="HT18" s="9">
        <v>4.6779999999999999</v>
      </c>
      <c r="HU18" s="9">
        <v>13.525</v>
      </c>
      <c r="HV18" s="9">
        <v>10.773</v>
      </c>
      <c r="HW18" s="9">
        <v>7.431</v>
      </c>
      <c r="HX18" s="9">
        <v>11.337999999999999</v>
      </c>
      <c r="HY18" s="9">
        <v>2.0390000000000001</v>
      </c>
      <c r="HZ18" s="9">
        <v>3.702</v>
      </c>
      <c r="IA18" s="9">
        <v>3.4940000000000002</v>
      </c>
      <c r="IB18" s="9">
        <v>5.6559999999999997</v>
      </c>
      <c r="IC18" s="9">
        <v>9.0540000000000003</v>
      </c>
      <c r="ID18" s="9">
        <v>10.198</v>
      </c>
      <c r="IE18" s="9">
        <v>8.0060000000000002</v>
      </c>
      <c r="IF18" s="9">
        <v>1.897</v>
      </c>
      <c r="IG18" s="9">
        <v>195.16800000000001</v>
      </c>
      <c r="IH18" s="9">
        <v>165.00800000000001</v>
      </c>
      <c r="II18" s="9">
        <v>157.92500000000001</v>
      </c>
      <c r="IJ18" s="9">
        <v>0</v>
      </c>
      <c r="IK18" s="9">
        <v>7.0830000000000002</v>
      </c>
      <c r="IL18" s="9">
        <v>2.3069999999999999</v>
      </c>
      <c r="IM18" s="9">
        <v>2.9390000000000001</v>
      </c>
      <c r="IN18" s="9">
        <v>1.216</v>
      </c>
      <c r="IO18" s="9">
        <v>121.988</v>
      </c>
      <c r="IP18" s="9">
        <v>5.78</v>
      </c>
      <c r="IQ18" s="9">
        <v>7.2370000000000001</v>
      </c>
    </row>
    <row r="19" spans="1:251">
      <c r="A19" s="10">
        <v>44958</v>
      </c>
      <c r="B19" s="9">
        <v>3430.759</v>
      </c>
      <c r="C19" s="9">
        <v>2785.2060000000001</v>
      </c>
      <c r="D19" s="9">
        <v>2622.2440000000001</v>
      </c>
      <c r="E19" s="9">
        <v>88.661000000000001</v>
      </c>
      <c r="F19" s="9">
        <v>69.117000000000004</v>
      </c>
      <c r="G19" s="9">
        <v>93.578999999999994</v>
      </c>
      <c r="H19" s="9">
        <v>43.408000000000001</v>
      </c>
      <c r="I19" s="9">
        <v>18.010999999999999</v>
      </c>
      <c r="J19" s="9">
        <v>2142.1480000000001</v>
      </c>
      <c r="K19" s="9">
        <v>149.98500000000001</v>
      </c>
      <c r="L19" s="9">
        <v>123.404</v>
      </c>
      <c r="M19" s="9">
        <v>369.67</v>
      </c>
      <c r="N19" s="9">
        <v>490.303</v>
      </c>
      <c r="O19" s="9">
        <v>2294.9029999999998</v>
      </c>
      <c r="P19" s="9">
        <v>645.553</v>
      </c>
      <c r="Q19" s="9">
        <v>283.98200000000003</v>
      </c>
      <c r="R19" s="9">
        <v>4037.2350000000001</v>
      </c>
      <c r="S19" s="9">
        <v>540.86900000000003</v>
      </c>
      <c r="T19" s="9">
        <v>558.80899999999997</v>
      </c>
      <c r="U19" s="9">
        <v>538.68299999999999</v>
      </c>
      <c r="V19" s="9">
        <v>50.683</v>
      </c>
      <c r="W19" s="9">
        <v>47.68</v>
      </c>
      <c r="X19" s="9">
        <v>16.452999999999999</v>
      </c>
      <c r="Y19" s="9">
        <v>30.657</v>
      </c>
      <c r="Z19" s="9">
        <v>33.81</v>
      </c>
      <c r="AA19" s="9">
        <v>13.87</v>
      </c>
      <c r="AB19" s="9">
        <v>36.911999999999999</v>
      </c>
      <c r="AC19" s="9">
        <v>2.0830000000000002</v>
      </c>
      <c r="AD19" s="9">
        <v>7.2690000000000001</v>
      </c>
      <c r="AE19" s="9">
        <v>20.646000000000001</v>
      </c>
      <c r="AF19" s="9">
        <v>10.081</v>
      </c>
      <c r="AG19" s="9">
        <v>16.954000000000001</v>
      </c>
      <c r="AH19" s="9">
        <v>40.688000000000002</v>
      </c>
      <c r="AI19" s="9">
        <v>6.9930000000000003</v>
      </c>
      <c r="AJ19" s="9">
        <v>3.0019999999999998</v>
      </c>
      <c r="AK19" s="9">
        <v>488.00099999999998</v>
      </c>
      <c r="AL19" s="9">
        <v>333.17700000000002</v>
      </c>
      <c r="AM19" s="9">
        <v>307.94900000000001</v>
      </c>
      <c r="AN19" s="9">
        <v>14.003</v>
      </c>
      <c r="AO19" s="9">
        <v>11.225</v>
      </c>
      <c r="AP19" s="9">
        <v>19.335000000000001</v>
      </c>
      <c r="AQ19" s="9">
        <v>1.968</v>
      </c>
      <c r="AR19" s="9">
        <v>3.319</v>
      </c>
      <c r="AS19" s="9">
        <v>283.06099999999998</v>
      </c>
      <c r="AT19" s="9">
        <v>13.420999999999999</v>
      </c>
      <c r="AU19" s="9">
        <v>9.2230000000000008</v>
      </c>
      <c r="AV19" s="9">
        <v>27.472000000000001</v>
      </c>
      <c r="AW19" s="9">
        <v>75.072999999999993</v>
      </c>
      <c r="AX19" s="9">
        <v>258.10300000000001</v>
      </c>
      <c r="AY19" s="9">
        <v>154.82400000000001</v>
      </c>
      <c r="AZ19" s="9">
        <v>20.125</v>
      </c>
      <c r="BA19" s="9">
        <v>558.80899999999997</v>
      </c>
      <c r="BB19" s="9">
        <v>1127.0809999999999</v>
      </c>
      <c r="BC19" s="9">
        <v>1077.761</v>
      </c>
      <c r="BD19" s="9">
        <v>94.248000000000005</v>
      </c>
      <c r="BE19" s="9">
        <v>87.347999999999999</v>
      </c>
      <c r="BF19" s="9">
        <v>40.11</v>
      </c>
      <c r="BG19" s="9">
        <v>46.545000000000002</v>
      </c>
      <c r="BH19" s="9">
        <v>71.504000000000005</v>
      </c>
      <c r="BI19" s="9">
        <v>15.843999999999999</v>
      </c>
      <c r="BJ19" s="9">
        <v>76.537999999999997</v>
      </c>
      <c r="BK19" s="9">
        <v>0</v>
      </c>
      <c r="BL19" s="9">
        <v>10.81</v>
      </c>
      <c r="BM19" s="9">
        <v>43.058999999999997</v>
      </c>
      <c r="BN19" s="9">
        <v>17.053000000000001</v>
      </c>
      <c r="BO19" s="9">
        <v>27.234999999999999</v>
      </c>
      <c r="BP19" s="9">
        <v>72.884</v>
      </c>
      <c r="BQ19" s="9">
        <v>14.464</v>
      </c>
      <c r="BR19" s="9">
        <v>6.9</v>
      </c>
      <c r="BS19" s="9">
        <v>983.51300000000003</v>
      </c>
      <c r="BT19" s="9">
        <v>822.17600000000004</v>
      </c>
      <c r="BU19" s="9">
        <v>784.78599999999994</v>
      </c>
      <c r="BV19" s="9">
        <v>28.376999999999999</v>
      </c>
      <c r="BW19" s="9">
        <v>8.2949999999999999</v>
      </c>
      <c r="BX19" s="9">
        <v>32.793999999999997</v>
      </c>
      <c r="BY19" s="9">
        <v>0.61</v>
      </c>
      <c r="BZ19" s="9">
        <v>3.2679999999999998</v>
      </c>
      <c r="CA19" s="9">
        <v>642.76099999999997</v>
      </c>
      <c r="CB19" s="9">
        <v>40.494</v>
      </c>
      <c r="CC19" s="9">
        <v>39.406999999999996</v>
      </c>
      <c r="CD19" s="9">
        <v>99.513999999999996</v>
      </c>
      <c r="CE19" s="9">
        <v>164.73599999999999</v>
      </c>
      <c r="CF19" s="9">
        <v>657.44</v>
      </c>
      <c r="CG19" s="9">
        <v>161.33699999999999</v>
      </c>
      <c r="CH19" s="9">
        <v>49.319000000000003</v>
      </c>
      <c r="CI19" s="9">
        <v>1127.0809999999999</v>
      </c>
      <c r="CJ19" s="9">
        <v>536.14400000000001</v>
      </c>
      <c r="CK19" s="9">
        <v>512.41</v>
      </c>
      <c r="CL19" s="9">
        <v>49.073999999999998</v>
      </c>
      <c r="CM19" s="9">
        <v>47.085999999999999</v>
      </c>
      <c r="CN19" s="9">
        <v>30.036999999999999</v>
      </c>
      <c r="CO19" s="9">
        <v>17.048999999999999</v>
      </c>
      <c r="CP19" s="9">
        <v>36.329000000000001</v>
      </c>
      <c r="CQ19" s="9">
        <v>10.757999999999999</v>
      </c>
      <c r="CR19" s="9">
        <v>34.563000000000002</v>
      </c>
      <c r="CS19" s="9">
        <v>5.4359999999999999</v>
      </c>
      <c r="CT19" s="9">
        <v>7.0869999999999997</v>
      </c>
      <c r="CU19" s="9">
        <v>22.672999999999998</v>
      </c>
      <c r="CV19" s="9">
        <v>12.879</v>
      </c>
      <c r="CW19" s="9">
        <v>11.535</v>
      </c>
      <c r="CX19" s="9">
        <v>36.872</v>
      </c>
      <c r="CY19" s="9">
        <v>10.214</v>
      </c>
      <c r="CZ19" s="9">
        <v>1.988</v>
      </c>
      <c r="DA19" s="9">
        <v>463.33600000000001</v>
      </c>
      <c r="DB19" s="9">
        <v>327.56299999999999</v>
      </c>
      <c r="DC19" s="9">
        <v>312.61700000000002</v>
      </c>
      <c r="DD19" s="9">
        <v>6.5380000000000003</v>
      </c>
      <c r="DE19" s="9">
        <v>8.407</v>
      </c>
      <c r="DF19" s="9">
        <v>5.9710000000000001</v>
      </c>
      <c r="DG19" s="9">
        <v>6.29</v>
      </c>
      <c r="DH19" s="9">
        <v>2.6850000000000001</v>
      </c>
      <c r="DI19" s="9">
        <v>264.19200000000001</v>
      </c>
      <c r="DJ19" s="9">
        <v>13.653</v>
      </c>
      <c r="DK19" s="9">
        <v>4.87</v>
      </c>
      <c r="DL19" s="9">
        <v>44.848999999999997</v>
      </c>
      <c r="DM19" s="9">
        <v>44.996000000000002</v>
      </c>
      <c r="DN19" s="9">
        <v>282.56700000000001</v>
      </c>
      <c r="DO19" s="9">
        <v>135.773</v>
      </c>
      <c r="DP19" s="9">
        <v>23.734000000000002</v>
      </c>
      <c r="DQ19" s="9">
        <v>536.14400000000001</v>
      </c>
      <c r="DR19" s="9">
        <v>402.7</v>
      </c>
      <c r="DS19" s="9">
        <v>370.93099999999998</v>
      </c>
      <c r="DT19" s="9">
        <v>52.875999999999998</v>
      </c>
      <c r="DU19" s="9">
        <v>46.502000000000002</v>
      </c>
      <c r="DV19" s="9">
        <v>23.814</v>
      </c>
      <c r="DW19" s="9">
        <v>22.687999999999999</v>
      </c>
      <c r="DX19" s="9">
        <v>27.329000000000001</v>
      </c>
      <c r="DY19" s="9">
        <v>19.172999999999998</v>
      </c>
      <c r="DZ19" s="9">
        <v>31.567</v>
      </c>
      <c r="EA19" s="9">
        <v>9.5519999999999996</v>
      </c>
      <c r="EB19" s="9">
        <v>3.8759999999999999</v>
      </c>
      <c r="EC19" s="9">
        <v>11.092000000000001</v>
      </c>
      <c r="ED19" s="9">
        <v>21.678000000000001</v>
      </c>
      <c r="EE19" s="9">
        <v>13.731</v>
      </c>
      <c r="EF19" s="9">
        <v>31.302</v>
      </c>
      <c r="EG19" s="9">
        <v>15.2</v>
      </c>
      <c r="EH19" s="9">
        <v>6.3739999999999997</v>
      </c>
      <c r="EI19" s="9">
        <v>318.05500000000001</v>
      </c>
      <c r="EJ19" s="9">
        <v>278.45499999999998</v>
      </c>
      <c r="EK19" s="9">
        <v>269.20600000000002</v>
      </c>
      <c r="EL19" s="9">
        <v>3.5609999999999999</v>
      </c>
      <c r="EM19" s="9">
        <v>5.6870000000000003</v>
      </c>
      <c r="EN19" s="9">
        <v>4.3529999999999998</v>
      </c>
      <c r="EO19" s="9">
        <v>4.8959999999999999</v>
      </c>
      <c r="EP19" s="9">
        <v>0</v>
      </c>
      <c r="EQ19" s="9">
        <v>195.73699999999999</v>
      </c>
      <c r="ER19" s="9">
        <v>17.145</v>
      </c>
      <c r="ES19" s="9">
        <v>16.596</v>
      </c>
      <c r="ET19" s="9">
        <v>48.978000000000002</v>
      </c>
      <c r="EU19" s="9">
        <v>43.79</v>
      </c>
      <c r="EV19" s="9">
        <v>234.66499999999999</v>
      </c>
      <c r="EW19" s="9">
        <v>39.6</v>
      </c>
      <c r="EX19" s="9">
        <v>31.768999999999998</v>
      </c>
      <c r="EY19" s="9">
        <v>402.7</v>
      </c>
      <c r="EZ19" s="9">
        <v>542.65300000000002</v>
      </c>
      <c r="FA19" s="9">
        <v>512.952</v>
      </c>
      <c r="FB19" s="9">
        <v>47.378999999999998</v>
      </c>
      <c r="FC19" s="9">
        <v>41.594999999999999</v>
      </c>
      <c r="FD19" s="9">
        <v>15.372</v>
      </c>
      <c r="FE19" s="9">
        <v>26.222999999999999</v>
      </c>
      <c r="FF19" s="9">
        <v>29.042999999999999</v>
      </c>
      <c r="FG19" s="9">
        <v>12.552</v>
      </c>
      <c r="FH19" s="9">
        <v>27.791</v>
      </c>
      <c r="FI19" s="9">
        <v>11.766999999999999</v>
      </c>
      <c r="FJ19" s="9">
        <v>2.036</v>
      </c>
      <c r="FK19" s="9">
        <v>15.045999999999999</v>
      </c>
      <c r="FL19" s="9">
        <v>14.93</v>
      </c>
      <c r="FM19" s="9">
        <v>11.618</v>
      </c>
      <c r="FN19" s="9">
        <v>30.433</v>
      </c>
      <c r="FO19" s="9">
        <v>11.162000000000001</v>
      </c>
      <c r="FP19" s="9">
        <v>5.7850000000000001</v>
      </c>
      <c r="FQ19" s="9">
        <v>465.572</v>
      </c>
      <c r="FR19" s="9">
        <v>416.392</v>
      </c>
      <c r="FS19" s="9">
        <v>384.55099999999999</v>
      </c>
      <c r="FT19" s="9">
        <v>18.725000000000001</v>
      </c>
      <c r="FU19" s="9">
        <v>13.117000000000001</v>
      </c>
      <c r="FV19" s="9">
        <v>12.263</v>
      </c>
      <c r="FW19" s="9">
        <v>14.742000000000001</v>
      </c>
      <c r="FX19" s="9">
        <v>4.0869999999999997</v>
      </c>
      <c r="FY19" s="9">
        <v>334.26</v>
      </c>
      <c r="FZ19" s="9">
        <v>26.57</v>
      </c>
      <c r="GA19" s="9">
        <v>26.427</v>
      </c>
      <c r="GB19" s="9">
        <v>29.135000000000002</v>
      </c>
      <c r="GC19" s="9">
        <v>79.709000000000003</v>
      </c>
      <c r="GD19" s="9">
        <v>336.68400000000003</v>
      </c>
      <c r="GE19" s="9">
        <v>49.18</v>
      </c>
      <c r="GF19" s="9">
        <v>29.701000000000001</v>
      </c>
      <c r="GG19" s="9">
        <v>542.65300000000002</v>
      </c>
      <c r="GH19" s="9">
        <v>299.49</v>
      </c>
      <c r="GI19" s="9">
        <v>281.43900000000002</v>
      </c>
      <c r="GJ19" s="9">
        <v>38.384999999999998</v>
      </c>
      <c r="GK19" s="9">
        <v>32.719000000000001</v>
      </c>
      <c r="GL19" s="9">
        <v>6.39</v>
      </c>
      <c r="GM19" s="9">
        <v>26.33</v>
      </c>
      <c r="GN19" s="9">
        <v>13.755000000000001</v>
      </c>
      <c r="GO19" s="9">
        <v>18.965</v>
      </c>
      <c r="GP19" s="9">
        <v>13.906000000000001</v>
      </c>
      <c r="GQ19" s="9">
        <v>17.52</v>
      </c>
      <c r="GR19" s="9">
        <v>1.2929999999999999</v>
      </c>
      <c r="GS19" s="9">
        <v>7.7080000000000002</v>
      </c>
      <c r="GT19" s="9">
        <v>15.077999999999999</v>
      </c>
      <c r="GU19" s="9">
        <v>9.9329999999999998</v>
      </c>
      <c r="GV19" s="9">
        <v>22.911999999999999</v>
      </c>
      <c r="GW19" s="9">
        <v>9.8070000000000004</v>
      </c>
      <c r="GX19" s="9">
        <v>5.665</v>
      </c>
      <c r="GY19" s="9">
        <v>243.05500000000001</v>
      </c>
      <c r="GZ19" s="9">
        <v>226.33699999999999</v>
      </c>
      <c r="HA19" s="9">
        <v>211.27600000000001</v>
      </c>
      <c r="HB19" s="9">
        <v>8.266</v>
      </c>
      <c r="HC19" s="9">
        <v>6.7949999999999999</v>
      </c>
      <c r="HD19" s="9">
        <v>7.0259999999999998</v>
      </c>
      <c r="HE19" s="9">
        <v>5.1639999999999997</v>
      </c>
      <c r="HF19" s="9">
        <v>2.871</v>
      </c>
      <c r="HG19" s="9">
        <v>147.79400000000001</v>
      </c>
      <c r="HH19" s="9">
        <v>18.207999999999998</v>
      </c>
      <c r="HI19" s="9">
        <v>12.552</v>
      </c>
      <c r="HJ19" s="9">
        <v>47.783000000000001</v>
      </c>
      <c r="HK19" s="9">
        <v>34.615000000000002</v>
      </c>
      <c r="HL19" s="9">
        <v>191.72200000000001</v>
      </c>
      <c r="HM19" s="9">
        <v>16.718</v>
      </c>
      <c r="HN19" s="9">
        <v>18.050999999999998</v>
      </c>
      <c r="HO19" s="9">
        <v>299.49</v>
      </c>
      <c r="HP19" s="9">
        <v>228.602</v>
      </c>
      <c r="HQ19" s="9">
        <v>212.99700000000001</v>
      </c>
      <c r="HR19" s="9">
        <v>19.574000000000002</v>
      </c>
      <c r="HS19" s="9">
        <v>19.574000000000002</v>
      </c>
      <c r="HT19" s="9">
        <v>8.125</v>
      </c>
      <c r="HU19" s="9">
        <v>11.449</v>
      </c>
      <c r="HV19" s="9">
        <v>15.09</v>
      </c>
      <c r="HW19" s="9">
        <v>4.484</v>
      </c>
      <c r="HX19" s="9">
        <v>14.428000000000001</v>
      </c>
      <c r="HY19" s="9">
        <v>1.998</v>
      </c>
      <c r="HZ19" s="9">
        <v>2.4860000000000002</v>
      </c>
      <c r="IA19" s="9">
        <v>6.3040000000000003</v>
      </c>
      <c r="IB19" s="9">
        <v>4.9619999999999997</v>
      </c>
      <c r="IC19" s="9">
        <v>8.3079999999999998</v>
      </c>
      <c r="ID19" s="9">
        <v>14.275</v>
      </c>
      <c r="IE19" s="9">
        <v>5.2990000000000004</v>
      </c>
      <c r="IF19" s="9">
        <v>0</v>
      </c>
      <c r="IG19" s="9">
        <v>193.423</v>
      </c>
      <c r="IH19" s="9">
        <v>153.23699999999999</v>
      </c>
      <c r="II19" s="9">
        <v>145.292</v>
      </c>
      <c r="IJ19" s="9">
        <v>3.7120000000000002</v>
      </c>
      <c r="IK19" s="9">
        <v>4.2329999999999997</v>
      </c>
      <c r="IL19" s="9">
        <v>5.6760000000000002</v>
      </c>
      <c r="IM19" s="9">
        <v>1.6559999999999999</v>
      </c>
      <c r="IN19" s="9">
        <v>0.61299999999999999</v>
      </c>
      <c r="IO19" s="9">
        <v>115.541</v>
      </c>
      <c r="IP19" s="9">
        <v>5.5049999999999999</v>
      </c>
      <c r="IQ19" s="9">
        <v>4.5629999999999997</v>
      </c>
    </row>
    <row r="20" spans="1:251">
      <c r="A20" s="10">
        <v>45323</v>
      </c>
      <c r="B20" s="9">
        <v>3610.3490000000002</v>
      </c>
      <c r="C20" s="9">
        <v>2938.8670000000002</v>
      </c>
      <c r="D20" s="9">
        <v>2791.83</v>
      </c>
      <c r="E20" s="9">
        <v>84.418000000000006</v>
      </c>
      <c r="F20" s="9">
        <v>55.957999999999998</v>
      </c>
      <c r="G20" s="9">
        <v>78.674000000000007</v>
      </c>
      <c r="H20" s="9">
        <v>38.048000000000002</v>
      </c>
      <c r="I20" s="9">
        <v>19.408999999999999</v>
      </c>
      <c r="J20" s="9">
        <v>2264.931</v>
      </c>
      <c r="K20" s="9">
        <v>138.95099999999999</v>
      </c>
      <c r="L20" s="9">
        <v>119.384</v>
      </c>
      <c r="M20" s="9">
        <v>415.60199999999998</v>
      </c>
      <c r="N20" s="9">
        <v>468.77</v>
      </c>
      <c r="O20" s="9">
        <v>2470.0970000000002</v>
      </c>
      <c r="P20" s="9">
        <v>671.48199999999997</v>
      </c>
      <c r="Q20" s="9">
        <v>318.16199999999998</v>
      </c>
      <c r="R20" s="9">
        <v>4175.7560000000003</v>
      </c>
      <c r="S20" s="9">
        <v>534.95600000000002</v>
      </c>
      <c r="T20" s="9">
        <v>542.26400000000001</v>
      </c>
      <c r="U20" s="9">
        <v>527.97900000000004</v>
      </c>
      <c r="V20" s="9">
        <v>33.468000000000004</v>
      </c>
      <c r="W20" s="9">
        <v>31.381</v>
      </c>
      <c r="X20" s="9">
        <v>13.384</v>
      </c>
      <c r="Y20" s="9">
        <v>17.507000000000001</v>
      </c>
      <c r="Z20" s="9">
        <v>18.225000000000001</v>
      </c>
      <c r="AA20" s="9">
        <v>13.156000000000001</v>
      </c>
      <c r="AB20" s="9">
        <v>20.116</v>
      </c>
      <c r="AC20" s="9">
        <v>3.1240000000000001</v>
      </c>
      <c r="AD20" s="9">
        <v>6.0419999999999998</v>
      </c>
      <c r="AE20" s="9">
        <v>17.035</v>
      </c>
      <c r="AF20" s="9">
        <v>8.27</v>
      </c>
      <c r="AG20" s="9">
        <v>6.0759999999999996</v>
      </c>
      <c r="AH20" s="9">
        <v>26.786000000000001</v>
      </c>
      <c r="AI20" s="9">
        <v>4.5949999999999998</v>
      </c>
      <c r="AJ20" s="9">
        <v>2.0870000000000002</v>
      </c>
      <c r="AK20" s="9">
        <v>494.51</v>
      </c>
      <c r="AL20" s="9">
        <v>349.86</v>
      </c>
      <c r="AM20" s="9">
        <v>321.78899999999999</v>
      </c>
      <c r="AN20" s="9">
        <v>19.05</v>
      </c>
      <c r="AO20" s="9">
        <v>9.02</v>
      </c>
      <c r="AP20" s="9">
        <v>17.937999999999999</v>
      </c>
      <c r="AQ20" s="9">
        <v>2.302</v>
      </c>
      <c r="AR20" s="9">
        <v>7.8310000000000004</v>
      </c>
      <c r="AS20" s="9">
        <v>281.7</v>
      </c>
      <c r="AT20" s="9">
        <v>15.195</v>
      </c>
      <c r="AU20" s="9">
        <v>14.06</v>
      </c>
      <c r="AV20" s="9">
        <v>38.905999999999999</v>
      </c>
      <c r="AW20" s="9">
        <v>72.576999999999998</v>
      </c>
      <c r="AX20" s="9">
        <v>277.28300000000002</v>
      </c>
      <c r="AY20" s="9">
        <v>144.65</v>
      </c>
      <c r="AZ20" s="9">
        <v>14.286</v>
      </c>
      <c r="BA20" s="9">
        <v>542.26400000000001</v>
      </c>
      <c r="BB20" s="9">
        <v>1173.2349999999999</v>
      </c>
      <c r="BC20" s="9">
        <v>1121.8910000000001</v>
      </c>
      <c r="BD20" s="9">
        <v>65.111999999999995</v>
      </c>
      <c r="BE20" s="9">
        <v>57.639000000000003</v>
      </c>
      <c r="BF20" s="9">
        <v>30.003</v>
      </c>
      <c r="BG20" s="9">
        <v>27.635999999999999</v>
      </c>
      <c r="BH20" s="9">
        <v>46.173000000000002</v>
      </c>
      <c r="BI20" s="9">
        <v>11.465999999999999</v>
      </c>
      <c r="BJ20" s="9">
        <v>49.750999999999998</v>
      </c>
      <c r="BK20" s="9">
        <v>0</v>
      </c>
      <c r="BL20" s="9">
        <v>7.8879999999999999</v>
      </c>
      <c r="BM20" s="9">
        <v>25.346</v>
      </c>
      <c r="BN20" s="9">
        <v>17.663</v>
      </c>
      <c r="BO20" s="9">
        <v>14.63</v>
      </c>
      <c r="BP20" s="9">
        <v>42.447000000000003</v>
      </c>
      <c r="BQ20" s="9">
        <v>15.193</v>
      </c>
      <c r="BR20" s="9">
        <v>7.4729999999999999</v>
      </c>
      <c r="BS20" s="9">
        <v>1056.779</v>
      </c>
      <c r="BT20" s="9">
        <v>875.09299999999996</v>
      </c>
      <c r="BU20" s="9">
        <v>836.59900000000005</v>
      </c>
      <c r="BV20" s="9">
        <v>25.646999999999998</v>
      </c>
      <c r="BW20" s="9">
        <v>12.16</v>
      </c>
      <c r="BX20" s="9">
        <v>32.85</v>
      </c>
      <c r="BY20" s="9">
        <v>2.3759999999999999</v>
      </c>
      <c r="BZ20" s="9">
        <v>2.5819999999999999</v>
      </c>
      <c r="CA20" s="9">
        <v>692.61599999999999</v>
      </c>
      <c r="CB20" s="9">
        <v>46.970999999999997</v>
      </c>
      <c r="CC20" s="9">
        <v>30.698</v>
      </c>
      <c r="CD20" s="9">
        <v>104.809</v>
      </c>
      <c r="CE20" s="9">
        <v>165.85599999999999</v>
      </c>
      <c r="CF20" s="9">
        <v>709.23699999999997</v>
      </c>
      <c r="CG20" s="9">
        <v>181.685</v>
      </c>
      <c r="CH20" s="9">
        <v>51.344000000000001</v>
      </c>
      <c r="CI20" s="9">
        <v>1173.2349999999999</v>
      </c>
      <c r="CJ20" s="9">
        <v>514.48500000000001</v>
      </c>
      <c r="CK20" s="9">
        <v>488.74</v>
      </c>
      <c r="CL20" s="9">
        <v>44.935000000000002</v>
      </c>
      <c r="CM20" s="9">
        <v>40.58</v>
      </c>
      <c r="CN20" s="9">
        <v>23.972000000000001</v>
      </c>
      <c r="CO20" s="9">
        <v>16.608000000000001</v>
      </c>
      <c r="CP20" s="9">
        <v>33.753999999999998</v>
      </c>
      <c r="CQ20" s="9">
        <v>6.8259999999999996</v>
      </c>
      <c r="CR20" s="9">
        <v>31.582999999999998</v>
      </c>
      <c r="CS20" s="9">
        <v>1.988</v>
      </c>
      <c r="CT20" s="9">
        <v>5.3630000000000004</v>
      </c>
      <c r="CU20" s="9">
        <v>18.428000000000001</v>
      </c>
      <c r="CV20" s="9">
        <v>12.542</v>
      </c>
      <c r="CW20" s="9">
        <v>9.61</v>
      </c>
      <c r="CX20" s="9">
        <v>28.687000000000001</v>
      </c>
      <c r="CY20" s="9">
        <v>11.893000000000001</v>
      </c>
      <c r="CZ20" s="9">
        <v>4.3550000000000004</v>
      </c>
      <c r="DA20" s="9">
        <v>443.80500000000001</v>
      </c>
      <c r="DB20" s="9">
        <v>308.86399999999998</v>
      </c>
      <c r="DC20" s="9">
        <v>301.27499999999998</v>
      </c>
      <c r="DD20" s="9">
        <v>4.9969999999999999</v>
      </c>
      <c r="DE20" s="9">
        <v>2.5920000000000001</v>
      </c>
      <c r="DF20" s="9">
        <v>4.3410000000000002</v>
      </c>
      <c r="DG20" s="9">
        <v>1.349</v>
      </c>
      <c r="DH20" s="9">
        <v>0.63800000000000001</v>
      </c>
      <c r="DI20" s="9">
        <v>243.911</v>
      </c>
      <c r="DJ20" s="9">
        <v>9.8569999999999993</v>
      </c>
      <c r="DK20" s="9">
        <v>11.747</v>
      </c>
      <c r="DL20" s="9">
        <v>43.35</v>
      </c>
      <c r="DM20" s="9">
        <v>37.185000000000002</v>
      </c>
      <c r="DN20" s="9">
        <v>271.67899999999997</v>
      </c>
      <c r="DO20" s="9">
        <v>134.94</v>
      </c>
      <c r="DP20" s="9">
        <v>25.745999999999999</v>
      </c>
      <c r="DQ20" s="9">
        <v>514.48500000000001</v>
      </c>
      <c r="DR20" s="9">
        <v>453.73</v>
      </c>
      <c r="DS20" s="9">
        <v>418.85199999999998</v>
      </c>
      <c r="DT20" s="9">
        <v>52.04</v>
      </c>
      <c r="DU20" s="9">
        <v>44.853000000000002</v>
      </c>
      <c r="DV20" s="9">
        <v>20.483000000000001</v>
      </c>
      <c r="DW20" s="9">
        <v>23.745999999999999</v>
      </c>
      <c r="DX20" s="9">
        <v>24.207000000000001</v>
      </c>
      <c r="DY20" s="9">
        <v>20.646000000000001</v>
      </c>
      <c r="DZ20" s="9">
        <v>28.001000000000001</v>
      </c>
      <c r="EA20" s="9">
        <v>12.074999999999999</v>
      </c>
      <c r="EB20" s="9">
        <v>4.149</v>
      </c>
      <c r="EC20" s="9">
        <v>13.353999999999999</v>
      </c>
      <c r="ED20" s="9">
        <v>19.356000000000002</v>
      </c>
      <c r="EE20" s="9">
        <v>12.143000000000001</v>
      </c>
      <c r="EF20" s="9">
        <v>28.535</v>
      </c>
      <c r="EG20" s="9">
        <v>16.318000000000001</v>
      </c>
      <c r="EH20" s="9">
        <v>7.1870000000000003</v>
      </c>
      <c r="EI20" s="9">
        <v>366.81200000000001</v>
      </c>
      <c r="EJ20" s="9">
        <v>325.47000000000003</v>
      </c>
      <c r="EK20" s="9">
        <v>310.803</v>
      </c>
      <c r="EL20" s="9">
        <v>9.6839999999999993</v>
      </c>
      <c r="EM20" s="9">
        <v>4.9829999999999997</v>
      </c>
      <c r="EN20" s="9">
        <v>7.1669999999999998</v>
      </c>
      <c r="EO20" s="9">
        <v>6.7060000000000004</v>
      </c>
      <c r="EP20" s="9">
        <v>0.79400000000000004</v>
      </c>
      <c r="EQ20" s="9">
        <v>219.59700000000001</v>
      </c>
      <c r="ER20" s="9">
        <v>23.07</v>
      </c>
      <c r="ES20" s="9">
        <v>21.614000000000001</v>
      </c>
      <c r="ET20" s="9">
        <v>61.189</v>
      </c>
      <c r="EU20" s="9">
        <v>43.807000000000002</v>
      </c>
      <c r="EV20" s="9">
        <v>281.66300000000001</v>
      </c>
      <c r="EW20" s="9">
        <v>41.341999999999999</v>
      </c>
      <c r="EX20" s="9">
        <v>34.878</v>
      </c>
      <c r="EY20" s="9">
        <v>453.73</v>
      </c>
      <c r="EZ20" s="9">
        <v>554.86500000000001</v>
      </c>
      <c r="FA20" s="9">
        <v>516.80799999999999</v>
      </c>
      <c r="FB20" s="9">
        <v>36.238</v>
      </c>
      <c r="FC20" s="9">
        <v>34.741999999999997</v>
      </c>
      <c r="FD20" s="9">
        <v>13.281000000000001</v>
      </c>
      <c r="FE20" s="9">
        <v>20.181999999999999</v>
      </c>
      <c r="FF20" s="9">
        <v>24.856999999999999</v>
      </c>
      <c r="FG20" s="9">
        <v>9.8859999999999992</v>
      </c>
      <c r="FH20" s="9">
        <v>23.95</v>
      </c>
      <c r="FI20" s="9">
        <v>8.8740000000000006</v>
      </c>
      <c r="FJ20" s="9">
        <v>1.919</v>
      </c>
      <c r="FK20" s="9">
        <v>13.718</v>
      </c>
      <c r="FL20" s="9">
        <v>10.163</v>
      </c>
      <c r="FM20" s="9">
        <v>10.862</v>
      </c>
      <c r="FN20" s="9">
        <v>29.308</v>
      </c>
      <c r="FO20" s="9">
        <v>5.4340000000000002</v>
      </c>
      <c r="FP20" s="9">
        <v>1.4950000000000001</v>
      </c>
      <c r="FQ20" s="9">
        <v>480.57</v>
      </c>
      <c r="FR20" s="9">
        <v>435.57400000000001</v>
      </c>
      <c r="FS20" s="9">
        <v>409.767</v>
      </c>
      <c r="FT20" s="9">
        <v>12.813000000000001</v>
      </c>
      <c r="FU20" s="9">
        <v>12.993</v>
      </c>
      <c r="FV20" s="9">
        <v>6.4059999999999997</v>
      </c>
      <c r="FW20" s="9">
        <v>17.254000000000001</v>
      </c>
      <c r="FX20" s="9">
        <v>2.1469999999999998</v>
      </c>
      <c r="FY20" s="9">
        <v>357.74099999999999</v>
      </c>
      <c r="FZ20" s="9">
        <v>18.263999999999999</v>
      </c>
      <c r="GA20" s="9">
        <v>17.864000000000001</v>
      </c>
      <c r="GB20" s="9">
        <v>41.704000000000001</v>
      </c>
      <c r="GC20" s="9">
        <v>70.968000000000004</v>
      </c>
      <c r="GD20" s="9">
        <v>364.60500000000002</v>
      </c>
      <c r="GE20" s="9">
        <v>44.997</v>
      </c>
      <c r="GF20" s="9">
        <v>38.057000000000002</v>
      </c>
      <c r="GG20" s="9">
        <v>554.86500000000001</v>
      </c>
      <c r="GH20" s="9">
        <v>314.74900000000002</v>
      </c>
      <c r="GI20" s="9">
        <v>290.82799999999997</v>
      </c>
      <c r="GJ20" s="9">
        <v>35.924999999999997</v>
      </c>
      <c r="GK20" s="9">
        <v>30.536000000000001</v>
      </c>
      <c r="GL20" s="9">
        <v>16.29</v>
      </c>
      <c r="GM20" s="9">
        <v>14.246</v>
      </c>
      <c r="GN20" s="9">
        <v>14.651999999999999</v>
      </c>
      <c r="GO20" s="9">
        <v>15.884</v>
      </c>
      <c r="GP20" s="9">
        <v>16.209</v>
      </c>
      <c r="GQ20" s="9">
        <v>13.667999999999999</v>
      </c>
      <c r="GR20" s="9">
        <v>0</v>
      </c>
      <c r="GS20" s="9">
        <v>9.8550000000000004</v>
      </c>
      <c r="GT20" s="9">
        <v>14.285</v>
      </c>
      <c r="GU20" s="9">
        <v>6.3959999999999999</v>
      </c>
      <c r="GV20" s="9">
        <v>20.815999999999999</v>
      </c>
      <c r="GW20" s="9">
        <v>9.7200000000000006</v>
      </c>
      <c r="GX20" s="9">
        <v>5.3890000000000002</v>
      </c>
      <c r="GY20" s="9">
        <v>254.90299999999999</v>
      </c>
      <c r="GZ20" s="9">
        <v>228.375</v>
      </c>
      <c r="HA20" s="9">
        <v>219.86699999999999</v>
      </c>
      <c r="HB20" s="9">
        <v>4.633</v>
      </c>
      <c r="HC20" s="9">
        <v>3.8740000000000001</v>
      </c>
      <c r="HD20" s="9">
        <v>3.419</v>
      </c>
      <c r="HE20" s="9">
        <v>1.9970000000000001</v>
      </c>
      <c r="HF20" s="9">
        <v>3.0920000000000001</v>
      </c>
      <c r="HG20" s="9">
        <v>161.46700000000001</v>
      </c>
      <c r="HH20" s="9">
        <v>11.709</v>
      </c>
      <c r="HI20" s="9">
        <v>13.105</v>
      </c>
      <c r="HJ20" s="9">
        <v>42.094000000000001</v>
      </c>
      <c r="HK20" s="9">
        <v>26.998999999999999</v>
      </c>
      <c r="HL20" s="9">
        <v>201.376</v>
      </c>
      <c r="HM20" s="9">
        <v>26.527999999999999</v>
      </c>
      <c r="HN20" s="9">
        <v>23.920999999999999</v>
      </c>
      <c r="HO20" s="9">
        <v>314.74900000000002</v>
      </c>
      <c r="HP20" s="9">
        <v>270.149</v>
      </c>
      <c r="HQ20" s="9">
        <v>255.74600000000001</v>
      </c>
      <c r="HR20" s="9">
        <v>23.475000000000001</v>
      </c>
      <c r="HS20" s="9">
        <v>22.792999999999999</v>
      </c>
      <c r="HT20" s="9">
        <v>8.7460000000000004</v>
      </c>
      <c r="HU20" s="9">
        <v>14.045999999999999</v>
      </c>
      <c r="HV20" s="9">
        <v>15.077999999999999</v>
      </c>
      <c r="HW20" s="9">
        <v>7.7149999999999999</v>
      </c>
      <c r="HX20" s="9">
        <v>17.222000000000001</v>
      </c>
      <c r="HY20" s="9">
        <v>4.157</v>
      </c>
      <c r="HZ20" s="9">
        <v>1.4139999999999999</v>
      </c>
      <c r="IA20" s="9">
        <v>4.5839999999999996</v>
      </c>
      <c r="IB20" s="9">
        <v>10.461</v>
      </c>
      <c r="IC20" s="9">
        <v>7.7480000000000002</v>
      </c>
      <c r="ID20" s="9">
        <v>10.215</v>
      </c>
      <c r="IE20" s="9">
        <v>12.577</v>
      </c>
      <c r="IF20" s="9">
        <v>0.68200000000000005</v>
      </c>
      <c r="IG20" s="9">
        <v>232.27099999999999</v>
      </c>
      <c r="IH20" s="9">
        <v>191.702</v>
      </c>
      <c r="II20" s="9">
        <v>187.405</v>
      </c>
      <c r="IJ20" s="9">
        <v>1.992</v>
      </c>
      <c r="IK20" s="9">
        <v>2.3050000000000002</v>
      </c>
      <c r="IL20" s="9">
        <v>1.992</v>
      </c>
      <c r="IM20" s="9">
        <v>1.7829999999999999</v>
      </c>
      <c r="IN20" s="9">
        <v>0</v>
      </c>
      <c r="IO20" s="9">
        <v>145.16200000000001</v>
      </c>
      <c r="IP20" s="9">
        <v>3.3490000000000002</v>
      </c>
      <c r="IQ20" s="9">
        <v>5.298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1512</v>
      </c>
      <c r="C1" s="3" t="s">
        <v>1513</v>
      </c>
      <c r="D1" s="3" t="s">
        <v>1514</v>
      </c>
      <c r="E1" s="3" t="s">
        <v>1515</v>
      </c>
      <c r="F1" s="3" t="s">
        <v>1516</v>
      </c>
      <c r="G1" s="3" t="s">
        <v>1517</v>
      </c>
      <c r="H1" s="3" t="s">
        <v>1518</v>
      </c>
      <c r="I1" s="3" t="s">
        <v>1519</v>
      </c>
      <c r="J1" s="3" t="s">
        <v>1520</v>
      </c>
      <c r="K1" s="3" t="s">
        <v>1521</v>
      </c>
      <c r="L1" s="3" t="s">
        <v>1522</v>
      </c>
      <c r="M1" s="3" t="s">
        <v>1523</v>
      </c>
      <c r="N1" s="3" t="s">
        <v>1524</v>
      </c>
      <c r="O1" s="3" t="s">
        <v>1525</v>
      </c>
      <c r="P1" s="3" t="s">
        <v>1526</v>
      </c>
      <c r="Q1" s="3" t="s">
        <v>1527</v>
      </c>
      <c r="R1" s="3" t="s">
        <v>1528</v>
      </c>
      <c r="S1" s="3" t="s">
        <v>1529</v>
      </c>
      <c r="T1" s="3" t="s">
        <v>1530</v>
      </c>
      <c r="U1" s="3" t="s">
        <v>1531</v>
      </c>
      <c r="V1" s="3" t="s">
        <v>1532</v>
      </c>
      <c r="W1" s="3" t="s">
        <v>1533</v>
      </c>
      <c r="X1" s="3" t="s">
        <v>1534</v>
      </c>
      <c r="Y1" s="3" t="s">
        <v>1535</v>
      </c>
      <c r="Z1" s="3" t="s">
        <v>1536</v>
      </c>
      <c r="AA1" s="3" t="s">
        <v>1537</v>
      </c>
      <c r="AB1" s="3" t="s">
        <v>1538</v>
      </c>
      <c r="AC1" s="3" t="s">
        <v>1539</v>
      </c>
      <c r="AD1" s="3" t="s">
        <v>1540</v>
      </c>
      <c r="AE1" s="3" t="s">
        <v>1541</v>
      </c>
      <c r="AF1" s="3" t="s">
        <v>1542</v>
      </c>
      <c r="AG1" s="3" t="s">
        <v>1543</v>
      </c>
      <c r="AH1" s="3" t="s">
        <v>1544</v>
      </c>
      <c r="AI1" s="3" t="s">
        <v>1545</v>
      </c>
      <c r="AJ1" s="3" t="s">
        <v>1546</v>
      </c>
      <c r="AK1" s="3" t="s">
        <v>1547</v>
      </c>
      <c r="AL1" s="3" t="s">
        <v>1548</v>
      </c>
      <c r="AM1" s="3" t="s">
        <v>1549</v>
      </c>
      <c r="AN1" s="3" t="s">
        <v>1550</v>
      </c>
      <c r="AO1" s="3" t="s">
        <v>1551</v>
      </c>
      <c r="AP1" s="3" t="s">
        <v>1552</v>
      </c>
      <c r="AQ1" s="3" t="s">
        <v>1553</v>
      </c>
      <c r="AR1" s="3" t="s">
        <v>1554</v>
      </c>
      <c r="AS1" s="3" t="s">
        <v>1555</v>
      </c>
      <c r="AT1" s="3" t="s">
        <v>1556</v>
      </c>
      <c r="AU1" s="3" t="s">
        <v>1557</v>
      </c>
      <c r="AV1" s="3" t="s">
        <v>1558</v>
      </c>
      <c r="AW1" s="3" t="s">
        <v>1559</v>
      </c>
      <c r="AX1" s="3" t="s">
        <v>1560</v>
      </c>
      <c r="AY1" s="3" t="s">
        <v>1561</v>
      </c>
      <c r="AZ1" s="3" t="s">
        <v>1562</v>
      </c>
      <c r="BA1" s="3" t="s">
        <v>1563</v>
      </c>
      <c r="BB1" s="3" t="s">
        <v>1564</v>
      </c>
      <c r="BC1" s="3" t="s">
        <v>1565</v>
      </c>
      <c r="BD1" s="3" t="s">
        <v>1566</v>
      </c>
      <c r="BE1" s="3" t="s">
        <v>1567</v>
      </c>
      <c r="BF1" s="3" t="s">
        <v>1568</v>
      </c>
      <c r="BG1" s="3" t="s">
        <v>1569</v>
      </c>
      <c r="BH1" s="3" t="s">
        <v>1570</v>
      </c>
      <c r="BI1" s="3" t="s">
        <v>1571</v>
      </c>
      <c r="BJ1" s="3" t="s">
        <v>1572</v>
      </c>
      <c r="BK1" s="3" t="s">
        <v>1573</v>
      </c>
      <c r="BL1" s="3" t="s">
        <v>1574</v>
      </c>
      <c r="BM1" s="3" t="s">
        <v>1575</v>
      </c>
      <c r="BN1" s="3" t="s">
        <v>1576</v>
      </c>
      <c r="BO1" s="3" t="s">
        <v>1577</v>
      </c>
      <c r="BP1" s="3" t="s">
        <v>1578</v>
      </c>
      <c r="BQ1" s="3" t="s">
        <v>1579</v>
      </c>
      <c r="BR1" s="3" t="s">
        <v>1580</v>
      </c>
      <c r="BS1" s="3" t="s">
        <v>1581</v>
      </c>
      <c r="BT1" s="3" t="s">
        <v>1582</v>
      </c>
      <c r="BU1" s="3" t="s">
        <v>1583</v>
      </c>
      <c r="BV1" s="3" t="s">
        <v>1584</v>
      </c>
      <c r="BW1" s="3" t="s">
        <v>1585</v>
      </c>
      <c r="BX1" s="3" t="s">
        <v>1586</v>
      </c>
      <c r="BY1" s="3" t="s">
        <v>1587</v>
      </c>
      <c r="BZ1" s="3" t="s">
        <v>1588</v>
      </c>
      <c r="CA1" s="3" t="s">
        <v>1589</v>
      </c>
      <c r="CB1" s="3" t="s">
        <v>1590</v>
      </c>
      <c r="CC1" s="3" t="s">
        <v>1591</v>
      </c>
      <c r="CD1" s="3" t="s">
        <v>1592</v>
      </c>
      <c r="CE1" s="3" t="s">
        <v>1593</v>
      </c>
      <c r="CF1" s="3" t="s">
        <v>1594</v>
      </c>
      <c r="CG1" s="3" t="s">
        <v>1595</v>
      </c>
      <c r="CH1" s="3" t="s">
        <v>1596</v>
      </c>
      <c r="CI1" s="3" t="s">
        <v>1597</v>
      </c>
      <c r="CJ1" s="3" t="s">
        <v>1598</v>
      </c>
      <c r="CK1" s="3" t="s">
        <v>1599</v>
      </c>
      <c r="CL1" s="3" t="s">
        <v>1600</v>
      </c>
      <c r="CM1" s="3" t="s">
        <v>1601</v>
      </c>
      <c r="CN1" s="3" t="s">
        <v>1602</v>
      </c>
      <c r="CO1" s="3" t="s">
        <v>1603</v>
      </c>
      <c r="CP1" s="3" t="s">
        <v>1604</v>
      </c>
      <c r="CQ1" s="3" t="s">
        <v>1605</v>
      </c>
      <c r="CR1" s="3" t="s">
        <v>1606</v>
      </c>
      <c r="CS1" s="3" t="s">
        <v>1607</v>
      </c>
      <c r="CT1" s="3" t="s">
        <v>1608</v>
      </c>
      <c r="CU1" s="3" t="s">
        <v>1609</v>
      </c>
      <c r="CV1" s="3" t="s">
        <v>1610</v>
      </c>
      <c r="CW1" s="3" t="s">
        <v>1611</v>
      </c>
      <c r="CX1" s="3" t="s">
        <v>1612</v>
      </c>
      <c r="CY1" s="3" t="s">
        <v>1613</v>
      </c>
      <c r="CZ1" s="3" t="s">
        <v>1614</v>
      </c>
      <c r="DA1" s="3" t="s">
        <v>1615</v>
      </c>
      <c r="DB1" s="3" t="s">
        <v>1616</v>
      </c>
      <c r="DC1" s="3" t="s">
        <v>1617</v>
      </c>
      <c r="DD1" s="3" t="s">
        <v>1618</v>
      </c>
      <c r="DE1" s="3" t="s">
        <v>1619</v>
      </c>
      <c r="DF1" s="3" t="s">
        <v>1620</v>
      </c>
      <c r="DG1" s="3" t="s">
        <v>1621</v>
      </c>
      <c r="DH1" s="3" t="s">
        <v>1622</v>
      </c>
      <c r="DI1" s="3" t="s">
        <v>1623</v>
      </c>
      <c r="DJ1" s="3" t="s">
        <v>1624</v>
      </c>
      <c r="DK1" s="3" t="s">
        <v>1625</v>
      </c>
      <c r="DL1" s="3" t="s">
        <v>1626</v>
      </c>
      <c r="DM1" s="3" t="s">
        <v>1627</v>
      </c>
      <c r="DN1" s="3" t="s">
        <v>1628</v>
      </c>
      <c r="DO1" s="3" t="s">
        <v>1629</v>
      </c>
      <c r="DP1" s="3" t="s">
        <v>1630</v>
      </c>
      <c r="DQ1" s="3" t="s">
        <v>1631</v>
      </c>
      <c r="DR1" s="3" t="s">
        <v>1632</v>
      </c>
      <c r="DS1" s="3" t="s">
        <v>1633</v>
      </c>
      <c r="DT1" s="3" t="s">
        <v>1634</v>
      </c>
      <c r="DU1" s="3" t="s">
        <v>1635</v>
      </c>
      <c r="DV1" s="3" t="s">
        <v>1636</v>
      </c>
      <c r="DW1" s="3" t="s">
        <v>1637</v>
      </c>
      <c r="DX1" s="3" t="s">
        <v>1638</v>
      </c>
      <c r="DY1" s="3" t="s">
        <v>1639</v>
      </c>
      <c r="DZ1" s="3" t="s">
        <v>1640</v>
      </c>
      <c r="EA1" s="3" t="s">
        <v>1641</v>
      </c>
      <c r="EB1" s="3" t="s">
        <v>1642</v>
      </c>
      <c r="EC1" s="3" t="s">
        <v>1643</v>
      </c>
      <c r="ED1" s="3" t="s">
        <v>1644</v>
      </c>
      <c r="EE1" s="3" t="s">
        <v>1645</v>
      </c>
      <c r="EF1" s="3" t="s">
        <v>1646</v>
      </c>
      <c r="EG1" s="3" t="s">
        <v>1647</v>
      </c>
      <c r="EH1" s="3" t="s">
        <v>1648</v>
      </c>
      <c r="EI1" s="3" t="s">
        <v>1649</v>
      </c>
      <c r="EJ1" s="3" t="s">
        <v>1650</v>
      </c>
      <c r="EK1" s="3" t="s">
        <v>1651</v>
      </c>
      <c r="EL1" s="3" t="s">
        <v>1652</v>
      </c>
      <c r="EM1" s="3" t="s">
        <v>1653</v>
      </c>
      <c r="EN1" s="3" t="s">
        <v>1654</v>
      </c>
      <c r="EO1" s="3" t="s">
        <v>1655</v>
      </c>
      <c r="EP1" s="3" t="s">
        <v>1656</v>
      </c>
      <c r="EQ1" s="3" t="s">
        <v>1657</v>
      </c>
      <c r="ER1" s="3" t="s">
        <v>1658</v>
      </c>
      <c r="ES1" s="3" t="s">
        <v>1659</v>
      </c>
      <c r="ET1" s="3" t="s">
        <v>1660</v>
      </c>
      <c r="EU1" s="3" t="s">
        <v>1661</v>
      </c>
      <c r="EV1" s="3" t="s">
        <v>1662</v>
      </c>
      <c r="EW1" s="3" t="s">
        <v>1663</v>
      </c>
      <c r="EX1" s="3" t="s">
        <v>1664</v>
      </c>
      <c r="EY1" s="3" t="s">
        <v>1665</v>
      </c>
      <c r="EZ1" s="3" t="s">
        <v>1666</v>
      </c>
      <c r="FA1" s="3" t="s">
        <v>1667</v>
      </c>
      <c r="FB1" s="3" t="s">
        <v>1668</v>
      </c>
      <c r="FC1" s="3" t="s">
        <v>1669</v>
      </c>
      <c r="FD1" s="3" t="s">
        <v>1670</v>
      </c>
      <c r="FE1" s="3" t="s">
        <v>1671</v>
      </c>
      <c r="FF1" s="3" t="s">
        <v>1672</v>
      </c>
      <c r="FG1" s="3" t="s">
        <v>1673</v>
      </c>
      <c r="FH1" s="3" t="s">
        <v>1674</v>
      </c>
      <c r="FI1" s="3" t="s">
        <v>1675</v>
      </c>
      <c r="FJ1" s="3" t="s">
        <v>1676</v>
      </c>
      <c r="FK1" s="3" t="s">
        <v>1677</v>
      </c>
      <c r="FL1" s="3" t="s">
        <v>1678</v>
      </c>
      <c r="FM1" s="3" t="s">
        <v>1679</v>
      </c>
      <c r="FN1" s="3" t="s">
        <v>1680</v>
      </c>
      <c r="FO1" s="3" t="s">
        <v>1681</v>
      </c>
      <c r="FP1" s="3" t="s">
        <v>1682</v>
      </c>
      <c r="FQ1" s="3" t="s">
        <v>1683</v>
      </c>
      <c r="FR1" s="3" t="s">
        <v>1684</v>
      </c>
      <c r="FS1" s="3" t="s">
        <v>1685</v>
      </c>
      <c r="FT1" s="3" t="s">
        <v>1686</v>
      </c>
      <c r="FU1" s="3" t="s">
        <v>1687</v>
      </c>
      <c r="FV1" s="3" t="s">
        <v>1688</v>
      </c>
      <c r="FW1" s="3" t="s">
        <v>1689</v>
      </c>
      <c r="FX1" s="3" t="s">
        <v>1690</v>
      </c>
      <c r="FY1" s="3" t="s">
        <v>1691</v>
      </c>
      <c r="FZ1" s="3" t="s">
        <v>1692</v>
      </c>
      <c r="GA1" s="3" t="s">
        <v>1693</v>
      </c>
      <c r="GB1" s="3" t="s">
        <v>1694</v>
      </c>
      <c r="GC1" s="3" t="s">
        <v>1695</v>
      </c>
      <c r="GD1" s="3" t="s">
        <v>1696</v>
      </c>
      <c r="GE1" s="3" t="s">
        <v>1697</v>
      </c>
      <c r="GF1" s="3" t="s">
        <v>1698</v>
      </c>
      <c r="GG1" s="3" t="s">
        <v>1699</v>
      </c>
      <c r="GH1" s="3" t="s">
        <v>1700</v>
      </c>
      <c r="GI1" s="3" t="s">
        <v>1701</v>
      </c>
      <c r="GJ1" s="3" t="s">
        <v>1702</v>
      </c>
      <c r="GK1" s="3" t="s">
        <v>1703</v>
      </c>
      <c r="GL1" s="3" t="s">
        <v>1704</v>
      </c>
      <c r="GM1" s="3" t="s">
        <v>1705</v>
      </c>
      <c r="GN1" s="3" t="s">
        <v>1706</v>
      </c>
      <c r="GO1" s="3" t="s">
        <v>1707</v>
      </c>
      <c r="GP1" s="3" t="s">
        <v>1708</v>
      </c>
      <c r="GQ1" s="3" t="s">
        <v>1709</v>
      </c>
      <c r="GR1" s="3" t="s">
        <v>1710</v>
      </c>
      <c r="GS1" s="3" t="s">
        <v>1711</v>
      </c>
      <c r="GT1" s="3" t="s">
        <v>1712</v>
      </c>
      <c r="GU1" s="3" t="s">
        <v>1713</v>
      </c>
      <c r="GV1" s="3" t="s">
        <v>1714</v>
      </c>
      <c r="GW1" s="3" t="s">
        <v>1715</v>
      </c>
      <c r="GX1" s="3" t="s">
        <v>1716</v>
      </c>
      <c r="GY1" s="3" t="s">
        <v>1717</v>
      </c>
      <c r="GZ1" s="3" t="s">
        <v>1718</v>
      </c>
      <c r="HA1" s="3" t="s">
        <v>1719</v>
      </c>
      <c r="HB1" s="3" t="s">
        <v>1720</v>
      </c>
      <c r="HC1" s="3" t="s">
        <v>1721</v>
      </c>
      <c r="HD1" s="3" t="s">
        <v>1722</v>
      </c>
      <c r="HE1" s="3" t="s">
        <v>1723</v>
      </c>
      <c r="HF1" s="3" t="s">
        <v>1724</v>
      </c>
      <c r="HG1" s="3" t="s">
        <v>1725</v>
      </c>
      <c r="HH1" s="3" t="s">
        <v>1726</v>
      </c>
      <c r="HI1" s="3" t="s">
        <v>1727</v>
      </c>
      <c r="HJ1" s="3" t="s">
        <v>1728</v>
      </c>
      <c r="HK1" s="3" t="s">
        <v>1729</v>
      </c>
      <c r="HL1" s="3" t="s">
        <v>1730</v>
      </c>
      <c r="HM1" s="3" t="s">
        <v>1731</v>
      </c>
      <c r="HN1" s="3" t="s">
        <v>1732</v>
      </c>
      <c r="HO1" s="3" t="s">
        <v>1733</v>
      </c>
      <c r="HP1" s="3" t="s">
        <v>1734</v>
      </c>
      <c r="HQ1" s="3" t="s">
        <v>1735</v>
      </c>
      <c r="HR1" s="3" t="s">
        <v>1736</v>
      </c>
      <c r="HS1" s="3" t="s">
        <v>1737</v>
      </c>
      <c r="HT1" s="3" t="s">
        <v>1738</v>
      </c>
      <c r="HU1" s="3" t="s">
        <v>1739</v>
      </c>
      <c r="HV1" s="3" t="s">
        <v>1740</v>
      </c>
      <c r="HW1" s="3" t="s">
        <v>1741</v>
      </c>
      <c r="HX1" s="3" t="s">
        <v>1742</v>
      </c>
      <c r="HY1" s="3" t="s">
        <v>1743</v>
      </c>
      <c r="HZ1" s="3" t="s">
        <v>1744</v>
      </c>
      <c r="IA1" s="3" t="s">
        <v>1745</v>
      </c>
      <c r="IB1" s="3" t="s">
        <v>1746</v>
      </c>
      <c r="IC1" s="3" t="s">
        <v>1747</v>
      </c>
      <c r="ID1" s="3" t="s">
        <v>1748</v>
      </c>
      <c r="IE1" s="3" t="s">
        <v>1749</v>
      </c>
      <c r="IF1" s="3" t="s">
        <v>1750</v>
      </c>
      <c r="IG1" s="3" t="s">
        <v>1751</v>
      </c>
      <c r="IH1" s="3" t="s">
        <v>1752</v>
      </c>
      <c r="II1" s="3" t="s">
        <v>1753</v>
      </c>
      <c r="IJ1" s="3" t="s">
        <v>1754</v>
      </c>
      <c r="IK1" s="3" t="s">
        <v>1755</v>
      </c>
      <c r="IL1" s="3" t="s">
        <v>1756</v>
      </c>
      <c r="IM1" s="3" t="s">
        <v>1757</v>
      </c>
      <c r="IN1" s="3" t="s">
        <v>1758</v>
      </c>
      <c r="IO1" s="3" t="s">
        <v>1759</v>
      </c>
      <c r="IP1" s="3" t="s">
        <v>1760</v>
      </c>
      <c r="IQ1" s="3" t="s">
        <v>1761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1762</v>
      </c>
      <c r="C10" s="8" t="s">
        <v>1763</v>
      </c>
      <c r="D10" s="8" t="s">
        <v>1764</v>
      </c>
      <c r="E10" s="8" t="s">
        <v>1765</v>
      </c>
      <c r="F10" s="8" t="s">
        <v>1766</v>
      </c>
      <c r="G10" s="8" t="s">
        <v>1767</v>
      </c>
      <c r="H10" s="8" t="s">
        <v>1768</v>
      </c>
      <c r="I10" s="8" t="s">
        <v>1769</v>
      </c>
      <c r="J10" s="8" t="s">
        <v>1770</v>
      </c>
      <c r="K10" s="8" t="s">
        <v>1771</v>
      </c>
      <c r="L10" s="8" t="s">
        <v>1772</v>
      </c>
      <c r="M10" s="8" t="s">
        <v>1773</v>
      </c>
      <c r="N10" s="8" t="s">
        <v>1774</v>
      </c>
      <c r="O10" s="8" t="s">
        <v>1775</v>
      </c>
      <c r="P10" s="8" t="s">
        <v>1776</v>
      </c>
      <c r="Q10" s="8" t="s">
        <v>1777</v>
      </c>
      <c r="R10" s="8" t="s">
        <v>1778</v>
      </c>
      <c r="S10" s="8" t="s">
        <v>1779</v>
      </c>
      <c r="T10" s="8" t="s">
        <v>1780</v>
      </c>
      <c r="U10" s="8" t="s">
        <v>1781</v>
      </c>
      <c r="V10" s="8" t="s">
        <v>1782</v>
      </c>
      <c r="W10" s="8" t="s">
        <v>1783</v>
      </c>
      <c r="X10" s="8" t="s">
        <v>1784</v>
      </c>
      <c r="Y10" s="8" t="s">
        <v>1785</v>
      </c>
      <c r="Z10" s="8" t="s">
        <v>1786</v>
      </c>
      <c r="AA10" s="8" t="s">
        <v>1787</v>
      </c>
      <c r="AB10" s="8" t="s">
        <v>1788</v>
      </c>
      <c r="AC10" s="8" t="s">
        <v>1789</v>
      </c>
      <c r="AD10" s="8" t="s">
        <v>1790</v>
      </c>
      <c r="AE10" s="8" t="s">
        <v>1791</v>
      </c>
      <c r="AF10" s="8" t="s">
        <v>1792</v>
      </c>
      <c r="AG10" s="8" t="s">
        <v>1793</v>
      </c>
      <c r="AH10" s="8" t="s">
        <v>1794</v>
      </c>
      <c r="AI10" s="8" t="s">
        <v>1795</v>
      </c>
      <c r="AJ10" s="8" t="s">
        <v>1796</v>
      </c>
      <c r="AK10" s="8" t="s">
        <v>1797</v>
      </c>
      <c r="AL10" s="8" t="s">
        <v>1798</v>
      </c>
      <c r="AM10" s="8" t="s">
        <v>1799</v>
      </c>
      <c r="AN10" s="8" t="s">
        <v>1800</v>
      </c>
      <c r="AO10" s="8" t="s">
        <v>1801</v>
      </c>
      <c r="AP10" s="8" t="s">
        <v>1802</v>
      </c>
      <c r="AQ10" s="8" t="s">
        <v>1803</v>
      </c>
      <c r="AR10" s="8" t="s">
        <v>1804</v>
      </c>
      <c r="AS10" s="8" t="s">
        <v>1805</v>
      </c>
      <c r="AT10" s="8" t="s">
        <v>1806</v>
      </c>
      <c r="AU10" s="8" t="s">
        <v>1807</v>
      </c>
      <c r="AV10" s="8" t="s">
        <v>1808</v>
      </c>
      <c r="AW10" s="8" t="s">
        <v>1809</v>
      </c>
      <c r="AX10" s="8" t="s">
        <v>1810</v>
      </c>
      <c r="AY10" s="8" t="s">
        <v>1811</v>
      </c>
      <c r="AZ10" s="8" t="s">
        <v>1812</v>
      </c>
      <c r="BA10" s="8" t="s">
        <v>1813</v>
      </c>
      <c r="BB10" s="8" t="s">
        <v>1814</v>
      </c>
      <c r="BC10" s="8" t="s">
        <v>1815</v>
      </c>
      <c r="BD10" s="8" t="s">
        <v>1816</v>
      </c>
      <c r="BE10" s="8" t="s">
        <v>1817</v>
      </c>
      <c r="BF10" s="8" t="s">
        <v>1818</v>
      </c>
      <c r="BG10" s="8" t="s">
        <v>1819</v>
      </c>
      <c r="BH10" s="8" t="s">
        <v>1820</v>
      </c>
      <c r="BI10" s="8" t="s">
        <v>1821</v>
      </c>
      <c r="BJ10" s="8" t="s">
        <v>1822</v>
      </c>
      <c r="BK10" s="8" t="s">
        <v>1823</v>
      </c>
      <c r="BL10" s="8" t="s">
        <v>1824</v>
      </c>
      <c r="BM10" s="8" t="s">
        <v>1825</v>
      </c>
      <c r="BN10" s="8" t="s">
        <v>1826</v>
      </c>
      <c r="BO10" s="8" t="s">
        <v>1827</v>
      </c>
      <c r="BP10" s="8" t="s">
        <v>1828</v>
      </c>
      <c r="BQ10" s="8" t="s">
        <v>1829</v>
      </c>
      <c r="BR10" s="8" t="s">
        <v>1830</v>
      </c>
      <c r="BS10" s="8" t="s">
        <v>1831</v>
      </c>
      <c r="BT10" s="8" t="s">
        <v>1832</v>
      </c>
      <c r="BU10" s="8" t="s">
        <v>1833</v>
      </c>
      <c r="BV10" s="8" t="s">
        <v>1834</v>
      </c>
      <c r="BW10" s="8" t="s">
        <v>1835</v>
      </c>
      <c r="BX10" s="8" t="s">
        <v>1836</v>
      </c>
      <c r="BY10" s="8" t="s">
        <v>1837</v>
      </c>
      <c r="BZ10" s="8" t="s">
        <v>1838</v>
      </c>
      <c r="CA10" s="8" t="s">
        <v>1839</v>
      </c>
      <c r="CB10" s="8" t="s">
        <v>1840</v>
      </c>
      <c r="CC10" s="8" t="s">
        <v>1841</v>
      </c>
      <c r="CD10" s="8" t="s">
        <v>1842</v>
      </c>
      <c r="CE10" s="8" t="s">
        <v>1843</v>
      </c>
      <c r="CF10" s="8" t="s">
        <v>1844</v>
      </c>
      <c r="CG10" s="8" t="s">
        <v>1845</v>
      </c>
      <c r="CH10" s="8" t="s">
        <v>1846</v>
      </c>
      <c r="CI10" s="8" t="s">
        <v>1847</v>
      </c>
      <c r="CJ10" s="8" t="s">
        <v>1848</v>
      </c>
      <c r="CK10" s="8" t="s">
        <v>1849</v>
      </c>
      <c r="CL10" s="8" t="s">
        <v>1850</v>
      </c>
      <c r="CM10" s="8" t="s">
        <v>1851</v>
      </c>
      <c r="CN10" s="8" t="s">
        <v>1852</v>
      </c>
      <c r="CO10" s="8" t="s">
        <v>1853</v>
      </c>
      <c r="CP10" s="8" t="s">
        <v>1854</v>
      </c>
      <c r="CQ10" s="8" t="s">
        <v>1855</v>
      </c>
      <c r="CR10" s="8" t="s">
        <v>1856</v>
      </c>
      <c r="CS10" s="8" t="s">
        <v>1857</v>
      </c>
      <c r="CT10" s="8" t="s">
        <v>1858</v>
      </c>
      <c r="CU10" s="8" t="s">
        <v>1859</v>
      </c>
      <c r="CV10" s="8" t="s">
        <v>1860</v>
      </c>
      <c r="CW10" s="8" t="s">
        <v>1861</v>
      </c>
      <c r="CX10" s="8" t="s">
        <v>1862</v>
      </c>
      <c r="CY10" s="8" t="s">
        <v>1863</v>
      </c>
      <c r="CZ10" s="8" t="s">
        <v>1864</v>
      </c>
      <c r="DA10" s="8" t="s">
        <v>1865</v>
      </c>
      <c r="DB10" s="8" t="s">
        <v>1866</v>
      </c>
      <c r="DC10" s="8" t="s">
        <v>1867</v>
      </c>
      <c r="DD10" s="8" t="s">
        <v>1868</v>
      </c>
      <c r="DE10" s="8" t="s">
        <v>1869</v>
      </c>
      <c r="DF10" s="8" t="s">
        <v>1870</v>
      </c>
      <c r="DG10" s="8" t="s">
        <v>1871</v>
      </c>
      <c r="DH10" s="8" t="s">
        <v>1872</v>
      </c>
      <c r="DI10" s="8" t="s">
        <v>1873</v>
      </c>
      <c r="DJ10" s="8" t="s">
        <v>1874</v>
      </c>
      <c r="DK10" s="8" t="s">
        <v>1875</v>
      </c>
      <c r="DL10" s="8" t="s">
        <v>1876</v>
      </c>
      <c r="DM10" s="8" t="s">
        <v>1877</v>
      </c>
      <c r="DN10" s="8" t="s">
        <v>1878</v>
      </c>
      <c r="DO10" s="8" t="s">
        <v>1879</v>
      </c>
      <c r="DP10" s="8" t="s">
        <v>1880</v>
      </c>
      <c r="DQ10" s="8" t="s">
        <v>1881</v>
      </c>
      <c r="DR10" s="8" t="s">
        <v>1882</v>
      </c>
      <c r="DS10" s="8" t="s">
        <v>1883</v>
      </c>
      <c r="DT10" s="8" t="s">
        <v>1884</v>
      </c>
      <c r="DU10" s="8" t="s">
        <v>1885</v>
      </c>
      <c r="DV10" s="8" t="s">
        <v>1886</v>
      </c>
      <c r="DW10" s="8" t="s">
        <v>1887</v>
      </c>
      <c r="DX10" s="8" t="s">
        <v>1888</v>
      </c>
      <c r="DY10" s="8" t="s">
        <v>1889</v>
      </c>
      <c r="DZ10" s="8" t="s">
        <v>1890</v>
      </c>
      <c r="EA10" s="8" t="s">
        <v>1891</v>
      </c>
      <c r="EB10" s="8" t="s">
        <v>1892</v>
      </c>
      <c r="EC10" s="8" t="s">
        <v>1893</v>
      </c>
      <c r="ED10" s="8" t="s">
        <v>1894</v>
      </c>
      <c r="EE10" s="8" t="s">
        <v>1895</v>
      </c>
      <c r="EF10" s="8" t="s">
        <v>1896</v>
      </c>
      <c r="EG10" s="8" t="s">
        <v>1897</v>
      </c>
      <c r="EH10" s="8" t="s">
        <v>1898</v>
      </c>
      <c r="EI10" s="8" t="s">
        <v>1899</v>
      </c>
      <c r="EJ10" s="8" t="s">
        <v>1900</v>
      </c>
      <c r="EK10" s="8" t="s">
        <v>1901</v>
      </c>
      <c r="EL10" s="8" t="s">
        <v>1902</v>
      </c>
      <c r="EM10" s="8" t="s">
        <v>1903</v>
      </c>
      <c r="EN10" s="8" t="s">
        <v>1904</v>
      </c>
      <c r="EO10" s="8" t="s">
        <v>1905</v>
      </c>
      <c r="EP10" s="8" t="s">
        <v>1906</v>
      </c>
      <c r="EQ10" s="8" t="s">
        <v>1907</v>
      </c>
      <c r="ER10" s="8" t="s">
        <v>1908</v>
      </c>
      <c r="ES10" s="8" t="s">
        <v>1909</v>
      </c>
      <c r="ET10" s="8" t="s">
        <v>1910</v>
      </c>
      <c r="EU10" s="8" t="s">
        <v>1911</v>
      </c>
      <c r="EV10" s="8" t="s">
        <v>1912</v>
      </c>
      <c r="EW10" s="8" t="s">
        <v>1913</v>
      </c>
      <c r="EX10" s="8" t="s">
        <v>1914</v>
      </c>
      <c r="EY10" s="8" t="s">
        <v>1915</v>
      </c>
      <c r="EZ10" s="8" t="s">
        <v>1916</v>
      </c>
      <c r="FA10" s="8" t="s">
        <v>1917</v>
      </c>
      <c r="FB10" s="8" t="s">
        <v>1918</v>
      </c>
      <c r="FC10" s="8" t="s">
        <v>1919</v>
      </c>
      <c r="FD10" s="8" t="s">
        <v>1920</v>
      </c>
      <c r="FE10" s="8" t="s">
        <v>1921</v>
      </c>
      <c r="FF10" s="8" t="s">
        <v>1922</v>
      </c>
      <c r="FG10" s="8" t="s">
        <v>1923</v>
      </c>
      <c r="FH10" s="8" t="s">
        <v>1924</v>
      </c>
      <c r="FI10" s="8" t="s">
        <v>1925</v>
      </c>
      <c r="FJ10" s="8" t="s">
        <v>1926</v>
      </c>
      <c r="FK10" s="8" t="s">
        <v>1927</v>
      </c>
      <c r="FL10" s="8" t="s">
        <v>1928</v>
      </c>
      <c r="FM10" s="8" t="s">
        <v>1929</v>
      </c>
      <c r="FN10" s="8" t="s">
        <v>1930</v>
      </c>
      <c r="FO10" s="8" t="s">
        <v>1931</v>
      </c>
      <c r="FP10" s="8" t="s">
        <v>1932</v>
      </c>
      <c r="FQ10" s="8" t="s">
        <v>1933</v>
      </c>
      <c r="FR10" s="8" t="s">
        <v>1934</v>
      </c>
      <c r="FS10" s="8" t="s">
        <v>1935</v>
      </c>
      <c r="FT10" s="8" t="s">
        <v>1936</v>
      </c>
      <c r="FU10" s="8" t="s">
        <v>1937</v>
      </c>
      <c r="FV10" s="8" t="s">
        <v>1938</v>
      </c>
      <c r="FW10" s="8" t="s">
        <v>1939</v>
      </c>
      <c r="FX10" s="8" t="s">
        <v>1940</v>
      </c>
      <c r="FY10" s="8" t="s">
        <v>1941</v>
      </c>
      <c r="FZ10" s="8" t="s">
        <v>1942</v>
      </c>
      <c r="GA10" s="8" t="s">
        <v>1943</v>
      </c>
      <c r="GB10" s="8" t="s">
        <v>1944</v>
      </c>
      <c r="GC10" s="8" t="s">
        <v>1945</v>
      </c>
      <c r="GD10" s="8" t="s">
        <v>1946</v>
      </c>
      <c r="GE10" s="8" t="s">
        <v>1947</v>
      </c>
      <c r="GF10" s="8" t="s">
        <v>1948</v>
      </c>
      <c r="GG10" s="8" t="s">
        <v>1949</v>
      </c>
      <c r="GH10" s="8" t="s">
        <v>1950</v>
      </c>
      <c r="GI10" s="8" t="s">
        <v>1951</v>
      </c>
      <c r="GJ10" s="8" t="s">
        <v>1952</v>
      </c>
      <c r="GK10" s="8" t="s">
        <v>1953</v>
      </c>
      <c r="GL10" s="8" t="s">
        <v>1954</v>
      </c>
      <c r="GM10" s="8" t="s">
        <v>1955</v>
      </c>
      <c r="GN10" s="8" t="s">
        <v>1956</v>
      </c>
      <c r="GO10" s="8" t="s">
        <v>1957</v>
      </c>
      <c r="GP10" s="8" t="s">
        <v>1958</v>
      </c>
      <c r="GQ10" s="8" t="s">
        <v>1959</v>
      </c>
      <c r="GR10" s="8" t="s">
        <v>1960</v>
      </c>
      <c r="GS10" s="8" t="s">
        <v>1961</v>
      </c>
      <c r="GT10" s="8" t="s">
        <v>1962</v>
      </c>
      <c r="GU10" s="8" t="s">
        <v>1963</v>
      </c>
      <c r="GV10" s="8" t="s">
        <v>1964</v>
      </c>
      <c r="GW10" s="8" t="s">
        <v>1965</v>
      </c>
      <c r="GX10" s="8" t="s">
        <v>1966</v>
      </c>
      <c r="GY10" s="8" t="s">
        <v>1967</v>
      </c>
      <c r="GZ10" s="8" t="s">
        <v>1968</v>
      </c>
      <c r="HA10" s="8" t="s">
        <v>1969</v>
      </c>
      <c r="HB10" s="8" t="s">
        <v>1970</v>
      </c>
      <c r="HC10" s="8" t="s">
        <v>1971</v>
      </c>
      <c r="HD10" s="8" t="s">
        <v>1972</v>
      </c>
      <c r="HE10" s="8" t="s">
        <v>1973</v>
      </c>
      <c r="HF10" s="8" t="s">
        <v>1974</v>
      </c>
      <c r="HG10" s="8" t="s">
        <v>1975</v>
      </c>
      <c r="HH10" s="8" t="s">
        <v>1976</v>
      </c>
      <c r="HI10" s="8" t="s">
        <v>1977</v>
      </c>
      <c r="HJ10" s="8" t="s">
        <v>1978</v>
      </c>
      <c r="HK10" s="8" t="s">
        <v>1979</v>
      </c>
      <c r="HL10" s="8" t="s">
        <v>1980</v>
      </c>
      <c r="HM10" s="8" t="s">
        <v>1981</v>
      </c>
      <c r="HN10" s="8" t="s">
        <v>1982</v>
      </c>
      <c r="HO10" s="8" t="s">
        <v>1983</v>
      </c>
      <c r="HP10" s="8" t="s">
        <v>1984</v>
      </c>
      <c r="HQ10" s="8" t="s">
        <v>1985</v>
      </c>
      <c r="HR10" s="8" t="s">
        <v>1986</v>
      </c>
      <c r="HS10" s="8" t="s">
        <v>1987</v>
      </c>
      <c r="HT10" s="8" t="s">
        <v>1988</v>
      </c>
      <c r="HU10" s="8" t="s">
        <v>1989</v>
      </c>
      <c r="HV10" s="8" t="s">
        <v>1990</v>
      </c>
      <c r="HW10" s="8" t="s">
        <v>1991</v>
      </c>
      <c r="HX10" s="8" t="s">
        <v>1992</v>
      </c>
      <c r="HY10" s="8" t="s">
        <v>1993</v>
      </c>
      <c r="HZ10" s="8" t="s">
        <v>1994</v>
      </c>
      <c r="IA10" s="8" t="s">
        <v>1995</v>
      </c>
      <c r="IB10" s="8" t="s">
        <v>1996</v>
      </c>
      <c r="IC10" s="8" t="s">
        <v>1997</v>
      </c>
      <c r="ID10" s="8" t="s">
        <v>1998</v>
      </c>
      <c r="IE10" s="8" t="s">
        <v>1999</v>
      </c>
      <c r="IF10" s="8" t="s">
        <v>2000</v>
      </c>
      <c r="IG10" s="8" t="s">
        <v>2001</v>
      </c>
      <c r="IH10" s="8" t="s">
        <v>2002</v>
      </c>
      <c r="II10" s="8" t="s">
        <v>2003</v>
      </c>
      <c r="IJ10" s="8" t="s">
        <v>2004</v>
      </c>
      <c r="IK10" s="8" t="s">
        <v>2005</v>
      </c>
      <c r="IL10" s="8" t="s">
        <v>2006</v>
      </c>
      <c r="IM10" s="8" t="s">
        <v>2007</v>
      </c>
      <c r="IN10" s="8" t="s">
        <v>2008</v>
      </c>
      <c r="IO10" s="8" t="s">
        <v>2009</v>
      </c>
      <c r="IP10" s="8" t="s">
        <v>2010</v>
      </c>
      <c r="IQ10" s="8" t="s">
        <v>2011</v>
      </c>
    </row>
    <row r="11" spans="1:251">
      <c r="A11" s="10">
        <v>42036</v>
      </c>
      <c r="B11" s="9">
        <v>18.68</v>
      </c>
      <c r="C11" s="9">
        <v>13.788</v>
      </c>
      <c r="D11" s="9">
        <v>132.309</v>
      </c>
      <c r="E11" s="9">
        <v>30.702000000000002</v>
      </c>
      <c r="F11" s="9">
        <v>15.535</v>
      </c>
      <c r="G11" s="9">
        <v>214.68899999999999</v>
      </c>
      <c r="H11" s="9">
        <v>304.40699999999998</v>
      </c>
      <c r="I11" s="9">
        <v>279.81299999999999</v>
      </c>
      <c r="J11" s="9">
        <v>29.449000000000002</v>
      </c>
      <c r="K11" s="9">
        <v>25.582000000000001</v>
      </c>
      <c r="L11" s="9">
        <v>9.6769999999999996</v>
      </c>
      <c r="M11" s="9">
        <v>15.904999999999999</v>
      </c>
      <c r="N11" s="9">
        <v>13.975</v>
      </c>
      <c r="O11" s="9">
        <v>11.606999999999999</v>
      </c>
      <c r="P11" s="9">
        <v>13.265000000000001</v>
      </c>
      <c r="Q11" s="9">
        <v>9.9529999999999994</v>
      </c>
      <c r="R11" s="9">
        <v>0</v>
      </c>
      <c r="S11" s="9">
        <v>4.78</v>
      </c>
      <c r="T11" s="9">
        <v>10.772</v>
      </c>
      <c r="U11" s="9">
        <v>10.029999999999999</v>
      </c>
      <c r="V11" s="9">
        <v>13</v>
      </c>
      <c r="W11" s="9">
        <v>12.582000000000001</v>
      </c>
      <c r="X11" s="9">
        <v>3.867</v>
      </c>
      <c r="Y11" s="9">
        <v>250.364</v>
      </c>
      <c r="Z11" s="9">
        <v>209.828</v>
      </c>
      <c r="AA11" s="9">
        <v>204.04</v>
      </c>
      <c r="AB11" s="9">
        <v>1.7509999999999999</v>
      </c>
      <c r="AC11" s="9">
        <v>4.0380000000000003</v>
      </c>
      <c r="AD11" s="9">
        <v>2.1960000000000002</v>
      </c>
      <c r="AE11" s="9">
        <v>2.8460000000000001</v>
      </c>
      <c r="AF11" s="9">
        <v>0</v>
      </c>
      <c r="AG11" s="9">
        <v>161.68100000000001</v>
      </c>
      <c r="AH11" s="9">
        <v>8.7539999999999996</v>
      </c>
      <c r="AI11" s="9">
        <v>5.806</v>
      </c>
      <c r="AJ11" s="9">
        <v>33.587000000000003</v>
      </c>
      <c r="AK11" s="9">
        <v>17.613</v>
      </c>
      <c r="AL11" s="9">
        <v>192.215</v>
      </c>
      <c r="AM11" s="9">
        <v>40.536000000000001</v>
      </c>
      <c r="AN11" s="9">
        <v>24.594000000000001</v>
      </c>
      <c r="AO11" s="9">
        <v>304.40699999999998</v>
      </c>
      <c r="AP11" s="9">
        <v>1141.6130000000001</v>
      </c>
      <c r="AQ11" s="9">
        <v>1086.799</v>
      </c>
      <c r="AR11" s="9">
        <v>78.656000000000006</v>
      </c>
      <c r="AS11" s="9">
        <v>71.096999999999994</v>
      </c>
      <c r="AT11" s="9">
        <v>38.707000000000001</v>
      </c>
      <c r="AU11" s="9">
        <v>32.39</v>
      </c>
      <c r="AV11" s="9">
        <v>54.451000000000001</v>
      </c>
      <c r="AW11" s="9">
        <v>16.645</v>
      </c>
      <c r="AX11" s="9">
        <v>60.444000000000003</v>
      </c>
      <c r="AY11" s="9">
        <v>0</v>
      </c>
      <c r="AZ11" s="9">
        <v>10.653</v>
      </c>
      <c r="BA11" s="9">
        <v>28.225000000000001</v>
      </c>
      <c r="BB11" s="9">
        <v>19.635000000000002</v>
      </c>
      <c r="BC11" s="9">
        <v>23.236999999999998</v>
      </c>
      <c r="BD11" s="9">
        <v>55.220999999999997</v>
      </c>
      <c r="BE11" s="9">
        <v>15.875999999999999</v>
      </c>
      <c r="BF11" s="9">
        <v>7.5590000000000002</v>
      </c>
      <c r="BG11" s="9">
        <v>1008.143</v>
      </c>
      <c r="BH11" s="9">
        <v>809.529</v>
      </c>
      <c r="BI11" s="9">
        <v>769.428</v>
      </c>
      <c r="BJ11" s="9">
        <v>26.244</v>
      </c>
      <c r="BK11" s="9">
        <v>13.856999999999999</v>
      </c>
      <c r="BL11" s="9">
        <v>29.224</v>
      </c>
      <c r="BM11" s="9">
        <v>1.393</v>
      </c>
      <c r="BN11" s="9">
        <v>7.6719999999999997</v>
      </c>
      <c r="BO11" s="9">
        <v>647.78399999999999</v>
      </c>
      <c r="BP11" s="9">
        <v>58.268000000000001</v>
      </c>
      <c r="BQ11" s="9">
        <v>34.536000000000001</v>
      </c>
      <c r="BR11" s="9">
        <v>68.941000000000003</v>
      </c>
      <c r="BS11" s="9">
        <v>155.471</v>
      </c>
      <c r="BT11" s="9">
        <v>654.05799999999999</v>
      </c>
      <c r="BU11" s="9">
        <v>198.613</v>
      </c>
      <c r="BV11" s="9">
        <v>54.814999999999998</v>
      </c>
      <c r="BW11" s="9">
        <v>1141.6130000000001</v>
      </c>
      <c r="BX11" s="9">
        <v>420.238</v>
      </c>
      <c r="BY11" s="9">
        <v>400.08100000000002</v>
      </c>
      <c r="BZ11" s="9">
        <v>34.459000000000003</v>
      </c>
      <c r="CA11" s="9">
        <v>30.956</v>
      </c>
      <c r="CB11" s="9">
        <v>19.106999999999999</v>
      </c>
      <c r="CC11" s="9">
        <v>11.849</v>
      </c>
      <c r="CD11" s="9">
        <v>18.736000000000001</v>
      </c>
      <c r="CE11" s="9">
        <v>12.22</v>
      </c>
      <c r="CF11" s="9">
        <v>13.717000000000001</v>
      </c>
      <c r="CG11" s="9">
        <v>5.6289999999999996</v>
      </c>
      <c r="CH11" s="9">
        <v>11.61</v>
      </c>
      <c r="CI11" s="9">
        <v>9.6460000000000008</v>
      </c>
      <c r="CJ11" s="9">
        <v>8.6470000000000002</v>
      </c>
      <c r="CK11" s="9">
        <v>12.664</v>
      </c>
      <c r="CL11" s="9">
        <v>24.715</v>
      </c>
      <c r="CM11" s="9">
        <v>6.2409999999999997</v>
      </c>
      <c r="CN11" s="9">
        <v>3.5030000000000001</v>
      </c>
      <c r="CO11" s="9">
        <v>365.62200000000001</v>
      </c>
      <c r="CP11" s="9">
        <v>273.67</v>
      </c>
      <c r="CQ11" s="9">
        <v>258.476</v>
      </c>
      <c r="CR11" s="9">
        <v>8.1630000000000003</v>
      </c>
      <c r="CS11" s="9">
        <v>7.0309999999999997</v>
      </c>
      <c r="CT11" s="9">
        <v>7.9960000000000004</v>
      </c>
      <c r="CU11" s="9">
        <v>4.8899999999999997</v>
      </c>
      <c r="CV11" s="9">
        <v>1.8160000000000001</v>
      </c>
      <c r="CW11" s="9">
        <v>226.976</v>
      </c>
      <c r="CX11" s="9">
        <v>13.654</v>
      </c>
      <c r="CY11" s="9">
        <v>9.9789999999999992</v>
      </c>
      <c r="CZ11" s="9">
        <v>23.06</v>
      </c>
      <c r="DA11" s="9">
        <v>45.707000000000001</v>
      </c>
      <c r="DB11" s="9">
        <v>227.96299999999999</v>
      </c>
      <c r="DC11" s="9">
        <v>91.951999999999998</v>
      </c>
      <c r="DD11" s="9">
        <v>20.155999999999999</v>
      </c>
      <c r="DE11" s="9">
        <v>420.238</v>
      </c>
      <c r="DF11" s="9">
        <v>544.678</v>
      </c>
      <c r="DG11" s="9">
        <v>522.024</v>
      </c>
      <c r="DH11" s="9">
        <v>41.994999999999997</v>
      </c>
      <c r="DI11" s="9">
        <v>37.029000000000003</v>
      </c>
      <c r="DJ11" s="9">
        <v>20.609000000000002</v>
      </c>
      <c r="DK11" s="9">
        <v>16.420000000000002</v>
      </c>
      <c r="DL11" s="9">
        <v>28.757999999999999</v>
      </c>
      <c r="DM11" s="9">
        <v>8.2720000000000002</v>
      </c>
      <c r="DN11" s="9">
        <v>24.449000000000002</v>
      </c>
      <c r="DO11" s="9">
        <v>2.1869999999999998</v>
      </c>
      <c r="DP11" s="9">
        <v>10.394</v>
      </c>
      <c r="DQ11" s="9">
        <v>9.8780000000000001</v>
      </c>
      <c r="DR11" s="9">
        <v>12.991</v>
      </c>
      <c r="DS11" s="9">
        <v>14.16</v>
      </c>
      <c r="DT11" s="9">
        <v>21.457999999999998</v>
      </c>
      <c r="DU11" s="9">
        <v>15.571</v>
      </c>
      <c r="DV11" s="9">
        <v>4.9660000000000002</v>
      </c>
      <c r="DW11" s="9">
        <v>480.02800000000002</v>
      </c>
      <c r="DX11" s="9">
        <v>333.83</v>
      </c>
      <c r="DY11" s="9">
        <v>329.09899999999999</v>
      </c>
      <c r="DZ11" s="9">
        <v>3.0249999999999999</v>
      </c>
      <c r="EA11" s="9">
        <v>1.706</v>
      </c>
      <c r="EB11" s="9">
        <v>1.839</v>
      </c>
      <c r="EC11" s="9">
        <v>1.6719999999999999</v>
      </c>
      <c r="ED11" s="9">
        <v>1.22</v>
      </c>
      <c r="EE11" s="9">
        <v>269.98</v>
      </c>
      <c r="EF11" s="9">
        <v>10.868</v>
      </c>
      <c r="EG11" s="9">
        <v>15.961</v>
      </c>
      <c r="EH11" s="9">
        <v>37.020000000000003</v>
      </c>
      <c r="EI11" s="9">
        <v>35.488</v>
      </c>
      <c r="EJ11" s="9">
        <v>298.34100000000001</v>
      </c>
      <c r="EK11" s="9">
        <v>146.19900000000001</v>
      </c>
      <c r="EL11" s="9">
        <v>22.655000000000001</v>
      </c>
      <c r="EM11" s="9">
        <v>544.678</v>
      </c>
      <c r="EN11" s="9">
        <v>801.45799999999997</v>
      </c>
      <c r="EO11" s="9">
        <v>751.91499999999996</v>
      </c>
      <c r="EP11" s="9">
        <v>80.221000000000004</v>
      </c>
      <c r="EQ11" s="9">
        <v>63.750999999999998</v>
      </c>
      <c r="ER11" s="9">
        <v>27.818000000000001</v>
      </c>
      <c r="ES11" s="9">
        <v>35.933</v>
      </c>
      <c r="ET11" s="9">
        <v>35.701999999999998</v>
      </c>
      <c r="EU11" s="9">
        <v>28.048999999999999</v>
      </c>
      <c r="EV11" s="9">
        <v>38.030999999999999</v>
      </c>
      <c r="EW11" s="9">
        <v>18.46</v>
      </c>
      <c r="EX11" s="9">
        <v>6.7770000000000001</v>
      </c>
      <c r="EY11" s="9">
        <v>16.100999999999999</v>
      </c>
      <c r="EZ11" s="9">
        <v>21.777000000000001</v>
      </c>
      <c r="FA11" s="9">
        <v>25.873000000000001</v>
      </c>
      <c r="FB11" s="9">
        <v>42.347999999999999</v>
      </c>
      <c r="FC11" s="9">
        <v>21.402999999999999</v>
      </c>
      <c r="FD11" s="9">
        <v>16.47</v>
      </c>
      <c r="FE11" s="9">
        <v>671.69399999999996</v>
      </c>
      <c r="FF11" s="9">
        <v>594.70100000000002</v>
      </c>
      <c r="FG11" s="9">
        <v>558.76099999999997</v>
      </c>
      <c r="FH11" s="9">
        <v>17.123000000000001</v>
      </c>
      <c r="FI11" s="9">
        <v>18.815999999999999</v>
      </c>
      <c r="FJ11" s="9">
        <v>16.233000000000001</v>
      </c>
      <c r="FK11" s="9">
        <v>14.484999999999999</v>
      </c>
      <c r="FL11" s="9">
        <v>4.3289999999999997</v>
      </c>
      <c r="FM11" s="9">
        <v>459.46600000000001</v>
      </c>
      <c r="FN11" s="9">
        <v>28.242000000000001</v>
      </c>
      <c r="FO11" s="9">
        <v>26.658000000000001</v>
      </c>
      <c r="FP11" s="9">
        <v>80.334000000000003</v>
      </c>
      <c r="FQ11" s="9">
        <v>76.055000000000007</v>
      </c>
      <c r="FR11" s="9">
        <v>518.64499999999998</v>
      </c>
      <c r="FS11" s="9">
        <v>76.992999999999995</v>
      </c>
      <c r="FT11" s="9">
        <v>49.542999999999999</v>
      </c>
      <c r="FU11" s="9">
        <v>801.45799999999997</v>
      </c>
      <c r="FV11" s="9">
        <v>532.53300000000002</v>
      </c>
      <c r="FW11" s="9">
        <v>485.00700000000001</v>
      </c>
      <c r="FX11" s="9">
        <v>44.234999999999999</v>
      </c>
      <c r="FY11" s="9">
        <v>37.959000000000003</v>
      </c>
      <c r="FZ11" s="9">
        <v>14.769</v>
      </c>
      <c r="GA11" s="9">
        <v>23.190999999999999</v>
      </c>
      <c r="GB11" s="9">
        <v>22.486000000000001</v>
      </c>
      <c r="GC11" s="9">
        <v>15.473000000000001</v>
      </c>
      <c r="GD11" s="9">
        <v>22.356000000000002</v>
      </c>
      <c r="GE11" s="9">
        <v>14.893000000000001</v>
      </c>
      <c r="GF11" s="9">
        <v>0</v>
      </c>
      <c r="GG11" s="9">
        <v>9.0039999999999996</v>
      </c>
      <c r="GH11" s="9">
        <v>17.521999999999998</v>
      </c>
      <c r="GI11" s="9">
        <v>11.433</v>
      </c>
      <c r="GJ11" s="9">
        <v>20.335000000000001</v>
      </c>
      <c r="GK11" s="9">
        <v>17.625</v>
      </c>
      <c r="GL11" s="9">
        <v>6.2759999999999998</v>
      </c>
      <c r="GM11" s="9">
        <v>440.77199999999999</v>
      </c>
      <c r="GN11" s="9">
        <v>391.34500000000003</v>
      </c>
      <c r="GO11" s="9">
        <v>379.89800000000002</v>
      </c>
      <c r="GP11" s="9">
        <v>3.0950000000000002</v>
      </c>
      <c r="GQ11" s="9">
        <v>8.3520000000000003</v>
      </c>
      <c r="GR11" s="9">
        <v>4.4569999999999999</v>
      </c>
      <c r="GS11" s="9">
        <v>4.585</v>
      </c>
      <c r="GT11" s="9">
        <v>1.722</v>
      </c>
      <c r="GU11" s="9">
        <v>284.69799999999998</v>
      </c>
      <c r="GV11" s="9">
        <v>19.428000000000001</v>
      </c>
      <c r="GW11" s="9">
        <v>19.986000000000001</v>
      </c>
      <c r="GX11" s="9">
        <v>67.231999999999999</v>
      </c>
      <c r="GY11" s="9">
        <v>38.067</v>
      </c>
      <c r="GZ11" s="9">
        <v>353.27699999999999</v>
      </c>
      <c r="HA11" s="9">
        <v>49.427</v>
      </c>
      <c r="HB11" s="9">
        <v>47.526000000000003</v>
      </c>
      <c r="HC11" s="9">
        <v>532.53300000000002</v>
      </c>
      <c r="HD11" s="9">
        <v>407.27199999999999</v>
      </c>
      <c r="HE11" s="9">
        <v>353.40300000000002</v>
      </c>
      <c r="HF11" s="9">
        <v>353.40300000000002</v>
      </c>
      <c r="HG11" s="9">
        <v>21.454999999999998</v>
      </c>
      <c r="HH11" s="9">
        <v>331.94799999999998</v>
      </c>
      <c r="HI11" s="9">
        <v>53.869</v>
      </c>
      <c r="HJ11" s="9">
        <v>3223.4209999999998</v>
      </c>
      <c r="HK11" s="9">
        <v>2974.3620000000001</v>
      </c>
      <c r="HL11" s="9">
        <v>545.971</v>
      </c>
      <c r="HM11" s="9">
        <v>237.93700000000001</v>
      </c>
      <c r="HN11" s="9">
        <v>94.144000000000005</v>
      </c>
      <c r="HO11" s="9">
        <v>111.541</v>
      </c>
      <c r="HP11" s="9">
        <v>136.76</v>
      </c>
      <c r="HQ11" s="9">
        <v>68.926000000000002</v>
      </c>
      <c r="HR11" s="9">
        <v>132.70699999999999</v>
      </c>
      <c r="HS11" s="9">
        <v>35.176000000000002</v>
      </c>
      <c r="HT11" s="9">
        <v>31.670999999999999</v>
      </c>
      <c r="HU11" s="9">
        <v>66.236000000000004</v>
      </c>
      <c r="HV11" s="9">
        <v>80.525000000000006</v>
      </c>
      <c r="HW11" s="9">
        <v>58.923999999999999</v>
      </c>
      <c r="HX11" s="9">
        <v>130.845</v>
      </c>
      <c r="HY11" s="9">
        <v>74.84</v>
      </c>
      <c r="HZ11" s="9">
        <v>308.03399999999999</v>
      </c>
      <c r="IA11" s="9">
        <v>2428.3910000000001</v>
      </c>
      <c r="IB11" s="9">
        <v>1920.6559999999999</v>
      </c>
      <c r="IC11" s="9">
        <v>1805.2180000000001</v>
      </c>
      <c r="ID11" s="9">
        <v>51.481000000000002</v>
      </c>
      <c r="IE11" s="9">
        <v>63.957000000000001</v>
      </c>
      <c r="IF11" s="9">
        <v>52.887</v>
      </c>
      <c r="IG11" s="9">
        <v>32.817</v>
      </c>
      <c r="IH11" s="9">
        <v>21.398</v>
      </c>
      <c r="II11" s="9">
        <v>1463.8889999999999</v>
      </c>
      <c r="IJ11" s="9">
        <v>117.798</v>
      </c>
      <c r="IK11" s="9">
        <v>108.626</v>
      </c>
      <c r="IL11" s="9">
        <v>230.34299999999999</v>
      </c>
      <c r="IM11" s="9">
        <v>341.09800000000001</v>
      </c>
      <c r="IN11" s="9">
        <v>1579.558</v>
      </c>
      <c r="IO11" s="9">
        <v>507.73500000000001</v>
      </c>
      <c r="IP11" s="9">
        <v>249.06</v>
      </c>
      <c r="IQ11" s="9">
        <v>2855.4140000000002</v>
      </c>
    </row>
    <row r="12" spans="1:251">
      <c r="A12" s="10">
        <v>42401</v>
      </c>
      <c r="B12" s="9">
        <v>21.114000000000001</v>
      </c>
      <c r="C12" s="9">
        <v>9.0909999999999993</v>
      </c>
      <c r="D12" s="9">
        <v>139.107</v>
      </c>
      <c r="E12" s="9">
        <v>20.927</v>
      </c>
      <c r="F12" s="9">
        <v>13.202999999999999</v>
      </c>
      <c r="G12" s="9">
        <v>201.16</v>
      </c>
      <c r="H12" s="9">
        <v>296.82</v>
      </c>
      <c r="I12" s="9">
        <v>270.88299999999998</v>
      </c>
      <c r="J12" s="9">
        <v>21.914999999999999</v>
      </c>
      <c r="K12" s="9">
        <v>18.346</v>
      </c>
      <c r="L12" s="9">
        <v>8.1379999999999999</v>
      </c>
      <c r="M12" s="9">
        <v>10.208</v>
      </c>
      <c r="N12" s="9">
        <v>14.279</v>
      </c>
      <c r="O12" s="9">
        <v>4.0670000000000002</v>
      </c>
      <c r="P12" s="9">
        <v>10.975</v>
      </c>
      <c r="Q12" s="9">
        <v>3.1070000000000002</v>
      </c>
      <c r="R12" s="9">
        <v>0</v>
      </c>
      <c r="S12" s="9">
        <v>2.4950000000000001</v>
      </c>
      <c r="T12" s="9">
        <v>6.9470000000000001</v>
      </c>
      <c r="U12" s="9">
        <v>8.9049999999999994</v>
      </c>
      <c r="V12" s="9">
        <v>11.576000000000001</v>
      </c>
      <c r="W12" s="9">
        <v>6.77</v>
      </c>
      <c r="X12" s="9">
        <v>3.569</v>
      </c>
      <c r="Y12" s="9">
        <v>248.96799999999999</v>
      </c>
      <c r="Z12" s="9">
        <v>208.446</v>
      </c>
      <c r="AA12" s="9">
        <v>201.929</v>
      </c>
      <c r="AB12" s="9">
        <v>1.1220000000000001</v>
      </c>
      <c r="AC12" s="9">
        <v>5.3949999999999996</v>
      </c>
      <c r="AD12" s="9">
        <v>1.1819999999999999</v>
      </c>
      <c r="AE12" s="9">
        <v>3.7429999999999999</v>
      </c>
      <c r="AF12" s="9">
        <v>0.53100000000000003</v>
      </c>
      <c r="AG12" s="9">
        <v>155.14400000000001</v>
      </c>
      <c r="AH12" s="9">
        <v>10.749000000000001</v>
      </c>
      <c r="AI12" s="9">
        <v>11.316000000000001</v>
      </c>
      <c r="AJ12" s="9">
        <v>31.236999999999998</v>
      </c>
      <c r="AK12" s="9">
        <v>18.533999999999999</v>
      </c>
      <c r="AL12" s="9">
        <v>189.91200000000001</v>
      </c>
      <c r="AM12" s="9">
        <v>40.521999999999998</v>
      </c>
      <c r="AN12" s="9">
        <v>25.936</v>
      </c>
      <c r="AO12" s="9">
        <v>296.82</v>
      </c>
      <c r="AP12" s="9">
        <v>1225.4739999999999</v>
      </c>
      <c r="AQ12" s="9">
        <v>1173.587</v>
      </c>
      <c r="AR12" s="9">
        <v>88.212999999999994</v>
      </c>
      <c r="AS12" s="9">
        <v>82.182000000000002</v>
      </c>
      <c r="AT12" s="9">
        <v>43.420999999999999</v>
      </c>
      <c r="AU12" s="9">
        <v>38.761000000000003</v>
      </c>
      <c r="AV12" s="9">
        <v>57.094000000000001</v>
      </c>
      <c r="AW12" s="9">
        <v>25.088000000000001</v>
      </c>
      <c r="AX12" s="9">
        <v>61.673999999999999</v>
      </c>
      <c r="AY12" s="9">
        <v>0</v>
      </c>
      <c r="AZ12" s="9">
        <v>17.98</v>
      </c>
      <c r="BA12" s="9">
        <v>26.603999999999999</v>
      </c>
      <c r="BB12" s="9">
        <v>23.164000000000001</v>
      </c>
      <c r="BC12" s="9">
        <v>32.414000000000001</v>
      </c>
      <c r="BD12" s="9">
        <v>57.392000000000003</v>
      </c>
      <c r="BE12" s="9">
        <v>24.791</v>
      </c>
      <c r="BF12" s="9">
        <v>6.0309999999999997</v>
      </c>
      <c r="BG12" s="9">
        <v>1085.374</v>
      </c>
      <c r="BH12" s="9">
        <v>853.84</v>
      </c>
      <c r="BI12" s="9">
        <v>811.69299999999998</v>
      </c>
      <c r="BJ12" s="9">
        <v>30.885999999999999</v>
      </c>
      <c r="BK12" s="9">
        <v>11.262</v>
      </c>
      <c r="BL12" s="9">
        <v>32.862000000000002</v>
      </c>
      <c r="BM12" s="9">
        <v>1.2310000000000001</v>
      </c>
      <c r="BN12" s="9">
        <v>7.2460000000000004</v>
      </c>
      <c r="BO12" s="9">
        <v>682.471</v>
      </c>
      <c r="BP12" s="9">
        <v>50.575000000000003</v>
      </c>
      <c r="BQ12" s="9">
        <v>32.146999999999998</v>
      </c>
      <c r="BR12" s="9">
        <v>88.647000000000006</v>
      </c>
      <c r="BS12" s="9">
        <v>165.88499999999999</v>
      </c>
      <c r="BT12" s="9">
        <v>687.95500000000004</v>
      </c>
      <c r="BU12" s="9">
        <v>231.53299999999999</v>
      </c>
      <c r="BV12" s="9">
        <v>51.887</v>
      </c>
      <c r="BW12" s="9">
        <v>1225.4739999999999</v>
      </c>
      <c r="BX12" s="9">
        <v>458.78300000000002</v>
      </c>
      <c r="BY12" s="9">
        <v>442.53699999999998</v>
      </c>
      <c r="BZ12" s="9">
        <v>41.097999999999999</v>
      </c>
      <c r="CA12" s="9">
        <v>37.549999999999997</v>
      </c>
      <c r="CB12" s="9">
        <v>16.852</v>
      </c>
      <c r="CC12" s="9">
        <v>20.698</v>
      </c>
      <c r="CD12" s="9">
        <v>22.716000000000001</v>
      </c>
      <c r="CE12" s="9">
        <v>14.834</v>
      </c>
      <c r="CF12" s="9">
        <v>17.091000000000001</v>
      </c>
      <c r="CG12" s="9">
        <v>10.08</v>
      </c>
      <c r="CH12" s="9">
        <v>10.379</v>
      </c>
      <c r="CI12" s="9">
        <v>14.86</v>
      </c>
      <c r="CJ12" s="9">
        <v>9.2469999999999999</v>
      </c>
      <c r="CK12" s="9">
        <v>13.442</v>
      </c>
      <c r="CL12" s="9">
        <v>25.789000000000001</v>
      </c>
      <c r="CM12" s="9">
        <v>11.76</v>
      </c>
      <c r="CN12" s="9">
        <v>3.548</v>
      </c>
      <c r="CO12" s="9">
        <v>401.43900000000002</v>
      </c>
      <c r="CP12" s="9">
        <v>307.90899999999999</v>
      </c>
      <c r="CQ12" s="9">
        <v>287.78800000000001</v>
      </c>
      <c r="CR12" s="9">
        <v>9.0670000000000002</v>
      </c>
      <c r="CS12" s="9">
        <v>11.054</v>
      </c>
      <c r="CT12" s="9">
        <v>7.25</v>
      </c>
      <c r="CU12" s="9">
        <v>6.2240000000000002</v>
      </c>
      <c r="CV12" s="9">
        <v>6.0519999999999996</v>
      </c>
      <c r="CW12" s="9">
        <v>257.47500000000002</v>
      </c>
      <c r="CX12" s="9">
        <v>16.872</v>
      </c>
      <c r="CY12" s="9">
        <v>10.048999999999999</v>
      </c>
      <c r="CZ12" s="9">
        <v>23.512</v>
      </c>
      <c r="DA12" s="9">
        <v>53.134</v>
      </c>
      <c r="DB12" s="9">
        <v>254.77500000000001</v>
      </c>
      <c r="DC12" s="9">
        <v>93.53</v>
      </c>
      <c r="DD12" s="9">
        <v>16.245999999999999</v>
      </c>
      <c r="DE12" s="9">
        <v>458.78300000000002</v>
      </c>
      <c r="DF12" s="9">
        <v>515.91300000000001</v>
      </c>
      <c r="DG12" s="9">
        <v>488.68900000000002</v>
      </c>
      <c r="DH12" s="9">
        <v>49.052999999999997</v>
      </c>
      <c r="DI12" s="9">
        <v>43.353999999999999</v>
      </c>
      <c r="DJ12" s="9">
        <v>26.006</v>
      </c>
      <c r="DK12" s="9">
        <v>17.347999999999999</v>
      </c>
      <c r="DL12" s="9">
        <v>29.405000000000001</v>
      </c>
      <c r="DM12" s="9">
        <v>13.949</v>
      </c>
      <c r="DN12" s="9">
        <v>24.302</v>
      </c>
      <c r="DO12" s="9">
        <v>3.0840000000000001</v>
      </c>
      <c r="DP12" s="9">
        <v>15.967000000000001</v>
      </c>
      <c r="DQ12" s="9">
        <v>18.32</v>
      </c>
      <c r="DR12" s="9">
        <v>9.1129999999999995</v>
      </c>
      <c r="DS12" s="9">
        <v>15.922000000000001</v>
      </c>
      <c r="DT12" s="9">
        <v>26.77</v>
      </c>
      <c r="DU12" s="9">
        <v>16.584</v>
      </c>
      <c r="DV12" s="9">
        <v>5.6989999999999998</v>
      </c>
      <c r="DW12" s="9">
        <v>439.63600000000002</v>
      </c>
      <c r="DX12" s="9">
        <v>305.05700000000002</v>
      </c>
      <c r="DY12" s="9">
        <v>293.91199999999998</v>
      </c>
      <c r="DZ12" s="9">
        <v>6.758</v>
      </c>
      <c r="EA12" s="9">
        <v>4.3879999999999999</v>
      </c>
      <c r="EB12" s="9">
        <v>5.6420000000000003</v>
      </c>
      <c r="EC12" s="9">
        <v>3.593</v>
      </c>
      <c r="ED12" s="9">
        <v>1.911</v>
      </c>
      <c r="EE12" s="9">
        <v>254.072</v>
      </c>
      <c r="EF12" s="9">
        <v>12.765000000000001</v>
      </c>
      <c r="EG12" s="9">
        <v>7.5570000000000004</v>
      </c>
      <c r="EH12" s="9">
        <v>30.664000000000001</v>
      </c>
      <c r="EI12" s="9">
        <v>32.737000000000002</v>
      </c>
      <c r="EJ12" s="9">
        <v>272.32</v>
      </c>
      <c r="EK12" s="9">
        <v>134.57900000000001</v>
      </c>
      <c r="EL12" s="9">
        <v>27.224</v>
      </c>
      <c r="EM12" s="9">
        <v>515.91300000000001</v>
      </c>
      <c r="EN12" s="9">
        <v>810.94399999999996</v>
      </c>
      <c r="EO12" s="9">
        <v>761.62699999999995</v>
      </c>
      <c r="EP12" s="9">
        <v>79.8</v>
      </c>
      <c r="EQ12" s="9">
        <v>68.914000000000001</v>
      </c>
      <c r="ER12" s="9">
        <v>25.809000000000001</v>
      </c>
      <c r="ES12" s="9">
        <v>43.104999999999997</v>
      </c>
      <c r="ET12" s="9">
        <v>40.341999999999999</v>
      </c>
      <c r="EU12" s="9">
        <v>28.571999999999999</v>
      </c>
      <c r="EV12" s="9">
        <v>45.819000000000003</v>
      </c>
      <c r="EW12" s="9">
        <v>15.236000000000001</v>
      </c>
      <c r="EX12" s="9">
        <v>7.1130000000000004</v>
      </c>
      <c r="EY12" s="9">
        <v>22.803000000000001</v>
      </c>
      <c r="EZ12" s="9">
        <v>27.876000000000001</v>
      </c>
      <c r="FA12" s="9">
        <v>18.234999999999999</v>
      </c>
      <c r="FB12" s="9">
        <v>38.863999999999997</v>
      </c>
      <c r="FC12" s="9">
        <v>30.048999999999999</v>
      </c>
      <c r="FD12" s="9">
        <v>10.885999999999999</v>
      </c>
      <c r="FE12" s="9">
        <v>681.827</v>
      </c>
      <c r="FF12" s="9">
        <v>600.822</v>
      </c>
      <c r="FG12" s="9">
        <v>574.95399999999995</v>
      </c>
      <c r="FH12" s="9">
        <v>7.2140000000000004</v>
      </c>
      <c r="FI12" s="9">
        <v>18.652999999999999</v>
      </c>
      <c r="FJ12" s="9">
        <v>5.8760000000000003</v>
      </c>
      <c r="FK12" s="9">
        <v>15.237</v>
      </c>
      <c r="FL12" s="9">
        <v>4.7539999999999996</v>
      </c>
      <c r="FM12" s="9">
        <v>466.83199999999999</v>
      </c>
      <c r="FN12" s="9">
        <v>31.084</v>
      </c>
      <c r="FO12" s="9">
        <v>23.699000000000002</v>
      </c>
      <c r="FP12" s="9">
        <v>79.207999999999998</v>
      </c>
      <c r="FQ12" s="9">
        <v>68.793999999999997</v>
      </c>
      <c r="FR12" s="9">
        <v>532.02800000000002</v>
      </c>
      <c r="FS12" s="9">
        <v>81.004999999999995</v>
      </c>
      <c r="FT12" s="9">
        <v>49.317999999999998</v>
      </c>
      <c r="FU12" s="9">
        <v>810.94399999999996</v>
      </c>
      <c r="FV12" s="9">
        <v>534.89099999999996</v>
      </c>
      <c r="FW12" s="9">
        <v>485.959</v>
      </c>
      <c r="FX12" s="9">
        <v>40.393999999999998</v>
      </c>
      <c r="FY12" s="9">
        <v>35.752000000000002</v>
      </c>
      <c r="FZ12" s="9">
        <v>12.738</v>
      </c>
      <c r="GA12" s="9">
        <v>23.013999999999999</v>
      </c>
      <c r="GB12" s="9">
        <v>18.436</v>
      </c>
      <c r="GC12" s="9">
        <v>17.315999999999999</v>
      </c>
      <c r="GD12" s="9">
        <v>21.007000000000001</v>
      </c>
      <c r="GE12" s="9">
        <v>14.061</v>
      </c>
      <c r="GF12" s="9">
        <v>0</v>
      </c>
      <c r="GG12" s="9">
        <v>3.3959999999999999</v>
      </c>
      <c r="GH12" s="9">
        <v>17.48</v>
      </c>
      <c r="GI12" s="9">
        <v>14.875999999999999</v>
      </c>
      <c r="GJ12" s="9">
        <v>22.263999999999999</v>
      </c>
      <c r="GK12" s="9">
        <v>13.489000000000001</v>
      </c>
      <c r="GL12" s="9">
        <v>4.6420000000000003</v>
      </c>
      <c r="GM12" s="9">
        <v>445.565</v>
      </c>
      <c r="GN12" s="9">
        <v>395.08100000000002</v>
      </c>
      <c r="GO12" s="9">
        <v>380.56400000000002</v>
      </c>
      <c r="GP12" s="9">
        <v>6.3170000000000002</v>
      </c>
      <c r="GQ12" s="9">
        <v>8.1999999999999993</v>
      </c>
      <c r="GR12" s="9">
        <v>3.9889999999999999</v>
      </c>
      <c r="GS12" s="9">
        <v>8.6539999999999999</v>
      </c>
      <c r="GT12" s="9">
        <v>1.3360000000000001</v>
      </c>
      <c r="GU12" s="9">
        <v>273.71499999999997</v>
      </c>
      <c r="GV12" s="9">
        <v>25.175999999999998</v>
      </c>
      <c r="GW12" s="9">
        <v>27.803000000000001</v>
      </c>
      <c r="GX12" s="9">
        <v>68.385999999999996</v>
      </c>
      <c r="GY12" s="9">
        <v>42.61</v>
      </c>
      <c r="GZ12" s="9">
        <v>352.471</v>
      </c>
      <c r="HA12" s="9">
        <v>50.484999999999999</v>
      </c>
      <c r="HB12" s="9">
        <v>48.930999999999997</v>
      </c>
      <c r="HC12" s="9">
        <v>534.89099999999996</v>
      </c>
      <c r="HD12" s="9">
        <v>475.08</v>
      </c>
      <c r="HE12" s="9">
        <v>392.89</v>
      </c>
      <c r="HF12" s="9">
        <v>392.89</v>
      </c>
      <c r="HG12" s="9">
        <v>33.64</v>
      </c>
      <c r="HH12" s="9">
        <v>359.24900000000002</v>
      </c>
      <c r="HI12" s="9">
        <v>82.19</v>
      </c>
      <c r="HJ12" s="9">
        <v>3283.5889999999999</v>
      </c>
      <c r="HK12" s="9">
        <v>3046.7159999999999</v>
      </c>
      <c r="HL12" s="9">
        <v>570.25599999999997</v>
      </c>
      <c r="HM12" s="9">
        <v>245.82400000000001</v>
      </c>
      <c r="HN12" s="9">
        <v>104.247</v>
      </c>
      <c r="HO12" s="9">
        <v>111.366</v>
      </c>
      <c r="HP12" s="9">
        <v>146.697</v>
      </c>
      <c r="HQ12" s="9">
        <v>68.917000000000002</v>
      </c>
      <c r="HR12" s="9">
        <v>143.46100000000001</v>
      </c>
      <c r="HS12" s="9">
        <v>28.718</v>
      </c>
      <c r="HT12" s="9">
        <v>35.152000000000001</v>
      </c>
      <c r="HU12" s="9">
        <v>67.019000000000005</v>
      </c>
      <c r="HV12" s="9">
        <v>72.307000000000002</v>
      </c>
      <c r="HW12" s="9">
        <v>76.287000000000006</v>
      </c>
      <c r="HX12" s="9">
        <v>145.928</v>
      </c>
      <c r="HY12" s="9">
        <v>69.685000000000002</v>
      </c>
      <c r="HZ12" s="9">
        <v>324.43200000000002</v>
      </c>
      <c r="IA12" s="9">
        <v>2476.46</v>
      </c>
      <c r="IB12" s="9">
        <v>1944.299</v>
      </c>
      <c r="IC12" s="9">
        <v>1832.788</v>
      </c>
      <c r="ID12" s="9">
        <v>55.24</v>
      </c>
      <c r="IE12" s="9">
        <v>55.302999999999997</v>
      </c>
      <c r="IF12" s="9">
        <v>54.305</v>
      </c>
      <c r="IG12" s="9">
        <v>34.372999999999998</v>
      </c>
      <c r="IH12" s="9">
        <v>15.393000000000001</v>
      </c>
      <c r="II12" s="9">
        <v>1465.2840000000001</v>
      </c>
      <c r="IJ12" s="9">
        <v>119.535</v>
      </c>
      <c r="IK12" s="9">
        <v>105.699</v>
      </c>
      <c r="IL12" s="9">
        <v>253.78100000000001</v>
      </c>
      <c r="IM12" s="9">
        <v>320.39600000000002</v>
      </c>
      <c r="IN12" s="9">
        <v>1623.903</v>
      </c>
      <c r="IO12" s="9">
        <v>532.16099999999994</v>
      </c>
      <c r="IP12" s="9">
        <v>236.87299999999999</v>
      </c>
      <c r="IQ12" s="9">
        <v>2896.567</v>
      </c>
    </row>
    <row r="13" spans="1:251">
      <c r="A13" s="10">
        <v>42767</v>
      </c>
      <c r="B13" s="9">
        <v>12.489000000000001</v>
      </c>
      <c r="C13" s="9">
        <v>9.0510000000000002</v>
      </c>
      <c r="D13" s="9">
        <v>149.97399999999999</v>
      </c>
      <c r="E13" s="9">
        <v>21.702000000000002</v>
      </c>
      <c r="F13" s="9">
        <v>13.84</v>
      </c>
      <c r="G13" s="9">
        <v>211.678</v>
      </c>
      <c r="H13" s="9">
        <v>300.72199999999998</v>
      </c>
      <c r="I13" s="9">
        <v>281.69799999999998</v>
      </c>
      <c r="J13" s="9">
        <v>24.763999999999999</v>
      </c>
      <c r="K13" s="9">
        <v>24.763999999999999</v>
      </c>
      <c r="L13" s="9">
        <v>7.218</v>
      </c>
      <c r="M13" s="9">
        <v>17.545999999999999</v>
      </c>
      <c r="N13" s="9">
        <v>14.705</v>
      </c>
      <c r="O13" s="9">
        <v>10.06</v>
      </c>
      <c r="P13" s="9">
        <v>12.554</v>
      </c>
      <c r="Q13" s="9">
        <v>8.1940000000000008</v>
      </c>
      <c r="R13" s="9">
        <v>1.143</v>
      </c>
      <c r="S13" s="9">
        <v>8.7910000000000004</v>
      </c>
      <c r="T13" s="9">
        <v>5.4569999999999999</v>
      </c>
      <c r="U13" s="9">
        <v>10.515000000000001</v>
      </c>
      <c r="V13" s="9">
        <v>12.853999999999999</v>
      </c>
      <c r="W13" s="9">
        <v>11.911</v>
      </c>
      <c r="X13" s="9">
        <v>0</v>
      </c>
      <c r="Y13" s="9">
        <v>256.93400000000003</v>
      </c>
      <c r="Z13" s="9">
        <v>208.81100000000001</v>
      </c>
      <c r="AA13" s="9">
        <v>202.59899999999999</v>
      </c>
      <c r="AB13" s="9">
        <v>1.4259999999999999</v>
      </c>
      <c r="AC13" s="9">
        <v>4.2779999999999996</v>
      </c>
      <c r="AD13" s="9">
        <v>2.7170000000000001</v>
      </c>
      <c r="AE13" s="9">
        <v>1.9650000000000001</v>
      </c>
      <c r="AF13" s="9">
        <v>0.45100000000000001</v>
      </c>
      <c r="AG13" s="9">
        <v>157.76499999999999</v>
      </c>
      <c r="AH13" s="9">
        <v>4.5369999999999999</v>
      </c>
      <c r="AI13" s="9">
        <v>12.369</v>
      </c>
      <c r="AJ13" s="9">
        <v>34.14</v>
      </c>
      <c r="AK13" s="9">
        <v>12.814</v>
      </c>
      <c r="AL13" s="9">
        <v>195.99700000000001</v>
      </c>
      <c r="AM13" s="9">
        <v>48.122999999999998</v>
      </c>
      <c r="AN13" s="9">
        <v>19.024000000000001</v>
      </c>
      <c r="AO13" s="9">
        <v>300.72199999999998</v>
      </c>
      <c r="AP13" s="9">
        <v>1291.068</v>
      </c>
      <c r="AQ13" s="9">
        <v>1230.0450000000001</v>
      </c>
      <c r="AR13" s="9">
        <v>86.081999999999994</v>
      </c>
      <c r="AS13" s="9">
        <v>81.352999999999994</v>
      </c>
      <c r="AT13" s="9">
        <v>42.911999999999999</v>
      </c>
      <c r="AU13" s="9">
        <v>38.441000000000003</v>
      </c>
      <c r="AV13" s="9">
        <v>71.808000000000007</v>
      </c>
      <c r="AW13" s="9">
        <v>9.5449999999999999</v>
      </c>
      <c r="AX13" s="9">
        <v>74.114000000000004</v>
      </c>
      <c r="AY13" s="9">
        <v>0</v>
      </c>
      <c r="AZ13" s="9">
        <v>5.6260000000000003</v>
      </c>
      <c r="BA13" s="9">
        <v>33.414000000000001</v>
      </c>
      <c r="BB13" s="9">
        <v>22.475000000000001</v>
      </c>
      <c r="BC13" s="9">
        <v>25.463999999999999</v>
      </c>
      <c r="BD13" s="9">
        <v>61.636000000000003</v>
      </c>
      <c r="BE13" s="9">
        <v>19.718</v>
      </c>
      <c r="BF13" s="9">
        <v>4.7279999999999998</v>
      </c>
      <c r="BG13" s="9">
        <v>1143.963</v>
      </c>
      <c r="BH13" s="9">
        <v>911.03499999999997</v>
      </c>
      <c r="BI13" s="9">
        <v>874.16</v>
      </c>
      <c r="BJ13" s="9">
        <v>25.776</v>
      </c>
      <c r="BK13" s="9">
        <v>11.099</v>
      </c>
      <c r="BL13" s="9">
        <v>31.635999999999999</v>
      </c>
      <c r="BM13" s="9">
        <v>1.181</v>
      </c>
      <c r="BN13" s="9">
        <v>3.5510000000000002</v>
      </c>
      <c r="BO13" s="9">
        <v>741.11300000000006</v>
      </c>
      <c r="BP13" s="9">
        <v>47.081000000000003</v>
      </c>
      <c r="BQ13" s="9">
        <v>37.356000000000002</v>
      </c>
      <c r="BR13" s="9">
        <v>85.484999999999999</v>
      </c>
      <c r="BS13" s="9">
        <v>169.54300000000001</v>
      </c>
      <c r="BT13" s="9">
        <v>741.49199999999996</v>
      </c>
      <c r="BU13" s="9">
        <v>232.928</v>
      </c>
      <c r="BV13" s="9">
        <v>61.023000000000003</v>
      </c>
      <c r="BW13" s="9">
        <v>1291.068</v>
      </c>
      <c r="BX13" s="9">
        <v>407.79199999999997</v>
      </c>
      <c r="BY13" s="9">
        <v>386.04899999999998</v>
      </c>
      <c r="BZ13" s="9">
        <v>27.527999999999999</v>
      </c>
      <c r="CA13" s="9">
        <v>25.114000000000001</v>
      </c>
      <c r="CB13" s="9">
        <v>10.170999999999999</v>
      </c>
      <c r="CC13" s="9">
        <v>14.943</v>
      </c>
      <c r="CD13" s="9">
        <v>15.670999999999999</v>
      </c>
      <c r="CE13" s="9">
        <v>9.4429999999999996</v>
      </c>
      <c r="CF13" s="9">
        <v>12.614000000000001</v>
      </c>
      <c r="CG13" s="9">
        <v>2.9220000000000002</v>
      </c>
      <c r="CH13" s="9">
        <v>7.77</v>
      </c>
      <c r="CI13" s="9">
        <v>6.9660000000000002</v>
      </c>
      <c r="CJ13" s="9">
        <v>5.1120000000000001</v>
      </c>
      <c r="CK13" s="9">
        <v>13.036</v>
      </c>
      <c r="CL13" s="9">
        <v>20.469000000000001</v>
      </c>
      <c r="CM13" s="9">
        <v>4.6449999999999996</v>
      </c>
      <c r="CN13" s="9">
        <v>2.4140000000000001</v>
      </c>
      <c r="CO13" s="9">
        <v>358.52100000000002</v>
      </c>
      <c r="CP13" s="9">
        <v>284.072</v>
      </c>
      <c r="CQ13" s="9">
        <v>273.09699999999998</v>
      </c>
      <c r="CR13" s="9">
        <v>4.2960000000000003</v>
      </c>
      <c r="CS13" s="9">
        <v>6.6790000000000003</v>
      </c>
      <c r="CT13" s="9">
        <v>3.8940000000000001</v>
      </c>
      <c r="CU13" s="9">
        <v>4.8390000000000004</v>
      </c>
      <c r="CV13" s="9">
        <v>2.242</v>
      </c>
      <c r="CW13" s="9">
        <v>238.221</v>
      </c>
      <c r="CX13" s="9">
        <v>12.282999999999999</v>
      </c>
      <c r="CY13" s="9">
        <v>9.0690000000000008</v>
      </c>
      <c r="CZ13" s="9">
        <v>24.498000000000001</v>
      </c>
      <c r="DA13" s="9">
        <v>50.024999999999999</v>
      </c>
      <c r="DB13" s="9">
        <v>234.047</v>
      </c>
      <c r="DC13" s="9">
        <v>74.45</v>
      </c>
      <c r="DD13" s="9">
        <v>21.742999999999999</v>
      </c>
      <c r="DE13" s="9">
        <v>407.79199999999997</v>
      </c>
      <c r="DF13" s="9">
        <v>528.17499999999995</v>
      </c>
      <c r="DG13" s="9">
        <v>498.30500000000001</v>
      </c>
      <c r="DH13" s="9">
        <v>40.543999999999997</v>
      </c>
      <c r="DI13" s="9">
        <v>36.573</v>
      </c>
      <c r="DJ13" s="9">
        <v>13.212999999999999</v>
      </c>
      <c r="DK13" s="9">
        <v>23.36</v>
      </c>
      <c r="DL13" s="9">
        <v>22.63</v>
      </c>
      <c r="DM13" s="9">
        <v>13.943</v>
      </c>
      <c r="DN13" s="9">
        <v>16.329999999999998</v>
      </c>
      <c r="DO13" s="9">
        <v>3.7</v>
      </c>
      <c r="DP13" s="9">
        <v>15.673</v>
      </c>
      <c r="DQ13" s="9">
        <v>16.407</v>
      </c>
      <c r="DR13" s="9">
        <v>8.9610000000000003</v>
      </c>
      <c r="DS13" s="9">
        <v>11.205</v>
      </c>
      <c r="DT13" s="9">
        <v>24.952999999999999</v>
      </c>
      <c r="DU13" s="9">
        <v>11.619</v>
      </c>
      <c r="DV13" s="9">
        <v>3.9710000000000001</v>
      </c>
      <c r="DW13" s="9">
        <v>457.76100000000002</v>
      </c>
      <c r="DX13" s="9">
        <v>336.762</v>
      </c>
      <c r="DY13" s="9">
        <v>326.245</v>
      </c>
      <c r="DZ13" s="9">
        <v>6.484</v>
      </c>
      <c r="EA13" s="9">
        <v>4.0330000000000004</v>
      </c>
      <c r="EB13" s="9">
        <v>4.1050000000000004</v>
      </c>
      <c r="EC13" s="9">
        <v>1.8819999999999999</v>
      </c>
      <c r="ED13" s="9">
        <v>2.1869999999999998</v>
      </c>
      <c r="EE13" s="9">
        <v>277.40899999999999</v>
      </c>
      <c r="EF13" s="9">
        <v>8.0259999999999998</v>
      </c>
      <c r="EG13" s="9">
        <v>13.18</v>
      </c>
      <c r="EH13" s="9">
        <v>38.148000000000003</v>
      </c>
      <c r="EI13" s="9">
        <v>38.834000000000003</v>
      </c>
      <c r="EJ13" s="9">
        <v>297.928</v>
      </c>
      <c r="EK13" s="9">
        <v>120.998</v>
      </c>
      <c r="EL13" s="9">
        <v>29.87</v>
      </c>
      <c r="EM13" s="9">
        <v>528.17499999999995</v>
      </c>
      <c r="EN13" s="9">
        <v>791.22299999999996</v>
      </c>
      <c r="EO13" s="9">
        <v>733.18600000000004</v>
      </c>
      <c r="EP13" s="9">
        <v>70.709000000000003</v>
      </c>
      <c r="EQ13" s="9">
        <v>67.034999999999997</v>
      </c>
      <c r="ER13" s="9">
        <v>25.1</v>
      </c>
      <c r="ES13" s="9">
        <v>41.935000000000002</v>
      </c>
      <c r="ET13" s="9">
        <v>45.941000000000003</v>
      </c>
      <c r="EU13" s="9">
        <v>21.093</v>
      </c>
      <c r="EV13" s="9">
        <v>44.662999999999997</v>
      </c>
      <c r="EW13" s="9">
        <v>14.103</v>
      </c>
      <c r="EX13" s="9">
        <v>7.7759999999999998</v>
      </c>
      <c r="EY13" s="9">
        <v>13.851000000000001</v>
      </c>
      <c r="EZ13" s="9">
        <v>24.192</v>
      </c>
      <c r="FA13" s="9">
        <v>28.992000000000001</v>
      </c>
      <c r="FB13" s="9">
        <v>39.832999999999998</v>
      </c>
      <c r="FC13" s="9">
        <v>27.202000000000002</v>
      </c>
      <c r="FD13" s="9">
        <v>3.6749999999999998</v>
      </c>
      <c r="FE13" s="9">
        <v>662.47699999999998</v>
      </c>
      <c r="FF13" s="9">
        <v>599.62400000000002</v>
      </c>
      <c r="FG13" s="9">
        <v>573.23</v>
      </c>
      <c r="FH13" s="9">
        <v>14.601000000000001</v>
      </c>
      <c r="FI13" s="9">
        <v>11.792999999999999</v>
      </c>
      <c r="FJ13" s="9">
        <v>14.52</v>
      </c>
      <c r="FK13" s="9">
        <v>9.3109999999999999</v>
      </c>
      <c r="FL13" s="9">
        <v>2.073</v>
      </c>
      <c r="FM13" s="9">
        <v>474.017</v>
      </c>
      <c r="FN13" s="9">
        <v>31.256</v>
      </c>
      <c r="FO13" s="9">
        <v>32.843000000000004</v>
      </c>
      <c r="FP13" s="9">
        <v>61.509</v>
      </c>
      <c r="FQ13" s="9">
        <v>74.358999999999995</v>
      </c>
      <c r="FR13" s="9">
        <v>525.26499999999999</v>
      </c>
      <c r="FS13" s="9">
        <v>62.853000000000002</v>
      </c>
      <c r="FT13" s="9">
        <v>58.036999999999999</v>
      </c>
      <c r="FU13" s="9">
        <v>791.22299999999996</v>
      </c>
      <c r="FV13" s="9">
        <v>501.15499999999997</v>
      </c>
      <c r="FW13" s="9">
        <v>462.77600000000001</v>
      </c>
      <c r="FX13" s="9">
        <v>38.753999999999998</v>
      </c>
      <c r="FY13" s="9">
        <v>36.085000000000001</v>
      </c>
      <c r="FZ13" s="9">
        <v>12.026999999999999</v>
      </c>
      <c r="GA13" s="9">
        <v>24.056999999999999</v>
      </c>
      <c r="GB13" s="9">
        <v>17.117999999999999</v>
      </c>
      <c r="GC13" s="9">
        <v>18.966000000000001</v>
      </c>
      <c r="GD13" s="9">
        <v>19.614999999999998</v>
      </c>
      <c r="GE13" s="9">
        <v>16.469000000000001</v>
      </c>
      <c r="GF13" s="9">
        <v>0</v>
      </c>
      <c r="GG13" s="9">
        <v>10.848000000000001</v>
      </c>
      <c r="GH13" s="9">
        <v>9.6370000000000005</v>
      </c>
      <c r="GI13" s="9">
        <v>15.599</v>
      </c>
      <c r="GJ13" s="9">
        <v>21.664000000000001</v>
      </c>
      <c r="GK13" s="9">
        <v>14.420999999999999</v>
      </c>
      <c r="GL13" s="9">
        <v>2.67</v>
      </c>
      <c r="GM13" s="9">
        <v>424.02100000000002</v>
      </c>
      <c r="GN13" s="9">
        <v>373.30599999999998</v>
      </c>
      <c r="GO13" s="9">
        <v>361.19299999999998</v>
      </c>
      <c r="GP13" s="9">
        <v>4.0590000000000002</v>
      </c>
      <c r="GQ13" s="9">
        <v>8.0540000000000003</v>
      </c>
      <c r="GR13" s="9">
        <v>5.9279999999999999</v>
      </c>
      <c r="GS13" s="9">
        <v>5.7350000000000003</v>
      </c>
      <c r="GT13" s="9">
        <v>0.45100000000000001</v>
      </c>
      <c r="GU13" s="9">
        <v>268.30500000000001</v>
      </c>
      <c r="GV13" s="9">
        <v>15.643000000000001</v>
      </c>
      <c r="GW13" s="9">
        <v>24.216000000000001</v>
      </c>
      <c r="GX13" s="9">
        <v>65.141999999999996</v>
      </c>
      <c r="GY13" s="9">
        <v>32.292000000000002</v>
      </c>
      <c r="GZ13" s="9">
        <v>341.01400000000001</v>
      </c>
      <c r="HA13" s="9">
        <v>50.715000000000003</v>
      </c>
      <c r="HB13" s="9">
        <v>38.378999999999998</v>
      </c>
      <c r="HC13" s="9">
        <v>501.15499999999997</v>
      </c>
      <c r="HD13" s="9">
        <v>476.42200000000003</v>
      </c>
      <c r="HE13" s="9">
        <v>396.80599999999998</v>
      </c>
      <c r="HF13" s="9">
        <v>396.80599999999998</v>
      </c>
      <c r="HG13" s="9">
        <v>32.448999999999998</v>
      </c>
      <c r="HH13" s="9">
        <v>364.35700000000003</v>
      </c>
      <c r="HI13" s="9">
        <v>79.617000000000004</v>
      </c>
      <c r="HJ13" s="9">
        <v>3394.4969999999998</v>
      </c>
      <c r="HK13" s="9">
        <v>3133.2159999999999</v>
      </c>
      <c r="HL13" s="9">
        <v>571.72699999999998</v>
      </c>
      <c r="HM13" s="9">
        <v>243.57</v>
      </c>
      <c r="HN13" s="9">
        <v>113.416</v>
      </c>
      <c r="HO13" s="9">
        <v>104.998</v>
      </c>
      <c r="HP13" s="9">
        <v>149.965</v>
      </c>
      <c r="HQ13" s="9">
        <v>68.45</v>
      </c>
      <c r="HR13" s="9">
        <v>150.51</v>
      </c>
      <c r="HS13" s="9">
        <v>36.58</v>
      </c>
      <c r="HT13" s="9">
        <v>25.904</v>
      </c>
      <c r="HU13" s="9">
        <v>62.332999999999998</v>
      </c>
      <c r="HV13" s="9">
        <v>80.866</v>
      </c>
      <c r="HW13" s="9">
        <v>75.215000000000003</v>
      </c>
      <c r="HX13" s="9">
        <v>142.613</v>
      </c>
      <c r="HY13" s="9">
        <v>75.802000000000007</v>
      </c>
      <c r="HZ13" s="9">
        <v>328.15800000000002</v>
      </c>
      <c r="IA13" s="9">
        <v>2561.4879999999998</v>
      </c>
      <c r="IB13" s="9">
        <v>2036.5920000000001</v>
      </c>
      <c r="IC13" s="9">
        <v>1940.17</v>
      </c>
      <c r="ID13" s="9">
        <v>53.798999999999999</v>
      </c>
      <c r="IE13" s="9">
        <v>42.622999999999998</v>
      </c>
      <c r="IF13" s="9">
        <v>54.027999999999999</v>
      </c>
      <c r="IG13" s="9">
        <v>22.768000000000001</v>
      </c>
      <c r="IH13" s="9">
        <v>16.748999999999999</v>
      </c>
      <c r="II13" s="9">
        <v>1584.9259999999999</v>
      </c>
      <c r="IJ13" s="9">
        <v>114.946</v>
      </c>
      <c r="IK13" s="9">
        <v>94.715999999999994</v>
      </c>
      <c r="IL13" s="9">
        <v>242.00399999999999</v>
      </c>
      <c r="IM13" s="9">
        <v>306.14100000000002</v>
      </c>
      <c r="IN13" s="9">
        <v>1730.451</v>
      </c>
      <c r="IO13" s="9">
        <v>524.89599999999996</v>
      </c>
      <c r="IP13" s="9">
        <v>261.28100000000001</v>
      </c>
      <c r="IQ13" s="9">
        <v>2987.9</v>
      </c>
    </row>
    <row r="14" spans="1:251">
      <c r="A14" s="10">
        <v>43132</v>
      </c>
      <c r="B14" s="9">
        <v>22.324999999999999</v>
      </c>
      <c r="C14" s="9">
        <v>11.202999999999999</v>
      </c>
      <c r="D14" s="9">
        <v>158.92699999999999</v>
      </c>
      <c r="E14" s="9">
        <v>26.798999999999999</v>
      </c>
      <c r="F14" s="9">
        <v>9.6059999999999999</v>
      </c>
      <c r="G14" s="9">
        <v>227.571</v>
      </c>
      <c r="H14" s="9">
        <v>332.45400000000001</v>
      </c>
      <c r="I14" s="9">
        <v>305.18400000000003</v>
      </c>
      <c r="J14" s="9">
        <v>32.192</v>
      </c>
      <c r="K14" s="9">
        <v>28.05</v>
      </c>
      <c r="L14" s="9">
        <v>8.7490000000000006</v>
      </c>
      <c r="M14" s="9">
        <v>19.300999999999998</v>
      </c>
      <c r="N14" s="9">
        <v>17.643000000000001</v>
      </c>
      <c r="O14" s="9">
        <v>10.407</v>
      </c>
      <c r="P14" s="9">
        <v>16.619</v>
      </c>
      <c r="Q14" s="9">
        <v>8.6300000000000008</v>
      </c>
      <c r="R14" s="9">
        <v>0</v>
      </c>
      <c r="S14" s="9">
        <v>10.555</v>
      </c>
      <c r="T14" s="9">
        <v>10.978999999999999</v>
      </c>
      <c r="U14" s="9">
        <v>6.516</v>
      </c>
      <c r="V14" s="9">
        <v>15.095000000000001</v>
      </c>
      <c r="W14" s="9">
        <v>12.955</v>
      </c>
      <c r="X14" s="9">
        <v>4.1420000000000003</v>
      </c>
      <c r="Y14" s="9">
        <v>272.99200000000002</v>
      </c>
      <c r="Z14" s="9">
        <v>228.23099999999999</v>
      </c>
      <c r="AA14" s="9">
        <v>221.46100000000001</v>
      </c>
      <c r="AB14" s="9">
        <v>1.1830000000000001</v>
      </c>
      <c r="AC14" s="9">
        <v>5.5869999999999997</v>
      </c>
      <c r="AD14" s="9">
        <v>1.1830000000000001</v>
      </c>
      <c r="AE14" s="9">
        <v>3.7669999999999999</v>
      </c>
      <c r="AF14" s="9">
        <v>1.145</v>
      </c>
      <c r="AG14" s="9">
        <v>165.52600000000001</v>
      </c>
      <c r="AH14" s="9">
        <v>8.4139999999999997</v>
      </c>
      <c r="AI14" s="9">
        <v>9.8640000000000008</v>
      </c>
      <c r="AJ14" s="9">
        <v>44.427</v>
      </c>
      <c r="AK14" s="9">
        <v>17.968</v>
      </c>
      <c r="AL14" s="9">
        <v>210.26400000000001</v>
      </c>
      <c r="AM14" s="9">
        <v>44.761000000000003</v>
      </c>
      <c r="AN14" s="9">
        <v>27.268999999999998</v>
      </c>
      <c r="AO14" s="9">
        <v>332.45400000000001</v>
      </c>
      <c r="AP14" s="9">
        <v>1285.9349999999999</v>
      </c>
      <c r="AQ14" s="9">
        <v>1236.4259999999999</v>
      </c>
      <c r="AR14" s="9">
        <v>93.289000000000001</v>
      </c>
      <c r="AS14" s="9">
        <v>85.86</v>
      </c>
      <c r="AT14" s="9">
        <v>38.802</v>
      </c>
      <c r="AU14" s="9">
        <v>47.058</v>
      </c>
      <c r="AV14" s="9">
        <v>73.346999999999994</v>
      </c>
      <c r="AW14" s="9">
        <v>12.513999999999999</v>
      </c>
      <c r="AX14" s="9">
        <v>79.405000000000001</v>
      </c>
      <c r="AY14" s="9">
        <v>0</v>
      </c>
      <c r="AZ14" s="9">
        <v>6.4560000000000004</v>
      </c>
      <c r="BA14" s="9">
        <v>32.250999999999998</v>
      </c>
      <c r="BB14" s="9">
        <v>29.942</v>
      </c>
      <c r="BC14" s="9">
        <v>23.667000000000002</v>
      </c>
      <c r="BD14" s="9">
        <v>62.859000000000002</v>
      </c>
      <c r="BE14" s="9">
        <v>23.001999999999999</v>
      </c>
      <c r="BF14" s="9">
        <v>7.4279999999999999</v>
      </c>
      <c r="BG14" s="9">
        <v>1143.1369999999999</v>
      </c>
      <c r="BH14" s="9">
        <v>909.63</v>
      </c>
      <c r="BI14" s="9">
        <v>860.88099999999997</v>
      </c>
      <c r="BJ14" s="9">
        <v>29.861999999999998</v>
      </c>
      <c r="BK14" s="9">
        <v>18.888000000000002</v>
      </c>
      <c r="BL14" s="9">
        <v>36.813000000000002</v>
      </c>
      <c r="BM14" s="9">
        <v>0.77700000000000002</v>
      </c>
      <c r="BN14" s="9">
        <v>11.159000000000001</v>
      </c>
      <c r="BO14" s="9">
        <v>726.62599999999998</v>
      </c>
      <c r="BP14" s="9">
        <v>58.110999999999997</v>
      </c>
      <c r="BQ14" s="9">
        <v>47.883000000000003</v>
      </c>
      <c r="BR14" s="9">
        <v>77.010999999999996</v>
      </c>
      <c r="BS14" s="9">
        <v>188.81899999999999</v>
      </c>
      <c r="BT14" s="9">
        <v>720.81100000000004</v>
      </c>
      <c r="BU14" s="9">
        <v>233.50700000000001</v>
      </c>
      <c r="BV14" s="9">
        <v>49.509</v>
      </c>
      <c r="BW14" s="9">
        <v>1285.9349999999999</v>
      </c>
      <c r="BX14" s="9">
        <v>390.90100000000001</v>
      </c>
      <c r="BY14" s="9">
        <v>371.78199999999998</v>
      </c>
      <c r="BZ14" s="9">
        <v>29.648</v>
      </c>
      <c r="CA14" s="9">
        <v>27.27</v>
      </c>
      <c r="CB14" s="9">
        <v>11.718</v>
      </c>
      <c r="CC14" s="9">
        <v>15.552</v>
      </c>
      <c r="CD14" s="9">
        <v>19.591000000000001</v>
      </c>
      <c r="CE14" s="9">
        <v>7.6790000000000003</v>
      </c>
      <c r="CF14" s="9">
        <v>16.088000000000001</v>
      </c>
      <c r="CG14" s="9">
        <v>3.2919999999999998</v>
      </c>
      <c r="CH14" s="9">
        <v>7.8890000000000002</v>
      </c>
      <c r="CI14" s="9">
        <v>11.340999999999999</v>
      </c>
      <c r="CJ14" s="9">
        <v>10.292999999999999</v>
      </c>
      <c r="CK14" s="9">
        <v>5.6360000000000001</v>
      </c>
      <c r="CL14" s="9">
        <v>17.384</v>
      </c>
      <c r="CM14" s="9">
        <v>9.8859999999999992</v>
      </c>
      <c r="CN14" s="9">
        <v>2.3780000000000001</v>
      </c>
      <c r="CO14" s="9">
        <v>342.13400000000001</v>
      </c>
      <c r="CP14" s="9">
        <v>273.35500000000002</v>
      </c>
      <c r="CQ14" s="9">
        <v>258.06099999999998</v>
      </c>
      <c r="CR14" s="9">
        <v>4.91</v>
      </c>
      <c r="CS14" s="9">
        <v>10.382999999999999</v>
      </c>
      <c r="CT14" s="9">
        <v>3.8159999999999998</v>
      </c>
      <c r="CU14" s="9">
        <v>9.2720000000000002</v>
      </c>
      <c r="CV14" s="9">
        <v>2.206</v>
      </c>
      <c r="CW14" s="9">
        <v>228.322</v>
      </c>
      <c r="CX14" s="9">
        <v>16.088999999999999</v>
      </c>
      <c r="CY14" s="9">
        <v>6.4349999999999996</v>
      </c>
      <c r="CZ14" s="9">
        <v>22.507999999999999</v>
      </c>
      <c r="DA14" s="9">
        <v>48.194000000000003</v>
      </c>
      <c r="DB14" s="9">
        <v>225.16</v>
      </c>
      <c r="DC14" s="9">
        <v>68.78</v>
      </c>
      <c r="DD14" s="9">
        <v>19.119</v>
      </c>
      <c r="DE14" s="9">
        <v>390.90100000000001</v>
      </c>
      <c r="DF14" s="9">
        <v>564.93799999999999</v>
      </c>
      <c r="DG14" s="9">
        <v>536.99599999999998</v>
      </c>
      <c r="DH14" s="9">
        <v>49.496000000000002</v>
      </c>
      <c r="DI14" s="9">
        <v>47.709000000000003</v>
      </c>
      <c r="DJ14" s="9">
        <v>24.161000000000001</v>
      </c>
      <c r="DK14" s="9">
        <v>23.547999999999998</v>
      </c>
      <c r="DL14" s="9">
        <v>39.369</v>
      </c>
      <c r="DM14" s="9">
        <v>8.3390000000000004</v>
      </c>
      <c r="DN14" s="9">
        <v>32.555999999999997</v>
      </c>
      <c r="DO14" s="9">
        <v>5.4029999999999996</v>
      </c>
      <c r="DP14" s="9">
        <v>9.75</v>
      </c>
      <c r="DQ14" s="9">
        <v>21.119</v>
      </c>
      <c r="DR14" s="9">
        <v>17.797000000000001</v>
      </c>
      <c r="DS14" s="9">
        <v>8.7929999999999993</v>
      </c>
      <c r="DT14" s="9">
        <v>28.988</v>
      </c>
      <c r="DU14" s="9">
        <v>18.721</v>
      </c>
      <c r="DV14" s="9">
        <v>1.788</v>
      </c>
      <c r="DW14" s="9">
        <v>487.5</v>
      </c>
      <c r="DX14" s="9">
        <v>340.20499999999998</v>
      </c>
      <c r="DY14" s="9">
        <v>329.39699999999999</v>
      </c>
      <c r="DZ14" s="9">
        <v>4.53</v>
      </c>
      <c r="EA14" s="9">
        <v>6.2779999999999996</v>
      </c>
      <c r="EB14" s="9">
        <v>3.21</v>
      </c>
      <c r="EC14" s="9">
        <v>3.8420000000000001</v>
      </c>
      <c r="ED14" s="9">
        <v>3.05</v>
      </c>
      <c r="EE14" s="9">
        <v>282.36900000000003</v>
      </c>
      <c r="EF14" s="9">
        <v>7.7560000000000002</v>
      </c>
      <c r="EG14" s="9">
        <v>14.349</v>
      </c>
      <c r="EH14" s="9">
        <v>35.731000000000002</v>
      </c>
      <c r="EI14" s="9">
        <v>39.438000000000002</v>
      </c>
      <c r="EJ14" s="9">
        <v>300.767</v>
      </c>
      <c r="EK14" s="9">
        <v>147.29499999999999</v>
      </c>
      <c r="EL14" s="9">
        <v>27.942</v>
      </c>
      <c r="EM14" s="9">
        <v>564.93799999999999</v>
      </c>
      <c r="EN14" s="9">
        <v>810.69299999999998</v>
      </c>
      <c r="EO14" s="9">
        <v>767.63400000000001</v>
      </c>
      <c r="EP14" s="9">
        <v>80.421999999999997</v>
      </c>
      <c r="EQ14" s="9">
        <v>68.734999999999999</v>
      </c>
      <c r="ER14" s="9">
        <v>23.983000000000001</v>
      </c>
      <c r="ES14" s="9">
        <v>44.752000000000002</v>
      </c>
      <c r="ET14" s="9">
        <v>46.491</v>
      </c>
      <c r="EU14" s="9">
        <v>22.242999999999999</v>
      </c>
      <c r="EV14" s="9">
        <v>50.057000000000002</v>
      </c>
      <c r="EW14" s="9">
        <v>11.329000000000001</v>
      </c>
      <c r="EX14" s="9">
        <v>6.6050000000000004</v>
      </c>
      <c r="EY14" s="9">
        <v>21.957999999999998</v>
      </c>
      <c r="EZ14" s="9">
        <v>24.207999999999998</v>
      </c>
      <c r="FA14" s="9">
        <v>22.568999999999999</v>
      </c>
      <c r="FB14" s="9">
        <v>46.841999999999999</v>
      </c>
      <c r="FC14" s="9">
        <v>21.891999999999999</v>
      </c>
      <c r="FD14" s="9">
        <v>11.686999999999999</v>
      </c>
      <c r="FE14" s="9">
        <v>687.21299999999997</v>
      </c>
      <c r="FF14" s="9">
        <v>613.13599999999997</v>
      </c>
      <c r="FG14" s="9">
        <v>576.59299999999996</v>
      </c>
      <c r="FH14" s="9">
        <v>18.411999999999999</v>
      </c>
      <c r="FI14" s="9">
        <v>18.131</v>
      </c>
      <c r="FJ14" s="9">
        <v>14.057</v>
      </c>
      <c r="FK14" s="9">
        <v>18.172999999999998</v>
      </c>
      <c r="FL14" s="9">
        <v>4.3140000000000001</v>
      </c>
      <c r="FM14" s="9">
        <v>477.96199999999999</v>
      </c>
      <c r="FN14" s="9">
        <v>30.202000000000002</v>
      </c>
      <c r="FO14" s="9">
        <v>27.193999999999999</v>
      </c>
      <c r="FP14" s="9">
        <v>77.778000000000006</v>
      </c>
      <c r="FQ14" s="9">
        <v>77.504999999999995</v>
      </c>
      <c r="FR14" s="9">
        <v>535.63099999999997</v>
      </c>
      <c r="FS14" s="9">
        <v>74.076999999999998</v>
      </c>
      <c r="FT14" s="9">
        <v>43.058999999999997</v>
      </c>
      <c r="FU14" s="9">
        <v>810.69299999999998</v>
      </c>
      <c r="FV14" s="9">
        <v>545.84100000000001</v>
      </c>
      <c r="FW14" s="9">
        <v>505.32299999999998</v>
      </c>
      <c r="FX14" s="9">
        <v>48.124000000000002</v>
      </c>
      <c r="FY14" s="9">
        <v>43.222000000000001</v>
      </c>
      <c r="FZ14" s="9">
        <v>13.356999999999999</v>
      </c>
      <c r="GA14" s="9">
        <v>29.864999999999998</v>
      </c>
      <c r="GB14" s="9">
        <v>24.92</v>
      </c>
      <c r="GC14" s="9">
        <v>18.302</v>
      </c>
      <c r="GD14" s="9">
        <v>23.547000000000001</v>
      </c>
      <c r="GE14" s="9">
        <v>18.544</v>
      </c>
      <c r="GF14" s="9">
        <v>0</v>
      </c>
      <c r="GG14" s="9">
        <v>12.992000000000001</v>
      </c>
      <c r="GH14" s="9">
        <v>19.41</v>
      </c>
      <c r="GI14" s="9">
        <v>10.819000000000001</v>
      </c>
      <c r="GJ14" s="9">
        <v>25.606999999999999</v>
      </c>
      <c r="GK14" s="9">
        <v>17.614000000000001</v>
      </c>
      <c r="GL14" s="9">
        <v>4.9020000000000001</v>
      </c>
      <c r="GM14" s="9">
        <v>457.19799999999998</v>
      </c>
      <c r="GN14" s="9">
        <v>402.40800000000002</v>
      </c>
      <c r="GO14" s="9">
        <v>389.75099999999998</v>
      </c>
      <c r="GP14" s="9">
        <v>2.79</v>
      </c>
      <c r="GQ14" s="9">
        <v>9.8670000000000009</v>
      </c>
      <c r="GR14" s="9">
        <v>2.3140000000000001</v>
      </c>
      <c r="GS14" s="9">
        <v>6.851</v>
      </c>
      <c r="GT14" s="9">
        <v>2.851</v>
      </c>
      <c r="GU14" s="9">
        <v>275.89800000000002</v>
      </c>
      <c r="GV14" s="9">
        <v>20.585999999999999</v>
      </c>
      <c r="GW14" s="9">
        <v>19.89</v>
      </c>
      <c r="GX14" s="9">
        <v>86.033000000000001</v>
      </c>
      <c r="GY14" s="9">
        <v>36.814</v>
      </c>
      <c r="GZ14" s="9">
        <v>365.59300000000002</v>
      </c>
      <c r="HA14" s="9">
        <v>54.790999999999997</v>
      </c>
      <c r="HB14" s="9">
        <v>40.518000000000001</v>
      </c>
      <c r="HC14" s="9">
        <v>545.84100000000001</v>
      </c>
      <c r="HD14" s="9">
        <v>508.738</v>
      </c>
      <c r="HE14" s="9">
        <v>443.93099999999998</v>
      </c>
      <c r="HF14" s="9">
        <v>443.93099999999998</v>
      </c>
      <c r="HG14" s="9">
        <v>28.539000000000001</v>
      </c>
      <c r="HH14" s="9">
        <v>415.392</v>
      </c>
      <c r="HI14" s="9">
        <v>64.805999999999997</v>
      </c>
      <c r="HJ14" s="9">
        <v>3430.7420000000002</v>
      </c>
      <c r="HK14" s="9">
        <v>3199.7869999999998</v>
      </c>
      <c r="HL14" s="9">
        <v>623.79300000000001</v>
      </c>
      <c r="HM14" s="9">
        <v>275.32499999999999</v>
      </c>
      <c r="HN14" s="9">
        <v>112.53400000000001</v>
      </c>
      <c r="HO14" s="9">
        <v>130.81399999999999</v>
      </c>
      <c r="HP14" s="9">
        <v>171.45699999999999</v>
      </c>
      <c r="HQ14" s="9">
        <v>72.569000000000003</v>
      </c>
      <c r="HR14" s="9">
        <v>161.74</v>
      </c>
      <c r="HS14" s="9">
        <v>41.683999999999997</v>
      </c>
      <c r="HT14" s="9">
        <v>36.323</v>
      </c>
      <c r="HU14" s="9">
        <v>76.525000000000006</v>
      </c>
      <c r="HV14" s="9">
        <v>85.897999999999996</v>
      </c>
      <c r="HW14" s="9">
        <v>82.045000000000002</v>
      </c>
      <c r="HX14" s="9">
        <v>164.071</v>
      </c>
      <c r="HY14" s="9">
        <v>80.396000000000001</v>
      </c>
      <c r="HZ14" s="9">
        <v>348.46800000000002</v>
      </c>
      <c r="IA14" s="9">
        <v>2575.9940000000001</v>
      </c>
      <c r="IB14" s="9">
        <v>2061.3449999999998</v>
      </c>
      <c r="IC14" s="9">
        <v>1957.6089999999999</v>
      </c>
      <c r="ID14" s="9">
        <v>56.250999999999998</v>
      </c>
      <c r="IE14" s="9">
        <v>47.054000000000002</v>
      </c>
      <c r="IF14" s="9">
        <v>54.531999999999996</v>
      </c>
      <c r="IG14" s="9">
        <v>29.994</v>
      </c>
      <c r="IH14" s="9">
        <v>13.805</v>
      </c>
      <c r="II14" s="9">
        <v>1618.5619999999999</v>
      </c>
      <c r="IJ14" s="9">
        <v>121.73699999999999</v>
      </c>
      <c r="IK14" s="9">
        <v>94.415999999999997</v>
      </c>
      <c r="IL14" s="9">
        <v>226.63</v>
      </c>
      <c r="IM14" s="9">
        <v>340.32799999999997</v>
      </c>
      <c r="IN14" s="9">
        <v>1721.018</v>
      </c>
      <c r="IO14" s="9">
        <v>514.649</v>
      </c>
      <c r="IP14" s="9">
        <v>230.95500000000001</v>
      </c>
      <c r="IQ14" s="9">
        <v>3003.1590000000001</v>
      </c>
    </row>
    <row r="15" spans="1:251">
      <c r="A15" s="10">
        <v>43497</v>
      </c>
      <c r="B15" s="9">
        <v>31.085000000000001</v>
      </c>
      <c r="C15" s="9">
        <v>11.302</v>
      </c>
      <c r="D15" s="9">
        <v>167.81899999999999</v>
      </c>
      <c r="E15" s="9">
        <v>30.713999999999999</v>
      </c>
      <c r="F15" s="9">
        <v>14.113</v>
      </c>
      <c r="G15" s="9">
        <v>237.97800000000001</v>
      </c>
      <c r="H15" s="9">
        <v>322.49900000000002</v>
      </c>
      <c r="I15" s="9">
        <v>299.86</v>
      </c>
      <c r="J15" s="9">
        <v>27.283000000000001</v>
      </c>
      <c r="K15" s="9">
        <v>25.427</v>
      </c>
      <c r="L15" s="9">
        <v>6.6520000000000001</v>
      </c>
      <c r="M15" s="9">
        <v>18.774999999999999</v>
      </c>
      <c r="N15" s="9">
        <v>15.379</v>
      </c>
      <c r="O15" s="9">
        <v>10.048</v>
      </c>
      <c r="P15" s="9">
        <v>13.452</v>
      </c>
      <c r="Q15" s="9">
        <v>8.7059999999999995</v>
      </c>
      <c r="R15" s="9">
        <v>1.337</v>
      </c>
      <c r="S15" s="9">
        <v>4.7489999999999997</v>
      </c>
      <c r="T15" s="9">
        <v>9.2430000000000003</v>
      </c>
      <c r="U15" s="9">
        <v>11.433999999999999</v>
      </c>
      <c r="V15" s="9">
        <v>17.210999999999999</v>
      </c>
      <c r="W15" s="9">
        <v>8.2159999999999993</v>
      </c>
      <c r="X15" s="9">
        <v>1.857</v>
      </c>
      <c r="Y15" s="9">
        <v>272.57600000000002</v>
      </c>
      <c r="Z15" s="9">
        <v>206.822</v>
      </c>
      <c r="AA15" s="9">
        <v>200.01499999999999</v>
      </c>
      <c r="AB15" s="9">
        <v>0.63700000000000001</v>
      </c>
      <c r="AC15" s="9">
        <v>6.1710000000000003</v>
      </c>
      <c r="AD15" s="9">
        <v>0.60699999999999998</v>
      </c>
      <c r="AE15" s="9">
        <v>3.3079999999999998</v>
      </c>
      <c r="AF15" s="9">
        <v>2.2989999999999999</v>
      </c>
      <c r="AG15" s="9">
        <v>157.69300000000001</v>
      </c>
      <c r="AH15" s="9">
        <v>8.5399999999999991</v>
      </c>
      <c r="AI15" s="9">
        <v>6.6970000000000001</v>
      </c>
      <c r="AJ15" s="9">
        <v>33.892000000000003</v>
      </c>
      <c r="AK15" s="9">
        <v>16.361000000000001</v>
      </c>
      <c r="AL15" s="9">
        <v>190.46100000000001</v>
      </c>
      <c r="AM15" s="9">
        <v>65.754000000000005</v>
      </c>
      <c r="AN15" s="9">
        <v>22.638999999999999</v>
      </c>
      <c r="AO15" s="9">
        <v>322.49900000000002</v>
      </c>
      <c r="AP15" s="9">
        <v>1304.9010000000001</v>
      </c>
      <c r="AQ15" s="9">
        <v>1244.2159999999999</v>
      </c>
      <c r="AR15" s="9">
        <v>96.998000000000005</v>
      </c>
      <c r="AS15" s="9">
        <v>90.254999999999995</v>
      </c>
      <c r="AT15" s="9">
        <v>39.238</v>
      </c>
      <c r="AU15" s="9">
        <v>51.017000000000003</v>
      </c>
      <c r="AV15" s="9">
        <v>68.572999999999993</v>
      </c>
      <c r="AW15" s="9">
        <v>21.681999999999999</v>
      </c>
      <c r="AX15" s="9">
        <v>74.216999999999999</v>
      </c>
      <c r="AY15" s="9">
        <v>0</v>
      </c>
      <c r="AZ15" s="9">
        <v>16.038</v>
      </c>
      <c r="BA15" s="9">
        <v>36.270000000000003</v>
      </c>
      <c r="BB15" s="9">
        <v>29.44</v>
      </c>
      <c r="BC15" s="9">
        <v>24.545000000000002</v>
      </c>
      <c r="BD15" s="9">
        <v>62.753</v>
      </c>
      <c r="BE15" s="9">
        <v>27.501999999999999</v>
      </c>
      <c r="BF15" s="9">
        <v>6.7439999999999998</v>
      </c>
      <c r="BG15" s="9">
        <v>1147.2180000000001</v>
      </c>
      <c r="BH15" s="9">
        <v>894.923</v>
      </c>
      <c r="BI15" s="9">
        <v>847.596</v>
      </c>
      <c r="BJ15" s="9">
        <v>28.611999999999998</v>
      </c>
      <c r="BK15" s="9">
        <v>18.713999999999999</v>
      </c>
      <c r="BL15" s="9">
        <v>37.89</v>
      </c>
      <c r="BM15" s="9">
        <v>3.2229999999999999</v>
      </c>
      <c r="BN15" s="9">
        <v>6.2130000000000001</v>
      </c>
      <c r="BO15" s="9">
        <v>714.12599999999998</v>
      </c>
      <c r="BP15" s="9">
        <v>44.386000000000003</v>
      </c>
      <c r="BQ15" s="9">
        <v>42.069000000000003</v>
      </c>
      <c r="BR15" s="9">
        <v>94.341999999999999</v>
      </c>
      <c r="BS15" s="9">
        <v>173.745</v>
      </c>
      <c r="BT15" s="9">
        <v>721.178</v>
      </c>
      <c r="BU15" s="9">
        <v>252.29499999999999</v>
      </c>
      <c r="BV15" s="9">
        <v>60.685000000000002</v>
      </c>
      <c r="BW15" s="9">
        <v>1304.9010000000001</v>
      </c>
      <c r="BX15" s="9">
        <v>480.36099999999999</v>
      </c>
      <c r="BY15" s="9">
        <v>459.00200000000001</v>
      </c>
      <c r="BZ15" s="9">
        <v>37.539000000000001</v>
      </c>
      <c r="CA15" s="9">
        <v>36.853000000000002</v>
      </c>
      <c r="CB15" s="9">
        <v>20.536000000000001</v>
      </c>
      <c r="CC15" s="9">
        <v>16.315999999999999</v>
      </c>
      <c r="CD15" s="9">
        <v>20.029</v>
      </c>
      <c r="CE15" s="9">
        <v>16.823</v>
      </c>
      <c r="CF15" s="9">
        <v>17.417000000000002</v>
      </c>
      <c r="CG15" s="9">
        <v>8.2149999999999999</v>
      </c>
      <c r="CH15" s="9">
        <v>11.221</v>
      </c>
      <c r="CI15" s="9">
        <v>13.305999999999999</v>
      </c>
      <c r="CJ15" s="9">
        <v>11.286</v>
      </c>
      <c r="CK15" s="9">
        <v>12.260999999999999</v>
      </c>
      <c r="CL15" s="9">
        <v>25.274000000000001</v>
      </c>
      <c r="CM15" s="9">
        <v>11.577999999999999</v>
      </c>
      <c r="CN15" s="9">
        <v>0.68600000000000005</v>
      </c>
      <c r="CO15" s="9">
        <v>421.46300000000002</v>
      </c>
      <c r="CP15" s="9">
        <v>332.04</v>
      </c>
      <c r="CQ15" s="9">
        <v>309.51900000000001</v>
      </c>
      <c r="CR15" s="9">
        <v>11.567</v>
      </c>
      <c r="CS15" s="9">
        <v>10.954000000000001</v>
      </c>
      <c r="CT15" s="9">
        <v>11.83</v>
      </c>
      <c r="CU15" s="9">
        <v>6.524</v>
      </c>
      <c r="CV15" s="9">
        <v>4.1669999999999998</v>
      </c>
      <c r="CW15" s="9">
        <v>272.70999999999998</v>
      </c>
      <c r="CX15" s="9">
        <v>10.371</v>
      </c>
      <c r="CY15" s="9">
        <v>12.335000000000001</v>
      </c>
      <c r="CZ15" s="9">
        <v>36.625</v>
      </c>
      <c r="DA15" s="9">
        <v>69.912999999999997</v>
      </c>
      <c r="DB15" s="9">
        <v>262.12700000000001</v>
      </c>
      <c r="DC15" s="9">
        <v>89.423000000000002</v>
      </c>
      <c r="DD15" s="9">
        <v>21.359000000000002</v>
      </c>
      <c r="DE15" s="9">
        <v>480.36099999999999</v>
      </c>
      <c r="DF15" s="9">
        <v>569.68200000000002</v>
      </c>
      <c r="DG15" s="9">
        <v>540.21100000000001</v>
      </c>
      <c r="DH15" s="9">
        <v>54.948999999999998</v>
      </c>
      <c r="DI15" s="9">
        <v>46.218000000000004</v>
      </c>
      <c r="DJ15" s="9">
        <v>24.76</v>
      </c>
      <c r="DK15" s="9">
        <v>21.457999999999998</v>
      </c>
      <c r="DL15" s="9">
        <v>33.692999999999998</v>
      </c>
      <c r="DM15" s="9">
        <v>12.523999999999999</v>
      </c>
      <c r="DN15" s="9">
        <v>28.167999999999999</v>
      </c>
      <c r="DO15" s="9">
        <v>3.742</v>
      </c>
      <c r="DP15" s="9">
        <v>14.308</v>
      </c>
      <c r="DQ15" s="9">
        <v>20.463999999999999</v>
      </c>
      <c r="DR15" s="9">
        <v>14.834</v>
      </c>
      <c r="DS15" s="9">
        <v>10.92</v>
      </c>
      <c r="DT15" s="9">
        <v>31.085999999999999</v>
      </c>
      <c r="DU15" s="9">
        <v>15.132</v>
      </c>
      <c r="DV15" s="9">
        <v>8.7309999999999999</v>
      </c>
      <c r="DW15" s="9">
        <v>485.26299999999998</v>
      </c>
      <c r="DX15" s="9">
        <v>348.32</v>
      </c>
      <c r="DY15" s="9">
        <v>342.03300000000002</v>
      </c>
      <c r="DZ15" s="9">
        <v>2.6779999999999999</v>
      </c>
      <c r="EA15" s="9">
        <v>3.61</v>
      </c>
      <c r="EB15" s="9">
        <v>1.0269999999999999</v>
      </c>
      <c r="EC15" s="9">
        <v>3.4870000000000001</v>
      </c>
      <c r="ED15" s="9">
        <v>1.774</v>
      </c>
      <c r="EE15" s="9">
        <v>284.56200000000001</v>
      </c>
      <c r="EF15" s="9">
        <v>9.9369999999999994</v>
      </c>
      <c r="EG15" s="9">
        <v>14.71</v>
      </c>
      <c r="EH15" s="9">
        <v>39.110999999999997</v>
      </c>
      <c r="EI15" s="9">
        <v>42.094999999999999</v>
      </c>
      <c r="EJ15" s="9">
        <v>306.226</v>
      </c>
      <c r="EK15" s="9">
        <v>136.94200000000001</v>
      </c>
      <c r="EL15" s="9">
        <v>29.471</v>
      </c>
      <c r="EM15" s="9">
        <v>569.68200000000002</v>
      </c>
      <c r="EN15" s="9">
        <v>863.93399999999997</v>
      </c>
      <c r="EO15" s="9">
        <v>808.19899999999996</v>
      </c>
      <c r="EP15" s="9">
        <v>86.870999999999995</v>
      </c>
      <c r="EQ15" s="9">
        <v>80.02</v>
      </c>
      <c r="ER15" s="9">
        <v>36.292999999999999</v>
      </c>
      <c r="ES15" s="9">
        <v>43.726999999999997</v>
      </c>
      <c r="ET15" s="9">
        <v>55.027000000000001</v>
      </c>
      <c r="EU15" s="9">
        <v>24.992999999999999</v>
      </c>
      <c r="EV15" s="9">
        <v>52.201999999999998</v>
      </c>
      <c r="EW15" s="9">
        <v>17.763999999999999</v>
      </c>
      <c r="EX15" s="9">
        <v>9.3529999999999998</v>
      </c>
      <c r="EY15" s="9">
        <v>21.411000000000001</v>
      </c>
      <c r="EZ15" s="9">
        <v>33.142000000000003</v>
      </c>
      <c r="FA15" s="9">
        <v>25.466999999999999</v>
      </c>
      <c r="FB15" s="9">
        <v>55.718000000000004</v>
      </c>
      <c r="FC15" s="9">
        <v>24.300999999999998</v>
      </c>
      <c r="FD15" s="9">
        <v>6.851</v>
      </c>
      <c r="FE15" s="9">
        <v>721.32899999999995</v>
      </c>
      <c r="FF15" s="9">
        <v>635.30600000000004</v>
      </c>
      <c r="FG15" s="9">
        <v>605.41800000000001</v>
      </c>
      <c r="FH15" s="9">
        <v>17.88</v>
      </c>
      <c r="FI15" s="9">
        <v>12.007999999999999</v>
      </c>
      <c r="FJ15" s="9">
        <v>15.867000000000001</v>
      </c>
      <c r="FK15" s="9">
        <v>11.462999999999999</v>
      </c>
      <c r="FL15" s="9">
        <v>2.5579999999999998</v>
      </c>
      <c r="FM15" s="9">
        <v>486.87299999999999</v>
      </c>
      <c r="FN15" s="9">
        <v>26.646000000000001</v>
      </c>
      <c r="FO15" s="9">
        <v>26.91</v>
      </c>
      <c r="FP15" s="9">
        <v>94.876999999999995</v>
      </c>
      <c r="FQ15" s="9">
        <v>73.033000000000001</v>
      </c>
      <c r="FR15" s="9">
        <v>562.27300000000002</v>
      </c>
      <c r="FS15" s="9">
        <v>86.022000000000006</v>
      </c>
      <c r="FT15" s="9">
        <v>55.734999999999999</v>
      </c>
      <c r="FU15" s="9">
        <v>863.93399999999997</v>
      </c>
      <c r="FV15" s="9">
        <v>562.88699999999994</v>
      </c>
      <c r="FW15" s="9">
        <v>525.154</v>
      </c>
      <c r="FX15" s="9">
        <v>50.332000000000001</v>
      </c>
      <c r="FY15" s="9">
        <v>46.73</v>
      </c>
      <c r="FZ15" s="9">
        <v>14.864000000000001</v>
      </c>
      <c r="GA15" s="9">
        <v>31.864999999999998</v>
      </c>
      <c r="GB15" s="9">
        <v>23.798999999999999</v>
      </c>
      <c r="GC15" s="9">
        <v>22.93</v>
      </c>
      <c r="GD15" s="9">
        <v>24.664999999999999</v>
      </c>
      <c r="GE15" s="9">
        <v>20.844000000000001</v>
      </c>
      <c r="GF15" s="9">
        <v>0</v>
      </c>
      <c r="GG15" s="9">
        <v>8.3510000000000009</v>
      </c>
      <c r="GH15" s="9">
        <v>20.399999999999999</v>
      </c>
      <c r="GI15" s="9">
        <v>17.978999999999999</v>
      </c>
      <c r="GJ15" s="9">
        <v>31.510999999999999</v>
      </c>
      <c r="GK15" s="9">
        <v>15.218999999999999</v>
      </c>
      <c r="GL15" s="9">
        <v>3.6030000000000002</v>
      </c>
      <c r="GM15" s="9">
        <v>474.822</v>
      </c>
      <c r="GN15" s="9">
        <v>400.2</v>
      </c>
      <c r="GO15" s="9">
        <v>386.72500000000002</v>
      </c>
      <c r="GP15" s="9">
        <v>3.7120000000000002</v>
      </c>
      <c r="GQ15" s="9">
        <v>9.7629999999999999</v>
      </c>
      <c r="GR15" s="9">
        <v>4.3319999999999999</v>
      </c>
      <c r="GS15" s="9">
        <v>6.8449999999999998</v>
      </c>
      <c r="GT15" s="9">
        <v>2.2989999999999999</v>
      </c>
      <c r="GU15" s="9">
        <v>283.88600000000002</v>
      </c>
      <c r="GV15" s="9">
        <v>18.798999999999999</v>
      </c>
      <c r="GW15" s="9">
        <v>26.344999999999999</v>
      </c>
      <c r="GX15" s="9">
        <v>71.171000000000006</v>
      </c>
      <c r="GY15" s="9">
        <v>35.127000000000002</v>
      </c>
      <c r="GZ15" s="9">
        <v>365.07299999999998</v>
      </c>
      <c r="HA15" s="9">
        <v>74.620999999999995</v>
      </c>
      <c r="HB15" s="9">
        <v>37.734000000000002</v>
      </c>
      <c r="HC15" s="9">
        <v>562.88699999999994</v>
      </c>
      <c r="HD15" s="9">
        <v>464.17599999999999</v>
      </c>
      <c r="HE15" s="9">
        <v>408.45800000000003</v>
      </c>
      <c r="HF15" s="9">
        <v>408.45800000000003</v>
      </c>
      <c r="HG15" s="9">
        <v>29.393000000000001</v>
      </c>
      <c r="HH15" s="9">
        <v>379.06400000000002</v>
      </c>
      <c r="HI15" s="9">
        <v>55.718000000000004</v>
      </c>
      <c r="HJ15" s="9">
        <v>3548.634</v>
      </c>
      <c r="HK15" s="9">
        <v>3308.2040000000002</v>
      </c>
      <c r="HL15" s="9">
        <v>662.69100000000003</v>
      </c>
      <c r="HM15" s="9">
        <v>293.17500000000001</v>
      </c>
      <c r="HN15" s="9">
        <v>115.575</v>
      </c>
      <c r="HO15" s="9">
        <v>143.14099999999999</v>
      </c>
      <c r="HP15" s="9">
        <v>168.04499999999999</v>
      </c>
      <c r="HQ15" s="9">
        <v>90.671000000000006</v>
      </c>
      <c r="HR15" s="9">
        <v>168.17</v>
      </c>
      <c r="HS15" s="9">
        <v>47.829000000000001</v>
      </c>
      <c r="HT15" s="9">
        <v>36.671999999999997</v>
      </c>
      <c r="HU15" s="9">
        <v>88.87</v>
      </c>
      <c r="HV15" s="9">
        <v>90.584000000000003</v>
      </c>
      <c r="HW15" s="9">
        <v>79.262</v>
      </c>
      <c r="HX15" s="9">
        <v>181.11600000000001</v>
      </c>
      <c r="HY15" s="9">
        <v>77.599999999999994</v>
      </c>
      <c r="HZ15" s="9">
        <v>369.51600000000002</v>
      </c>
      <c r="IA15" s="9">
        <v>2645.5129999999999</v>
      </c>
      <c r="IB15" s="9">
        <v>2135.4340000000002</v>
      </c>
      <c r="IC15" s="9">
        <v>2001.297</v>
      </c>
      <c r="ID15" s="9">
        <v>69.539000000000001</v>
      </c>
      <c r="IE15" s="9">
        <v>64.597999999999999</v>
      </c>
      <c r="IF15" s="9">
        <v>75.599000000000004</v>
      </c>
      <c r="IG15" s="9">
        <v>35.590000000000003</v>
      </c>
      <c r="IH15" s="9">
        <v>20.558</v>
      </c>
      <c r="II15" s="9">
        <v>1664</v>
      </c>
      <c r="IJ15" s="9">
        <v>122.813</v>
      </c>
      <c r="IK15" s="9">
        <v>94.048000000000002</v>
      </c>
      <c r="IL15" s="9">
        <v>254.572</v>
      </c>
      <c r="IM15" s="9">
        <v>399.286</v>
      </c>
      <c r="IN15" s="9">
        <v>1736.1469999999999</v>
      </c>
      <c r="IO15" s="9">
        <v>510.07900000000001</v>
      </c>
      <c r="IP15" s="9">
        <v>240.43</v>
      </c>
      <c r="IQ15" s="9">
        <v>3097.26</v>
      </c>
    </row>
    <row r="16" spans="1:251">
      <c r="A16" s="10">
        <v>43862</v>
      </c>
      <c r="B16" s="9">
        <v>31.594999999999999</v>
      </c>
      <c r="C16" s="9">
        <v>19.923999999999999</v>
      </c>
      <c r="D16" s="9">
        <v>155.08000000000001</v>
      </c>
      <c r="E16" s="9">
        <v>38.262999999999998</v>
      </c>
      <c r="F16" s="9">
        <v>16.640999999999998</v>
      </c>
      <c r="G16" s="9">
        <v>248.11600000000001</v>
      </c>
      <c r="H16" s="9">
        <v>333.12400000000002</v>
      </c>
      <c r="I16" s="9">
        <v>307.98700000000002</v>
      </c>
      <c r="J16" s="9">
        <v>24.218</v>
      </c>
      <c r="K16" s="9">
        <v>23.634</v>
      </c>
      <c r="L16" s="9">
        <v>7.5449999999999999</v>
      </c>
      <c r="M16" s="9">
        <v>16.088999999999999</v>
      </c>
      <c r="N16" s="9">
        <v>12.629</v>
      </c>
      <c r="O16" s="9">
        <v>11.004</v>
      </c>
      <c r="P16" s="9">
        <v>13.291</v>
      </c>
      <c r="Q16" s="9">
        <v>9.3879999999999999</v>
      </c>
      <c r="R16" s="9">
        <v>0.95499999999999996</v>
      </c>
      <c r="S16" s="9">
        <v>4.7460000000000004</v>
      </c>
      <c r="T16" s="9">
        <v>9.8610000000000007</v>
      </c>
      <c r="U16" s="9">
        <v>9.0269999999999992</v>
      </c>
      <c r="V16" s="9">
        <v>14.976000000000001</v>
      </c>
      <c r="W16" s="9">
        <v>8.6579999999999995</v>
      </c>
      <c r="X16" s="9">
        <v>0.58399999999999996</v>
      </c>
      <c r="Y16" s="9">
        <v>283.76900000000001</v>
      </c>
      <c r="Z16" s="9">
        <v>238.09899999999999</v>
      </c>
      <c r="AA16" s="9">
        <v>229.386</v>
      </c>
      <c r="AB16" s="9">
        <v>1.1519999999999999</v>
      </c>
      <c r="AC16" s="9">
        <v>7.5609999999999999</v>
      </c>
      <c r="AD16" s="9">
        <v>1.1519999999999999</v>
      </c>
      <c r="AE16" s="9">
        <v>6.8220000000000001</v>
      </c>
      <c r="AF16" s="9">
        <v>0.73899999999999999</v>
      </c>
      <c r="AG16" s="9">
        <v>163.01400000000001</v>
      </c>
      <c r="AH16" s="9">
        <v>8.6809999999999992</v>
      </c>
      <c r="AI16" s="9">
        <v>11.198</v>
      </c>
      <c r="AJ16" s="9">
        <v>55.206000000000003</v>
      </c>
      <c r="AK16" s="9">
        <v>23.82</v>
      </c>
      <c r="AL16" s="9">
        <v>214.279</v>
      </c>
      <c r="AM16" s="9">
        <v>45.670999999999999</v>
      </c>
      <c r="AN16" s="9">
        <v>25.137</v>
      </c>
      <c r="AO16" s="9">
        <v>333.12400000000002</v>
      </c>
      <c r="AP16" s="9">
        <v>1295.451</v>
      </c>
      <c r="AQ16" s="9">
        <v>1244.8489999999999</v>
      </c>
      <c r="AR16" s="9">
        <v>111.553</v>
      </c>
      <c r="AS16" s="9">
        <v>105.194</v>
      </c>
      <c r="AT16" s="9">
        <v>55.591000000000001</v>
      </c>
      <c r="AU16" s="9">
        <v>49.603000000000002</v>
      </c>
      <c r="AV16" s="9">
        <v>79.450999999999993</v>
      </c>
      <c r="AW16" s="9">
        <v>25.742999999999999</v>
      </c>
      <c r="AX16" s="9">
        <v>88.62</v>
      </c>
      <c r="AY16" s="9">
        <v>0</v>
      </c>
      <c r="AZ16" s="9">
        <v>16.574000000000002</v>
      </c>
      <c r="BA16" s="9">
        <v>49.356000000000002</v>
      </c>
      <c r="BB16" s="9">
        <v>22.959</v>
      </c>
      <c r="BC16" s="9">
        <v>32.878999999999998</v>
      </c>
      <c r="BD16" s="9">
        <v>78.328000000000003</v>
      </c>
      <c r="BE16" s="9">
        <v>26.867000000000001</v>
      </c>
      <c r="BF16" s="9">
        <v>6.3579999999999997</v>
      </c>
      <c r="BG16" s="9">
        <v>1133.296</v>
      </c>
      <c r="BH16" s="9">
        <v>918.375</v>
      </c>
      <c r="BI16" s="9">
        <v>864.96100000000001</v>
      </c>
      <c r="BJ16" s="9">
        <v>28.884</v>
      </c>
      <c r="BK16" s="9">
        <v>24.530999999999999</v>
      </c>
      <c r="BL16" s="9">
        <v>35.527999999999999</v>
      </c>
      <c r="BM16" s="9">
        <v>0</v>
      </c>
      <c r="BN16" s="9">
        <v>17.885999999999999</v>
      </c>
      <c r="BO16" s="9">
        <v>725.90099999999995</v>
      </c>
      <c r="BP16" s="9">
        <v>62.548000000000002</v>
      </c>
      <c r="BQ16" s="9">
        <v>33.573999999999998</v>
      </c>
      <c r="BR16" s="9">
        <v>96.352000000000004</v>
      </c>
      <c r="BS16" s="9">
        <v>191.876</v>
      </c>
      <c r="BT16" s="9">
        <v>726.5</v>
      </c>
      <c r="BU16" s="9">
        <v>214.92099999999999</v>
      </c>
      <c r="BV16" s="9">
        <v>50.601999999999997</v>
      </c>
      <c r="BW16" s="9">
        <v>1295.451</v>
      </c>
      <c r="BX16" s="9">
        <v>486.87400000000002</v>
      </c>
      <c r="BY16" s="9">
        <v>461.11900000000003</v>
      </c>
      <c r="BZ16" s="9">
        <v>30.285</v>
      </c>
      <c r="CA16" s="9">
        <v>29.602</v>
      </c>
      <c r="CB16" s="9">
        <v>13.92</v>
      </c>
      <c r="CC16" s="9">
        <v>15.682</v>
      </c>
      <c r="CD16" s="9">
        <v>18.706</v>
      </c>
      <c r="CE16" s="9">
        <v>10.895</v>
      </c>
      <c r="CF16" s="9">
        <v>14.041</v>
      </c>
      <c r="CG16" s="9">
        <v>5.7690000000000001</v>
      </c>
      <c r="CH16" s="9">
        <v>9.7919999999999998</v>
      </c>
      <c r="CI16" s="9">
        <v>10.273999999999999</v>
      </c>
      <c r="CJ16" s="9">
        <v>7.609</v>
      </c>
      <c r="CK16" s="9">
        <v>11.718999999999999</v>
      </c>
      <c r="CL16" s="9">
        <v>22.593</v>
      </c>
      <c r="CM16" s="9">
        <v>7.0090000000000003</v>
      </c>
      <c r="CN16" s="9">
        <v>0.68300000000000005</v>
      </c>
      <c r="CO16" s="9">
        <v>430.83499999999998</v>
      </c>
      <c r="CP16" s="9">
        <v>324.87400000000002</v>
      </c>
      <c r="CQ16" s="9">
        <v>309.101</v>
      </c>
      <c r="CR16" s="9">
        <v>7.492</v>
      </c>
      <c r="CS16" s="9">
        <v>8.2810000000000006</v>
      </c>
      <c r="CT16" s="9">
        <v>6.1779999999999999</v>
      </c>
      <c r="CU16" s="9">
        <v>4.4729999999999999</v>
      </c>
      <c r="CV16" s="9">
        <v>5.1219999999999999</v>
      </c>
      <c r="CW16" s="9">
        <v>268.96300000000002</v>
      </c>
      <c r="CX16" s="9">
        <v>12.582000000000001</v>
      </c>
      <c r="CY16" s="9">
        <v>11.042</v>
      </c>
      <c r="CZ16" s="9">
        <v>32.286999999999999</v>
      </c>
      <c r="DA16" s="9">
        <v>53.552999999999997</v>
      </c>
      <c r="DB16" s="9">
        <v>271.32100000000003</v>
      </c>
      <c r="DC16" s="9">
        <v>105.96</v>
      </c>
      <c r="DD16" s="9">
        <v>25.754999999999999</v>
      </c>
      <c r="DE16" s="9">
        <v>486.87400000000002</v>
      </c>
      <c r="DF16" s="9">
        <v>545.90899999999999</v>
      </c>
      <c r="DG16" s="9">
        <v>520.65300000000002</v>
      </c>
      <c r="DH16" s="9">
        <v>37.756999999999998</v>
      </c>
      <c r="DI16" s="9">
        <v>33.654000000000003</v>
      </c>
      <c r="DJ16" s="9">
        <v>22.033000000000001</v>
      </c>
      <c r="DK16" s="9">
        <v>11.62</v>
      </c>
      <c r="DL16" s="9">
        <v>28.010999999999999</v>
      </c>
      <c r="DM16" s="9">
        <v>5.6429999999999998</v>
      </c>
      <c r="DN16" s="9">
        <v>22.780999999999999</v>
      </c>
      <c r="DO16" s="9">
        <v>3.5339999999999998</v>
      </c>
      <c r="DP16" s="9">
        <v>7.3390000000000004</v>
      </c>
      <c r="DQ16" s="9">
        <v>15.659000000000001</v>
      </c>
      <c r="DR16" s="9">
        <v>10.342000000000001</v>
      </c>
      <c r="DS16" s="9">
        <v>7.6529999999999996</v>
      </c>
      <c r="DT16" s="9">
        <v>25.199000000000002</v>
      </c>
      <c r="DU16" s="9">
        <v>8.4550000000000001</v>
      </c>
      <c r="DV16" s="9">
        <v>4.1040000000000001</v>
      </c>
      <c r="DW16" s="9">
        <v>482.89600000000002</v>
      </c>
      <c r="DX16" s="9">
        <v>339.20600000000002</v>
      </c>
      <c r="DY16" s="9">
        <v>325.959</v>
      </c>
      <c r="DZ16" s="9">
        <v>4.8140000000000001</v>
      </c>
      <c r="EA16" s="9">
        <v>8.4320000000000004</v>
      </c>
      <c r="EB16" s="9">
        <v>2.3929999999999998</v>
      </c>
      <c r="EC16" s="9">
        <v>6.1660000000000004</v>
      </c>
      <c r="ED16" s="9">
        <v>4.6879999999999997</v>
      </c>
      <c r="EE16" s="9">
        <v>272.00400000000002</v>
      </c>
      <c r="EF16" s="9">
        <v>11.867000000000001</v>
      </c>
      <c r="EG16" s="9">
        <v>14.214</v>
      </c>
      <c r="EH16" s="9">
        <v>41.12</v>
      </c>
      <c r="EI16" s="9">
        <v>35.090000000000003</v>
      </c>
      <c r="EJ16" s="9">
        <v>304.11500000000001</v>
      </c>
      <c r="EK16" s="9">
        <v>143.69</v>
      </c>
      <c r="EL16" s="9">
        <v>25.256</v>
      </c>
      <c r="EM16" s="9">
        <v>545.90899999999999</v>
      </c>
      <c r="EN16" s="9">
        <v>905.11599999999999</v>
      </c>
      <c r="EO16" s="9">
        <v>853.45799999999997</v>
      </c>
      <c r="EP16" s="9">
        <v>78.242000000000004</v>
      </c>
      <c r="EQ16" s="9">
        <v>71.983999999999995</v>
      </c>
      <c r="ER16" s="9">
        <v>30.442</v>
      </c>
      <c r="ES16" s="9">
        <v>41.542999999999999</v>
      </c>
      <c r="ET16" s="9">
        <v>46.491</v>
      </c>
      <c r="EU16" s="9">
        <v>25.492999999999999</v>
      </c>
      <c r="EV16" s="9">
        <v>47.343000000000004</v>
      </c>
      <c r="EW16" s="9">
        <v>14.557</v>
      </c>
      <c r="EX16" s="9">
        <v>9.1449999999999996</v>
      </c>
      <c r="EY16" s="9">
        <v>25.532</v>
      </c>
      <c r="EZ16" s="9">
        <v>23.488</v>
      </c>
      <c r="FA16" s="9">
        <v>22.965</v>
      </c>
      <c r="FB16" s="9">
        <v>47.353000000000002</v>
      </c>
      <c r="FC16" s="9">
        <v>24.632000000000001</v>
      </c>
      <c r="FD16" s="9">
        <v>6.2569999999999997</v>
      </c>
      <c r="FE16" s="9">
        <v>775.21699999999998</v>
      </c>
      <c r="FF16" s="9">
        <v>687.65200000000004</v>
      </c>
      <c r="FG16" s="9">
        <v>647.71699999999998</v>
      </c>
      <c r="FH16" s="9">
        <v>18.334</v>
      </c>
      <c r="FI16" s="9">
        <v>21.600999999999999</v>
      </c>
      <c r="FJ16" s="9">
        <v>19.367999999999999</v>
      </c>
      <c r="FK16" s="9">
        <v>17.276</v>
      </c>
      <c r="FL16" s="9">
        <v>3.29</v>
      </c>
      <c r="FM16" s="9">
        <v>518.54700000000003</v>
      </c>
      <c r="FN16" s="9">
        <v>30.283999999999999</v>
      </c>
      <c r="FO16" s="9">
        <v>30.922000000000001</v>
      </c>
      <c r="FP16" s="9">
        <v>107.899</v>
      </c>
      <c r="FQ16" s="9">
        <v>95.32</v>
      </c>
      <c r="FR16" s="9">
        <v>592.33199999999999</v>
      </c>
      <c r="FS16" s="9">
        <v>87.563999999999993</v>
      </c>
      <c r="FT16" s="9">
        <v>51.658000000000001</v>
      </c>
      <c r="FU16" s="9">
        <v>905.11599999999999</v>
      </c>
      <c r="FV16" s="9">
        <v>566.08000000000004</v>
      </c>
      <c r="FW16" s="9">
        <v>524.02099999999996</v>
      </c>
      <c r="FX16" s="9">
        <v>47.503999999999998</v>
      </c>
      <c r="FY16" s="9">
        <v>43.875999999999998</v>
      </c>
      <c r="FZ16" s="9">
        <v>16.367999999999999</v>
      </c>
      <c r="GA16" s="9">
        <v>27.507000000000001</v>
      </c>
      <c r="GB16" s="9">
        <v>24.684999999999999</v>
      </c>
      <c r="GC16" s="9">
        <v>19.190000000000001</v>
      </c>
      <c r="GD16" s="9">
        <v>25.838999999999999</v>
      </c>
      <c r="GE16" s="9">
        <v>18.036999999999999</v>
      </c>
      <c r="GF16" s="9">
        <v>0</v>
      </c>
      <c r="GG16" s="9">
        <v>5.9669999999999996</v>
      </c>
      <c r="GH16" s="9">
        <v>20.835999999999999</v>
      </c>
      <c r="GI16" s="9">
        <v>17.073</v>
      </c>
      <c r="GJ16" s="9">
        <v>30.013000000000002</v>
      </c>
      <c r="GK16" s="9">
        <v>13.863</v>
      </c>
      <c r="GL16" s="9">
        <v>3.629</v>
      </c>
      <c r="GM16" s="9">
        <v>476.517</v>
      </c>
      <c r="GN16" s="9">
        <v>420.56099999999998</v>
      </c>
      <c r="GO16" s="9">
        <v>405.54599999999999</v>
      </c>
      <c r="GP16" s="9">
        <v>2.9119999999999999</v>
      </c>
      <c r="GQ16" s="9">
        <v>12.103</v>
      </c>
      <c r="GR16" s="9">
        <v>4.3719999999999999</v>
      </c>
      <c r="GS16" s="9">
        <v>9.9039999999999999</v>
      </c>
      <c r="GT16" s="9">
        <v>0.73899999999999999</v>
      </c>
      <c r="GU16" s="9">
        <v>285.81400000000002</v>
      </c>
      <c r="GV16" s="9">
        <v>15.206</v>
      </c>
      <c r="GW16" s="9">
        <v>22.75</v>
      </c>
      <c r="GX16" s="9">
        <v>96.790999999999997</v>
      </c>
      <c r="GY16" s="9">
        <v>47.741</v>
      </c>
      <c r="GZ16" s="9">
        <v>372.82</v>
      </c>
      <c r="HA16" s="9">
        <v>55.956000000000003</v>
      </c>
      <c r="HB16" s="9">
        <v>42.058</v>
      </c>
      <c r="HC16" s="9">
        <v>566.08000000000004</v>
      </c>
      <c r="HD16" s="9">
        <v>480.18799999999999</v>
      </c>
      <c r="HE16" s="9">
        <v>407.15499999999997</v>
      </c>
      <c r="HF16" s="9">
        <v>407.15499999999997</v>
      </c>
      <c r="HG16" s="9">
        <v>29.27</v>
      </c>
      <c r="HH16" s="9">
        <v>377.88499999999999</v>
      </c>
      <c r="HI16" s="9">
        <v>73.033000000000001</v>
      </c>
      <c r="HJ16" s="9">
        <v>3628.0419999999999</v>
      </c>
      <c r="HK16" s="9">
        <v>3376.875</v>
      </c>
      <c r="HL16" s="9">
        <v>658.09699999999998</v>
      </c>
      <c r="HM16" s="9">
        <v>296.2</v>
      </c>
      <c r="HN16" s="9">
        <v>136.91300000000001</v>
      </c>
      <c r="HO16" s="9">
        <v>130.185</v>
      </c>
      <c r="HP16" s="9">
        <v>171.35</v>
      </c>
      <c r="HQ16" s="9">
        <v>95.811000000000007</v>
      </c>
      <c r="HR16" s="9">
        <v>169.38200000000001</v>
      </c>
      <c r="HS16" s="9">
        <v>48.628999999999998</v>
      </c>
      <c r="HT16" s="9">
        <v>40.433</v>
      </c>
      <c r="HU16" s="9">
        <v>92.673000000000002</v>
      </c>
      <c r="HV16" s="9">
        <v>82.111000000000004</v>
      </c>
      <c r="HW16" s="9">
        <v>92.891000000000005</v>
      </c>
      <c r="HX16" s="9">
        <v>182.53700000000001</v>
      </c>
      <c r="HY16" s="9">
        <v>85.138000000000005</v>
      </c>
      <c r="HZ16" s="9">
        <v>361.89699999999999</v>
      </c>
      <c r="IA16" s="9">
        <v>2718.7779999999998</v>
      </c>
      <c r="IB16" s="9">
        <v>2190.672</v>
      </c>
      <c r="IC16" s="9">
        <v>2077.8119999999999</v>
      </c>
      <c r="ID16" s="9">
        <v>55.597999999999999</v>
      </c>
      <c r="IE16" s="9">
        <v>55.32</v>
      </c>
      <c r="IF16" s="9">
        <v>54.576000000000001</v>
      </c>
      <c r="IG16" s="9">
        <v>32.543999999999997</v>
      </c>
      <c r="IH16" s="9">
        <v>18.245999999999999</v>
      </c>
      <c r="II16" s="9">
        <v>1657.9680000000001</v>
      </c>
      <c r="IJ16" s="9">
        <v>118.94799999999999</v>
      </c>
      <c r="IK16" s="9">
        <v>124.384</v>
      </c>
      <c r="IL16" s="9">
        <v>289.37299999999999</v>
      </c>
      <c r="IM16" s="9">
        <v>322.416</v>
      </c>
      <c r="IN16" s="9">
        <v>1868.2570000000001</v>
      </c>
      <c r="IO16" s="9">
        <v>528.10599999999999</v>
      </c>
      <c r="IP16" s="9">
        <v>251.167</v>
      </c>
      <c r="IQ16" s="9">
        <v>3203.7809999999999</v>
      </c>
    </row>
    <row r="17" spans="1:251">
      <c r="A17" s="10">
        <v>44228</v>
      </c>
      <c r="B17" s="9">
        <v>31.13</v>
      </c>
      <c r="C17" s="9">
        <v>8.6419999999999995</v>
      </c>
      <c r="D17" s="9">
        <v>160.131</v>
      </c>
      <c r="E17" s="9">
        <v>41.902000000000001</v>
      </c>
      <c r="F17" s="9">
        <v>11.724</v>
      </c>
      <c r="G17" s="9">
        <v>242.583</v>
      </c>
      <c r="H17" s="9">
        <v>314.89299999999997</v>
      </c>
      <c r="I17" s="9">
        <v>294.18799999999999</v>
      </c>
      <c r="J17" s="9">
        <v>27.331</v>
      </c>
      <c r="K17" s="9">
        <v>23.606000000000002</v>
      </c>
      <c r="L17" s="9">
        <v>5.8719999999999999</v>
      </c>
      <c r="M17" s="9">
        <v>17.216999999999999</v>
      </c>
      <c r="N17" s="9">
        <v>13.781000000000001</v>
      </c>
      <c r="O17" s="9">
        <v>9.8239999999999998</v>
      </c>
      <c r="P17" s="9">
        <v>13.833</v>
      </c>
      <c r="Q17" s="9">
        <v>8.7560000000000002</v>
      </c>
      <c r="R17" s="9">
        <v>0.55400000000000005</v>
      </c>
      <c r="S17" s="9">
        <v>5.984</v>
      </c>
      <c r="T17" s="9">
        <v>11.084</v>
      </c>
      <c r="U17" s="9">
        <v>6.5369999999999999</v>
      </c>
      <c r="V17" s="9">
        <v>16.917999999999999</v>
      </c>
      <c r="W17" s="9">
        <v>6.6879999999999997</v>
      </c>
      <c r="X17" s="9">
        <v>3.7250000000000001</v>
      </c>
      <c r="Y17" s="9">
        <v>266.858</v>
      </c>
      <c r="Z17" s="9">
        <v>210.69300000000001</v>
      </c>
      <c r="AA17" s="9">
        <v>204.17500000000001</v>
      </c>
      <c r="AB17" s="9">
        <v>1.2</v>
      </c>
      <c r="AC17" s="9">
        <v>5.3179999999999996</v>
      </c>
      <c r="AD17" s="9">
        <v>2.298</v>
      </c>
      <c r="AE17" s="9">
        <v>2.431</v>
      </c>
      <c r="AF17" s="9">
        <v>1.02</v>
      </c>
      <c r="AG17" s="9">
        <v>145.309</v>
      </c>
      <c r="AH17" s="9">
        <v>14.307</v>
      </c>
      <c r="AI17" s="9">
        <v>14.099</v>
      </c>
      <c r="AJ17" s="9">
        <v>36.978000000000002</v>
      </c>
      <c r="AK17" s="9">
        <v>18.164999999999999</v>
      </c>
      <c r="AL17" s="9">
        <v>192.52799999999999</v>
      </c>
      <c r="AM17" s="9">
        <v>56.164999999999999</v>
      </c>
      <c r="AN17" s="9">
        <v>20.704999999999998</v>
      </c>
      <c r="AO17" s="9">
        <v>314.89299999999997</v>
      </c>
      <c r="AP17" s="9">
        <v>1389.221</v>
      </c>
      <c r="AQ17" s="9">
        <v>1332.345</v>
      </c>
      <c r="AR17" s="9">
        <v>77.766000000000005</v>
      </c>
      <c r="AS17" s="9">
        <v>68.819999999999993</v>
      </c>
      <c r="AT17" s="9">
        <v>29.721</v>
      </c>
      <c r="AU17" s="9">
        <v>39.098999999999997</v>
      </c>
      <c r="AV17" s="9">
        <v>54.365000000000002</v>
      </c>
      <c r="AW17" s="9">
        <v>14.455</v>
      </c>
      <c r="AX17" s="9">
        <v>61.569000000000003</v>
      </c>
      <c r="AY17" s="9">
        <v>0</v>
      </c>
      <c r="AZ17" s="9">
        <v>7.2510000000000003</v>
      </c>
      <c r="BA17" s="9">
        <v>32.479999999999997</v>
      </c>
      <c r="BB17" s="9">
        <v>17.169</v>
      </c>
      <c r="BC17" s="9">
        <v>19.170999999999999</v>
      </c>
      <c r="BD17" s="9">
        <v>50.741999999999997</v>
      </c>
      <c r="BE17" s="9">
        <v>18.077999999999999</v>
      </c>
      <c r="BF17" s="9">
        <v>8.9459999999999997</v>
      </c>
      <c r="BG17" s="9">
        <v>1254.579</v>
      </c>
      <c r="BH17" s="9">
        <v>987.654</v>
      </c>
      <c r="BI17" s="9">
        <v>933.87800000000004</v>
      </c>
      <c r="BJ17" s="9">
        <v>36.296999999999997</v>
      </c>
      <c r="BK17" s="9">
        <v>15.975</v>
      </c>
      <c r="BL17" s="9">
        <v>47.244</v>
      </c>
      <c r="BM17" s="9">
        <v>1.1879999999999999</v>
      </c>
      <c r="BN17" s="9">
        <v>3.84</v>
      </c>
      <c r="BO17" s="9">
        <v>758.654</v>
      </c>
      <c r="BP17" s="9">
        <v>59.765999999999998</v>
      </c>
      <c r="BQ17" s="9">
        <v>48.750999999999998</v>
      </c>
      <c r="BR17" s="9">
        <v>120.48399999999999</v>
      </c>
      <c r="BS17" s="9">
        <v>171.429</v>
      </c>
      <c r="BT17" s="9">
        <v>816.22500000000002</v>
      </c>
      <c r="BU17" s="9">
        <v>266.92500000000001</v>
      </c>
      <c r="BV17" s="9">
        <v>56.875999999999998</v>
      </c>
      <c r="BW17" s="9">
        <v>1389.221</v>
      </c>
      <c r="BX17" s="9">
        <v>455.29700000000003</v>
      </c>
      <c r="BY17" s="9">
        <v>437.31599999999997</v>
      </c>
      <c r="BZ17" s="9">
        <v>36.362000000000002</v>
      </c>
      <c r="CA17" s="9">
        <v>32.037999999999997</v>
      </c>
      <c r="CB17" s="9">
        <v>15.801</v>
      </c>
      <c r="CC17" s="9">
        <v>16.236999999999998</v>
      </c>
      <c r="CD17" s="9">
        <v>20.198</v>
      </c>
      <c r="CE17" s="9">
        <v>11.84</v>
      </c>
      <c r="CF17" s="9">
        <v>17.494</v>
      </c>
      <c r="CG17" s="9">
        <v>5.3259999999999996</v>
      </c>
      <c r="CH17" s="9">
        <v>9.2170000000000005</v>
      </c>
      <c r="CI17" s="9">
        <v>11.67</v>
      </c>
      <c r="CJ17" s="9">
        <v>3.516</v>
      </c>
      <c r="CK17" s="9">
        <v>16.850999999999999</v>
      </c>
      <c r="CL17" s="9">
        <v>16.988</v>
      </c>
      <c r="CM17" s="9">
        <v>15.05</v>
      </c>
      <c r="CN17" s="9">
        <v>4.3239999999999998</v>
      </c>
      <c r="CO17" s="9">
        <v>400.95400000000001</v>
      </c>
      <c r="CP17" s="9">
        <v>310.80500000000001</v>
      </c>
      <c r="CQ17" s="9">
        <v>300.495</v>
      </c>
      <c r="CR17" s="9">
        <v>4.2510000000000003</v>
      </c>
      <c r="CS17" s="9">
        <v>6.0590000000000002</v>
      </c>
      <c r="CT17" s="9">
        <v>5.2679999999999998</v>
      </c>
      <c r="CU17" s="9">
        <v>2.8839999999999999</v>
      </c>
      <c r="CV17" s="9">
        <v>2.157</v>
      </c>
      <c r="CW17" s="9">
        <v>235.97900000000001</v>
      </c>
      <c r="CX17" s="9">
        <v>23.122</v>
      </c>
      <c r="CY17" s="9">
        <v>18.684999999999999</v>
      </c>
      <c r="CZ17" s="9">
        <v>33.018999999999998</v>
      </c>
      <c r="DA17" s="9">
        <v>54.283999999999999</v>
      </c>
      <c r="DB17" s="9">
        <v>256.52100000000002</v>
      </c>
      <c r="DC17" s="9">
        <v>90.15</v>
      </c>
      <c r="DD17" s="9">
        <v>17.981000000000002</v>
      </c>
      <c r="DE17" s="9">
        <v>455.29700000000003</v>
      </c>
      <c r="DF17" s="9">
        <v>545.86199999999997</v>
      </c>
      <c r="DG17" s="9">
        <v>519.904</v>
      </c>
      <c r="DH17" s="9">
        <v>35.58</v>
      </c>
      <c r="DI17" s="9">
        <v>32.402999999999999</v>
      </c>
      <c r="DJ17" s="9">
        <v>19.491</v>
      </c>
      <c r="DK17" s="9">
        <v>12.912000000000001</v>
      </c>
      <c r="DL17" s="9">
        <v>20.927</v>
      </c>
      <c r="DM17" s="9">
        <v>11.476000000000001</v>
      </c>
      <c r="DN17" s="9">
        <v>17.73</v>
      </c>
      <c r="DO17" s="9">
        <v>3.8759999999999999</v>
      </c>
      <c r="DP17" s="9">
        <v>9.4990000000000006</v>
      </c>
      <c r="DQ17" s="9">
        <v>13.157</v>
      </c>
      <c r="DR17" s="9">
        <v>8.9269999999999996</v>
      </c>
      <c r="DS17" s="9">
        <v>10.319000000000001</v>
      </c>
      <c r="DT17" s="9">
        <v>20.152999999999999</v>
      </c>
      <c r="DU17" s="9">
        <v>12.25</v>
      </c>
      <c r="DV17" s="9">
        <v>3.177</v>
      </c>
      <c r="DW17" s="9">
        <v>484.32400000000001</v>
      </c>
      <c r="DX17" s="9">
        <v>357.10500000000002</v>
      </c>
      <c r="DY17" s="9">
        <v>347.86</v>
      </c>
      <c r="DZ17" s="9">
        <v>5.4909999999999997</v>
      </c>
      <c r="EA17" s="9">
        <v>3.754</v>
      </c>
      <c r="EB17" s="9">
        <v>5.4909999999999997</v>
      </c>
      <c r="EC17" s="9">
        <v>1.742</v>
      </c>
      <c r="ED17" s="9">
        <v>2.0129999999999999</v>
      </c>
      <c r="EE17" s="9">
        <v>282.17399999999998</v>
      </c>
      <c r="EF17" s="9">
        <v>19.004999999999999</v>
      </c>
      <c r="EG17" s="9">
        <v>18.332999999999998</v>
      </c>
      <c r="EH17" s="9">
        <v>37.593000000000004</v>
      </c>
      <c r="EI17" s="9">
        <v>47.267000000000003</v>
      </c>
      <c r="EJ17" s="9">
        <v>309.83800000000002</v>
      </c>
      <c r="EK17" s="9">
        <v>127.218</v>
      </c>
      <c r="EL17" s="9">
        <v>25.957999999999998</v>
      </c>
      <c r="EM17" s="9">
        <v>545.86199999999997</v>
      </c>
      <c r="EN17" s="9">
        <v>854.69899999999996</v>
      </c>
      <c r="EO17" s="9">
        <v>805.33600000000001</v>
      </c>
      <c r="EP17" s="9">
        <v>64.906999999999996</v>
      </c>
      <c r="EQ17" s="9">
        <v>58.823</v>
      </c>
      <c r="ER17" s="9">
        <v>17.701000000000001</v>
      </c>
      <c r="ES17" s="9">
        <v>40.604999999999997</v>
      </c>
      <c r="ET17" s="9">
        <v>36.326999999999998</v>
      </c>
      <c r="EU17" s="9">
        <v>22.495999999999999</v>
      </c>
      <c r="EV17" s="9">
        <v>38.302</v>
      </c>
      <c r="EW17" s="9">
        <v>14.028</v>
      </c>
      <c r="EX17" s="9">
        <v>6.4930000000000003</v>
      </c>
      <c r="EY17" s="9">
        <v>16.803000000000001</v>
      </c>
      <c r="EZ17" s="9">
        <v>23.995999999999999</v>
      </c>
      <c r="FA17" s="9">
        <v>18.024000000000001</v>
      </c>
      <c r="FB17" s="9">
        <v>35.668999999999997</v>
      </c>
      <c r="FC17" s="9">
        <v>23.154</v>
      </c>
      <c r="FD17" s="9">
        <v>6.0839999999999996</v>
      </c>
      <c r="FE17" s="9">
        <v>740.43</v>
      </c>
      <c r="FF17" s="9">
        <v>656.02300000000002</v>
      </c>
      <c r="FG17" s="9">
        <v>626.96600000000001</v>
      </c>
      <c r="FH17" s="9">
        <v>14.782</v>
      </c>
      <c r="FI17" s="9">
        <v>14.275</v>
      </c>
      <c r="FJ17" s="9">
        <v>13.362</v>
      </c>
      <c r="FK17" s="9">
        <v>9.9380000000000006</v>
      </c>
      <c r="FL17" s="9">
        <v>5.2290000000000001</v>
      </c>
      <c r="FM17" s="9">
        <v>476.65699999999998</v>
      </c>
      <c r="FN17" s="9">
        <v>36.558999999999997</v>
      </c>
      <c r="FO17" s="9">
        <v>39.982999999999997</v>
      </c>
      <c r="FP17" s="9">
        <v>102.82599999999999</v>
      </c>
      <c r="FQ17" s="9">
        <v>71.05</v>
      </c>
      <c r="FR17" s="9">
        <v>584.97299999999996</v>
      </c>
      <c r="FS17" s="9">
        <v>84.406000000000006</v>
      </c>
      <c r="FT17" s="9">
        <v>49.363</v>
      </c>
      <c r="FU17" s="9">
        <v>854.69899999999996</v>
      </c>
      <c r="FV17" s="9">
        <v>521.28599999999994</v>
      </c>
      <c r="FW17" s="9">
        <v>488.173</v>
      </c>
      <c r="FX17" s="9">
        <v>59.783999999999999</v>
      </c>
      <c r="FY17" s="9">
        <v>51.926000000000002</v>
      </c>
      <c r="FZ17" s="9">
        <v>14.475</v>
      </c>
      <c r="GA17" s="9">
        <v>37.451000000000001</v>
      </c>
      <c r="GB17" s="9">
        <v>27.742999999999999</v>
      </c>
      <c r="GC17" s="9">
        <v>24.183</v>
      </c>
      <c r="GD17" s="9">
        <v>28.172999999999998</v>
      </c>
      <c r="GE17" s="9">
        <v>23.753</v>
      </c>
      <c r="GF17" s="9">
        <v>0</v>
      </c>
      <c r="GG17" s="9">
        <v>13.79</v>
      </c>
      <c r="GH17" s="9">
        <v>24.021999999999998</v>
      </c>
      <c r="GI17" s="9">
        <v>14.114000000000001</v>
      </c>
      <c r="GJ17" s="9">
        <v>35.558999999999997</v>
      </c>
      <c r="GK17" s="9">
        <v>16.367000000000001</v>
      </c>
      <c r="GL17" s="9">
        <v>7.8579999999999997</v>
      </c>
      <c r="GM17" s="9">
        <v>428.38799999999998</v>
      </c>
      <c r="GN17" s="9">
        <v>369.73099999999999</v>
      </c>
      <c r="GO17" s="9">
        <v>357.91899999999998</v>
      </c>
      <c r="GP17" s="9">
        <v>4.4610000000000003</v>
      </c>
      <c r="GQ17" s="9">
        <v>7.351</v>
      </c>
      <c r="GR17" s="9">
        <v>4.6550000000000002</v>
      </c>
      <c r="GS17" s="9">
        <v>6.6980000000000004</v>
      </c>
      <c r="GT17" s="9">
        <v>0.45900000000000002</v>
      </c>
      <c r="GU17" s="9">
        <v>241.11500000000001</v>
      </c>
      <c r="GV17" s="9">
        <v>25.885999999999999</v>
      </c>
      <c r="GW17" s="9">
        <v>29.32</v>
      </c>
      <c r="GX17" s="9">
        <v>73.411000000000001</v>
      </c>
      <c r="GY17" s="9">
        <v>30.664000000000001</v>
      </c>
      <c r="GZ17" s="9">
        <v>339.06700000000001</v>
      </c>
      <c r="HA17" s="9">
        <v>58.656999999999996</v>
      </c>
      <c r="HB17" s="9">
        <v>33.113</v>
      </c>
      <c r="HC17" s="9">
        <v>521.28599999999994</v>
      </c>
      <c r="HD17" s="9">
        <v>461.62599999999998</v>
      </c>
      <c r="HE17" s="9">
        <v>406.25099999999998</v>
      </c>
      <c r="HF17" s="9">
        <v>406.25099999999998</v>
      </c>
      <c r="HG17" s="9">
        <v>28.135999999999999</v>
      </c>
      <c r="HH17" s="9">
        <v>378.11399999999998</v>
      </c>
      <c r="HI17" s="9">
        <v>55.375</v>
      </c>
      <c r="HJ17" s="9">
        <v>3525.759</v>
      </c>
      <c r="HK17" s="9">
        <v>3307.5279999999998</v>
      </c>
      <c r="HL17" s="9">
        <v>544.52300000000002</v>
      </c>
      <c r="HM17" s="9">
        <v>233.541</v>
      </c>
      <c r="HN17" s="9">
        <v>87.108999999999995</v>
      </c>
      <c r="HO17" s="9">
        <v>123.348</v>
      </c>
      <c r="HP17" s="9">
        <v>130.03200000000001</v>
      </c>
      <c r="HQ17" s="9">
        <v>79.688000000000002</v>
      </c>
      <c r="HR17" s="9">
        <v>134.28399999999999</v>
      </c>
      <c r="HS17" s="9">
        <v>37.725999999999999</v>
      </c>
      <c r="HT17" s="9">
        <v>35.58</v>
      </c>
      <c r="HU17" s="9">
        <v>70.043000000000006</v>
      </c>
      <c r="HV17" s="9">
        <v>78.566999999999993</v>
      </c>
      <c r="HW17" s="9">
        <v>61.847000000000001</v>
      </c>
      <c r="HX17" s="9">
        <v>138.69999999999999</v>
      </c>
      <c r="HY17" s="9">
        <v>71.757000000000005</v>
      </c>
      <c r="HZ17" s="9">
        <v>310.98200000000003</v>
      </c>
      <c r="IA17" s="9">
        <v>2763.0050000000001</v>
      </c>
      <c r="IB17" s="9">
        <v>2230.473</v>
      </c>
      <c r="IC17" s="9">
        <v>2107.806</v>
      </c>
      <c r="ID17" s="9">
        <v>69.759</v>
      </c>
      <c r="IE17" s="9">
        <v>51.186</v>
      </c>
      <c r="IF17" s="9">
        <v>70.394999999999996</v>
      </c>
      <c r="IG17" s="9">
        <v>30.164000000000001</v>
      </c>
      <c r="IH17" s="9">
        <v>18.283000000000001</v>
      </c>
      <c r="II17" s="9">
        <v>1556.348</v>
      </c>
      <c r="IJ17" s="9">
        <v>185.69399999999999</v>
      </c>
      <c r="IK17" s="9">
        <v>163.28800000000001</v>
      </c>
      <c r="IL17" s="9">
        <v>325.14299999999997</v>
      </c>
      <c r="IM17" s="9">
        <v>366.77199999999999</v>
      </c>
      <c r="IN17" s="9">
        <v>1863.701</v>
      </c>
      <c r="IO17" s="9">
        <v>532.53099999999995</v>
      </c>
      <c r="IP17" s="9">
        <v>218.23099999999999</v>
      </c>
      <c r="IQ17" s="9">
        <v>3190.1289999999999</v>
      </c>
    </row>
    <row r="18" spans="1:251">
      <c r="A18" s="10">
        <v>44593</v>
      </c>
      <c r="B18" s="9">
        <v>30.003</v>
      </c>
      <c r="C18" s="9">
        <v>11.192</v>
      </c>
      <c r="D18" s="9">
        <v>153.816</v>
      </c>
      <c r="E18" s="9">
        <v>30.16</v>
      </c>
      <c r="F18" s="9">
        <v>15.281000000000001</v>
      </c>
      <c r="G18" s="9">
        <v>230.55</v>
      </c>
      <c r="H18" s="9">
        <v>272.03500000000003</v>
      </c>
      <c r="I18" s="9">
        <v>248.58099999999999</v>
      </c>
      <c r="J18" s="9">
        <v>19.052</v>
      </c>
      <c r="K18" s="9">
        <v>14.772</v>
      </c>
      <c r="L18" s="9">
        <v>6.827</v>
      </c>
      <c r="M18" s="9">
        <v>7.9450000000000003</v>
      </c>
      <c r="N18" s="9">
        <v>8.2810000000000006</v>
      </c>
      <c r="O18" s="9">
        <v>6.4909999999999997</v>
      </c>
      <c r="P18" s="9">
        <v>8.952</v>
      </c>
      <c r="Q18" s="9">
        <v>4.49</v>
      </c>
      <c r="R18" s="9">
        <v>0</v>
      </c>
      <c r="S18" s="9">
        <v>4.3259999999999996</v>
      </c>
      <c r="T18" s="9">
        <v>4.2640000000000002</v>
      </c>
      <c r="U18" s="9">
        <v>6.1820000000000004</v>
      </c>
      <c r="V18" s="9">
        <v>9.2059999999999995</v>
      </c>
      <c r="W18" s="9">
        <v>5.5659999999999998</v>
      </c>
      <c r="X18" s="9">
        <v>4.28</v>
      </c>
      <c r="Y18" s="9">
        <v>229.529</v>
      </c>
      <c r="Z18" s="9">
        <v>170.19800000000001</v>
      </c>
      <c r="AA18" s="9">
        <v>166.45</v>
      </c>
      <c r="AB18" s="9">
        <v>1.458</v>
      </c>
      <c r="AC18" s="9">
        <v>2.2890000000000001</v>
      </c>
      <c r="AD18" s="9">
        <v>0.58199999999999996</v>
      </c>
      <c r="AE18" s="9">
        <v>1.79</v>
      </c>
      <c r="AF18" s="9">
        <v>0.876</v>
      </c>
      <c r="AG18" s="9">
        <v>110.842</v>
      </c>
      <c r="AH18" s="9">
        <v>7.2850000000000001</v>
      </c>
      <c r="AI18" s="9">
        <v>9.75</v>
      </c>
      <c r="AJ18" s="9">
        <v>42.322000000000003</v>
      </c>
      <c r="AK18" s="9">
        <v>12.548</v>
      </c>
      <c r="AL18" s="9">
        <v>157.65</v>
      </c>
      <c r="AM18" s="9">
        <v>59.331000000000003</v>
      </c>
      <c r="AN18" s="9">
        <v>23.454000000000001</v>
      </c>
      <c r="AO18" s="9">
        <v>272.03500000000003</v>
      </c>
      <c r="AP18" s="9">
        <v>1463.1569999999999</v>
      </c>
      <c r="AQ18" s="9">
        <v>1406.3130000000001</v>
      </c>
      <c r="AR18" s="9">
        <v>135.35</v>
      </c>
      <c r="AS18" s="9">
        <v>122.244</v>
      </c>
      <c r="AT18" s="9">
        <v>59.792000000000002</v>
      </c>
      <c r="AU18" s="9">
        <v>62.451999999999998</v>
      </c>
      <c r="AV18" s="9">
        <v>92.564999999999998</v>
      </c>
      <c r="AW18" s="9">
        <v>29.678999999999998</v>
      </c>
      <c r="AX18" s="9">
        <v>100.462</v>
      </c>
      <c r="AY18" s="9">
        <v>0</v>
      </c>
      <c r="AZ18" s="9">
        <v>21.782</v>
      </c>
      <c r="BA18" s="9">
        <v>49.881999999999998</v>
      </c>
      <c r="BB18" s="9">
        <v>31.742000000000001</v>
      </c>
      <c r="BC18" s="9">
        <v>40.619999999999997</v>
      </c>
      <c r="BD18" s="9">
        <v>94.346000000000004</v>
      </c>
      <c r="BE18" s="9">
        <v>27.896999999999998</v>
      </c>
      <c r="BF18" s="9">
        <v>13.106</v>
      </c>
      <c r="BG18" s="9">
        <v>1270.963</v>
      </c>
      <c r="BH18" s="9">
        <v>1028.172</v>
      </c>
      <c r="BI18" s="9">
        <v>968.33799999999997</v>
      </c>
      <c r="BJ18" s="9">
        <v>40.743000000000002</v>
      </c>
      <c r="BK18" s="9">
        <v>19.09</v>
      </c>
      <c r="BL18" s="9">
        <v>45.445999999999998</v>
      </c>
      <c r="BM18" s="9">
        <v>2.226</v>
      </c>
      <c r="BN18" s="9">
        <v>12.16</v>
      </c>
      <c r="BO18" s="9">
        <v>794.11</v>
      </c>
      <c r="BP18" s="9">
        <v>65.239000000000004</v>
      </c>
      <c r="BQ18" s="9">
        <v>47.02</v>
      </c>
      <c r="BR18" s="9">
        <v>121.803</v>
      </c>
      <c r="BS18" s="9">
        <v>216.601</v>
      </c>
      <c r="BT18" s="9">
        <v>811.57</v>
      </c>
      <c r="BU18" s="9">
        <v>242.791</v>
      </c>
      <c r="BV18" s="9">
        <v>56.844000000000001</v>
      </c>
      <c r="BW18" s="9">
        <v>1463.1569999999999</v>
      </c>
      <c r="BX18" s="9">
        <v>476.18</v>
      </c>
      <c r="BY18" s="9">
        <v>452.14299999999997</v>
      </c>
      <c r="BZ18" s="9">
        <v>31.994</v>
      </c>
      <c r="CA18" s="9">
        <v>29.181000000000001</v>
      </c>
      <c r="CB18" s="9">
        <v>13.56</v>
      </c>
      <c r="CC18" s="9">
        <v>15.621</v>
      </c>
      <c r="CD18" s="9">
        <v>16.760999999999999</v>
      </c>
      <c r="CE18" s="9">
        <v>12.420999999999999</v>
      </c>
      <c r="CF18" s="9">
        <v>15.573</v>
      </c>
      <c r="CG18" s="9">
        <v>8.8000000000000007</v>
      </c>
      <c r="CH18" s="9">
        <v>4.8090000000000002</v>
      </c>
      <c r="CI18" s="9">
        <v>10.041</v>
      </c>
      <c r="CJ18" s="9">
        <v>7.7359999999999998</v>
      </c>
      <c r="CK18" s="9">
        <v>11.404</v>
      </c>
      <c r="CL18" s="9">
        <v>22.343</v>
      </c>
      <c r="CM18" s="9">
        <v>6.8390000000000004</v>
      </c>
      <c r="CN18" s="9">
        <v>2.8119999999999998</v>
      </c>
      <c r="CO18" s="9">
        <v>420.149</v>
      </c>
      <c r="CP18" s="9">
        <v>321.42599999999999</v>
      </c>
      <c r="CQ18" s="9">
        <v>300.39</v>
      </c>
      <c r="CR18" s="9">
        <v>9.6839999999999993</v>
      </c>
      <c r="CS18" s="9">
        <v>11.351000000000001</v>
      </c>
      <c r="CT18" s="9">
        <v>7.3120000000000003</v>
      </c>
      <c r="CU18" s="9">
        <v>7.6849999999999996</v>
      </c>
      <c r="CV18" s="9">
        <v>6.0389999999999997</v>
      </c>
      <c r="CW18" s="9">
        <v>251.45599999999999</v>
      </c>
      <c r="CX18" s="9">
        <v>21.734000000000002</v>
      </c>
      <c r="CY18" s="9">
        <v>11.018000000000001</v>
      </c>
      <c r="CZ18" s="9">
        <v>37.216999999999999</v>
      </c>
      <c r="DA18" s="9">
        <v>64.852999999999994</v>
      </c>
      <c r="DB18" s="9">
        <v>256.57299999999998</v>
      </c>
      <c r="DC18" s="9">
        <v>98.724000000000004</v>
      </c>
      <c r="DD18" s="9">
        <v>24.036999999999999</v>
      </c>
      <c r="DE18" s="9">
        <v>476.18</v>
      </c>
      <c r="DF18" s="9">
        <v>519.82399999999996</v>
      </c>
      <c r="DG18" s="9">
        <v>504.63200000000001</v>
      </c>
      <c r="DH18" s="9">
        <v>41.228999999999999</v>
      </c>
      <c r="DI18" s="9">
        <v>35.917000000000002</v>
      </c>
      <c r="DJ18" s="9">
        <v>17.707000000000001</v>
      </c>
      <c r="DK18" s="9">
        <v>18.21</v>
      </c>
      <c r="DL18" s="9">
        <v>25.317</v>
      </c>
      <c r="DM18" s="9">
        <v>10.6</v>
      </c>
      <c r="DN18" s="9">
        <v>25.186</v>
      </c>
      <c r="DO18" s="9">
        <v>6.7050000000000001</v>
      </c>
      <c r="DP18" s="9">
        <v>4.0270000000000001</v>
      </c>
      <c r="DQ18" s="9">
        <v>17.029</v>
      </c>
      <c r="DR18" s="9">
        <v>9.343</v>
      </c>
      <c r="DS18" s="9">
        <v>9.5449999999999999</v>
      </c>
      <c r="DT18" s="9">
        <v>23.773</v>
      </c>
      <c r="DU18" s="9">
        <v>12.144</v>
      </c>
      <c r="DV18" s="9">
        <v>5.3120000000000003</v>
      </c>
      <c r="DW18" s="9">
        <v>463.40300000000002</v>
      </c>
      <c r="DX18" s="9">
        <v>320.14499999999998</v>
      </c>
      <c r="DY18" s="9">
        <v>310.56400000000002</v>
      </c>
      <c r="DZ18" s="9">
        <v>5.3739999999999997</v>
      </c>
      <c r="EA18" s="9">
        <v>4.2069999999999999</v>
      </c>
      <c r="EB18" s="9">
        <v>5.3739999999999997</v>
      </c>
      <c r="EC18" s="9">
        <v>1.964</v>
      </c>
      <c r="ED18" s="9">
        <v>2.242</v>
      </c>
      <c r="EE18" s="9">
        <v>239.22200000000001</v>
      </c>
      <c r="EF18" s="9">
        <v>16.690000000000001</v>
      </c>
      <c r="EG18" s="9">
        <v>15.87</v>
      </c>
      <c r="EH18" s="9">
        <v>48.363</v>
      </c>
      <c r="EI18" s="9">
        <v>38.386000000000003</v>
      </c>
      <c r="EJ18" s="9">
        <v>281.75799999999998</v>
      </c>
      <c r="EK18" s="9">
        <v>143.25899999999999</v>
      </c>
      <c r="EL18" s="9">
        <v>15.192</v>
      </c>
      <c r="EM18" s="9">
        <v>519.82399999999996</v>
      </c>
      <c r="EN18" s="9">
        <v>849.29100000000005</v>
      </c>
      <c r="EO18" s="9">
        <v>799.92100000000005</v>
      </c>
      <c r="EP18" s="9">
        <v>84.070999999999998</v>
      </c>
      <c r="EQ18" s="9">
        <v>75.13</v>
      </c>
      <c r="ER18" s="9">
        <v>30.452999999999999</v>
      </c>
      <c r="ES18" s="9">
        <v>44.677</v>
      </c>
      <c r="ET18" s="9">
        <v>48.738999999999997</v>
      </c>
      <c r="EU18" s="9">
        <v>26.390999999999998</v>
      </c>
      <c r="EV18" s="9">
        <v>50.107999999999997</v>
      </c>
      <c r="EW18" s="9">
        <v>18.271000000000001</v>
      </c>
      <c r="EX18" s="9">
        <v>6.0449999999999999</v>
      </c>
      <c r="EY18" s="9">
        <v>19.625</v>
      </c>
      <c r="EZ18" s="9">
        <v>30.577000000000002</v>
      </c>
      <c r="FA18" s="9">
        <v>24.928000000000001</v>
      </c>
      <c r="FB18" s="9">
        <v>46.119</v>
      </c>
      <c r="FC18" s="9">
        <v>29.010999999999999</v>
      </c>
      <c r="FD18" s="9">
        <v>8.94</v>
      </c>
      <c r="FE18" s="9">
        <v>715.85</v>
      </c>
      <c r="FF18" s="9">
        <v>632.12099999999998</v>
      </c>
      <c r="FG18" s="9">
        <v>592.71900000000005</v>
      </c>
      <c r="FH18" s="9">
        <v>13.3</v>
      </c>
      <c r="FI18" s="9">
        <v>26.102</v>
      </c>
      <c r="FJ18" s="9">
        <v>14.728999999999999</v>
      </c>
      <c r="FK18" s="9">
        <v>18.777999999999999</v>
      </c>
      <c r="FL18" s="9">
        <v>5.1230000000000002</v>
      </c>
      <c r="FM18" s="9">
        <v>445.08</v>
      </c>
      <c r="FN18" s="9">
        <v>48.055999999999997</v>
      </c>
      <c r="FO18" s="9">
        <v>37.029000000000003</v>
      </c>
      <c r="FP18" s="9">
        <v>101.956</v>
      </c>
      <c r="FQ18" s="9">
        <v>76.997</v>
      </c>
      <c r="FR18" s="9">
        <v>555.12400000000002</v>
      </c>
      <c r="FS18" s="9">
        <v>83.728999999999999</v>
      </c>
      <c r="FT18" s="9">
        <v>49.37</v>
      </c>
      <c r="FU18" s="9">
        <v>849.29100000000005</v>
      </c>
      <c r="FV18" s="9">
        <v>490.44799999999998</v>
      </c>
      <c r="FW18" s="9">
        <v>451.97199999999998</v>
      </c>
      <c r="FX18" s="9">
        <v>42.652999999999999</v>
      </c>
      <c r="FY18" s="9">
        <v>36.72</v>
      </c>
      <c r="FZ18" s="9">
        <v>16.358000000000001</v>
      </c>
      <c r="GA18" s="9">
        <v>20.361000000000001</v>
      </c>
      <c r="GB18" s="9">
        <v>19.459</v>
      </c>
      <c r="GC18" s="9">
        <v>17.260999999999999</v>
      </c>
      <c r="GD18" s="9">
        <v>20.687999999999999</v>
      </c>
      <c r="GE18" s="9">
        <v>16.032</v>
      </c>
      <c r="GF18" s="9">
        <v>0</v>
      </c>
      <c r="GG18" s="9">
        <v>12.529</v>
      </c>
      <c r="GH18" s="9">
        <v>12.6</v>
      </c>
      <c r="GI18" s="9">
        <v>11.590999999999999</v>
      </c>
      <c r="GJ18" s="9">
        <v>24.212</v>
      </c>
      <c r="GK18" s="9">
        <v>12.507999999999999</v>
      </c>
      <c r="GL18" s="9">
        <v>5.9329999999999998</v>
      </c>
      <c r="GM18" s="9">
        <v>409.31900000000002</v>
      </c>
      <c r="GN18" s="9">
        <v>341.48399999999998</v>
      </c>
      <c r="GO18" s="9">
        <v>327.71600000000001</v>
      </c>
      <c r="GP18" s="9">
        <v>7.218</v>
      </c>
      <c r="GQ18" s="9">
        <v>6.55</v>
      </c>
      <c r="GR18" s="9">
        <v>6.4550000000000001</v>
      </c>
      <c r="GS18" s="9">
        <v>5.9050000000000002</v>
      </c>
      <c r="GT18" s="9">
        <v>1.409</v>
      </c>
      <c r="GU18" s="9">
        <v>214.69300000000001</v>
      </c>
      <c r="GV18" s="9">
        <v>23.68</v>
      </c>
      <c r="GW18" s="9">
        <v>19.651</v>
      </c>
      <c r="GX18" s="9">
        <v>83.460999999999999</v>
      </c>
      <c r="GY18" s="9">
        <v>32.679000000000002</v>
      </c>
      <c r="GZ18" s="9">
        <v>308.80500000000001</v>
      </c>
      <c r="HA18" s="9">
        <v>67.834999999999994</v>
      </c>
      <c r="HB18" s="9">
        <v>38.475999999999999</v>
      </c>
      <c r="HC18" s="9">
        <v>490.44799999999998</v>
      </c>
      <c r="HD18" s="9">
        <v>521.09699999999998</v>
      </c>
      <c r="HE18" s="9">
        <v>456.09899999999999</v>
      </c>
      <c r="HF18" s="9">
        <v>456.09899999999999</v>
      </c>
      <c r="HG18" s="9">
        <v>35.238</v>
      </c>
      <c r="HH18" s="9">
        <v>420.86</v>
      </c>
      <c r="HI18" s="9">
        <v>64.998999999999995</v>
      </c>
      <c r="HJ18" s="9">
        <v>3649.395</v>
      </c>
      <c r="HK18" s="9">
        <v>3429.2739999999999</v>
      </c>
      <c r="HL18" s="9">
        <v>767.88699999999994</v>
      </c>
      <c r="HM18" s="9">
        <v>346.75599999999997</v>
      </c>
      <c r="HN18" s="9">
        <v>136.14500000000001</v>
      </c>
      <c r="HO18" s="9">
        <v>170.339</v>
      </c>
      <c r="HP18" s="9">
        <v>210.572</v>
      </c>
      <c r="HQ18" s="9">
        <v>95.361000000000004</v>
      </c>
      <c r="HR18" s="9">
        <v>215.28200000000001</v>
      </c>
      <c r="HS18" s="9">
        <v>50.057000000000002</v>
      </c>
      <c r="HT18" s="9">
        <v>37.622</v>
      </c>
      <c r="HU18" s="9">
        <v>113.23699999999999</v>
      </c>
      <c r="HV18" s="9">
        <v>109.14</v>
      </c>
      <c r="HW18" s="9">
        <v>84.106999999999999</v>
      </c>
      <c r="HX18" s="9">
        <v>219.16</v>
      </c>
      <c r="HY18" s="9">
        <v>87.323999999999998</v>
      </c>
      <c r="HZ18" s="9">
        <v>421.13099999999997</v>
      </c>
      <c r="IA18" s="9">
        <v>2661.3870000000002</v>
      </c>
      <c r="IB18" s="9">
        <v>2129.1909999999998</v>
      </c>
      <c r="IC18" s="9">
        <v>2004.424</v>
      </c>
      <c r="ID18" s="9">
        <v>67.403000000000006</v>
      </c>
      <c r="IE18" s="9">
        <v>56.152000000000001</v>
      </c>
      <c r="IF18" s="9">
        <v>73.915000000000006</v>
      </c>
      <c r="IG18" s="9">
        <v>27.055</v>
      </c>
      <c r="IH18" s="9">
        <v>21.08</v>
      </c>
      <c r="II18" s="9">
        <v>1534.759</v>
      </c>
      <c r="IJ18" s="9">
        <v>150.94999999999999</v>
      </c>
      <c r="IK18" s="9">
        <v>124.65900000000001</v>
      </c>
      <c r="IL18" s="9">
        <v>318.82299999999998</v>
      </c>
      <c r="IM18" s="9">
        <v>391.25700000000001</v>
      </c>
      <c r="IN18" s="9">
        <v>1737.934</v>
      </c>
      <c r="IO18" s="9">
        <v>532.19600000000003</v>
      </c>
      <c r="IP18" s="9">
        <v>220.12100000000001</v>
      </c>
      <c r="IQ18" s="9">
        <v>3165.83</v>
      </c>
    </row>
    <row r="19" spans="1:251">
      <c r="A19" s="10">
        <v>44958</v>
      </c>
      <c r="B19" s="9">
        <v>27.628</v>
      </c>
      <c r="C19" s="9">
        <v>15.821</v>
      </c>
      <c r="D19" s="9">
        <v>137.416</v>
      </c>
      <c r="E19" s="9">
        <v>40.186</v>
      </c>
      <c r="F19" s="9">
        <v>15.605</v>
      </c>
      <c r="G19" s="9">
        <v>228.602</v>
      </c>
      <c r="H19" s="9">
        <v>329.45699999999999</v>
      </c>
      <c r="I19" s="9">
        <v>306.34500000000003</v>
      </c>
      <c r="J19" s="9">
        <v>36.622999999999998</v>
      </c>
      <c r="K19" s="9">
        <v>30.251999999999999</v>
      </c>
      <c r="L19" s="9">
        <v>14.813000000000001</v>
      </c>
      <c r="M19" s="9">
        <v>15.439</v>
      </c>
      <c r="N19" s="9">
        <v>17.561</v>
      </c>
      <c r="O19" s="9">
        <v>12.691000000000001</v>
      </c>
      <c r="P19" s="9">
        <v>18.010000000000002</v>
      </c>
      <c r="Q19" s="9">
        <v>12.242000000000001</v>
      </c>
      <c r="R19" s="9">
        <v>0</v>
      </c>
      <c r="S19" s="9">
        <v>13.239000000000001</v>
      </c>
      <c r="T19" s="9">
        <v>9.0530000000000008</v>
      </c>
      <c r="U19" s="9">
        <v>7.9610000000000003</v>
      </c>
      <c r="V19" s="9">
        <v>21.481000000000002</v>
      </c>
      <c r="W19" s="9">
        <v>8.7710000000000008</v>
      </c>
      <c r="X19" s="9">
        <v>6.3710000000000004</v>
      </c>
      <c r="Y19" s="9">
        <v>269.72199999999998</v>
      </c>
      <c r="Z19" s="9">
        <v>221.78700000000001</v>
      </c>
      <c r="AA19" s="9">
        <v>206.566</v>
      </c>
      <c r="AB19" s="9">
        <v>5.4779999999999998</v>
      </c>
      <c r="AC19" s="9">
        <v>9.7430000000000003</v>
      </c>
      <c r="AD19" s="9">
        <v>6.16</v>
      </c>
      <c r="AE19" s="9">
        <v>7.173</v>
      </c>
      <c r="AF19" s="9">
        <v>0.46400000000000002</v>
      </c>
      <c r="AG19" s="9">
        <v>156.59</v>
      </c>
      <c r="AH19" s="9">
        <v>14.989000000000001</v>
      </c>
      <c r="AI19" s="9">
        <v>9.766</v>
      </c>
      <c r="AJ19" s="9">
        <v>40.442</v>
      </c>
      <c r="AK19" s="9">
        <v>26.390999999999998</v>
      </c>
      <c r="AL19" s="9">
        <v>195.39599999999999</v>
      </c>
      <c r="AM19" s="9">
        <v>47.935000000000002</v>
      </c>
      <c r="AN19" s="9">
        <v>23.111000000000001</v>
      </c>
      <c r="AO19" s="9">
        <v>329.45699999999999</v>
      </c>
      <c r="AP19" s="9">
        <v>1498.058</v>
      </c>
      <c r="AQ19" s="9">
        <v>1436.808</v>
      </c>
      <c r="AR19" s="9">
        <v>127.474</v>
      </c>
      <c r="AS19" s="9">
        <v>119.551</v>
      </c>
      <c r="AT19" s="9">
        <v>50.628999999999998</v>
      </c>
      <c r="AU19" s="9">
        <v>67.659000000000006</v>
      </c>
      <c r="AV19" s="9">
        <v>94.655000000000001</v>
      </c>
      <c r="AW19" s="9">
        <v>24.896000000000001</v>
      </c>
      <c r="AX19" s="9">
        <v>103.93300000000001</v>
      </c>
      <c r="AY19" s="9">
        <v>0</v>
      </c>
      <c r="AZ19" s="9">
        <v>15.618</v>
      </c>
      <c r="BA19" s="9">
        <v>57.412999999999997</v>
      </c>
      <c r="BB19" s="9">
        <v>23.704000000000001</v>
      </c>
      <c r="BC19" s="9">
        <v>38.433999999999997</v>
      </c>
      <c r="BD19" s="9">
        <v>103.07299999999999</v>
      </c>
      <c r="BE19" s="9">
        <v>16.478000000000002</v>
      </c>
      <c r="BF19" s="9">
        <v>7.923</v>
      </c>
      <c r="BG19" s="9">
        <v>1309.3340000000001</v>
      </c>
      <c r="BH19" s="9">
        <v>1056.145</v>
      </c>
      <c r="BI19" s="9">
        <v>998.93299999999999</v>
      </c>
      <c r="BJ19" s="9">
        <v>38.561</v>
      </c>
      <c r="BK19" s="9">
        <v>17.933</v>
      </c>
      <c r="BL19" s="9">
        <v>49.296999999999997</v>
      </c>
      <c r="BM19" s="9">
        <v>0.61</v>
      </c>
      <c r="BN19" s="9">
        <v>6.5869999999999997</v>
      </c>
      <c r="BO19" s="9">
        <v>847.53700000000003</v>
      </c>
      <c r="BP19" s="9">
        <v>48.177999999999997</v>
      </c>
      <c r="BQ19" s="9">
        <v>44.051000000000002</v>
      </c>
      <c r="BR19" s="9">
        <v>116.379</v>
      </c>
      <c r="BS19" s="9">
        <v>219.101</v>
      </c>
      <c r="BT19" s="9">
        <v>837.04399999999998</v>
      </c>
      <c r="BU19" s="9">
        <v>253.18899999999999</v>
      </c>
      <c r="BV19" s="9">
        <v>61.25</v>
      </c>
      <c r="BW19" s="9">
        <v>1498.058</v>
      </c>
      <c r="BX19" s="9">
        <v>489.19099999999997</v>
      </c>
      <c r="BY19" s="9">
        <v>468.41699999999997</v>
      </c>
      <c r="BZ19" s="9">
        <v>43.56</v>
      </c>
      <c r="CA19" s="9">
        <v>38.776000000000003</v>
      </c>
      <c r="CB19" s="9">
        <v>19.457999999999998</v>
      </c>
      <c r="CC19" s="9">
        <v>19.318000000000001</v>
      </c>
      <c r="CD19" s="9">
        <v>29.728000000000002</v>
      </c>
      <c r="CE19" s="9">
        <v>9.048</v>
      </c>
      <c r="CF19" s="9">
        <v>27.841999999999999</v>
      </c>
      <c r="CG19" s="9">
        <v>7.0880000000000001</v>
      </c>
      <c r="CH19" s="9">
        <v>3.8460000000000001</v>
      </c>
      <c r="CI19" s="9">
        <v>18.567</v>
      </c>
      <c r="CJ19" s="9">
        <v>8.1669999999999998</v>
      </c>
      <c r="CK19" s="9">
        <v>12.041</v>
      </c>
      <c r="CL19" s="9">
        <v>27.471</v>
      </c>
      <c r="CM19" s="9">
        <v>11.305</v>
      </c>
      <c r="CN19" s="9">
        <v>4.7839999999999998</v>
      </c>
      <c r="CO19" s="9">
        <v>424.85700000000003</v>
      </c>
      <c r="CP19" s="9">
        <v>327.37700000000001</v>
      </c>
      <c r="CQ19" s="9">
        <v>309.80700000000002</v>
      </c>
      <c r="CR19" s="9">
        <v>7.8719999999999999</v>
      </c>
      <c r="CS19" s="9">
        <v>9.6980000000000004</v>
      </c>
      <c r="CT19" s="9">
        <v>6.3330000000000002</v>
      </c>
      <c r="CU19" s="9">
        <v>6.5449999999999999</v>
      </c>
      <c r="CV19" s="9">
        <v>4.6920000000000002</v>
      </c>
      <c r="CW19" s="9">
        <v>260.26400000000001</v>
      </c>
      <c r="CX19" s="9">
        <v>20.622</v>
      </c>
      <c r="CY19" s="9">
        <v>14.516</v>
      </c>
      <c r="CZ19" s="9">
        <v>31.975999999999999</v>
      </c>
      <c r="DA19" s="9">
        <v>55.003999999999998</v>
      </c>
      <c r="DB19" s="9">
        <v>272.37299999999999</v>
      </c>
      <c r="DC19" s="9">
        <v>97.48</v>
      </c>
      <c r="DD19" s="9">
        <v>20.774000000000001</v>
      </c>
      <c r="DE19" s="9">
        <v>489.19099999999997</v>
      </c>
      <c r="DF19" s="9">
        <v>581.97500000000002</v>
      </c>
      <c r="DG19" s="9">
        <v>558.34400000000005</v>
      </c>
      <c r="DH19" s="9">
        <v>50.719000000000001</v>
      </c>
      <c r="DI19" s="9">
        <v>47.066000000000003</v>
      </c>
      <c r="DJ19" s="9">
        <v>29.524999999999999</v>
      </c>
      <c r="DK19" s="9">
        <v>17.541</v>
      </c>
      <c r="DL19" s="9">
        <v>33.386000000000003</v>
      </c>
      <c r="DM19" s="9">
        <v>13.68</v>
      </c>
      <c r="DN19" s="9">
        <v>32.317</v>
      </c>
      <c r="DO19" s="9">
        <v>5.7510000000000003</v>
      </c>
      <c r="DP19" s="9">
        <v>8.9979999999999993</v>
      </c>
      <c r="DQ19" s="9">
        <v>21.536999999999999</v>
      </c>
      <c r="DR19" s="9">
        <v>13.481</v>
      </c>
      <c r="DS19" s="9">
        <v>12.048</v>
      </c>
      <c r="DT19" s="9">
        <v>38.645000000000003</v>
      </c>
      <c r="DU19" s="9">
        <v>8.4209999999999994</v>
      </c>
      <c r="DV19" s="9">
        <v>3.653</v>
      </c>
      <c r="DW19" s="9">
        <v>507.625</v>
      </c>
      <c r="DX19" s="9">
        <v>352.08800000000002</v>
      </c>
      <c r="DY19" s="9">
        <v>337.89699999999999</v>
      </c>
      <c r="DZ19" s="9">
        <v>8.5950000000000006</v>
      </c>
      <c r="EA19" s="9">
        <v>5.5949999999999998</v>
      </c>
      <c r="EB19" s="9">
        <v>7.9210000000000003</v>
      </c>
      <c r="EC19" s="9">
        <v>4.8319999999999999</v>
      </c>
      <c r="ED19" s="9">
        <v>1.4370000000000001</v>
      </c>
      <c r="EE19" s="9">
        <v>286.78699999999998</v>
      </c>
      <c r="EF19" s="9">
        <v>15.178000000000001</v>
      </c>
      <c r="EG19" s="9">
        <v>10.358000000000001</v>
      </c>
      <c r="EH19" s="9">
        <v>39.765000000000001</v>
      </c>
      <c r="EI19" s="9">
        <v>52.241</v>
      </c>
      <c r="EJ19" s="9">
        <v>299.84699999999998</v>
      </c>
      <c r="EK19" s="9">
        <v>155.53700000000001</v>
      </c>
      <c r="EL19" s="9">
        <v>23.631</v>
      </c>
      <c r="EM19" s="9">
        <v>581.97500000000002</v>
      </c>
      <c r="EN19" s="9">
        <v>899.57</v>
      </c>
      <c r="EO19" s="9">
        <v>833.75699999999995</v>
      </c>
      <c r="EP19" s="9">
        <v>97.808000000000007</v>
      </c>
      <c r="EQ19" s="9">
        <v>90.647000000000006</v>
      </c>
      <c r="ER19" s="9">
        <v>40.002000000000002</v>
      </c>
      <c r="ES19" s="9">
        <v>50.645000000000003</v>
      </c>
      <c r="ET19" s="9">
        <v>58.13</v>
      </c>
      <c r="EU19" s="9">
        <v>32.517000000000003</v>
      </c>
      <c r="EV19" s="9">
        <v>64.125</v>
      </c>
      <c r="EW19" s="9">
        <v>20.126999999999999</v>
      </c>
      <c r="EX19" s="9">
        <v>6.3959999999999999</v>
      </c>
      <c r="EY19" s="9">
        <v>25.295000000000002</v>
      </c>
      <c r="EZ19" s="9">
        <v>37.259</v>
      </c>
      <c r="FA19" s="9">
        <v>28.093</v>
      </c>
      <c r="FB19" s="9">
        <v>64.634</v>
      </c>
      <c r="FC19" s="9">
        <v>26.013999999999999</v>
      </c>
      <c r="FD19" s="9">
        <v>7.1609999999999996</v>
      </c>
      <c r="FE19" s="9">
        <v>735.94799999999998</v>
      </c>
      <c r="FF19" s="9">
        <v>644.32500000000005</v>
      </c>
      <c r="FG19" s="9">
        <v>605.19799999999998</v>
      </c>
      <c r="FH19" s="9">
        <v>19.154</v>
      </c>
      <c r="FI19" s="9">
        <v>19.974</v>
      </c>
      <c r="FJ19" s="9">
        <v>18.449000000000002</v>
      </c>
      <c r="FK19" s="9">
        <v>17.332999999999998</v>
      </c>
      <c r="FL19" s="9">
        <v>2.5950000000000002</v>
      </c>
      <c r="FM19" s="9">
        <v>479.68200000000002</v>
      </c>
      <c r="FN19" s="9">
        <v>38.466000000000001</v>
      </c>
      <c r="FO19" s="9">
        <v>33.235999999999997</v>
      </c>
      <c r="FP19" s="9">
        <v>92.941000000000003</v>
      </c>
      <c r="FQ19" s="9">
        <v>104.938</v>
      </c>
      <c r="FR19" s="9">
        <v>539.38699999999994</v>
      </c>
      <c r="FS19" s="9">
        <v>91.623999999999995</v>
      </c>
      <c r="FT19" s="9">
        <v>65.813000000000002</v>
      </c>
      <c r="FU19" s="9">
        <v>899.57</v>
      </c>
      <c r="FV19" s="9">
        <v>533.22299999999996</v>
      </c>
      <c r="FW19" s="9">
        <v>497.74900000000002</v>
      </c>
      <c r="FX19" s="9">
        <v>65.697000000000003</v>
      </c>
      <c r="FY19" s="9">
        <v>53.131</v>
      </c>
      <c r="FZ19" s="9">
        <v>15.499000000000001</v>
      </c>
      <c r="GA19" s="9">
        <v>37.633000000000003</v>
      </c>
      <c r="GB19" s="9">
        <v>27.300999999999998</v>
      </c>
      <c r="GC19" s="9">
        <v>25.83</v>
      </c>
      <c r="GD19" s="9">
        <v>25.498999999999999</v>
      </c>
      <c r="GE19" s="9">
        <v>27.632999999999999</v>
      </c>
      <c r="GF19" s="9">
        <v>0</v>
      </c>
      <c r="GG19" s="9">
        <v>16.204000000000001</v>
      </c>
      <c r="GH19" s="9">
        <v>22.155000000000001</v>
      </c>
      <c r="GI19" s="9">
        <v>14.772</v>
      </c>
      <c r="GJ19" s="9">
        <v>34.387</v>
      </c>
      <c r="GK19" s="9">
        <v>18.744</v>
      </c>
      <c r="GL19" s="9">
        <v>12.565</v>
      </c>
      <c r="GM19" s="9">
        <v>432.05200000000002</v>
      </c>
      <c r="GN19" s="9">
        <v>385.65</v>
      </c>
      <c r="GO19" s="9">
        <v>358.988</v>
      </c>
      <c r="GP19" s="9">
        <v>13</v>
      </c>
      <c r="GQ19" s="9">
        <v>13.662000000000001</v>
      </c>
      <c r="GR19" s="9">
        <v>10.704000000000001</v>
      </c>
      <c r="GS19" s="9">
        <v>13.178000000000001</v>
      </c>
      <c r="GT19" s="9">
        <v>1.9950000000000001</v>
      </c>
      <c r="GU19" s="9">
        <v>257.505</v>
      </c>
      <c r="GV19" s="9">
        <v>26.157</v>
      </c>
      <c r="GW19" s="9">
        <v>19.238</v>
      </c>
      <c r="GX19" s="9">
        <v>82.751000000000005</v>
      </c>
      <c r="GY19" s="9">
        <v>49.25</v>
      </c>
      <c r="GZ19" s="9">
        <v>336.4</v>
      </c>
      <c r="HA19" s="9">
        <v>46.402000000000001</v>
      </c>
      <c r="HB19" s="9">
        <v>35.473999999999997</v>
      </c>
      <c r="HC19" s="9">
        <v>533.22299999999996</v>
      </c>
      <c r="HD19" s="9">
        <v>540.86900000000003</v>
      </c>
      <c r="HE19" s="9">
        <v>470.04700000000003</v>
      </c>
      <c r="HF19" s="9">
        <v>470.04700000000003</v>
      </c>
      <c r="HG19" s="9">
        <v>38.106000000000002</v>
      </c>
      <c r="HH19" s="9">
        <v>431.94099999999997</v>
      </c>
      <c r="HI19" s="9">
        <v>70.822000000000003</v>
      </c>
      <c r="HJ19" s="9">
        <v>3828.9580000000001</v>
      </c>
      <c r="HK19" s="9">
        <v>3558.288</v>
      </c>
      <c r="HL19" s="9">
        <v>778.63800000000003</v>
      </c>
      <c r="HM19" s="9">
        <v>330.88</v>
      </c>
      <c r="HN19" s="9">
        <v>126.176</v>
      </c>
      <c r="HO19" s="9">
        <v>170.148</v>
      </c>
      <c r="HP19" s="9">
        <v>201.172</v>
      </c>
      <c r="HQ19" s="9">
        <v>95.152000000000001</v>
      </c>
      <c r="HR19" s="9">
        <v>202.29300000000001</v>
      </c>
      <c r="HS19" s="9">
        <v>55.829000000000001</v>
      </c>
      <c r="HT19" s="9">
        <v>32.088999999999999</v>
      </c>
      <c r="HU19" s="9">
        <v>131.274</v>
      </c>
      <c r="HV19" s="9">
        <v>88.61</v>
      </c>
      <c r="HW19" s="9">
        <v>79.325999999999993</v>
      </c>
      <c r="HX19" s="9">
        <v>215.7</v>
      </c>
      <c r="HY19" s="9">
        <v>83.51</v>
      </c>
      <c r="HZ19" s="9">
        <v>447.75700000000001</v>
      </c>
      <c r="IA19" s="9">
        <v>2779.65</v>
      </c>
      <c r="IB19" s="9">
        <v>2259.0770000000002</v>
      </c>
      <c r="IC19" s="9">
        <v>2116.0189999999998</v>
      </c>
      <c r="ID19" s="9">
        <v>70.893000000000001</v>
      </c>
      <c r="IE19" s="9">
        <v>69.492999999999995</v>
      </c>
      <c r="IF19" s="9">
        <v>73.183000000000007</v>
      </c>
      <c r="IG19" s="9">
        <v>35.781999999999996</v>
      </c>
      <c r="IH19" s="9">
        <v>25.745000000000001</v>
      </c>
      <c r="II19" s="9">
        <v>1741.3610000000001</v>
      </c>
      <c r="IJ19" s="9">
        <v>117.855</v>
      </c>
      <c r="IK19" s="9">
        <v>95.840999999999994</v>
      </c>
      <c r="IL19" s="9">
        <v>304.02100000000002</v>
      </c>
      <c r="IM19" s="9">
        <v>420.267</v>
      </c>
      <c r="IN19" s="9">
        <v>1838.81</v>
      </c>
      <c r="IO19" s="9">
        <v>520.57299999999998</v>
      </c>
      <c r="IP19" s="9">
        <v>270.67099999999999</v>
      </c>
      <c r="IQ19" s="9">
        <v>3296.0619999999999</v>
      </c>
    </row>
    <row r="20" spans="1:251">
      <c r="A20" s="10">
        <v>45323</v>
      </c>
      <c r="B20" s="9">
        <v>37.890999999999998</v>
      </c>
      <c r="C20" s="9">
        <v>15.694000000000001</v>
      </c>
      <c r="D20" s="9">
        <v>176.00700000000001</v>
      </c>
      <c r="E20" s="9">
        <v>40.569000000000003</v>
      </c>
      <c r="F20" s="9">
        <v>14.404</v>
      </c>
      <c r="G20" s="9">
        <v>270.149</v>
      </c>
      <c r="H20" s="9">
        <v>331.52699999999999</v>
      </c>
      <c r="I20" s="9">
        <v>303.78399999999999</v>
      </c>
      <c r="J20" s="9">
        <v>33.238</v>
      </c>
      <c r="K20" s="9">
        <v>32.844999999999999</v>
      </c>
      <c r="L20" s="9">
        <v>10.798</v>
      </c>
      <c r="M20" s="9">
        <v>20.027000000000001</v>
      </c>
      <c r="N20" s="9">
        <v>19.02</v>
      </c>
      <c r="O20" s="9">
        <v>13.824999999999999</v>
      </c>
      <c r="P20" s="9">
        <v>18.009</v>
      </c>
      <c r="Q20" s="9">
        <v>11.794</v>
      </c>
      <c r="R20" s="9">
        <v>0</v>
      </c>
      <c r="S20" s="9">
        <v>7.2789999999999999</v>
      </c>
      <c r="T20" s="9">
        <v>11.815</v>
      </c>
      <c r="U20" s="9">
        <v>13.752000000000001</v>
      </c>
      <c r="V20" s="9">
        <v>17.888000000000002</v>
      </c>
      <c r="W20" s="9">
        <v>14.957000000000001</v>
      </c>
      <c r="X20" s="9">
        <v>0.39300000000000002</v>
      </c>
      <c r="Y20" s="9">
        <v>270.54599999999999</v>
      </c>
      <c r="Z20" s="9">
        <v>213.77600000000001</v>
      </c>
      <c r="AA20" s="9">
        <v>204.32499999999999</v>
      </c>
      <c r="AB20" s="9">
        <v>3.2549999999999999</v>
      </c>
      <c r="AC20" s="9">
        <v>5.4130000000000003</v>
      </c>
      <c r="AD20" s="9">
        <v>1.6559999999999999</v>
      </c>
      <c r="AE20" s="9">
        <v>2.8660000000000001</v>
      </c>
      <c r="AF20" s="9">
        <v>1.6850000000000001</v>
      </c>
      <c r="AG20" s="9">
        <v>156.12700000000001</v>
      </c>
      <c r="AH20" s="9">
        <v>9.23</v>
      </c>
      <c r="AI20" s="9">
        <v>3.3769999999999998</v>
      </c>
      <c r="AJ20" s="9">
        <v>45.042000000000002</v>
      </c>
      <c r="AK20" s="9">
        <v>26.821999999999999</v>
      </c>
      <c r="AL20" s="9">
        <v>186.953</v>
      </c>
      <c r="AM20" s="9">
        <v>56.77</v>
      </c>
      <c r="AN20" s="9">
        <v>27.742000000000001</v>
      </c>
      <c r="AO20" s="9">
        <v>331.52699999999999</v>
      </c>
      <c r="AP20" s="9">
        <v>1525.0540000000001</v>
      </c>
      <c r="AQ20" s="9">
        <v>1464.6210000000001</v>
      </c>
      <c r="AR20" s="9">
        <v>83.051000000000002</v>
      </c>
      <c r="AS20" s="9">
        <v>74.331000000000003</v>
      </c>
      <c r="AT20" s="9">
        <v>38.6</v>
      </c>
      <c r="AU20" s="9">
        <v>35.731000000000002</v>
      </c>
      <c r="AV20" s="9">
        <v>59.273000000000003</v>
      </c>
      <c r="AW20" s="9">
        <v>15.058</v>
      </c>
      <c r="AX20" s="9">
        <v>66.123999999999995</v>
      </c>
      <c r="AY20" s="9">
        <v>0</v>
      </c>
      <c r="AZ20" s="9">
        <v>8.2070000000000007</v>
      </c>
      <c r="BA20" s="9">
        <v>36.859000000000002</v>
      </c>
      <c r="BB20" s="9">
        <v>19.550999999999998</v>
      </c>
      <c r="BC20" s="9">
        <v>17.920999999999999</v>
      </c>
      <c r="BD20" s="9">
        <v>58.317</v>
      </c>
      <c r="BE20" s="9">
        <v>16.013999999999999</v>
      </c>
      <c r="BF20" s="9">
        <v>8.7200000000000006</v>
      </c>
      <c r="BG20" s="9">
        <v>1381.5709999999999</v>
      </c>
      <c r="BH20" s="9">
        <v>1112.7190000000001</v>
      </c>
      <c r="BI20" s="9">
        <v>1054.7739999999999</v>
      </c>
      <c r="BJ20" s="9">
        <v>39.146999999999998</v>
      </c>
      <c r="BK20" s="9">
        <v>18.11</v>
      </c>
      <c r="BL20" s="9">
        <v>46.966999999999999</v>
      </c>
      <c r="BM20" s="9">
        <v>2.3759999999999999</v>
      </c>
      <c r="BN20" s="9">
        <v>7.915</v>
      </c>
      <c r="BO20" s="9">
        <v>883.73800000000006</v>
      </c>
      <c r="BP20" s="9">
        <v>57.143000000000001</v>
      </c>
      <c r="BQ20" s="9">
        <v>39.466999999999999</v>
      </c>
      <c r="BR20" s="9">
        <v>132.37</v>
      </c>
      <c r="BS20" s="9">
        <v>215.86199999999999</v>
      </c>
      <c r="BT20" s="9">
        <v>896.85699999999997</v>
      </c>
      <c r="BU20" s="9">
        <v>268.85199999999998</v>
      </c>
      <c r="BV20" s="9">
        <v>60.432000000000002</v>
      </c>
      <c r="BW20" s="9">
        <v>1525.0540000000001</v>
      </c>
      <c r="BX20" s="9">
        <v>501.83600000000001</v>
      </c>
      <c r="BY20" s="9">
        <v>478.57900000000001</v>
      </c>
      <c r="BZ20" s="9">
        <v>38.11</v>
      </c>
      <c r="CA20" s="9">
        <v>35.716000000000001</v>
      </c>
      <c r="CB20" s="9">
        <v>15.906000000000001</v>
      </c>
      <c r="CC20" s="9">
        <v>19.32</v>
      </c>
      <c r="CD20" s="9">
        <v>22.158999999999999</v>
      </c>
      <c r="CE20" s="9">
        <v>13.557</v>
      </c>
      <c r="CF20" s="9">
        <v>20.311</v>
      </c>
      <c r="CG20" s="9">
        <v>5.7709999999999999</v>
      </c>
      <c r="CH20" s="9">
        <v>9.6349999999999998</v>
      </c>
      <c r="CI20" s="9">
        <v>12.148</v>
      </c>
      <c r="CJ20" s="9">
        <v>12.303000000000001</v>
      </c>
      <c r="CK20" s="9">
        <v>11.265000000000001</v>
      </c>
      <c r="CL20" s="9">
        <v>26.663</v>
      </c>
      <c r="CM20" s="9">
        <v>9.0530000000000008</v>
      </c>
      <c r="CN20" s="9">
        <v>2.3940000000000001</v>
      </c>
      <c r="CO20" s="9">
        <v>440.46800000000002</v>
      </c>
      <c r="CP20" s="9">
        <v>353.154</v>
      </c>
      <c r="CQ20" s="9">
        <v>333.30500000000001</v>
      </c>
      <c r="CR20" s="9">
        <v>10.928000000000001</v>
      </c>
      <c r="CS20" s="9">
        <v>8.9220000000000006</v>
      </c>
      <c r="CT20" s="9">
        <v>9.5210000000000008</v>
      </c>
      <c r="CU20" s="9">
        <v>6.9390000000000001</v>
      </c>
      <c r="CV20" s="9">
        <v>3.3889999999999998</v>
      </c>
      <c r="CW20" s="9">
        <v>283.83600000000001</v>
      </c>
      <c r="CX20" s="9">
        <v>16.074999999999999</v>
      </c>
      <c r="CY20" s="9">
        <v>17.024999999999999</v>
      </c>
      <c r="CZ20" s="9">
        <v>36.218000000000004</v>
      </c>
      <c r="DA20" s="9">
        <v>62.612000000000002</v>
      </c>
      <c r="DB20" s="9">
        <v>290.54199999999997</v>
      </c>
      <c r="DC20" s="9">
        <v>87.313999999999993</v>
      </c>
      <c r="DD20" s="9">
        <v>23.257000000000001</v>
      </c>
      <c r="DE20" s="9">
        <v>501.83600000000001</v>
      </c>
      <c r="DF20" s="9">
        <v>553.56100000000004</v>
      </c>
      <c r="DG20" s="9">
        <v>522.82500000000005</v>
      </c>
      <c r="DH20" s="9">
        <v>38.805</v>
      </c>
      <c r="DI20" s="9">
        <v>35.396999999999998</v>
      </c>
      <c r="DJ20" s="9">
        <v>21.719000000000001</v>
      </c>
      <c r="DK20" s="9">
        <v>13.678000000000001</v>
      </c>
      <c r="DL20" s="9">
        <v>28.78</v>
      </c>
      <c r="DM20" s="9">
        <v>6.617</v>
      </c>
      <c r="DN20" s="9">
        <v>27.477</v>
      </c>
      <c r="DO20" s="9">
        <v>3.1469999999999998</v>
      </c>
      <c r="DP20" s="9">
        <v>4.774</v>
      </c>
      <c r="DQ20" s="9">
        <v>16.52</v>
      </c>
      <c r="DR20" s="9">
        <v>8.4529999999999994</v>
      </c>
      <c r="DS20" s="9">
        <v>10.423999999999999</v>
      </c>
      <c r="DT20" s="9">
        <v>25.68</v>
      </c>
      <c r="DU20" s="9">
        <v>9.7170000000000005</v>
      </c>
      <c r="DV20" s="9">
        <v>3.4079999999999999</v>
      </c>
      <c r="DW20" s="9">
        <v>484.02</v>
      </c>
      <c r="DX20" s="9">
        <v>330.55099999999999</v>
      </c>
      <c r="DY20" s="9">
        <v>323.048</v>
      </c>
      <c r="DZ20" s="9">
        <v>6.3380000000000001</v>
      </c>
      <c r="EA20" s="9">
        <v>1.165</v>
      </c>
      <c r="EB20" s="9">
        <v>4.8940000000000001</v>
      </c>
      <c r="EC20" s="9">
        <v>1.444</v>
      </c>
      <c r="ED20" s="9">
        <v>1.165</v>
      </c>
      <c r="EE20" s="9">
        <v>260.46300000000002</v>
      </c>
      <c r="EF20" s="9">
        <v>9.8209999999999997</v>
      </c>
      <c r="EG20" s="9">
        <v>13.603</v>
      </c>
      <c r="EH20" s="9">
        <v>46.664999999999999</v>
      </c>
      <c r="EI20" s="9">
        <v>38.393000000000001</v>
      </c>
      <c r="EJ20" s="9">
        <v>292.15800000000002</v>
      </c>
      <c r="EK20" s="9">
        <v>153.46899999999999</v>
      </c>
      <c r="EL20" s="9">
        <v>30.736000000000001</v>
      </c>
      <c r="EM20" s="9">
        <v>553.56100000000004</v>
      </c>
      <c r="EN20" s="9">
        <v>970.85900000000004</v>
      </c>
      <c r="EO20" s="9">
        <v>909.846</v>
      </c>
      <c r="EP20" s="9">
        <v>100.548</v>
      </c>
      <c r="EQ20" s="9">
        <v>92.685000000000002</v>
      </c>
      <c r="ER20" s="9">
        <v>37.725000000000001</v>
      </c>
      <c r="ES20" s="9">
        <v>52.34</v>
      </c>
      <c r="ET20" s="9">
        <v>56.807000000000002</v>
      </c>
      <c r="EU20" s="9">
        <v>35.878</v>
      </c>
      <c r="EV20" s="9">
        <v>65.59</v>
      </c>
      <c r="EW20" s="9">
        <v>22.937000000000001</v>
      </c>
      <c r="EX20" s="9">
        <v>4.1580000000000004</v>
      </c>
      <c r="EY20" s="9">
        <v>29.068999999999999</v>
      </c>
      <c r="EZ20" s="9">
        <v>38.793999999999997</v>
      </c>
      <c r="FA20" s="9">
        <v>24.823</v>
      </c>
      <c r="FB20" s="9">
        <v>59.93</v>
      </c>
      <c r="FC20" s="9">
        <v>32.755000000000003</v>
      </c>
      <c r="FD20" s="9">
        <v>7.8630000000000004</v>
      </c>
      <c r="FE20" s="9">
        <v>809.298</v>
      </c>
      <c r="FF20" s="9">
        <v>715.75699999999995</v>
      </c>
      <c r="FG20" s="9">
        <v>683.55700000000002</v>
      </c>
      <c r="FH20" s="9">
        <v>17.631</v>
      </c>
      <c r="FI20" s="9">
        <v>14.568</v>
      </c>
      <c r="FJ20" s="9">
        <v>9.827</v>
      </c>
      <c r="FK20" s="9">
        <v>20.95</v>
      </c>
      <c r="FL20" s="9">
        <v>1.4219999999999999</v>
      </c>
      <c r="FM20" s="9">
        <v>536.52700000000004</v>
      </c>
      <c r="FN20" s="9">
        <v>34.869999999999997</v>
      </c>
      <c r="FO20" s="9">
        <v>31.974</v>
      </c>
      <c r="FP20" s="9">
        <v>112.387</v>
      </c>
      <c r="FQ20" s="9">
        <v>96.284000000000006</v>
      </c>
      <c r="FR20" s="9">
        <v>619.47299999999996</v>
      </c>
      <c r="FS20" s="9">
        <v>93.540999999999997</v>
      </c>
      <c r="FT20" s="9">
        <v>61.012</v>
      </c>
      <c r="FU20" s="9">
        <v>970.85900000000004</v>
      </c>
      <c r="FV20" s="9">
        <v>566.76099999999997</v>
      </c>
      <c r="FW20" s="9">
        <v>518.71199999999999</v>
      </c>
      <c r="FX20" s="9">
        <v>53.643999999999998</v>
      </c>
      <c r="FY20" s="9">
        <v>49.164000000000001</v>
      </c>
      <c r="FZ20" s="9">
        <v>17.917000000000002</v>
      </c>
      <c r="GA20" s="9">
        <v>30.622</v>
      </c>
      <c r="GB20" s="9">
        <v>23.597999999999999</v>
      </c>
      <c r="GC20" s="9">
        <v>25.565999999999999</v>
      </c>
      <c r="GD20" s="9">
        <v>25.338999999999999</v>
      </c>
      <c r="GE20" s="9">
        <v>23.824999999999999</v>
      </c>
      <c r="GF20" s="9">
        <v>0</v>
      </c>
      <c r="GG20" s="9">
        <v>11.221</v>
      </c>
      <c r="GH20" s="9">
        <v>24.186</v>
      </c>
      <c r="GI20" s="9">
        <v>13.757</v>
      </c>
      <c r="GJ20" s="9">
        <v>27.324000000000002</v>
      </c>
      <c r="GK20" s="9">
        <v>21.84</v>
      </c>
      <c r="GL20" s="9">
        <v>4.4800000000000004</v>
      </c>
      <c r="GM20" s="9">
        <v>465.06799999999998</v>
      </c>
      <c r="GN20" s="9">
        <v>402.47399999999999</v>
      </c>
      <c r="GO20" s="9">
        <v>387.95800000000003</v>
      </c>
      <c r="GP20" s="9">
        <v>6.8109999999999999</v>
      </c>
      <c r="GQ20" s="9">
        <v>6.9219999999999997</v>
      </c>
      <c r="GR20" s="9">
        <v>4.5590000000000002</v>
      </c>
      <c r="GS20" s="9">
        <v>4.9240000000000004</v>
      </c>
      <c r="GT20" s="9">
        <v>4.25</v>
      </c>
      <c r="GU20" s="9">
        <v>285.02199999999999</v>
      </c>
      <c r="GV20" s="9">
        <v>18.626999999999999</v>
      </c>
      <c r="GW20" s="9">
        <v>14.092000000000001</v>
      </c>
      <c r="GX20" s="9">
        <v>84.733999999999995</v>
      </c>
      <c r="GY20" s="9">
        <v>40.703000000000003</v>
      </c>
      <c r="GZ20" s="9">
        <v>361.77100000000002</v>
      </c>
      <c r="HA20" s="9">
        <v>62.594999999999999</v>
      </c>
      <c r="HB20" s="9">
        <v>48.048999999999999</v>
      </c>
      <c r="HC20" s="9">
        <v>566.76099999999997</v>
      </c>
      <c r="HD20" s="9">
        <v>534.95600000000002</v>
      </c>
      <c r="HE20" s="9">
        <v>452.923</v>
      </c>
      <c r="HF20" s="9">
        <v>452.923</v>
      </c>
      <c r="HG20" s="9">
        <v>36.893999999999998</v>
      </c>
      <c r="HH20" s="9">
        <v>416.029</v>
      </c>
      <c r="HI20" s="9">
        <v>82.033000000000001</v>
      </c>
      <c r="HJ20" s="9">
        <v>3933.3510000000001</v>
      </c>
      <c r="HK20" s="9">
        <v>3674.1849999999999</v>
      </c>
      <c r="HL20" s="9">
        <v>667.88400000000001</v>
      </c>
      <c r="HM20" s="9">
        <v>280.16399999999999</v>
      </c>
      <c r="HN20" s="9">
        <v>117.55500000000001</v>
      </c>
      <c r="HO20" s="9">
        <v>132.17599999999999</v>
      </c>
      <c r="HP20" s="9">
        <v>178.55</v>
      </c>
      <c r="HQ20" s="9">
        <v>72.161000000000001</v>
      </c>
      <c r="HR20" s="9">
        <v>178.68600000000001</v>
      </c>
      <c r="HS20" s="9">
        <v>36.334000000000003</v>
      </c>
      <c r="HT20" s="9">
        <v>29.527000000000001</v>
      </c>
      <c r="HU20" s="9">
        <v>108.446</v>
      </c>
      <c r="HV20" s="9">
        <v>64.984999999999999</v>
      </c>
      <c r="HW20" s="9">
        <v>80.453000000000003</v>
      </c>
      <c r="HX20" s="9">
        <v>176.85300000000001</v>
      </c>
      <c r="HY20" s="9">
        <v>77.031000000000006</v>
      </c>
      <c r="HZ20" s="9">
        <v>387.72</v>
      </c>
      <c r="IA20" s="9">
        <v>3006.3009999999999</v>
      </c>
      <c r="IB20" s="9">
        <v>2495.8000000000002</v>
      </c>
      <c r="IC20" s="9">
        <v>2382.71</v>
      </c>
      <c r="ID20" s="9">
        <v>59.476999999999997</v>
      </c>
      <c r="IE20" s="9">
        <v>46.328000000000003</v>
      </c>
      <c r="IF20" s="9">
        <v>60.718000000000004</v>
      </c>
      <c r="IG20" s="9">
        <v>24.209</v>
      </c>
      <c r="IH20" s="9">
        <v>15.92</v>
      </c>
      <c r="II20" s="9">
        <v>1952.325</v>
      </c>
      <c r="IJ20" s="9">
        <v>120.628</v>
      </c>
      <c r="IK20" s="9">
        <v>101.139</v>
      </c>
      <c r="IL20" s="9">
        <v>321.70800000000003</v>
      </c>
      <c r="IM20" s="9">
        <v>386.12299999999999</v>
      </c>
      <c r="IN20" s="9">
        <v>2109.6770000000001</v>
      </c>
      <c r="IO20" s="9">
        <v>510.5</v>
      </c>
      <c r="IP20" s="9">
        <v>259.166</v>
      </c>
      <c r="IQ20" s="9">
        <v>3480.9360000000001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2012</v>
      </c>
      <c r="C1" s="3" t="s">
        <v>2013</v>
      </c>
      <c r="D1" s="3" t="s">
        <v>2014</v>
      </c>
      <c r="E1" s="3" t="s">
        <v>2015</v>
      </c>
      <c r="F1" s="3" t="s">
        <v>2016</v>
      </c>
      <c r="G1" s="3" t="s">
        <v>2017</v>
      </c>
      <c r="H1" s="3" t="s">
        <v>2018</v>
      </c>
      <c r="I1" s="3" t="s">
        <v>2019</v>
      </c>
      <c r="J1" s="3" t="s">
        <v>2020</v>
      </c>
      <c r="K1" s="3" t="s">
        <v>2021</v>
      </c>
      <c r="L1" s="3" t="s">
        <v>2022</v>
      </c>
      <c r="M1" s="3" t="s">
        <v>2023</v>
      </c>
      <c r="N1" s="3" t="s">
        <v>2024</v>
      </c>
      <c r="O1" s="3" t="s">
        <v>2025</v>
      </c>
      <c r="P1" s="3" t="s">
        <v>2026</v>
      </c>
      <c r="Q1" s="3" t="s">
        <v>2027</v>
      </c>
      <c r="R1" s="3" t="s">
        <v>2028</v>
      </c>
      <c r="S1" s="3" t="s">
        <v>2029</v>
      </c>
      <c r="T1" s="3" t="s">
        <v>2030</v>
      </c>
      <c r="U1" s="3" t="s">
        <v>2031</v>
      </c>
      <c r="V1" s="3" t="s">
        <v>2032</v>
      </c>
      <c r="W1" s="3" t="s">
        <v>2033</v>
      </c>
      <c r="X1" s="3" t="s">
        <v>2034</v>
      </c>
      <c r="Y1" s="3" t="s">
        <v>2035</v>
      </c>
      <c r="Z1" s="3" t="s">
        <v>2036</v>
      </c>
      <c r="AA1" s="3" t="s">
        <v>2037</v>
      </c>
      <c r="AB1" s="3" t="s">
        <v>2038</v>
      </c>
      <c r="AC1" s="3" t="s">
        <v>2039</v>
      </c>
      <c r="AD1" s="3" t="s">
        <v>2040</v>
      </c>
      <c r="AE1" s="3" t="s">
        <v>2041</v>
      </c>
      <c r="AF1" s="3" t="s">
        <v>2042</v>
      </c>
      <c r="AG1" s="3" t="s">
        <v>2043</v>
      </c>
      <c r="AH1" s="3" t="s">
        <v>2044</v>
      </c>
      <c r="AI1" s="3" t="s">
        <v>2045</v>
      </c>
      <c r="AJ1" s="3" t="s">
        <v>2046</v>
      </c>
      <c r="AK1" s="3" t="s">
        <v>2047</v>
      </c>
      <c r="AL1" s="3" t="s">
        <v>2048</v>
      </c>
      <c r="AM1" s="3" t="s">
        <v>2049</v>
      </c>
      <c r="AN1" s="3" t="s">
        <v>2050</v>
      </c>
      <c r="AO1" s="3" t="s">
        <v>2051</v>
      </c>
      <c r="AP1" s="3" t="s">
        <v>2052</v>
      </c>
      <c r="AQ1" s="3" t="s">
        <v>2053</v>
      </c>
      <c r="AR1" s="3" t="s">
        <v>2054</v>
      </c>
      <c r="AS1" s="3" t="s">
        <v>2055</v>
      </c>
      <c r="AT1" s="3" t="s">
        <v>2056</v>
      </c>
      <c r="AU1" s="3" t="s">
        <v>2057</v>
      </c>
      <c r="AV1" s="3" t="s">
        <v>2058</v>
      </c>
      <c r="AW1" s="3" t="s">
        <v>2059</v>
      </c>
      <c r="AX1" s="3" t="s">
        <v>2060</v>
      </c>
      <c r="AY1" s="3" t="s">
        <v>2061</v>
      </c>
      <c r="AZ1" s="3" t="s">
        <v>2062</v>
      </c>
      <c r="BA1" s="3" t="s">
        <v>2063</v>
      </c>
      <c r="BB1" s="3" t="s">
        <v>2064</v>
      </c>
      <c r="BC1" s="3" t="s">
        <v>2065</v>
      </c>
      <c r="BD1" s="3" t="s">
        <v>2066</v>
      </c>
      <c r="BE1" s="3" t="s">
        <v>2067</v>
      </c>
      <c r="BF1" s="3" t="s">
        <v>2068</v>
      </c>
      <c r="BG1" s="3" t="s">
        <v>2069</v>
      </c>
      <c r="BH1" s="3" t="s">
        <v>2070</v>
      </c>
      <c r="BI1" s="3" t="s">
        <v>2071</v>
      </c>
      <c r="BJ1" s="3" t="s">
        <v>2072</v>
      </c>
      <c r="BK1" s="3" t="s">
        <v>2073</v>
      </c>
      <c r="BL1" s="3" t="s">
        <v>2074</v>
      </c>
      <c r="BM1" s="3" t="s">
        <v>2075</v>
      </c>
      <c r="BN1" s="3" t="s">
        <v>2076</v>
      </c>
      <c r="BO1" s="3" t="s">
        <v>2077</v>
      </c>
      <c r="BP1" s="3" t="s">
        <v>2078</v>
      </c>
      <c r="BQ1" s="3" t="s">
        <v>2079</v>
      </c>
      <c r="BR1" s="3" t="s">
        <v>2080</v>
      </c>
      <c r="BS1" s="3" t="s">
        <v>2081</v>
      </c>
      <c r="BT1" s="3" t="s">
        <v>2082</v>
      </c>
      <c r="BU1" s="3" t="s">
        <v>2083</v>
      </c>
      <c r="BV1" s="3" t="s">
        <v>2084</v>
      </c>
      <c r="BW1" s="3" t="s">
        <v>2085</v>
      </c>
      <c r="BX1" s="3" t="s">
        <v>2086</v>
      </c>
      <c r="BY1" s="3" t="s">
        <v>2087</v>
      </c>
      <c r="BZ1" s="3" t="s">
        <v>2088</v>
      </c>
      <c r="CA1" s="3" t="s">
        <v>2089</v>
      </c>
      <c r="CB1" s="3" t="s">
        <v>2090</v>
      </c>
      <c r="CC1" s="3" t="s">
        <v>2091</v>
      </c>
      <c r="CD1" s="3" t="s">
        <v>2092</v>
      </c>
      <c r="CE1" s="3" t="s">
        <v>2093</v>
      </c>
      <c r="CF1" s="3" t="s">
        <v>2094</v>
      </c>
      <c r="CG1" s="3" t="s">
        <v>2095</v>
      </c>
      <c r="CH1" s="3" t="s">
        <v>2096</v>
      </c>
      <c r="CI1" s="3" t="s">
        <v>2097</v>
      </c>
      <c r="CJ1" s="3" t="s">
        <v>2098</v>
      </c>
      <c r="CK1" s="3" t="s">
        <v>2099</v>
      </c>
      <c r="CL1" s="3" t="s">
        <v>2100</v>
      </c>
      <c r="CM1" s="3" t="s">
        <v>2101</v>
      </c>
      <c r="CN1" s="3" t="s">
        <v>2102</v>
      </c>
      <c r="CO1" s="3" t="s">
        <v>2103</v>
      </c>
      <c r="CP1" s="3" t="s">
        <v>2104</v>
      </c>
      <c r="CQ1" s="3" t="s">
        <v>2105</v>
      </c>
      <c r="CR1" s="3" t="s">
        <v>2106</v>
      </c>
      <c r="CS1" s="3" t="s">
        <v>2107</v>
      </c>
      <c r="CT1" s="3" t="s">
        <v>2108</v>
      </c>
      <c r="CU1" s="3" t="s">
        <v>2109</v>
      </c>
      <c r="CV1" s="3" t="s">
        <v>2110</v>
      </c>
      <c r="CW1" s="3" t="s">
        <v>2111</v>
      </c>
      <c r="CX1" s="3" t="s">
        <v>2112</v>
      </c>
      <c r="CY1" s="3" t="s">
        <v>2113</v>
      </c>
      <c r="CZ1" s="3" t="s">
        <v>2114</v>
      </c>
      <c r="DA1" s="3" t="s">
        <v>2115</v>
      </c>
      <c r="DB1" s="3" t="s">
        <v>2116</v>
      </c>
      <c r="DC1" s="3" t="s">
        <v>2117</v>
      </c>
      <c r="DD1" s="3" t="s">
        <v>2118</v>
      </c>
      <c r="DE1" s="3" t="s">
        <v>2119</v>
      </c>
      <c r="DF1" s="3" t="s">
        <v>2120</v>
      </c>
      <c r="DG1" s="3" t="s">
        <v>2121</v>
      </c>
      <c r="DH1" s="3" t="s">
        <v>2122</v>
      </c>
      <c r="DI1" s="3" t="s">
        <v>2123</v>
      </c>
      <c r="DJ1" s="3" t="s">
        <v>2124</v>
      </c>
      <c r="DK1" s="3" t="s">
        <v>2125</v>
      </c>
      <c r="DL1" s="3" t="s">
        <v>2126</v>
      </c>
      <c r="DM1" s="3" t="s">
        <v>2127</v>
      </c>
      <c r="DN1" s="3" t="s">
        <v>2128</v>
      </c>
      <c r="DO1" s="3" t="s">
        <v>2129</v>
      </c>
      <c r="DP1" s="3" t="s">
        <v>2130</v>
      </c>
      <c r="DQ1" s="3" t="s">
        <v>2131</v>
      </c>
      <c r="DR1" s="3" t="s">
        <v>2132</v>
      </c>
      <c r="DS1" s="3" t="s">
        <v>2133</v>
      </c>
      <c r="DT1" s="3" t="s">
        <v>2134</v>
      </c>
      <c r="DU1" s="3" t="s">
        <v>2135</v>
      </c>
      <c r="DV1" s="3" t="s">
        <v>2136</v>
      </c>
      <c r="DW1" s="3" t="s">
        <v>2137</v>
      </c>
      <c r="DX1" s="3" t="s">
        <v>2138</v>
      </c>
      <c r="DY1" s="3" t="s">
        <v>2139</v>
      </c>
      <c r="DZ1" s="3" t="s">
        <v>2140</v>
      </c>
      <c r="EA1" s="3" t="s">
        <v>2141</v>
      </c>
      <c r="EB1" s="3" t="s">
        <v>2142</v>
      </c>
      <c r="EC1" s="3" t="s">
        <v>2143</v>
      </c>
      <c r="ED1" s="3" t="s">
        <v>2144</v>
      </c>
      <c r="EE1" s="3" t="s">
        <v>2145</v>
      </c>
      <c r="EF1" s="3" t="s">
        <v>2146</v>
      </c>
      <c r="EG1" s="3" t="s">
        <v>2147</v>
      </c>
      <c r="EH1" s="3" t="s">
        <v>2148</v>
      </c>
      <c r="EI1" s="3" t="s">
        <v>2149</v>
      </c>
      <c r="EJ1" s="3" t="s">
        <v>2150</v>
      </c>
      <c r="EK1" s="3" t="s">
        <v>2151</v>
      </c>
      <c r="EL1" s="3" t="s">
        <v>2152</v>
      </c>
      <c r="EM1" s="3" t="s">
        <v>2153</v>
      </c>
      <c r="EN1" s="3" t="s">
        <v>2154</v>
      </c>
      <c r="EO1" s="3" t="s">
        <v>2155</v>
      </c>
      <c r="EP1" s="3" t="s">
        <v>2156</v>
      </c>
      <c r="EQ1" s="3" t="s">
        <v>2157</v>
      </c>
      <c r="ER1" s="3" t="s">
        <v>2158</v>
      </c>
      <c r="ES1" s="3" t="s">
        <v>2159</v>
      </c>
      <c r="ET1" s="3" t="s">
        <v>2160</v>
      </c>
      <c r="EU1" s="3" t="s">
        <v>2161</v>
      </c>
      <c r="EV1" s="3" t="s">
        <v>2162</v>
      </c>
      <c r="EW1" s="3" t="s">
        <v>2163</v>
      </c>
      <c r="EX1" s="3" t="s">
        <v>2164</v>
      </c>
      <c r="EY1" s="3" t="s">
        <v>2165</v>
      </c>
      <c r="EZ1" s="3" t="s">
        <v>2166</v>
      </c>
      <c r="FA1" s="3" t="s">
        <v>2167</v>
      </c>
      <c r="FB1" s="3" t="s">
        <v>2168</v>
      </c>
      <c r="FC1" s="3" t="s">
        <v>2169</v>
      </c>
      <c r="FD1" s="3" t="s">
        <v>2170</v>
      </c>
      <c r="FE1" s="3" t="s">
        <v>2171</v>
      </c>
      <c r="FF1" s="3" t="s">
        <v>2172</v>
      </c>
      <c r="FG1" s="3" t="s">
        <v>2173</v>
      </c>
      <c r="FH1" s="3" t="s">
        <v>2174</v>
      </c>
      <c r="FI1" s="3" t="s">
        <v>2175</v>
      </c>
      <c r="FJ1" s="3" t="s">
        <v>2176</v>
      </c>
      <c r="FK1" s="3" t="s">
        <v>2177</v>
      </c>
      <c r="FL1" s="3" t="s">
        <v>2178</v>
      </c>
      <c r="FM1" s="3" t="s">
        <v>2179</v>
      </c>
      <c r="FN1" s="3" t="s">
        <v>2180</v>
      </c>
      <c r="FO1" s="3" t="s">
        <v>2181</v>
      </c>
      <c r="FP1" s="3" t="s">
        <v>2182</v>
      </c>
      <c r="FQ1" s="3" t="s">
        <v>2183</v>
      </c>
      <c r="FR1" s="3" t="s">
        <v>2184</v>
      </c>
      <c r="FS1" s="3" t="s">
        <v>2185</v>
      </c>
      <c r="FT1" s="3" t="s">
        <v>2186</v>
      </c>
      <c r="FU1" s="3" t="s">
        <v>2187</v>
      </c>
      <c r="FV1" s="3" t="s">
        <v>2188</v>
      </c>
      <c r="FW1" s="3" t="s">
        <v>2189</v>
      </c>
      <c r="FX1" s="3" t="s">
        <v>2190</v>
      </c>
      <c r="FY1" s="3" t="s">
        <v>2191</v>
      </c>
      <c r="FZ1" s="3" t="s">
        <v>2192</v>
      </c>
      <c r="GA1" s="3" t="s">
        <v>2193</v>
      </c>
      <c r="GB1" s="3" t="s">
        <v>2194</v>
      </c>
      <c r="GC1" s="3" t="s">
        <v>2195</v>
      </c>
      <c r="GD1" s="3" t="s">
        <v>2196</v>
      </c>
      <c r="GE1" s="3" t="s">
        <v>2197</v>
      </c>
      <c r="GF1" s="3" t="s">
        <v>2198</v>
      </c>
      <c r="GG1" s="3" t="s">
        <v>2199</v>
      </c>
      <c r="GH1" s="3" t="s">
        <v>2200</v>
      </c>
      <c r="GI1" s="3" t="s">
        <v>2201</v>
      </c>
      <c r="GJ1" s="3" t="s">
        <v>2202</v>
      </c>
      <c r="GK1" s="3" t="s">
        <v>2203</v>
      </c>
      <c r="GL1" s="3" t="s">
        <v>2204</v>
      </c>
      <c r="GM1" s="3" t="s">
        <v>2205</v>
      </c>
      <c r="GN1" s="3" t="s">
        <v>2206</v>
      </c>
      <c r="GO1" s="3" t="s">
        <v>2207</v>
      </c>
      <c r="GP1" s="3" t="s">
        <v>2208</v>
      </c>
      <c r="GQ1" s="3" t="s">
        <v>2209</v>
      </c>
      <c r="GR1" s="3" t="s">
        <v>2210</v>
      </c>
      <c r="GS1" s="3" t="s">
        <v>2211</v>
      </c>
      <c r="GT1" s="3" t="s">
        <v>2212</v>
      </c>
      <c r="GU1" s="3" t="s">
        <v>2213</v>
      </c>
      <c r="GV1" s="3" t="s">
        <v>2214</v>
      </c>
      <c r="GW1" s="3" t="s">
        <v>2215</v>
      </c>
      <c r="GX1" s="3" t="s">
        <v>2216</v>
      </c>
      <c r="GY1" s="3" t="s">
        <v>2217</v>
      </c>
      <c r="GZ1" s="3" t="s">
        <v>2218</v>
      </c>
      <c r="HA1" s="3" t="s">
        <v>2219</v>
      </c>
      <c r="HB1" s="3" t="s">
        <v>2220</v>
      </c>
      <c r="HC1" s="3" t="s">
        <v>2221</v>
      </c>
      <c r="HD1" s="3" t="s">
        <v>2222</v>
      </c>
      <c r="HE1" s="3" t="s">
        <v>2223</v>
      </c>
      <c r="HF1" s="3" t="s">
        <v>2224</v>
      </c>
      <c r="HG1" s="3" t="s">
        <v>2225</v>
      </c>
      <c r="HH1" s="3" t="s">
        <v>2226</v>
      </c>
      <c r="HI1" s="3" t="s">
        <v>2227</v>
      </c>
      <c r="HJ1" s="3" t="s">
        <v>2228</v>
      </c>
      <c r="HK1" s="3" t="s">
        <v>2229</v>
      </c>
      <c r="HL1" s="3" t="s">
        <v>2230</v>
      </c>
      <c r="HM1" s="3" t="s">
        <v>2231</v>
      </c>
      <c r="HN1" s="3" t="s">
        <v>2232</v>
      </c>
      <c r="HO1" s="3" t="s">
        <v>2233</v>
      </c>
      <c r="HP1" s="3" t="s">
        <v>2234</v>
      </c>
      <c r="HQ1" s="3" t="s">
        <v>2235</v>
      </c>
      <c r="HR1" s="3" t="s">
        <v>2236</v>
      </c>
      <c r="HS1" s="3" t="s">
        <v>2237</v>
      </c>
      <c r="HT1" s="3" t="s">
        <v>2238</v>
      </c>
      <c r="HU1" s="3" t="s">
        <v>2239</v>
      </c>
      <c r="HV1" s="3" t="s">
        <v>2240</v>
      </c>
      <c r="HW1" s="3" t="s">
        <v>2241</v>
      </c>
      <c r="HX1" s="3" t="s">
        <v>2242</v>
      </c>
      <c r="HY1" s="3" t="s">
        <v>2243</v>
      </c>
      <c r="HZ1" s="3" t="s">
        <v>2244</v>
      </c>
      <c r="IA1" s="3" t="s">
        <v>2245</v>
      </c>
      <c r="IB1" s="3" t="s">
        <v>2246</v>
      </c>
      <c r="IC1" s="3" t="s">
        <v>2247</v>
      </c>
      <c r="ID1" s="3" t="s">
        <v>2248</v>
      </c>
      <c r="IE1" s="3" t="s">
        <v>2249</v>
      </c>
      <c r="IF1" s="3" t="s">
        <v>2250</v>
      </c>
      <c r="IG1" s="3" t="s">
        <v>2251</v>
      </c>
      <c r="IH1" s="3" t="s">
        <v>2252</v>
      </c>
      <c r="II1" s="3" t="s">
        <v>2253</v>
      </c>
      <c r="IJ1" s="3" t="s">
        <v>2254</v>
      </c>
      <c r="IK1" s="3" t="s">
        <v>2255</v>
      </c>
      <c r="IL1" s="3" t="s">
        <v>2256</v>
      </c>
      <c r="IM1" s="3" t="s">
        <v>2257</v>
      </c>
      <c r="IN1" s="3" t="s">
        <v>2258</v>
      </c>
      <c r="IO1" s="3" t="s">
        <v>2259</v>
      </c>
      <c r="IP1" s="3" t="s">
        <v>2260</v>
      </c>
      <c r="IQ1" s="3" t="s">
        <v>2261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2262</v>
      </c>
      <c r="C10" s="8" t="s">
        <v>2263</v>
      </c>
      <c r="D10" s="8" t="s">
        <v>2264</v>
      </c>
      <c r="E10" s="8" t="s">
        <v>2265</v>
      </c>
      <c r="F10" s="8" t="s">
        <v>2266</v>
      </c>
      <c r="G10" s="8" t="s">
        <v>2267</v>
      </c>
      <c r="H10" s="8" t="s">
        <v>2268</v>
      </c>
      <c r="I10" s="8" t="s">
        <v>2269</v>
      </c>
      <c r="J10" s="8" t="s">
        <v>2270</v>
      </c>
      <c r="K10" s="8" t="s">
        <v>2271</v>
      </c>
      <c r="L10" s="8" t="s">
        <v>2272</v>
      </c>
      <c r="M10" s="8" t="s">
        <v>2273</v>
      </c>
      <c r="N10" s="8" t="s">
        <v>2274</v>
      </c>
      <c r="O10" s="8" t="s">
        <v>2275</v>
      </c>
      <c r="P10" s="8" t="s">
        <v>2276</v>
      </c>
      <c r="Q10" s="8" t="s">
        <v>2277</v>
      </c>
      <c r="R10" s="8" t="s">
        <v>2278</v>
      </c>
      <c r="S10" s="8" t="s">
        <v>2279</v>
      </c>
      <c r="T10" s="8" t="s">
        <v>2280</v>
      </c>
      <c r="U10" s="8" t="s">
        <v>2281</v>
      </c>
      <c r="V10" s="8" t="s">
        <v>2282</v>
      </c>
      <c r="W10" s="8" t="s">
        <v>2283</v>
      </c>
      <c r="X10" s="8" t="s">
        <v>2284</v>
      </c>
      <c r="Y10" s="8" t="s">
        <v>2285</v>
      </c>
      <c r="Z10" s="8" t="s">
        <v>2286</v>
      </c>
      <c r="AA10" s="8" t="s">
        <v>2287</v>
      </c>
      <c r="AB10" s="8" t="s">
        <v>2288</v>
      </c>
      <c r="AC10" s="8" t="s">
        <v>2289</v>
      </c>
      <c r="AD10" s="8" t="s">
        <v>2290</v>
      </c>
      <c r="AE10" s="8" t="s">
        <v>2291</v>
      </c>
      <c r="AF10" s="8" t="s">
        <v>2292</v>
      </c>
      <c r="AG10" s="8" t="s">
        <v>2293</v>
      </c>
      <c r="AH10" s="8" t="s">
        <v>2294</v>
      </c>
      <c r="AI10" s="8" t="s">
        <v>2295</v>
      </c>
      <c r="AJ10" s="8" t="s">
        <v>2296</v>
      </c>
      <c r="AK10" s="8" t="s">
        <v>2297</v>
      </c>
      <c r="AL10" s="8" t="s">
        <v>2298</v>
      </c>
      <c r="AM10" s="8" t="s">
        <v>2299</v>
      </c>
      <c r="AN10" s="8" t="s">
        <v>2300</v>
      </c>
      <c r="AO10" s="8" t="s">
        <v>2301</v>
      </c>
      <c r="AP10" s="8" t="s">
        <v>2302</v>
      </c>
      <c r="AQ10" s="8" t="s">
        <v>2303</v>
      </c>
      <c r="AR10" s="8" t="s">
        <v>2304</v>
      </c>
      <c r="AS10" s="8" t="s">
        <v>2305</v>
      </c>
      <c r="AT10" s="8" t="s">
        <v>2306</v>
      </c>
      <c r="AU10" s="8" t="s">
        <v>2307</v>
      </c>
      <c r="AV10" s="8" t="s">
        <v>2308</v>
      </c>
      <c r="AW10" s="8" t="s">
        <v>2309</v>
      </c>
      <c r="AX10" s="8" t="s">
        <v>2310</v>
      </c>
      <c r="AY10" s="8" t="s">
        <v>2311</v>
      </c>
      <c r="AZ10" s="8" t="s">
        <v>2312</v>
      </c>
      <c r="BA10" s="8" t="s">
        <v>2313</v>
      </c>
      <c r="BB10" s="8" t="s">
        <v>2314</v>
      </c>
      <c r="BC10" s="8" t="s">
        <v>2315</v>
      </c>
      <c r="BD10" s="8" t="s">
        <v>2316</v>
      </c>
      <c r="BE10" s="8" t="s">
        <v>2317</v>
      </c>
      <c r="BF10" s="8" t="s">
        <v>2318</v>
      </c>
      <c r="BG10" s="8" t="s">
        <v>2319</v>
      </c>
      <c r="BH10" s="8" t="s">
        <v>2320</v>
      </c>
      <c r="BI10" s="8" t="s">
        <v>2321</v>
      </c>
      <c r="BJ10" s="8" t="s">
        <v>2322</v>
      </c>
      <c r="BK10" s="8" t="s">
        <v>2323</v>
      </c>
      <c r="BL10" s="8" t="s">
        <v>2324</v>
      </c>
      <c r="BM10" s="8" t="s">
        <v>2325</v>
      </c>
      <c r="BN10" s="8" t="s">
        <v>2326</v>
      </c>
      <c r="BO10" s="8" t="s">
        <v>2327</v>
      </c>
      <c r="BP10" s="8" t="s">
        <v>2328</v>
      </c>
      <c r="BQ10" s="8" t="s">
        <v>2329</v>
      </c>
      <c r="BR10" s="8" t="s">
        <v>2330</v>
      </c>
      <c r="BS10" s="8" t="s">
        <v>2331</v>
      </c>
      <c r="BT10" s="8" t="s">
        <v>2332</v>
      </c>
      <c r="BU10" s="8" t="s">
        <v>2333</v>
      </c>
      <c r="BV10" s="8" t="s">
        <v>2334</v>
      </c>
      <c r="BW10" s="8" t="s">
        <v>2335</v>
      </c>
      <c r="BX10" s="8" t="s">
        <v>2336</v>
      </c>
      <c r="BY10" s="8" t="s">
        <v>2337</v>
      </c>
      <c r="BZ10" s="8" t="s">
        <v>2338</v>
      </c>
      <c r="CA10" s="8" t="s">
        <v>2339</v>
      </c>
      <c r="CB10" s="8" t="s">
        <v>2340</v>
      </c>
      <c r="CC10" s="8" t="s">
        <v>2341</v>
      </c>
      <c r="CD10" s="8" t="s">
        <v>2342</v>
      </c>
      <c r="CE10" s="8" t="s">
        <v>2343</v>
      </c>
      <c r="CF10" s="8" t="s">
        <v>2344</v>
      </c>
      <c r="CG10" s="8" t="s">
        <v>2345</v>
      </c>
      <c r="CH10" s="8" t="s">
        <v>2346</v>
      </c>
      <c r="CI10" s="8" t="s">
        <v>2347</v>
      </c>
      <c r="CJ10" s="8" t="s">
        <v>2348</v>
      </c>
      <c r="CK10" s="8" t="s">
        <v>2349</v>
      </c>
      <c r="CL10" s="8" t="s">
        <v>2350</v>
      </c>
      <c r="CM10" s="8" t="s">
        <v>2351</v>
      </c>
      <c r="CN10" s="8" t="s">
        <v>2352</v>
      </c>
      <c r="CO10" s="8" t="s">
        <v>2353</v>
      </c>
      <c r="CP10" s="8" t="s">
        <v>2354</v>
      </c>
      <c r="CQ10" s="8" t="s">
        <v>2355</v>
      </c>
      <c r="CR10" s="8" t="s">
        <v>2356</v>
      </c>
      <c r="CS10" s="8" t="s">
        <v>2357</v>
      </c>
      <c r="CT10" s="8" t="s">
        <v>2358</v>
      </c>
      <c r="CU10" s="8" t="s">
        <v>2359</v>
      </c>
      <c r="CV10" s="8" t="s">
        <v>2360</v>
      </c>
      <c r="CW10" s="8" t="s">
        <v>2361</v>
      </c>
      <c r="CX10" s="8" t="s">
        <v>2362</v>
      </c>
      <c r="CY10" s="8" t="s">
        <v>2363</v>
      </c>
      <c r="CZ10" s="8" t="s">
        <v>2364</v>
      </c>
      <c r="DA10" s="8" t="s">
        <v>2365</v>
      </c>
      <c r="DB10" s="8" t="s">
        <v>2366</v>
      </c>
      <c r="DC10" s="8" t="s">
        <v>2367</v>
      </c>
      <c r="DD10" s="8" t="s">
        <v>2368</v>
      </c>
      <c r="DE10" s="8" t="s">
        <v>2369</v>
      </c>
      <c r="DF10" s="8" t="s">
        <v>2370</v>
      </c>
      <c r="DG10" s="8" t="s">
        <v>2371</v>
      </c>
      <c r="DH10" s="8" t="s">
        <v>2372</v>
      </c>
      <c r="DI10" s="8" t="s">
        <v>2373</v>
      </c>
      <c r="DJ10" s="8" t="s">
        <v>2374</v>
      </c>
      <c r="DK10" s="8" t="s">
        <v>2375</v>
      </c>
      <c r="DL10" s="8" t="s">
        <v>2376</v>
      </c>
      <c r="DM10" s="8" t="s">
        <v>2377</v>
      </c>
      <c r="DN10" s="8" t="s">
        <v>2378</v>
      </c>
      <c r="DO10" s="8" t="s">
        <v>2379</v>
      </c>
      <c r="DP10" s="8" t="s">
        <v>2380</v>
      </c>
      <c r="DQ10" s="8" t="s">
        <v>2381</v>
      </c>
      <c r="DR10" s="8" t="s">
        <v>2382</v>
      </c>
      <c r="DS10" s="8" t="s">
        <v>2383</v>
      </c>
      <c r="DT10" s="8" t="s">
        <v>2384</v>
      </c>
      <c r="DU10" s="8" t="s">
        <v>2385</v>
      </c>
      <c r="DV10" s="8" t="s">
        <v>2386</v>
      </c>
      <c r="DW10" s="8" t="s">
        <v>2387</v>
      </c>
      <c r="DX10" s="8" t="s">
        <v>2388</v>
      </c>
      <c r="DY10" s="8" t="s">
        <v>2389</v>
      </c>
      <c r="DZ10" s="8" t="s">
        <v>2390</v>
      </c>
      <c r="EA10" s="8" t="s">
        <v>2391</v>
      </c>
      <c r="EB10" s="8" t="s">
        <v>2392</v>
      </c>
      <c r="EC10" s="8" t="s">
        <v>2393</v>
      </c>
      <c r="ED10" s="8" t="s">
        <v>2394</v>
      </c>
      <c r="EE10" s="8" t="s">
        <v>2395</v>
      </c>
      <c r="EF10" s="8" t="s">
        <v>2396</v>
      </c>
      <c r="EG10" s="8" t="s">
        <v>2397</v>
      </c>
      <c r="EH10" s="8" t="s">
        <v>2398</v>
      </c>
      <c r="EI10" s="8" t="s">
        <v>2399</v>
      </c>
      <c r="EJ10" s="8" t="s">
        <v>2400</v>
      </c>
      <c r="EK10" s="8" t="s">
        <v>2401</v>
      </c>
      <c r="EL10" s="8" t="s">
        <v>2402</v>
      </c>
      <c r="EM10" s="8" t="s">
        <v>2403</v>
      </c>
      <c r="EN10" s="8" t="s">
        <v>2404</v>
      </c>
      <c r="EO10" s="8" t="s">
        <v>2405</v>
      </c>
      <c r="EP10" s="8" t="s">
        <v>2406</v>
      </c>
      <c r="EQ10" s="8" t="s">
        <v>2407</v>
      </c>
      <c r="ER10" s="8" t="s">
        <v>2408</v>
      </c>
      <c r="ES10" s="8" t="s">
        <v>2409</v>
      </c>
      <c r="ET10" s="8" t="s">
        <v>2410</v>
      </c>
      <c r="EU10" s="8" t="s">
        <v>2411</v>
      </c>
      <c r="EV10" s="8" t="s">
        <v>2412</v>
      </c>
      <c r="EW10" s="8" t="s">
        <v>2413</v>
      </c>
      <c r="EX10" s="8" t="s">
        <v>2414</v>
      </c>
      <c r="EY10" s="8" t="s">
        <v>2415</v>
      </c>
      <c r="EZ10" s="8" t="s">
        <v>2416</v>
      </c>
      <c r="FA10" s="8" t="s">
        <v>2417</v>
      </c>
      <c r="FB10" s="8" t="s">
        <v>2418</v>
      </c>
      <c r="FC10" s="8" t="s">
        <v>2419</v>
      </c>
      <c r="FD10" s="8" t="s">
        <v>2420</v>
      </c>
      <c r="FE10" s="8" t="s">
        <v>2421</v>
      </c>
      <c r="FF10" s="8" t="s">
        <v>2422</v>
      </c>
      <c r="FG10" s="8" t="s">
        <v>2423</v>
      </c>
      <c r="FH10" s="8" t="s">
        <v>2424</v>
      </c>
      <c r="FI10" s="8" t="s">
        <v>2425</v>
      </c>
      <c r="FJ10" s="8" t="s">
        <v>2426</v>
      </c>
      <c r="FK10" s="8" t="s">
        <v>2427</v>
      </c>
      <c r="FL10" s="8" t="s">
        <v>2428</v>
      </c>
      <c r="FM10" s="8" t="s">
        <v>2429</v>
      </c>
      <c r="FN10" s="8" t="s">
        <v>2430</v>
      </c>
      <c r="FO10" s="8" t="s">
        <v>2431</v>
      </c>
      <c r="FP10" s="8" t="s">
        <v>2432</v>
      </c>
      <c r="FQ10" s="8" t="s">
        <v>2433</v>
      </c>
      <c r="FR10" s="8" t="s">
        <v>2434</v>
      </c>
      <c r="FS10" s="8" t="s">
        <v>2435</v>
      </c>
      <c r="FT10" s="8" t="s">
        <v>2436</v>
      </c>
      <c r="FU10" s="8" t="s">
        <v>2437</v>
      </c>
      <c r="FV10" s="8" t="s">
        <v>2438</v>
      </c>
      <c r="FW10" s="8" t="s">
        <v>2439</v>
      </c>
      <c r="FX10" s="8" t="s">
        <v>2440</v>
      </c>
      <c r="FY10" s="8" t="s">
        <v>2441</v>
      </c>
      <c r="FZ10" s="8" t="s">
        <v>2442</v>
      </c>
      <c r="GA10" s="8" t="s">
        <v>2443</v>
      </c>
      <c r="GB10" s="8" t="s">
        <v>2444</v>
      </c>
      <c r="GC10" s="8" t="s">
        <v>2445</v>
      </c>
      <c r="GD10" s="8" t="s">
        <v>2446</v>
      </c>
      <c r="GE10" s="8" t="s">
        <v>2447</v>
      </c>
      <c r="GF10" s="8" t="s">
        <v>2448</v>
      </c>
      <c r="GG10" s="8" t="s">
        <v>2449</v>
      </c>
      <c r="GH10" s="8" t="s">
        <v>2450</v>
      </c>
      <c r="GI10" s="8" t="s">
        <v>2451</v>
      </c>
      <c r="GJ10" s="8" t="s">
        <v>2452</v>
      </c>
      <c r="GK10" s="8" t="s">
        <v>2453</v>
      </c>
      <c r="GL10" s="8" t="s">
        <v>2454</v>
      </c>
      <c r="GM10" s="8" t="s">
        <v>2455</v>
      </c>
      <c r="GN10" s="8" t="s">
        <v>2456</v>
      </c>
      <c r="GO10" s="8" t="s">
        <v>2457</v>
      </c>
      <c r="GP10" s="8" t="s">
        <v>2458</v>
      </c>
      <c r="GQ10" s="8" t="s">
        <v>2459</v>
      </c>
      <c r="GR10" s="8" t="s">
        <v>2460</v>
      </c>
      <c r="GS10" s="8" t="s">
        <v>2461</v>
      </c>
      <c r="GT10" s="8" t="s">
        <v>2462</v>
      </c>
      <c r="GU10" s="8" t="s">
        <v>2463</v>
      </c>
      <c r="GV10" s="8" t="s">
        <v>2464</v>
      </c>
      <c r="GW10" s="8" t="s">
        <v>2465</v>
      </c>
      <c r="GX10" s="8" t="s">
        <v>2466</v>
      </c>
      <c r="GY10" s="8" t="s">
        <v>2467</v>
      </c>
      <c r="GZ10" s="8" t="s">
        <v>2468</v>
      </c>
      <c r="HA10" s="8" t="s">
        <v>2469</v>
      </c>
      <c r="HB10" s="8" t="s">
        <v>2470</v>
      </c>
      <c r="HC10" s="8" t="s">
        <v>2471</v>
      </c>
      <c r="HD10" s="8" t="s">
        <v>2472</v>
      </c>
      <c r="HE10" s="8" t="s">
        <v>2473</v>
      </c>
      <c r="HF10" s="8" t="s">
        <v>2474</v>
      </c>
      <c r="HG10" s="8" t="s">
        <v>2475</v>
      </c>
      <c r="HH10" s="8" t="s">
        <v>2476</v>
      </c>
      <c r="HI10" s="8" t="s">
        <v>2477</v>
      </c>
      <c r="HJ10" s="8" t="s">
        <v>2478</v>
      </c>
      <c r="HK10" s="8" t="s">
        <v>2479</v>
      </c>
      <c r="HL10" s="8" t="s">
        <v>2480</v>
      </c>
      <c r="HM10" s="8" t="s">
        <v>2481</v>
      </c>
      <c r="HN10" s="8" t="s">
        <v>2482</v>
      </c>
      <c r="HO10" s="8" t="s">
        <v>2483</v>
      </c>
      <c r="HP10" s="8" t="s">
        <v>2484</v>
      </c>
      <c r="HQ10" s="8" t="s">
        <v>2485</v>
      </c>
      <c r="HR10" s="8" t="s">
        <v>2486</v>
      </c>
      <c r="HS10" s="8" t="s">
        <v>2487</v>
      </c>
      <c r="HT10" s="8" t="s">
        <v>2488</v>
      </c>
      <c r="HU10" s="8" t="s">
        <v>2489</v>
      </c>
      <c r="HV10" s="8" t="s">
        <v>2490</v>
      </c>
      <c r="HW10" s="8" t="s">
        <v>2491</v>
      </c>
      <c r="HX10" s="8" t="s">
        <v>2492</v>
      </c>
      <c r="HY10" s="8" t="s">
        <v>2493</v>
      </c>
      <c r="HZ10" s="8" t="s">
        <v>2494</v>
      </c>
      <c r="IA10" s="8" t="s">
        <v>2495</v>
      </c>
      <c r="IB10" s="8" t="s">
        <v>2496</v>
      </c>
      <c r="IC10" s="8" t="s">
        <v>2497</v>
      </c>
      <c r="ID10" s="8" t="s">
        <v>2498</v>
      </c>
      <c r="IE10" s="8" t="s">
        <v>2499</v>
      </c>
      <c r="IF10" s="8" t="s">
        <v>2500</v>
      </c>
      <c r="IG10" s="8" t="s">
        <v>2501</v>
      </c>
      <c r="IH10" s="8" t="s">
        <v>2502</v>
      </c>
      <c r="II10" s="8" t="s">
        <v>2503</v>
      </c>
      <c r="IJ10" s="8" t="s">
        <v>2504</v>
      </c>
      <c r="IK10" s="8" t="s">
        <v>2505</v>
      </c>
      <c r="IL10" s="8" t="s">
        <v>2506</v>
      </c>
      <c r="IM10" s="8" t="s">
        <v>2507</v>
      </c>
      <c r="IN10" s="8" t="s">
        <v>2508</v>
      </c>
      <c r="IO10" s="8" t="s">
        <v>2509</v>
      </c>
      <c r="IP10" s="8" t="s">
        <v>2510</v>
      </c>
      <c r="IQ10" s="8" t="s">
        <v>2511</v>
      </c>
    </row>
    <row r="11" spans="1:251">
      <c r="A11" s="10">
        <v>42036</v>
      </c>
      <c r="B11" s="9">
        <v>368.00700000000001</v>
      </c>
      <c r="C11" s="9">
        <v>396.51900000000001</v>
      </c>
      <c r="D11" s="9">
        <v>379.17099999999999</v>
      </c>
      <c r="E11" s="9">
        <v>18.405999999999999</v>
      </c>
      <c r="F11" s="9">
        <v>17.527999999999999</v>
      </c>
      <c r="G11" s="9">
        <v>7.14</v>
      </c>
      <c r="H11" s="9">
        <v>10.388</v>
      </c>
      <c r="I11" s="9">
        <v>13.255000000000001</v>
      </c>
      <c r="J11" s="9">
        <v>4.2729999999999997</v>
      </c>
      <c r="K11" s="9">
        <v>12.289</v>
      </c>
      <c r="L11" s="9">
        <v>0</v>
      </c>
      <c r="M11" s="9">
        <v>3.8130000000000002</v>
      </c>
      <c r="N11" s="9">
        <v>6.3129999999999997</v>
      </c>
      <c r="O11" s="9">
        <v>3.4289999999999998</v>
      </c>
      <c r="P11" s="9">
        <v>7.7859999999999996</v>
      </c>
      <c r="Q11" s="9">
        <v>11.997999999999999</v>
      </c>
      <c r="R11" s="9">
        <v>5.53</v>
      </c>
      <c r="S11" s="9">
        <v>0.878</v>
      </c>
      <c r="T11" s="9">
        <v>360.76499999999999</v>
      </c>
      <c r="U11" s="9">
        <v>221.72900000000001</v>
      </c>
      <c r="V11" s="9">
        <v>204.78200000000001</v>
      </c>
      <c r="W11" s="9">
        <v>7.1449999999999996</v>
      </c>
      <c r="X11" s="9">
        <v>9.8019999999999996</v>
      </c>
      <c r="Y11" s="9">
        <v>7.1109999999999998</v>
      </c>
      <c r="Z11" s="9">
        <v>0.55800000000000005</v>
      </c>
      <c r="AA11" s="9">
        <v>6.7770000000000001</v>
      </c>
      <c r="AB11" s="9">
        <v>169.363</v>
      </c>
      <c r="AC11" s="9">
        <v>14.242000000000001</v>
      </c>
      <c r="AD11" s="9">
        <v>10.433</v>
      </c>
      <c r="AE11" s="9">
        <v>27.690999999999999</v>
      </c>
      <c r="AF11" s="9">
        <v>48.194000000000003</v>
      </c>
      <c r="AG11" s="9">
        <v>173.535</v>
      </c>
      <c r="AH11" s="9">
        <v>139.036</v>
      </c>
      <c r="AI11" s="9">
        <v>17.347999999999999</v>
      </c>
      <c r="AJ11" s="9">
        <v>396.51900000000001</v>
      </c>
      <c r="AK11" s="9">
        <v>708.86500000000001</v>
      </c>
      <c r="AL11" s="9">
        <v>676.51700000000005</v>
      </c>
      <c r="AM11" s="9">
        <v>55.247999999999998</v>
      </c>
      <c r="AN11" s="9">
        <v>47.284999999999997</v>
      </c>
      <c r="AO11" s="9">
        <v>26.033999999999999</v>
      </c>
      <c r="AP11" s="9">
        <v>21.251999999999999</v>
      </c>
      <c r="AQ11" s="9">
        <v>36.186</v>
      </c>
      <c r="AR11" s="9">
        <v>11.099</v>
      </c>
      <c r="AS11" s="9">
        <v>38.267000000000003</v>
      </c>
      <c r="AT11" s="9">
        <v>0</v>
      </c>
      <c r="AU11" s="9">
        <v>8.4499999999999993</v>
      </c>
      <c r="AV11" s="9">
        <v>19.335000000000001</v>
      </c>
      <c r="AW11" s="9">
        <v>16.387</v>
      </c>
      <c r="AX11" s="9">
        <v>11.563000000000001</v>
      </c>
      <c r="AY11" s="9">
        <v>31.417000000000002</v>
      </c>
      <c r="AZ11" s="9">
        <v>15.868</v>
      </c>
      <c r="BA11" s="9">
        <v>7.9630000000000001</v>
      </c>
      <c r="BB11" s="9">
        <v>621.26900000000001</v>
      </c>
      <c r="BC11" s="9">
        <v>513.14400000000001</v>
      </c>
      <c r="BD11" s="9">
        <v>483.21300000000002</v>
      </c>
      <c r="BE11" s="9">
        <v>17.312999999999999</v>
      </c>
      <c r="BF11" s="9">
        <v>12.619</v>
      </c>
      <c r="BG11" s="9">
        <v>22.082999999999998</v>
      </c>
      <c r="BH11" s="9">
        <v>0.91</v>
      </c>
      <c r="BI11" s="9">
        <v>5.3449999999999998</v>
      </c>
      <c r="BJ11" s="9">
        <v>402.267</v>
      </c>
      <c r="BK11" s="9">
        <v>32.613999999999997</v>
      </c>
      <c r="BL11" s="9">
        <v>33.359000000000002</v>
      </c>
      <c r="BM11" s="9">
        <v>44.904000000000003</v>
      </c>
      <c r="BN11" s="9">
        <v>115.199</v>
      </c>
      <c r="BO11" s="9">
        <v>397.94499999999999</v>
      </c>
      <c r="BP11" s="9">
        <v>108.125</v>
      </c>
      <c r="BQ11" s="9">
        <v>32.347000000000001</v>
      </c>
      <c r="BR11" s="9">
        <v>708.86500000000001</v>
      </c>
      <c r="BS11" s="9">
        <v>387.03100000000001</v>
      </c>
      <c r="BT11" s="9">
        <v>375.11200000000002</v>
      </c>
      <c r="BU11" s="9">
        <v>43.8</v>
      </c>
      <c r="BV11" s="9">
        <v>39.369999999999997</v>
      </c>
      <c r="BW11" s="9">
        <v>24.835999999999999</v>
      </c>
      <c r="BX11" s="9">
        <v>14.534000000000001</v>
      </c>
      <c r="BY11" s="9">
        <v>31.052</v>
      </c>
      <c r="BZ11" s="9">
        <v>8.3179999999999996</v>
      </c>
      <c r="CA11" s="9">
        <v>31.670999999999999</v>
      </c>
      <c r="CB11" s="9">
        <v>2.8290000000000002</v>
      </c>
      <c r="CC11" s="9">
        <v>4.87</v>
      </c>
      <c r="CD11" s="9">
        <v>14.074</v>
      </c>
      <c r="CE11" s="9">
        <v>13.605</v>
      </c>
      <c r="CF11" s="9">
        <v>11.692</v>
      </c>
      <c r="CG11" s="9">
        <v>22.122</v>
      </c>
      <c r="CH11" s="9">
        <v>17.248000000000001</v>
      </c>
      <c r="CI11" s="9">
        <v>4.43</v>
      </c>
      <c r="CJ11" s="9">
        <v>331.31200000000001</v>
      </c>
      <c r="CK11" s="9">
        <v>224.143</v>
      </c>
      <c r="CL11" s="9">
        <v>216.803</v>
      </c>
      <c r="CM11" s="9">
        <v>2.214</v>
      </c>
      <c r="CN11" s="9">
        <v>5.125</v>
      </c>
      <c r="CO11" s="9">
        <v>2.214</v>
      </c>
      <c r="CP11" s="9">
        <v>2.899</v>
      </c>
      <c r="CQ11" s="9">
        <v>1.5589999999999999</v>
      </c>
      <c r="CR11" s="9">
        <v>181.405</v>
      </c>
      <c r="CS11" s="9">
        <v>11.500999999999999</v>
      </c>
      <c r="CT11" s="9">
        <v>8.9459999999999997</v>
      </c>
      <c r="CU11" s="9">
        <v>22.291</v>
      </c>
      <c r="CV11" s="9">
        <v>24.149000000000001</v>
      </c>
      <c r="CW11" s="9">
        <v>199.994</v>
      </c>
      <c r="CX11" s="9">
        <v>107.169</v>
      </c>
      <c r="CY11" s="9">
        <v>11.919</v>
      </c>
      <c r="CZ11" s="9">
        <v>387.03100000000001</v>
      </c>
      <c r="DA11" s="9">
        <v>267.86599999999999</v>
      </c>
      <c r="DB11" s="9">
        <v>243.17400000000001</v>
      </c>
      <c r="DC11" s="9">
        <v>30.2</v>
      </c>
      <c r="DD11" s="9">
        <v>21.914000000000001</v>
      </c>
      <c r="DE11" s="9">
        <v>9.5719999999999992</v>
      </c>
      <c r="DF11" s="9">
        <v>12.342000000000001</v>
      </c>
      <c r="DG11" s="9">
        <v>12.641999999999999</v>
      </c>
      <c r="DH11" s="9">
        <v>9.2720000000000002</v>
      </c>
      <c r="DI11" s="9">
        <v>12.321999999999999</v>
      </c>
      <c r="DJ11" s="9">
        <v>5.5940000000000003</v>
      </c>
      <c r="DK11" s="9">
        <v>3.9980000000000002</v>
      </c>
      <c r="DL11" s="9">
        <v>3.6709999999999998</v>
      </c>
      <c r="DM11" s="9">
        <v>12.222</v>
      </c>
      <c r="DN11" s="9">
        <v>6.0209999999999999</v>
      </c>
      <c r="DO11" s="9">
        <v>13.507999999999999</v>
      </c>
      <c r="DP11" s="9">
        <v>8.4060000000000006</v>
      </c>
      <c r="DQ11" s="9">
        <v>8.2870000000000008</v>
      </c>
      <c r="DR11" s="9">
        <v>212.97300000000001</v>
      </c>
      <c r="DS11" s="9">
        <v>192.53899999999999</v>
      </c>
      <c r="DT11" s="9">
        <v>183.376</v>
      </c>
      <c r="DU11" s="9">
        <v>4.8730000000000002</v>
      </c>
      <c r="DV11" s="9">
        <v>4.29</v>
      </c>
      <c r="DW11" s="9">
        <v>3.8809999999999998</v>
      </c>
      <c r="DX11" s="9">
        <v>2.7930000000000001</v>
      </c>
      <c r="DY11" s="9">
        <v>2.0299999999999998</v>
      </c>
      <c r="DZ11" s="9">
        <v>134.75399999999999</v>
      </c>
      <c r="EA11" s="9">
        <v>9.4480000000000004</v>
      </c>
      <c r="EB11" s="9">
        <v>15.694000000000001</v>
      </c>
      <c r="EC11" s="9">
        <v>32.643000000000001</v>
      </c>
      <c r="ED11" s="9">
        <v>30.981000000000002</v>
      </c>
      <c r="EE11" s="9">
        <v>161.55799999999999</v>
      </c>
      <c r="EF11" s="9">
        <v>20.434000000000001</v>
      </c>
      <c r="EG11" s="9">
        <v>24.692</v>
      </c>
      <c r="EH11" s="9">
        <v>267.86599999999999</v>
      </c>
      <c r="EI11" s="9">
        <v>393.37700000000001</v>
      </c>
      <c r="EJ11" s="9">
        <v>370.65600000000001</v>
      </c>
      <c r="EK11" s="9">
        <v>28.963999999999999</v>
      </c>
      <c r="EL11" s="9">
        <v>23.16</v>
      </c>
      <c r="EM11" s="9">
        <v>7.4480000000000004</v>
      </c>
      <c r="EN11" s="9">
        <v>15.712</v>
      </c>
      <c r="EO11" s="9">
        <v>13.459</v>
      </c>
      <c r="EP11" s="9">
        <v>9.7010000000000005</v>
      </c>
      <c r="EQ11" s="9">
        <v>9.093</v>
      </c>
      <c r="ER11" s="9">
        <v>8.2759999999999998</v>
      </c>
      <c r="ES11" s="9">
        <v>5.4320000000000004</v>
      </c>
      <c r="ET11" s="9">
        <v>7.3380000000000001</v>
      </c>
      <c r="EU11" s="9">
        <v>7.8460000000000001</v>
      </c>
      <c r="EV11" s="9">
        <v>7.976</v>
      </c>
      <c r="EW11" s="9">
        <v>15.428000000000001</v>
      </c>
      <c r="EX11" s="9">
        <v>7.7320000000000002</v>
      </c>
      <c r="EY11" s="9">
        <v>5.8029999999999999</v>
      </c>
      <c r="EZ11" s="9">
        <v>341.69200000000001</v>
      </c>
      <c r="FA11" s="9">
        <v>291.392</v>
      </c>
      <c r="FB11" s="9">
        <v>266.19499999999999</v>
      </c>
      <c r="FC11" s="9">
        <v>12.148</v>
      </c>
      <c r="FD11" s="9">
        <v>13.048999999999999</v>
      </c>
      <c r="FE11" s="9">
        <v>9.157</v>
      </c>
      <c r="FF11" s="9">
        <v>12.367000000000001</v>
      </c>
      <c r="FG11" s="9">
        <v>3.673</v>
      </c>
      <c r="FH11" s="9">
        <v>240.387</v>
      </c>
      <c r="FI11" s="9">
        <v>21.710999999999999</v>
      </c>
      <c r="FJ11" s="9">
        <v>11.574999999999999</v>
      </c>
      <c r="FK11" s="9">
        <v>17.72</v>
      </c>
      <c r="FL11" s="9">
        <v>56.488</v>
      </c>
      <c r="FM11" s="9">
        <v>234.904</v>
      </c>
      <c r="FN11" s="9">
        <v>50.3</v>
      </c>
      <c r="FO11" s="9">
        <v>22.721</v>
      </c>
      <c r="FP11" s="9">
        <v>393.37700000000001</v>
      </c>
      <c r="FQ11" s="9">
        <v>279.69600000000003</v>
      </c>
      <c r="FR11" s="9">
        <v>253.76900000000001</v>
      </c>
      <c r="FS11" s="9">
        <v>28.545000000000002</v>
      </c>
      <c r="FT11" s="9">
        <v>23.893999999999998</v>
      </c>
      <c r="FU11" s="9">
        <v>8.7870000000000008</v>
      </c>
      <c r="FV11" s="9">
        <v>15.106999999999999</v>
      </c>
      <c r="FW11" s="9">
        <v>11.224</v>
      </c>
      <c r="FX11" s="9">
        <v>12.67</v>
      </c>
      <c r="FY11" s="9">
        <v>9.6489999999999991</v>
      </c>
      <c r="FZ11" s="9">
        <v>11.747999999999999</v>
      </c>
      <c r="GA11" s="9">
        <v>1.909</v>
      </c>
      <c r="GB11" s="9">
        <v>6.39</v>
      </c>
      <c r="GC11" s="9">
        <v>11.183999999999999</v>
      </c>
      <c r="GD11" s="9">
        <v>6.319</v>
      </c>
      <c r="GE11" s="9">
        <v>17.271000000000001</v>
      </c>
      <c r="GF11" s="9">
        <v>6.6230000000000002</v>
      </c>
      <c r="GG11" s="9">
        <v>4.6520000000000001</v>
      </c>
      <c r="GH11" s="9">
        <v>225.22399999999999</v>
      </c>
      <c r="GI11" s="9">
        <v>202.459</v>
      </c>
      <c r="GJ11" s="9">
        <v>187.41900000000001</v>
      </c>
      <c r="GK11" s="9">
        <v>3.327</v>
      </c>
      <c r="GL11" s="9">
        <v>11.712</v>
      </c>
      <c r="GM11" s="9">
        <v>3.39</v>
      </c>
      <c r="GN11" s="9">
        <v>10.717000000000001</v>
      </c>
      <c r="GO11" s="9">
        <v>0</v>
      </c>
      <c r="GP11" s="9">
        <v>136.916</v>
      </c>
      <c r="GQ11" s="9">
        <v>13.698</v>
      </c>
      <c r="GR11" s="9">
        <v>10.656000000000001</v>
      </c>
      <c r="GS11" s="9">
        <v>41.189</v>
      </c>
      <c r="GT11" s="9">
        <v>37.331000000000003</v>
      </c>
      <c r="GU11" s="9">
        <v>165.12700000000001</v>
      </c>
      <c r="GV11" s="9">
        <v>22.765000000000001</v>
      </c>
      <c r="GW11" s="9">
        <v>25.927</v>
      </c>
      <c r="GX11" s="9">
        <v>279.69600000000003</v>
      </c>
      <c r="GY11" s="9">
        <v>165.72</v>
      </c>
      <c r="GZ11" s="9">
        <v>155.66</v>
      </c>
      <c r="HA11" s="9">
        <v>15.788</v>
      </c>
      <c r="HB11" s="9">
        <v>14.404</v>
      </c>
      <c r="HC11" s="9">
        <v>4.9269999999999996</v>
      </c>
      <c r="HD11" s="9">
        <v>9.4760000000000009</v>
      </c>
      <c r="HE11" s="9">
        <v>9.2829999999999995</v>
      </c>
      <c r="HF11" s="9">
        <v>5.12</v>
      </c>
      <c r="HG11" s="9">
        <v>10.785</v>
      </c>
      <c r="HH11" s="9">
        <v>1.026</v>
      </c>
      <c r="HI11" s="9">
        <v>2.13</v>
      </c>
      <c r="HJ11" s="9">
        <v>3.8130000000000002</v>
      </c>
      <c r="HK11" s="9">
        <v>7.54</v>
      </c>
      <c r="HL11" s="9">
        <v>3.05</v>
      </c>
      <c r="HM11" s="9">
        <v>9.2460000000000004</v>
      </c>
      <c r="HN11" s="9">
        <v>5.1580000000000004</v>
      </c>
      <c r="HO11" s="9">
        <v>1.3839999999999999</v>
      </c>
      <c r="HP11" s="9">
        <v>139.87200000000001</v>
      </c>
      <c r="HQ11" s="9">
        <v>117.574</v>
      </c>
      <c r="HR11" s="9">
        <v>111.35899999999999</v>
      </c>
      <c r="HS11" s="9">
        <v>0.52500000000000002</v>
      </c>
      <c r="HT11" s="9">
        <v>5.6890000000000001</v>
      </c>
      <c r="HU11" s="9">
        <v>2.0950000000000002</v>
      </c>
      <c r="HV11" s="9">
        <v>2.044</v>
      </c>
      <c r="HW11" s="9">
        <v>1.544</v>
      </c>
      <c r="HX11" s="9">
        <v>85.831999999999994</v>
      </c>
      <c r="HY11" s="9">
        <v>6.9740000000000002</v>
      </c>
      <c r="HZ11" s="9">
        <v>7.9390000000000001</v>
      </c>
      <c r="IA11" s="9">
        <v>16.829000000000001</v>
      </c>
      <c r="IB11" s="9">
        <v>12.621</v>
      </c>
      <c r="IC11" s="9">
        <v>104.953</v>
      </c>
      <c r="ID11" s="9">
        <v>22.297999999999998</v>
      </c>
      <c r="IE11" s="9">
        <v>10.06</v>
      </c>
      <c r="IF11" s="9">
        <v>165.72</v>
      </c>
      <c r="IG11" s="9">
        <v>255.29499999999999</v>
      </c>
      <c r="IH11" s="9">
        <v>220.065</v>
      </c>
      <c r="II11" s="9">
        <v>25.251999999999999</v>
      </c>
      <c r="IJ11" s="9">
        <v>18.13</v>
      </c>
      <c r="IK11" s="9">
        <v>5.4</v>
      </c>
      <c r="IL11" s="9">
        <v>12.73</v>
      </c>
      <c r="IM11" s="9">
        <v>9.6590000000000007</v>
      </c>
      <c r="IN11" s="9">
        <v>8.4719999999999995</v>
      </c>
      <c r="IO11" s="9">
        <v>8.6310000000000002</v>
      </c>
      <c r="IP11" s="9">
        <v>5.7030000000000003</v>
      </c>
      <c r="IQ11" s="9">
        <v>1.0680000000000001</v>
      </c>
    </row>
    <row r="12" spans="1:251">
      <c r="A12" s="10">
        <v>42401</v>
      </c>
      <c r="B12" s="9">
        <v>387.02199999999999</v>
      </c>
      <c r="C12" s="9">
        <v>404.113</v>
      </c>
      <c r="D12" s="9">
        <v>384.43599999999998</v>
      </c>
      <c r="E12" s="9">
        <v>25.271999999999998</v>
      </c>
      <c r="F12" s="9">
        <v>24.29</v>
      </c>
      <c r="G12" s="9">
        <v>9.859</v>
      </c>
      <c r="H12" s="9">
        <v>14.430999999999999</v>
      </c>
      <c r="I12" s="9">
        <v>12.766</v>
      </c>
      <c r="J12" s="9">
        <v>11.523999999999999</v>
      </c>
      <c r="K12" s="9">
        <v>11.147</v>
      </c>
      <c r="L12" s="9">
        <v>1.708</v>
      </c>
      <c r="M12" s="9">
        <v>9.8000000000000007</v>
      </c>
      <c r="N12" s="9">
        <v>10.47</v>
      </c>
      <c r="O12" s="9">
        <v>6.9320000000000004</v>
      </c>
      <c r="P12" s="9">
        <v>6.8869999999999996</v>
      </c>
      <c r="Q12" s="9">
        <v>19.986999999999998</v>
      </c>
      <c r="R12" s="9">
        <v>4.3029999999999999</v>
      </c>
      <c r="S12" s="9">
        <v>0.98199999999999998</v>
      </c>
      <c r="T12" s="9">
        <v>359.16399999999999</v>
      </c>
      <c r="U12" s="9">
        <v>220.511</v>
      </c>
      <c r="V12" s="9">
        <v>199.529</v>
      </c>
      <c r="W12" s="9">
        <v>11.708</v>
      </c>
      <c r="X12" s="9">
        <v>9.2729999999999997</v>
      </c>
      <c r="Y12" s="9">
        <v>11.763999999999999</v>
      </c>
      <c r="Z12" s="9">
        <v>2.1669999999999998</v>
      </c>
      <c r="AA12" s="9">
        <v>5.4009999999999998</v>
      </c>
      <c r="AB12" s="9">
        <v>176.47499999999999</v>
      </c>
      <c r="AC12" s="9">
        <v>12.592000000000001</v>
      </c>
      <c r="AD12" s="9">
        <v>8.8420000000000005</v>
      </c>
      <c r="AE12" s="9">
        <v>22.603000000000002</v>
      </c>
      <c r="AF12" s="9">
        <v>51.831000000000003</v>
      </c>
      <c r="AG12" s="9">
        <v>168.68</v>
      </c>
      <c r="AH12" s="9">
        <v>138.65299999999999</v>
      </c>
      <c r="AI12" s="9">
        <v>19.677</v>
      </c>
      <c r="AJ12" s="9">
        <v>404.113</v>
      </c>
      <c r="AK12" s="9">
        <v>687.34</v>
      </c>
      <c r="AL12" s="9">
        <v>657.57399999999996</v>
      </c>
      <c r="AM12" s="9">
        <v>70.305999999999997</v>
      </c>
      <c r="AN12" s="9">
        <v>63.6</v>
      </c>
      <c r="AO12" s="9">
        <v>36.337000000000003</v>
      </c>
      <c r="AP12" s="9">
        <v>27.263999999999999</v>
      </c>
      <c r="AQ12" s="9">
        <v>50.936999999999998</v>
      </c>
      <c r="AR12" s="9">
        <v>12.664</v>
      </c>
      <c r="AS12" s="9">
        <v>53.259</v>
      </c>
      <c r="AT12" s="9">
        <v>0.5</v>
      </c>
      <c r="AU12" s="9">
        <v>9.19</v>
      </c>
      <c r="AV12" s="9">
        <v>19.327000000000002</v>
      </c>
      <c r="AW12" s="9">
        <v>20.065000000000001</v>
      </c>
      <c r="AX12" s="9">
        <v>24.207999999999998</v>
      </c>
      <c r="AY12" s="9">
        <v>46.320999999999998</v>
      </c>
      <c r="AZ12" s="9">
        <v>17.279</v>
      </c>
      <c r="BA12" s="9">
        <v>6.7060000000000004</v>
      </c>
      <c r="BB12" s="9">
        <v>587.26800000000003</v>
      </c>
      <c r="BC12" s="9">
        <v>466.84500000000003</v>
      </c>
      <c r="BD12" s="9">
        <v>446.57100000000003</v>
      </c>
      <c r="BE12" s="9">
        <v>12.907</v>
      </c>
      <c r="BF12" s="9">
        <v>7.367</v>
      </c>
      <c r="BG12" s="9">
        <v>16.286999999999999</v>
      </c>
      <c r="BH12" s="9">
        <v>1.75</v>
      </c>
      <c r="BI12" s="9">
        <v>2.2370000000000001</v>
      </c>
      <c r="BJ12" s="9">
        <v>365.505</v>
      </c>
      <c r="BK12" s="9">
        <v>28.100999999999999</v>
      </c>
      <c r="BL12" s="9">
        <v>21.123999999999999</v>
      </c>
      <c r="BM12" s="9">
        <v>52.115000000000002</v>
      </c>
      <c r="BN12" s="9">
        <v>95.524000000000001</v>
      </c>
      <c r="BO12" s="9">
        <v>371.32100000000003</v>
      </c>
      <c r="BP12" s="9">
        <v>120.42400000000001</v>
      </c>
      <c r="BQ12" s="9">
        <v>29.765999999999998</v>
      </c>
      <c r="BR12" s="9">
        <v>687.34</v>
      </c>
      <c r="BS12" s="9">
        <v>410.20100000000002</v>
      </c>
      <c r="BT12" s="9">
        <v>395.94600000000003</v>
      </c>
      <c r="BU12" s="9">
        <v>38.26</v>
      </c>
      <c r="BV12" s="9">
        <v>35.783000000000001</v>
      </c>
      <c r="BW12" s="9">
        <v>22.736999999999998</v>
      </c>
      <c r="BX12" s="9">
        <v>13.045999999999999</v>
      </c>
      <c r="BY12" s="9">
        <v>29.021000000000001</v>
      </c>
      <c r="BZ12" s="9">
        <v>6.7619999999999996</v>
      </c>
      <c r="CA12" s="9">
        <v>27.869</v>
      </c>
      <c r="CB12" s="9">
        <v>2.8849999999999998</v>
      </c>
      <c r="CC12" s="9">
        <v>4.3840000000000003</v>
      </c>
      <c r="CD12" s="9">
        <v>10.164999999999999</v>
      </c>
      <c r="CE12" s="9">
        <v>11.404</v>
      </c>
      <c r="CF12" s="9">
        <v>14.215</v>
      </c>
      <c r="CG12" s="9">
        <v>24.68</v>
      </c>
      <c r="CH12" s="9">
        <v>11.103</v>
      </c>
      <c r="CI12" s="9">
        <v>2.4769999999999999</v>
      </c>
      <c r="CJ12" s="9">
        <v>357.68599999999998</v>
      </c>
      <c r="CK12" s="9">
        <v>238.185</v>
      </c>
      <c r="CL12" s="9">
        <v>227.01900000000001</v>
      </c>
      <c r="CM12" s="9">
        <v>5.431</v>
      </c>
      <c r="CN12" s="9">
        <v>5.7350000000000003</v>
      </c>
      <c r="CO12" s="9">
        <v>4.4059999999999997</v>
      </c>
      <c r="CP12" s="9">
        <v>5.67</v>
      </c>
      <c r="CQ12" s="9">
        <v>0.57499999999999996</v>
      </c>
      <c r="CR12" s="9">
        <v>188.32400000000001</v>
      </c>
      <c r="CS12" s="9">
        <v>10.428000000000001</v>
      </c>
      <c r="CT12" s="9">
        <v>10.433</v>
      </c>
      <c r="CU12" s="9">
        <v>29</v>
      </c>
      <c r="CV12" s="9">
        <v>32.93</v>
      </c>
      <c r="CW12" s="9">
        <v>205.255</v>
      </c>
      <c r="CX12" s="9">
        <v>119.501</v>
      </c>
      <c r="CY12" s="9">
        <v>14.255000000000001</v>
      </c>
      <c r="CZ12" s="9">
        <v>410.20100000000002</v>
      </c>
      <c r="DA12" s="9">
        <v>282.63400000000001</v>
      </c>
      <c r="DB12" s="9">
        <v>259.35300000000001</v>
      </c>
      <c r="DC12" s="9">
        <v>24.265000000000001</v>
      </c>
      <c r="DD12" s="9">
        <v>17.231000000000002</v>
      </c>
      <c r="DE12" s="9">
        <v>10.542</v>
      </c>
      <c r="DF12" s="9">
        <v>6.6890000000000001</v>
      </c>
      <c r="DG12" s="9">
        <v>11.468999999999999</v>
      </c>
      <c r="DH12" s="9">
        <v>5.7619999999999996</v>
      </c>
      <c r="DI12" s="9">
        <v>9.7059999999999995</v>
      </c>
      <c r="DJ12" s="9">
        <v>3.15</v>
      </c>
      <c r="DK12" s="9">
        <v>2.5790000000000002</v>
      </c>
      <c r="DL12" s="9">
        <v>4.508</v>
      </c>
      <c r="DM12" s="9">
        <v>6.7089999999999996</v>
      </c>
      <c r="DN12" s="9">
        <v>6.0140000000000002</v>
      </c>
      <c r="DO12" s="9">
        <v>8.6530000000000005</v>
      </c>
      <c r="DP12" s="9">
        <v>8.5779999999999994</v>
      </c>
      <c r="DQ12" s="9">
        <v>7.0339999999999998</v>
      </c>
      <c r="DR12" s="9">
        <v>235.08799999999999</v>
      </c>
      <c r="DS12" s="9">
        <v>213.851</v>
      </c>
      <c r="DT12" s="9">
        <v>201.58699999999999</v>
      </c>
      <c r="DU12" s="9">
        <v>6.2430000000000003</v>
      </c>
      <c r="DV12" s="9">
        <v>6.0209999999999999</v>
      </c>
      <c r="DW12" s="9">
        <v>4.6980000000000004</v>
      </c>
      <c r="DX12" s="9">
        <v>3.4460000000000002</v>
      </c>
      <c r="DY12" s="9">
        <v>1.984</v>
      </c>
      <c r="DZ12" s="9">
        <v>138.1</v>
      </c>
      <c r="EA12" s="9">
        <v>19.739000000000001</v>
      </c>
      <c r="EB12" s="9">
        <v>19.616</v>
      </c>
      <c r="EC12" s="9">
        <v>36.396000000000001</v>
      </c>
      <c r="ED12" s="9">
        <v>31.262</v>
      </c>
      <c r="EE12" s="9">
        <v>182.589</v>
      </c>
      <c r="EF12" s="9">
        <v>21.236999999999998</v>
      </c>
      <c r="EG12" s="9">
        <v>23.280999999999999</v>
      </c>
      <c r="EH12" s="9">
        <v>282.63400000000001</v>
      </c>
      <c r="EI12" s="9">
        <v>402.84699999999998</v>
      </c>
      <c r="EJ12" s="9">
        <v>372.16399999999999</v>
      </c>
      <c r="EK12" s="9">
        <v>27.545999999999999</v>
      </c>
      <c r="EL12" s="9">
        <v>25.155999999999999</v>
      </c>
      <c r="EM12" s="9">
        <v>4.9000000000000004</v>
      </c>
      <c r="EN12" s="9">
        <v>20.256</v>
      </c>
      <c r="EO12" s="9">
        <v>14.53</v>
      </c>
      <c r="EP12" s="9">
        <v>10.625999999999999</v>
      </c>
      <c r="EQ12" s="9">
        <v>13.525</v>
      </c>
      <c r="ER12" s="9">
        <v>5.8369999999999997</v>
      </c>
      <c r="ES12" s="9">
        <v>5.2709999999999999</v>
      </c>
      <c r="ET12" s="9">
        <v>7.5679999999999996</v>
      </c>
      <c r="EU12" s="9">
        <v>7.6820000000000004</v>
      </c>
      <c r="EV12" s="9">
        <v>9.9060000000000006</v>
      </c>
      <c r="EW12" s="9">
        <v>14.99</v>
      </c>
      <c r="EX12" s="9">
        <v>10.166</v>
      </c>
      <c r="EY12" s="9">
        <v>2.3889999999999998</v>
      </c>
      <c r="EZ12" s="9">
        <v>344.61799999999999</v>
      </c>
      <c r="FA12" s="9">
        <v>299.62099999999998</v>
      </c>
      <c r="FB12" s="9">
        <v>276.14499999999998</v>
      </c>
      <c r="FC12" s="9">
        <v>11.007</v>
      </c>
      <c r="FD12" s="9">
        <v>12.468999999999999</v>
      </c>
      <c r="FE12" s="9">
        <v>9.2270000000000003</v>
      </c>
      <c r="FF12" s="9">
        <v>10.234999999999999</v>
      </c>
      <c r="FG12" s="9">
        <v>3.5230000000000001</v>
      </c>
      <c r="FH12" s="9">
        <v>238.84299999999999</v>
      </c>
      <c r="FI12" s="9">
        <v>17.434000000000001</v>
      </c>
      <c r="FJ12" s="9">
        <v>17.126999999999999</v>
      </c>
      <c r="FK12" s="9">
        <v>26.216999999999999</v>
      </c>
      <c r="FL12" s="9">
        <v>46.116</v>
      </c>
      <c r="FM12" s="9">
        <v>253.505</v>
      </c>
      <c r="FN12" s="9">
        <v>44.997</v>
      </c>
      <c r="FO12" s="9">
        <v>30.684000000000001</v>
      </c>
      <c r="FP12" s="9">
        <v>402.84699999999998</v>
      </c>
      <c r="FQ12" s="9">
        <v>271.37799999999999</v>
      </c>
      <c r="FR12" s="9">
        <v>246.53100000000001</v>
      </c>
      <c r="FS12" s="9">
        <v>25.152000000000001</v>
      </c>
      <c r="FT12" s="9">
        <v>20.484999999999999</v>
      </c>
      <c r="FU12" s="9">
        <v>7.7709999999999999</v>
      </c>
      <c r="FV12" s="9">
        <v>12.714</v>
      </c>
      <c r="FW12" s="9">
        <v>10.544</v>
      </c>
      <c r="FX12" s="9">
        <v>9.9410000000000007</v>
      </c>
      <c r="FY12" s="9">
        <v>9.6590000000000007</v>
      </c>
      <c r="FZ12" s="9">
        <v>9.4529999999999994</v>
      </c>
      <c r="GA12" s="9">
        <v>1.373</v>
      </c>
      <c r="GB12" s="9">
        <v>4.75</v>
      </c>
      <c r="GC12" s="9">
        <v>9.5220000000000002</v>
      </c>
      <c r="GD12" s="9">
        <v>6.2140000000000004</v>
      </c>
      <c r="GE12" s="9">
        <v>14.073</v>
      </c>
      <c r="GF12" s="9">
        <v>6.4119999999999999</v>
      </c>
      <c r="GG12" s="9">
        <v>4.6669999999999998</v>
      </c>
      <c r="GH12" s="9">
        <v>221.37899999999999</v>
      </c>
      <c r="GI12" s="9">
        <v>199.73699999999999</v>
      </c>
      <c r="GJ12" s="9">
        <v>190.072</v>
      </c>
      <c r="GK12" s="9">
        <v>3.9020000000000001</v>
      </c>
      <c r="GL12" s="9">
        <v>5.7640000000000002</v>
      </c>
      <c r="GM12" s="9">
        <v>2.1920000000000002</v>
      </c>
      <c r="GN12" s="9">
        <v>6.2640000000000002</v>
      </c>
      <c r="GO12" s="9">
        <v>0</v>
      </c>
      <c r="GP12" s="9">
        <v>136.114</v>
      </c>
      <c r="GQ12" s="9">
        <v>14.795</v>
      </c>
      <c r="GR12" s="9">
        <v>12.352</v>
      </c>
      <c r="GS12" s="9">
        <v>36.476999999999997</v>
      </c>
      <c r="GT12" s="9">
        <v>27.835999999999999</v>
      </c>
      <c r="GU12" s="9">
        <v>171.90100000000001</v>
      </c>
      <c r="GV12" s="9">
        <v>21.641999999999999</v>
      </c>
      <c r="GW12" s="9">
        <v>24.847000000000001</v>
      </c>
      <c r="GX12" s="9">
        <v>271.37799999999999</v>
      </c>
      <c r="GY12" s="9">
        <v>183.048</v>
      </c>
      <c r="GZ12" s="9">
        <v>171.85599999999999</v>
      </c>
      <c r="HA12" s="9">
        <v>16.088000000000001</v>
      </c>
      <c r="HB12" s="9">
        <v>14.426</v>
      </c>
      <c r="HC12" s="9">
        <v>6.2430000000000003</v>
      </c>
      <c r="HD12" s="9">
        <v>8.1829999999999998</v>
      </c>
      <c r="HE12" s="9">
        <v>8.3970000000000002</v>
      </c>
      <c r="HF12" s="9">
        <v>6.03</v>
      </c>
      <c r="HG12" s="9">
        <v>9.5419999999999998</v>
      </c>
      <c r="HH12" s="9">
        <v>1.24</v>
      </c>
      <c r="HI12" s="9">
        <v>2.5550000000000002</v>
      </c>
      <c r="HJ12" s="9">
        <v>5.9870000000000001</v>
      </c>
      <c r="HK12" s="9">
        <v>3.972</v>
      </c>
      <c r="HL12" s="9">
        <v>4.4669999999999996</v>
      </c>
      <c r="HM12" s="9">
        <v>9.234</v>
      </c>
      <c r="HN12" s="9">
        <v>5.1920000000000002</v>
      </c>
      <c r="HO12" s="9">
        <v>1.6619999999999999</v>
      </c>
      <c r="HP12" s="9">
        <v>155.76900000000001</v>
      </c>
      <c r="HQ12" s="9">
        <v>132.756</v>
      </c>
      <c r="HR12" s="9">
        <v>127.23</v>
      </c>
      <c r="HS12" s="9">
        <v>1.544</v>
      </c>
      <c r="HT12" s="9">
        <v>3.9809999999999999</v>
      </c>
      <c r="HU12" s="9">
        <v>2.5569999999999999</v>
      </c>
      <c r="HV12" s="9">
        <v>1.7949999999999999</v>
      </c>
      <c r="HW12" s="9">
        <v>1.173</v>
      </c>
      <c r="HX12" s="9">
        <v>97.677000000000007</v>
      </c>
      <c r="HY12" s="9">
        <v>7.2880000000000003</v>
      </c>
      <c r="HZ12" s="9">
        <v>6.6189999999999998</v>
      </c>
      <c r="IA12" s="9">
        <v>21.170999999999999</v>
      </c>
      <c r="IB12" s="9">
        <v>13.358000000000001</v>
      </c>
      <c r="IC12" s="9">
        <v>119.398</v>
      </c>
      <c r="ID12" s="9">
        <v>23.013000000000002</v>
      </c>
      <c r="IE12" s="9">
        <v>11.192</v>
      </c>
      <c r="IF12" s="9">
        <v>183.048</v>
      </c>
      <c r="IG12" s="9">
        <v>253.43600000000001</v>
      </c>
      <c r="IH12" s="9">
        <v>232.04599999999999</v>
      </c>
      <c r="II12" s="9">
        <v>17.527000000000001</v>
      </c>
      <c r="IJ12" s="9">
        <v>14.643000000000001</v>
      </c>
      <c r="IK12" s="9">
        <v>5.859</v>
      </c>
      <c r="IL12" s="9">
        <v>8.7840000000000007</v>
      </c>
      <c r="IM12" s="9">
        <v>9.0340000000000007</v>
      </c>
      <c r="IN12" s="9">
        <v>5.609</v>
      </c>
      <c r="IO12" s="9">
        <v>8.7539999999999996</v>
      </c>
      <c r="IP12" s="9">
        <v>3.9449999999999998</v>
      </c>
      <c r="IQ12" s="9">
        <v>0</v>
      </c>
    </row>
    <row r="13" spans="1:251">
      <c r="A13" s="10">
        <v>42767</v>
      </c>
      <c r="B13" s="9">
        <v>406.596</v>
      </c>
      <c r="C13" s="9">
        <v>424.64400000000001</v>
      </c>
      <c r="D13" s="9">
        <v>409.38299999999998</v>
      </c>
      <c r="E13" s="9">
        <v>25.675999999999998</v>
      </c>
      <c r="F13" s="9">
        <v>22.405000000000001</v>
      </c>
      <c r="G13" s="9">
        <v>9.2119999999999997</v>
      </c>
      <c r="H13" s="9">
        <v>13.194000000000001</v>
      </c>
      <c r="I13" s="9">
        <v>11.805</v>
      </c>
      <c r="J13" s="9">
        <v>10.6</v>
      </c>
      <c r="K13" s="9">
        <v>11.834</v>
      </c>
      <c r="L13" s="9">
        <v>1.7250000000000001</v>
      </c>
      <c r="M13" s="9">
        <v>6.24</v>
      </c>
      <c r="N13" s="9">
        <v>8.0380000000000003</v>
      </c>
      <c r="O13" s="9">
        <v>5.327</v>
      </c>
      <c r="P13" s="9">
        <v>9.0399999999999991</v>
      </c>
      <c r="Q13" s="9">
        <v>17.065999999999999</v>
      </c>
      <c r="R13" s="9">
        <v>5.3390000000000004</v>
      </c>
      <c r="S13" s="9">
        <v>3.27</v>
      </c>
      <c r="T13" s="9">
        <v>383.70699999999999</v>
      </c>
      <c r="U13" s="9">
        <v>238.05199999999999</v>
      </c>
      <c r="V13" s="9">
        <v>227.995</v>
      </c>
      <c r="W13" s="9">
        <v>7.2880000000000003</v>
      </c>
      <c r="X13" s="9">
        <v>2.7690000000000001</v>
      </c>
      <c r="Y13" s="9">
        <v>5.42</v>
      </c>
      <c r="Z13" s="9">
        <v>0</v>
      </c>
      <c r="AA13" s="9">
        <v>2.86</v>
      </c>
      <c r="AB13" s="9">
        <v>193.05199999999999</v>
      </c>
      <c r="AC13" s="9">
        <v>13.489000000000001</v>
      </c>
      <c r="AD13" s="9">
        <v>9.6259999999999994</v>
      </c>
      <c r="AE13" s="9">
        <v>21.885999999999999</v>
      </c>
      <c r="AF13" s="9">
        <v>42.823</v>
      </c>
      <c r="AG13" s="9">
        <v>195.22900000000001</v>
      </c>
      <c r="AH13" s="9">
        <v>145.655</v>
      </c>
      <c r="AI13" s="9">
        <v>15.262</v>
      </c>
      <c r="AJ13" s="9">
        <v>424.64400000000001</v>
      </c>
      <c r="AK13" s="9">
        <v>729.14</v>
      </c>
      <c r="AL13" s="9">
        <v>686.15499999999997</v>
      </c>
      <c r="AM13" s="9">
        <v>54.999000000000002</v>
      </c>
      <c r="AN13" s="9">
        <v>49.381</v>
      </c>
      <c r="AO13" s="9">
        <v>28.763999999999999</v>
      </c>
      <c r="AP13" s="9">
        <v>20.617000000000001</v>
      </c>
      <c r="AQ13" s="9">
        <v>42.807000000000002</v>
      </c>
      <c r="AR13" s="9">
        <v>6.5739999999999998</v>
      </c>
      <c r="AS13" s="9">
        <v>44.252000000000002</v>
      </c>
      <c r="AT13" s="9">
        <v>0</v>
      </c>
      <c r="AU13" s="9">
        <v>5.1280000000000001</v>
      </c>
      <c r="AV13" s="9">
        <v>11.707000000000001</v>
      </c>
      <c r="AW13" s="9">
        <v>17.312999999999999</v>
      </c>
      <c r="AX13" s="9">
        <v>20.36</v>
      </c>
      <c r="AY13" s="9">
        <v>35.453000000000003</v>
      </c>
      <c r="AZ13" s="9">
        <v>13.928000000000001</v>
      </c>
      <c r="BA13" s="9">
        <v>5.6189999999999998</v>
      </c>
      <c r="BB13" s="9">
        <v>631.15599999999995</v>
      </c>
      <c r="BC13" s="9">
        <v>531.82899999999995</v>
      </c>
      <c r="BD13" s="9">
        <v>502.18900000000002</v>
      </c>
      <c r="BE13" s="9">
        <v>20.88</v>
      </c>
      <c r="BF13" s="9">
        <v>8.7609999999999992</v>
      </c>
      <c r="BG13" s="9">
        <v>25.245999999999999</v>
      </c>
      <c r="BH13" s="9">
        <v>0.53600000000000003</v>
      </c>
      <c r="BI13" s="9">
        <v>3.859</v>
      </c>
      <c r="BJ13" s="9">
        <v>431.75299999999999</v>
      </c>
      <c r="BK13" s="9">
        <v>37.53</v>
      </c>
      <c r="BL13" s="9">
        <v>23.052</v>
      </c>
      <c r="BM13" s="9">
        <v>39.494</v>
      </c>
      <c r="BN13" s="9">
        <v>104.149</v>
      </c>
      <c r="BO13" s="9">
        <v>427.68</v>
      </c>
      <c r="BP13" s="9">
        <v>99.325999999999993</v>
      </c>
      <c r="BQ13" s="9">
        <v>42.984999999999999</v>
      </c>
      <c r="BR13" s="9">
        <v>729.14</v>
      </c>
      <c r="BS13" s="9">
        <v>398.56700000000001</v>
      </c>
      <c r="BT13" s="9">
        <v>377.47199999999998</v>
      </c>
      <c r="BU13" s="9">
        <v>39.539000000000001</v>
      </c>
      <c r="BV13" s="9">
        <v>38.177999999999997</v>
      </c>
      <c r="BW13" s="9">
        <v>27.446000000000002</v>
      </c>
      <c r="BX13" s="9">
        <v>10.731999999999999</v>
      </c>
      <c r="BY13" s="9">
        <v>31.273</v>
      </c>
      <c r="BZ13" s="9">
        <v>6.9050000000000002</v>
      </c>
      <c r="CA13" s="9">
        <v>31.78</v>
      </c>
      <c r="CB13" s="9">
        <v>1.46</v>
      </c>
      <c r="CC13" s="9">
        <v>4.9379999999999997</v>
      </c>
      <c r="CD13" s="9">
        <v>13.802</v>
      </c>
      <c r="CE13" s="9">
        <v>11.291</v>
      </c>
      <c r="CF13" s="9">
        <v>13.086</v>
      </c>
      <c r="CG13" s="9">
        <v>23.52</v>
      </c>
      <c r="CH13" s="9">
        <v>14.657999999999999</v>
      </c>
      <c r="CI13" s="9">
        <v>1.36</v>
      </c>
      <c r="CJ13" s="9">
        <v>337.93400000000003</v>
      </c>
      <c r="CK13" s="9">
        <v>219.00800000000001</v>
      </c>
      <c r="CL13" s="9">
        <v>213.95099999999999</v>
      </c>
      <c r="CM13" s="9">
        <v>2.2410000000000001</v>
      </c>
      <c r="CN13" s="9">
        <v>2.8159999999999998</v>
      </c>
      <c r="CO13" s="9">
        <v>3.5449999999999999</v>
      </c>
      <c r="CP13" s="9">
        <v>0.50900000000000001</v>
      </c>
      <c r="CQ13" s="9">
        <v>1.004</v>
      </c>
      <c r="CR13" s="9">
        <v>182.54</v>
      </c>
      <c r="CS13" s="9">
        <v>5.8339999999999996</v>
      </c>
      <c r="CT13" s="9">
        <v>6.2750000000000004</v>
      </c>
      <c r="CU13" s="9">
        <v>24.359000000000002</v>
      </c>
      <c r="CV13" s="9">
        <v>26.21</v>
      </c>
      <c r="CW13" s="9">
        <v>192.798</v>
      </c>
      <c r="CX13" s="9">
        <v>118.926</v>
      </c>
      <c r="CY13" s="9">
        <v>21.094000000000001</v>
      </c>
      <c r="CZ13" s="9">
        <v>398.56700000000001</v>
      </c>
      <c r="DA13" s="9">
        <v>297.44799999999998</v>
      </c>
      <c r="DB13" s="9">
        <v>273.09199999999998</v>
      </c>
      <c r="DC13" s="9">
        <v>33.673999999999999</v>
      </c>
      <c r="DD13" s="9">
        <v>30.887</v>
      </c>
      <c r="DE13" s="9">
        <v>16.780999999999999</v>
      </c>
      <c r="DF13" s="9">
        <v>14.106</v>
      </c>
      <c r="DG13" s="9">
        <v>18.841000000000001</v>
      </c>
      <c r="DH13" s="9">
        <v>12.045</v>
      </c>
      <c r="DI13" s="9">
        <v>16.626999999999999</v>
      </c>
      <c r="DJ13" s="9">
        <v>9.6059999999999999</v>
      </c>
      <c r="DK13" s="9">
        <v>4.1790000000000003</v>
      </c>
      <c r="DL13" s="9">
        <v>5.585</v>
      </c>
      <c r="DM13" s="9">
        <v>17.742999999999999</v>
      </c>
      <c r="DN13" s="9">
        <v>7.5579999999999998</v>
      </c>
      <c r="DO13" s="9">
        <v>21.300999999999998</v>
      </c>
      <c r="DP13" s="9">
        <v>9.5850000000000009</v>
      </c>
      <c r="DQ13" s="9">
        <v>2.7869999999999999</v>
      </c>
      <c r="DR13" s="9">
        <v>239.41800000000001</v>
      </c>
      <c r="DS13" s="9">
        <v>215.30600000000001</v>
      </c>
      <c r="DT13" s="9">
        <v>211.23599999999999</v>
      </c>
      <c r="DU13" s="9">
        <v>2.56</v>
      </c>
      <c r="DV13" s="9">
        <v>1.5089999999999999</v>
      </c>
      <c r="DW13" s="9">
        <v>1.5049999999999999</v>
      </c>
      <c r="DX13" s="9">
        <v>1.1579999999999999</v>
      </c>
      <c r="DY13" s="9">
        <v>1.407</v>
      </c>
      <c r="DZ13" s="9">
        <v>146.42500000000001</v>
      </c>
      <c r="EA13" s="9">
        <v>18.913</v>
      </c>
      <c r="EB13" s="9">
        <v>12.561999999999999</v>
      </c>
      <c r="EC13" s="9">
        <v>37.405999999999999</v>
      </c>
      <c r="ED13" s="9">
        <v>30.414000000000001</v>
      </c>
      <c r="EE13" s="9">
        <v>184.892</v>
      </c>
      <c r="EF13" s="9">
        <v>24.111999999999998</v>
      </c>
      <c r="EG13" s="9">
        <v>24.356000000000002</v>
      </c>
      <c r="EH13" s="9">
        <v>297.44799999999998</v>
      </c>
      <c r="EI13" s="9">
        <v>431.65199999999999</v>
      </c>
      <c r="EJ13" s="9">
        <v>402.94299999999998</v>
      </c>
      <c r="EK13" s="9">
        <v>25.187000000000001</v>
      </c>
      <c r="EL13" s="9">
        <v>21.815000000000001</v>
      </c>
      <c r="EM13" s="9">
        <v>7.9180000000000001</v>
      </c>
      <c r="EN13" s="9">
        <v>13.897</v>
      </c>
      <c r="EO13" s="9">
        <v>14.526</v>
      </c>
      <c r="EP13" s="9">
        <v>7.2889999999999997</v>
      </c>
      <c r="EQ13" s="9">
        <v>12.941000000000001</v>
      </c>
      <c r="ER13" s="9">
        <v>5.2249999999999996</v>
      </c>
      <c r="ES13" s="9">
        <v>3.6480000000000001</v>
      </c>
      <c r="ET13" s="9">
        <v>5.827</v>
      </c>
      <c r="EU13" s="9">
        <v>7.9359999999999999</v>
      </c>
      <c r="EV13" s="9">
        <v>8.0530000000000008</v>
      </c>
      <c r="EW13" s="9">
        <v>13.427</v>
      </c>
      <c r="EX13" s="9">
        <v>8.3879999999999999</v>
      </c>
      <c r="EY13" s="9">
        <v>3.3719999999999999</v>
      </c>
      <c r="EZ13" s="9">
        <v>377.75599999999997</v>
      </c>
      <c r="FA13" s="9">
        <v>327.91199999999998</v>
      </c>
      <c r="FB13" s="9">
        <v>303.85899999999998</v>
      </c>
      <c r="FC13" s="9">
        <v>12.388</v>
      </c>
      <c r="FD13" s="9">
        <v>11.664999999999999</v>
      </c>
      <c r="FE13" s="9">
        <v>8.6449999999999996</v>
      </c>
      <c r="FF13" s="9">
        <v>8.9380000000000006</v>
      </c>
      <c r="FG13" s="9">
        <v>5.9740000000000002</v>
      </c>
      <c r="FH13" s="9">
        <v>270.77300000000002</v>
      </c>
      <c r="FI13" s="9">
        <v>14.467000000000001</v>
      </c>
      <c r="FJ13" s="9">
        <v>18.088000000000001</v>
      </c>
      <c r="FK13" s="9">
        <v>24.584</v>
      </c>
      <c r="FL13" s="9">
        <v>48.066000000000003</v>
      </c>
      <c r="FM13" s="9">
        <v>279.846</v>
      </c>
      <c r="FN13" s="9">
        <v>49.844000000000001</v>
      </c>
      <c r="FO13" s="9">
        <v>28.709</v>
      </c>
      <c r="FP13" s="9">
        <v>431.65199999999999</v>
      </c>
      <c r="FQ13" s="9">
        <v>244.23500000000001</v>
      </c>
      <c r="FR13" s="9">
        <v>223.191</v>
      </c>
      <c r="FS13" s="9">
        <v>19.734999999999999</v>
      </c>
      <c r="FT13" s="9">
        <v>19.123999999999999</v>
      </c>
      <c r="FU13" s="9">
        <v>6.8120000000000003</v>
      </c>
      <c r="FV13" s="9">
        <v>12.311999999999999</v>
      </c>
      <c r="FW13" s="9">
        <v>8.0619999999999994</v>
      </c>
      <c r="FX13" s="9">
        <v>11.061999999999999</v>
      </c>
      <c r="FY13" s="9">
        <v>7.4870000000000001</v>
      </c>
      <c r="FZ13" s="9">
        <v>9.7650000000000006</v>
      </c>
      <c r="GA13" s="9">
        <v>1.2569999999999999</v>
      </c>
      <c r="GB13" s="9">
        <v>5.819</v>
      </c>
      <c r="GC13" s="9">
        <v>7.742</v>
      </c>
      <c r="GD13" s="9">
        <v>5.5640000000000001</v>
      </c>
      <c r="GE13" s="9">
        <v>14.085000000000001</v>
      </c>
      <c r="GF13" s="9">
        <v>5.0389999999999997</v>
      </c>
      <c r="GG13" s="9">
        <v>0.61099999999999999</v>
      </c>
      <c r="GH13" s="9">
        <v>203.45599999999999</v>
      </c>
      <c r="GI13" s="9">
        <v>181.16300000000001</v>
      </c>
      <c r="GJ13" s="9">
        <v>172.42400000000001</v>
      </c>
      <c r="GK13" s="9">
        <v>4.899</v>
      </c>
      <c r="GL13" s="9">
        <v>3.84</v>
      </c>
      <c r="GM13" s="9">
        <v>3.4220000000000002</v>
      </c>
      <c r="GN13" s="9">
        <v>5.3170000000000002</v>
      </c>
      <c r="GO13" s="9">
        <v>0</v>
      </c>
      <c r="GP13" s="9">
        <v>131.66399999999999</v>
      </c>
      <c r="GQ13" s="9">
        <v>8.1059999999999999</v>
      </c>
      <c r="GR13" s="9">
        <v>9.6020000000000003</v>
      </c>
      <c r="GS13" s="9">
        <v>31.791</v>
      </c>
      <c r="GT13" s="9">
        <v>19.905000000000001</v>
      </c>
      <c r="GU13" s="9">
        <v>161.25800000000001</v>
      </c>
      <c r="GV13" s="9">
        <v>22.292999999999999</v>
      </c>
      <c r="GW13" s="9">
        <v>21.042999999999999</v>
      </c>
      <c r="GX13" s="9">
        <v>244.23500000000001</v>
      </c>
      <c r="GY13" s="9">
        <v>179.946</v>
      </c>
      <c r="GZ13" s="9">
        <v>169.655</v>
      </c>
      <c r="HA13" s="9">
        <v>16.603000000000002</v>
      </c>
      <c r="HB13" s="9">
        <v>16.081</v>
      </c>
      <c r="HC13" s="9">
        <v>6.7859999999999996</v>
      </c>
      <c r="HD13" s="9">
        <v>9.2949999999999999</v>
      </c>
      <c r="HE13" s="9">
        <v>12.025</v>
      </c>
      <c r="HF13" s="9">
        <v>4.056</v>
      </c>
      <c r="HG13" s="9">
        <v>12.558999999999999</v>
      </c>
      <c r="HH13" s="9">
        <v>2.4</v>
      </c>
      <c r="HI13" s="9">
        <v>0.51400000000000001</v>
      </c>
      <c r="HJ13" s="9">
        <v>4.6900000000000004</v>
      </c>
      <c r="HK13" s="9">
        <v>6.5010000000000003</v>
      </c>
      <c r="HL13" s="9">
        <v>4.8899999999999997</v>
      </c>
      <c r="HM13" s="9">
        <v>6.2050000000000001</v>
      </c>
      <c r="HN13" s="9">
        <v>9.8759999999999994</v>
      </c>
      <c r="HO13" s="9">
        <v>0.52100000000000002</v>
      </c>
      <c r="HP13" s="9">
        <v>153.053</v>
      </c>
      <c r="HQ13" s="9">
        <v>131.25</v>
      </c>
      <c r="HR13" s="9">
        <v>123.774</v>
      </c>
      <c r="HS13" s="9">
        <v>1.7130000000000001</v>
      </c>
      <c r="HT13" s="9">
        <v>5.7629999999999999</v>
      </c>
      <c r="HU13" s="9">
        <v>3.5779999999999998</v>
      </c>
      <c r="HV13" s="9">
        <v>2.1709999999999998</v>
      </c>
      <c r="HW13" s="9">
        <v>1.1220000000000001</v>
      </c>
      <c r="HX13" s="9">
        <v>97.760999999999996</v>
      </c>
      <c r="HY13" s="9">
        <v>5.7619999999999996</v>
      </c>
      <c r="HZ13" s="9">
        <v>6.6509999999999998</v>
      </c>
      <c r="IA13" s="9">
        <v>21.074999999999999</v>
      </c>
      <c r="IB13" s="9">
        <v>14.564</v>
      </c>
      <c r="IC13" s="9">
        <v>116.68600000000001</v>
      </c>
      <c r="ID13" s="9">
        <v>21.803000000000001</v>
      </c>
      <c r="IE13" s="9">
        <v>10.29</v>
      </c>
      <c r="IF13" s="9">
        <v>179.946</v>
      </c>
      <c r="IG13" s="9">
        <v>282.26900000000001</v>
      </c>
      <c r="IH13" s="9">
        <v>256.59100000000001</v>
      </c>
      <c r="II13" s="9">
        <v>21.582999999999998</v>
      </c>
      <c r="IJ13" s="9">
        <v>20.542999999999999</v>
      </c>
      <c r="IK13" s="9">
        <v>9.6980000000000004</v>
      </c>
      <c r="IL13" s="9">
        <v>10.846</v>
      </c>
      <c r="IM13" s="9">
        <v>10.625999999999999</v>
      </c>
      <c r="IN13" s="9">
        <v>9.9169999999999998</v>
      </c>
      <c r="IO13" s="9">
        <v>13.03</v>
      </c>
      <c r="IP13" s="9">
        <v>6.3979999999999997</v>
      </c>
      <c r="IQ13" s="9">
        <v>0</v>
      </c>
    </row>
    <row r="14" spans="1:251">
      <c r="A14" s="10">
        <v>43132</v>
      </c>
      <c r="B14" s="9">
        <v>427.58300000000003</v>
      </c>
      <c r="C14" s="9">
        <v>380.80200000000002</v>
      </c>
      <c r="D14" s="9">
        <v>367.82600000000002</v>
      </c>
      <c r="E14" s="9">
        <v>20.547999999999998</v>
      </c>
      <c r="F14" s="9">
        <v>18.533999999999999</v>
      </c>
      <c r="G14" s="9">
        <v>6.28</v>
      </c>
      <c r="H14" s="9">
        <v>11.134</v>
      </c>
      <c r="I14" s="9">
        <v>10.557</v>
      </c>
      <c r="J14" s="9">
        <v>7.9770000000000003</v>
      </c>
      <c r="K14" s="9">
        <v>12.544</v>
      </c>
      <c r="L14" s="9">
        <v>0</v>
      </c>
      <c r="M14" s="9">
        <v>5.99</v>
      </c>
      <c r="N14" s="9">
        <v>7.9189999999999996</v>
      </c>
      <c r="O14" s="9">
        <v>3.698</v>
      </c>
      <c r="P14" s="9">
        <v>6.9180000000000001</v>
      </c>
      <c r="Q14" s="9">
        <v>13.771000000000001</v>
      </c>
      <c r="R14" s="9">
        <v>4.7629999999999999</v>
      </c>
      <c r="S14" s="9">
        <v>2.0150000000000001</v>
      </c>
      <c r="T14" s="9">
        <v>347.27699999999999</v>
      </c>
      <c r="U14" s="9">
        <v>207.989</v>
      </c>
      <c r="V14" s="9">
        <v>195.79599999999999</v>
      </c>
      <c r="W14" s="9">
        <v>8.8130000000000006</v>
      </c>
      <c r="X14" s="9">
        <v>3.38</v>
      </c>
      <c r="Y14" s="9">
        <v>6.726</v>
      </c>
      <c r="Z14" s="9">
        <v>1.548</v>
      </c>
      <c r="AA14" s="9">
        <v>3.4049999999999998</v>
      </c>
      <c r="AB14" s="9">
        <v>174.238</v>
      </c>
      <c r="AC14" s="9">
        <v>9.7070000000000007</v>
      </c>
      <c r="AD14" s="9">
        <v>6.915</v>
      </c>
      <c r="AE14" s="9">
        <v>17.129000000000001</v>
      </c>
      <c r="AF14" s="9">
        <v>38.546999999999997</v>
      </c>
      <c r="AG14" s="9">
        <v>169.44200000000001</v>
      </c>
      <c r="AH14" s="9">
        <v>139.28800000000001</v>
      </c>
      <c r="AI14" s="9">
        <v>12.977</v>
      </c>
      <c r="AJ14" s="9">
        <v>380.80200000000002</v>
      </c>
      <c r="AK14" s="9">
        <v>758.51499999999999</v>
      </c>
      <c r="AL14" s="9">
        <v>724.678</v>
      </c>
      <c r="AM14" s="9">
        <v>63.994</v>
      </c>
      <c r="AN14" s="9">
        <v>59.691000000000003</v>
      </c>
      <c r="AO14" s="9">
        <v>33.856000000000002</v>
      </c>
      <c r="AP14" s="9">
        <v>25.835000000000001</v>
      </c>
      <c r="AQ14" s="9">
        <v>51.683999999999997</v>
      </c>
      <c r="AR14" s="9">
        <v>8.0069999999999997</v>
      </c>
      <c r="AS14" s="9">
        <v>54.015000000000001</v>
      </c>
      <c r="AT14" s="9">
        <v>0.52400000000000002</v>
      </c>
      <c r="AU14" s="9">
        <v>5.1520000000000001</v>
      </c>
      <c r="AV14" s="9">
        <v>22.379000000000001</v>
      </c>
      <c r="AW14" s="9">
        <v>19.032</v>
      </c>
      <c r="AX14" s="9">
        <v>18.279</v>
      </c>
      <c r="AY14" s="9">
        <v>40.908999999999999</v>
      </c>
      <c r="AZ14" s="9">
        <v>18.782</v>
      </c>
      <c r="BA14" s="9">
        <v>4.3029999999999999</v>
      </c>
      <c r="BB14" s="9">
        <v>660.68399999999997</v>
      </c>
      <c r="BC14" s="9">
        <v>552.13199999999995</v>
      </c>
      <c r="BD14" s="9">
        <v>517.83100000000002</v>
      </c>
      <c r="BE14" s="9">
        <v>21.934000000000001</v>
      </c>
      <c r="BF14" s="9">
        <v>12.368</v>
      </c>
      <c r="BG14" s="9">
        <v>28.062999999999999</v>
      </c>
      <c r="BH14" s="9">
        <v>2.653</v>
      </c>
      <c r="BI14" s="9">
        <v>3.585</v>
      </c>
      <c r="BJ14" s="9">
        <v>443.197</v>
      </c>
      <c r="BK14" s="9">
        <v>39.805</v>
      </c>
      <c r="BL14" s="9">
        <v>23.774000000000001</v>
      </c>
      <c r="BM14" s="9">
        <v>45.356000000000002</v>
      </c>
      <c r="BN14" s="9">
        <v>130.92099999999999</v>
      </c>
      <c r="BO14" s="9">
        <v>421.21199999999999</v>
      </c>
      <c r="BP14" s="9">
        <v>108.55200000000001</v>
      </c>
      <c r="BQ14" s="9">
        <v>33.837000000000003</v>
      </c>
      <c r="BR14" s="9">
        <v>758.51499999999999</v>
      </c>
      <c r="BS14" s="9">
        <v>423.98899999999998</v>
      </c>
      <c r="BT14" s="9">
        <v>407.142</v>
      </c>
      <c r="BU14" s="9">
        <v>33.567999999999998</v>
      </c>
      <c r="BV14" s="9">
        <v>32.101999999999997</v>
      </c>
      <c r="BW14" s="9">
        <v>17.882000000000001</v>
      </c>
      <c r="BX14" s="9">
        <v>14.221</v>
      </c>
      <c r="BY14" s="9">
        <v>22.686</v>
      </c>
      <c r="BZ14" s="9">
        <v>9.4160000000000004</v>
      </c>
      <c r="CA14" s="9">
        <v>21.818000000000001</v>
      </c>
      <c r="CB14" s="9">
        <v>2.6659999999999999</v>
      </c>
      <c r="CC14" s="9">
        <v>7.109</v>
      </c>
      <c r="CD14" s="9">
        <v>15.201000000000001</v>
      </c>
      <c r="CE14" s="9">
        <v>7.1609999999999996</v>
      </c>
      <c r="CF14" s="9">
        <v>9.74</v>
      </c>
      <c r="CG14" s="9">
        <v>22.603999999999999</v>
      </c>
      <c r="CH14" s="9">
        <v>9.4979999999999993</v>
      </c>
      <c r="CI14" s="9">
        <v>1.466</v>
      </c>
      <c r="CJ14" s="9">
        <v>373.57400000000001</v>
      </c>
      <c r="CK14" s="9">
        <v>258.726</v>
      </c>
      <c r="CL14" s="9">
        <v>249.529</v>
      </c>
      <c r="CM14" s="9">
        <v>4.085</v>
      </c>
      <c r="CN14" s="9">
        <v>5.1109999999999998</v>
      </c>
      <c r="CO14" s="9">
        <v>2.6339999999999999</v>
      </c>
      <c r="CP14" s="9">
        <v>4.992</v>
      </c>
      <c r="CQ14" s="9">
        <v>1.57</v>
      </c>
      <c r="CR14" s="9">
        <v>215.88800000000001</v>
      </c>
      <c r="CS14" s="9">
        <v>9.3309999999999995</v>
      </c>
      <c r="CT14" s="9">
        <v>6.7439999999999998</v>
      </c>
      <c r="CU14" s="9">
        <v>26.763999999999999</v>
      </c>
      <c r="CV14" s="9">
        <v>32.021000000000001</v>
      </c>
      <c r="CW14" s="9">
        <v>226.70500000000001</v>
      </c>
      <c r="CX14" s="9">
        <v>114.849</v>
      </c>
      <c r="CY14" s="9">
        <v>16.846</v>
      </c>
      <c r="CZ14" s="9">
        <v>423.98899999999998</v>
      </c>
      <c r="DA14" s="9">
        <v>289.53500000000003</v>
      </c>
      <c r="DB14" s="9">
        <v>266.96199999999999</v>
      </c>
      <c r="DC14" s="9">
        <v>33.191000000000003</v>
      </c>
      <c r="DD14" s="9">
        <v>30.553000000000001</v>
      </c>
      <c r="DE14" s="9">
        <v>18.626999999999999</v>
      </c>
      <c r="DF14" s="9">
        <v>11.926</v>
      </c>
      <c r="DG14" s="9">
        <v>20.835000000000001</v>
      </c>
      <c r="DH14" s="9">
        <v>9.718</v>
      </c>
      <c r="DI14" s="9">
        <v>14.347</v>
      </c>
      <c r="DJ14" s="9">
        <v>6.133</v>
      </c>
      <c r="DK14" s="9">
        <v>8.9920000000000009</v>
      </c>
      <c r="DL14" s="9">
        <v>5.5220000000000002</v>
      </c>
      <c r="DM14" s="9">
        <v>13.263</v>
      </c>
      <c r="DN14" s="9">
        <v>11.769</v>
      </c>
      <c r="DO14" s="9">
        <v>20.771000000000001</v>
      </c>
      <c r="DP14" s="9">
        <v>9.782</v>
      </c>
      <c r="DQ14" s="9">
        <v>2.6379999999999999</v>
      </c>
      <c r="DR14" s="9">
        <v>233.77099999999999</v>
      </c>
      <c r="DS14" s="9">
        <v>211.648</v>
      </c>
      <c r="DT14" s="9">
        <v>202.96299999999999</v>
      </c>
      <c r="DU14" s="9">
        <v>5.4740000000000002</v>
      </c>
      <c r="DV14" s="9">
        <v>3.21</v>
      </c>
      <c r="DW14" s="9">
        <v>3.339</v>
      </c>
      <c r="DX14" s="9">
        <v>1.347</v>
      </c>
      <c r="DY14" s="9">
        <v>1.2030000000000001</v>
      </c>
      <c r="DZ14" s="9">
        <v>147.34800000000001</v>
      </c>
      <c r="EA14" s="9">
        <v>15.988</v>
      </c>
      <c r="EB14" s="9">
        <v>17.884</v>
      </c>
      <c r="EC14" s="9">
        <v>30.427</v>
      </c>
      <c r="ED14" s="9">
        <v>28.637</v>
      </c>
      <c r="EE14" s="9">
        <v>183.01</v>
      </c>
      <c r="EF14" s="9">
        <v>22.123999999999999</v>
      </c>
      <c r="EG14" s="9">
        <v>22.573</v>
      </c>
      <c r="EH14" s="9">
        <v>289.53500000000003</v>
      </c>
      <c r="EI14" s="9">
        <v>438.51499999999999</v>
      </c>
      <c r="EJ14" s="9">
        <v>410.23700000000002</v>
      </c>
      <c r="EK14" s="9">
        <v>41.607999999999997</v>
      </c>
      <c r="EL14" s="9">
        <v>38.682000000000002</v>
      </c>
      <c r="EM14" s="9">
        <v>7.702</v>
      </c>
      <c r="EN14" s="9">
        <v>30.98</v>
      </c>
      <c r="EO14" s="9">
        <v>25.795999999999999</v>
      </c>
      <c r="EP14" s="9">
        <v>12.887</v>
      </c>
      <c r="EQ14" s="9">
        <v>20.158000000000001</v>
      </c>
      <c r="ER14" s="9">
        <v>12.266999999999999</v>
      </c>
      <c r="ES14" s="9">
        <v>5.665</v>
      </c>
      <c r="ET14" s="9">
        <v>10.951000000000001</v>
      </c>
      <c r="EU14" s="9">
        <v>12.436999999999999</v>
      </c>
      <c r="EV14" s="9">
        <v>15.294</v>
      </c>
      <c r="EW14" s="9">
        <v>27.456</v>
      </c>
      <c r="EX14" s="9">
        <v>11.226000000000001</v>
      </c>
      <c r="EY14" s="9">
        <v>2.9260000000000002</v>
      </c>
      <c r="EZ14" s="9">
        <v>368.62900000000002</v>
      </c>
      <c r="FA14" s="9">
        <v>317.84399999999999</v>
      </c>
      <c r="FB14" s="9">
        <v>296.34199999999998</v>
      </c>
      <c r="FC14" s="9">
        <v>10.590999999999999</v>
      </c>
      <c r="FD14" s="9">
        <v>10.911</v>
      </c>
      <c r="FE14" s="9">
        <v>7.5759999999999996</v>
      </c>
      <c r="FF14" s="9">
        <v>11.553000000000001</v>
      </c>
      <c r="FG14" s="9">
        <v>2.3719999999999999</v>
      </c>
      <c r="FH14" s="9">
        <v>257.44600000000003</v>
      </c>
      <c r="FI14" s="9">
        <v>18.158999999999999</v>
      </c>
      <c r="FJ14" s="9">
        <v>14.670999999999999</v>
      </c>
      <c r="FK14" s="9">
        <v>27.568999999999999</v>
      </c>
      <c r="FL14" s="9">
        <v>49.689</v>
      </c>
      <c r="FM14" s="9">
        <v>268.15499999999997</v>
      </c>
      <c r="FN14" s="9">
        <v>50.783999999999999</v>
      </c>
      <c r="FO14" s="9">
        <v>28.277999999999999</v>
      </c>
      <c r="FP14" s="9">
        <v>438.51499999999999</v>
      </c>
      <c r="FQ14" s="9">
        <v>278.55799999999999</v>
      </c>
      <c r="FR14" s="9">
        <v>263.55399999999997</v>
      </c>
      <c r="FS14" s="9">
        <v>26.637</v>
      </c>
      <c r="FT14" s="9">
        <v>24.515000000000001</v>
      </c>
      <c r="FU14" s="9">
        <v>8.7189999999999994</v>
      </c>
      <c r="FV14" s="9">
        <v>15.795999999999999</v>
      </c>
      <c r="FW14" s="9">
        <v>11.396000000000001</v>
      </c>
      <c r="FX14" s="9">
        <v>13.119</v>
      </c>
      <c r="FY14" s="9">
        <v>13.348000000000001</v>
      </c>
      <c r="FZ14" s="9">
        <v>10.138</v>
      </c>
      <c r="GA14" s="9">
        <v>0.57499999999999996</v>
      </c>
      <c r="GB14" s="9">
        <v>3.8109999999999999</v>
      </c>
      <c r="GC14" s="9">
        <v>14.56</v>
      </c>
      <c r="GD14" s="9">
        <v>6.1440000000000001</v>
      </c>
      <c r="GE14" s="9">
        <v>17.971</v>
      </c>
      <c r="GF14" s="9">
        <v>6.5439999999999996</v>
      </c>
      <c r="GG14" s="9">
        <v>2.1219999999999999</v>
      </c>
      <c r="GH14" s="9">
        <v>236.917</v>
      </c>
      <c r="GI14" s="9">
        <v>217.47399999999999</v>
      </c>
      <c r="GJ14" s="9">
        <v>212.43299999999999</v>
      </c>
      <c r="GK14" s="9">
        <v>2.125</v>
      </c>
      <c r="GL14" s="9">
        <v>2.9159999999999999</v>
      </c>
      <c r="GM14" s="9">
        <v>1.127</v>
      </c>
      <c r="GN14" s="9">
        <v>2.9159999999999999</v>
      </c>
      <c r="GO14" s="9">
        <v>0.998</v>
      </c>
      <c r="GP14" s="9">
        <v>164.41499999999999</v>
      </c>
      <c r="GQ14" s="9">
        <v>15.343999999999999</v>
      </c>
      <c r="GR14" s="9">
        <v>10.750999999999999</v>
      </c>
      <c r="GS14" s="9">
        <v>26.963000000000001</v>
      </c>
      <c r="GT14" s="9">
        <v>25.792999999999999</v>
      </c>
      <c r="GU14" s="9">
        <v>191.68</v>
      </c>
      <c r="GV14" s="9">
        <v>19.443000000000001</v>
      </c>
      <c r="GW14" s="9">
        <v>15.004</v>
      </c>
      <c r="GX14" s="9">
        <v>278.55799999999999</v>
      </c>
      <c r="GY14" s="9">
        <v>167.976</v>
      </c>
      <c r="GZ14" s="9">
        <v>155.87100000000001</v>
      </c>
      <c r="HA14" s="9">
        <v>15.292</v>
      </c>
      <c r="HB14" s="9">
        <v>14.137</v>
      </c>
      <c r="HC14" s="9">
        <v>8.1859999999999999</v>
      </c>
      <c r="HD14" s="9">
        <v>5.9509999999999996</v>
      </c>
      <c r="HE14" s="9">
        <v>12.177</v>
      </c>
      <c r="HF14" s="9">
        <v>1.96</v>
      </c>
      <c r="HG14" s="9">
        <v>12.177</v>
      </c>
      <c r="HH14" s="9">
        <v>0</v>
      </c>
      <c r="HI14" s="9">
        <v>1.96</v>
      </c>
      <c r="HJ14" s="9">
        <v>4.1740000000000004</v>
      </c>
      <c r="HK14" s="9">
        <v>5.5069999999999997</v>
      </c>
      <c r="HL14" s="9">
        <v>4.4560000000000004</v>
      </c>
      <c r="HM14" s="9">
        <v>8.4060000000000006</v>
      </c>
      <c r="HN14" s="9">
        <v>5.73</v>
      </c>
      <c r="HO14" s="9">
        <v>1.155</v>
      </c>
      <c r="HP14" s="9">
        <v>140.57900000000001</v>
      </c>
      <c r="HQ14" s="9">
        <v>119.26300000000001</v>
      </c>
      <c r="HR14" s="9">
        <v>113.946</v>
      </c>
      <c r="HS14" s="9">
        <v>0.501</v>
      </c>
      <c r="HT14" s="9">
        <v>4.8159999999999998</v>
      </c>
      <c r="HU14" s="9">
        <v>0.54500000000000004</v>
      </c>
      <c r="HV14" s="9">
        <v>2.4350000000000001</v>
      </c>
      <c r="HW14" s="9">
        <v>0.67</v>
      </c>
      <c r="HX14" s="9">
        <v>88.38</v>
      </c>
      <c r="HY14" s="9">
        <v>8.5329999999999995</v>
      </c>
      <c r="HZ14" s="9">
        <v>3.7</v>
      </c>
      <c r="IA14" s="9">
        <v>18.649000000000001</v>
      </c>
      <c r="IB14" s="9">
        <v>13.872999999999999</v>
      </c>
      <c r="IC14" s="9">
        <v>105.389</v>
      </c>
      <c r="ID14" s="9">
        <v>21.317</v>
      </c>
      <c r="IE14" s="9">
        <v>12.105</v>
      </c>
      <c r="IF14" s="9">
        <v>167.976</v>
      </c>
      <c r="IG14" s="9">
        <v>262.24799999999999</v>
      </c>
      <c r="IH14" s="9">
        <v>240.48099999999999</v>
      </c>
      <c r="II14" s="9">
        <v>27.966000000000001</v>
      </c>
      <c r="IJ14" s="9">
        <v>25.811</v>
      </c>
      <c r="IK14" s="9">
        <v>11.282999999999999</v>
      </c>
      <c r="IL14" s="9">
        <v>14.528</v>
      </c>
      <c r="IM14" s="9">
        <v>16.326000000000001</v>
      </c>
      <c r="IN14" s="9">
        <v>9.4849999999999994</v>
      </c>
      <c r="IO14" s="9">
        <v>13.332000000000001</v>
      </c>
      <c r="IP14" s="9">
        <v>9.9559999999999995</v>
      </c>
      <c r="IQ14" s="9">
        <v>0.879</v>
      </c>
    </row>
    <row r="15" spans="1:251">
      <c r="A15" s="10">
        <v>43497</v>
      </c>
      <c r="B15" s="9">
        <v>451.37400000000002</v>
      </c>
      <c r="C15" s="9">
        <v>384.26299999999998</v>
      </c>
      <c r="D15" s="9">
        <v>365.87299999999999</v>
      </c>
      <c r="E15" s="9">
        <v>27.34</v>
      </c>
      <c r="F15" s="9">
        <v>25.712</v>
      </c>
      <c r="G15" s="9">
        <v>12.98</v>
      </c>
      <c r="H15" s="9">
        <v>12.731999999999999</v>
      </c>
      <c r="I15" s="9">
        <v>16.559999999999999</v>
      </c>
      <c r="J15" s="9">
        <v>9.1519999999999992</v>
      </c>
      <c r="K15" s="9">
        <v>15.863</v>
      </c>
      <c r="L15" s="9">
        <v>1.3089999999999999</v>
      </c>
      <c r="M15" s="9">
        <v>7.8719999999999999</v>
      </c>
      <c r="N15" s="9">
        <v>8.5139999999999993</v>
      </c>
      <c r="O15" s="9">
        <v>5.8259999999999996</v>
      </c>
      <c r="P15" s="9">
        <v>11.372999999999999</v>
      </c>
      <c r="Q15" s="9">
        <v>21.257000000000001</v>
      </c>
      <c r="R15" s="9">
        <v>4.4550000000000001</v>
      </c>
      <c r="S15" s="9">
        <v>1.6279999999999999</v>
      </c>
      <c r="T15" s="9">
        <v>338.53300000000002</v>
      </c>
      <c r="U15" s="9">
        <v>222.62799999999999</v>
      </c>
      <c r="V15" s="9">
        <v>204.08699999999999</v>
      </c>
      <c r="W15" s="9">
        <v>9.6039999999999992</v>
      </c>
      <c r="X15" s="9">
        <v>8.9369999999999994</v>
      </c>
      <c r="Y15" s="9">
        <v>11.538</v>
      </c>
      <c r="Z15" s="9">
        <v>1.91</v>
      </c>
      <c r="AA15" s="9">
        <v>4.5339999999999998</v>
      </c>
      <c r="AB15" s="9">
        <v>177.31800000000001</v>
      </c>
      <c r="AC15" s="9">
        <v>13.262</v>
      </c>
      <c r="AD15" s="9">
        <v>6.319</v>
      </c>
      <c r="AE15" s="9">
        <v>25.728999999999999</v>
      </c>
      <c r="AF15" s="9">
        <v>52.064</v>
      </c>
      <c r="AG15" s="9">
        <v>170.56399999999999</v>
      </c>
      <c r="AH15" s="9">
        <v>115.905</v>
      </c>
      <c r="AI15" s="9">
        <v>18.39</v>
      </c>
      <c r="AJ15" s="9">
        <v>384.26299999999998</v>
      </c>
      <c r="AK15" s="9">
        <v>812.00400000000002</v>
      </c>
      <c r="AL15" s="9">
        <v>770.50400000000002</v>
      </c>
      <c r="AM15" s="9">
        <v>70.977000000000004</v>
      </c>
      <c r="AN15" s="9">
        <v>63.63</v>
      </c>
      <c r="AO15" s="9">
        <v>29.039000000000001</v>
      </c>
      <c r="AP15" s="9">
        <v>34.591000000000001</v>
      </c>
      <c r="AQ15" s="9">
        <v>53.295999999999999</v>
      </c>
      <c r="AR15" s="9">
        <v>10.334</v>
      </c>
      <c r="AS15" s="9">
        <v>56.726999999999997</v>
      </c>
      <c r="AT15" s="9">
        <v>0</v>
      </c>
      <c r="AU15" s="9">
        <v>6.1349999999999998</v>
      </c>
      <c r="AV15" s="9">
        <v>28.488</v>
      </c>
      <c r="AW15" s="9">
        <v>15.89</v>
      </c>
      <c r="AX15" s="9">
        <v>19.251000000000001</v>
      </c>
      <c r="AY15" s="9">
        <v>51.356000000000002</v>
      </c>
      <c r="AZ15" s="9">
        <v>12.273999999999999</v>
      </c>
      <c r="BA15" s="9">
        <v>7.3470000000000004</v>
      </c>
      <c r="BB15" s="9">
        <v>699.52800000000002</v>
      </c>
      <c r="BC15" s="9">
        <v>577.57899999999995</v>
      </c>
      <c r="BD15" s="9">
        <v>531.27200000000005</v>
      </c>
      <c r="BE15" s="9">
        <v>30.082999999999998</v>
      </c>
      <c r="BF15" s="9">
        <v>16.224</v>
      </c>
      <c r="BG15" s="9">
        <v>38.787999999999997</v>
      </c>
      <c r="BH15" s="9">
        <v>0.58699999999999997</v>
      </c>
      <c r="BI15" s="9">
        <v>6.9329999999999998</v>
      </c>
      <c r="BJ15" s="9">
        <v>463.27499999999998</v>
      </c>
      <c r="BK15" s="9">
        <v>34.719000000000001</v>
      </c>
      <c r="BL15" s="9">
        <v>27.135999999999999</v>
      </c>
      <c r="BM15" s="9">
        <v>52.448999999999998</v>
      </c>
      <c r="BN15" s="9">
        <v>145.03399999999999</v>
      </c>
      <c r="BO15" s="9">
        <v>432.54500000000002</v>
      </c>
      <c r="BP15" s="9">
        <v>121.949</v>
      </c>
      <c r="BQ15" s="9">
        <v>41.499000000000002</v>
      </c>
      <c r="BR15" s="9">
        <v>812.00400000000002</v>
      </c>
      <c r="BS15" s="9">
        <v>424.92599999999999</v>
      </c>
      <c r="BT15" s="9">
        <v>408.76900000000001</v>
      </c>
      <c r="BU15" s="9">
        <v>42.521999999999998</v>
      </c>
      <c r="BV15" s="9">
        <v>41.234000000000002</v>
      </c>
      <c r="BW15" s="9">
        <v>22.654</v>
      </c>
      <c r="BX15" s="9">
        <v>18.579000000000001</v>
      </c>
      <c r="BY15" s="9">
        <v>31.922999999999998</v>
      </c>
      <c r="BZ15" s="9">
        <v>9.3109999999999999</v>
      </c>
      <c r="CA15" s="9">
        <v>31.922999999999998</v>
      </c>
      <c r="CB15" s="9">
        <v>3.0670000000000002</v>
      </c>
      <c r="CC15" s="9">
        <v>6.2439999999999998</v>
      </c>
      <c r="CD15" s="9">
        <v>15.446</v>
      </c>
      <c r="CE15" s="9">
        <v>15.472</v>
      </c>
      <c r="CF15" s="9">
        <v>10.316000000000001</v>
      </c>
      <c r="CG15" s="9">
        <v>27.315000000000001</v>
      </c>
      <c r="CH15" s="9">
        <v>13.919</v>
      </c>
      <c r="CI15" s="9">
        <v>1.288</v>
      </c>
      <c r="CJ15" s="9">
        <v>366.24700000000001</v>
      </c>
      <c r="CK15" s="9">
        <v>257.64100000000002</v>
      </c>
      <c r="CL15" s="9">
        <v>250.30600000000001</v>
      </c>
      <c r="CM15" s="9">
        <v>2.8340000000000001</v>
      </c>
      <c r="CN15" s="9">
        <v>4.5</v>
      </c>
      <c r="CO15" s="9">
        <v>1.274</v>
      </c>
      <c r="CP15" s="9">
        <v>2.2130000000000001</v>
      </c>
      <c r="CQ15" s="9">
        <v>3.8460000000000001</v>
      </c>
      <c r="CR15" s="9">
        <v>217.38</v>
      </c>
      <c r="CS15" s="9">
        <v>6.0670000000000002</v>
      </c>
      <c r="CT15" s="9">
        <v>6.5190000000000001</v>
      </c>
      <c r="CU15" s="9">
        <v>27.673999999999999</v>
      </c>
      <c r="CV15" s="9">
        <v>33.545000000000002</v>
      </c>
      <c r="CW15" s="9">
        <v>224.096</v>
      </c>
      <c r="CX15" s="9">
        <v>108.60599999999999</v>
      </c>
      <c r="CY15" s="9">
        <v>16.158000000000001</v>
      </c>
      <c r="CZ15" s="9">
        <v>424.92599999999999</v>
      </c>
      <c r="DA15" s="9">
        <v>319.23399999999998</v>
      </c>
      <c r="DB15" s="9">
        <v>296.048</v>
      </c>
      <c r="DC15" s="9">
        <v>31.338000000000001</v>
      </c>
      <c r="DD15" s="9">
        <v>27.494</v>
      </c>
      <c r="DE15" s="9">
        <v>13.051</v>
      </c>
      <c r="DF15" s="9">
        <v>14.442</v>
      </c>
      <c r="DG15" s="9">
        <v>16.905000000000001</v>
      </c>
      <c r="DH15" s="9">
        <v>10.589</v>
      </c>
      <c r="DI15" s="9">
        <v>14.186</v>
      </c>
      <c r="DJ15" s="9">
        <v>6.3170000000000002</v>
      </c>
      <c r="DK15" s="9">
        <v>5.4050000000000002</v>
      </c>
      <c r="DL15" s="9">
        <v>3.0169999999999999</v>
      </c>
      <c r="DM15" s="9">
        <v>15.363</v>
      </c>
      <c r="DN15" s="9">
        <v>9.1140000000000008</v>
      </c>
      <c r="DO15" s="9">
        <v>16.149999999999999</v>
      </c>
      <c r="DP15" s="9">
        <v>11.343999999999999</v>
      </c>
      <c r="DQ15" s="9">
        <v>3.8450000000000002</v>
      </c>
      <c r="DR15" s="9">
        <v>264.709</v>
      </c>
      <c r="DS15" s="9">
        <v>236.75399999999999</v>
      </c>
      <c r="DT15" s="9">
        <v>226.428</v>
      </c>
      <c r="DU15" s="9">
        <v>4.8970000000000002</v>
      </c>
      <c r="DV15" s="9">
        <v>5.4290000000000003</v>
      </c>
      <c r="DW15" s="9">
        <v>3.9129999999999998</v>
      </c>
      <c r="DX15" s="9">
        <v>4.49</v>
      </c>
      <c r="DY15" s="9">
        <v>1.923</v>
      </c>
      <c r="DZ15" s="9">
        <v>159.07599999999999</v>
      </c>
      <c r="EA15" s="9">
        <v>20.161000000000001</v>
      </c>
      <c r="EB15" s="9">
        <v>17.381</v>
      </c>
      <c r="EC15" s="9">
        <v>40.136000000000003</v>
      </c>
      <c r="ED15" s="9">
        <v>33.744</v>
      </c>
      <c r="EE15" s="9">
        <v>203.01</v>
      </c>
      <c r="EF15" s="9">
        <v>27.954999999999998</v>
      </c>
      <c r="EG15" s="9">
        <v>23.186</v>
      </c>
      <c r="EH15" s="9">
        <v>319.23399999999998</v>
      </c>
      <c r="EI15" s="9">
        <v>439.74</v>
      </c>
      <c r="EJ15" s="9">
        <v>413.84300000000002</v>
      </c>
      <c r="EK15" s="9">
        <v>38.100999999999999</v>
      </c>
      <c r="EL15" s="9">
        <v>33.505000000000003</v>
      </c>
      <c r="EM15" s="9">
        <v>12.733000000000001</v>
      </c>
      <c r="EN15" s="9">
        <v>20.771999999999998</v>
      </c>
      <c r="EO15" s="9">
        <v>17.719000000000001</v>
      </c>
      <c r="EP15" s="9">
        <v>15.786</v>
      </c>
      <c r="EQ15" s="9">
        <v>16.763999999999999</v>
      </c>
      <c r="ER15" s="9">
        <v>9.7040000000000006</v>
      </c>
      <c r="ES15" s="9">
        <v>7.0369999999999999</v>
      </c>
      <c r="ET15" s="9">
        <v>12.592000000000001</v>
      </c>
      <c r="EU15" s="9">
        <v>9.0879999999999992</v>
      </c>
      <c r="EV15" s="9">
        <v>11.824999999999999</v>
      </c>
      <c r="EW15" s="9">
        <v>25.013999999999999</v>
      </c>
      <c r="EX15" s="9">
        <v>8.4909999999999997</v>
      </c>
      <c r="EY15" s="9">
        <v>4.5960000000000001</v>
      </c>
      <c r="EZ15" s="9">
        <v>375.74200000000002</v>
      </c>
      <c r="FA15" s="9">
        <v>324.44099999999997</v>
      </c>
      <c r="FB15" s="9">
        <v>302.91800000000001</v>
      </c>
      <c r="FC15" s="9">
        <v>11.145</v>
      </c>
      <c r="FD15" s="9">
        <v>10.377000000000001</v>
      </c>
      <c r="FE15" s="9">
        <v>8.6720000000000006</v>
      </c>
      <c r="FF15" s="9">
        <v>10.741</v>
      </c>
      <c r="FG15" s="9">
        <v>2.109</v>
      </c>
      <c r="FH15" s="9">
        <v>265.2</v>
      </c>
      <c r="FI15" s="9">
        <v>20.091000000000001</v>
      </c>
      <c r="FJ15" s="9">
        <v>14.846</v>
      </c>
      <c r="FK15" s="9">
        <v>24.303000000000001</v>
      </c>
      <c r="FL15" s="9">
        <v>54.384999999999998</v>
      </c>
      <c r="FM15" s="9">
        <v>270.05599999999998</v>
      </c>
      <c r="FN15" s="9">
        <v>51.302</v>
      </c>
      <c r="FO15" s="9">
        <v>25.896999999999998</v>
      </c>
      <c r="FP15" s="9">
        <v>439.74</v>
      </c>
      <c r="FQ15" s="9">
        <v>273.59500000000003</v>
      </c>
      <c r="FR15" s="9">
        <v>260.226</v>
      </c>
      <c r="FS15" s="9">
        <v>29.071999999999999</v>
      </c>
      <c r="FT15" s="9">
        <v>27.776</v>
      </c>
      <c r="FU15" s="9">
        <v>10.906000000000001</v>
      </c>
      <c r="FV15" s="9">
        <v>16.869</v>
      </c>
      <c r="FW15" s="9">
        <v>10.304</v>
      </c>
      <c r="FX15" s="9">
        <v>17.471</v>
      </c>
      <c r="FY15" s="9">
        <v>9.4079999999999995</v>
      </c>
      <c r="FZ15" s="9">
        <v>14.321999999999999</v>
      </c>
      <c r="GA15" s="9">
        <v>2.5830000000000002</v>
      </c>
      <c r="GB15" s="9">
        <v>6.0869999999999997</v>
      </c>
      <c r="GC15" s="9">
        <v>12.305999999999999</v>
      </c>
      <c r="GD15" s="9">
        <v>9.3829999999999991</v>
      </c>
      <c r="GE15" s="9">
        <v>19.202000000000002</v>
      </c>
      <c r="GF15" s="9">
        <v>8.5739999999999998</v>
      </c>
      <c r="GG15" s="9">
        <v>1.296</v>
      </c>
      <c r="GH15" s="9">
        <v>231.154</v>
      </c>
      <c r="GI15" s="9">
        <v>213.00299999999999</v>
      </c>
      <c r="GJ15" s="9">
        <v>195.38900000000001</v>
      </c>
      <c r="GK15" s="9">
        <v>6.8579999999999997</v>
      </c>
      <c r="GL15" s="9">
        <v>10.756</v>
      </c>
      <c r="GM15" s="9">
        <v>5.5410000000000004</v>
      </c>
      <c r="GN15" s="9">
        <v>11.013999999999999</v>
      </c>
      <c r="GO15" s="9">
        <v>0.48299999999999998</v>
      </c>
      <c r="GP15" s="9">
        <v>150.16200000000001</v>
      </c>
      <c r="GQ15" s="9">
        <v>15.513</v>
      </c>
      <c r="GR15" s="9">
        <v>8.8780000000000001</v>
      </c>
      <c r="GS15" s="9">
        <v>38.451000000000001</v>
      </c>
      <c r="GT15" s="9">
        <v>41.473999999999997</v>
      </c>
      <c r="GU15" s="9">
        <v>171.529</v>
      </c>
      <c r="GV15" s="9">
        <v>18.151</v>
      </c>
      <c r="GW15" s="9">
        <v>13.37</v>
      </c>
      <c r="GX15" s="9">
        <v>273.59500000000003</v>
      </c>
      <c r="GY15" s="9">
        <v>167.745</v>
      </c>
      <c r="GZ15" s="9">
        <v>158.16499999999999</v>
      </c>
      <c r="HA15" s="9">
        <v>15.471</v>
      </c>
      <c r="HB15" s="9">
        <v>14.169</v>
      </c>
      <c r="HC15" s="9">
        <v>5.0309999999999997</v>
      </c>
      <c r="HD15" s="9">
        <v>9.1389999999999993</v>
      </c>
      <c r="HE15" s="9">
        <v>7.8220000000000001</v>
      </c>
      <c r="HF15" s="9">
        <v>6.3479999999999999</v>
      </c>
      <c r="HG15" s="9">
        <v>10.676</v>
      </c>
      <c r="HH15" s="9">
        <v>2.0960000000000001</v>
      </c>
      <c r="HI15" s="9">
        <v>1.397</v>
      </c>
      <c r="HJ15" s="9">
        <v>6.258</v>
      </c>
      <c r="HK15" s="9">
        <v>3.4870000000000001</v>
      </c>
      <c r="HL15" s="9">
        <v>4.4249999999999998</v>
      </c>
      <c r="HM15" s="9">
        <v>9.4489999999999998</v>
      </c>
      <c r="HN15" s="9">
        <v>4.7210000000000001</v>
      </c>
      <c r="HO15" s="9">
        <v>1.302</v>
      </c>
      <c r="HP15" s="9">
        <v>142.69399999999999</v>
      </c>
      <c r="HQ15" s="9">
        <v>112.07899999999999</v>
      </c>
      <c r="HR15" s="9">
        <v>106.142</v>
      </c>
      <c r="HS15" s="9">
        <v>3.4239999999999999</v>
      </c>
      <c r="HT15" s="9">
        <v>2.5129999999999999</v>
      </c>
      <c r="HU15" s="9">
        <v>3.4239999999999999</v>
      </c>
      <c r="HV15" s="9">
        <v>0.998</v>
      </c>
      <c r="HW15" s="9">
        <v>0.73</v>
      </c>
      <c r="HX15" s="9">
        <v>84.296000000000006</v>
      </c>
      <c r="HY15" s="9">
        <v>4.95</v>
      </c>
      <c r="HZ15" s="9">
        <v>3.8879999999999999</v>
      </c>
      <c r="IA15" s="9">
        <v>18.946999999999999</v>
      </c>
      <c r="IB15" s="9">
        <v>14.648999999999999</v>
      </c>
      <c r="IC15" s="9">
        <v>97.43</v>
      </c>
      <c r="ID15" s="9">
        <v>30.614000000000001</v>
      </c>
      <c r="IE15" s="9">
        <v>9.58</v>
      </c>
      <c r="IF15" s="9">
        <v>167.745</v>
      </c>
      <c r="IG15" s="9">
        <v>273.68</v>
      </c>
      <c r="IH15" s="9">
        <v>251.52</v>
      </c>
      <c r="II15" s="9">
        <v>25.196000000000002</v>
      </c>
      <c r="IJ15" s="9">
        <v>25.196000000000002</v>
      </c>
      <c r="IK15" s="9">
        <v>9.18</v>
      </c>
      <c r="IL15" s="9">
        <v>16.015999999999998</v>
      </c>
      <c r="IM15" s="9">
        <v>13.515000000000001</v>
      </c>
      <c r="IN15" s="9">
        <v>11.680999999999999</v>
      </c>
      <c r="IO15" s="9">
        <v>12.622999999999999</v>
      </c>
      <c r="IP15" s="9">
        <v>11.015000000000001</v>
      </c>
      <c r="IQ15" s="9">
        <v>0</v>
      </c>
    </row>
    <row r="16" spans="1:251">
      <c r="A16" s="10">
        <v>43862</v>
      </c>
      <c r="B16" s="9">
        <v>424.26100000000002</v>
      </c>
      <c r="C16" s="9">
        <v>450.31299999999999</v>
      </c>
      <c r="D16" s="9">
        <v>431.53800000000001</v>
      </c>
      <c r="E16" s="9">
        <v>34.982999999999997</v>
      </c>
      <c r="F16" s="9">
        <v>34.395000000000003</v>
      </c>
      <c r="G16" s="9">
        <v>15.903</v>
      </c>
      <c r="H16" s="9">
        <v>18.492999999999999</v>
      </c>
      <c r="I16" s="9">
        <v>19.463000000000001</v>
      </c>
      <c r="J16" s="9">
        <v>14.933</v>
      </c>
      <c r="K16" s="9">
        <v>21.460999999999999</v>
      </c>
      <c r="L16" s="9">
        <v>2.3519999999999999</v>
      </c>
      <c r="M16" s="9">
        <v>10.583</v>
      </c>
      <c r="N16" s="9">
        <v>11.943</v>
      </c>
      <c r="O16" s="9">
        <v>7.74</v>
      </c>
      <c r="P16" s="9">
        <v>14.712999999999999</v>
      </c>
      <c r="Q16" s="9">
        <v>23.690999999999999</v>
      </c>
      <c r="R16" s="9">
        <v>10.705</v>
      </c>
      <c r="S16" s="9">
        <v>0.58799999999999997</v>
      </c>
      <c r="T16" s="9">
        <v>396.55500000000001</v>
      </c>
      <c r="U16" s="9">
        <v>245.75899999999999</v>
      </c>
      <c r="V16" s="9">
        <v>230.92599999999999</v>
      </c>
      <c r="W16" s="9">
        <v>7.1180000000000003</v>
      </c>
      <c r="X16" s="9">
        <v>7.7149999999999999</v>
      </c>
      <c r="Y16" s="9">
        <v>5.7759999999999998</v>
      </c>
      <c r="Z16" s="9">
        <v>2.984</v>
      </c>
      <c r="AA16" s="9">
        <v>4.2149999999999999</v>
      </c>
      <c r="AB16" s="9">
        <v>201.74199999999999</v>
      </c>
      <c r="AC16" s="9">
        <v>10.465999999999999</v>
      </c>
      <c r="AD16" s="9">
        <v>7.6159999999999997</v>
      </c>
      <c r="AE16" s="9">
        <v>25.934999999999999</v>
      </c>
      <c r="AF16" s="9">
        <v>43.125</v>
      </c>
      <c r="AG16" s="9">
        <v>202.63399999999999</v>
      </c>
      <c r="AH16" s="9">
        <v>150.79599999999999</v>
      </c>
      <c r="AI16" s="9">
        <v>18.774999999999999</v>
      </c>
      <c r="AJ16" s="9">
        <v>450.31299999999999</v>
      </c>
      <c r="AK16" s="9">
        <v>816.09100000000001</v>
      </c>
      <c r="AL16" s="9">
        <v>773.20600000000002</v>
      </c>
      <c r="AM16" s="9">
        <v>76.064999999999998</v>
      </c>
      <c r="AN16" s="9">
        <v>66.796000000000006</v>
      </c>
      <c r="AO16" s="9">
        <v>36.338000000000001</v>
      </c>
      <c r="AP16" s="9">
        <v>30.457999999999998</v>
      </c>
      <c r="AQ16" s="9">
        <v>50.88</v>
      </c>
      <c r="AR16" s="9">
        <v>15.916</v>
      </c>
      <c r="AS16" s="9">
        <v>55.295000000000002</v>
      </c>
      <c r="AT16" s="9">
        <v>0</v>
      </c>
      <c r="AU16" s="9">
        <v>11.502000000000001</v>
      </c>
      <c r="AV16" s="9">
        <v>26.937000000000001</v>
      </c>
      <c r="AW16" s="9">
        <v>16.475000000000001</v>
      </c>
      <c r="AX16" s="9">
        <v>23.384</v>
      </c>
      <c r="AY16" s="9">
        <v>53.768999999999998</v>
      </c>
      <c r="AZ16" s="9">
        <v>13.026999999999999</v>
      </c>
      <c r="BA16" s="9">
        <v>9.2690000000000001</v>
      </c>
      <c r="BB16" s="9">
        <v>697.14</v>
      </c>
      <c r="BC16" s="9">
        <v>581.88099999999997</v>
      </c>
      <c r="BD16" s="9">
        <v>550.63800000000003</v>
      </c>
      <c r="BE16" s="9">
        <v>23.785</v>
      </c>
      <c r="BF16" s="9">
        <v>7.4569999999999999</v>
      </c>
      <c r="BG16" s="9">
        <v>27.792000000000002</v>
      </c>
      <c r="BH16" s="9">
        <v>0</v>
      </c>
      <c r="BI16" s="9">
        <v>3.4510000000000001</v>
      </c>
      <c r="BJ16" s="9">
        <v>450.14100000000002</v>
      </c>
      <c r="BK16" s="9">
        <v>36.588000000000001</v>
      </c>
      <c r="BL16" s="9">
        <v>35.177</v>
      </c>
      <c r="BM16" s="9">
        <v>59.975000000000001</v>
      </c>
      <c r="BN16" s="9">
        <v>115.443</v>
      </c>
      <c r="BO16" s="9">
        <v>466.43799999999999</v>
      </c>
      <c r="BP16" s="9">
        <v>115.259</v>
      </c>
      <c r="BQ16" s="9">
        <v>42.884999999999998</v>
      </c>
      <c r="BR16" s="9">
        <v>816.09100000000001</v>
      </c>
      <c r="BS16" s="9">
        <v>439.57400000000001</v>
      </c>
      <c r="BT16" s="9">
        <v>421.11700000000002</v>
      </c>
      <c r="BU16" s="9">
        <v>45.121000000000002</v>
      </c>
      <c r="BV16" s="9">
        <v>41.348999999999997</v>
      </c>
      <c r="BW16" s="9">
        <v>29.039000000000001</v>
      </c>
      <c r="BX16" s="9">
        <v>12.31</v>
      </c>
      <c r="BY16" s="9">
        <v>32.984999999999999</v>
      </c>
      <c r="BZ16" s="9">
        <v>8.3640000000000008</v>
      </c>
      <c r="CA16" s="9">
        <v>32.762999999999998</v>
      </c>
      <c r="CB16" s="9">
        <v>2.4550000000000001</v>
      </c>
      <c r="CC16" s="9">
        <v>5.6859999999999999</v>
      </c>
      <c r="CD16" s="9">
        <v>15.613</v>
      </c>
      <c r="CE16" s="9">
        <v>7.4560000000000004</v>
      </c>
      <c r="CF16" s="9">
        <v>18.280999999999999</v>
      </c>
      <c r="CG16" s="9">
        <v>26.789000000000001</v>
      </c>
      <c r="CH16" s="9">
        <v>14.56</v>
      </c>
      <c r="CI16" s="9">
        <v>3.7719999999999998</v>
      </c>
      <c r="CJ16" s="9">
        <v>375.995</v>
      </c>
      <c r="CK16" s="9">
        <v>254.643</v>
      </c>
      <c r="CL16" s="9">
        <v>246.99100000000001</v>
      </c>
      <c r="CM16" s="9">
        <v>2.97</v>
      </c>
      <c r="CN16" s="9">
        <v>4.6820000000000004</v>
      </c>
      <c r="CO16" s="9">
        <v>2.4769999999999999</v>
      </c>
      <c r="CP16" s="9">
        <v>3.2509999999999999</v>
      </c>
      <c r="CQ16" s="9">
        <v>1.431</v>
      </c>
      <c r="CR16" s="9">
        <v>197.947</v>
      </c>
      <c r="CS16" s="9">
        <v>10.273</v>
      </c>
      <c r="CT16" s="9">
        <v>12.804</v>
      </c>
      <c r="CU16" s="9">
        <v>33.619999999999997</v>
      </c>
      <c r="CV16" s="9">
        <v>22.285</v>
      </c>
      <c r="CW16" s="9">
        <v>232.358</v>
      </c>
      <c r="CX16" s="9">
        <v>121.352</v>
      </c>
      <c r="CY16" s="9">
        <v>18.457999999999998</v>
      </c>
      <c r="CZ16" s="9">
        <v>439.57400000000001</v>
      </c>
      <c r="DA16" s="9">
        <v>324.02600000000001</v>
      </c>
      <c r="DB16" s="9">
        <v>291.983</v>
      </c>
      <c r="DC16" s="9">
        <v>29.911999999999999</v>
      </c>
      <c r="DD16" s="9">
        <v>25.094000000000001</v>
      </c>
      <c r="DE16" s="9">
        <v>16.664999999999999</v>
      </c>
      <c r="DF16" s="9">
        <v>8.4290000000000003</v>
      </c>
      <c r="DG16" s="9">
        <v>13.55</v>
      </c>
      <c r="DH16" s="9">
        <v>11.544</v>
      </c>
      <c r="DI16" s="9">
        <v>9.1059999999999999</v>
      </c>
      <c r="DJ16" s="9">
        <v>7.117</v>
      </c>
      <c r="DK16" s="9">
        <v>7.6529999999999996</v>
      </c>
      <c r="DL16" s="9">
        <v>4.7880000000000003</v>
      </c>
      <c r="DM16" s="9">
        <v>10.882</v>
      </c>
      <c r="DN16" s="9">
        <v>9.4250000000000007</v>
      </c>
      <c r="DO16" s="9">
        <v>16.707999999999998</v>
      </c>
      <c r="DP16" s="9">
        <v>8.3870000000000005</v>
      </c>
      <c r="DQ16" s="9">
        <v>4.8179999999999996</v>
      </c>
      <c r="DR16" s="9">
        <v>262.07100000000003</v>
      </c>
      <c r="DS16" s="9">
        <v>236.97800000000001</v>
      </c>
      <c r="DT16" s="9">
        <v>229.357</v>
      </c>
      <c r="DU16" s="9">
        <v>3.149</v>
      </c>
      <c r="DV16" s="9">
        <v>4.4720000000000004</v>
      </c>
      <c r="DW16" s="9">
        <v>2.64</v>
      </c>
      <c r="DX16" s="9">
        <v>2.6179999999999999</v>
      </c>
      <c r="DY16" s="9">
        <v>1.849</v>
      </c>
      <c r="DZ16" s="9">
        <v>161.767</v>
      </c>
      <c r="EA16" s="9">
        <v>21.14</v>
      </c>
      <c r="EB16" s="9">
        <v>17.117000000000001</v>
      </c>
      <c r="EC16" s="9">
        <v>36.954000000000001</v>
      </c>
      <c r="ED16" s="9">
        <v>33.356999999999999</v>
      </c>
      <c r="EE16" s="9">
        <v>203.62100000000001</v>
      </c>
      <c r="EF16" s="9">
        <v>25.093</v>
      </c>
      <c r="EG16" s="9">
        <v>32.043999999999997</v>
      </c>
      <c r="EH16" s="9">
        <v>324.02600000000001</v>
      </c>
      <c r="EI16" s="9">
        <v>434.58300000000003</v>
      </c>
      <c r="EJ16" s="9">
        <v>410.65600000000001</v>
      </c>
      <c r="EK16" s="9">
        <v>32.536000000000001</v>
      </c>
      <c r="EL16" s="9">
        <v>29.213999999999999</v>
      </c>
      <c r="EM16" s="9">
        <v>6.49</v>
      </c>
      <c r="EN16" s="9">
        <v>22.146999999999998</v>
      </c>
      <c r="EO16" s="9">
        <v>16.783000000000001</v>
      </c>
      <c r="EP16" s="9">
        <v>12.430999999999999</v>
      </c>
      <c r="EQ16" s="9">
        <v>14.048999999999999</v>
      </c>
      <c r="ER16" s="9">
        <v>11.061999999999999</v>
      </c>
      <c r="ES16" s="9">
        <v>3.2320000000000002</v>
      </c>
      <c r="ET16" s="9">
        <v>12.23</v>
      </c>
      <c r="EU16" s="9">
        <v>9.827</v>
      </c>
      <c r="EV16" s="9">
        <v>7.157</v>
      </c>
      <c r="EW16" s="9">
        <v>19.234000000000002</v>
      </c>
      <c r="EX16" s="9">
        <v>9.98</v>
      </c>
      <c r="EY16" s="9">
        <v>3.3220000000000001</v>
      </c>
      <c r="EZ16" s="9">
        <v>378.12</v>
      </c>
      <c r="FA16" s="9">
        <v>337.04300000000001</v>
      </c>
      <c r="FB16" s="9">
        <v>310.68700000000001</v>
      </c>
      <c r="FC16" s="9">
        <v>11.191000000000001</v>
      </c>
      <c r="FD16" s="9">
        <v>15.164999999999999</v>
      </c>
      <c r="FE16" s="9">
        <v>7.7610000000000001</v>
      </c>
      <c r="FF16" s="9">
        <v>11.919</v>
      </c>
      <c r="FG16" s="9">
        <v>6.16</v>
      </c>
      <c r="FH16" s="9">
        <v>280.125</v>
      </c>
      <c r="FI16" s="9">
        <v>16.914999999999999</v>
      </c>
      <c r="FJ16" s="9">
        <v>17.661000000000001</v>
      </c>
      <c r="FK16" s="9">
        <v>22.341000000000001</v>
      </c>
      <c r="FL16" s="9">
        <v>54.442</v>
      </c>
      <c r="FM16" s="9">
        <v>282.60000000000002</v>
      </c>
      <c r="FN16" s="9">
        <v>41.078000000000003</v>
      </c>
      <c r="FO16" s="9">
        <v>23.927</v>
      </c>
      <c r="FP16" s="9">
        <v>434.58300000000003</v>
      </c>
      <c r="FQ16" s="9">
        <v>258.69</v>
      </c>
      <c r="FR16" s="9">
        <v>238.797</v>
      </c>
      <c r="FS16" s="9">
        <v>33.707000000000001</v>
      </c>
      <c r="FT16" s="9">
        <v>31.622</v>
      </c>
      <c r="FU16" s="9">
        <v>13.744</v>
      </c>
      <c r="FV16" s="9">
        <v>17.876999999999999</v>
      </c>
      <c r="FW16" s="9">
        <v>14.39</v>
      </c>
      <c r="FX16" s="9">
        <v>17.231999999999999</v>
      </c>
      <c r="FY16" s="9">
        <v>12.396000000000001</v>
      </c>
      <c r="FZ16" s="9">
        <v>16.745999999999999</v>
      </c>
      <c r="GA16" s="9">
        <v>1.778</v>
      </c>
      <c r="GB16" s="9">
        <v>10.648</v>
      </c>
      <c r="GC16" s="9">
        <v>14.102</v>
      </c>
      <c r="GD16" s="9">
        <v>6.8719999999999999</v>
      </c>
      <c r="GE16" s="9">
        <v>20.713999999999999</v>
      </c>
      <c r="GF16" s="9">
        <v>10.907999999999999</v>
      </c>
      <c r="GG16" s="9">
        <v>2.0859999999999999</v>
      </c>
      <c r="GH16" s="9">
        <v>205.09</v>
      </c>
      <c r="GI16" s="9">
        <v>188.994</v>
      </c>
      <c r="GJ16" s="9">
        <v>176.815</v>
      </c>
      <c r="GK16" s="9">
        <v>3.5459999999999998</v>
      </c>
      <c r="GL16" s="9">
        <v>8.6329999999999991</v>
      </c>
      <c r="GM16" s="9">
        <v>2.7879999999999998</v>
      </c>
      <c r="GN16" s="9">
        <v>8.8040000000000003</v>
      </c>
      <c r="GO16" s="9">
        <v>0.58799999999999997</v>
      </c>
      <c r="GP16" s="9">
        <v>120.616</v>
      </c>
      <c r="GQ16" s="9">
        <v>14.016</v>
      </c>
      <c r="GR16" s="9">
        <v>12.089</v>
      </c>
      <c r="GS16" s="9">
        <v>42.273000000000003</v>
      </c>
      <c r="GT16" s="9">
        <v>28.581</v>
      </c>
      <c r="GU16" s="9">
        <v>160.41300000000001</v>
      </c>
      <c r="GV16" s="9">
        <v>16.096</v>
      </c>
      <c r="GW16" s="9">
        <v>19.891999999999999</v>
      </c>
      <c r="GX16" s="9">
        <v>258.69</v>
      </c>
      <c r="GY16" s="9">
        <v>188.50800000000001</v>
      </c>
      <c r="GZ16" s="9">
        <v>178.352</v>
      </c>
      <c r="HA16" s="9">
        <v>19.087</v>
      </c>
      <c r="HB16" s="9">
        <v>18.471</v>
      </c>
      <c r="HC16" s="9">
        <v>10.752000000000001</v>
      </c>
      <c r="HD16" s="9">
        <v>7.7190000000000003</v>
      </c>
      <c r="HE16" s="9">
        <v>13.561</v>
      </c>
      <c r="HF16" s="9">
        <v>4.91</v>
      </c>
      <c r="HG16" s="9">
        <v>12.71</v>
      </c>
      <c r="HH16" s="9">
        <v>3.1150000000000002</v>
      </c>
      <c r="HI16" s="9">
        <v>0</v>
      </c>
      <c r="HJ16" s="9">
        <v>5.8849999999999998</v>
      </c>
      <c r="HK16" s="9">
        <v>7.7030000000000003</v>
      </c>
      <c r="HL16" s="9">
        <v>4.883</v>
      </c>
      <c r="HM16" s="9">
        <v>8.9009999999999998</v>
      </c>
      <c r="HN16" s="9">
        <v>9.57</v>
      </c>
      <c r="HO16" s="9">
        <v>0.61599999999999999</v>
      </c>
      <c r="HP16" s="9">
        <v>159.26499999999999</v>
      </c>
      <c r="HQ16" s="9">
        <v>133.56200000000001</v>
      </c>
      <c r="HR16" s="9">
        <v>131.364</v>
      </c>
      <c r="HS16" s="9">
        <v>0.77300000000000002</v>
      </c>
      <c r="HT16" s="9">
        <v>1.425</v>
      </c>
      <c r="HU16" s="9">
        <v>1.425</v>
      </c>
      <c r="HV16" s="9">
        <v>0</v>
      </c>
      <c r="HW16" s="9">
        <v>0</v>
      </c>
      <c r="HX16" s="9">
        <v>100.69199999999999</v>
      </c>
      <c r="HY16" s="9">
        <v>5.9969999999999999</v>
      </c>
      <c r="HZ16" s="9">
        <v>7.3150000000000004</v>
      </c>
      <c r="IA16" s="9">
        <v>19.558</v>
      </c>
      <c r="IB16" s="9">
        <v>9.0909999999999993</v>
      </c>
      <c r="IC16" s="9">
        <v>124.471</v>
      </c>
      <c r="ID16" s="9">
        <v>25.702999999999999</v>
      </c>
      <c r="IE16" s="9">
        <v>10.156000000000001</v>
      </c>
      <c r="IF16" s="9">
        <v>188.50800000000001</v>
      </c>
      <c r="IG16" s="9">
        <v>288.40300000000002</v>
      </c>
      <c r="IH16" s="9">
        <v>264.60500000000002</v>
      </c>
      <c r="II16" s="9">
        <v>22.481999999999999</v>
      </c>
      <c r="IJ16" s="9">
        <v>20.219000000000001</v>
      </c>
      <c r="IK16" s="9">
        <v>7.468</v>
      </c>
      <c r="IL16" s="9">
        <v>12.750999999999999</v>
      </c>
      <c r="IM16" s="9">
        <v>9.7379999999999995</v>
      </c>
      <c r="IN16" s="9">
        <v>10.481</v>
      </c>
      <c r="IO16" s="9">
        <v>11.602</v>
      </c>
      <c r="IP16" s="9">
        <v>5.7809999999999997</v>
      </c>
      <c r="IQ16" s="9">
        <v>0</v>
      </c>
    </row>
    <row r="17" spans="1:251">
      <c r="A17" s="10">
        <v>44228</v>
      </c>
      <c r="B17" s="9">
        <v>335.63</v>
      </c>
      <c r="C17" s="9">
        <v>411.245</v>
      </c>
      <c r="D17" s="9">
        <v>395.262</v>
      </c>
      <c r="E17" s="9">
        <v>19.420000000000002</v>
      </c>
      <c r="F17" s="9">
        <v>17.733000000000001</v>
      </c>
      <c r="G17" s="9">
        <v>7.8730000000000002</v>
      </c>
      <c r="H17" s="9">
        <v>9.8610000000000007</v>
      </c>
      <c r="I17" s="9">
        <v>8.8339999999999996</v>
      </c>
      <c r="J17" s="9">
        <v>8.9</v>
      </c>
      <c r="K17" s="9">
        <v>10.112</v>
      </c>
      <c r="L17" s="9">
        <v>0.48899999999999999</v>
      </c>
      <c r="M17" s="9">
        <v>6.5119999999999996</v>
      </c>
      <c r="N17" s="9">
        <v>5.9749999999999996</v>
      </c>
      <c r="O17" s="9">
        <v>4.0129999999999999</v>
      </c>
      <c r="P17" s="9">
        <v>7.7450000000000001</v>
      </c>
      <c r="Q17" s="9">
        <v>13.699</v>
      </c>
      <c r="R17" s="9">
        <v>4.0339999999999998</v>
      </c>
      <c r="S17" s="9">
        <v>1.6870000000000001</v>
      </c>
      <c r="T17" s="9">
        <v>375.84199999999998</v>
      </c>
      <c r="U17" s="9">
        <v>241.096</v>
      </c>
      <c r="V17" s="9">
        <v>228.601</v>
      </c>
      <c r="W17" s="9">
        <v>6.8440000000000003</v>
      </c>
      <c r="X17" s="9">
        <v>5.6509999999999998</v>
      </c>
      <c r="Y17" s="9">
        <v>8.0920000000000005</v>
      </c>
      <c r="Z17" s="9">
        <v>2.512</v>
      </c>
      <c r="AA17" s="9">
        <v>1.891</v>
      </c>
      <c r="AB17" s="9">
        <v>178.21</v>
      </c>
      <c r="AC17" s="9">
        <v>24.027999999999999</v>
      </c>
      <c r="AD17" s="9">
        <v>12.275</v>
      </c>
      <c r="AE17" s="9">
        <v>26.582999999999998</v>
      </c>
      <c r="AF17" s="9">
        <v>43.110999999999997</v>
      </c>
      <c r="AG17" s="9">
        <v>197.98599999999999</v>
      </c>
      <c r="AH17" s="9">
        <v>134.74600000000001</v>
      </c>
      <c r="AI17" s="9">
        <v>15.981999999999999</v>
      </c>
      <c r="AJ17" s="9">
        <v>411.245</v>
      </c>
      <c r="AK17" s="9">
        <v>949.01700000000005</v>
      </c>
      <c r="AL17" s="9">
        <v>903.529</v>
      </c>
      <c r="AM17" s="9">
        <v>77.432000000000002</v>
      </c>
      <c r="AN17" s="9">
        <v>64.545000000000002</v>
      </c>
      <c r="AO17" s="9">
        <v>29.927</v>
      </c>
      <c r="AP17" s="9">
        <v>34.618000000000002</v>
      </c>
      <c r="AQ17" s="9">
        <v>48.648000000000003</v>
      </c>
      <c r="AR17" s="9">
        <v>15.897</v>
      </c>
      <c r="AS17" s="9">
        <v>52.704999999999998</v>
      </c>
      <c r="AT17" s="9">
        <v>0</v>
      </c>
      <c r="AU17" s="9">
        <v>11.84</v>
      </c>
      <c r="AV17" s="9">
        <v>23.148</v>
      </c>
      <c r="AW17" s="9">
        <v>24.832000000000001</v>
      </c>
      <c r="AX17" s="9">
        <v>16.564</v>
      </c>
      <c r="AY17" s="9">
        <v>46.334000000000003</v>
      </c>
      <c r="AZ17" s="9">
        <v>18.210999999999999</v>
      </c>
      <c r="BA17" s="9">
        <v>12.887</v>
      </c>
      <c r="BB17" s="9">
        <v>826.09699999999998</v>
      </c>
      <c r="BC17" s="9">
        <v>697.24900000000002</v>
      </c>
      <c r="BD17" s="9">
        <v>659.56799999999998</v>
      </c>
      <c r="BE17" s="9">
        <v>26.524000000000001</v>
      </c>
      <c r="BF17" s="9">
        <v>11.157</v>
      </c>
      <c r="BG17" s="9">
        <v>28.402999999999999</v>
      </c>
      <c r="BH17" s="9">
        <v>2.4119999999999999</v>
      </c>
      <c r="BI17" s="9">
        <v>6.8659999999999997</v>
      </c>
      <c r="BJ17" s="9">
        <v>512.81299999999999</v>
      </c>
      <c r="BK17" s="9">
        <v>59.399000000000001</v>
      </c>
      <c r="BL17" s="9">
        <v>50.585999999999999</v>
      </c>
      <c r="BM17" s="9">
        <v>74.45</v>
      </c>
      <c r="BN17" s="9">
        <v>142.69499999999999</v>
      </c>
      <c r="BO17" s="9">
        <v>554.553</v>
      </c>
      <c r="BP17" s="9">
        <v>128.84800000000001</v>
      </c>
      <c r="BQ17" s="9">
        <v>45.487000000000002</v>
      </c>
      <c r="BR17" s="9">
        <v>949.01700000000005</v>
      </c>
      <c r="BS17" s="9">
        <v>425.62099999999998</v>
      </c>
      <c r="BT17" s="9">
        <v>409.09800000000001</v>
      </c>
      <c r="BU17" s="9">
        <v>29.402000000000001</v>
      </c>
      <c r="BV17" s="9">
        <v>27.824999999999999</v>
      </c>
      <c r="BW17" s="9">
        <v>17.309999999999999</v>
      </c>
      <c r="BX17" s="9">
        <v>10.515000000000001</v>
      </c>
      <c r="BY17" s="9">
        <v>18.721</v>
      </c>
      <c r="BZ17" s="9">
        <v>9.1039999999999992</v>
      </c>
      <c r="CA17" s="9">
        <v>18.018000000000001</v>
      </c>
      <c r="CB17" s="9">
        <v>3.5830000000000002</v>
      </c>
      <c r="CC17" s="9">
        <v>6.2240000000000002</v>
      </c>
      <c r="CD17" s="9">
        <v>11.427</v>
      </c>
      <c r="CE17" s="9">
        <v>8.4120000000000008</v>
      </c>
      <c r="CF17" s="9">
        <v>7.9859999999999998</v>
      </c>
      <c r="CG17" s="9">
        <v>17.291</v>
      </c>
      <c r="CH17" s="9">
        <v>10.535</v>
      </c>
      <c r="CI17" s="9">
        <v>1.577</v>
      </c>
      <c r="CJ17" s="9">
        <v>379.69600000000003</v>
      </c>
      <c r="CK17" s="9">
        <v>265.637</v>
      </c>
      <c r="CL17" s="9">
        <v>258.07499999999999</v>
      </c>
      <c r="CM17" s="9">
        <v>2.6509999999999998</v>
      </c>
      <c r="CN17" s="9">
        <v>4.3810000000000002</v>
      </c>
      <c r="CO17" s="9">
        <v>2.6509999999999998</v>
      </c>
      <c r="CP17" s="9">
        <v>2.0379999999999998</v>
      </c>
      <c r="CQ17" s="9">
        <v>2.343</v>
      </c>
      <c r="CR17" s="9">
        <v>192.184</v>
      </c>
      <c r="CS17" s="9">
        <v>15.186</v>
      </c>
      <c r="CT17" s="9">
        <v>13.875999999999999</v>
      </c>
      <c r="CU17" s="9">
        <v>44.390999999999998</v>
      </c>
      <c r="CV17" s="9">
        <v>26.984000000000002</v>
      </c>
      <c r="CW17" s="9">
        <v>238.65299999999999</v>
      </c>
      <c r="CX17" s="9">
        <v>114.059</v>
      </c>
      <c r="CY17" s="9">
        <v>16.523</v>
      </c>
      <c r="CZ17" s="9">
        <v>425.62099999999998</v>
      </c>
      <c r="DA17" s="9">
        <v>298.87200000000001</v>
      </c>
      <c r="DB17" s="9">
        <v>278.10399999999998</v>
      </c>
      <c r="DC17" s="9">
        <v>30.611999999999998</v>
      </c>
      <c r="DD17" s="9">
        <v>23.11</v>
      </c>
      <c r="DE17" s="9">
        <v>4.7720000000000002</v>
      </c>
      <c r="DF17" s="9">
        <v>18.338000000000001</v>
      </c>
      <c r="DG17" s="9">
        <v>12.906000000000001</v>
      </c>
      <c r="DH17" s="9">
        <v>10.204000000000001</v>
      </c>
      <c r="DI17" s="9">
        <v>14.853</v>
      </c>
      <c r="DJ17" s="9">
        <v>3.6139999999999999</v>
      </c>
      <c r="DK17" s="9">
        <v>4.2610000000000001</v>
      </c>
      <c r="DL17" s="9">
        <v>3.944</v>
      </c>
      <c r="DM17" s="9">
        <v>9.8460000000000001</v>
      </c>
      <c r="DN17" s="9">
        <v>9.3209999999999997</v>
      </c>
      <c r="DO17" s="9">
        <v>14.266999999999999</v>
      </c>
      <c r="DP17" s="9">
        <v>8.843</v>
      </c>
      <c r="DQ17" s="9">
        <v>7.5019999999999998</v>
      </c>
      <c r="DR17" s="9">
        <v>247.49199999999999</v>
      </c>
      <c r="DS17" s="9">
        <v>222.50399999999999</v>
      </c>
      <c r="DT17" s="9">
        <v>207.45500000000001</v>
      </c>
      <c r="DU17" s="9">
        <v>11.401999999999999</v>
      </c>
      <c r="DV17" s="9">
        <v>3.6469999999999998</v>
      </c>
      <c r="DW17" s="9">
        <v>9.6150000000000002</v>
      </c>
      <c r="DX17" s="9">
        <v>4.0839999999999996</v>
      </c>
      <c r="DY17" s="9">
        <v>0.78800000000000003</v>
      </c>
      <c r="DZ17" s="9">
        <v>132.48699999999999</v>
      </c>
      <c r="EA17" s="9">
        <v>22.123999999999999</v>
      </c>
      <c r="EB17" s="9">
        <v>20.902000000000001</v>
      </c>
      <c r="EC17" s="9">
        <v>46.99</v>
      </c>
      <c r="ED17" s="9">
        <v>37.320999999999998</v>
      </c>
      <c r="EE17" s="9">
        <v>185.18299999999999</v>
      </c>
      <c r="EF17" s="9">
        <v>24.988</v>
      </c>
      <c r="EG17" s="9">
        <v>20.768000000000001</v>
      </c>
      <c r="EH17" s="9">
        <v>298.87200000000001</v>
      </c>
      <c r="EI17" s="9">
        <v>397.03199999999998</v>
      </c>
      <c r="EJ17" s="9">
        <v>373.58600000000001</v>
      </c>
      <c r="EK17" s="9">
        <v>29.059000000000001</v>
      </c>
      <c r="EL17" s="9">
        <v>22.827999999999999</v>
      </c>
      <c r="EM17" s="9">
        <v>7.8780000000000001</v>
      </c>
      <c r="EN17" s="9">
        <v>14.95</v>
      </c>
      <c r="EO17" s="9">
        <v>12.843</v>
      </c>
      <c r="EP17" s="9">
        <v>9.9849999999999994</v>
      </c>
      <c r="EQ17" s="9">
        <v>12.198</v>
      </c>
      <c r="ER17" s="9">
        <v>7.4749999999999996</v>
      </c>
      <c r="ES17" s="9">
        <v>2.028</v>
      </c>
      <c r="ET17" s="9">
        <v>6.577</v>
      </c>
      <c r="EU17" s="9">
        <v>9.0410000000000004</v>
      </c>
      <c r="EV17" s="9">
        <v>7.21</v>
      </c>
      <c r="EW17" s="9">
        <v>15.75</v>
      </c>
      <c r="EX17" s="9">
        <v>7.0780000000000003</v>
      </c>
      <c r="EY17" s="9">
        <v>6.2309999999999999</v>
      </c>
      <c r="EZ17" s="9">
        <v>344.52699999999999</v>
      </c>
      <c r="FA17" s="9">
        <v>303.22199999999998</v>
      </c>
      <c r="FB17" s="9">
        <v>272.46100000000001</v>
      </c>
      <c r="FC17" s="9">
        <v>15.11</v>
      </c>
      <c r="FD17" s="9">
        <v>15.65</v>
      </c>
      <c r="FE17" s="9">
        <v>14.843</v>
      </c>
      <c r="FF17" s="9">
        <v>11.973000000000001</v>
      </c>
      <c r="FG17" s="9">
        <v>3.9449999999999998</v>
      </c>
      <c r="FH17" s="9">
        <v>226.56299999999999</v>
      </c>
      <c r="FI17" s="9">
        <v>26.579000000000001</v>
      </c>
      <c r="FJ17" s="9">
        <v>22.901</v>
      </c>
      <c r="FK17" s="9">
        <v>27.178999999999998</v>
      </c>
      <c r="FL17" s="9">
        <v>58.329000000000001</v>
      </c>
      <c r="FM17" s="9">
        <v>244.892</v>
      </c>
      <c r="FN17" s="9">
        <v>41.305999999999997</v>
      </c>
      <c r="FO17" s="9">
        <v>23.446000000000002</v>
      </c>
      <c r="FP17" s="9">
        <v>397.03199999999998</v>
      </c>
      <c r="FQ17" s="9">
        <v>259.483</v>
      </c>
      <c r="FR17" s="9">
        <v>238.51900000000001</v>
      </c>
      <c r="FS17" s="9">
        <v>22.536999999999999</v>
      </c>
      <c r="FT17" s="9">
        <v>20.227</v>
      </c>
      <c r="FU17" s="9">
        <v>7.157</v>
      </c>
      <c r="FV17" s="9">
        <v>13.07</v>
      </c>
      <c r="FW17" s="9">
        <v>9.782</v>
      </c>
      <c r="FX17" s="9">
        <v>10.445</v>
      </c>
      <c r="FY17" s="9">
        <v>7.5720000000000001</v>
      </c>
      <c r="FZ17" s="9">
        <v>11.234</v>
      </c>
      <c r="GA17" s="9">
        <v>1.4219999999999999</v>
      </c>
      <c r="GB17" s="9">
        <v>5.6</v>
      </c>
      <c r="GC17" s="9">
        <v>12.723000000000001</v>
      </c>
      <c r="GD17" s="9">
        <v>1.9039999999999999</v>
      </c>
      <c r="GE17" s="9">
        <v>10.535</v>
      </c>
      <c r="GF17" s="9">
        <v>9.6920000000000002</v>
      </c>
      <c r="GG17" s="9">
        <v>2.31</v>
      </c>
      <c r="GH17" s="9">
        <v>215.982</v>
      </c>
      <c r="GI17" s="9">
        <v>198.352</v>
      </c>
      <c r="GJ17" s="9">
        <v>189.595</v>
      </c>
      <c r="GK17" s="9">
        <v>4.3099999999999996</v>
      </c>
      <c r="GL17" s="9">
        <v>4.4459999999999997</v>
      </c>
      <c r="GM17" s="9">
        <v>2.859</v>
      </c>
      <c r="GN17" s="9">
        <v>4.6230000000000002</v>
      </c>
      <c r="GO17" s="9">
        <v>1.274</v>
      </c>
      <c r="GP17" s="9">
        <v>114.82599999999999</v>
      </c>
      <c r="GQ17" s="9">
        <v>15.58</v>
      </c>
      <c r="GR17" s="9">
        <v>20.071999999999999</v>
      </c>
      <c r="GS17" s="9">
        <v>47.874000000000002</v>
      </c>
      <c r="GT17" s="9">
        <v>25.75</v>
      </c>
      <c r="GU17" s="9">
        <v>172.602</v>
      </c>
      <c r="GV17" s="9">
        <v>17.63</v>
      </c>
      <c r="GW17" s="9">
        <v>20.963999999999999</v>
      </c>
      <c r="GX17" s="9">
        <v>259.483</v>
      </c>
      <c r="GY17" s="9">
        <v>195.101</v>
      </c>
      <c r="GZ17" s="9">
        <v>178.30199999999999</v>
      </c>
      <c r="HA17" s="9">
        <v>13.647</v>
      </c>
      <c r="HB17" s="9">
        <v>11.689</v>
      </c>
      <c r="HC17" s="9">
        <v>4.5549999999999997</v>
      </c>
      <c r="HD17" s="9">
        <v>7.1340000000000003</v>
      </c>
      <c r="HE17" s="9">
        <v>7.2510000000000003</v>
      </c>
      <c r="HF17" s="9">
        <v>4.4379999999999997</v>
      </c>
      <c r="HG17" s="9">
        <v>8.4160000000000004</v>
      </c>
      <c r="HH17" s="9">
        <v>1.3120000000000001</v>
      </c>
      <c r="HI17" s="9">
        <v>1.9610000000000001</v>
      </c>
      <c r="HJ17" s="9">
        <v>3.581</v>
      </c>
      <c r="HK17" s="9">
        <v>2.851</v>
      </c>
      <c r="HL17" s="9">
        <v>5.2569999999999997</v>
      </c>
      <c r="HM17" s="9">
        <v>8.2230000000000008</v>
      </c>
      <c r="HN17" s="9">
        <v>3.4660000000000002</v>
      </c>
      <c r="HO17" s="9">
        <v>1.958</v>
      </c>
      <c r="HP17" s="9">
        <v>164.654</v>
      </c>
      <c r="HQ17" s="9">
        <v>131.91300000000001</v>
      </c>
      <c r="HR17" s="9">
        <v>129.476</v>
      </c>
      <c r="HS17" s="9">
        <v>0.64800000000000002</v>
      </c>
      <c r="HT17" s="9">
        <v>1.788</v>
      </c>
      <c r="HU17" s="9">
        <v>1.244</v>
      </c>
      <c r="HV17" s="9">
        <v>1.1919999999999999</v>
      </c>
      <c r="HW17" s="9">
        <v>0</v>
      </c>
      <c r="HX17" s="9">
        <v>94.037000000000006</v>
      </c>
      <c r="HY17" s="9">
        <v>6.282</v>
      </c>
      <c r="HZ17" s="9">
        <v>10.039999999999999</v>
      </c>
      <c r="IA17" s="9">
        <v>21.553999999999998</v>
      </c>
      <c r="IB17" s="9">
        <v>12.303000000000001</v>
      </c>
      <c r="IC17" s="9">
        <v>119.61</v>
      </c>
      <c r="ID17" s="9">
        <v>32.741999999999997</v>
      </c>
      <c r="IE17" s="9">
        <v>16.798999999999999</v>
      </c>
      <c r="IF17" s="9">
        <v>195.101</v>
      </c>
      <c r="IG17" s="9">
        <v>251.17400000000001</v>
      </c>
      <c r="IH17" s="9">
        <v>229.83799999999999</v>
      </c>
      <c r="II17" s="9">
        <v>22.315999999999999</v>
      </c>
      <c r="IJ17" s="9">
        <v>21.762</v>
      </c>
      <c r="IK17" s="9">
        <v>6.9</v>
      </c>
      <c r="IL17" s="9">
        <v>14.862</v>
      </c>
      <c r="IM17" s="9">
        <v>11.047000000000001</v>
      </c>
      <c r="IN17" s="9">
        <v>10.715</v>
      </c>
      <c r="IO17" s="9">
        <v>10.411</v>
      </c>
      <c r="IP17" s="9">
        <v>10.019</v>
      </c>
      <c r="IQ17" s="9">
        <v>1.331</v>
      </c>
    </row>
    <row r="18" spans="1:251">
      <c r="A18" s="10">
        <v>44593</v>
      </c>
      <c r="B18" s="9">
        <v>483.565</v>
      </c>
      <c r="C18" s="9">
        <v>435.24799999999999</v>
      </c>
      <c r="D18" s="9">
        <v>421.85700000000003</v>
      </c>
      <c r="E18" s="9">
        <v>37.356999999999999</v>
      </c>
      <c r="F18" s="9">
        <v>33.863</v>
      </c>
      <c r="G18" s="9">
        <v>14.872</v>
      </c>
      <c r="H18" s="9">
        <v>18.991</v>
      </c>
      <c r="I18" s="9">
        <v>21.704999999999998</v>
      </c>
      <c r="J18" s="9">
        <v>12.157</v>
      </c>
      <c r="K18" s="9">
        <v>24.763000000000002</v>
      </c>
      <c r="L18" s="9">
        <v>3.238</v>
      </c>
      <c r="M18" s="9">
        <v>5.8609999999999998</v>
      </c>
      <c r="N18" s="9">
        <v>15.784000000000001</v>
      </c>
      <c r="O18" s="9">
        <v>7.6539999999999999</v>
      </c>
      <c r="P18" s="9">
        <v>10.426</v>
      </c>
      <c r="Q18" s="9">
        <v>27.067</v>
      </c>
      <c r="R18" s="9">
        <v>6.7960000000000003</v>
      </c>
      <c r="S18" s="9">
        <v>3.4950000000000001</v>
      </c>
      <c r="T18" s="9">
        <v>384.5</v>
      </c>
      <c r="U18" s="9">
        <v>270.601</v>
      </c>
      <c r="V18" s="9">
        <v>246.834</v>
      </c>
      <c r="W18" s="9">
        <v>13.486000000000001</v>
      </c>
      <c r="X18" s="9">
        <v>10.281000000000001</v>
      </c>
      <c r="Y18" s="9">
        <v>16.536999999999999</v>
      </c>
      <c r="Z18" s="9">
        <v>2.2360000000000002</v>
      </c>
      <c r="AA18" s="9">
        <v>4.3440000000000003</v>
      </c>
      <c r="AB18" s="9">
        <v>217.80199999999999</v>
      </c>
      <c r="AC18" s="9">
        <v>15.89</v>
      </c>
      <c r="AD18" s="9">
        <v>9.173</v>
      </c>
      <c r="AE18" s="9">
        <v>27.736000000000001</v>
      </c>
      <c r="AF18" s="9">
        <v>60.9</v>
      </c>
      <c r="AG18" s="9">
        <v>209.702</v>
      </c>
      <c r="AH18" s="9">
        <v>113.899</v>
      </c>
      <c r="AI18" s="9">
        <v>13.39</v>
      </c>
      <c r="AJ18" s="9">
        <v>435.24799999999999</v>
      </c>
      <c r="AK18" s="9">
        <v>925.24900000000002</v>
      </c>
      <c r="AL18" s="9">
        <v>885.36400000000003</v>
      </c>
      <c r="AM18" s="9">
        <v>99.861999999999995</v>
      </c>
      <c r="AN18" s="9">
        <v>85.206000000000003</v>
      </c>
      <c r="AO18" s="9">
        <v>44.66</v>
      </c>
      <c r="AP18" s="9">
        <v>40.545999999999999</v>
      </c>
      <c r="AQ18" s="9">
        <v>72.918000000000006</v>
      </c>
      <c r="AR18" s="9">
        <v>12.288</v>
      </c>
      <c r="AS18" s="9">
        <v>76.893000000000001</v>
      </c>
      <c r="AT18" s="9">
        <v>1.121</v>
      </c>
      <c r="AU18" s="9">
        <v>7.1909999999999998</v>
      </c>
      <c r="AV18" s="9">
        <v>35.337000000000003</v>
      </c>
      <c r="AW18" s="9">
        <v>27.404</v>
      </c>
      <c r="AX18" s="9">
        <v>22.463999999999999</v>
      </c>
      <c r="AY18" s="9">
        <v>65.484999999999999</v>
      </c>
      <c r="AZ18" s="9">
        <v>19.72</v>
      </c>
      <c r="BA18" s="9">
        <v>14.656000000000001</v>
      </c>
      <c r="BB18" s="9">
        <v>785.50199999999995</v>
      </c>
      <c r="BC18" s="9">
        <v>641.62199999999996</v>
      </c>
      <c r="BD18" s="9">
        <v>607.92200000000003</v>
      </c>
      <c r="BE18" s="9">
        <v>23.510999999999999</v>
      </c>
      <c r="BF18" s="9">
        <v>10.189</v>
      </c>
      <c r="BG18" s="9">
        <v>28.004000000000001</v>
      </c>
      <c r="BH18" s="9">
        <v>0.44700000000000001</v>
      </c>
      <c r="BI18" s="9">
        <v>5.2489999999999997</v>
      </c>
      <c r="BJ18" s="9">
        <v>481.52300000000002</v>
      </c>
      <c r="BK18" s="9">
        <v>43.088000000000001</v>
      </c>
      <c r="BL18" s="9">
        <v>35.36</v>
      </c>
      <c r="BM18" s="9">
        <v>81.650999999999996</v>
      </c>
      <c r="BN18" s="9">
        <v>149.63</v>
      </c>
      <c r="BO18" s="9">
        <v>491.99200000000002</v>
      </c>
      <c r="BP18" s="9">
        <v>143.881</v>
      </c>
      <c r="BQ18" s="9">
        <v>39.884</v>
      </c>
      <c r="BR18" s="9">
        <v>925.24900000000002</v>
      </c>
      <c r="BS18" s="9">
        <v>420.06099999999998</v>
      </c>
      <c r="BT18" s="9">
        <v>409.291</v>
      </c>
      <c r="BU18" s="9">
        <v>42.543999999999997</v>
      </c>
      <c r="BV18" s="9">
        <v>39.049999999999997</v>
      </c>
      <c r="BW18" s="9">
        <v>24.9</v>
      </c>
      <c r="BX18" s="9">
        <v>14.15</v>
      </c>
      <c r="BY18" s="9">
        <v>25.146999999999998</v>
      </c>
      <c r="BZ18" s="9">
        <v>13.901999999999999</v>
      </c>
      <c r="CA18" s="9">
        <v>24.651</v>
      </c>
      <c r="CB18" s="9">
        <v>5.6070000000000002</v>
      </c>
      <c r="CC18" s="9">
        <v>8.7910000000000004</v>
      </c>
      <c r="CD18" s="9">
        <v>18.806000000000001</v>
      </c>
      <c r="CE18" s="9">
        <v>6.3319999999999999</v>
      </c>
      <c r="CF18" s="9">
        <v>13.912000000000001</v>
      </c>
      <c r="CG18" s="9">
        <v>25.972000000000001</v>
      </c>
      <c r="CH18" s="9">
        <v>13.077999999999999</v>
      </c>
      <c r="CI18" s="9">
        <v>3.4940000000000002</v>
      </c>
      <c r="CJ18" s="9">
        <v>366.74799999999999</v>
      </c>
      <c r="CK18" s="9">
        <v>252.197</v>
      </c>
      <c r="CL18" s="9">
        <v>243.583</v>
      </c>
      <c r="CM18" s="9">
        <v>4.6870000000000003</v>
      </c>
      <c r="CN18" s="9">
        <v>3.927</v>
      </c>
      <c r="CO18" s="9">
        <v>4.2809999999999997</v>
      </c>
      <c r="CP18" s="9">
        <v>2.4390000000000001</v>
      </c>
      <c r="CQ18" s="9">
        <v>1.488</v>
      </c>
      <c r="CR18" s="9">
        <v>188.67</v>
      </c>
      <c r="CS18" s="9">
        <v>15.192</v>
      </c>
      <c r="CT18" s="9">
        <v>7.4820000000000002</v>
      </c>
      <c r="CU18" s="9">
        <v>40.853000000000002</v>
      </c>
      <c r="CV18" s="9">
        <v>35.737000000000002</v>
      </c>
      <c r="CW18" s="9">
        <v>216.459</v>
      </c>
      <c r="CX18" s="9">
        <v>114.551</v>
      </c>
      <c r="CY18" s="9">
        <v>10.77</v>
      </c>
      <c r="CZ18" s="9">
        <v>420.06099999999998</v>
      </c>
      <c r="DA18" s="9">
        <v>315.91399999999999</v>
      </c>
      <c r="DB18" s="9">
        <v>288.517</v>
      </c>
      <c r="DC18" s="9">
        <v>38.052</v>
      </c>
      <c r="DD18" s="9">
        <v>32.965000000000003</v>
      </c>
      <c r="DE18" s="9">
        <v>11.308999999999999</v>
      </c>
      <c r="DF18" s="9">
        <v>21.655999999999999</v>
      </c>
      <c r="DG18" s="9">
        <v>19.123999999999999</v>
      </c>
      <c r="DH18" s="9">
        <v>13.840999999999999</v>
      </c>
      <c r="DI18" s="9">
        <v>18.228999999999999</v>
      </c>
      <c r="DJ18" s="9">
        <v>5.4109999999999996</v>
      </c>
      <c r="DK18" s="9">
        <v>7.4379999999999997</v>
      </c>
      <c r="DL18" s="9">
        <v>5.5549999999999997</v>
      </c>
      <c r="DM18" s="9">
        <v>19.315000000000001</v>
      </c>
      <c r="DN18" s="9">
        <v>8.0950000000000006</v>
      </c>
      <c r="DO18" s="9">
        <v>22.292999999999999</v>
      </c>
      <c r="DP18" s="9">
        <v>10.672000000000001</v>
      </c>
      <c r="DQ18" s="9">
        <v>5.0860000000000003</v>
      </c>
      <c r="DR18" s="9">
        <v>250.46600000000001</v>
      </c>
      <c r="DS18" s="9">
        <v>219.06</v>
      </c>
      <c r="DT18" s="9">
        <v>205.21799999999999</v>
      </c>
      <c r="DU18" s="9">
        <v>7.375</v>
      </c>
      <c r="DV18" s="9">
        <v>6.4669999999999996</v>
      </c>
      <c r="DW18" s="9">
        <v>8.0619999999999994</v>
      </c>
      <c r="DX18" s="9">
        <v>2.7210000000000001</v>
      </c>
      <c r="DY18" s="9">
        <v>3.0590000000000002</v>
      </c>
      <c r="DZ18" s="9">
        <v>129.94200000000001</v>
      </c>
      <c r="EA18" s="9">
        <v>20.349</v>
      </c>
      <c r="EB18" s="9">
        <v>19.266999999999999</v>
      </c>
      <c r="EC18" s="9">
        <v>49.502000000000002</v>
      </c>
      <c r="ED18" s="9">
        <v>36.094000000000001</v>
      </c>
      <c r="EE18" s="9">
        <v>182.96600000000001</v>
      </c>
      <c r="EF18" s="9">
        <v>31.405999999999999</v>
      </c>
      <c r="EG18" s="9">
        <v>27.396999999999998</v>
      </c>
      <c r="EH18" s="9">
        <v>315.91399999999999</v>
      </c>
      <c r="EI18" s="9">
        <v>408.48700000000002</v>
      </c>
      <c r="EJ18" s="9">
        <v>380.05500000000001</v>
      </c>
      <c r="EK18" s="9">
        <v>45.823999999999998</v>
      </c>
      <c r="EL18" s="9">
        <v>44.301000000000002</v>
      </c>
      <c r="EM18" s="9">
        <v>15.308999999999999</v>
      </c>
      <c r="EN18" s="9">
        <v>28.992000000000001</v>
      </c>
      <c r="EO18" s="9">
        <v>32.152999999999999</v>
      </c>
      <c r="EP18" s="9">
        <v>12.148</v>
      </c>
      <c r="EQ18" s="9">
        <v>29.295000000000002</v>
      </c>
      <c r="ER18" s="9">
        <v>12.132</v>
      </c>
      <c r="ES18" s="9">
        <v>2.8740000000000001</v>
      </c>
      <c r="ET18" s="9">
        <v>17.015999999999998</v>
      </c>
      <c r="EU18" s="9">
        <v>19.047000000000001</v>
      </c>
      <c r="EV18" s="9">
        <v>8.2379999999999995</v>
      </c>
      <c r="EW18" s="9">
        <v>33.222000000000001</v>
      </c>
      <c r="EX18" s="9">
        <v>11.079000000000001</v>
      </c>
      <c r="EY18" s="9">
        <v>1.5229999999999999</v>
      </c>
      <c r="EZ18" s="9">
        <v>334.23099999999999</v>
      </c>
      <c r="FA18" s="9">
        <v>290.29399999999998</v>
      </c>
      <c r="FB18" s="9">
        <v>268.68700000000001</v>
      </c>
      <c r="FC18" s="9">
        <v>9.4979999999999993</v>
      </c>
      <c r="FD18" s="9">
        <v>12.109</v>
      </c>
      <c r="FE18" s="9">
        <v>6.7930000000000001</v>
      </c>
      <c r="FF18" s="9">
        <v>10.991</v>
      </c>
      <c r="FG18" s="9">
        <v>3.375</v>
      </c>
      <c r="FH18" s="9">
        <v>226.27199999999999</v>
      </c>
      <c r="FI18" s="9">
        <v>19.827999999999999</v>
      </c>
      <c r="FJ18" s="9">
        <v>21.866</v>
      </c>
      <c r="FK18" s="9">
        <v>22.327000000000002</v>
      </c>
      <c r="FL18" s="9">
        <v>53.26</v>
      </c>
      <c r="FM18" s="9">
        <v>237.03299999999999</v>
      </c>
      <c r="FN18" s="9">
        <v>43.936999999999998</v>
      </c>
      <c r="FO18" s="9">
        <v>28.431999999999999</v>
      </c>
      <c r="FP18" s="9">
        <v>408.48700000000002</v>
      </c>
      <c r="FQ18" s="9">
        <v>236.78800000000001</v>
      </c>
      <c r="FR18" s="9">
        <v>222.43799999999999</v>
      </c>
      <c r="FS18" s="9">
        <v>36.052999999999997</v>
      </c>
      <c r="FT18" s="9">
        <v>31.564</v>
      </c>
      <c r="FU18" s="9">
        <v>9.5860000000000003</v>
      </c>
      <c r="FV18" s="9">
        <v>21.978000000000002</v>
      </c>
      <c r="FW18" s="9">
        <v>14.757999999999999</v>
      </c>
      <c r="FX18" s="9">
        <v>16.806000000000001</v>
      </c>
      <c r="FY18" s="9">
        <v>15.673999999999999</v>
      </c>
      <c r="FZ18" s="9">
        <v>13.769</v>
      </c>
      <c r="GA18" s="9">
        <v>2.121</v>
      </c>
      <c r="GB18" s="9">
        <v>9.593</v>
      </c>
      <c r="GC18" s="9">
        <v>14.006</v>
      </c>
      <c r="GD18" s="9">
        <v>7.9649999999999999</v>
      </c>
      <c r="GE18" s="9">
        <v>22.76</v>
      </c>
      <c r="GF18" s="9">
        <v>8.8040000000000003</v>
      </c>
      <c r="GG18" s="9">
        <v>4.49</v>
      </c>
      <c r="GH18" s="9">
        <v>186.38499999999999</v>
      </c>
      <c r="GI18" s="9">
        <v>163.50899999999999</v>
      </c>
      <c r="GJ18" s="9">
        <v>156.84</v>
      </c>
      <c r="GK18" s="9">
        <v>1.6319999999999999</v>
      </c>
      <c r="GL18" s="9">
        <v>5.0369999999999999</v>
      </c>
      <c r="GM18" s="9">
        <v>1.25</v>
      </c>
      <c r="GN18" s="9">
        <v>4.835</v>
      </c>
      <c r="GO18" s="9">
        <v>0.58499999999999996</v>
      </c>
      <c r="GP18" s="9">
        <v>98.775999999999996</v>
      </c>
      <c r="GQ18" s="9">
        <v>14.054</v>
      </c>
      <c r="GR18" s="9">
        <v>16.533000000000001</v>
      </c>
      <c r="GS18" s="9">
        <v>34.146999999999998</v>
      </c>
      <c r="GT18" s="9">
        <v>20.866</v>
      </c>
      <c r="GU18" s="9">
        <v>142.64400000000001</v>
      </c>
      <c r="GV18" s="9">
        <v>22.875</v>
      </c>
      <c r="GW18" s="9">
        <v>14.35</v>
      </c>
      <c r="GX18" s="9">
        <v>236.78800000000001</v>
      </c>
      <c r="GY18" s="9">
        <v>181.44900000000001</v>
      </c>
      <c r="GZ18" s="9">
        <v>171.53</v>
      </c>
      <c r="HA18" s="9">
        <v>17.411000000000001</v>
      </c>
      <c r="HB18" s="9">
        <v>15.516999999999999</v>
      </c>
      <c r="HC18" s="9">
        <v>3.5350000000000001</v>
      </c>
      <c r="HD18" s="9">
        <v>11.981999999999999</v>
      </c>
      <c r="HE18" s="9">
        <v>7.6479999999999997</v>
      </c>
      <c r="HF18" s="9">
        <v>7.8689999999999998</v>
      </c>
      <c r="HG18" s="9">
        <v>8.5380000000000003</v>
      </c>
      <c r="HH18" s="9">
        <v>3.1080000000000001</v>
      </c>
      <c r="HI18" s="9">
        <v>3.3450000000000002</v>
      </c>
      <c r="HJ18" s="9">
        <v>3.89</v>
      </c>
      <c r="HK18" s="9">
        <v>6.0549999999999997</v>
      </c>
      <c r="HL18" s="9">
        <v>5.5720000000000001</v>
      </c>
      <c r="HM18" s="9">
        <v>6.8550000000000004</v>
      </c>
      <c r="HN18" s="9">
        <v>8.6620000000000008</v>
      </c>
      <c r="HO18" s="9">
        <v>1.893</v>
      </c>
      <c r="HP18" s="9">
        <v>154.12</v>
      </c>
      <c r="HQ18" s="9">
        <v>123.82899999999999</v>
      </c>
      <c r="HR18" s="9">
        <v>118.929</v>
      </c>
      <c r="HS18" s="9">
        <v>1.891</v>
      </c>
      <c r="HT18" s="9">
        <v>3.0089999999999999</v>
      </c>
      <c r="HU18" s="9">
        <v>2.4420000000000002</v>
      </c>
      <c r="HV18" s="9">
        <v>0.54800000000000004</v>
      </c>
      <c r="HW18" s="9">
        <v>1.91</v>
      </c>
      <c r="HX18" s="9">
        <v>81.912000000000006</v>
      </c>
      <c r="HY18" s="9">
        <v>7.94</v>
      </c>
      <c r="HZ18" s="9">
        <v>8.9</v>
      </c>
      <c r="IA18" s="9">
        <v>25.077000000000002</v>
      </c>
      <c r="IB18" s="9">
        <v>11.981</v>
      </c>
      <c r="IC18" s="9">
        <v>111.848</v>
      </c>
      <c r="ID18" s="9">
        <v>30.29</v>
      </c>
      <c r="IE18" s="9">
        <v>9.9179999999999993</v>
      </c>
      <c r="IF18" s="9">
        <v>181.44900000000001</v>
      </c>
      <c r="IG18" s="9">
        <v>238.31800000000001</v>
      </c>
      <c r="IH18" s="9">
        <v>222.27</v>
      </c>
      <c r="II18" s="9">
        <v>24.047000000000001</v>
      </c>
      <c r="IJ18" s="9">
        <v>23.468</v>
      </c>
      <c r="IK18" s="9">
        <v>11.423</v>
      </c>
      <c r="IL18" s="9">
        <v>12.044</v>
      </c>
      <c r="IM18" s="9">
        <v>17.119</v>
      </c>
      <c r="IN18" s="9">
        <v>6.3490000000000002</v>
      </c>
      <c r="IO18" s="9">
        <v>17.239999999999998</v>
      </c>
      <c r="IP18" s="9">
        <v>5.6710000000000003</v>
      </c>
      <c r="IQ18" s="9">
        <v>0</v>
      </c>
    </row>
    <row r="19" spans="1:251">
      <c r="A19" s="10">
        <v>44958</v>
      </c>
      <c r="B19" s="9">
        <v>532.89700000000005</v>
      </c>
      <c r="C19" s="9">
        <v>477.00799999999998</v>
      </c>
      <c r="D19" s="9">
        <v>464.35399999999998</v>
      </c>
      <c r="E19" s="9">
        <v>29.951000000000001</v>
      </c>
      <c r="F19" s="9">
        <v>28.097999999999999</v>
      </c>
      <c r="G19" s="9">
        <v>10.333</v>
      </c>
      <c r="H19" s="9">
        <v>17.765000000000001</v>
      </c>
      <c r="I19" s="9">
        <v>17.753</v>
      </c>
      <c r="J19" s="9">
        <v>10.343999999999999</v>
      </c>
      <c r="K19" s="9">
        <v>19.863</v>
      </c>
      <c r="L19" s="9">
        <v>2.0640000000000001</v>
      </c>
      <c r="M19" s="9">
        <v>6.1710000000000003</v>
      </c>
      <c r="N19" s="9">
        <v>13.628</v>
      </c>
      <c r="O19" s="9">
        <v>3.5640000000000001</v>
      </c>
      <c r="P19" s="9">
        <v>10.904999999999999</v>
      </c>
      <c r="Q19" s="9">
        <v>23.577999999999999</v>
      </c>
      <c r="R19" s="9">
        <v>4.5199999999999996</v>
      </c>
      <c r="S19" s="9">
        <v>1.853</v>
      </c>
      <c r="T19" s="9">
        <v>434.404</v>
      </c>
      <c r="U19" s="9">
        <v>297.435</v>
      </c>
      <c r="V19" s="9">
        <v>276.37</v>
      </c>
      <c r="W19" s="9">
        <v>9.0459999999999994</v>
      </c>
      <c r="X19" s="9">
        <v>11.228</v>
      </c>
      <c r="Y19" s="9">
        <v>9.65</v>
      </c>
      <c r="Z19" s="9">
        <v>4.3979999999999997</v>
      </c>
      <c r="AA19" s="9">
        <v>5.5380000000000003</v>
      </c>
      <c r="AB19" s="9">
        <v>245.351</v>
      </c>
      <c r="AC19" s="9">
        <v>13.285</v>
      </c>
      <c r="AD19" s="9">
        <v>10.688000000000001</v>
      </c>
      <c r="AE19" s="9">
        <v>28.111999999999998</v>
      </c>
      <c r="AF19" s="9">
        <v>61.043999999999997</v>
      </c>
      <c r="AG19" s="9">
        <v>236.392</v>
      </c>
      <c r="AH19" s="9">
        <v>136.96799999999999</v>
      </c>
      <c r="AI19" s="9">
        <v>12.654</v>
      </c>
      <c r="AJ19" s="9">
        <v>477.00799999999998</v>
      </c>
      <c r="AK19" s="9">
        <v>898.37900000000002</v>
      </c>
      <c r="AL19" s="9">
        <v>854.61599999999999</v>
      </c>
      <c r="AM19" s="9">
        <v>93.965999999999994</v>
      </c>
      <c r="AN19" s="9">
        <v>85.909000000000006</v>
      </c>
      <c r="AO19" s="9">
        <v>39.917000000000002</v>
      </c>
      <c r="AP19" s="9">
        <v>45.991999999999997</v>
      </c>
      <c r="AQ19" s="9">
        <v>64.456999999999994</v>
      </c>
      <c r="AR19" s="9">
        <v>21.452000000000002</v>
      </c>
      <c r="AS19" s="9">
        <v>71.945999999999998</v>
      </c>
      <c r="AT19" s="9">
        <v>0</v>
      </c>
      <c r="AU19" s="9">
        <v>13.298</v>
      </c>
      <c r="AV19" s="9">
        <v>47.606999999999999</v>
      </c>
      <c r="AW19" s="9">
        <v>11.069000000000001</v>
      </c>
      <c r="AX19" s="9">
        <v>27.233000000000001</v>
      </c>
      <c r="AY19" s="9">
        <v>66.885999999999996</v>
      </c>
      <c r="AZ19" s="9">
        <v>19.023</v>
      </c>
      <c r="BA19" s="9">
        <v>8.0570000000000004</v>
      </c>
      <c r="BB19" s="9">
        <v>760.65</v>
      </c>
      <c r="BC19" s="9">
        <v>646.91200000000003</v>
      </c>
      <c r="BD19" s="9">
        <v>607.505</v>
      </c>
      <c r="BE19" s="9">
        <v>24.573</v>
      </c>
      <c r="BF19" s="9">
        <v>14.294</v>
      </c>
      <c r="BG19" s="9">
        <v>30.73</v>
      </c>
      <c r="BH19" s="9">
        <v>1.113</v>
      </c>
      <c r="BI19" s="9">
        <v>7.0229999999999997</v>
      </c>
      <c r="BJ19" s="9">
        <v>522.53300000000002</v>
      </c>
      <c r="BK19" s="9">
        <v>30.792999999999999</v>
      </c>
      <c r="BL19" s="9">
        <v>28.111000000000001</v>
      </c>
      <c r="BM19" s="9">
        <v>65.474999999999994</v>
      </c>
      <c r="BN19" s="9">
        <v>160.863</v>
      </c>
      <c r="BO19" s="9">
        <v>486.04899999999998</v>
      </c>
      <c r="BP19" s="9">
        <v>113.738</v>
      </c>
      <c r="BQ19" s="9">
        <v>43.764000000000003</v>
      </c>
      <c r="BR19" s="9">
        <v>898.37900000000002</v>
      </c>
      <c r="BS19" s="9">
        <v>435.33800000000002</v>
      </c>
      <c r="BT19" s="9">
        <v>413.762</v>
      </c>
      <c r="BU19" s="9">
        <v>37.982999999999997</v>
      </c>
      <c r="BV19" s="9">
        <v>36.698</v>
      </c>
      <c r="BW19" s="9">
        <v>18.831</v>
      </c>
      <c r="BX19" s="9">
        <v>17.867999999999999</v>
      </c>
      <c r="BY19" s="9">
        <v>29.861999999999998</v>
      </c>
      <c r="BZ19" s="9">
        <v>6.8360000000000003</v>
      </c>
      <c r="CA19" s="9">
        <v>27.373000000000001</v>
      </c>
      <c r="CB19" s="9">
        <v>3.9780000000000002</v>
      </c>
      <c r="CC19" s="9">
        <v>5.3470000000000004</v>
      </c>
      <c r="CD19" s="9">
        <v>19.32</v>
      </c>
      <c r="CE19" s="9">
        <v>11.468</v>
      </c>
      <c r="CF19" s="9">
        <v>5.9109999999999996</v>
      </c>
      <c r="CG19" s="9">
        <v>24.603999999999999</v>
      </c>
      <c r="CH19" s="9">
        <v>12.093999999999999</v>
      </c>
      <c r="CI19" s="9">
        <v>1.2849999999999999</v>
      </c>
      <c r="CJ19" s="9">
        <v>375.779</v>
      </c>
      <c r="CK19" s="9">
        <v>280.75900000000001</v>
      </c>
      <c r="CL19" s="9">
        <v>268.82799999999997</v>
      </c>
      <c r="CM19" s="9">
        <v>3.9289999999999998</v>
      </c>
      <c r="CN19" s="9">
        <v>7.1710000000000003</v>
      </c>
      <c r="CO19" s="9">
        <v>3.4020000000000001</v>
      </c>
      <c r="CP19" s="9">
        <v>4.1379999999999999</v>
      </c>
      <c r="CQ19" s="9">
        <v>3.56</v>
      </c>
      <c r="CR19" s="9">
        <v>231.76599999999999</v>
      </c>
      <c r="CS19" s="9">
        <v>5.99</v>
      </c>
      <c r="CT19" s="9">
        <v>9.141</v>
      </c>
      <c r="CU19" s="9">
        <v>33.862000000000002</v>
      </c>
      <c r="CV19" s="9">
        <v>36.465000000000003</v>
      </c>
      <c r="CW19" s="9">
        <v>244.29400000000001</v>
      </c>
      <c r="CX19" s="9">
        <v>95.02</v>
      </c>
      <c r="CY19" s="9">
        <v>21.576000000000001</v>
      </c>
      <c r="CZ19" s="9">
        <v>435.33800000000002</v>
      </c>
      <c r="DA19" s="9">
        <v>364.37400000000002</v>
      </c>
      <c r="DB19" s="9">
        <v>337.584</v>
      </c>
      <c r="DC19" s="9">
        <v>31.346</v>
      </c>
      <c r="DD19" s="9">
        <v>27.762</v>
      </c>
      <c r="DE19" s="9">
        <v>11.657</v>
      </c>
      <c r="DF19" s="9">
        <v>16.105</v>
      </c>
      <c r="DG19" s="9">
        <v>18.443000000000001</v>
      </c>
      <c r="DH19" s="9">
        <v>9.3190000000000008</v>
      </c>
      <c r="DI19" s="9">
        <v>14.958</v>
      </c>
      <c r="DJ19" s="9">
        <v>8.8550000000000004</v>
      </c>
      <c r="DK19" s="9">
        <v>1.399</v>
      </c>
      <c r="DL19" s="9">
        <v>5.7350000000000003</v>
      </c>
      <c r="DM19" s="9">
        <v>13.146000000000001</v>
      </c>
      <c r="DN19" s="9">
        <v>8.8810000000000002</v>
      </c>
      <c r="DO19" s="9">
        <v>16.899000000000001</v>
      </c>
      <c r="DP19" s="9">
        <v>10.864000000000001</v>
      </c>
      <c r="DQ19" s="9">
        <v>3.5840000000000001</v>
      </c>
      <c r="DR19" s="9">
        <v>306.238</v>
      </c>
      <c r="DS19" s="9">
        <v>272.30200000000002</v>
      </c>
      <c r="DT19" s="9">
        <v>261.72300000000001</v>
      </c>
      <c r="DU19" s="9">
        <v>5.0839999999999996</v>
      </c>
      <c r="DV19" s="9">
        <v>5.4950000000000001</v>
      </c>
      <c r="DW19" s="9">
        <v>7.4649999999999999</v>
      </c>
      <c r="DX19" s="9">
        <v>1.131</v>
      </c>
      <c r="DY19" s="9">
        <v>1.984</v>
      </c>
      <c r="DZ19" s="9">
        <v>173.92599999999999</v>
      </c>
      <c r="EA19" s="9">
        <v>23.279</v>
      </c>
      <c r="EB19" s="9">
        <v>17.873000000000001</v>
      </c>
      <c r="EC19" s="9">
        <v>57.223999999999997</v>
      </c>
      <c r="ED19" s="9">
        <v>38.956000000000003</v>
      </c>
      <c r="EE19" s="9">
        <v>233.346</v>
      </c>
      <c r="EF19" s="9">
        <v>33.936</v>
      </c>
      <c r="EG19" s="9">
        <v>26.79</v>
      </c>
      <c r="EH19" s="9">
        <v>364.37400000000002</v>
      </c>
      <c r="EI19" s="9">
        <v>408.80200000000002</v>
      </c>
      <c r="EJ19" s="9">
        <v>378.37299999999999</v>
      </c>
      <c r="EK19" s="9">
        <v>37.813000000000002</v>
      </c>
      <c r="EL19" s="9">
        <v>33.392000000000003</v>
      </c>
      <c r="EM19" s="9">
        <v>10.657</v>
      </c>
      <c r="EN19" s="9">
        <v>22.734999999999999</v>
      </c>
      <c r="EO19" s="9">
        <v>22.673999999999999</v>
      </c>
      <c r="EP19" s="9">
        <v>10.718</v>
      </c>
      <c r="EQ19" s="9">
        <v>21.774000000000001</v>
      </c>
      <c r="ER19" s="9">
        <v>9.9990000000000006</v>
      </c>
      <c r="ES19" s="9">
        <v>1.6180000000000001</v>
      </c>
      <c r="ET19" s="9">
        <v>15.785</v>
      </c>
      <c r="EU19" s="9">
        <v>10.073</v>
      </c>
      <c r="EV19" s="9">
        <v>7.5339999999999998</v>
      </c>
      <c r="EW19" s="9">
        <v>27.643999999999998</v>
      </c>
      <c r="EX19" s="9">
        <v>5.7480000000000002</v>
      </c>
      <c r="EY19" s="9">
        <v>4.4210000000000003</v>
      </c>
      <c r="EZ19" s="9">
        <v>340.56</v>
      </c>
      <c r="FA19" s="9">
        <v>299.64800000000002</v>
      </c>
      <c r="FB19" s="9">
        <v>267.81299999999999</v>
      </c>
      <c r="FC19" s="9">
        <v>17.396000000000001</v>
      </c>
      <c r="FD19" s="9">
        <v>14.439</v>
      </c>
      <c r="FE19" s="9">
        <v>11.664</v>
      </c>
      <c r="FF19" s="9">
        <v>16.367999999999999</v>
      </c>
      <c r="FG19" s="9">
        <v>3.2930000000000001</v>
      </c>
      <c r="FH19" s="9">
        <v>236.05500000000001</v>
      </c>
      <c r="FI19" s="9">
        <v>18.617999999999999</v>
      </c>
      <c r="FJ19" s="9">
        <v>12.375</v>
      </c>
      <c r="FK19" s="9">
        <v>32.600999999999999</v>
      </c>
      <c r="FL19" s="9">
        <v>55.561999999999998</v>
      </c>
      <c r="FM19" s="9">
        <v>244.08600000000001</v>
      </c>
      <c r="FN19" s="9">
        <v>40.911999999999999</v>
      </c>
      <c r="FO19" s="9">
        <v>30.428999999999998</v>
      </c>
      <c r="FP19" s="9">
        <v>408.80200000000002</v>
      </c>
      <c r="FQ19" s="9">
        <v>261.97300000000001</v>
      </c>
      <c r="FR19" s="9">
        <v>244.94300000000001</v>
      </c>
      <c r="FS19" s="9">
        <v>41.762999999999998</v>
      </c>
      <c r="FT19" s="9">
        <v>36.433</v>
      </c>
      <c r="FU19" s="9">
        <v>15.722</v>
      </c>
      <c r="FV19" s="9">
        <v>20.710999999999999</v>
      </c>
      <c r="FW19" s="9">
        <v>18.728000000000002</v>
      </c>
      <c r="FX19" s="9">
        <v>17.704999999999998</v>
      </c>
      <c r="FY19" s="9">
        <v>18.478000000000002</v>
      </c>
      <c r="FZ19" s="9">
        <v>17.331</v>
      </c>
      <c r="GA19" s="9">
        <v>0.623</v>
      </c>
      <c r="GB19" s="9">
        <v>9.1959999999999997</v>
      </c>
      <c r="GC19" s="9">
        <v>20.222999999999999</v>
      </c>
      <c r="GD19" s="9">
        <v>7.0129999999999999</v>
      </c>
      <c r="GE19" s="9">
        <v>24.08</v>
      </c>
      <c r="GF19" s="9">
        <v>12.353</v>
      </c>
      <c r="GG19" s="9">
        <v>5.3310000000000004</v>
      </c>
      <c r="GH19" s="9">
        <v>203.18</v>
      </c>
      <c r="GI19" s="9">
        <v>176.44</v>
      </c>
      <c r="GJ19" s="9">
        <v>166.345</v>
      </c>
      <c r="GK19" s="9">
        <v>5.2839999999999998</v>
      </c>
      <c r="GL19" s="9">
        <v>4.8120000000000003</v>
      </c>
      <c r="GM19" s="9">
        <v>4.1289999999999996</v>
      </c>
      <c r="GN19" s="9">
        <v>3.6309999999999998</v>
      </c>
      <c r="GO19" s="9">
        <v>2.3359999999999999</v>
      </c>
      <c r="GP19" s="9">
        <v>117.337</v>
      </c>
      <c r="GQ19" s="9">
        <v>12.404999999999999</v>
      </c>
      <c r="GR19" s="9">
        <v>9.7469999999999999</v>
      </c>
      <c r="GS19" s="9">
        <v>36.951999999999998</v>
      </c>
      <c r="GT19" s="9">
        <v>24.613</v>
      </c>
      <c r="GU19" s="9">
        <v>151.827</v>
      </c>
      <c r="GV19" s="9">
        <v>26.74</v>
      </c>
      <c r="GW19" s="9">
        <v>17.029</v>
      </c>
      <c r="GX19" s="9">
        <v>261.97300000000001</v>
      </c>
      <c r="GY19" s="9">
        <v>166.91300000000001</v>
      </c>
      <c r="GZ19" s="9">
        <v>156.89500000000001</v>
      </c>
      <c r="HA19" s="9">
        <v>22.588000000000001</v>
      </c>
      <c r="HB19" s="9">
        <v>22.242000000000001</v>
      </c>
      <c r="HC19" s="9">
        <v>9.9459999999999997</v>
      </c>
      <c r="HD19" s="9">
        <v>12.295999999999999</v>
      </c>
      <c r="HE19" s="9">
        <v>16.456</v>
      </c>
      <c r="HF19" s="9">
        <v>5.7859999999999996</v>
      </c>
      <c r="HG19" s="9">
        <v>17.056000000000001</v>
      </c>
      <c r="HH19" s="9">
        <v>2.2709999999999999</v>
      </c>
      <c r="HI19" s="9">
        <v>2.915</v>
      </c>
      <c r="HJ19" s="9">
        <v>9.5990000000000002</v>
      </c>
      <c r="HK19" s="9">
        <v>8.0939999999999994</v>
      </c>
      <c r="HL19" s="9">
        <v>4.55</v>
      </c>
      <c r="HM19" s="9">
        <v>13.098000000000001</v>
      </c>
      <c r="HN19" s="9">
        <v>9.1440000000000001</v>
      </c>
      <c r="HO19" s="9">
        <v>0.34599999999999997</v>
      </c>
      <c r="HP19" s="9">
        <v>134.30699999999999</v>
      </c>
      <c r="HQ19" s="9">
        <v>109.43600000000001</v>
      </c>
      <c r="HR19" s="9">
        <v>103.93300000000001</v>
      </c>
      <c r="HS19" s="9">
        <v>4.0190000000000001</v>
      </c>
      <c r="HT19" s="9">
        <v>1.484</v>
      </c>
      <c r="HU19" s="9">
        <v>3.355</v>
      </c>
      <c r="HV19" s="9">
        <v>0</v>
      </c>
      <c r="HW19" s="9">
        <v>0.60599999999999998</v>
      </c>
      <c r="HX19" s="9">
        <v>85.474999999999994</v>
      </c>
      <c r="HY19" s="9">
        <v>3.2269999999999999</v>
      </c>
      <c r="HZ19" s="9">
        <v>2.6739999999999999</v>
      </c>
      <c r="IA19" s="9">
        <v>18.059999999999999</v>
      </c>
      <c r="IB19" s="9">
        <v>13.388999999999999</v>
      </c>
      <c r="IC19" s="9">
        <v>96.046999999999997</v>
      </c>
      <c r="ID19" s="9">
        <v>24.870999999999999</v>
      </c>
      <c r="IE19" s="9">
        <v>10.016999999999999</v>
      </c>
      <c r="IF19" s="9">
        <v>166.91300000000001</v>
      </c>
      <c r="IG19" s="9">
        <v>276.2</v>
      </c>
      <c r="IH19" s="9">
        <v>251.797</v>
      </c>
      <c r="II19" s="9">
        <v>29.317</v>
      </c>
      <c r="IJ19" s="9">
        <v>25.79</v>
      </c>
      <c r="IK19" s="9">
        <v>9.1150000000000002</v>
      </c>
      <c r="IL19" s="9">
        <v>16.675000000000001</v>
      </c>
      <c r="IM19" s="9">
        <v>12.798</v>
      </c>
      <c r="IN19" s="9">
        <v>12.992000000000001</v>
      </c>
      <c r="IO19" s="9">
        <v>10.845000000000001</v>
      </c>
      <c r="IP19" s="9">
        <v>11.331</v>
      </c>
      <c r="IQ19" s="9">
        <v>0.71799999999999997</v>
      </c>
    </row>
    <row r="20" spans="1:251">
      <c r="A20" s="10">
        <v>45323</v>
      </c>
      <c r="B20" s="9">
        <v>452.41500000000002</v>
      </c>
      <c r="C20" s="9">
        <v>502.23899999999998</v>
      </c>
      <c r="D20" s="9">
        <v>486.26</v>
      </c>
      <c r="E20" s="9">
        <v>34.313000000000002</v>
      </c>
      <c r="F20" s="9">
        <v>32.298000000000002</v>
      </c>
      <c r="G20" s="9">
        <v>11.708</v>
      </c>
      <c r="H20" s="9">
        <v>20.027000000000001</v>
      </c>
      <c r="I20" s="9">
        <v>15.298999999999999</v>
      </c>
      <c r="J20" s="9">
        <v>17</v>
      </c>
      <c r="K20" s="9">
        <v>17.562999999999999</v>
      </c>
      <c r="L20" s="9">
        <v>3.1429999999999998</v>
      </c>
      <c r="M20" s="9">
        <v>8.2919999999999998</v>
      </c>
      <c r="N20" s="9">
        <v>19.393000000000001</v>
      </c>
      <c r="O20" s="9">
        <v>4.0979999999999999</v>
      </c>
      <c r="P20" s="9">
        <v>8.8079999999999998</v>
      </c>
      <c r="Q20" s="9">
        <v>26.382000000000001</v>
      </c>
      <c r="R20" s="9">
        <v>5.9160000000000004</v>
      </c>
      <c r="S20" s="9">
        <v>2.0139999999999998</v>
      </c>
      <c r="T20" s="9">
        <v>451.947</v>
      </c>
      <c r="U20" s="9">
        <v>312.93700000000001</v>
      </c>
      <c r="V20" s="9">
        <v>288.94200000000001</v>
      </c>
      <c r="W20" s="9">
        <v>13.894</v>
      </c>
      <c r="X20" s="9">
        <v>10.101000000000001</v>
      </c>
      <c r="Y20" s="9">
        <v>12.67</v>
      </c>
      <c r="Z20" s="9">
        <v>4.7809999999999997</v>
      </c>
      <c r="AA20" s="9">
        <v>4.0179999999999998</v>
      </c>
      <c r="AB20" s="9">
        <v>261.55399999999997</v>
      </c>
      <c r="AC20" s="9">
        <v>11.077999999999999</v>
      </c>
      <c r="AD20" s="9">
        <v>9.7840000000000007</v>
      </c>
      <c r="AE20" s="9">
        <v>30.521000000000001</v>
      </c>
      <c r="AF20" s="9">
        <v>56.793999999999997</v>
      </c>
      <c r="AG20" s="9">
        <v>256.14299999999997</v>
      </c>
      <c r="AH20" s="9">
        <v>139.01</v>
      </c>
      <c r="AI20" s="9">
        <v>15.978999999999999</v>
      </c>
      <c r="AJ20" s="9">
        <v>502.23899999999998</v>
      </c>
      <c r="AK20" s="9">
        <v>998.68399999999997</v>
      </c>
      <c r="AL20" s="9">
        <v>949.13800000000003</v>
      </c>
      <c r="AM20" s="9">
        <v>85.451999999999998</v>
      </c>
      <c r="AN20" s="9">
        <v>77.069000000000003</v>
      </c>
      <c r="AO20" s="9">
        <v>47.875999999999998</v>
      </c>
      <c r="AP20" s="9">
        <v>27.195</v>
      </c>
      <c r="AQ20" s="9">
        <v>68.070999999999998</v>
      </c>
      <c r="AR20" s="9">
        <v>8.9979999999999993</v>
      </c>
      <c r="AS20" s="9">
        <v>69.447000000000003</v>
      </c>
      <c r="AT20" s="9">
        <v>0</v>
      </c>
      <c r="AU20" s="9">
        <v>7.6219999999999999</v>
      </c>
      <c r="AV20" s="9">
        <v>42.183</v>
      </c>
      <c r="AW20" s="9">
        <v>12.717000000000001</v>
      </c>
      <c r="AX20" s="9">
        <v>22.169</v>
      </c>
      <c r="AY20" s="9">
        <v>61.322000000000003</v>
      </c>
      <c r="AZ20" s="9">
        <v>15.746</v>
      </c>
      <c r="BA20" s="9">
        <v>8.3840000000000003</v>
      </c>
      <c r="BB20" s="9">
        <v>863.68600000000004</v>
      </c>
      <c r="BC20" s="9">
        <v>739.41600000000005</v>
      </c>
      <c r="BD20" s="9">
        <v>709.33799999999997</v>
      </c>
      <c r="BE20" s="9">
        <v>18.273</v>
      </c>
      <c r="BF20" s="9">
        <v>11.805</v>
      </c>
      <c r="BG20" s="9">
        <v>24.885000000000002</v>
      </c>
      <c r="BH20" s="9">
        <v>1.9810000000000001</v>
      </c>
      <c r="BI20" s="9">
        <v>3.2109999999999999</v>
      </c>
      <c r="BJ20" s="9">
        <v>595.06600000000003</v>
      </c>
      <c r="BK20" s="9">
        <v>37.585999999999999</v>
      </c>
      <c r="BL20" s="9">
        <v>33.484000000000002</v>
      </c>
      <c r="BM20" s="9">
        <v>73.278999999999996</v>
      </c>
      <c r="BN20" s="9">
        <v>154.93</v>
      </c>
      <c r="BO20" s="9">
        <v>584.48599999999999</v>
      </c>
      <c r="BP20" s="9">
        <v>124.27</v>
      </c>
      <c r="BQ20" s="9">
        <v>49.545999999999999</v>
      </c>
      <c r="BR20" s="9">
        <v>998.68399999999997</v>
      </c>
      <c r="BS20" s="9">
        <v>454.77600000000001</v>
      </c>
      <c r="BT20" s="9">
        <v>435.96600000000001</v>
      </c>
      <c r="BU20" s="9">
        <v>35.335000000000001</v>
      </c>
      <c r="BV20" s="9">
        <v>30.870999999999999</v>
      </c>
      <c r="BW20" s="9">
        <v>16.085999999999999</v>
      </c>
      <c r="BX20" s="9">
        <v>14.784000000000001</v>
      </c>
      <c r="BY20" s="9">
        <v>24.936</v>
      </c>
      <c r="BZ20" s="9">
        <v>5.9349999999999996</v>
      </c>
      <c r="CA20" s="9">
        <v>24.18</v>
      </c>
      <c r="CB20" s="9">
        <v>0.67400000000000004</v>
      </c>
      <c r="CC20" s="9">
        <v>5.2619999999999996</v>
      </c>
      <c r="CD20" s="9">
        <v>11.208</v>
      </c>
      <c r="CE20" s="9">
        <v>8.7720000000000002</v>
      </c>
      <c r="CF20" s="9">
        <v>10.891</v>
      </c>
      <c r="CG20" s="9">
        <v>16.399000000000001</v>
      </c>
      <c r="CH20" s="9">
        <v>14.472</v>
      </c>
      <c r="CI20" s="9">
        <v>4.4640000000000004</v>
      </c>
      <c r="CJ20" s="9">
        <v>400.63099999999997</v>
      </c>
      <c r="CK20" s="9">
        <v>305.45499999999998</v>
      </c>
      <c r="CL20" s="9">
        <v>301.02499999999998</v>
      </c>
      <c r="CM20" s="9">
        <v>2.9140000000000001</v>
      </c>
      <c r="CN20" s="9">
        <v>1.516</v>
      </c>
      <c r="CO20" s="9">
        <v>2.9140000000000001</v>
      </c>
      <c r="CP20" s="9">
        <v>0.82599999999999996</v>
      </c>
      <c r="CQ20" s="9">
        <v>0</v>
      </c>
      <c r="CR20" s="9">
        <v>253.26599999999999</v>
      </c>
      <c r="CS20" s="9">
        <v>9.8030000000000008</v>
      </c>
      <c r="CT20" s="9">
        <v>8.6189999999999998</v>
      </c>
      <c r="CU20" s="9">
        <v>33.767000000000003</v>
      </c>
      <c r="CV20" s="9">
        <v>43.98</v>
      </c>
      <c r="CW20" s="9">
        <v>261.47500000000002</v>
      </c>
      <c r="CX20" s="9">
        <v>95.176000000000002</v>
      </c>
      <c r="CY20" s="9">
        <v>18.809999999999999</v>
      </c>
      <c r="CZ20" s="9">
        <v>454.77600000000001</v>
      </c>
      <c r="DA20" s="9">
        <v>362.37799999999999</v>
      </c>
      <c r="DB20" s="9">
        <v>331.80799999999999</v>
      </c>
      <c r="DC20" s="9">
        <v>34.771000000000001</v>
      </c>
      <c r="DD20" s="9">
        <v>28.890999999999998</v>
      </c>
      <c r="DE20" s="9">
        <v>13.215</v>
      </c>
      <c r="DF20" s="9">
        <v>15.677</v>
      </c>
      <c r="DG20" s="9">
        <v>19.065999999999999</v>
      </c>
      <c r="DH20" s="9">
        <v>9.8249999999999993</v>
      </c>
      <c r="DI20" s="9">
        <v>17.181999999999999</v>
      </c>
      <c r="DJ20" s="9">
        <v>7.3150000000000004</v>
      </c>
      <c r="DK20" s="9">
        <v>2.9940000000000002</v>
      </c>
      <c r="DL20" s="9">
        <v>9.3620000000000001</v>
      </c>
      <c r="DM20" s="9">
        <v>9.3610000000000007</v>
      </c>
      <c r="DN20" s="9">
        <v>10.167999999999999</v>
      </c>
      <c r="DO20" s="9">
        <v>20.625</v>
      </c>
      <c r="DP20" s="9">
        <v>8.2669999999999995</v>
      </c>
      <c r="DQ20" s="9">
        <v>5.88</v>
      </c>
      <c r="DR20" s="9">
        <v>297.03699999999998</v>
      </c>
      <c r="DS20" s="9">
        <v>269.87099999999998</v>
      </c>
      <c r="DT20" s="9">
        <v>257.27499999999998</v>
      </c>
      <c r="DU20" s="9">
        <v>8.9789999999999992</v>
      </c>
      <c r="DV20" s="9">
        <v>3.6179999999999999</v>
      </c>
      <c r="DW20" s="9">
        <v>7.0090000000000003</v>
      </c>
      <c r="DX20" s="9">
        <v>3.7</v>
      </c>
      <c r="DY20" s="9">
        <v>1.887</v>
      </c>
      <c r="DZ20" s="9">
        <v>186.34800000000001</v>
      </c>
      <c r="EA20" s="9">
        <v>21.779</v>
      </c>
      <c r="EB20" s="9">
        <v>15.504</v>
      </c>
      <c r="EC20" s="9">
        <v>46.24</v>
      </c>
      <c r="ED20" s="9">
        <v>29.561</v>
      </c>
      <c r="EE20" s="9">
        <v>240.31100000000001</v>
      </c>
      <c r="EF20" s="9">
        <v>27.166</v>
      </c>
      <c r="EG20" s="9">
        <v>30.57</v>
      </c>
      <c r="EH20" s="9">
        <v>362.37799999999999</v>
      </c>
      <c r="EI20" s="9">
        <v>446.37700000000001</v>
      </c>
      <c r="EJ20" s="9">
        <v>424.49</v>
      </c>
      <c r="EK20" s="9">
        <v>36.237000000000002</v>
      </c>
      <c r="EL20" s="9">
        <v>35.116999999999997</v>
      </c>
      <c r="EM20" s="9">
        <v>11.382999999999999</v>
      </c>
      <c r="EN20" s="9">
        <v>23.734000000000002</v>
      </c>
      <c r="EO20" s="9">
        <v>24.141999999999999</v>
      </c>
      <c r="EP20" s="9">
        <v>10.975</v>
      </c>
      <c r="EQ20" s="9">
        <v>23.279</v>
      </c>
      <c r="ER20" s="9">
        <v>8.5649999999999995</v>
      </c>
      <c r="ES20" s="9">
        <v>3.274</v>
      </c>
      <c r="ET20" s="9">
        <v>16.085999999999999</v>
      </c>
      <c r="EU20" s="9">
        <v>10.302</v>
      </c>
      <c r="EV20" s="9">
        <v>8.73</v>
      </c>
      <c r="EW20" s="9">
        <v>25.198</v>
      </c>
      <c r="EX20" s="9">
        <v>9.9190000000000005</v>
      </c>
      <c r="EY20" s="9">
        <v>1.119</v>
      </c>
      <c r="EZ20" s="9">
        <v>388.25400000000002</v>
      </c>
      <c r="FA20" s="9">
        <v>346.05</v>
      </c>
      <c r="FB20" s="9">
        <v>333.928</v>
      </c>
      <c r="FC20" s="9">
        <v>6.7069999999999999</v>
      </c>
      <c r="FD20" s="9">
        <v>5.415</v>
      </c>
      <c r="FE20" s="9">
        <v>6.0330000000000004</v>
      </c>
      <c r="FF20" s="9">
        <v>4.0339999999999998</v>
      </c>
      <c r="FG20" s="9">
        <v>2.0550000000000002</v>
      </c>
      <c r="FH20" s="9">
        <v>286.24</v>
      </c>
      <c r="FI20" s="9">
        <v>18.367999999999999</v>
      </c>
      <c r="FJ20" s="9">
        <v>11.509</v>
      </c>
      <c r="FK20" s="9">
        <v>29.933</v>
      </c>
      <c r="FL20" s="9">
        <v>42.917999999999999</v>
      </c>
      <c r="FM20" s="9">
        <v>303.13200000000001</v>
      </c>
      <c r="FN20" s="9">
        <v>42.204000000000001</v>
      </c>
      <c r="FO20" s="9">
        <v>21.887</v>
      </c>
      <c r="FP20" s="9">
        <v>446.37700000000001</v>
      </c>
      <c r="FQ20" s="9">
        <v>257.75200000000001</v>
      </c>
      <c r="FR20" s="9">
        <v>242.31899999999999</v>
      </c>
      <c r="FS20" s="9">
        <v>23.597000000000001</v>
      </c>
      <c r="FT20" s="9">
        <v>20.654</v>
      </c>
      <c r="FU20" s="9">
        <v>8.0920000000000005</v>
      </c>
      <c r="FV20" s="9">
        <v>12.561999999999999</v>
      </c>
      <c r="FW20" s="9">
        <v>8.3610000000000007</v>
      </c>
      <c r="FX20" s="9">
        <v>12.292999999999999</v>
      </c>
      <c r="FY20" s="9">
        <v>6.8860000000000001</v>
      </c>
      <c r="FZ20" s="9">
        <v>13.134</v>
      </c>
      <c r="GA20" s="9">
        <v>0.63300000000000001</v>
      </c>
      <c r="GB20" s="9">
        <v>4.4039999999999999</v>
      </c>
      <c r="GC20" s="9">
        <v>7.3390000000000004</v>
      </c>
      <c r="GD20" s="9">
        <v>8.91</v>
      </c>
      <c r="GE20" s="9">
        <v>12.069000000000001</v>
      </c>
      <c r="GF20" s="9">
        <v>8.5850000000000009</v>
      </c>
      <c r="GG20" s="9">
        <v>2.9430000000000001</v>
      </c>
      <c r="GH20" s="9">
        <v>218.72200000000001</v>
      </c>
      <c r="GI20" s="9">
        <v>200.28100000000001</v>
      </c>
      <c r="GJ20" s="9">
        <v>186.14699999999999</v>
      </c>
      <c r="GK20" s="9">
        <v>5.81</v>
      </c>
      <c r="GL20" s="9">
        <v>8.3230000000000004</v>
      </c>
      <c r="GM20" s="9">
        <v>3.7759999999999998</v>
      </c>
      <c r="GN20" s="9">
        <v>5.6520000000000001</v>
      </c>
      <c r="GO20" s="9">
        <v>4.0650000000000004</v>
      </c>
      <c r="GP20" s="9">
        <v>131.386</v>
      </c>
      <c r="GQ20" s="9">
        <v>9.1519999999999992</v>
      </c>
      <c r="GR20" s="9">
        <v>10.904</v>
      </c>
      <c r="GS20" s="9">
        <v>48.838000000000001</v>
      </c>
      <c r="GT20" s="9">
        <v>29.904</v>
      </c>
      <c r="GU20" s="9">
        <v>170.37700000000001</v>
      </c>
      <c r="GV20" s="9">
        <v>18.440999999999999</v>
      </c>
      <c r="GW20" s="9">
        <v>15.433</v>
      </c>
      <c r="GX20" s="9">
        <v>257.75200000000001</v>
      </c>
      <c r="GY20" s="9">
        <v>187.46</v>
      </c>
      <c r="GZ20" s="9">
        <v>175.673</v>
      </c>
      <c r="HA20" s="9">
        <v>12.185</v>
      </c>
      <c r="HB20" s="9">
        <v>10.757</v>
      </c>
      <c r="HC20" s="9">
        <v>3.8580000000000001</v>
      </c>
      <c r="HD20" s="9">
        <v>6.899</v>
      </c>
      <c r="HE20" s="9">
        <v>8.6020000000000003</v>
      </c>
      <c r="HF20" s="9">
        <v>2.1560000000000001</v>
      </c>
      <c r="HG20" s="9">
        <v>9.3059999999999992</v>
      </c>
      <c r="HH20" s="9">
        <v>0</v>
      </c>
      <c r="HI20" s="9">
        <v>1.4510000000000001</v>
      </c>
      <c r="HJ20" s="9">
        <v>3.0379999999999998</v>
      </c>
      <c r="HK20" s="9">
        <v>4.766</v>
      </c>
      <c r="HL20" s="9">
        <v>2.9529999999999998</v>
      </c>
      <c r="HM20" s="9">
        <v>5.0060000000000002</v>
      </c>
      <c r="HN20" s="9">
        <v>5.7510000000000003</v>
      </c>
      <c r="HO20" s="9">
        <v>1.4279999999999999</v>
      </c>
      <c r="HP20" s="9">
        <v>163.48699999999999</v>
      </c>
      <c r="HQ20" s="9">
        <v>139.34200000000001</v>
      </c>
      <c r="HR20" s="9">
        <v>134.66399999999999</v>
      </c>
      <c r="HS20" s="9">
        <v>1.488</v>
      </c>
      <c r="HT20" s="9">
        <v>3.1909999999999998</v>
      </c>
      <c r="HU20" s="9">
        <v>2.0179999999999998</v>
      </c>
      <c r="HV20" s="9">
        <v>1.5589999999999999</v>
      </c>
      <c r="HW20" s="9">
        <v>0</v>
      </c>
      <c r="HX20" s="9">
        <v>104.414</v>
      </c>
      <c r="HY20" s="9">
        <v>3.4460000000000002</v>
      </c>
      <c r="HZ20" s="9">
        <v>2.9710000000000001</v>
      </c>
      <c r="IA20" s="9">
        <v>28.512</v>
      </c>
      <c r="IB20" s="9">
        <v>14.581</v>
      </c>
      <c r="IC20" s="9">
        <v>124.762</v>
      </c>
      <c r="ID20" s="9">
        <v>24.145</v>
      </c>
      <c r="IE20" s="9">
        <v>11.787000000000001</v>
      </c>
      <c r="IF20" s="9">
        <v>187.46</v>
      </c>
      <c r="IG20" s="9">
        <v>252.107</v>
      </c>
      <c r="IH20" s="9">
        <v>230.458</v>
      </c>
      <c r="II20" s="9">
        <v>16.643999999999998</v>
      </c>
      <c r="IJ20" s="9">
        <v>15.053000000000001</v>
      </c>
      <c r="IK20" s="9">
        <v>5.3360000000000003</v>
      </c>
      <c r="IL20" s="9">
        <v>9.7170000000000005</v>
      </c>
      <c r="IM20" s="9">
        <v>10.074</v>
      </c>
      <c r="IN20" s="9">
        <v>4.9800000000000004</v>
      </c>
      <c r="IO20" s="9">
        <v>10.843</v>
      </c>
      <c r="IP20" s="9">
        <v>3.5030000000000001</v>
      </c>
      <c r="IQ20" s="9">
        <v>0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2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2512</v>
      </c>
      <c r="C1" s="3" t="s">
        <v>2513</v>
      </c>
      <c r="D1" s="3" t="s">
        <v>2514</v>
      </c>
      <c r="E1" s="3" t="s">
        <v>2515</v>
      </c>
      <c r="F1" s="3" t="s">
        <v>2516</v>
      </c>
      <c r="G1" s="3" t="s">
        <v>2517</v>
      </c>
      <c r="H1" s="3" t="s">
        <v>2518</v>
      </c>
      <c r="I1" s="3" t="s">
        <v>2519</v>
      </c>
      <c r="J1" s="3" t="s">
        <v>2520</v>
      </c>
      <c r="K1" s="3" t="s">
        <v>2521</v>
      </c>
      <c r="L1" s="3" t="s">
        <v>2522</v>
      </c>
      <c r="M1" s="3" t="s">
        <v>2523</v>
      </c>
      <c r="N1" s="3" t="s">
        <v>2524</v>
      </c>
      <c r="O1" s="3" t="s">
        <v>2525</v>
      </c>
      <c r="P1" s="3" t="s">
        <v>2526</v>
      </c>
      <c r="Q1" s="3" t="s">
        <v>2527</v>
      </c>
      <c r="R1" s="3" t="s">
        <v>2528</v>
      </c>
      <c r="S1" s="3" t="s">
        <v>2529</v>
      </c>
      <c r="T1" s="3" t="s">
        <v>2530</v>
      </c>
      <c r="U1" s="3" t="s">
        <v>2531</v>
      </c>
      <c r="V1" s="3" t="s">
        <v>2532</v>
      </c>
      <c r="W1" s="3" t="s">
        <v>2533</v>
      </c>
      <c r="X1" s="3" t="s">
        <v>2534</v>
      </c>
      <c r="Y1" s="3" t="s">
        <v>2535</v>
      </c>
      <c r="Z1" s="3" t="s">
        <v>2536</v>
      </c>
      <c r="AA1" s="3" t="s">
        <v>2537</v>
      </c>
      <c r="AB1" s="3" t="s">
        <v>2538</v>
      </c>
      <c r="AC1" s="3" t="s">
        <v>2539</v>
      </c>
      <c r="AD1" s="3" t="s">
        <v>2540</v>
      </c>
      <c r="AE1" s="3" t="s">
        <v>2541</v>
      </c>
      <c r="AF1" s="3" t="s">
        <v>2542</v>
      </c>
      <c r="AG1" s="3" t="s">
        <v>2543</v>
      </c>
      <c r="AH1" s="3" t="s">
        <v>2544</v>
      </c>
      <c r="AI1" s="3" t="s">
        <v>2545</v>
      </c>
      <c r="AJ1" s="3" t="s">
        <v>2546</v>
      </c>
      <c r="AK1" s="3" t="s">
        <v>2547</v>
      </c>
      <c r="AL1" s="3" t="s">
        <v>2548</v>
      </c>
      <c r="AM1" s="3" t="s">
        <v>2549</v>
      </c>
      <c r="AN1" s="3" t="s">
        <v>2550</v>
      </c>
      <c r="AO1" s="3" t="s">
        <v>2551</v>
      </c>
      <c r="AP1" s="3" t="s">
        <v>2552</v>
      </c>
      <c r="AQ1" s="3" t="s">
        <v>2553</v>
      </c>
      <c r="AR1" s="3" t="s">
        <v>2554</v>
      </c>
      <c r="AS1" s="3" t="s">
        <v>2555</v>
      </c>
      <c r="AT1" s="3" t="s">
        <v>2556</v>
      </c>
      <c r="AU1" s="3" t="s">
        <v>2557</v>
      </c>
      <c r="AV1" s="3" t="s">
        <v>2558</v>
      </c>
      <c r="AW1" s="3" t="s">
        <v>2559</v>
      </c>
      <c r="AX1" s="3" t="s">
        <v>2560</v>
      </c>
      <c r="AY1" s="3" t="s">
        <v>2561</v>
      </c>
      <c r="AZ1" s="3" t="s">
        <v>2562</v>
      </c>
      <c r="BA1" s="3" t="s">
        <v>2563</v>
      </c>
      <c r="BB1" s="3" t="s">
        <v>2564</v>
      </c>
      <c r="BC1" s="3" t="s">
        <v>2565</v>
      </c>
      <c r="BD1" s="3" t="s">
        <v>2566</v>
      </c>
      <c r="BE1" s="3" t="s">
        <v>2567</v>
      </c>
      <c r="BF1" s="3" t="s">
        <v>2568</v>
      </c>
      <c r="BG1" s="3" t="s">
        <v>2569</v>
      </c>
      <c r="BH1" s="3" t="s">
        <v>2570</v>
      </c>
      <c r="BI1" s="3" t="s">
        <v>2571</v>
      </c>
      <c r="BJ1" s="3" t="s">
        <v>2572</v>
      </c>
      <c r="BK1" s="3" t="s">
        <v>2573</v>
      </c>
      <c r="BL1" s="3" t="s">
        <v>2574</v>
      </c>
      <c r="BM1" s="3" t="s">
        <v>2575</v>
      </c>
      <c r="BN1" s="3" t="s">
        <v>2576</v>
      </c>
      <c r="BO1" s="3" t="s">
        <v>2577</v>
      </c>
      <c r="BP1" s="3" t="s">
        <v>2578</v>
      </c>
      <c r="BQ1" s="3" t="s">
        <v>2579</v>
      </c>
      <c r="BR1" s="3" t="s">
        <v>2580</v>
      </c>
      <c r="BS1" s="3" t="s">
        <v>2581</v>
      </c>
      <c r="BT1" s="3" t="s">
        <v>2582</v>
      </c>
      <c r="BU1" s="3" t="s">
        <v>2583</v>
      </c>
      <c r="BV1" s="3" t="s">
        <v>2584</v>
      </c>
      <c r="BW1" s="3" t="s">
        <v>2585</v>
      </c>
      <c r="BX1" s="3" t="s">
        <v>2586</v>
      </c>
      <c r="BY1" s="3" t="s">
        <v>2587</v>
      </c>
      <c r="BZ1" s="3" t="s">
        <v>2588</v>
      </c>
      <c r="CA1" s="3" t="s">
        <v>2589</v>
      </c>
      <c r="CB1" s="3" t="s">
        <v>2590</v>
      </c>
      <c r="CC1" s="3" t="s">
        <v>2591</v>
      </c>
      <c r="CD1" s="3" t="s">
        <v>2592</v>
      </c>
      <c r="CE1" s="3" t="s">
        <v>2593</v>
      </c>
      <c r="CF1" s="3" t="s">
        <v>2594</v>
      </c>
      <c r="CG1" s="3" t="s">
        <v>2595</v>
      </c>
      <c r="CH1" s="3" t="s">
        <v>2596</v>
      </c>
      <c r="CI1" s="3" t="s">
        <v>2597</v>
      </c>
      <c r="CJ1" s="3" t="s">
        <v>2598</v>
      </c>
      <c r="CK1" s="3" t="s">
        <v>2599</v>
      </c>
      <c r="CL1" s="3" t="s">
        <v>2600</v>
      </c>
      <c r="CM1" s="3" t="s">
        <v>2601</v>
      </c>
      <c r="CN1" s="3" t="s">
        <v>2602</v>
      </c>
      <c r="CO1" s="3" t="s">
        <v>2603</v>
      </c>
      <c r="CP1" s="3" t="s">
        <v>2604</v>
      </c>
      <c r="CQ1" s="3" t="s">
        <v>2605</v>
      </c>
      <c r="CR1" s="3" t="s">
        <v>2606</v>
      </c>
      <c r="CS1" s="3" t="s">
        <v>2607</v>
      </c>
      <c r="CT1" s="3" t="s">
        <v>2608</v>
      </c>
      <c r="CU1" s="3" t="s">
        <v>2609</v>
      </c>
      <c r="CV1" s="3" t="s">
        <v>2610</v>
      </c>
      <c r="CW1" s="3" t="s">
        <v>2611</v>
      </c>
      <c r="CX1" s="3" t="s">
        <v>2612</v>
      </c>
      <c r="CY1" s="3" t="s">
        <v>2613</v>
      </c>
      <c r="CZ1" s="3" t="s">
        <v>2614</v>
      </c>
      <c r="DA1" s="3" t="s">
        <v>2615</v>
      </c>
      <c r="DB1" s="3" t="s">
        <v>2616</v>
      </c>
      <c r="DC1" s="3" t="s">
        <v>2617</v>
      </c>
      <c r="DD1" s="3" t="s">
        <v>2618</v>
      </c>
      <c r="DE1" s="3" t="s">
        <v>2619</v>
      </c>
      <c r="DF1" s="3" t="s">
        <v>2620</v>
      </c>
      <c r="DG1" s="3" t="s">
        <v>2621</v>
      </c>
      <c r="DH1" s="3" t="s">
        <v>2622</v>
      </c>
      <c r="DI1" s="3" t="s">
        <v>2623</v>
      </c>
      <c r="DJ1" s="3" t="s">
        <v>2624</v>
      </c>
      <c r="DK1" s="3" t="s">
        <v>2625</v>
      </c>
      <c r="DL1" s="3" t="s">
        <v>2626</v>
      </c>
      <c r="DM1" s="3" t="s">
        <v>2627</v>
      </c>
      <c r="DN1" s="3" t="s">
        <v>2628</v>
      </c>
      <c r="DO1" s="3" t="s">
        <v>2629</v>
      </c>
      <c r="DP1" s="3" t="s">
        <v>2630</v>
      </c>
      <c r="DQ1" s="3" t="s">
        <v>2631</v>
      </c>
      <c r="DR1" s="3" t="s">
        <v>2632</v>
      </c>
      <c r="DS1" s="3" t="s">
        <v>2633</v>
      </c>
      <c r="DT1" s="3" t="s">
        <v>2634</v>
      </c>
      <c r="DU1" s="3" t="s">
        <v>2635</v>
      </c>
      <c r="DV1" s="3" t="s">
        <v>2636</v>
      </c>
      <c r="DW1" s="3" t="s">
        <v>2637</v>
      </c>
      <c r="DX1" s="3" t="s">
        <v>2638</v>
      </c>
      <c r="DY1" s="3" t="s">
        <v>2639</v>
      </c>
      <c r="DZ1" s="3" t="s">
        <v>2640</v>
      </c>
      <c r="EA1" s="3" t="s">
        <v>2641</v>
      </c>
      <c r="EB1" s="3" t="s">
        <v>2642</v>
      </c>
      <c r="EC1" s="3" t="s">
        <v>2643</v>
      </c>
      <c r="ED1" s="3" t="s">
        <v>2644</v>
      </c>
      <c r="EE1" s="3" t="s">
        <v>2645</v>
      </c>
      <c r="EF1" s="3" t="s">
        <v>2646</v>
      </c>
      <c r="EG1" s="3" t="s">
        <v>2647</v>
      </c>
      <c r="EH1" s="3" t="s">
        <v>2648</v>
      </c>
      <c r="EI1" s="3" t="s">
        <v>2649</v>
      </c>
      <c r="EJ1" s="3" t="s">
        <v>2650</v>
      </c>
      <c r="EK1" s="3" t="s">
        <v>2651</v>
      </c>
      <c r="EL1" s="3" t="s">
        <v>2652</v>
      </c>
      <c r="EM1" s="3" t="s">
        <v>2653</v>
      </c>
      <c r="EN1" s="3" t="s">
        <v>2654</v>
      </c>
      <c r="EO1" s="3" t="s">
        <v>2655</v>
      </c>
      <c r="EP1" s="3" t="s">
        <v>2656</v>
      </c>
      <c r="EQ1" s="3" t="s">
        <v>2657</v>
      </c>
      <c r="ER1" s="3" t="s">
        <v>2658</v>
      </c>
      <c r="ES1" s="3" t="s">
        <v>2659</v>
      </c>
      <c r="ET1" s="3" t="s">
        <v>2660</v>
      </c>
      <c r="EU1" s="3" t="s">
        <v>2661</v>
      </c>
      <c r="EV1" s="3" t="s">
        <v>2662</v>
      </c>
      <c r="EW1" s="3" t="s">
        <v>2663</v>
      </c>
      <c r="EX1" s="3" t="s">
        <v>2664</v>
      </c>
      <c r="EY1" s="3" t="s">
        <v>2665</v>
      </c>
      <c r="EZ1" s="3" t="s">
        <v>2666</v>
      </c>
      <c r="FA1" s="3" t="s">
        <v>2667</v>
      </c>
      <c r="FB1" s="3" t="s">
        <v>2668</v>
      </c>
      <c r="FC1" s="3" t="s">
        <v>2669</v>
      </c>
      <c r="FD1" s="3" t="s">
        <v>2670</v>
      </c>
      <c r="FE1" s="3" t="s">
        <v>2671</v>
      </c>
      <c r="FF1" s="3" t="s">
        <v>2672</v>
      </c>
      <c r="FG1" s="3" t="s">
        <v>2673</v>
      </c>
      <c r="FH1" s="3" t="s">
        <v>2674</v>
      </c>
      <c r="FI1" s="3" t="s">
        <v>2675</v>
      </c>
      <c r="FJ1" s="3" t="s">
        <v>2676</v>
      </c>
      <c r="FK1" s="3" t="s">
        <v>2677</v>
      </c>
      <c r="FL1" s="3" t="s">
        <v>2678</v>
      </c>
      <c r="FM1" s="3" t="s">
        <v>2679</v>
      </c>
      <c r="FN1" s="3" t="s">
        <v>2680</v>
      </c>
      <c r="FO1" s="3" t="s">
        <v>2681</v>
      </c>
      <c r="FP1" s="3" t="s">
        <v>2682</v>
      </c>
      <c r="FQ1" s="3" t="s">
        <v>2683</v>
      </c>
      <c r="FR1" s="3" t="s">
        <v>2684</v>
      </c>
      <c r="FS1" s="3" t="s">
        <v>2685</v>
      </c>
      <c r="FT1" s="3" t="s">
        <v>2686</v>
      </c>
      <c r="FU1" s="3" t="s">
        <v>2687</v>
      </c>
      <c r="FV1" s="3" t="s">
        <v>2688</v>
      </c>
      <c r="FW1" s="3" t="s">
        <v>2689</v>
      </c>
      <c r="FX1" s="3" t="s">
        <v>2690</v>
      </c>
      <c r="FY1" s="3" t="s">
        <v>2691</v>
      </c>
      <c r="FZ1" s="3" t="s">
        <v>2692</v>
      </c>
      <c r="GA1" s="3" t="s">
        <v>2693</v>
      </c>
      <c r="GB1" s="3" t="s">
        <v>2694</v>
      </c>
      <c r="GC1" s="3" t="s">
        <v>2695</v>
      </c>
      <c r="GD1" s="3" t="s">
        <v>2696</v>
      </c>
      <c r="GE1" s="3" t="s">
        <v>2697</v>
      </c>
      <c r="GF1" s="3" t="s">
        <v>2698</v>
      </c>
      <c r="GG1" s="3" t="s">
        <v>2699</v>
      </c>
      <c r="GH1" s="3" t="s">
        <v>2700</v>
      </c>
      <c r="GI1" s="3" t="s">
        <v>2701</v>
      </c>
      <c r="GJ1" s="3" t="s">
        <v>2702</v>
      </c>
      <c r="GK1" s="3" t="s">
        <v>2703</v>
      </c>
      <c r="GL1" s="3" t="s">
        <v>2704</v>
      </c>
      <c r="GM1" s="3" t="s">
        <v>2705</v>
      </c>
      <c r="GN1" s="3" t="s">
        <v>2706</v>
      </c>
      <c r="GO1" s="3" t="s">
        <v>2707</v>
      </c>
      <c r="GP1" s="3" t="s">
        <v>2708</v>
      </c>
      <c r="GQ1" s="3" t="s">
        <v>2709</v>
      </c>
      <c r="GR1" s="3" t="s">
        <v>2710</v>
      </c>
      <c r="GS1" s="3" t="s">
        <v>2711</v>
      </c>
      <c r="GT1" s="3" t="s">
        <v>2712</v>
      </c>
      <c r="GU1" s="3" t="s">
        <v>2713</v>
      </c>
      <c r="GV1" s="3" t="s">
        <v>2714</v>
      </c>
      <c r="GW1" s="3" t="s">
        <v>2715</v>
      </c>
      <c r="GX1" s="3" t="s">
        <v>2716</v>
      </c>
      <c r="GY1" s="3" t="s">
        <v>2717</v>
      </c>
      <c r="GZ1" s="3" t="s">
        <v>2718</v>
      </c>
      <c r="HA1" s="3" t="s">
        <v>2719</v>
      </c>
      <c r="HB1" s="3" t="s">
        <v>2720</v>
      </c>
      <c r="HC1" s="3" t="s">
        <v>2721</v>
      </c>
      <c r="HD1" s="3" t="s">
        <v>2722</v>
      </c>
      <c r="HE1" s="3" t="s">
        <v>2723</v>
      </c>
      <c r="HF1" s="3" t="s">
        <v>2724</v>
      </c>
      <c r="HG1" s="3" t="s">
        <v>2725</v>
      </c>
      <c r="HH1" s="3" t="s">
        <v>2726</v>
      </c>
      <c r="HI1" s="3" t="s">
        <v>2727</v>
      </c>
      <c r="HJ1" s="3" t="s">
        <v>2728</v>
      </c>
      <c r="HK1" s="3" t="s">
        <v>2729</v>
      </c>
      <c r="HL1" s="3" t="s">
        <v>2730</v>
      </c>
      <c r="HM1" s="3" t="s">
        <v>2731</v>
      </c>
      <c r="HN1" s="3" t="s">
        <v>2732</v>
      </c>
      <c r="HO1" s="3" t="s">
        <v>2733</v>
      </c>
      <c r="HP1" s="3" t="s">
        <v>2734</v>
      </c>
      <c r="HQ1" s="3" t="s">
        <v>2735</v>
      </c>
      <c r="HR1" s="3" t="s">
        <v>2736</v>
      </c>
      <c r="HS1" s="3" t="s">
        <v>2737</v>
      </c>
      <c r="HT1" s="3" t="s">
        <v>2738</v>
      </c>
      <c r="HU1" s="3" t="s">
        <v>2739</v>
      </c>
      <c r="HV1" s="3" t="s">
        <v>2740</v>
      </c>
      <c r="HW1" s="3" t="s">
        <v>2741</v>
      </c>
      <c r="HX1" s="3" t="s">
        <v>2742</v>
      </c>
      <c r="HY1" s="3" t="s">
        <v>2743</v>
      </c>
      <c r="HZ1" s="3" t="s">
        <v>2744</v>
      </c>
      <c r="IA1" s="3" t="s">
        <v>2745</v>
      </c>
      <c r="IB1" s="3" t="s">
        <v>2746</v>
      </c>
      <c r="IC1" s="3" t="s">
        <v>2747</v>
      </c>
      <c r="ID1" s="3" t="s">
        <v>2748</v>
      </c>
      <c r="IE1" s="3" t="s">
        <v>2749</v>
      </c>
      <c r="IF1" s="3" t="s">
        <v>2750</v>
      </c>
      <c r="IG1" s="3" t="s">
        <v>2751</v>
      </c>
      <c r="IH1" s="3" t="s">
        <v>2752</v>
      </c>
      <c r="II1" s="3" t="s">
        <v>2753</v>
      </c>
      <c r="IJ1" s="3" t="s">
        <v>2754</v>
      </c>
      <c r="IK1" s="3" t="s">
        <v>2755</v>
      </c>
      <c r="IL1" s="3" t="s">
        <v>2756</v>
      </c>
      <c r="IM1" s="3" t="s">
        <v>2757</v>
      </c>
      <c r="IN1" s="3" t="s">
        <v>2758</v>
      </c>
      <c r="IO1" s="3" t="s">
        <v>2759</v>
      </c>
      <c r="IP1" s="3" t="s">
        <v>2760</v>
      </c>
      <c r="IQ1" s="3" t="s">
        <v>2761</v>
      </c>
    </row>
    <row r="2" spans="1:251">
      <c r="A2" s="4" t="s">
        <v>250</v>
      </c>
      <c r="B2" s="7" t="s">
        <v>259</v>
      </c>
      <c r="C2" s="7" t="s">
        <v>259</v>
      </c>
      <c r="D2" s="7" t="s">
        <v>259</v>
      </c>
      <c r="E2" s="7" t="s">
        <v>259</v>
      </c>
      <c r="F2" s="7" t="s">
        <v>259</v>
      </c>
      <c r="G2" s="7" t="s">
        <v>259</v>
      </c>
      <c r="H2" s="7" t="s">
        <v>259</v>
      </c>
      <c r="I2" s="7" t="s">
        <v>259</v>
      </c>
      <c r="J2" s="7" t="s">
        <v>259</v>
      </c>
      <c r="K2" s="7" t="s">
        <v>259</v>
      </c>
      <c r="L2" s="7" t="s">
        <v>259</v>
      </c>
      <c r="M2" s="7" t="s">
        <v>259</v>
      </c>
      <c r="N2" s="7" t="s">
        <v>259</v>
      </c>
      <c r="O2" s="7" t="s">
        <v>259</v>
      </c>
      <c r="P2" s="7" t="s">
        <v>259</v>
      </c>
      <c r="Q2" s="7" t="s">
        <v>259</v>
      </c>
      <c r="R2" s="7" t="s">
        <v>259</v>
      </c>
      <c r="S2" s="7" t="s">
        <v>259</v>
      </c>
      <c r="T2" s="7" t="s">
        <v>259</v>
      </c>
      <c r="U2" s="7" t="s">
        <v>259</v>
      </c>
      <c r="V2" s="7" t="s">
        <v>259</v>
      </c>
      <c r="W2" s="7" t="s">
        <v>259</v>
      </c>
      <c r="X2" s="7" t="s">
        <v>259</v>
      </c>
      <c r="Y2" s="7" t="s">
        <v>259</v>
      </c>
      <c r="Z2" s="7" t="s">
        <v>259</v>
      </c>
      <c r="AA2" s="7" t="s">
        <v>259</v>
      </c>
      <c r="AB2" s="7" t="s">
        <v>259</v>
      </c>
      <c r="AC2" s="7" t="s">
        <v>259</v>
      </c>
      <c r="AD2" s="7" t="s">
        <v>259</v>
      </c>
      <c r="AE2" s="7" t="s">
        <v>259</v>
      </c>
      <c r="AF2" s="7" t="s">
        <v>259</v>
      </c>
      <c r="AG2" s="7" t="s">
        <v>259</v>
      </c>
      <c r="AH2" s="7" t="s">
        <v>259</v>
      </c>
      <c r="AI2" s="7" t="s">
        <v>259</v>
      </c>
      <c r="AJ2" s="7" t="s">
        <v>259</v>
      </c>
      <c r="AK2" s="7" t="s">
        <v>259</v>
      </c>
      <c r="AL2" s="7" t="s">
        <v>259</v>
      </c>
      <c r="AM2" s="7" t="s">
        <v>259</v>
      </c>
      <c r="AN2" s="7" t="s">
        <v>259</v>
      </c>
      <c r="AO2" s="7" t="s">
        <v>259</v>
      </c>
      <c r="AP2" s="7" t="s">
        <v>259</v>
      </c>
      <c r="AQ2" s="7" t="s">
        <v>259</v>
      </c>
      <c r="AR2" s="7" t="s">
        <v>259</v>
      </c>
      <c r="AS2" s="7" t="s">
        <v>259</v>
      </c>
      <c r="AT2" s="7" t="s">
        <v>259</v>
      </c>
      <c r="AU2" s="7" t="s">
        <v>259</v>
      </c>
      <c r="AV2" s="7" t="s">
        <v>259</v>
      </c>
      <c r="AW2" s="7" t="s">
        <v>259</v>
      </c>
      <c r="AX2" s="7" t="s">
        <v>259</v>
      </c>
      <c r="AY2" s="7" t="s">
        <v>259</v>
      </c>
      <c r="AZ2" s="7" t="s">
        <v>259</v>
      </c>
      <c r="BA2" s="7" t="s">
        <v>259</v>
      </c>
      <c r="BB2" s="7" t="s">
        <v>259</v>
      </c>
      <c r="BC2" s="7" t="s">
        <v>259</v>
      </c>
      <c r="BD2" s="7" t="s">
        <v>259</v>
      </c>
      <c r="BE2" s="7" t="s">
        <v>259</v>
      </c>
      <c r="BF2" s="7" t="s">
        <v>259</v>
      </c>
      <c r="BG2" s="7" t="s">
        <v>259</v>
      </c>
      <c r="BH2" s="7" t="s">
        <v>259</v>
      </c>
      <c r="BI2" s="7" t="s">
        <v>259</v>
      </c>
      <c r="BJ2" s="7" t="s">
        <v>259</v>
      </c>
      <c r="BK2" s="7" t="s">
        <v>259</v>
      </c>
      <c r="BL2" s="7" t="s">
        <v>259</v>
      </c>
      <c r="BM2" s="7" t="s">
        <v>259</v>
      </c>
      <c r="BN2" s="7" t="s">
        <v>259</v>
      </c>
      <c r="BO2" s="7" t="s">
        <v>259</v>
      </c>
      <c r="BP2" s="7" t="s">
        <v>259</v>
      </c>
      <c r="BQ2" s="7" t="s">
        <v>259</v>
      </c>
      <c r="BR2" s="7" t="s">
        <v>259</v>
      </c>
      <c r="BS2" s="7" t="s">
        <v>259</v>
      </c>
      <c r="BT2" s="7" t="s">
        <v>259</v>
      </c>
      <c r="BU2" s="7" t="s">
        <v>259</v>
      </c>
      <c r="BV2" s="7" t="s">
        <v>259</v>
      </c>
      <c r="BW2" s="7" t="s">
        <v>259</v>
      </c>
      <c r="BX2" s="7" t="s">
        <v>259</v>
      </c>
      <c r="BY2" s="7" t="s">
        <v>259</v>
      </c>
      <c r="BZ2" s="7" t="s">
        <v>259</v>
      </c>
      <c r="CA2" s="7" t="s">
        <v>259</v>
      </c>
      <c r="CB2" s="7" t="s">
        <v>259</v>
      </c>
      <c r="CC2" s="7" t="s">
        <v>259</v>
      </c>
      <c r="CD2" s="7" t="s">
        <v>259</v>
      </c>
      <c r="CE2" s="7" t="s">
        <v>259</v>
      </c>
      <c r="CF2" s="7" t="s">
        <v>259</v>
      </c>
      <c r="CG2" s="7" t="s">
        <v>259</v>
      </c>
      <c r="CH2" s="7" t="s">
        <v>259</v>
      </c>
      <c r="CI2" s="7" t="s">
        <v>259</v>
      </c>
      <c r="CJ2" s="7" t="s">
        <v>259</v>
      </c>
      <c r="CK2" s="7" t="s">
        <v>259</v>
      </c>
      <c r="CL2" s="7" t="s">
        <v>259</v>
      </c>
      <c r="CM2" s="7" t="s">
        <v>259</v>
      </c>
      <c r="CN2" s="7" t="s">
        <v>259</v>
      </c>
      <c r="CO2" s="7" t="s">
        <v>259</v>
      </c>
      <c r="CP2" s="7" t="s">
        <v>259</v>
      </c>
      <c r="CQ2" s="7" t="s">
        <v>259</v>
      </c>
      <c r="CR2" s="7" t="s">
        <v>259</v>
      </c>
      <c r="CS2" s="7" t="s">
        <v>259</v>
      </c>
      <c r="CT2" s="7" t="s">
        <v>259</v>
      </c>
      <c r="CU2" s="7" t="s">
        <v>259</v>
      </c>
      <c r="CV2" s="7" t="s">
        <v>259</v>
      </c>
      <c r="CW2" s="7" t="s">
        <v>259</v>
      </c>
      <c r="CX2" s="7" t="s">
        <v>259</v>
      </c>
      <c r="CY2" s="7" t="s">
        <v>259</v>
      </c>
      <c r="CZ2" s="7" t="s">
        <v>259</v>
      </c>
      <c r="DA2" s="7" t="s">
        <v>259</v>
      </c>
      <c r="DB2" s="7" t="s">
        <v>259</v>
      </c>
      <c r="DC2" s="7" t="s">
        <v>259</v>
      </c>
      <c r="DD2" s="7" t="s">
        <v>259</v>
      </c>
      <c r="DE2" s="7" t="s">
        <v>259</v>
      </c>
      <c r="DF2" s="7" t="s">
        <v>259</v>
      </c>
      <c r="DG2" s="7" t="s">
        <v>259</v>
      </c>
      <c r="DH2" s="7" t="s">
        <v>259</v>
      </c>
      <c r="DI2" s="7" t="s">
        <v>259</v>
      </c>
      <c r="DJ2" s="7" t="s">
        <v>259</v>
      </c>
      <c r="DK2" s="7" t="s">
        <v>259</v>
      </c>
      <c r="DL2" s="7" t="s">
        <v>259</v>
      </c>
      <c r="DM2" s="7" t="s">
        <v>259</v>
      </c>
      <c r="DN2" s="7" t="s">
        <v>259</v>
      </c>
      <c r="DO2" s="7" t="s">
        <v>259</v>
      </c>
      <c r="DP2" s="7" t="s">
        <v>259</v>
      </c>
      <c r="DQ2" s="7" t="s">
        <v>259</v>
      </c>
      <c r="DR2" s="7" t="s">
        <v>259</v>
      </c>
      <c r="DS2" s="7" t="s">
        <v>259</v>
      </c>
      <c r="DT2" s="7" t="s">
        <v>259</v>
      </c>
      <c r="DU2" s="7" t="s">
        <v>259</v>
      </c>
      <c r="DV2" s="7" t="s">
        <v>259</v>
      </c>
      <c r="DW2" s="7" t="s">
        <v>259</v>
      </c>
      <c r="DX2" s="7" t="s">
        <v>259</v>
      </c>
      <c r="DY2" s="7" t="s">
        <v>259</v>
      </c>
      <c r="DZ2" s="7" t="s">
        <v>259</v>
      </c>
      <c r="EA2" s="7" t="s">
        <v>259</v>
      </c>
      <c r="EB2" s="7" t="s">
        <v>259</v>
      </c>
      <c r="EC2" s="7" t="s">
        <v>259</v>
      </c>
      <c r="ED2" s="7" t="s">
        <v>259</v>
      </c>
      <c r="EE2" s="7" t="s">
        <v>259</v>
      </c>
      <c r="EF2" s="7" t="s">
        <v>259</v>
      </c>
      <c r="EG2" s="7" t="s">
        <v>259</v>
      </c>
      <c r="EH2" s="7" t="s">
        <v>259</v>
      </c>
      <c r="EI2" s="7" t="s">
        <v>259</v>
      </c>
      <c r="EJ2" s="7" t="s">
        <v>259</v>
      </c>
      <c r="EK2" s="7" t="s">
        <v>259</v>
      </c>
      <c r="EL2" s="7" t="s">
        <v>259</v>
      </c>
      <c r="EM2" s="7" t="s">
        <v>259</v>
      </c>
      <c r="EN2" s="7" t="s">
        <v>259</v>
      </c>
      <c r="EO2" s="7" t="s">
        <v>259</v>
      </c>
      <c r="EP2" s="7" t="s">
        <v>259</v>
      </c>
      <c r="EQ2" s="7" t="s">
        <v>259</v>
      </c>
      <c r="ER2" s="7" t="s">
        <v>259</v>
      </c>
      <c r="ES2" s="7" t="s">
        <v>259</v>
      </c>
      <c r="ET2" s="7" t="s">
        <v>259</v>
      </c>
      <c r="EU2" s="7" t="s">
        <v>259</v>
      </c>
      <c r="EV2" s="7" t="s">
        <v>259</v>
      </c>
      <c r="EW2" s="7" t="s">
        <v>259</v>
      </c>
      <c r="EX2" s="7" t="s">
        <v>259</v>
      </c>
      <c r="EY2" s="7" t="s">
        <v>259</v>
      </c>
      <c r="EZ2" s="7" t="s">
        <v>259</v>
      </c>
      <c r="FA2" s="7" t="s">
        <v>259</v>
      </c>
      <c r="FB2" s="7" t="s">
        <v>259</v>
      </c>
      <c r="FC2" s="7" t="s">
        <v>259</v>
      </c>
      <c r="FD2" s="7" t="s">
        <v>259</v>
      </c>
      <c r="FE2" s="7" t="s">
        <v>259</v>
      </c>
      <c r="FF2" s="7" t="s">
        <v>259</v>
      </c>
      <c r="FG2" s="7" t="s">
        <v>259</v>
      </c>
      <c r="FH2" s="7" t="s">
        <v>259</v>
      </c>
      <c r="FI2" s="7" t="s">
        <v>259</v>
      </c>
      <c r="FJ2" s="7" t="s">
        <v>259</v>
      </c>
      <c r="FK2" s="7" t="s">
        <v>259</v>
      </c>
      <c r="FL2" s="7" t="s">
        <v>259</v>
      </c>
      <c r="FM2" s="7" t="s">
        <v>259</v>
      </c>
      <c r="FN2" s="7" t="s">
        <v>259</v>
      </c>
      <c r="FO2" s="7" t="s">
        <v>259</v>
      </c>
      <c r="FP2" s="7" t="s">
        <v>259</v>
      </c>
      <c r="FQ2" s="7" t="s">
        <v>259</v>
      </c>
      <c r="FR2" s="7" t="s">
        <v>259</v>
      </c>
      <c r="FS2" s="7" t="s">
        <v>259</v>
      </c>
      <c r="FT2" s="7" t="s">
        <v>259</v>
      </c>
      <c r="FU2" s="7" t="s">
        <v>259</v>
      </c>
      <c r="FV2" s="7" t="s">
        <v>259</v>
      </c>
      <c r="FW2" s="7" t="s">
        <v>259</v>
      </c>
      <c r="FX2" s="7" t="s">
        <v>259</v>
      </c>
      <c r="FY2" s="7" t="s">
        <v>259</v>
      </c>
      <c r="FZ2" s="7" t="s">
        <v>259</v>
      </c>
      <c r="GA2" s="7" t="s">
        <v>259</v>
      </c>
      <c r="GB2" s="7" t="s">
        <v>259</v>
      </c>
      <c r="GC2" s="7" t="s">
        <v>259</v>
      </c>
      <c r="GD2" s="7" t="s">
        <v>259</v>
      </c>
      <c r="GE2" s="7" t="s">
        <v>259</v>
      </c>
      <c r="GF2" s="7" t="s">
        <v>259</v>
      </c>
      <c r="GG2" s="7" t="s">
        <v>259</v>
      </c>
      <c r="GH2" s="7" t="s">
        <v>259</v>
      </c>
      <c r="GI2" s="7" t="s">
        <v>259</v>
      </c>
      <c r="GJ2" s="7" t="s">
        <v>259</v>
      </c>
      <c r="GK2" s="7" t="s">
        <v>259</v>
      </c>
      <c r="GL2" s="7" t="s">
        <v>259</v>
      </c>
      <c r="GM2" s="7" t="s">
        <v>259</v>
      </c>
      <c r="GN2" s="7" t="s">
        <v>259</v>
      </c>
      <c r="GO2" s="7" t="s">
        <v>259</v>
      </c>
      <c r="GP2" s="7" t="s">
        <v>259</v>
      </c>
      <c r="GQ2" s="7" t="s">
        <v>259</v>
      </c>
      <c r="GR2" s="7" t="s">
        <v>259</v>
      </c>
      <c r="GS2" s="7" t="s">
        <v>259</v>
      </c>
      <c r="GT2" s="7" t="s">
        <v>259</v>
      </c>
      <c r="GU2" s="7" t="s">
        <v>259</v>
      </c>
      <c r="GV2" s="7" t="s">
        <v>259</v>
      </c>
      <c r="GW2" s="7" t="s">
        <v>259</v>
      </c>
      <c r="GX2" s="7" t="s">
        <v>259</v>
      </c>
      <c r="GY2" s="7" t="s">
        <v>259</v>
      </c>
      <c r="GZ2" s="7" t="s">
        <v>259</v>
      </c>
      <c r="HA2" s="7" t="s">
        <v>259</v>
      </c>
      <c r="HB2" s="7" t="s">
        <v>259</v>
      </c>
      <c r="HC2" s="7" t="s">
        <v>259</v>
      </c>
      <c r="HD2" s="7" t="s">
        <v>259</v>
      </c>
      <c r="HE2" s="7" t="s">
        <v>259</v>
      </c>
      <c r="HF2" s="7" t="s">
        <v>259</v>
      </c>
      <c r="HG2" s="7" t="s">
        <v>259</v>
      </c>
      <c r="HH2" s="7" t="s">
        <v>259</v>
      </c>
      <c r="HI2" s="7" t="s">
        <v>259</v>
      </c>
      <c r="HJ2" s="7" t="s">
        <v>259</v>
      </c>
      <c r="HK2" s="7" t="s">
        <v>259</v>
      </c>
      <c r="HL2" s="7" t="s">
        <v>259</v>
      </c>
      <c r="HM2" s="7" t="s">
        <v>259</v>
      </c>
      <c r="HN2" s="7" t="s">
        <v>259</v>
      </c>
      <c r="HO2" s="7" t="s">
        <v>259</v>
      </c>
      <c r="HP2" s="7" t="s">
        <v>259</v>
      </c>
      <c r="HQ2" s="7" t="s">
        <v>259</v>
      </c>
      <c r="HR2" s="7" t="s">
        <v>259</v>
      </c>
      <c r="HS2" s="7" t="s">
        <v>259</v>
      </c>
      <c r="HT2" s="7" t="s">
        <v>259</v>
      </c>
      <c r="HU2" s="7" t="s">
        <v>259</v>
      </c>
      <c r="HV2" s="7" t="s">
        <v>259</v>
      </c>
      <c r="HW2" s="7" t="s">
        <v>259</v>
      </c>
      <c r="HX2" s="7" t="s">
        <v>259</v>
      </c>
      <c r="HY2" s="7" t="s">
        <v>259</v>
      </c>
      <c r="HZ2" s="7" t="s">
        <v>259</v>
      </c>
      <c r="IA2" s="7" t="s">
        <v>259</v>
      </c>
      <c r="IB2" s="7" t="s">
        <v>259</v>
      </c>
      <c r="IC2" s="7" t="s">
        <v>259</v>
      </c>
      <c r="ID2" s="7" t="s">
        <v>259</v>
      </c>
      <c r="IE2" s="7" t="s">
        <v>259</v>
      </c>
      <c r="IF2" s="7" t="s">
        <v>259</v>
      </c>
      <c r="IG2" s="7" t="s">
        <v>259</v>
      </c>
      <c r="IH2" s="7" t="s">
        <v>259</v>
      </c>
      <c r="II2" s="7" t="s">
        <v>259</v>
      </c>
      <c r="IJ2" s="7" t="s">
        <v>259</v>
      </c>
      <c r="IK2" s="7" t="s">
        <v>259</v>
      </c>
      <c r="IL2" s="7" t="s">
        <v>259</v>
      </c>
      <c r="IM2" s="7" t="s">
        <v>259</v>
      </c>
      <c r="IN2" s="7" t="s">
        <v>259</v>
      </c>
      <c r="IO2" s="7" t="s">
        <v>259</v>
      </c>
      <c r="IP2" s="7" t="s">
        <v>259</v>
      </c>
      <c r="IQ2" s="7" t="s">
        <v>259</v>
      </c>
    </row>
    <row r="3" spans="1:251">
      <c r="A3" s="4" t="s">
        <v>251</v>
      </c>
      <c r="B3" s="8" t="s">
        <v>260</v>
      </c>
      <c r="C3" s="8" t="s">
        <v>260</v>
      </c>
      <c r="D3" s="8" t="s">
        <v>260</v>
      </c>
      <c r="E3" s="8" t="s">
        <v>260</v>
      </c>
      <c r="F3" s="8" t="s">
        <v>260</v>
      </c>
      <c r="G3" s="8" t="s">
        <v>260</v>
      </c>
      <c r="H3" s="8" t="s">
        <v>260</v>
      </c>
      <c r="I3" s="8" t="s">
        <v>260</v>
      </c>
      <c r="J3" s="8" t="s">
        <v>260</v>
      </c>
      <c r="K3" s="8" t="s">
        <v>260</v>
      </c>
      <c r="L3" s="8" t="s">
        <v>260</v>
      </c>
      <c r="M3" s="8" t="s">
        <v>260</v>
      </c>
      <c r="N3" s="8" t="s">
        <v>260</v>
      </c>
      <c r="O3" s="8" t="s">
        <v>260</v>
      </c>
      <c r="P3" s="8" t="s">
        <v>260</v>
      </c>
      <c r="Q3" s="8" t="s">
        <v>260</v>
      </c>
      <c r="R3" s="8" t="s">
        <v>260</v>
      </c>
      <c r="S3" s="8" t="s">
        <v>260</v>
      </c>
      <c r="T3" s="8" t="s">
        <v>260</v>
      </c>
      <c r="U3" s="8" t="s">
        <v>260</v>
      </c>
      <c r="V3" s="8" t="s">
        <v>260</v>
      </c>
      <c r="W3" s="8" t="s">
        <v>260</v>
      </c>
      <c r="X3" s="8" t="s">
        <v>260</v>
      </c>
      <c r="Y3" s="8" t="s">
        <v>260</v>
      </c>
      <c r="Z3" s="8" t="s">
        <v>260</v>
      </c>
      <c r="AA3" s="8" t="s">
        <v>260</v>
      </c>
      <c r="AB3" s="8" t="s">
        <v>260</v>
      </c>
      <c r="AC3" s="8" t="s">
        <v>260</v>
      </c>
      <c r="AD3" s="8" t="s">
        <v>260</v>
      </c>
      <c r="AE3" s="8" t="s">
        <v>260</v>
      </c>
      <c r="AF3" s="8" t="s">
        <v>260</v>
      </c>
      <c r="AG3" s="8" t="s">
        <v>260</v>
      </c>
      <c r="AH3" s="8" t="s">
        <v>260</v>
      </c>
      <c r="AI3" s="8" t="s">
        <v>260</v>
      </c>
      <c r="AJ3" s="8" t="s">
        <v>260</v>
      </c>
      <c r="AK3" s="8" t="s">
        <v>260</v>
      </c>
      <c r="AL3" s="8" t="s">
        <v>260</v>
      </c>
      <c r="AM3" s="8" t="s">
        <v>260</v>
      </c>
      <c r="AN3" s="8" t="s">
        <v>260</v>
      </c>
      <c r="AO3" s="8" t="s">
        <v>260</v>
      </c>
      <c r="AP3" s="8" t="s">
        <v>260</v>
      </c>
      <c r="AQ3" s="8" t="s">
        <v>260</v>
      </c>
      <c r="AR3" s="8" t="s">
        <v>260</v>
      </c>
      <c r="AS3" s="8" t="s">
        <v>260</v>
      </c>
      <c r="AT3" s="8" t="s">
        <v>260</v>
      </c>
      <c r="AU3" s="8" t="s">
        <v>260</v>
      </c>
      <c r="AV3" s="8" t="s">
        <v>260</v>
      </c>
      <c r="AW3" s="8" t="s">
        <v>260</v>
      </c>
      <c r="AX3" s="8" t="s">
        <v>260</v>
      </c>
      <c r="AY3" s="8" t="s">
        <v>260</v>
      </c>
      <c r="AZ3" s="8" t="s">
        <v>260</v>
      </c>
      <c r="BA3" s="8" t="s">
        <v>260</v>
      </c>
      <c r="BB3" s="8" t="s">
        <v>260</v>
      </c>
      <c r="BC3" s="8" t="s">
        <v>260</v>
      </c>
      <c r="BD3" s="8" t="s">
        <v>260</v>
      </c>
      <c r="BE3" s="8" t="s">
        <v>260</v>
      </c>
      <c r="BF3" s="8" t="s">
        <v>260</v>
      </c>
      <c r="BG3" s="8" t="s">
        <v>260</v>
      </c>
      <c r="BH3" s="8" t="s">
        <v>260</v>
      </c>
      <c r="BI3" s="8" t="s">
        <v>260</v>
      </c>
      <c r="BJ3" s="8" t="s">
        <v>260</v>
      </c>
      <c r="BK3" s="8" t="s">
        <v>260</v>
      </c>
      <c r="BL3" s="8" t="s">
        <v>260</v>
      </c>
      <c r="BM3" s="8" t="s">
        <v>260</v>
      </c>
      <c r="BN3" s="8" t="s">
        <v>260</v>
      </c>
      <c r="BO3" s="8" t="s">
        <v>260</v>
      </c>
      <c r="BP3" s="8" t="s">
        <v>260</v>
      </c>
      <c r="BQ3" s="8" t="s">
        <v>260</v>
      </c>
      <c r="BR3" s="8" t="s">
        <v>260</v>
      </c>
      <c r="BS3" s="8" t="s">
        <v>260</v>
      </c>
      <c r="BT3" s="8" t="s">
        <v>260</v>
      </c>
      <c r="BU3" s="8" t="s">
        <v>260</v>
      </c>
      <c r="BV3" s="8" t="s">
        <v>260</v>
      </c>
      <c r="BW3" s="8" t="s">
        <v>260</v>
      </c>
      <c r="BX3" s="8" t="s">
        <v>260</v>
      </c>
      <c r="BY3" s="8" t="s">
        <v>260</v>
      </c>
      <c r="BZ3" s="8" t="s">
        <v>260</v>
      </c>
      <c r="CA3" s="8" t="s">
        <v>260</v>
      </c>
      <c r="CB3" s="8" t="s">
        <v>260</v>
      </c>
      <c r="CC3" s="8" t="s">
        <v>260</v>
      </c>
      <c r="CD3" s="8" t="s">
        <v>260</v>
      </c>
      <c r="CE3" s="8" t="s">
        <v>260</v>
      </c>
      <c r="CF3" s="8" t="s">
        <v>260</v>
      </c>
      <c r="CG3" s="8" t="s">
        <v>260</v>
      </c>
      <c r="CH3" s="8" t="s">
        <v>260</v>
      </c>
      <c r="CI3" s="8" t="s">
        <v>260</v>
      </c>
      <c r="CJ3" s="8" t="s">
        <v>260</v>
      </c>
      <c r="CK3" s="8" t="s">
        <v>260</v>
      </c>
      <c r="CL3" s="8" t="s">
        <v>260</v>
      </c>
      <c r="CM3" s="8" t="s">
        <v>260</v>
      </c>
      <c r="CN3" s="8" t="s">
        <v>260</v>
      </c>
      <c r="CO3" s="8" t="s">
        <v>260</v>
      </c>
      <c r="CP3" s="8" t="s">
        <v>260</v>
      </c>
      <c r="CQ3" s="8" t="s">
        <v>260</v>
      </c>
      <c r="CR3" s="8" t="s">
        <v>260</v>
      </c>
      <c r="CS3" s="8" t="s">
        <v>260</v>
      </c>
      <c r="CT3" s="8" t="s">
        <v>260</v>
      </c>
      <c r="CU3" s="8" t="s">
        <v>260</v>
      </c>
      <c r="CV3" s="8" t="s">
        <v>260</v>
      </c>
      <c r="CW3" s="8" t="s">
        <v>260</v>
      </c>
      <c r="CX3" s="8" t="s">
        <v>260</v>
      </c>
      <c r="CY3" s="8" t="s">
        <v>260</v>
      </c>
      <c r="CZ3" s="8" t="s">
        <v>260</v>
      </c>
      <c r="DA3" s="8" t="s">
        <v>260</v>
      </c>
      <c r="DB3" s="8" t="s">
        <v>260</v>
      </c>
      <c r="DC3" s="8" t="s">
        <v>260</v>
      </c>
      <c r="DD3" s="8" t="s">
        <v>260</v>
      </c>
      <c r="DE3" s="8" t="s">
        <v>260</v>
      </c>
      <c r="DF3" s="8" t="s">
        <v>260</v>
      </c>
      <c r="DG3" s="8" t="s">
        <v>260</v>
      </c>
      <c r="DH3" s="8" t="s">
        <v>260</v>
      </c>
      <c r="DI3" s="8" t="s">
        <v>260</v>
      </c>
      <c r="DJ3" s="8" t="s">
        <v>260</v>
      </c>
      <c r="DK3" s="8" t="s">
        <v>260</v>
      </c>
      <c r="DL3" s="8" t="s">
        <v>260</v>
      </c>
      <c r="DM3" s="8" t="s">
        <v>260</v>
      </c>
      <c r="DN3" s="8" t="s">
        <v>260</v>
      </c>
      <c r="DO3" s="8" t="s">
        <v>260</v>
      </c>
      <c r="DP3" s="8" t="s">
        <v>260</v>
      </c>
      <c r="DQ3" s="8" t="s">
        <v>260</v>
      </c>
      <c r="DR3" s="8" t="s">
        <v>260</v>
      </c>
      <c r="DS3" s="8" t="s">
        <v>260</v>
      </c>
      <c r="DT3" s="8" t="s">
        <v>260</v>
      </c>
      <c r="DU3" s="8" t="s">
        <v>260</v>
      </c>
      <c r="DV3" s="8" t="s">
        <v>260</v>
      </c>
      <c r="DW3" s="8" t="s">
        <v>260</v>
      </c>
      <c r="DX3" s="8" t="s">
        <v>260</v>
      </c>
      <c r="DY3" s="8" t="s">
        <v>260</v>
      </c>
      <c r="DZ3" s="8" t="s">
        <v>260</v>
      </c>
      <c r="EA3" s="8" t="s">
        <v>260</v>
      </c>
      <c r="EB3" s="8" t="s">
        <v>260</v>
      </c>
      <c r="EC3" s="8" t="s">
        <v>260</v>
      </c>
      <c r="ED3" s="8" t="s">
        <v>260</v>
      </c>
      <c r="EE3" s="8" t="s">
        <v>260</v>
      </c>
      <c r="EF3" s="8" t="s">
        <v>260</v>
      </c>
      <c r="EG3" s="8" t="s">
        <v>260</v>
      </c>
      <c r="EH3" s="8" t="s">
        <v>260</v>
      </c>
      <c r="EI3" s="8" t="s">
        <v>260</v>
      </c>
      <c r="EJ3" s="8" t="s">
        <v>260</v>
      </c>
      <c r="EK3" s="8" t="s">
        <v>260</v>
      </c>
      <c r="EL3" s="8" t="s">
        <v>260</v>
      </c>
      <c r="EM3" s="8" t="s">
        <v>260</v>
      </c>
      <c r="EN3" s="8" t="s">
        <v>260</v>
      </c>
      <c r="EO3" s="8" t="s">
        <v>260</v>
      </c>
      <c r="EP3" s="8" t="s">
        <v>260</v>
      </c>
      <c r="EQ3" s="8" t="s">
        <v>260</v>
      </c>
      <c r="ER3" s="8" t="s">
        <v>260</v>
      </c>
      <c r="ES3" s="8" t="s">
        <v>260</v>
      </c>
      <c r="ET3" s="8" t="s">
        <v>260</v>
      </c>
      <c r="EU3" s="8" t="s">
        <v>260</v>
      </c>
      <c r="EV3" s="8" t="s">
        <v>260</v>
      </c>
      <c r="EW3" s="8" t="s">
        <v>260</v>
      </c>
      <c r="EX3" s="8" t="s">
        <v>260</v>
      </c>
      <c r="EY3" s="8" t="s">
        <v>260</v>
      </c>
      <c r="EZ3" s="8" t="s">
        <v>260</v>
      </c>
      <c r="FA3" s="8" t="s">
        <v>260</v>
      </c>
      <c r="FB3" s="8" t="s">
        <v>260</v>
      </c>
      <c r="FC3" s="8" t="s">
        <v>260</v>
      </c>
      <c r="FD3" s="8" t="s">
        <v>260</v>
      </c>
      <c r="FE3" s="8" t="s">
        <v>260</v>
      </c>
      <c r="FF3" s="8" t="s">
        <v>260</v>
      </c>
      <c r="FG3" s="8" t="s">
        <v>260</v>
      </c>
      <c r="FH3" s="8" t="s">
        <v>260</v>
      </c>
      <c r="FI3" s="8" t="s">
        <v>260</v>
      </c>
      <c r="FJ3" s="8" t="s">
        <v>260</v>
      </c>
      <c r="FK3" s="8" t="s">
        <v>260</v>
      </c>
      <c r="FL3" s="8" t="s">
        <v>260</v>
      </c>
      <c r="FM3" s="8" t="s">
        <v>260</v>
      </c>
      <c r="FN3" s="8" t="s">
        <v>260</v>
      </c>
      <c r="FO3" s="8" t="s">
        <v>260</v>
      </c>
      <c r="FP3" s="8" t="s">
        <v>260</v>
      </c>
      <c r="FQ3" s="8" t="s">
        <v>260</v>
      </c>
      <c r="FR3" s="8" t="s">
        <v>260</v>
      </c>
      <c r="FS3" s="8" t="s">
        <v>260</v>
      </c>
      <c r="FT3" s="8" t="s">
        <v>260</v>
      </c>
      <c r="FU3" s="8" t="s">
        <v>260</v>
      </c>
      <c r="FV3" s="8" t="s">
        <v>260</v>
      </c>
      <c r="FW3" s="8" t="s">
        <v>260</v>
      </c>
      <c r="FX3" s="8" t="s">
        <v>260</v>
      </c>
      <c r="FY3" s="8" t="s">
        <v>260</v>
      </c>
      <c r="FZ3" s="8" t="s">
        <v>260</v>
      </c>
      <c r="GA3" s="8" t="s">
        <v>260</v>
      </c>
      <c r="GB3" s="8" t="s">
        <v>260</v>
      </c>
      <c r="GC3" s="8" t="s">
        <v>260</v>
      </c>
      <c r="GD3" s="8" t="s">
        <v>260</v>
      </c>
      <c r="GE3" s="8" t="s">
        <v>260</v>
      </c>
      <c r="GF3" s="8" t="s">
        <v>260</v>
      </c>
      <c r="GG3" s="8" t="s">
        <v>260</v>
      </c>
      <c r="GH3" s="8" t="s">
        <v>260</v>
      </c>
      <c r="GI3" s="8" t="s">
        <v>260</v>
      </c>
      <c r="GJ3" s="8" t="s">
        <v>260</v>
      </c>
      <c r="GK3" s="8" t="s">
        <v>260</v>
      </c>
      <c r="GL3" s="8" t="s">
        <v>260</v>
      </c>
      <c r="GM3" s="8" t="s">
        <v>260</v>
      </c>
      <c r="GN3" s="8" t="s">
        <v>260</v>
      </c>
      <c r="GO3" s="8" t="s">
        <v>260</v>
      </c>
      <c r="GP3" s="8" t="s">
        <v>260</v>
      </c>
      <c r="GQ3" s="8" t="s">
        <v>260</v>
      </c>
      <c r="GR3" s="8" t="s">
        <v>260</v>
      </c>
      <c r="GS3" s="8" t="s">
        <v>260</v>
      </c>
      <c r="GT3" s="8" t="s">
        <v>260</v>
      </c>
      <c r="GU3" s="8" t="s">
        <v>260</v>
      </c>
      <c r="GV3" s="8" t="s">
        <v>260</v>
      </c>
      <c r="GW3" s="8" t="s">
        <v>260</v>
      </c>
      <c r="GX3" s="8" t="s">
        <v>260</v>
      </c>
      <c r="GY3" s="8" t="s">
        <v>260</v>
      </c>
      <c r="GZ3" s="8" t="s">
        <v>260</v>
      </c>
      <c r="HA3" s="8" t="s">
        <v>260</v>
      </c>
      <c r="HB3" s="8" t="s">
        <v>260</v>
      </c>
      <c r="HC3" s="8" t="s">
        <v>260</v>
      </c>
      <c r="HD3" s="8" t="s">
        <v>260</v>
      </c>
      <c r="HE3" s="8" t="s">
        <v>260</v>
      </c>
      <c r="HF3" s="8" t="s">
        <v>260</v>
      </c>
      <c r="HG3" s="8" t="s">
        <v>260</v>
      </c>
      <c r="HH3" s="8" t="s">
        <v>260</v>
      </c>
      <c r="HI3" s="8" t="s">
        <v>260</v>
      </c>
      <c r="HJ3" s="8" t="s">
        <v>260</v>
      </c>
      <c r="HK3" s="8" t="s">
        <v>260</v>
      </c>
      <c r="HL3" s="8" t="s">
        <v>260</v>
      </c>
      <c r="HM3" s="8" t="s">
        <v>260</v>
      </c>
      <c r="HN3" s="8" t="s">
        <v>260</v>
      </c>
      <c r="HO3" s="8" t="s">
        <v>260</v>
      </c>
      <c r="HP3" s="8" t="s">
        <v>260</v>
      </c>
      <c r="HQ3" s="8" t="s">
        <v>260</v>
      </c>
      <c r="HR3" s="8" t="s">
        <v>260</v>
      </c>
      <c r="HS3" s="8" t="s">
        <v>260</v>
      </c>
      <c r="HT3" s="8" t="s">
        <v>260</v>
      </c>
      <c r="HU3" s="8" t="s">
        <v>260</v>
      </c>
      <c r="HV3" s="8" t="s">
        <v>260</v>
      </c>
      <c r="HW3" s="8" t="s">
        <v>260</v>
      </c>
      <c r="HX3" s="8" t="s">
        <v>260</v>
      </c>
      <c r="HY3" s="8" t="s">
        <v>260</v>
      </c>
      <c r="HZ3" s="8" t="s">
        <v>260</v>
      </c>
      <c r="IA3" s="8" t="s">
        <v>260</v>
      </c>
      <c r="IB3" s="8" t="s">
        <v>260</v>
      </c>
      <c r="IC3" s="8" t="s">
        <v>260</v>
      </c>
      <c r="ID3" s="8" t="s">
        <v>260</v>
      </c>
      <c r="IE3" s="8" t="s">
        <v>260</v>
      </c>
      <c r="IF3" s="8" t="s">
        <v>260</v>
      </c>
      <c r="IG3" s="8" t="s">
        <v>260</v>
      </c>
      <c r="IH3" s="8" t="s">
        <v>260</v>
      </c>
      <c r="II3" s="8" t="s">
        <v>260</v>
      </c>
      <c r="IJ3" s="8" t="s">
        <v>260</v>
      </c>
      <c r="IK3" s="8" t="s">
        <v>260</v>
      </c>
      <c r="IL3" s="8" t="s">
        <v>260</v>
      </c>
      <c r="IM3" s="8" t="s">
        <v>260</v>
      </c>
      <c r="IN3" s="8" t="s">
        <v>260</v>
      </c>
      <c r="IO3" s="8" t="s">
        <v>260</v>
      </c>
      <c r="IP3" s="8" t="s">
        <v>260</v>
      </c>
      <c r="IQ3" s="8" t="s">
        <v>260</v>
      </c>
    </row>
    <row r="4" spans="1:251">
      <c r="A4" s="4" t="s">
        <v>252</v>
      </c>
      <c r="B4" s="8" t="s">
        <v>261</v>
      </c>
      <c r="C4" s="8" t="s">
        <v>261</v>
      </c>
      <c r="D4" s="8" t="s">
        <v>261</v>
      </c>
      <c r="E4" s="8" t="s">
        <v>261</v>
      </c>
      <c r="F4" s="8" t="s">
        <v>261</v>
      </c>
      <c r="G4" s="8" t="s">
        <v>261</v>
      </c>
      <c r="H4" s="8" t="s">
        <v>261</v>
      </c>
      <c r="I4" s="8" t="s">
        <v>261</v>
      </c>
      <c r="J4" s="8" t="s">
        <v>261</v>
      </c>
      <c r="K4" s="8" t="s">
        <v>261</v>
      </c>
      <c r="L4" s="8" t="s">
        <v>261</v>
      </c>
      <c r="M4" s="8" t="s">
        <v>261</v>
      </c>
      <c r="N4" s="8" t="s">
        <v>261</v>
      </c>
      <c r="O4" s="8" t="s">
        <v>261</v>
      </c>
      <c r="P4" s="8" t="s">
        <v>261</v>
      </c>
      <c r="Q4" s="8" t="s">
        <v>261</v>
      </c>
      <c r="R4" s="8" t="s">
        <v>261</v>
      </c>
      <c r="S4" s="8" t="s">
        <v>261</v>
      </c>
      <c r="T4" s="8" t="s">
        <v>261</v>
      </c>
      <c r="U4" s="8" t="s">
        <v>261</v>
      </c>
      <c r="V4" s="8" t="s">
        <v>261</v>
      </c>
      <c r="W4" s="8" t="s">
        <v>261</v>
      </c>
      <c r="X4" s="8" t="s">
        <v>261</v>
      </c>
      <c r="Y4" s="8" t="s">
        <v>261</v>
      </c>
      <c r="Z4" s="8" t="s">
        <v>261</v>
      </c>
      <c r="AA4" s="8" t="s">
        <v>261</v>
      </c>
      <c r="AB4" s="8" t="s">
        <v>261</v>
      </c>
      <c r="AC4" s="8" t="s">
        <v>261</v>
      </c>
      <c r="AD4" s="8" t="s">
        <v>261</v>
      </c>
      <c r="AE4" s="8" t="s">
        <v>261</v>
      </c>
      <c r="AF4" s="8" t="s">
        <v>261</v>
      </c>
      <c r="AG4" s="8" t="s">
        <v>261</v>
      </c>
      <c r="AH4" s="8" t="s">
        <v>261</v>
      </c>
      <c r="AI4" s="8" t="s">
        <v>261</v>
      </c>
      <c r="AJ4" s="8" t="s">
        <v>261</v>
      </c>
      <c r="AK4" s="8" t="s">
        <v>261</v>
      </c>
      <c r="AL4" s="8" t="s">
        <v>261</v>
      </c>
      <c r="AM4" s="8" t="s">
        <v>261</v>
      </c>
      <c r="AN4" s="8" t="s">
        <v>261</v>
      </c>
      <c r="AO4" s="8" t="s">
        <v>261</v>
      </c>
      <c r="AP4" s="8" t="s">
        <v>261</v>
      </c>
      <c r="AQ4" s="8" t="s">
        <v>261</v>
      </c>
      <c r="AR4" s="8" t="s">
        <v>261</v>
      </c>
      <c r="AS4" s="8" t="s">
        <v>261</v>
      </c>
      <c r="AT4" s="8" t="s">
        <v>261</v>
      </c>
      <c r="AU4" s="8" t="s">
        <v>261</v>
      </c>
      <c r="AV4" s="8" t="s">
        <v>261</v>
      </c>
      <c r="AW4" s="8" t="s">
        <v>261</v>
      </c>
      <c r="AX4" s="8" t="s">
        <v>261</v>
      </c>
      <c r="AY4" s="8" t="s">
        <v>261</v>
      </c>
      <c r="AZ4" s="8" t="s">
        <v>261</v>
      </c>
      <c r="BA4" s="8" t="s">
        <v>261</v>
      </c>
      <c r="BB4" s="8" t="s">
        <v>261</v>
      </c>
      <c r="BC4" s="8" t="s">
        <v>261</v>
      </c>
      <c r="BD4" s="8" t="s">
        <v>261</v>
      </c>
      <c r="BE4" s="8" t="s">
        <v>261</v>
      </c>
      <c r="BF4" s="8" t="s">
        <v>261</v>
      </c>
      <c r="BG4" s="8" t="s">
        <v>261</v>
      </c>
      <c r="BH4" s="8" t="s">
        <v>261</v>
      </c>
      <c r="BI4" s="8" t="s">
        <v>261</v>
      </c>
      <c r="BJ4" s="8" t="s">
        <v>261</v>
      </c>
      <c r="BK4" s="8" t="s">
        <v>261</v>
      </c>
      <c r="BL4" s="8" t="s">
        <v>261</v>
      </c>
      <c r="BM4" s="8" t="s">
        <v>261</v>
      </c>
      <c r="BN4" s="8" t="s">
        <v>261</v>
      </c>
      <c r="BO4" s="8" t="s">
        <v>261</v>
      </c>
      <c r="BP4" s="8" t="s">
        <v>261</v>
      </c>
      <c r="BQ4" s="8" t="s">
        <v>261</v>
      </c>
      <c r="BR4" s="8" t="s">
        <v>261</v>
      </c>
      <c r="BS4" s="8" t="s">
        <v>261</v>
      </c>
      <c r="BT4" s="8" t="s">
        <v>261</v>
      </c>
      <c r="BU4" s="8" t="s">
        <v>261</v>
      </c>
      <c r="BV4" s="8" t="s">
        <v>261</v>
      </c>
      <c r="BW4" s="8" t="s">
        <v>261</v>
      </c>
      <c r="BX4" s="8" t="s">
        <v>261</v>
      </c>
      <c r="BY4" s="8" t="s">
        <v>261</v>
      </c>
      <c r="BZ4" s="8" t="s">
        <v>261</v>
      </c>
      <c r="CA4" s="8" t="s">
        <v>261</v>
      </c>
      <c r="CB4" s="8" t="s">
        <v>261</v>
      </c>
      <c r="CC4" s="8" t="s">
        <v>261</v>
      </c>
      <c r="CD4" s="8" t="s">
        <v>261</v>
      </c>
      <c r="CE4" s="8" t="s">
        <v>261</v>
      </c>
      <c r="CF4" s="8" t="s">
        <v>261</v>
      </c>
      <c r="CG4" s="8" t="s">
        <v>261</v>
      </c>
      <c r="CH4" s="8" t="s">
        <v>261</v>
      </c>
      <c r="CI4" s="8" t="s">
        <v>261</v>
      </c>
      <c r="CJ4" s="8" t="s">
        <v>261</v>
      </c>
      <c r="CK4" s="8" t="s">
        <v>261</v>
      </c>
      <c r="CL4" s="8" t="s">
        <v>261</v>
      </c>
      <c r="CM4" s="8" t="s">
        <v>261</v>
      </c>
      <c r="CN4" s="8" t="s">
        <v>261</v>
      </c>
      <c r="CO4" s="8" t="s">
        <v>261</v>
      </c>
      <c r="CP4" s="8" t="s">
        <v>261</v>
      </c>
      <c r="CQ4" s="8" t="s">
        <v>261</v>
      </c>
      <c r="CR4" s="8" t="s">
        <v>261</v>
      </c>
      <c r="CS4" s="8" t="s">
        <v>261</v>
      </c>
      <c r="CT4" s="8" t="s">
        <v>261</v>
      </c>
      <c r="CU4" s="8" t="s">
        <v>261</v>
      </c>
      <c r="CV4" s="8" t="s">
        <v>261</v>
      </c>
      <c r="CW4" s="8" t="s">
        <v>261</v>
      </c>
      <c r="CX4" s="8" t="s">
        <v>261</v>
      </c>
      <c r="CY4" s="8" t="s">
        <v>261</v>
      </c>
      <c r="CZ4" s="8" t="s">
        <v>261</v>
      </c>
      <c r="DA4" s="8" t="s">
        <v>261</v>
      </c>
      <c r="DB4" s="8" t="s">
        <v>261</v>
      </c>
      <c r="DC4" s="8" t="s">
        <v>261</v>
      </c>
      <c r="DD4" s="8" t="s">
        <v>261</v>
      </c>
      <c r="DE4" s="8" t="s">
        <v>261</v>
      </c>
      <c r="DF4" s="8" t="s">
        <v>261</v>
      </c>
      <c r="DG4" s="8" t="s">
        <v>261</v>
      </c>
      <c r="DH4" s="8" t="s">
        <v>261</v>
      </c>
      <c r="DI4" s="8" t="s">
        <v>261</v>
      </c>
      <c r="DJ4" s="8" t="s">
        <v>261</v>
      </c>
      <c r="DK4" s="8" t="s">
        <v>261</v>
      </c>
      <c r="DL4" s="8" t="s">
        <v>261</v>
      </c>
      <c r="DM4" s="8" t="s">
        <v>261</v>
      </c>
      <c r="DN4" s="8" t="s">
        <v>261</v>
      </c>
      <c r="DO4" s="8" t="s">
        <v>261</v>
      </c>
      <c r="DP4" s="8" t="s">
        <v>261</v>
      </c>
      <c r="DQ4" s="8" t="s">
        <v>261</v>
      </c>
      <c r="DR4" s="8" t="s">
        <v>261</v>
      </c>
      <c r="DS4" s="8" t="s">
        <v>261</v>
      </c>
      <c r="DT4" s="8" t="s">
        <v>261</v>
      </c>
      <c r="DU4" s="8" t="s">
        <v>261</v>
      </c>
      <c r="DV4" s="8" t="s">
        <v>261</v>
      </c>
      <c r="DW4" s="8" t="s">
        <v>261</v>
      </c>
      <c r="DX4" s="8" t="s">
        <v>261</v>
      </c>
      <c r="DY4" s="8" t="s">
        <v>261</v>
      </c>
      <c r="DZ4" s="8" t="s">
        <v>261</v>
      </c>
      <c r="EA4" s="8" t="s">
        <v>261</v>
      </c>
      <c r="EB4" s="8" t="s">
        <v>261</v>
      </c>
      <c r="EC4" s="8" t="s">
        <v>261</v>
      </c>
      <c r="ED4" s="8" t="s">
        <v>261</v>
      </c>
      <c r="EE4" s="8" t="s">
        <v>261</v>
      </c>
      <c r="EF4" s="8" t="s">
        <v>261</v>
      </c>
      <c r="EG4" s="8" t="s">
        <v>261</v>
      </c>
      <c r="EH4" s="8" t="s">
        <v>261</v>
      </c>
      <c r="EI4" s="8" t="s">
        <v>261</v>
      </c>
      <c r="EJ4" s="8" t="s">
        <v>261</v>
      </c>
      <c r="EK4" s="8" t="s">
        <v>261</v>
      </c>
      <c r="EL4" s="8" t="s">
        <v>261</v>
      </c>
      <c r="EM4" s="8" t="s">
        <v>261</v>
      </c>
      <c r="EN4" s="8" t="s">
        <v>261</v>
      </c>
      <c r="EO4" s="8" t="s">
        <v>261</v>
      </c>
      <c r="EP4" s="8" t="s">
        <v>261</v>
      </c>
      <c r="EQ4" s="8" t="s">
        <v>261</v>
      </c>
      <c r="ER4" s="8" t="s">
        <v>261</v>
      </c>
      <c r="ES4" s="8" t="s">
        <v>261</v>
      </c>
      <c r="ET4" s="8" t="s">
        <v>261</v>
      </c>
      <c r="EU4" s="8" t="s">
        <v>261</v>
      </c>
      <c r="EV4" s="8" t="s">
        <v>261</v>
      </c>
      <c r="EW4" s="8" t="s">
        <v>261</v>
      </c>
      <c r="EX4" s="8" t="s">
        <v>261</v>
      </c>
      <c r="EY4" s="8" t="s">
        <v>261</v>
      </c>
      <c r="EZ4" s="8" t="s">
        <v>261</v>
      </c>
      <c r="FA4" s="8" t="s">
        <v>261</v>
      </c>
      <c r="FB4" s="8" t="s">
        <v>261</v>
      </c>
      <c r="FC4" s="8" t="s">
        <v>261</v>
      </c>
      <c r="FD4" s="8" t="s">
        <v>261</v>
      </c>
      <c r="FE4" s="8" t="s">
        <v>261</v>
      </c>
      <c r="FF4" s="8" t="s">
        <v>261</v>
      </c>
      <c r="FG4" s="8" t="s">
        <v>261</v>
      </c>
      <c r="FH4" s="8" t="s">
        <v>261</v>
      </c>
      <c r="FI4" s="8" t="s">
        <v>261</v>
      </c>
      <c r="FJ4" s="8" t="s">
        <v>261</v>
      </c>
      <c r="FK4" s="8" t="s">
        <v>261</v>
      </c>
      <c r="FL4" s="8" t="s">
        <v>261</v>
      </c>
      <c r="FM4" s="8" t="s">
        <v>261</v>
      </c>
      <c r="FN4" s="8" t="s">
        <v>261</v>
      </c>
      <c r="FO4" s="8" t="s">
        <v>261</v>
      </c>
      <c r="FP4" s="8" t="s">
        <v>261</v>
      </c>
      <c r="FQ4" s="8" t="s">
        <v>261</v>
      </c>
      <c r="FR4" s="8" t="s">
        <v>261</v>
      </c>
      <c r="FS4" s="8" t="s">
        <v>261</v>
      </c>
      <c r="FT4" s="8" t="s">
        <v>261</v>
      </c>
      <c r="FU4" s="8" t="s">
        <v>261</v>
      </c>
      <c r="FV4" s="8" t="s">
        <v>261</v>
      </c>
      <c r="FW4" s="8" t="s">
        <v>261</v>
      </c>
      <c r="FX4" s="8" t="s">
        <v>261</v>
      </c>
      <c r="FY4" s="8" t="s">
        <v>261</v>
      </c>
      <c r="FZ4" s="8" t="s">
        <v>261</v>
      </c>
      <c r="GA4" s="8" t="s">
        <v>261</v>
      </c>
      <c r="GB4" s="8" t="s">
        <v>261</v>
      </c>
      <c r="GC4" s="8" t="s">
        <v>261</v>
      </c>
      <c r="GD4" s="8" t="s">
        <v>261</v>
      </c>
      <c r="GE4" s="8" t="s">
        <v>261</v>
      </c>
      <c r="GF4" s="8" t="s">
        <v>261</v>
      </c>
      <c r="GG4" s="8" t="s">
        <v>261</v>
      </c>
      <c r="GH4" s="8" t="s">
        <v>261</v>
      </c>
      <c r="GI4" s="8" t="s">
        <v>261</v>
      </c>
      <c r="GJ4" s="8" t="s">
        <v>261</v>
      </c>
      <c r="GK4" s="8" t="s">
        <v>261</v>
      </c>
      <c r="GL4" s="8" t="s">
        <v>261</v>
      </c>
      <c r="GM4" s="8" t="s">
        <v>261</v>
      </c>
      <c r="GN4" s="8" t="s">
        <v>261</v>
      </c>
      <c r="GO4" s="8" t="s">
        <v>261</v>
      </c>
      <c r="GP4" s="8" t="s">
        <v>261</v>
      </c>
      <c r="GQ4" s="8" t="s">
        <v>261</v>
      </c>
      <c r="GR4" s="8" t="s">
        <v>261</v>
      </c>
      <c r="GS4" s="8" t="s">
        <v>261</v>
      </c>
      <c r="GT4" s="8" t="s">
        <v>261</v>
      </c>
      <c r="GU4" s="8" t="s">
        <v>261</v>
      </c>
      <c r="GV4" s="8" t="s">
        <v>261</v>
      </c>
      <c r="GW4" s="8" t="s">
        <v>261</v>
      </c>
      <c r="GX4" s="8" t="s">
        <v>261</v>
      </c>
      <c r="GY4" s="8" t="s">
        <v>261</v>
      </c>
      <c r="GZ4" s="8" t="s">
        <v>261</v>
      </c>
      <c r="HA4" s="8" t="s">
        <v>261</v>
      </c>
      <c r="HB4" s="8" t="s">
        <v>261</v>
      </c>
      <c r="HC4" s="8" t="s">
        <v>261</v>
      </c>
      <c r="HD4" s="8" t="s">
        <v>261</v>
      </c>
      <c r="HE4" s="8" t="s">
        <v>261</v>
      </c>
      <c r="HF4" s="8" t="s">
        <v>261</v>
      </c>
      <c r="HG4" s="8" t="s">
        <v>261</v>
      </c>
      <c r="HH4" s="8" t="s">
        <v>261</v>
      </c>
      <c r="HI4" s="8" t="s">
        <v>261</v>
      </c>
      <c r="HJ4" s="8" t="s">
        <v>261</v>
      </c>
      <c r="HK4" s="8" t="s">
        <v>261</v>
      </c>
      <c r="HL4" s="8" t="s">
        <v>261</v>
      </c>
      <c r="HM4" s="8" t="s">
        <v>261</v>
      </c>
      <c r="HN4" s="8" t="s">
        <v>261</v>
      </c>
      <c r="HO4" s="8" t="s">
        <v>261</v>
      </c>
      <c r="HP4" s="8" t="s">
        <v>261</v>
      </c>
      <c r="HQ4" s="8" t="s">
        <v>261</v>
      </c>
      <c r="HR4" s="8" t="s">
        <v>261</v>
      </c>
      <c r="HS4" s="8" t="s">
        <v>261</v>
      </c>
      <c r="HT4" s="8" t="s">
        <v>261</v>
      </c>
      <c r="HU4" s="8" t="s">
        <v>261</v>
      </c>
      <c r="HV4" s="8" t="s">
        <v>261</v>
      </c>
      <c r="HW4" s="8" t="s">
        <v>261</v>
      </c>
      <c r="HX4" s="8" t="s">
        <v>261</v>
      </c>
      <c r="HY4" s="8" t="s">
        <v>261</v>
      </c>
      <c r="HZ4" s="8" t="s">
        <v>261</v>
      </c>
      <c r="IA4" s="8" t="s">
        <v>261</v>
      </c>
      <c r="IB4" s="8" t="s">
        <v>261</v>
      </c>
      <c r="IC4" s="8" t="s">
        <v>261</v>
      </c>
      <c r="ID4" s="8" t="s">
        <v>261</v>
      </c>
      <c r="IE4" s="8" t="s">
        <v>261</v>
      </c>
      <c r="IF4" s="8" t="s">
        <v>261</v>
      </c>
      <c r="IG4" s="8" t="s">
        <v>261</v>
      </c>
      <c r="IH4" s="8" t="s">
        <v>261</v>
      </c>
      <c r="II4" s="8" t="s">
        <v>261</v>
      </c>
      <c r="IJ4" s="8" t="s">
        <v>261</v>
      </c>
      <c r="IK4" s="8" t="s">
        <v>261</v>
      </c>
      <c r="IL4" s="8" t="s">
        <v>261</v>
      </c>
      <c r="IM4" s="8" t="s">
        <v>261</v>
      </c>
      <c r="IN4" s="8" t="s">
        <v>261</v>
      </c>
      <c r="IO4" s="8" t="s">
        <v>261</v>
      </c>
      <c r="IP4" s="8" t="s">
        <v>261</v>
      </c>
      <c r="IQ4" s="8" t="s">
        <v>261</v>
      </c>
    </row>
    <row r="5" spans="1:251">
      <c r="A5" s="4" t="s">
        <v>253</v>
      </c>
      <c r="B5" s="8" t="s">
        <v>8715</v>
      </c>
      <c r="C5" s="8" t="s">
        <v>8715</v>
      </c>
      <c r="D5" s="8" t="s">
        <v>8715</v>
      </c>
      <c r="E5" s="8" t="s">
        <v>8715</v>
      </c>
      <c r="F5" s="8" t="s">
        <v>8715</v>
      </c>
      <c r="G5" s="8" t="s">
        <v>8715</v>
      </c>
      <c r="H5" s="8" t="s">
        <v>8715</v>
      </c>
      <c r="I5" s="8" t="s">
        <v>8715</v>
      </c>
      <c r="J5" s="8" t="s">
        <v>8715</v>
      </c>
      <c r="K5" s="8" t="s">
        <v>8715</v>
      </c>
      <c r="L5" s="8" t="s">
        <v>8715</v>
      </c>
      <c r="M5" s="8" t="s">
        <v>8715</v>
      </c>
      <c r="N5" s="8" t="s">
        <v>8715</v>
      </c>
      <c r="O5" s="8" t="s">
        <v>8715</v>
      </c>
      <c r="P5" s="8" t="s">
        <v>8715</v>
      </c>
      <c r="Q5" s="8" t="s">
        <v>8715</v>
      </c>
      <c r="R5" s="8" t="s">
        <v>8715</v>
      </c>
      <c r="S5" s="8" t="s">
        <v>8715</v>
      </c>
      <c r="T5" s="8" t="s">
        <v>8715</v>
      </c>
      <c r="U5" s="8" t="s">
        <v>8715</v>
      </c>
      <c r="V5" s="8" t="s">
        <v>8715</v>
      </c>
      <c r="W5" s="8" t="s">
        <v>8715</v>
      </c>
      <c r="X5" s="8" t="s">
        <v>8715</v>
      </c>
      <c r="Y5" s="8" t="s">
        <v>8715</v>
      </c>
      <c r="Z5" s="8" t="s">
        <v>8715</v>
      </c>
      <c r="AA5" s="8" t="s">
        <v>8715</v>
      </c>
      <c r="AB5" s="8" t="s">
        <v>8715</v>
      </c>
      <c r="AC5" s="8" t="s">
        <v>8715</v>
      </c>
      <c r="AD5" s="8" t="s">
        <v>8715</v>
      </c>
      <c r="AE5" s="8" t="s">
        <v>8715</v>
      </c>
      <c r="AF5" s="8" t="s">
        <v>8715</v>
      </c>
      <c r="AG5" s="8" t="s">
        <v>8715</v>
      </c>
      <c r="AH5" s="8" t="s">
        <v>8715</v>
      </c>
      <c r="AI5" s="8" t="s">
        <v>8715</v>
      </c>
      <c r="AJ5" s="8" t="s">
        <v>8715</v>
      </c>
      <c r="AK5" s="8" t="s">
        <v>8715</v>
      </c>
      <c r="AL5" s="8" t="s">
        <v>8715</v>
      </c>
      <c r="AM5" s="8" t="s">
        <v>8715</v>
      </c>
      <c r="AN5" s="8" t="s">
        <v>8715</v>
      </c>
      <c r="AO5" s="8" t="s">
        <v>8715</v>
      </c>
      <c r="AP5" s="8" t="s">
        <v>8715</v>
      </c>
      <c r="AQ5" s="8" t="s">
        <v>8715</v>
      </c>
      <c r="AR5" s="8" t="s">
        <v>8715</v>
      </c>
      <c r="AS5" s="8" t="s">
        <v>8715</v>
      </c>
      <c r="AT5" s="8" t="s">
        <v>8715</v>
      </c>
      <c r="AU5" s="8" t="s">
        <v>8715</v>
      </c>
      <c r="AV5" s="8" t="s">
        <v>8715</v>
      </c>
      <c r="AW5" s="8" t="s">
        <v>8715</v>
      </c>
      <c r="AX5" s="8" t="s">
        <v>8715</v>
      </c>
      <c r="AY5" s="8" t="s">
        <v>8715</v>
      </c>
      <c r="AZ5" s="8" t="s">
        <v>8715</v>
      </c>
      <c r="BA5" s="8" t="s">
        <v>8715</v>
      </c>
      <c r="BB5" s="8" t="s">
        <v>8715</v>
      </c>
      <c r="BC5" s="8" t="s">
        <v>8715</v>
      </c>
      <c r="BD5" s="8" t="s">
        <v>8715</v>
      </c>
      <c r="BE5" s="8" t="s">
        <v>8715</v>
      </c>
      <c r="BF5" s="8" t="s">
        <v>8715</v>
      </c>
      <c r="BG5" s="8" t="s">
        <v>8715</v>
      </c>
      <c r="BH5" s="8" t="s">
        <v>8715</v>
      </c>
      <c r="BI5" s="8" t="s">
        <v>8715</v>
      </c>
      <c r="BJ5" s="8" t="s">
        <v>8715</v>
      </c>
      <c r="BK5" s="8" t="s">
        <v>8715</v>
      </c>
      <c r="BL5" s="8" t="s">
        <v>8715</v>
      </c>
      <c r="BM5" s="8" t="s">
        <v>8715</v>
      </c>
      <c r="BN5" s="8" t="s">
        <v>8715</v>
      </c>
      <c r="BO5" s="8" t="s">
        <v>8715</v>
      </c>
      <c r="BP5" s="8" t="s">
        <v>8715</v>
      </c>
      <c r="BQ5" s="8" t="s">
        <v>8715</v>
      </c>
      <c r="BR5" s="8" t="s">
        <v>8715</v>
      </c>
      <c r="BS5" s="8" t="s">
        <v>8715</v>
      </c>
      <c r="BT5" s="8" t="s">
        <v>8715</v>
      </c>
      <c r="BU5" s="8" t="s">
        <v>8715</v>
      </c>
      <c r="BV5" s="8" t="s">
        <v>8715</v>
      </c>
      <c r="BW5" s="8" t="s">
        <v>8715</v>
      </c>
      <c r="BX5" s="8" t="s">
        <v>8715</v>
      </c>
      <c r="BY5" s="8" t="s">
        <v>8715</v>
      </c>
      <c r="BZ5" s="8" t="s">
        <v>8715</v>
      </c>
      <c r="CA5" s="8" t="s">
        <v>8715</v>
      </c>
      <c r="CB5" s="8" t="s">
        <v>8715</v>
      </c>
      <c r="CC5" s="8" t="s">
        <v>8715</v>
      </c>
      <c r="CD5" s="8" t="s">
        <v>8715</v>
      </c>
      <c r="CE5" s="8" t="s">
        <v>8715</v>
      </c>
      <c r="CF5" s="8" t="s">
        <v>8715</v>
      </c>
      <c r="CG5" s="8" t="s">
        <v>8715</v>
      </c>
      <c r="CH5" s="8" t="s">
        <v>8715</v>
      </c>
      <c r="CI5" s="8" t="s">
        <v>8715</v>
      </c>
      <c r="CJ5" s="8" t="s">
        <v>8715</v>
      </c>
      <c r="CK5" s="8" t="s">
        <v>8715</v>
      </c>
      <c r="CL5" s="8" t="s">
        <v>8715</v>
      </c>
      <c r="CM5" s="8" t="s">
        <v>8715</v>
      </c>
      <c r="CN5" s="8" t="s">
        <v>8715</v>
      </c>
      <c r="CO5" s="8" t="s">
        <v>8715</v>
      </c>
      <c r="CP5" s="8" t="s">
        <v>8715</v>
      </c>
      <c r="CQ5" s="8" t="s">
        <v>8715</v>
      </c>
      <c r="CR5" s="8" t="s">
        <v>8715</v>
      </c>
      <c r="CS5" s="8" t="s">
        <v>8715</v>
      </c>
      <c r="CT5" s="8" t="s">
        <v>8715</v>
      </c>
      <c r="CU5" s="8" t="s">
        <v>8715</v>
      </c>
      <c r="CV5" s="8" t="s">
        <v>8715</v>
      </c>
      <c r="CW5" s="8" t="s">
        <v>8715</v>
      </c>
      <c r="CX5" s="8" t="s">
        <v>8715</v>
      </c>
      <c r="CY5" s="8" t="s">
        <v>8715</v>
      </c>
      <c r="CZ5" s="8" t="s">
        <v>8715</v>
      </c>
      <c r="DA5" s="8" t="s">
        <v>8715</v>
      </c>
      <c r="DB5" s="8" t="s">
        <v>8715</v>
      </c>
      <c r="DC5" s="8" t="s">
        <v>8715</v>
      </c>
      <c r="DD5" s="8" t="s">
        <v>8715</v>
      </c>
      <c r="DE5" s="8" t="s">
        <v>8715</v>
      </c>
      <c r="DF5" s="8" t="s">
        <v>8715</v>
      </c>
      <c r="DG5" s="8" t="s">
        <v>8715</v>
      </c>
      <c r="DH5" s="8" t="s">
        <v>8715</v>
      </c>
      <c r="DI5" s="8" t="s">
        <v>8715</v>
      </c>
      <c r="DJ5" s="8" t="s">
        <v>8715</v>
      </c>
      <c r="DK5" s="8" t="s">
        <v>8715</v>
      </c>
      <c r="DL5" s="8" t="s">
        <v>8715</v>
      </c>
      <c r="DM5" s="8" t="s">
        <v>8715</v>
      </c>
      <c r="DN5" s="8" t="s">
        <v>8715</v>
      </c>
      <c r="DO5" s="8" t="s">
        <v>8715</v>
      </c>
      <c r="DP5" s="8" t="s">
        <v>8715</v>
      </c>
      <c r="DQ5" s="8" t="s">
        <v>8715</v>
      </c>
      <c r="DR5" s="8" t="s">
        <v>8715</v>
      </c>
      <c r="DS5" s="8" t="s">
        <v>8715</v>
      </c>
      <c r="DT5" s="8" t="s">
        <v>8715</v>
      </c>
      <c r="DU5" s="8" t="s">
        <v>8715</v>
      </c>
      <c r="DV5" s="8" t="s">
        <v>8715</v>
      </c>
      <c r="DW5" s="8" t="s">
        <v>8715</v>
      </c>
      <c r="DX5" s="8" t="s">
        <v>8715</v>
      </c>
      <c r="DY5" s="8" t="s">
        <v>8715</v>
      </c>
      <c r="DZ5" s="8" t="s">
        <v>8715</v>
      </c>
      <c r="EA5" s="8" t="s">
        <v>8715</v>
      </c>
      <c r="EB5" s="8" t="s">
        <v>8715</v>
      </c>
      <c r="EC5" s="8" t="s">
        <v>8715</v>
      </c>
      <c r="ED5" s="8" t="s">
        <v>8715</v>
      </c>
      <c r="EE5" s="8" t="s">
        <v>8715</v>
      </c>
      <c r="EF5" s="8" t="s">
        <v>8715</v>
      </c>
      <c r="EG5" s="8" t="s">
        <v>8715</v>
      </c>
      <c r="EH5" s="8" t="s">
        <v>8715</v>
      </c>
      <c r="EI5" s="8" t="s">
        <v>8715</v>
      </c>
      <c r="EJ5" s="8" t="s">
        <v>8715</v>
      </c>
      <c r="EK5" s="8" t="s">
        <v>8715</v>
      </c>
      <c r="EL5" s="8" t="s">
        <v>8715</v>
      </c>
      <c r="EM5" s="8" t="s">
        <v>8715</v>
      </c>
      <c r="EN5" s="8" t="s">
        <v>8715</v>
      </c>
      <c r="EO5" s="8" t="s">
        <v>8715</v>
      </c>
      <c r="EP5" s="8" t="s">
        <v>8715</v>
      </c>
      <c r="EQ5" s="8" t="s">
        <v>8715</v>
      </c>
      <c r="ER5" s="8" t="s">
        <v>8715</v>
      </c>
      <c r="ES5" s="8" t="s">
        <v>8715</v>
      </c>
      <c r="ET5" s="8" t="s">
        <v>8715</v>
      </c>
      <c r="EU5" s="8" t="s">
        <v>8715</v>
      </c>
      <c r="EV5" s="8" t="s">
        <v>8715</v>
      </c>
      <c r="EW5" s="8" t="s">
        <v>8715</v>
      </c>
      <c r="EX5" s="8" t="s">
        <v>8715</v>
      </c>
      <c r="EY5" s="8" t="s">
        <v>8715</v>
      </c>
      <c r="EZ5" s="8" t="s">
        <v>8715</v>
      </c>
      <c r="FA5" s="8" t="s">
        <v>8715</v>
      </c>
      <c r="FB5" s="8" t="s">
        <v>8715</v>
      </c>
      <c r="FC5" s="8" t="s">
        <v>8715</v>
      </c>
      <c r="FD5" s="8" t="s">
        <v>8715</v>
      </c>
      <c r="FE5" s="8" t="s">
        <v>8715</v>
      </c>
      <c r="FF5" s="8" t="s">
        <v>8715</v>
      </c>
      <c r="FG5" s="8" t="s">
        <v>8715</v>
      </c>
      <c r="FH5" s="8" t="s">
        <v>8715</v>
      </c>
      <c r="FI5" s="8" t="s">
        <v>8715</v>
      </c>
      <c r="FJ5" s="8" t="s">
        <v>8715</v>
      </c>
      <c r="FK5" s="8" t="s">
        <v>8715</v>
      </c>
      <c r="FL5" s="8" t="s">
        <v>8715</v>
      </c>
      <c r="FM5" s="8" t="s">
        <v>8715</v>
      </c>
      <c r="FN5" s="8" t="s">
        <v>8715</v>
      </c>
      <c r="FO5" s="8" t="s">
        <v>8715</v>
      </c>
      <c r="FP5" s="8" t="s">
        <v>8715</v>
      </c>
      <c r="FQ5" s="8" t="s">
        <v>8715</v>
      </c>
      <c r="FR5" s="8" t="s">
        <v>8715</v>
      </c>
      <c r="FS5" s="8" t="s">
        <v>8715</v>
      </c>
      <c r="FT5" s="8" t="s">
        <v>8715</v>
      </c>
      <c r="FU5" s="8" t="s">
        <v>8715</v>
      </c>
      <c r="FV5" s="8" t="s">
        <v>8715</v>
      </c>
      <c r="FW5" s="8" t="s">
        <v>8715</v>
      </c>
      <c r="FX5" s="8" t="s">
        <v>8715</v>
      </c>
      <c r="FY5" s="8" t="s">
        <v>8715</v>
      </c>
      <c r="FZ5" s="8" t="s">
        <v>8715</v>
      </c>
      <c r="GA5" s="8" t="s">
        <v>8715</v>
      </c>
      <c r="GB5" s="8" t="s">
        <v>8715</v>
      </c>
      <c r="GC5" s="8" t="s">
        <v>8715</v>
      </c>
      <c r="GD5" s="8" t="s">
        <v>8715</v>
      </c>
      <c r="GE5" s="8" t="s">
        <v>8715</v>
      </c>
      <c r="GF5" s="8" t="s">
        <v>8715</v>
      </c>
      <c r="GG5" s="8" t="s">
        <v>8715</v>
      </c>
      <c r="GH5" s="8" t="s">
        <v>8715</v>
      </c>
      <c r="GI5" s="8" t="s">
        <v>8715</v>
      </c>
      <c r="GJ5" s="8" t="s">
        <v>8715</v>
      </c>
      <c r="GK5" s="8" t="s">
        <v>8715</v>
      </c>
      <c r="GL5" s="8" t="s">
        <v>8715</v>
      </c>
      <c r="GM5" s="8" t="s">
        <v>8715</v>
      </c>
      <c r="GN5" s="8" t="s">
        <v>8715</v>
      </c>
      <c r="GO5" s="8" t="s">
        <v>8715</v>
      </c>
      <c r="GP5" s="8" t="s">
        <v>8715</v>
      </c>
      <c r="GQ5" s="8" t="s">
        <v>8715</v>
      </c>
      <c r="GR5" s="8" t="s">
        <v>8715</v>
      </c>
      <c r="GS5" s="8" t="s">
        <v>8715</v>
      </c>
      <c r="GT5" s="8" t="s">
        <v>8715</v>
      </c>
      <c r="GU5" s="8" t="s">
        <v>8715</v>
      </c>
      <c r="GV5" s="8" t="s">
        <v>8715</v>
      </c>
      <c r="GW5" s="8" t="s">
        <v>8715</v>
      </c>
      <c r="GX5" s="8" t="s">
        <v>8715</v>
      </c>
      <c r="GY5" s="8" t="s">
        <v>8715</v>
      </c>
      <c r="GZ5" s="8" t="s">
        <v>8715</v>
      </c>
      <c r="HA5" s="8" t="s">
        <v>8715</v>
      </c>
      <c r="HB5" s="8" t="s">
        <v>8715</v>
      </c>
      <c r="HC5" s="8" t="s">
        <v>8715</v>
      </c>
      <c r="HD5" s="8" t="s">
        <v>8715</v>
      </c>
      <c r="HE5" s="8" t="s">
        <v>8715</v>
      </c>
      <c r="HF5" s="8" t="s">
        <v>8715</v>
      </c>
      <c r="HG5" s="8" t="s">
        <v>8715</v>
      </c>
      <c r="HH5" s="8" t="s">
        <v>8715</v>
      </c>
      <c r="HI5" s="8" t="s">
        <v>8715</v>
      </c>
      <c r="HJ5" s="8" t="s">
        <v>8715</v>
      </c>
      <c r="HK5" s="8" t="s">
        <v>8715</v>
      </c>
      <c r="HL5" s="8" t="s">
        <v>8715</v>
      </c>
      <c r="HM5" s="8" t="s">
        <v>8715</v>
      </c>
      <c r="HN5" s="8" t="s">
        <v>8715</v>
      </c>
      <c r="HO5" s="8" t="s">
        <v>8715</v>
      </c>
      <c r="HP5" s="8" t="s">
        <v>8715</v>
      </c>
      <c r="HQ5" s="8" t="s">
        <v>8715</v>
      </c>
      <c r="HR5" s="8" t="s">
        <v>8715</v>
      </c>
      <c r="HS5" s="8" t="s">
        <v>8715</v>
      </c>
      <c r="HT5" s="8" t="s">
        <v>8715</v>
      </c>
      <c r="HU5" s="8" t="s">
        <v>8715</v>
      </c>
      <c r="HV5" s="8" t="s">
        <v>8715</v>
      </c>
      <c r="HW5" s="8" t="s">
        <v>8715</v>
      </c>
      <c r="HX5" s="8" t="s">
        <v>8715</v>
      </c>
      <c r="HY5" s="8" t="s">
        <v>8715</v>
      </c>
      <c r="HZ5" s="8" t="s">
        <v>8715</v>
      </c>
      <c r="IA5" s="8" t="s">
        <v>8715</v>
      </c>
      <c r="IB5" s="8" t="s">
        <v>8715</v>
      </c>
      <c r="IC5" s="8" t="s">
        <v>8715</v>
      </c>
      <c r="ID5" s="8" t="s">
        <v>8715</v>
      </c>
      <c r="IE5" s="8" t="s">
        <v>8715</v>
      </c>
      <c r="IF5" s="8" t="s">
        <v>8715</v>
      </c>
      <c r="IG5" s="8" t="s">
        <v>8715</v>
      </c>
      <c r="IH5" s="8" t="s">
        <v>8715</v>
      </c>
      <c r="II5" s="8" t="s">
        <v>8715</v>
      </c>
      <c r="IJ5" s="8" t="s">
        <v>8715</v>
      </c>
      <c r="IK5" s="8" t="s">
        <v>8715</v>
      </c>
      <c r="IL5" s="8" t="s">
        <v>8715</v>
      </c>
      <c r="IM5" s="8" t="s">
        <v>8715</v>
      </c>
      <c r="IN5" s="8" t="s">
        <v>8715</v>
      </c>
      <c r="IO5" s="8" t="s">
        <v>8715</v>
      </c>
      <c r="IP5" s="8" t="s">
        <v>8715</v>
      </c>
      <c r="IQ5" s="8" t="s">
        <v>8715</v>
      </c>
    </row>
    <row r="6" spans="1:251">
      <c r="A6" s="4" t="s">
        <v>254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255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256</v>
      </c>
      <c r="B8" s="6">
        <v>45323</v>
      </c>
      <c r="C8" s="6">
        <v>45323</v>
      </c>
      <c r="D8" s="6">
        <v>45323</v>
      </c>
      <c r="E8" s="6">
        <v>45323</v>
      </c>
      <c r="F8" s="6">
        <v>45323</v>
      </c>
      <c r="G8" s="6">
        <v>45323</v>
      </c>
      <c r="H8" s="6">
        <v>45323</v>
      </c>
      <c r="I8" s="6">
        <v>45323</v>
      </c>
      <c r="J8" s="6">
        <v>45323</v>
      </c>
      <c r="K8" s="6">
        <v>45323</v>
      </c>
      <c r="L8" s="6">
        <v>45323</v>
      </c>
      <c r="M8" s="6">
        <v>45323</v>
      </c>
      <c r="N8" s="6">
        <v>45323</v>
      </c>
      <c r="O8" s="6">
        <v>45323</v>
      </c>
      <c r="P8" s="6">
        <v>45323</v>
      </c>
      <c r="Q8" s="6">
        <v>45323</v>
      </c>
      <c r="R8" s="6">
        <v>45323</v>
      </c>
      <c r="S8" s="6">
        <v>45323</v>
      </c>
      <c r="T8" s="6">
        <v>45323</v>
      </c>
      <c r="U8" s="6">
        <v>45323</v>
      </c>
      <c r="V8" s="6">
        <v>45323</v>
      </c>
      <c r="W8" s="6">
        <v>45323</v>
      </c>
      <c r="X8" s="6">
        <v>45323</v>
      </c>
      <c r="Y8" s="6">
        <v>45323</v>
      </c>
      <c r="Z8" s="6">
        <v>45323</v>
      </c>
      <c r="AA8" s="6">
        <v>45323</v>
      </c>
      <c r="AB8" s="6">
        <v>45323</v>
      </c>
      <c r="AC8" s="6">
        <v>45323</v>
      </c>
      <c r="AD8" s="6">
        <v>45323</v>
      </c>
      <c r="AE8" s="6">
        <v>45323</v>
      </c>
      <c r="AF8" s="6">
        <v>45323</v>
      </c>
      <c r="AG8" s="6">
        <v>45323</v>
      </c>
      <c r="AH8" s="6">
        <v>45323</v>
      </c>
      <c r="AI8" s="6">
        <v>45323</v>
      </c>
      <c r="AJ8" s="6">
        <v>45323</v>
      </c>
      <c r="AK8" s="6">
        <v>45323</v>
      </c>
      <c r="AL8" s="6">
        <v>45323</v>
      </c>
      <c r="AM8" s="6">
        <v>45323</v>
      </c>
      <c r="AN8" s="6">
        <v>45323</v>
      </c>
      <c r="AO8" s="6">
        <v>45323</v>
      </c>
      <c r="AP8" s="6">
        <v>45323</v>
      </c>
      <c r="AQ8" s="6">
        <v>45323</v>
      </c>
      <c r="AR8" s="6">
        <v>45323</v>
      </c>
      <c r="AS8" s="6">
        <v>45323</v>
      </c>
      <c r="AT8" s="6">
        <v>45323</v>
      </c>
      <c r="AU8" s="6">
        <v>45323</v>
      </c>
      <c r="AV8" s="6">
        <v>45323</v>
      </c>
      <c r="AW8" s="6">
        <v>45323</v>
      </c>
      <c r="AX8" s="6">
        <v>45323</v>
      </c>
      <c r="AY8" s="6">
        <v>45323</v>
      </c>
      <c r="AZ8" s="6">
        <v>45323</v>
      </c>
      <c r="BA8" s="6">
        <v>45323</v>
      </c>
      <c r="BB8" s="6">
        <v>45323</v>
      </c>
      <c r="BC8" s="6">
        <v>45323</v>
      </c>
      <c r="BD8" s="6">
        <v>45323</v>
      </c>
      <c r="BE8" s="6">
        <v>45323</v>
      </c>
      <c r="BF8" s="6">
        <v>45323</v>
      </c>
      <c r="BG8" s="6">
        <v>45323</v>
      </c>
      <c r="BH8" s="6">
        <v>45323</v>
      </c>
      <c r="BI8" s="6">
        <v>45323</v>
      </c>
      <c r="BJ8" s="6">
        <v>45323</v>
      </c>
      <c r="BK8" s="6">
        <v>45323</v>
      </c>
      <c r="BL8" s="6">
        <v>45323</v>
      </c>
      <c r="BM8" s="6">
        <v>45323</v>
      </c>
      <c r="BN8" s="6">
        <v>45323</v>
      </c>
      <c r="BO8" s="6">
        <v>45323</v>
      </c>
      <c r="BP8" s="6">
        <v>45323</v>
      </c>
      <c r="BQ8" s="6">
        <v>45323</v>
      </c>
      <c r="BR8" s="6">
        <v>45323</v>
      </c>
      <c r="BS8" s="6">
        <v>45323</v>
      </c>
      <c r="BT8" s="6">
        <v>45323</v>
      </c>
      <c r="BU8" s="6">
        <v>45323</v>
      </c>
      <c r="BV8" s="6">
        <v>45323</v>
      </c>
      <c r="BW8" s="6">
        <v>45323</v>
      </c>
      <c r="BX8" s="6">
        <v>45323</v>
      </c>
      <c r="BY8" s="6">
        <v>45323</v>
      </c>
      <c r="BZ8" s="6">
        <v>45323</v>
      </c>
      <c r="CA8" s="6">
        <v>45323</v>
      </c>
      <c r="CB8" s="6">
        <v>45323</v>
      </c>
      <c r="CC8" s="6">
        <v>45323</v>
      </c>
      <c r="CD8" s="6">
        <v>45323</v>
      </c>
      <c r="CE8" s="6">
        <v>45323</v>
      </c>
      <c r="CF8" s="6">
        <v>45323</v>
      </c>
      <c r="CG8" s="6">
        <v>45323</v>
      </c>
      <c r="CH8" s="6">
        <v>45323</v>
      </c>
      <c r="CI8" s="6">
        <v>45323</v>
      </c>
      <c r="CJ8" s="6">
        <v>45323</v>
      </c>
      <c r="CK8" s="6">
        <v>45323</v>
      </c>
      <c r="CL8" s="6">
        <v>45323</v>
      </c>
      <c r="CM8" s="6">
        <v>45323</v>
      </c>
      <c r="CN8" s="6">
        <v>45323</v>
      </c>
      <c r="CO8" s="6">
        <v>45323</v>
      </c>
      <c r="CP8" s="6">
        <v>45323</v>
      </c>
      <c r="CQ8" s="6">
        <v>45323</v>
      </c>
      <c r="CR8" s="6">
        <v>45323</v>
      </c>
      <c r="CS8" s="6">
        <v>45323</v>
      </c>
      <c r="CT8" s="6">
        <v>45323</v>
      </c>
      <c r="CU8" s="6">
        <v>45323</v>
      </c>
      <c r="CV8" s="6">
        <v>45323</v>
      </c>
      <c r="CW8" s="6">
        <v>45323</v>
      </c>
      <c r="CX8" s="6">
        <v>45323</v>
      </c>
      <c r="CY8" s="6">
        <v>45323</v>
      </c>
      <c r="CZ8" s="6">
        <v>45323</v>
      </c>
      <c r="DA8" s="6">
        <v>45323</v>
      </c>
      <c r="DB8" s="6">
        <v>45323</v>
      </c>
      <c r="DC8" s="6">
        <v>45323</v>
      </c>
      <c r="DD8" s="6">
        <v>45323</v>
      </c>
      <c r="DE8" s="6">
        <v>45323</v>
      </c>
      <c r="DF8" s="6">
        <v>45323</v>
      </c>
      <c r="DG8" s="6">
        <v>45323</v>
      </c>
      <c r="DH8" s="6">
        <v>45323</v>
      </c>
      <c r="DI8" s="6">
        <v>45323</v>
      </c>
      <c r="DJ8" s="6">
        <v>45323</v>
      </c>
      <c r="DK8" s="6">
        <v>45323</v>
      </c>
      <c r="DL8" s="6">
        <v>45323</v>
      </c>
      <c r="DM8" s="6">
        <v>45323</v>
      </c>
      <c r="DN8" s="6">
        <v>45323</v>
      </c>
      <c r="DO8" s="6">
        <v>45323</v>
      </c>
      <c r="DP8" s="6">
        <v>45323</v>
      </c>
      <c r="DQ8" s="6">
        <v>45323</v>
      </c>
      <c r="DR8" s="6">
        <v>45323</v>
      </c>
      <c r="DS8" s="6">
        <v>45323</v>
      </c>
      <c r="DT8" s="6">
        <v>45323</v>
      </c>
      <c r="DU8" s="6">
        <v>45323</v>
      </c>
      <c r="DV8" s="6">
        <v>45323</v>
      </c>
      <c r="DW8" s="6">
        <v>45323</v>
      </c>
      <c r="DX8" s="6">
        <v>45323</v>
      </c>
      <c r="DY8" s="6">
        <v>45323</v>
      </c>
      <c r="DZ8" s="6">
        <v>45323</v>
      </c>
      <c r="EA8" s="6">
        <v>45323</v>
      </c>
      <c r="EB8" s="6">
        <v>45323</v>
      </c>
      <c r="EC8" s="6">
        <v>45323</v>
      </c>
      <c r="ED8" s="6">
        <v>45323</v>
      </c>
      <c r="EE8" s="6">
        <v>45323</v>
      </c>
      <c r="EF8" s="6">
        <v>45323</v>
      </c>
      <c r="EG8" s="6">
        <v>45323</v>
      </c>
      <c r="EH8" s="6">
        <v>45323</v>
      </c>
      <c r="EI8" s="6">
        <v>45323</v>
      </c>
      <c r="EJ8" s="6">
        <v>45323</v>
      </c>
      <c r="EK8" s="6">
        <v>45323</v>
      </c>
      <c r="EL8" s="6">
        <v>45323</v>
      </c>
      <c r="EM8" s="6">
        <v>45323</v>
      </c>
      <c r="EN8" s="6">
        <v>45323</v>
      </c>
      <c r="EO8" s="6">
        <v>45323</v>
      </c>
      <c r="EP8" s="6">
        <v>45323</v>
      </c>
      <c r="EQ8" s="6">
        <v>45323</v>
      </c>
      <c r="ER8" s="6">
        <v>45323</v>
      </c>
      <c r="ES8" s="6">
        <v>45323</v>
      </c>
      <c r="ET8" s="6">
        <v>45323</v>
      </c>
      <c r="EU8" s="6">
        <v>45323</v>
      </c>
      <c r="EV8" s="6">
        <v>45323</v>
      </c>
      <c r="EW8" s="6">
        <v>45323</v>
      </c>
      <c r="EX8" s="6">
        <v>45323</v>
      </c>
      <c r="EY8" s="6">
        <v>45323</v>
      </c>
      <c r="EZ8" s="6">
        <v>45323</v>
      </c>
      <c r="FA8" s="6">
        <v>45323</v>
      </c>
      <c r="FB8" s="6">
        <v>45323</v>
      </c>
      <c r="FC8" s="6">
        <v>45323</v>
      </c>
      <c r="FD8" s="6">
        <v>45323</v>
      </c>
      <c r="FE8" s="6">
        <v>45323</v>
      </c>
      <c r="FF8" s="6">
        <v>45323</v>
      </c>
      <c r="FG8" s="6">
        <v>45323</v>
      </c>
      <c r="FH8" s="6">
        <v>45323</v>
      </c>
      <c r="FI8" s="6">
        <v>45323</v>
      </c>
      <c r="FJ8" s="6">
        <v>45323</v>
      </c>
      <c r="FK8" s="6">
        <v>45323</v>
      </c>
      <c r="FL8" s="6">
        <v>45323</v>
      </c>
      <c r="FM8" s="6">
        <v>45323</v>
      </c>
      <c r="FN8" s="6">
        <v>45323</v>
      </c>
      <c r="FO8" s="6">
        <v>45323</v>
      </c>
      <c r="FP8" s="6">
        <v>45323</v>
      </c>
      <c r="FQ8" s="6">
        <v>45323</v>
      </c>
      <c r="FR8" s="6">
        <v>45323</v>
      </c>
      <c r="FS8" s="6">
        <v>45323</v>
      </c>
      <c r="FT8" s="6">
        <v>45323</v>
      </c>
      <c r="FU8" s="6">
        <v>45323</v>
      </c>
      <c r="FV8" s="6">
        <v>45323</v>
      </c>
      <c r="FW8" s="6">
        <v>45323</v>
      </c>
      <c r="FX8" s="6">
        <v>45323</v>
      </c>
      <c r="FY8" s="6">
        <v>45323</v>
      </c>
      <c r="FZ8" s="6">
        <v>45323</v>
      </c>
      <c r="GA8" s="6">
        <v>45323</v>
      </c>
      <c r="GB8" s="6">
        <v>45323</v>
      </c>
      <c r="GC8" s="6">
        <v>45323</v>
      </c>
      <c r="GD8" s="6">
        <v>45323</v>
      </c>
      <c r="GE8" s="6">
        <v>45323</v>
      </c>
      <c r="GF8" s="6">
        <v>45323</v>
      </c>
      <c r="GG8" s="6">
        <v>45323</v>
      </c>
      <c r="GH8" s="6">
        <v>45323</v>
      </c>
      <c r="GI8" s="6">
        <v>45323</v>
      </c>
      <c r="GJ8" s="6">
        <v>45323</v>
      </c>
      <c r="GK8" s="6">
        <v>45323</v>
      </c>
      <c r="GL8" s="6">
        <v>45323</v>
      </c>
      <c r="GM8" s="6">
        <v>45323</v>
      </c>
      <c r="GN8" s="6">
        <v>45323</v>
      </c>
      <c r="GO8" s="6">
        <v>45323</v>
      </c>
      <c r="GP8" s="6">
        <v>45323</v>
      </c>
      <c r="GQ8" s="6">
        <v>45323</v>
      </c>
      <c r="GR8" s="6">
        <v>45323</v>
      </c>
      <c r="GS8" s="6">
        <v>45323</v>
      </c>
      <c r="GT8" s="6">
        <v>45323</v>
      </c>
      <c r="GU8" s="6">
        <v>45323</v>
      </c>
      <c r="GV8" s="6">
        <v>45323</v>
      </c>
      <c r="GW8" s="6">
        <v>45323</v>
      </c>
      <c r="GX8" s="6">
        <v>45323</v>
      </c>
      <c r="GY8" s="6">
        <v>45323</v>
      </c>
      <c r="GZ8" s="6">
        <v>45323</v>
      </c>
      <c r="HA8" s="6">
        <v>45323</v>
      </c>
      <c r="HB8" s="6">
        <v>45323</v>
      </c>
      <c r="HC8" s="6">
        <v>45323</v>
      </c>
      <c r="HD8" s="6">
        <v>45323</v>
      </c>
      <c r="HE8" s="6">
        <v>45323</v>
      </c>
      <c r="HF8" s="6">
        <v>45323</v>
      </c>
      <c r="HG8" s="6">
        <v>45323</v>
      </c>
      <c r="HH8" s="6">
        <v>45323</v>
      </c>
      <c r="HI8" s="6">
        <v>45323</v>
      </c>
      <c r="HJ8" s="6">
        <v>45323</v>
      </c>
      <c r="HK8" s="6">
        <v>45323</v>
      </c>
      <c r="HL8" s="6">
        <v>45323</v>
      </c>
      <c r="HM8" s="6">
        <v>45323</v>
      </c>
      <c r="HN8" s="6">
        <v>45323</v>
      </c>
      <c r="HO8" s="6">
        <v>45323</v>
      </c>
      <c r="HP8" s="6">
        <v>45323</v>
      </c>
      <c r="HQ8" s="6">
        <v>45323</v>
      </c>
      <c r="HR8" s="6">
        <v>45323</v>
      </c>
      <c r="HS8" s="6">
        <v>45323</v>
      </c>
      <c r="HT8" s="6">
        <v>45323</v>
      </c>
      <c r="HU8" s="6">
        <v>45323</v>
      </c>
      <c r="HV8" s="6">
        <v>45323</v>
      </c>
      <c r="HW8" s="6">
        <v>45323</v>
      </c>
      <c r="HX8" s="6">
        <v>45323</v>
      </c>
      <c r="HY8" s="6">
        <v>45323</v>
      </c>
      <c r="HZ8" s="6">
        <v>45323</v>
      </c>
      <c r="IA8" s="6">
        <v>45323</v>
      </c>
      <c r="IB8" s="6">
        <v>45323</v>
      </c>
      <c r="IC8" s="6">
        <v>45323</v>
      </c>
      <c r="ID8" s="6">
        <v>45323</v>
      </c>
      <c r="IE8" s="6">
        <v>45323</v>
      </c>
      <c r="IF8" s="6">
        <v>45323</v>
      </c>
      <c r="IG8" s="6">
        <v>45323</v>
      </c>
      <c r="IH8" s="6">
        <v>45323</v>
      </c>
      <c r="II8" s="6">
        <v>45323</v>
      </c>
      <c r="IJ8" s="6">
        <v>45323</v>
      </c>
      <c r="IK8" s="6">
        <v>45323</v>
      </c>
      <c r="IL8" s="6">
        <v>45323</v>
      </c>
      <c r="IM8" s="6">
        <v>45323</v>
      </c>
      <c r="IN8" s="6">
        <v>45323</v>
      </c>
      <c r="IO8" s="6">
        <v>45323</v>
      </c>
      <c r="IP8" s="6">
        <v>45323</v>
      </c>
      <c r="IQ8" s="6">
        <v>45323</v>
      </c>
    </row>
    <row r="9" spans="1:251">
      <c r="A9" s="4" t="s">
        <v>257</v>
      </c>
      <c r="B9" s="1">
        <v>10</v>
      </c>
      <c r="C9" s="1">
        <v>10</v>
      </c>
      <c r="D9" s="1">
        <v>10</v>
      </c>
      <c r="E9" s="1">
        <v>10</v>
      </c>
      <c r="F9" s="1">
        <v>10</v>
      </c>
      <c r="G9" s="1">
        <v>10</v>
      </c>
      <c r="H9" s="1">
        <v>10</v>
      </c>
      <c r="I9" s="1">
        <v>10</v>
      </c>
      <c r="J9" s="1">
        <v>10</v>
      </c>
      <c r="K9" s="1">
        <v>10</v>
      </c>
      <c r="L9" s="1">
        <v>10</v>
      </c>
      <c r="M9" s="1">
        <v>10</v>
      </c>
      <c r="N9" s="1">
        <v>10</v>
      </c>
      <c r="O9" s="1">
        <v>10</v>
      </c>
      <c r="P9" s="1">
        <v>10</v>
      </c>
      <c r="Q9" s="1">
        <v>10</v>
      </c>
      <c r="R9" s="1">
        <v>10</v>
      </c>
      <c r="S9" s="1">
        <v>10</v>
      </c>
      <c r="T9" s="1">
        <v>10</v>
      </c>
      <c r="U9" s="1">
        <v>10</v>
      </c>
      <c r="V9" s="1">
        <v>10</v>
      </c>
      <c r="W9" s="1">
        <v>10</v>
      </c>
      <c r="X9" s="1">
        <v>10</v>
      </c>
      <c r="Y9" s="1">
        <v>10</v>
      </c>
      <c r="Z9" s="1">
        <v>10</v>
      </c>
      <c r="AA9" s="1">
        <v>10</v>
      </c>
      <c r="AB9" s="1">
        <v>10</v>
      </c>
      <c r="AC9" s="1">
        <v>10</v>
      </c>
      <c r="AD9" s="1">
        <v>10</v>
      </c>
      <c r="AE9" s="1">
        <v>10</v>
      </c>
      <c r="AF9" s="1">
        <v>10</v>
      </c>
      <c r="AG9" s="1">
        <v>10</v>
      </c>
      <c r="AH9" s="1">
        <v>10</v>
      </c>
      <c r="AI9" s="1">
        <v>10</v>
      </c>
      <c r="AJ9" s="1">
        <v>10</v>
      </c>
      <c r="AK9" s="1">
        <v>10</v>
      </c>
      <c r="AL9" s="1">
        <v>10</v>
      </c>
      <c r="AM9" s="1">
        <v>10</v>
      </c>
      <c r="AN9" s="1">
        <v>10</v>
      </c>
      <c r="AO9" s="1">
        <v>10</v>
      </c>
      <c r="AP9" s="1">
        <v>10</v>
      </c>
      <c r="AQ9" s="1">
        <v>10</v>
      </c>
      <c r="AR9" s="1">
        <v>10</v>
      </c>
      <c r="AS9" s="1">
        <v>10</v>
      </c>
      <c r="AT9" s="1">
        <v>10</v>
      </c>
      <c r="AU9" s="1">
        <v>10</v>
      </c>
      <c r="AV9" s="1">
        <v>10</v>
      </c>
      <c r="AW9" s="1">
        <v>10</v>
      </c>
      <c r="AX9" s="1">
        <v>10</v>
      </c>
      <c r="AY9" s="1">
        <v>10</v>
      </c>
      <c r="AZ9" s="1">
        <v>10</v>
      </c>
      <c r="BA9" s="1">
        <v>10</v>
      </c>
      <c r="BB9" s="1">
        <v>10</v>
      </c>
      <c r="BC9" s="1">
        <v>10</v>
      </c>
      <c r="BD9" s="1">
        <v>10</v>
      </c>
      <c r="BE9" s="1">
        <v>10</v>
      </c>
      <c r="BF9" s="1">
        <v>10</v>
      </c>
      <c r="BG9" s="1">
        <v>10</v>
      </c>
      <c r="BH9" s="1">
        <v>10</v>
      </c>
      <c r="BI9" s="1">
        <v>10</v>
      </c>
      <c r="BJ9" s="1">
        <v>10</v>
      </c>
      <c r="BK9" s="1">
        <v>10</v>
      </c>
      <c r="BL9" s="1">
        <v>10</v>
      </c>
      <c r="BM9" s="1">
        <v>10</v>
      </c>
      <c r="BN9" s="1">
        <v>10</v>
      </c>
      <c r="BO9" s="1">
        <v>10</v>
      </c>
      <c r="BP9" s="1">
        <v>10</v>
      </c>
      <c r="BQ9" s="1">
        <v>10</v>
      </c>
      <c r="BR9" s="1">
        <v>10</v>
      </c>
      <c r="BS9" s="1">
        <v>10</v>
      </c>
      <c r="BT9" s="1">
        <v>10</v>
      </c>
      <c r="BU9" s="1">
        <v>10</v>
      </c>
      <c r="BV9" s="1">
        <v>10</v>
      </c>
      <c r="BW9" s="1">
        <v>10</v>
      </c>
      <c r="BX9" s="1">
        <v>10</v>
      </c>
      <c r="BY9" s="1">
        <v>10</v>
      </c>
      <c r="BZ9" s="1">
        <v>10</v>
      </c>
      <c r="CA9" s="1">
        <v>10</v>
      </c>
      <c r="CB9" s="1">
        <v>10</v>
      </c>
      <c r="CC9" s="1">
        <v>10</v>
      </c>
      <c r="CD9" s="1">
        <v>10</v>
      </c>
      <c r="CE9" s="1">
        <v>10</v>
      </c>
      <c r="CF9" s="1">
        <v>10</v>
      </c>
      <c r="CG9" s="1">
        <v>10</v>
      </c>
      <c r="CH9" s="1">
        <v>10</v>
      </c>
      <c r="CI9" s="1">
        <v>10</v>
      </c>
      <c r="CJ9" s="1">
        <v>10</v>
      </c>
      <c r="CK9" s="1">
        <v>10</v>
      </c>
      <c r="CL9" s="1">
        <v>10</v>
      </c>
      <c r="CM9" s="1">
        <v>10</v>
      </c>
      <c r="CN9" s="1">
        <v>10</v>
      </c>
      <c r="CO9" s="1">
        <v>10</v>
      </c>
      <c r="CP9" s="1">
        <v>10</v>
      </c>
      <c r="CQ9" s="1">
        <v>10</v>
      </c>
      <c r="CR9" s="1">
        <v>10</v>
      </c>
      <c r="CS9" s="1">
        <v>10</v>
      </c>
      <c r="CT9" s="1">
        <v>10</v>
      </c>
      <c r="CU9" s="1">
        <v>10</v>
      </c>
      <c r="CV9" s="1">
        <v>10</v>
      </c>
      <c r="CW9" s="1">
        <v>10</v>
      </c>
      <c r="CX9" s="1">
        <v>10</v>
      </c>
      <c r="CY9" s="1">
        <v>10</v>
      </c>
      <c r="CZ9" s="1">
        <v>10</v>
      </c>
      <c r="DA9" s="1">
        <v>10</v>
      </c>
      <c r="DB9" s="1">
        <v>10</v>
      </c>
      <c r="DC9" s="1">
        <v>10</v>
      </c>
      <c r="DD9" s="1">
        <v>10</v>
      </c>
      <c r="DE9" s="1">
        <v>10</v>
      </c>
      <c r="DF9" s="1">
        <v>10</v>
      </c>
      <c r="DG9" s="1">
        <v>10</v>
      </c>
      <c r="DH9" s="1">
        <v>10</v>
      </c>
      <c r="DI9" s="1">
        <v>10</v>
      </c>
      <c r="DJ9" s="1">
        <v>10</v>
      </c>
      <c r="DK9" s="1">
        <v>10</v>
      </c>
      <c r="DL9" s="1">
        <v>10</v>
      </c>
      <c r="DM9" s="1">
        <v>10</v>
      </c>
      <c r="DN9" s="1">
        <v>10</v>
      </c>
      <c r="DO9" s="1">
        <v>10</v>
      </c>
      <c r="DP9" s="1">
        <v>10</v>
      </c>
      <c r="DQ9" s="1">
        <v>10</v>
      </c>
      <c r="DR9" s="1">
        <v>10</v>
      </c>
      <c r="DS9" s="1">
        <v>10</v>
      </c>
      <c r="DT9" s="1">
        <v>10</v>
      </c>
      <c r="DU9" s="1">
        <v>10</v>
      </c>
      <c r="DV9" s="1">
        <v>10</v>
      </c>
      <c r="DW9" s="1">
        <v>10</v>
      </c>
      <c r="DX9" s="1">
        <v>10</v>
      </c>
      <c r="DY9" s="1">
        <v>10</v>
      </c>
      <c r="DZ9" s="1">
        <v>10</v>
      </c>
      <c r="EA9" s="1">
        <v>10</v>
      </c>
      <c r="EB9" s="1">
        <v>10</v>
      </c>
      <c r="EC9" s="1">
        <v>10</v>
      </c>
      <c r="ED9" s="1">
        <v>10</v>
      </c>
      <c r="EE9" s="1">
        <v>10</v>
      </c>
      <c r="EF9" s="1">
        <v>10</v>
      </c>
      <c r="EG9" s="1">
        <v>10</v>
      </c>
      <c r="EH9" s="1">
        <v>10</v>
      </c>
      <c r="EI9" s="1">
        <v>10</v>
      </c>
      <c r="EJ9" s="1">
        <v>10</v>
      </c>
      <c r="EK9" s="1">
        <v>10</v>
      </c>
      <c r="EL9" s="1">
        <v>10</v>
      </c>
      <c r="EM9" s="1">
        <v>10</v>
      </c>
      <c r="EN9" s="1">
        <v>10</v>
      </c>
      <c r="EO9" s="1">
        <v>10</v>
      </c>
      <c r="EP9" s="1">
        <v>10</v>
      </c>
      <c r="EQ9" s="1">
        <v>10</v>
      </c>
      <c r="ER9" s="1">
        <v>10</v>
      </c>
      <c r="ES9" s="1">
        <v>10</v>
      </c>
      <c r="ET9" s="1">
        <v>10</v>
      </c>
      <c r="EU9" s="1">
        <v>10</v>
      </c>
      <c r="EV9" s="1">
        <v>10</v>
      </c>
      <c r="EW9" s="1">
        <v>10</v>
      </c>
      <c r="EX9" s="1">
        <v>10</v>
      </c>
      <c r="EY9" s="1">
        <v>10</v>
      </c>
      <c r="EZ9" s="1">
        <v>10</v>
      </c>
      <c r="FA9" s="1">
        <v>10</v>
      </c>
      <c r="FB9" s="1">
        <v>10</v>
      </c>
      <c r="FC9" s="1">
        <v>10</v>
      </c>
      <c r="FD9" s="1">
        <v>10</v>
      </c>
      <c r="FE9" s="1">
        <v>10</v>
      </c>
      <c r="FF9" s="1">
        <v>10</v>
      </c>
      <c r="FG9" s="1">
        <v>10</v>
      </c>
      <c r="FH9" s="1">
        <v>10</v>
      </c>
      <c r="FI9" s="1">
        <v>10</v>
      </c>
      <c r="FJ9" s="1">
        <v>10</v>
      </c>
      <c r="FK9" s="1">
        <v>10</v>
      </c>
      <c r="FL9" s="1">
        <v>10</v>
      </c>
      <c r="FM9" s="1">
        <v>10</v>
      </c>
      <c r="FN9" s="1">
        <v>10</v>
      </c>
      <c r="FO9" s="1">
        <v>10</v>
      </c>
      <c r="FP9" s="1">
        <v>10</v>
      </c>
      <c r="FQ9" s="1">
        <v>10</v>
      </c>
      <c r="FR9" s="1">
        <v>10</v>
      </c>
      <c r="FS9" s="1">
        <v>10</v>
      </c>
      <c r="FT9" s="1">
        <v>10</v>
      </c>
      <c r="FU9" s="1">
        <v>10</v>
      </c>
      <c r="FV9" s="1">
        <v>10</v>
      </c>
      <c r="FW9" s="1">
        <v>10</v>
      </c>
      <c r="FX9" s="1">
        <v>10</v>
      </c>
      <c r="FY9" s="1">
        <v>10</v>
      </c>
      <c r="FZ9" s="1">
        <v>10</v>
      </c>
      <c r="GA9" s="1">
        <v>10</v>
      </c>
      <c r="GB9" s="1">
        <v>10</v>
      </c>
      <c r="GC9" s="1">
        <v>10</v>
      </c>
      <c r="GD9" s="1">
        <v>10</v>
      </c>
      <c r="GE9" s="1">
        <v>10</v>
      </c>
      <c r="GF9" s="1">
        <v>10</v>
      </c>
      <c r="GG9" s="1">
        <v>10</v>
      </c>
      <c r="GH9" s="1">
        <v>10</v>
      </c>
      <c r="GI9" s="1">
        <v>10</v>
      </c>
      <c r="GJ9" s="1">
        <v>10</v>
      </c>
      <c r="GK9" s="1">
        <v>10</v>
      </c>
      <c r="GL9" s="1">
        <v>10</v>
      </c>
      <c r="GM9" s="1">
        <v>10</v>
      </c>
      <c r="GN9" s="1">
        <v>10</v>
      </c>
      <c r="GO9" s="1">
        <v>10</v>
      </c>
      <c r="GP9" s="1">
        <v>10</v>
      </c>
      <c r="GQ9" s="1">
        <v>10</v>
      </c>
      <c r="GR9" s="1">
        <v>10</v>
      </c>
      <c r="GS9" s="1">
        <v>10</v>
      </c>
      <c r="GT9" s="1">
        <v>10</v>
      </c>
      <c r="GU9" s="1">
        <v>10</v>
      </c>
      <c r="GV9" s="1">
        <v>10</v>
      </c>
      <c r="GW9" s="1">
        <v>10</v>
      </c>
      <c r="GX9" s="1">
        <v>10</v>
      </c>
      <c r="GY9" s="1">
        <v>10</v>
      </c>
      <c r="GZ9" s="1">
        <v>10</v>
      </c>
      <c r="HA9" s="1">
        <v>10</v>
      </c>
      <c r="HB9" s="1">
        <v>10</v>
      </c>
      <c r="HC9" s="1">
        <v>10</v>
      </c>
      <c r="HD9" s="1">
        <v>10</v>
      </c>
      <c r="HE9" s="1">
        <v>10</v>
      </c>
      <c r="HF9" s="1">
        <v>10</v>
      </c>
      <c r="HG9" s="1">
        <v>10</v>
      </c>
      <c r="HH9" s="1">
        <v>10</v>
      </c>
      <c r="HI9" s="1">
        <v>10</v>
      </c>
      <c r="HJ9" s="1">
        <v>10</v>
      </c>
      <c r="HK9" s="1">
        <v>10</v>
      </c>
      <c r="HL9" s="1">
        <v>10</v>
      </c>
      <c r="HM9" s="1">
        <v>10</v>
      </c>
      <c r="HN9" s="1">
        <v>10</v>
      </c>
      <c r="HO9" s="1">
        <v>10</v>
      </c>
      <c r="HP9" s="1">
        <v>10</v>
      </c>
      <c r="HQ9" s="1">
        <v>10</v>
      </c>
      <c r="HR9" s="1">
        <v>10</v>
      </c>
      <c r="HS9" s="1">
        <v>10</v>
      </c>
      <c r="HT9" s="1">
        <v>10</v>
      </c>
      <c r="HU9" s="1">
        <v>10</v>
      </c>
      <c r="HV9" s="1">
        <v>10</v>
      </c>
      <c r="HW9" s="1">
        <v>10</v>
      </c>
      <c r="HX9" s="1">
        <v>10</v>
      </c>
      <c r="HY9" s="1">
        <v>10</v>
      </c>
      <c r="HZ9" s="1">
        <v>10</v>
      </c>
      <c r="IA9" s="1">
        <v>10</v>
      </c>
      <c r="IB9" s="1">
        <v>10</v>
      </c>
      <c r="IC9" s="1">
        <v>10</v>
      </c>
      <c r="ID9" s="1">
        <v>10</v>
      </c>
      <c r="IE9" s="1">
        <v>10</v>
      </c>
      <c r="IF9" s="1">
        <v>10</v>
      </c>
      <c r="IG9" s="1">
        <v>10</v>
      </c>
      <c r="IH9" s="1">
        <v>10</v>
      </c>
      <c r="II9" s="1">
        <v>10</v>
      </c>
      <c r="IJ9" s="1">
        <v>10</v>
      </c>
      <c r="IK9" s="1">
        <v>10</v>
      </c>
      <c r="IL9" s="1">
        <v>10</v>
      </c>
      <c r="IM9" s="1">
        <v>10</v>
      </c>
      <c r="IN9" s="1">
        <v>10</v>
      </c>
      <c r="IO9" s="1">
        <v>10</v>
      </c>
      <c r="IP9" s="1">
        <v>10</v>
      </c>
      <c r="IQ9" s="1">
        <v>10</v>
      </c>
    </row>
    <row r="10" spans="1:251">
      <c r="A10" s="4" t="s">
        <v>258</v>
      </c>
      <c r="B10" s="8" t="s">
        <v>2762</v>
      </c>
      <c r="C10" s="8" t="s">
        <v>2763</v>
      </c>
      <c r="D10" s="8" t="s">
        <v>2764</v>
      </c>
      <c r="E10" s="8" t="s">
        <v>2765</v>
      </c>
      <c r="F10" s="8" t="s">
        <v>2766</v>
      </c>
      <c r="G10" s="8" t="s">
        <v>2767</v>
      </c>
      <c r="H10" s="8" t="s">
        <v>2768</v>
      </c>
      <c r="I10" s="8" t="s">
        <v>2769</v>
      </c>
      <c r="J10" s="8" t="s">
        <v>2770</v>
      </c>
      <c r="K10" s="8" t="s">
        <v>2771</v>
      </c>
      <c r="L10" s="8" t="s">
        <v>2772</v>
      </c>
      <c r="M10" s="8" t="s">
        <v>2773</v>
      </c>
      <c r="N10" s="8" t="s">
        <v>2774</v>
      </c>
      <c r="O10" s="8" t="s">
        <v>2775</v>
      </c>
      <c r="P10" s="8" t="s">
        <v>2776</v>
      </c>
      <c r="Q10" s="8" t="s">
        <v>2777</v>
      </c>
      <c r="R10" s="8" t="s">
        <v>2778</v>
      </c>
      <c r="S10" s="8" t="s">
        <v>2779</v>
      </c>
      <c r="T10" s="8" t="s">
        <v>2780</v>
      </c>
      <c r="U10" s="8" t="s">
        <v>2781</v>
      </c>
      <c r="V10" s="8" t="s">
        <v>2782</v>
      </c>
      <c r="W10" s="8" t="s">
        <v>2783</v>
      </c>
      <c r="X10" s="8" t="s">
        <v>2784</v>
      </c>
      <c r="Y10" s="8" t="s">
        <v>2785</v>
      </c>
      <c r="Z10" s="8" t="s">
        <v>2786</v>
      </c>
      <c r="AA10" s="8" t="s">
        <v>2787</v>
      </c>
      <c r="AB10" s="8" t="s">
        <v>2788</v>
      </c>
      <c r="AC10" s="8" t="s">
        <v>2789</v>
      </c>
      <c r="AD10" s="8" t="s">
        <v>2790</v>
      </c>
      <c r="AE10" s="8" t="s">
        <v>2791</v>
      </c>
      <c r="AF10" s="8" t="s">
        <v>2792</v>
      </c>
      <c r="AG10" s="8" t="s">
        <v>2793</v>
      </c>
      <c r="AH10" s="8" t="s">
        <v>2794</v>
      </c>
      <c r="AI10" s="8" t="s">
        <v>2795</v>
      </c>
      <c r="AJ10" s="8" t="s">
        <v>2796</v>
      </c>
      <c r="AK10" s="8" t="s">
        <v>2797</v>
      </c>
      <c r="AL10" s="8" t="s">
        <v>2798</v>
      </c>
      <c r="AM10" s="8" t="s">
        <v>2799</v>
      </c>
      <c r="AN10" s="8" t="s">
        <v>2800</v>
      </c>
      <c r="AO10" s="8" t="s">
        <v>2801</v>
      </c>
      <c r="AP10" s="8" t="s">
        <v>2802</v>
      </c>
      <c r="AQ10" s="8" t="s">
        <v>2803</v>
      </c>
      <c r="AR10" s="8" t="s">
        <v>2804</v>
      </c>
      <c r="AS10" s="8" t="s">
        <v>2805</v>
      </c>
      <c r="AT10" s="8" t="s">
        <v>2806</v>
      </c>
      <c r="AU10" s="8" t="s">
        <v>2807</v>
      </c>
      <c r="AV10" s="8" t="s">
        <v>2808</v>
      </c>
      <c r="AW10" s="8" t="s">
        <v>2809</v>
      </c>
      <c r="AX10" s="8" t="s">
        <v>2810</v>
      </c>
      <c r="AY10" s="8" t="s">
        <v>2811</v>
      </c>
      <c r="AZ10" s="8" t="s">
        <v>2812</v>
      </c>
      <c r="BA10" s="8" t="s">
        <v>2813</v>
      </c>
      <c r="BB10" s="8" t="s">
        <v>2814</v>
      </c>
      <c r="BC10" s="8" t="s">
        <v>2815</v>
      </c>
      <c r="BD10" s="8" t="s">
        <v>2816</v>
      </c>
      <c r="BE10" s="8" t="s">
        <v>2817</v>
      </c>
      <c r="BF10" s="8" t="s">
        <v>2818</v>
      </c>
      <c r="BG10" s="8" t="s">
        <v>2819</v>
      </c>
      <c r="BH10" s="8" t="s">
        <v>2820</v>
      </c>
      <c r="BI10" s="8" t="s">
        <v>2821</v>
      </c>
      <c r="BJ10" s="8" t="s">
        <v>2822</v>
      </c>
      <c r="BK10" s="8" t="s">
        <v>2823</v>
      </c>
      <c r="BL10" s="8" t="s">
        <v>2824</v>
      </c>
      <c r="BM10" s="8" t="s">
        <v>2825</v>
      </c>
      <c r="BN10" s="8" t="s">
        <v>2826</v>
      </c>
      <c r="BO10" s="8" t="s">
        <v>2827</v>
      </c>
      <c r="BP10" s="8" t="s">
        <v>2828</v>
      </c>
      <c r="BQ10" s="8" t="s">
        <v>2829</v>
      </c>
      <c r="BR10" s="8" t="s">
        <v>2830</v>
      </c>
      <c r="BS10" s="8" t="s">
        <v>2831</v>
      </c>
      <c r="BT10" s="8" t="s">
        <v>2832</v>
      </c>
      <c r="BU10" s="8" t="s">
        <v>2833</v>
      </c>
      <c r="BV10" s="8" t="s">
        <v>2834</v>
      </c>
      <c r="BW10" s="8" t="s">
        <v>2835</v>
      </c>
      <c r="BX10" s="8" t="s">
        <v>2836</v>
      </c>
      <c r="BY10" s="8" t="s">
        <v>2837</v>
      </c>
      <c r="BZ10" s="8" t="s">
        <v>2838</v>
      </c>
      <c r="CA10" s="8" t="s">
        <v>2839</v>
      </c>
      <c r="CB10" s="8" t="s">
        <v>2840</v>
      </c>
      <c r="CC10" s="8" t="s">
        <v>2841</v>
      </c>
      <c r="CD10" s="8" t="s">
        <v>2842</v>
      </c>
      <c r="CE10" s="8" t="s">
        <v>2843</v>
      </c>
      <c r="CF10" s="8" t="s">
        <v>2844</v>
      </c>
      <c r="CG10" s="8" t="s">
        <v>2845</v>
      </c>
      <c r="CH10" s="8" t="s">
        <v>2846</v>
      </c>
      <c r="CI10" s="8" t="s">
        <v>2847</v>
      </c>
      <c r="CJ10" s="8" t="s">
        <v>2848</v>
      </c>
      <c r="CK10" s="8" t="s">
        <v>2849</v>
      </c>
      <c r="CL10" s="8" t="s">
        <v>2850</v>
      </c>
      <c r="CM10" s="8" t="s">
        <v>2851</v>
      </c>
      <c r="CN10" s="8" t="s">
        <v>2852</v>
      </c>
      <c r="CO10" s="8" t="s">
        <v>2853</v>
      </c>
      <c r="CP10" s="8" t="s">
        <v>2854</v>
      </c>
      <c r="CQ10" s="8" t="s">
        <v>2855</v>
      </c>
      <c r="CR10" s="8" t="s">
        <v>2856</v>
      </c>
      <c r="CS10" s="8" t="s">
        <v>2857</v>
      </c>
      <c r="CT10" s="8" t="s">
        <v>2858</v>
      </c>
      <c r="CU10" s="8" t="s">
        <v>2859</v>
      </c>
      <c r="CV10" s="8" t="s">
        <v>2860</v>
      </c>
      <c r="CW10" s="8" t="s">
        <v>2861</v>
      </c>
      <c r="CX10" s="8" t="s">
        <v>2862</v>
      </c>
      <c r="CY10" s="8" t="s">
        <v>2863</v>
      </c>
      <c r="CZ10" s="8" t="s">
        <v>2864</v>
      </c>
      <c r="DA10" s="8" t="s">
        <v>2865</v>
      </c>
      <c r="DB10" s="8" t="s">
        <v>2866</v>
      </c>
      <c r="DC10" s="8" t="s">
        <v>2867</v>
      </c>
      <c r="DD10" s="8" t="s">
        <v>2868</v>
      </c>
      <c r="DE10" s="8" t="s">
        <v>2869</v>
      </c>
      <c r="DF10" s="8" t="s">
        <v>2870</v>
      </c>
      <c r="DG10" s="8" t="s">
        <v>2871</v>
      </c>
      <c r="DH10" s="8" t="s">
        <v>2872</v>
      </c>
      <c r="DI10" s="8" t="s">
        <v>2873</v>
      </c>
      <c r="DJ10" s="8" t="s">
        <v>2874</v>
      </c>
      <c r="DK10" s="8" t="s">
        <v>2875</v>
      </c>
      <c r="DL10" s="8" t="s">
        <v>2876</v>
      </c>
      <c r="DM10" s="8" t="s">
        <v>2877</v>
      </c>
      <c r="DN10" s="8" t="s">
        <v>2878</v>
      </c>
      <c r="DO10" s="8" t="s">
        <v>2879</v>
      </c>
      <c r="DP10" s="8" t="s">
        <v>2880</v>
      </c>
      <c r="DQ10" s="8" t="s">
        <v>2881</v>
      </c>
      <c r="DR10" s="8" t="s">
        <v>2882</v>
      </c>
      <c r="DS10" s="8" t="s">
        <v>2883</v>
      </c>
      <c r="DT10" s="8" t="s">
        <v>2884</v>
      </c>
      <c r="DU10" s="8" t="s">
        <v>2885</v>
      </c>
      <c r="DV10" s="8" t="s">
        <v>2886</v>
      </c>
      <c r="DW10" s="8" t="s">
        <v>2887</v>
      </c>
      <c r="DX10" s="8" t="s">
        <v>2888</v>
      </c>
      <c r="DY10" s="8" t="s">
        <v>2889</v>
      </c>
      <c r="DZ10" s="8" t="s">
        <v>2890</v>
      </c>
      <c r="EA10" s="8" t="s">
        <v>2891</v>
      </c>
      <c r="EB10" s="8" t="s">
        <v>2892</v>
      </c>
      <c r="EC10" s="8" t="s">
        <v>2893</v>
      </c>
      <c r="ED10" s="8" t="s">
        <v>2894</v>
      </c>
      <c r="EE10" s="8" t="s">
        <v>2895</v>
      </c>
      <c r="EF10" s="8" t="s">
        <v>2896</v>
      </c>
      <c r="EG10" s="8" t="s">
        <v>2897</v>
      </c>
      <c r="EH10" s="8" t="s">
        <v>2898</v>
      </c>
      <c r="EI10" s="8" t="s">
        <v>2899</v>
      </c>
      <c r="EJ10" s="8" t="s">
        <v>2900</v>
      </c>
      <c r="EK10" s="8" t="s">
        <v>2901</v>
      </c>
      <c r="EL10" s="8" t="s">
        <v>2902</v>
      </c>
      <c r="EM10" s="8" t="s">
        <v>2903</v>
      </c>
      <c r="EN10" s="8" t="s">
        <v>2904</v>
      </c>
      <c r="EO10" s="8" t="s">
        <v>2905</v>
      </c>
      <c r="EP10" s="8" t="s">
        <v>2906</v>
      </c>
      <c r="EQ10" s="8" t="s">
        <v>2907</v>
      </c>
      <c r="ER10" s="8" t="s">
        <v>2908</v>
      </c>
      <c r="ES10" s="8" t="s">
        <v>2909</v>
      </c>
      <c r="ET10" s="8" t="s">
        <v>2910</v>
      </c>
      <c r="EU10" s="8" t="s">
        <v>2911</v>
      </c>
      <c r="EV10" s="8" t="s">
        <v>2912</v>
      </c>
      <c r="EW10" s="8" t="s">
        <v>2913</v>
      </c>
      <c r="EX10" s="8" t="s">
        <v>2914</v>
      </c>
      <c r="EY10" s="8" t="s">
        <v>2915</v>
      </c>
      <c r="EZ10" s="8" t="s">
        <v>2916</v>
      </c>
      <c r="FA10" s="8" t="s">
        <v>2917</v>
      </c>
      <c r="FB10" s="8" t="s">
        <v>2918</v>
      </c>
      <c r="FC10" s="8" t="s">
        <v>2919</v>
      </c>
      <c r="FD10" s="8" t="s">
        <v>2920</v>
      </c>
      <c r="FE10" s="8" t="s">
        <v>2921</v>
      </c>
      <c r="FF10" s="8" t="s">
        <v>2922</v>
      </c>
      <c r="FG10" s="8" t="s">
        <v>2923</v>
      </c>
      <c r="FH10" s="8" t="s">
        <v>2924</v>
      </c>
      <c r="FI10" s="8" t="s">
        <v>2925</v>
      </c>
      <c r="FJ10" s="8" t="s">
        <v>2926</v>
      </c>
      <c r="FK10" s="8" t="s">
        <v>2927</v>
      </c>
      <c r="FL10" s="8" t="s">
        <v>2928</v>
      </c>
      <c r="FM10" s="8" t="s">
        <v>2929</v>
      </c>
      <c r="FN10" s="8" t="s">
        <v>2930</v>
      </c>
      <c r="FO10" s="8" t="s">
        <v>2931</v>
      </c>
      <c r="FP10" s="8" t="s">
        <v>2932</v>
      </c>
      <c r="FQ10" s="8" t="s">
        <v>2933</v>
      </c>
      <c r="FR10" s="8" t="s">
        <v>2934</v>
      </c>
      <c r="FS10" s="8" t="s">
        <v>2935</v>
      </c>
      <c r="FT10" s="8" t="s">
        <v>2936</v>
      </c>
      <c r="FU10" s="8" t="s">
        <v>2937</v>
      </c>
      <c r="FV10" s="8" t="s">
        <v>2938</v>
      </c>
      <c r="FW10" s="8" t="s">
        <v>2939</v>
      </c>
      <c r="FX10" s="8" t="s">
        <v>2940</v>
      </c>
      <c r="FY10" s="8" t="s">
        <v>2941</v>
      </c>
      <c r="FZ10" s="8" t="s">
        <v>2942</v>
      </c>
      <c r="GA10" s="8" t="s">
        <v>2943</v>
      </c>
      <c r="GB10" s="8" t="s">
        <v>2944</v>
      </c>
      <c r="GC10" s="8" t="s">
        <v>2945</v>
      </c>
      <c r="GD10" s="8" t="s">
        <v>2946</v>
      </c>
      <c r="GE10" s="8" t="s">
        <v>2947</v>
      </c>
      <c r="GF10" s="8" t="s">
        <v>2948</v>
      </c>
      <c r="GG10" s="8" t="s">
        <v>2949</v>
      </c>
      <c r="GH10" s="8" t="s">
        <v>2950</v>
      </c>
      <c r="GI10" s="8" t="s">
        <v>2951</v>
      </c>
      <c r="GJ10" s="8" t="s">
        <v>2952</v>
      </c>
      <c r="GK10" s="8" t="s">
        <v>2953</v>
      </c>
      <c r="GL10" s="8" t="s">
        <v>2954</v>
      </c>
      <c r="GM10" s="8" t="s">
        <v>2955</v>
      </c>
      <c r="GN10" s="8" t="s">
        <v>2956</v>
      </c>
      <c r="GO10" s="8" t="s">
        <v>2957</v>
      </c>
      <c r="GP10" s="8" t="s">
        <v>2958</v>
      </c>
      <c r="GQ10" s="8" t="s">
        <v>2959</v>
      </c>
      <c r="GR10" s="8" t="s">
        <v>2960</v>
      </c>
      <c r="GS10" s="8" t="s">
        <v>2961</v>
      </c>
      <c r="GT10" s="8" t="s">
        <v>2962</v>
      </c>
      <c r="GU10" s="8" t="s">
        <v>2963</v>
      </c>
      <c r="GV10" s="8" t="s">
        <v>2964</v>
      </c>
      <c r="GW10" s="8" t="s">
        <v>2965</v>
      </c>
      <c r="GX10" s="8" t="s">
        <v>2966</v>
      </c>
      <c r="GY10" s="8" t="s">
        <v>2967</v>
      </c>
      <c r="GZ10" s="8" t="s">
        <v>2968</v>
      </c>
      <c r="HA10" s="8" t="s">
        <v>2969</v>
      </c>
      <c r="HB10" s="8" t="s">
        <v>2970</v>
      </c>
      <c r="HC10" s="8" t="s">
        <v>2971</v>
      </c>
      <c r="HD10" s="8" t="s">
        <v>2972</v>
      </c>
      <c r="HE10" s="8" t="s">
        <v>2973</v>
      </c>
      <c r="HF10" s="8" t="s">
        <v>2974</v>
      </c>
      <c r="HG10" s="8" t="s">
        <v>2975</v>
      </c>
      <c r="HH10" s="8" t="s">
        <v>2976</v>
      </c>
      <c r="HI10" s="8" t="s">
        <v>2977</v>
      </c>
      <c r="HJ10" s="8" t="s">
        <v>2978</v>
      </c>
      <c r="HK10" s="8" t="s">
        <v>2979</v>
      </c>
      <c r="HL10" s="8" t="s">
        <v>2980</v>
      </c>
      <c r="HM10" s="8" t="s">
        <v>2981</v>
      </c>
      <c r="HN10" s="8" t="s">
        <v>2982</v>
      </c>
      <c r="HO10" s="8" t="s">
        <v>2983</v>
      </c>
      <c r="HP10" s="8" t="s">
        <v>2984</v>
      </c>
      <c r="HQ10" s="8" t="s">
        <v>2985</v>
      </c>
      <c r="HR10" s="8" t="s">
        <v>2986</v>
      </c>
      <c r="HS10" s="8" t="s">
        <v>2987</v>
      </c>
      <c r="HT10" s="8" t="s">
        <v>2988</v>
      </c>
      <c r="HU10" s="8" t="s">
        <v>2989</v>
      </c>
      <c r="HV10" s="8" t="s">
        <v>2990</v>
      </c>
      <c r="HW10" s="8" t="s">
        <v>2991</v>
      </c>
      <c r="HX10" s="8" t="s">
        <v>2992</v>
      </c>
      <c r="HY10" s="8" t="s">
        <v>2993</v>
      </c>
      <c r="HZ10" s="8" t="s">
        <v>2994</v>
      </c>
      <c r="IA10" s="8" t="s">
        <v>2995</v>
      </c>
      <c r="IB10" s="8" t="s">
        <v>2996</v>
      </c>
      <c r="IC10" s="8" t="s">
        <v>2997</v>
      </c>
      <c r="ID10" s="8" t="s">
        <v>2998</v>
      </c>
      <c r="IE10" s="8" t="s">
        <v>2999</v>
      </c>
      <c r="IF10" s="8" t="s">
        <v>3000</v>
      </c>
      <c r="IG10" s="8" t="s">
        <v>3001</v>
      </c>
      <c r="IH10" s="8" t="s">
        <v>3002</v>
      </c>
      <c r="II10" s="8" t="s">
        <v>3003</v>
      </c>
      <c r="IJ10" s="8" t="s">
        <v>3004</v>
      </c>
      <c r="IK10" s="8" t="s">
        <v>3005</v>
      </c>
      <c r="IL10" s="8" t="s">
        <v>3006</v>
      </c>
      <c r="IM10" s="8" t="s">
        <v>3007</v>
      </c>
      <c r="IN10" s="8" t="s">
        <v>3008</v>
      </c>
      <c r="IO10" s="8" t="s">
        <v>3009</v>
      </c>
      <c r="IP10" s="8" t="s">
        <v>3010</v>
      </c>
      <c r="IQ10" s="8" t="s">
        <v>3011</v>
      </c>
    </row>
    <row r="11" spans="1:251">
      <c r="A11" s="10">
        <v>42036</v>
      </c>
      <c r="B11" s="9">
        <v>5.3010000000000002</v>
      </c>
      <c r="C11" s="9">
        <v>8.3130000000000006</v>
      </c>
      <c r="D11" s="9">
        <v>4.516</v>
      </c>
      <c r="E11" s="9">
        <v>9.8550000000000004</v>
      </c>
      <c r="F11" s="9">
        <v>8.2750000000000004</v>
      </c>
      <c r="G11" s="9">
        <v>7.1219999999999999</v>
      </c>
      <c r="H11" s="9">
        <v>194.81299999999999</v>
      </c>
      <c r="I11" s="9">
        <v>157.20500000000001</v>
      </c>
      <c r="J11" s="9">
        <v>152.07</v>
      </c>
      <c r="K11" s="9">
        <v>3.464</v>
      </c>
      <c r="L11" s="9">
        <v>1.67</v>
      </c>
      <c r="M11" s="9">
        <v>2.956</v>
      </c>
      <c r="N11" s="9">
        <v>0.53</v>
      </c>
      <c r="O11" s="9">
        <v>0</v>
      </c>
      <c r="P11" s="9">
        <v>112.494</v>
      </c>
      <c r="Q11" s="9">
        <v>7.61</v>
      </c>
      <c r="R11" s="9">
        <v>10.026</v>
      </c>
      <c r="S11" s="9">
        <v>27.074999999999999</v>
      </c>
      <c r="T11" s="9">
        <v>15.663</v>
      </c>
      <c r="U11" s="9">
        <v>141.542</v>
      </c>
      <c r="V11" s="9">
        <v>37.607999999999997</v>
      </c>
      <c r="W11" s="9">
        <v>35.231000000000002</v>
      </c>
      <c r="X11" s="9">
        <v>255.29499999999999</v>
      </c>
      <c r="Y11" s="9">
        <v>953.11699999999996</v>
      </c>
      <c r="Z11" s="9">
        <v>910.81799999999998</v>
      </c>
      <c r="AA11" s="9">
        <v>66.965999999999994</v>
      </c>
      <c r="AB11" s="9">
        <v>59.862000000000002</v>
      </c>
      <c r="AC11" s="9">
        <v>29.893000000000001</v>
      </c>
      <c r="AD11" s="9">
        <v>29.969000000000001</v>
      </c>
      <c r="AE11" s="9">
        <v>45.802999999999997</v>
      </c>
      <c r="AF11" s="9">
        <v>14.058999999999999</v>
      </c>
      <c r="AG11" s="9">
        <v>48.344000000000001</v>
      </c>
      <c r="AH11" s="9">
        <v>0</v>
      </c>
      <c r="AI11" s="9">
        <v>10.949</v>
      </c>
      <c r="AJ11" s="9">
        <v>22.934000000000001</v>
      </c>
      <c r="AK11" s="9">
        <v>19.815999999999999</v>
      </c>
      <c r="AL11" s="9">
        <v>17.113</v>
      </c>
      <c r="AM11" s="9">
        <v>39.79</v>
      </c>
      <c r="AN11" s="9">
        <v>20.071999999999999</v>
      </c>
      <c r="AO11" s="9">
        <v>7.1040000000000001</v>
      </c>
      <c r="AP11" s="9">
        <v>843.85199999999998</v>
      </c>
      <c r="AQ11" s="9">
        <v>655.05899999999997</v>
      </c>
      <c r="AR11" s="9">
        <v>613.51300000000003</v>
      </c>
      <c r="AS11" s="9">
        <v>22.733000000000001</v>
      </c>
      <c r="AT11" s="9">
        <v>18.812999999999999</v>
      </c>
      <c r="AU11" s="9">
        <v>27.978999999999999</v>
      </c>
      <c r="AV11" s="9">
        <v>0.98699999999999999</v>
      </c>
      <c r="AW11" s="9">
        <v>10.986000000000001</v>
      </c>
      <c r="AX11" s="9">
        <v>511.67700000000002</v>
      </c>
      <c r="AY11" s="9">
        <v>42.183999999999997</v>
      </c>
      <c r="AZ11" s="9">
        <v>39.75</v>
      </c>
      <c r="BA11" s="9">
        <v>61.448</v>
      </c>
      <c r="BB11" s="9">
        <v>145.90799999999999</v>
      </c>
      <c r="BC11" s="9">
        <v>509.15100000000001</v>
      </c>
      <c r="BD11" s="9">
        <v>188.79400000000001</v>
      </c>
      <c r="BE11" s="9">
        <v>42.298999999999999</v>
      </c>
      <c r="BF11" s="9">
        <v>953.11699999999996</v>
      </c>
      <c r="BG11" s="9">
        <v>339.72199999999998</v>
      </c>
      <c r="BH11" s="9">
        <v>327.36500000000001</v>
      </c>
      <c r="BI11" s="9">
        <v>26.66</v>
      </c>
      <c r="BJ11" s="9">
        <v>22.928000000000001</v>
      </c>
      <c r="BK11" s="9">
        <v>11.962999999999999</v>
      </c>
      <c r="BL11" s="9">
        <v>10.964</v>
      </c>
      <c r="BM11" s="9">
        <v>15.709</v>
      </c>
      <c r="BN11" s="9">
        <v>7.2190000000000003</v>
      </c>
      <c r="BO11" s="9">
        <v>13.625999999999999</v>
      </c>
      <c r="BP11" s="9">
        <v>4.2050000000000001</v>
      </c>
      <c r="BQ11" s="9">
        <v>5.0960000000000001</v>
      </c>
      <c r="BR11" s="9">
        <v>5.915</v>
      </c>
      <c r="BS11" s="9">
        <v>9.1069999999999993</v>
      </c>
      <c r="BT11" s="9">
        <v>7.9050000000000002</v>
      </c>
      <c r="BU11" s="9">
        <v>12.2</v>
      </c>
      <c r="BV11" s="9">
        <v>10.727</v>
      </c>
      <c r="BW11" s="9">
        <v>3.7320000000000002</v>
      </c>
      <c r="BX11" s="9">
        <v>300.70499999999998</v>
      </c>
      <c r="BY11" s="9">
        <v>228.059</v>
      </c>
      <c r="BZ11" s="9">
        <v>214.17099999999999</v>
      </c>
      <c r="CA11" s="9">
        <v>5.8449999999999998</v>
      </c>
      <c r="CB11" s="9">
        <v>8.0429999999999993</v>
      </c>
      <c r="CC11" s="9">
        <v>4.8559999999999999</v>
      </c>
      <c r="CD11" s="9">
        <v>6.375</v>
      </c>
      <c r="CE11" s="9">
        <v>2.657</v>
      </c>
      <c r="CF11" s="9">
        <v>179.28399999999999</v>
      </c>
      <c r="CG11" s="9">
        <v>15.116</v>
      </c>
      <c r="CH11" s="9">
        <v>10.503</v>
      </c>
      <c r="CI11" s="9">
        <v>23.155000000000001</v>
      </c>
      <c r="CJ11" s="9">
        <v>51.503999999999998</v>
      </c>
      <c r="CK11" s="9">
        <v>176.55500000000001</v>
      </c>
      <c r="CL11" s="9">
        <v>72.647000000000006</v>
      </c>
      <c r="CM11" s="9">
        <v>12.356999999999999</v>
      </c>
      <c r="CN11" s="9">
        <v>339.72199999999998</v>
      </c>
      <c r="CO11" s="9">
        <v>452.15499999999997</v>
      </c>
      <c r="CP11" s="9">
        <v>434.71699999999998</v>
      </c>
      <c r="CQ11" s="9">
        <v>44.29</v>
      </c>
      <c r="CR11" s="9">
        <v>38.68</v>
      </c>
      <c r="CS11" s="9">
        <v>23.173999999999999</v>
      </c>
      <c r="CT11" s="9">
        <v>15.506</v>
      </c>
      <c r="CU11" s="9">
        <v>30.561</v>
      </c>
      <c r="CV11" s="9">
        <v>8.1180000000000003</v>
      </c>
      <c r="CW11" s="9">
        <v>26.597000000000001</v>
      </c>
      <c r="CX11" s="9">
        <v>2.5859999999999999</v>
      </c>
      <c r="CY11" s="9">
        <v>9.4969999999999999</v>
      </c>
      <c r="CZ11" s="9">
        <v>15.382999999999999</v>
      </c>
      <c r="DA11" s="9">
        <v>13.071</v>
      </c>
      <c r="DB11" s="9">
        <v>10.225</v>
      </c>
      <c r="DC11" s="9">
        <v>24.359000000000002</v>
      </c>
      <c r="DD11" s="9">
        <v>14.321</v>
      </c>
      <c r="DE11" s="9">
        <v>5.61</v>
      </c>
      <c r="DF11" s="9">
        <v>390.42700000000002</v>
      </c>
      <c r="DG11" s="9">
        <v>250.35300000000001</v>
      </c>
      <c r="DH11" s="9">
        <v>237.72300000000001</v>
      </c>
      <c r="DI11" s="9">
        <v>5.274</v>
      </c>
      <c r="DJ11" s="9">
        <v>7.3550000000000004</v>
      </c>
      <c r="DK11" s="9">
        <v>2.2269999999999999</v>
      </c>
      <c r="DL11" s="9">
        <v>5.2839999999999998</v>
      </c>
      <c r="DM11" s="9">
        <v>5.1180000000000003</v>
      </c>
      <c r="DN11" s="9">
        <v>199.77</v>
      </c>
      <c r="DO11" s="9">
        <v>14.362</v>
      </c>
      <c r="DP11" s="9">
        <v>11.246</v>
      </c>
      <c r="DQ11" s="9">
        <v>24.975000000000001</v>
      </c>
      <c r="DR11" s="9">
        <v>38.162999999999997</v>
      </c>
      <c r="DS11" s="9">
        <v>212.19</v>
      </c>
      <c r="DT11" s="9">
        <v>140.07400000000001</v>
      </c>
      <c r="DU11" s="9">
        <v>17.437999999999999</v>
      </c>
      <c r="DV11" s="9">
        <v>452.15499999999997</v>
      </c>
      <c r="DW11" s="9">
        <v>601.69299999999998</v>
      </c>
      <c r="DX11" s="9">
        <v>552.52300000000002</v>
      </c>
      <c r="DY11" s="9">
        <v>56.008000000000003</v>
      </c>
      <c r="DZ11" s="9">
        <v>45.71</v>
      </c>
      <c r="EA11" s="9">
        <v>14.986000000000001</v>
      </c>
      <c r="EB11" s="9">
        <v>30.724</v>
      </c>
      <c r="EC11" s="9">
        <v>24.690999999999999</v>
      </c>
      <c r="ED11" s="9">
        <v>21.02</v>
      </c>
      <c r="EE11" s="9">
        <v>25.939</v>
      </c>
      <c r="EF11" s="9">
        <v>12.821</v>
      </c>
      <c r="EG11" s="9">
        <v>6.1289999999999996</v>
      </c>
      <c r="EH11" s="9">
        <v>10.308</v>
      </c>
      <c r="EI11" s="9">
        <v>19.484999999999999</v>
      </c>
      <c r="EJ11" s="9">
        <v>15.917</v>
      </c>
      <c r="EK11" s="9">
        <v>29.268999999999998</v>
      </c>
      <c r="EL11" s="9">
        <v>16.442</v>
      </c>
      <c r="EM11" s="9">
        <v>10.298</v>
      </c>
      <c r="EN11" s="9">
        <v>496.51499999999999</v>
      </c>
      <c r="EO11" s="9">
        <v>443.86500000000001</v>
      </c>
      <c r="EP11" s="9">
        <v>417.36</v>
      </c>
      <c r="EQ11" s="9">
        <v>10.397</v>
      </c>
      <c r="ER11" s="9">
        <v>16.109000000000002</v>
      </c>
      <c r="ES11" s="9">
        <v>13.073</v>
      </c>
      <c r="ET11" s="9">
        <v>11.266999999999999</v>
      </c>
      <c r="EU11" s="9">
        <v>2.1659999999999999</v>
      </c>
      <c r="EV11" s="9">
        <v>337.40100000000001</v>
      </c>
      <c r="EW11" s="9">
        <v>27.178999999999998</v>
      </c>
      <c r="EX11" s="9">
        <v>26.65</v>
      </c>
      <c r="EY11" s="9">
        <v>52.634999999999998</v>
      </c>
      <c r="EZ11" s="9">
        <v>58.152999999999999</v>
      </c>
      <c r="FA11" s="9">
        <v>385.71300000000002</v>
      </c>
      <c r="FB11" s="9">
        <v>52.65</v>
      </c>
      <c r="FC11" s="9">
        <v>49.17</v>
      </c>
      <c r="FD11" s="9">
        <v>601.69299999999998</v>
      </c>
      <c r="FE11" s="9">
        <v>464.57100000000003</v>
      </c>
      <c r="FF11" s="9">
        <v>408.01299999999998</v>
      </c>
      <c r="FG11" s="9">
        <v>47.433999999999997</v>
      </c>
      <c r="FH11" s="9">
        <v>34.350999999999999</v>
      </c>
      <c r="FI11" s="9">
        <v>11.333</v>
      </c>
      <c r="FJ11" s="9">
        <v>23.018000000000001</v>
      </c>
      <c r="FK11" s="9">
        <v>17.251999999999999</v>
      </c>
      <c r="FL11" s="9">
        <v>17.099</v>
      </c>
      <c r="FM11" s="9">
        <v>18.201000000000001</v>
      </c>
      <c r="FN11" s="9">
        <v>15.563000000000001</v>
      </c>
      <c r="FO11" s="9">
        <v>0</v>
      </c>
      <c r="FP11" s="9">
        <v>8.8780000000000001</v>
      </c>
      <c r="FQ11" s="9">
        <v>18.608000000000001</v>
      </c>
      <c r="FR11" s="9">
        <v>6.8639999999999999</v>
      </c>
      <c r="FS11" s="9">
        <v>22.01</v>
      </c>
      <c r="FT11" s="9">
        <v>12.340999999999999</v>
      </c>
      <c r="FU11" s="9">
        <v>13.083</v>
      </c>
      <c r="FV11" s="9">
        <v>360.57900000000001</v>
      </c>
      <c r="FW11" s="9">
        <v>313.93799999999999</v>
      </c>
      <c r="FX11" s="9">
        <v>299.86</v>
      </c>
      <c r="FY11" s="9">
        <v>5.1829999999999998</v>
      </c>
      <c r="FZ11" s="9">
        <v>8.8949999999999996</v>
      </c>
      <c r="GA11" s="9">
        <v>4.7519999999999998</v>
      </c>
      <c r="GB11" s="9">
        <v>8.3930000000000007</v>
      </c>
      <c r="GC11" s="9">
        <v>0</v>
      </c>
      <c r="GD11" s="9">
        <v>215.577</v>
      </c>
      <c r="GE11" s="9">
        <v>17.866</v>
      </c>
      <c r="GF11" s="9">
        <v>18.449000000000002</v>
      </c>
      <c r="GG11" s="9">
        <v>62.045000000000002</v>
      </c>
      <c r="GH11" s="9">
        <v>39.826000000000001</v>
      </c>
      <c r="GI11" s="9">
        <v>274.11200000000002</v>
      </c>
      <c r="GJ11" s="9">
        <v>46.640999999999998</v>
      </c>
      <c r="GK11" s="9">
        <v>56.558999999999997</v>
      </c>
      <c r="GL11" s="9">
        <v>464.57100000000003</v>
      </c>
      <c r="GM11" s="9">
        <v>368.00700000000001</v>
      </c>
      <c r="GN11" s="9">
        <v>299.19099999999997</v>
      </c>
      <c r="GO11" s="9">
        <v>299.19099999999997</v>
      </c>
      <c r="GP11" s="9">
        <v>32.252000000000002</v>
      </c>
      <c r="GQ11" s="9">
        <v>266.93900000000002</v>
      </c>
      <c r="GR11" s="9">
        <v>68.816000000000003</v>
      </c>
      <c r="GS11" s="9">
        <v>2498.0569999999998</v>
      </c>
      <c r="GT11" s="9">
        <v>2319.473</v>
      </c>
      <c r="GU11" s="9">
        <v>458.048</v>
      </c>
      <c r="GV11" s="9">
        <v>197.86600000000001</v>
      </c>
      <c r="GW11" s="9">
        <v>72.878</v>
      </c>
      <c r="GX11" s="9">
        <v>103.97</v>
      </c>
      <c r="GY11" s="9">
        <v>120.185</v>
      </c>
      <c r="GZ11" s="9">
        <v>57.192</v>
      </c>
      <c r="HA11" s="9">
        <v>115.139</v>
      </c>
      <c r="HB11" s="9">
        <v>32.271000000000001</v>
      </c>
      <c r="HC11" s="9">
        <v>19.201000000000001</v>
      </c>
      <c r="HD11" s="9">
        <v>40.465000000000003</v>
      </c>
      <c r="HE11" s="9">
        <v>66.070999999999998</v>
      </c>
      <c r="HF11" s="9">
        <v>70.84</v>
      </c>
      <c r="HG11" s="9">
        <v>108.958</v>
      </c>
      <c r="HH11" s="9">
        <v>68.418999999999997</v>
      </c>
      <c r="HI11" s="9">
        <v>260.18200000000002</v>
      </c>
      <c r="HJ11" s="9">
        <v>1861.425</v>
      </c>
      <c r="HK11" s="9">
        <v>1516.5519999999999</v>
      </c>
      <c r="HL11" s="9">
        <v>1452.742</v>
      </c>
      <c r="HM11" s="9">
        <v>31.678000000000001</v>
      </c>
      <c r="HN11" s="9">
        <v>32.131999999999998</v>
      </c>
      <c r="HO11" s="9">
        <v>34.216000000000001</v>
      </c>
      <c r="HP11" s="9">
        <v>16.882999999999999</v>
      </c>
      <c r="HQ11" s="9">
        <v>9.5530000000000008</v>
      </c>
      <c r="HR11" s="9">
        <v>1151.2090000000001</v>
      </c>
      <c r="HS11" s="9">
        <v>87.724999999999994</v>
      </c>
      <c r="HT11" s="9">
        <v>79.899000000000001</v>
      </c>
      <c r="HU11" s="9">
        <v>197.71899999999999</v>
      </c>
      <c r="HV11" s="9">
        <v>231.37100000000001</v>
      </c>
      <c r="HW11" s="9">
        <v>1285.181</v>
      </c>
      <c r="HX11" s="9">
        <v>344.87299999999999</v>
      </c>
      <c r="HY11" s="9">
        <v>178.584</v>
      </c>
      <c r="HZ11" s="9">
        <v>2204.2629999999999</v>
      </c>
      <c r="IA11" s="9">
        <v>293.79399999999998</v>
      </c>
      <c r="IB11" s="9">
        <v>294.93599999999998</v>
      </c>
      <c r="IC11" s="9">
        <v>284.42899999999997</v>
      </c>
      <c r="ID11" s="9">
        <v>18.210999999999999</v>
      </c>
      <c r="IE11" s="9">
        <v>16.210999999999999</v>
      </c>
      <c r="IF11" s="9">
        <v>8.2629999999999999</v>
      </c>
      <c r="IG11" s="9">
        <v>7.9480000000000004</v>
      </c>
      <c r="IH11" s="9">
        <v>9.1959999999999997</v>
      </c>
      <c r="II11" s="9">
        <v>7.0149999999999997</v>
      </c>
      <c r="IJ11" s="9">
        <v>9.8170000000000002</v>
      </c>
      <c r="IK11" s="9">
        <v>0.63600000000000001</v>
      </c>
      <c r="IL11" s="9">
        <v>3.3370000000000002</v>
      </c>
      <c r="IM11" s="9">
        <v>4.6790000000000003</v>
      </c>
      <c r="IN11" s="9">
        <v>3.657</v>
      </c>
      <c r="IO11" s="9">
        <v>7.875</v>
      </c>
      <c r="IP11" s="9">
        <v>9.5350000000000001</v>
      </c>
      <c r="IQ11" s="9">
        <v>6.6760000000000002</v>
      </c>
    </row>
    <row r="12" spans="1:251">
      <c r="A12" s="10">
        <v>42401</v>
      </c>
      <c r="B12" s="9">
        <v>4.2439999999999998</v>
      </c>
      <c r="C12" s="9">
        <v>6.0209999999999999</v>
      </c>
      <c r="D12" s="9">
        <v>4.3769999999999998</v>
      </c>
      <c r="E12" s="9">
        <v>7.9909999999999997</v>
      </c>
      <c r="F12" s="9">
        <v>6.6520000000000001</v>
      </c>
      <c r="G12" s="9">
        <v>2.8839999999999999</v>
      </c>
      <c r="H12" s="9">
        <v>214.52</v>
      </c>
      <c r="I12" s="9">
        <v>171.82599999999999</v>
      </c>
      <c r="J12" s="9">
        <v>164.636</v>
      </c>
      <c r="K12" s="9">
        <v>2.4969999999999999</v>
      </c>
      <c r="L12" s="9">
        <v>4.6929999999999996</v>
      </c>
      <c r="M12" s="9">
        <v>3.1739999999999999</v>
      </c>
      <c r="N12" s="9">
        <v>3.0449999999999999</v>
      </c>
      <c r="O12" s="9">
        <v>0.5</v>
      </c>
      <c r="P12" s="9">
        <v>123.762</v>
      </c>
      <c r="Q12" s="9">
        <v>9.1579999999999995</v>
      </c>
      <c r="R12" s="9">
        <v>9.5869999999999997</v>
      </c>
      <c r="S12" s="9">
        <v>29.318999999999999</v>
      </c>
      <c r="T12" s="9">
        <v>20.571000000000002</v>
      </c>
      <c r="U12" s="9">
        <v>151.25399999999999</v>
      </c>
      <c r="V12" s="9">
        <v>42.694000000000003</v>
      </c>
      <c r="W12" s="9">
        <v>21.39</v>
      </c>
      <c r="X12" s="9">
        <v>253.43600000000001</v>
      </c>
      <c r="Y12" s="9">
        <v>934.60199999999998</v>
      </c>
      <c r="Z12" s="9">
        <v>893.72900000000004</v>
      </c>
      <c r="AA12" s="9">
        <v>81.637</v>
      </c>
      <c r="AB12" s="9">
        <v>74.930999999999997</v>
      </c>
      <c r="AC12" s="9">
        <v>39.651000000000003</v>
      </c>
      <c r="AD12" s="9">
        <v>35.28</v>
      </c>
      <c r="AE12" s="9">
        <v>57.819000000000003</v>
      </c>
      <c r="AF12" s="9">
        <v>17.111999999999998</v>
      </c>
      <c r="AG12" s="9">
        <v>61.158000000000001</v>
      </c>
      <c r="AH12" s="9">
        <v>0</v>
      </c>
      <c r="AI12" s="9">
        <v>12.541</v>
      </c>
      <c r="AJ12" s="9">
        <v>25.119</v>
      </c>
      <c r="AK12" s="9">
        <v>24.09</v>
      </c>
      <c r="AL12" s="9">
        <v>25.721</v>
      </c>
      <c r="AM12" s="9">
        <v>56.143999999999998</v>
      </c>
      <c r="AN12" s="9">
        <v>18.786000000000001</v>
      </c>
      <c r="AO12" s="9">
        <v>6.7060000000000004</v>
      </c>
      <c r="AP12" s="9">
        <v>812.09299999999996</v>
      </c>
      <c r="AQ12" s="9">
        <v>607.15099999999995</v>
      </c>
      <c r="AR12" s="9">
        <v>574.96600000000001</v>
      </c>
      <c r="AS12" s="9">
        <v>19.518999999999998</v>
      </c>
      <c r="AT12" s="9">
        <v>12.667</v>
      </c>
      <c r="AU12" s="9">
        <v>24.599</v>
      </c>
      <c r="AV12" s="9">
        <v>2.2490000000000001</v>
      </c>
      <c r="AW12" s="9">
        <v>5.3380000000000001</v>
      </c>
      <c r="AX12" s="9">
        <v>478.12400000000002</v>
      </c>
      <c r="AY12" s="9">
        <v>35.179000000000002</v>
      </c>
      <c r="AZ12" s="9">
        <v>28.82</v>
      </c>
      <c r="BA12" s="9">
        <v>65.028999999999996</v>
      </c>
      <c r="BB12" s="9">
        <v>126.37</v>
      </c>
      <c r="BC12" s="9">
        <v>480.78100000000001</v>
      </c>
      <c r="BD12" s="9">
        <v>204.941</v>
      </c>
      <c r="BE12" s="9">
        <v>40.872999999999998</v>
      </c>
      <c r="BF12" s="9">
        <v>934.60199999999998</v>
      </c>
      <c r="BG12" s="9">
        <v>353.87700000000001</v>
      </c>
      <c r="BH12" s="9">
        <v>337.02</v>
      </c>
      <c r="BI12" s="9">
        <v>26.056000000000001</v>
      </c>
      <c r="BJ12" s="9">
        <v>23.811</v>
      </c>
      <c r="BK12" s="9">
        <v>11.475</v>
      </c>
      <c r="BL12" s="9">
        <v>12.336</v>
      </c>
      <c r="BM12" s="9">
        <v>13.329000000000001</v>
      </c>
      <c r="BN12" s="9">
        <v>10.481</v>
      </c>
      <c r="BO12" s="9">
        <v>10.47</v>
      </c>
      <c r="BP12" s="9">
        <v>4.4210000000000003</v>
      </c>
      <c r="BQ12" s="9">
        <v>8.92</v>
      </c>
      <c r="BR12" s="9">
        <v>8.0470000000000006</v>
      </c>
      <c r="BS12" s="9">
        <v>5.1070000000000002</v>
      </c>
      <c r="BT12" s="9">
        <v>10.657</v>
      </c>
      <c r="BU12" s="9">
        <v>18.707000000000001</v>
      </c>
      <c r="BV12" s="9">
        <v>5.1040000000000001</v>
      </c>
      <c r="BW12" s="9">
        <v>2.2450000000000001</v>
      </c>
      <c r="BX12" s="9">
        <v>310.96499999999997</v>
      </c>
      <c r="BY12" s="9">
        <v>233.185</v>
      </c>
      <c r="BZ12" s="9">
        <v>216.39500000000001</v>
      </c>
      <c r="CA12" s="9">
        <v>7.8410000000000002</v>
      </c>
      <c r="CB12" s="9">
        <v>8.9489999999999998</v>
      </c>
      <c r="CC12" s="9">
        <v>6.7309999999999999</v>
      </c>
      <c r="CD12" s="9">
        <v>5.5780000000000003</v>
      </c>
      <c r="CE12" s="9">
        <v>3.968</v>
      </c>
      <c r="CF12" s="9">
        <v>182.84100000000001</v>
      </c>
      <c r="CG12" s="9">
        <v>12.6</v>
      </c>
      <c r="CH12" s="9">
        <v>9.7119999999999997</v>
      </c>
      <c r="CI12" s="9">
        <v>28.032</v>
      </c>
      <c r="CJ12" s="9">
        <v>42.091000000000001</v>
      </c>
      <c r="CK12" s="9">
        <v>191.09399999999999</v>
      </c>
      <c r="CL12" s="9">
        <v>77.78</v>
      </c>
      <c r="CM12" s="9">
        <v>16.856999999999999</v>
      </c>
      <c r="CN12" s="9">
        <v>353.87700000000001</v>
      </c>
      <c r="CO12" s="9">
        <v>456.25299999999999</v>
      </c>
      <c r="CP12" s="9">
        <v>437.46600000000001</v>
      </c>
      <c r="CQ12" s="9">
        <v>40.337000000000003</v>
      </c>
      <c r="CR12" s="9">
        <v>35.982999999999997</v>
      </c>
      <c r="CS12" s="9">
        <v>20.759</v>
      </c>
      <c r="CT12" s="9">
        <v>15.224</v>
      </c>
      <c r="CU12" s="9">
        <v>28.834</v>
      </c>
      <c r="CV12" s="9">
        <v>7.1479999999999997</v>
      </c>
      <c r="CW12" s="9">
        <v>24.734000000000002</v>
      </c>
      <c r="CX12" s="9">
        <v>2.6379999999999999</v>
      </c>
      <c r="CY12" s="9">
        <v>8.6110000000000007</v>
      </c>
      <c r="CZ12" s="9">
        <v>10.295999999999999</v>
      </c>
      <c r="DA12" s="9">
        <v>11.585000000000001</v>
      </c>
      <c r="DB12" s="9">
        <v>14.101000000000001</v>
      </c>
      <c r="DC12" s="9">
        <v>25.504999999999999</v>
      </c>
      <c r="DD12" s="9">
        <v>10.478</v>
      </c>
      <c r="DE12" s="9">
        <v>4.3540000000000001</v>
      </c>
      <c r="DF12" s="9">
        <v>397.13</v>
      </c>
      <c r="DG12" s="9">
        <v>266.16000000000003</v>
      </c>
      <c r="DH12" s="9">
        <v>250.083</v>
      </c>
      <c r="DI12" s="9">
        <v>8.5790000000000006</v>
      </c>
      <c r="DJ12" s="9">
        <v>7.4980000000000002</v>
      </c>
      <c r="DK12" s="9">
        <v>4.9669999999999996</v>
      </c>
      <c r="DL12" s="9">
        <v>7.4329999999999998</v>
      </c>
      <c r="DM12" s="9">
        <v>3.6760000000000002</v>
      </c>
      <c r="DN12" s="9">
        <v>203.80699999999999</v>
      </c>
      <c r="DO12" s="9">
        <v>16.981000000000002</v>
      </c>
      <c r="DP12" s="9">
        <v>16.684999999999999</v>
      </c>
      <c r="DQ12" s="9">
        <v>28.687000000000001</v>
      </c>
      <c r="DR12" s="9">
        <v>39.709000000000003</v>
      </c>
      <c r="DS12" s="9">
        <v>226.45099999999999</v>
      </c>
      <c r="DT12" s="9">
        <v>130.97</v>
      </c>
      <c r="DU12" s="9">
        <v>18.786999999999999</v>
      </c>
      <c r="DV12" s="9">
        <v>456.25299999999999</v>
      </c>
      <c r="DW12" s="9">
        <v>654.005</v>
      </c>
      <c r="DX12" s="9">
        <v>599.68299999999999</v>
      </c>
      <c r="DY12" s="9">
        <v>57.104999999999997</v>
      </c>
      <c r="DZ12" s="9">
        <v>48.011000000000003</v>
      </c>
      <c r="EA12" s="9">
        <v>21.411000000000001</v>
      </c>
      <c r="EB12" s="9">
        <v>26.6</v>
      </c>
      <c r="EC12" s="9">
        <v>31.332999999999998</v>
      </c>
      <c r="ED12" s="9">
        <v>16.678000000000001</v>
      </c>
      <c r="EE12" s="9">
        <v>33.558999999999997</v>
      </c>
      <c r="EF12" s="9">
        <v>8.7590000000000003</v>
      </c>
      <c r="EG12" s="9">
        <v>5.08</v>
      </c>
      <c r="EH12" s="9">
        <v>16.536999999999999</v>
      </c>
      <c r="EI12" s="9">
        <v>15.393000000000001</v>
      </c>
      <c r="EJ12" s="9">
        <v>16.081</v>
      </c>
      <c r="EK12" s="9">
        <v>27.954000000000001</v>
      </c>
      <c r="EL12" s="9">
        <v>20.056999999999999</v>
      </c>
      <c r="EM12" s="9">
        <v>9.0950000000000006</v>
      </c>
      <c r="EN12" s="9">
        <v>542.57799999999997</v>
      </c>
      <c r="EO12" s="9">
        <v>484.04500000000002</v>
      </c>
      <c r="EP12" s="9">
        <v>456.40699999999998</v>
      </c>
      <c r="EQ12" s="9">
        <v>11.26</v>
      </c>
      <c r="ER12" s="9">
        <v>16.378</v>
      </c>
      <c r="ES12" s="9">
        <v>11.477</v>
      </c>
      <c r="ET12" s="9">
        <v>11.884</v>
      </c>
      <c r="EU12" s="9">
        <v>2.41</v>
      </c>
      <c r="EV12" s="9">
        <v>355.40199999999999</v>
      </c>
      <c r="EW12" s="9">
        <v>33.116</v>
      </c>
      <c r="EX12" s="9">
        <v>29.725999999999999</v>
      </c>
      <c r="EY12" s="9">
        <v>65.8</v>
      </c>
      <c r="EZ12" s="9">
        <v>67.927999999999997</v>
      </c>
      <c r="FA12" s="9">
        <v>416.11599999999999</v>
      </c>
      <c r="FB12" s="9">
        <v>58.533999999999999</v>
      </c>
      <c r="FC12" s="9">
        <v>54.320999999999998</v>
      </c>
      <c r="FD12" s="9">
        <v>654.005</v>
      </c>
      <c r="FE12" s="9">
        <v>449.48099999999999</v>
      </c>
      <c r="FF12" s="9">
        <v>408.71300000000002</v>
      </c>
      <c r="FG12" s="9">
        <v>34.774999999999999</v>
      </c>
      <c r="FH12" s="9">
        <v>28.373999999999999</v>
      </c>
      <c r="FI12" s="9">
        <v>10.475</v>
      </c>
      <c r="FJ12" s="9">
        <v>17.899000000000001</v>
      </c>
      <c r="FK12" s="9">
        <v>12.532999999999999</v>
      </c>
      <c r="FL12" s="9">
        <v>15.840999999999999</v>
      </c>
      <c r="FM12" s="9">
        <v>13.541</v>
      </c>
      <c r="FN12" s="9">
        <v>12.898999999999999</v>
      </c>
      <c r="FO12" s="9">
        <v>0</v>
      </c>
      <c r="FP12" s="9">
        <v>5.5179999999999998</v>
      </c>
      <c r="FQ12" s="9">
        <v>14.842000000000001</v>
      </c>
      <c r="FR12" s="9">
        <v>8.0139999999999993</v>
      </c>
      <c r="FS12" s="9">
        <v>16.41</v>
      </c>
      <c r="FT12" s="9">
        <v>11.964</v>
      </c>
      <c r="FU12" s="9">
        <v>6.4009999999999998</v>
      </c>
      <c r="FV12" s="9">
        <v>373.93799999999999</v>
      </c>
      <c r="FW12" s="9">
        <v>326.13600000000002</v>
      </c>
      <c r="FX12" s="9">
        <v>311.78399999999999</v>
      </c>
      <c r="FY12" s="9">
        <v>6.3579999999999997</v>
      </c>
      <c r="FZ12" s="9">
        <v>7.9939999999999998</v>
      </c>
      <c r="GA12" s="9">
        <v>6.5309999999999997</v>
      </c>
      <c r="GB12" s="9">
        <v>7.2279999999999998</v>
      </c>
      <c r="GC12" s="9">
        <v>0</v>
      </c>
      <c r="GD12" s="9">
        <v>225.01900000000001</v>
      </c>
      <c r="GE12" s="9">
        <v>20.675999999999998</v>
      </c>
      <c r="GF12" s="9">
        <v>19.773</v>
      </c>
      <c r="GG12" s="9">
        <v>60.667000000000002</v>
      </c>
      <c r="GH12" s="9">
        <v>37.609000000000002</v>
      </c>
      <c r="GI12" s="9">
        <v>288.52699999999999</v>
      </c>
      <c r="GJ12" s="9">
        <v>47.802999999999997</v>
      </c>
      <c r="GK12" s="9">
        <v>40.767000000000003</v>
      </c>
      <c r="GL12" s="9">
        <v>449.48099999999999</v>
      </c>
      <c r="GM12" s="9">
        <v>387.02199999999999</v>
      </c>
      <c r="GN12" s="9">
        <v>325.84199999999998</v>
      </c>
      <c r="GO12" s="9">
        <v>325.84199999999998</v>
      </c>
      <c r="GP12" s="9">
        <v>30.21</v>
      </c>
      <c r="GQ12" s="9">
        <v>295.63200000000001</v>
      </c>
      <c r="GR12" s="9">
        <v>61.18</v>
      </c>
      <c r="GS12" s="9">
        <v>2550.3580000000002</v>
      </c>
      <c r="GT12" s="9">
        <v>2368.7109999999998</v>
      </c>
      <c r="GU12" s="9">
        <v>438.10700000000003</v>
      </c>
      <c r="GV12" s="9">
        <v>179.012</v>
      </c>
      <c r="GW12" s="9">
        <v>72.647000000000006</v>
      </c>
      <c r="GX12" s="9">
        <v>90.114000000000004</v>
      </c>
      <c r="GY12" s="9">
        <v>111.979</v>
      </c>
      <c r="GZ12" s="9">
        <v>50.277000000000001</v>
      </c>
      <c r="HA12" s="9">
        <v>109.593</v>
      </c>
      <c r="HB12" s="9">
        <v>28.07</v>
      </c>
      <c r="HC12" s="9">
        <v>18.619</v>
      </c>
      <c r="HD12" s="9">
        <v>44.021999999999998</v>
      </c>
      <c r="HE12" s="9">
        <v>56.831000000000003</v>
      </c>
      <c r="HF12" s="9">
        <v>61.906999999999996</v>
      </c>
      <c r="HG12" s="9">
        <v>96.346999999999994</v>
      </c>
      <c r="HH12" s="9">
        <v>66.412999999999997</v>
      </c>
      <c r="HI12" s="9">
        <v>259.09500000000003</v>
      </c>
      <c r="HJ12" s="9">
        <v>1930.604</v>
      </c>
      <c r="HK12" s="9">
        <v>1564.7059999999999</v>
      </c>
      <c r="HL12" s="9">
        <v>1494.6869999999999</v>
      </c>
      <c r="HM12" s="9">
        <v>37.124000000000002</v>
      </c>
      <c r="HN12" s="9">
        <v>32.353000000000002</v>
      </c>
      <c r="HO12" s="9">
        <v>35.975000000000001</v>
      </c>
      <c r="HP12" s="9">
        <v>15.994999999999999</v>
      </c>
      <c r="HQ12" s="9">
        <v>12.617000000000001</v>
      </c>
      <c r="HR12" s="9">
        <v>1219.106</v>
      </c>
      <c r="HS12" s="9">
        <v>83.337999999999994</v>
      </c>
      <c r="HT12" s="9">
        <v>90.003</v>
      </c>
      <c r="HU12" s="9">
        <v>172.26</v>
      </c>
      <c r="HV12" s="9">
        <v>238.81299999999999</v>
      </c>
      <c r="HW12" s="9">
        <v>1325.893</v>
      </c>
      <c r="HX12" s="9">
        <v>365.89800000000002</v>
      </c>
      <c r="HY12" s="9">
        <v>181.64699999999999</v>
      </c>
      <c r="HZ12" s="9">
        <v>2248.3139999999999</v>
      </c>
      <c r="IA12" s="9">
        <v>302.04399999999998</v>
      </c>
      <c r="IB12" s="9">
        <v>277.709</v>
      </c>
      <c r="IC12" s="9">
        <v>264.51499999999999</v>
      </c>
      <c r="ID12" s="9">
        <v>14.092000000000001</v>
      </c>
      <c r="IE12" s="9">
        <v>12.920999999999999</v>
      </c>
      <c r="IF12" s="9">
        <v>4.0780000000000003</v>
      </c>
      <c r="IG12" s="9">
        <v>8.8439999999999994</v>
      </c>
      <c r="IH12" s="9">
        <v>6.0190000000000001</v>
      </c>
      <c r="II12" s="9">
        <v>6.9020000000000001</v>
      </c>
      <c r="IJ12" s="9">
        <v>6.6440000000000001</v>
      </c>
      <c r="IK12" s="9">
        <v>1.044</v>
      </c>
      <c r="IL12" s="9">
        <v>4.2359999999999998</v>
      </c>
      <c r="IM12" s="9">
        <v>2.5470000000000002</v>
      </c>
      <c r="IN12" s="9">
        <v>0.79500000000000004</v>
      </c>
      <c r="IO12" s="9">
        <v>9.58</v>
      </c>
      <c r="IP12" s="9">
        <v>7.8239999999999998</v>
      </c>
      <c r="IQ12" s="9">
        <v>5.0970000000000004</v>
      </c>
    </row>
    <row r="13" spans="1:251">
      <c r="A13" s="10">
        <v>42767</v>
      </c>
      <c r="B13" s="9">
        <v>6.8639999999999999</v>
      </c>
      <c r="C13" s="9">
        <v>7.0129999999999999</v>
      </c>
      <c r="D13" s="9">
        <v>6.6660000000000004</v>
      </c>
      <c r="E13" s="9">
        <v>11.555</v>
      </c>
      <c r="F13" s="9">
        <v>8.9879999999999995</v>
      </c>
      <c r="G13" s="9">
        <v>1.0389999999999999</v>
      </c>
      <c r="H13" s="9">
        <v>235.00800000000001</v>
      </c>
      <c r="I13" s="9">
        <v>192.072</v>
      </c>
      <c r="J13" s="9">
        <v>184.74199999999999</v>
      </c>
      <c r="K13" s="9">
        <v>1.831</v>
      </c>
      <c r="L13" s="9">
        <v>5.4989999999999997</v>
      </c>
      <c r="M13" s="9">
        <v>2.6669999999999998</v>
      </c>
      <c r="N13" s="9">
        <v>4.1390000000000002</v>
      </c>
      <c r="O13" s="9">
        <v>0.52300000000000002</v>
      </c>
      <c r="P13" s="9">
        <v>130.958</v>
      </c>
      <c r="Q13" s="9">
        <v>10.843999999999999</v>
      </c>
      <c r="R13" s="9">
        <v>8.86</v>
      </c>
      <c r="S13" s="9">
        <v>41.408999999999999</v>
      </c>
      <c r="T13" s="9">
        <v>20.010000000000002</v>
      </c>
      <c r="U13" s="9">
        <v>172.06200000000001</v>
      </c>
      <c r="V13" s="9">
        <v>42.936999999999998</v>
      </c>
      <c r="W13" s="9">
        <v>25.678000000000001</v>
      </c>
      <c r="X13" s="9">
        <v>282.26900000000001</v>
      </c>
      <c r="Y13" s="9">
        <v>983.74300000000005</v>
      </c>
      <c r="Z13" s="9">
        <v>932.72500000000002</v>
      </c>
      <c r="AA13" s="9">
        <v>69.525999999999996</v>
      </c>
      <c r="AB13" s="9">
        <v>61.668999999999997</v>
      </c>
      <c r="AC13" s="9">
        <v>32.988</v>
      </c>
      <c r="AD13" s="9">
        <v>28.681000000000001</v>
      </c>
      <c r="AE13" s="9">
        <v>49.640999999999998</v>
      </c>
      <c r="AF13" s="9">
        <v>12.028</v>
      </c>
      <c r="AG13" s="9">
        <v>53.308</v>
      </c>
      <c r="AH13" s="9">
        <v>0</v>
      </c>
      <c r="AI13" s="9">
        <v>8.3610000000000007</v>
      </c>
      <c r="AJ13" s="9">
        <v>16.905000000000001</v>
      </c>
      <c r="AK13" s="9">
        <v>20.986999999999998</v>
      </c>
      <c r="AL13" s="9">
        <v>23.777000000000001</v>
      </c>
      <c r="AM13" s="9">
        <v>45.156999999999996</v>
      </c>
      <c r="AN13" s="9">
        <v>16.512</v>
      </c>
      <c r="AO13" s="9">
        <v>7.8579999999999997</v>
      </c>
      <c r="AP13" s="9">
        <v>863.19899999999996</v>
      </c>
      <c r="AQ13" s="9">
        <v>678.62900000000002</v>
      </c>
      <c r="AR13" s="9">
        <v>641.88900000000001</v>
      </c>
      <c r="AS13" s="9">
        <v>25.782</v>
      </c>
      <c r="AT13" s="9">
        <v>10.957000000000001</v>
      </c>
      <c r="AU13" s="9">
        <v>29.484000000000002</v>
      </c>
      <c r="AV13" s="9">
        <v>0.53600000000000003</v>
      </c>
      <c r="AW13" s="9">
        <v>6.7190000000000003</v>
      </c>
      <c r="AX13" s="9">
        <v>552.64599999999996</v>
      </c>
      <c r="AY13" s="9">
        <v>45.978999999999999</v>
      </c>
      <c r="AZ13" s="9">
        <v>27.763999999999999</v>
      </c>
      <c r="BA13" s="9">
        <v>52.241</v>
      </c>
      <c r="BB13" s="9">
        <v>130.494</v>
      </c>
      <c r="BC13" s="9">
        <v>548.13499999999999</v>
      </c>
      <c r="BD13" s="9">
        <v>184.57</v>
      </c>
      <c r="BE13" s="9">
        <v>51.018000000000001</v>
      </c>
      <c r="BF13" s="9">
        <v>983.74300000000005</v>
      </c>
      <c r="BG13" s="9">
        <v>386.35300000000001</v>
      </c>
      <c r="BH13" s="9">
        <v>369.50400000000002</v>
      </c>
      <c r="BI13" s="9">
        <v>27.710999999999999</v>
      </c>
      <c r="BJ13" s="9">
        <v>26.68</v>
      </c>
      <c r="BK13" s="9">
        <v>16.355</v>
      </c>
      <c r="BL13" s="9">
        <v>10.324999999999999</v>
      </c>
      <c r="BM13" s="9">
        <v>18.195</v>
      </c>
      <c r="BN13" s="9">
        <v>8.484</v>
      </c>
      <c r="BO13" s="9">
        <v>17.632999999999999</v>
      </c>
      <c r="BP13" s="9">
        <v>3.8250000000000002</v>
      </c>
      <c r="BQ13" s="9">
        <v>5.2220000000000004</v>
      </c>
      <c r="BR13" s="9">
        <v>8.8670000000000009</v>
      </c>
      <c r="BS13" s="9">
        <v>7.81</v>
      </c>
      <c r="BT13" s="9">
        <v>10.003</v>
      </c>
      <c r="BU13" s="9">
        <v>19.895</v>
      </c>
      <c r="BV13" s="9">
        <v>6.7850000000000001</v>
      </c>
      <c r="BW13" s="9">
        <v>1.0309999999999999</v>
      </c>
      <c r="BX13" s="9">
        <v>341.79300000000001</v>
      </c>
      <c r="BY13" s="9">
        <v>258.14</v>
      </c>
      <c r="BZ13" s="9">
        <v>245.351</v>
      </c>
      <c r="CA13" s="9">
        <v>7.5869999999999997</v>
      </c>
      <c r="CB13" s="9">
        <v>5.202</v>
      </c>
      <c r="CC13" s="9">
        <v>6.125</v>
      </c>
      <c r="CD13" s="9">
        <v>2.5059999999999998</v>
      </c>
      <c r="CE13" s="9">
        <v>4.157</v>
      </c>
      <c r="CF13" s="9">
        <v>213.44399999999999</v>
      </c>
      <c r="CG13" s="9">
        <v>12.542999999999999</v>
      </c>
      <c r="CH13" s="9">
        <v>10.234</v>
      </c>
      <c r="CI13" s="9">
        <v>21.917999999999999</v>
      </c>
      <c r="CJ13" s="9">
        <v>54.701999999999998</v>
      </c>
      <c r="CK13" s="9">
        <v>203.43799999999999</v>
      </c>
      <c r="CL13" s="9">
        <v>83.653000000000006</v>
      </c>
      <c r="CM13" s="9">
        <v>16.849</v>
      </c>
      <c r="CN13" s="9">
        <v>386.35300000000001</v>
      </c>
      <c r="CO13" s="9">
        <v>472.72899999999998</v>
      </c>
      <c r="CP13" s="9">
        <v>447.94499999999999</v>
      </c>
      <c r="CQ13" s="9">
        <v>40.405000000000001</v>
      </c>
      <c r="CR13" s="9">
        <v>37.826999999999998</v>
      </c>
      <c r="CS13" s="9">
        <v>25.922999999999998</v>
      </c>
      <c r="CT13" s="9">
        <v>11.904</v>
      </c>
      <c r="CU13" s="9">
        <v>28.79</v>
      </c>
      <c r="CV13" s="9">
        <v>9.0370000000000008</v>
      </c>
      <c r="CW13" s="9">
        <v>23.370999999999999</v>
      </c>
      <c r="CX13" s="9">
        <v>5.1130000000000004</v>
      </c>
      <c r="CY13" s="9">
        <v>9.343</v>
      </c>
      <c r="CZ13" s="9">
        <v>11.176</v>
      </c>
      <c r="DA13" s="9">
        <v>11.856</v>
      </c>
      <c r="DB13" s="9">
        <v>14.795</v>
      </c>
      <c r="DC13" s="9">
        <v>21.827999999999999</v>
      </c>
      <c r="DD13" s="9">
        <v>15.999000000000001</v>
      </c>
      <c r="DE13" s="9">
        <v>2.5779999999999998</v>
      </c>
      <c r="DF13" s="9">
        <v>407.54</v>
      </c>
      <c r="DG13" s="9">
        <v>270.09800000000001</v>
      </c>
      <c r="DH13" s="9">
        <v>262.58600000000001</v>
      </c>
      <c r="DI13" s="9">
        <v>3.984</v>
      </c>
      <c r="DJ13" s="9">
        <v>3.528</v>
      </c>
      <c r="DK13" s="9">
        <v>3.5449999999999999</v>
      </c>
      <c r="DL13" s="9">
        <v>1.8160000000000001</v>
      </c>
      <c r="DM13" s="9">
        <v>2.1520000000000001</v>
      </c>
      <c r="DN13" s="9">
        <v>225.32499999999999</v>
      </c>
      <c r="DO13" s="9">
        <v>10.37</v>
      </c>
      <c r="DP13" s="9">
        <v>8.625</v>
      </c>
      <c r="DQ13" s="9">
        <v>25.777999999999999</v>
      </c>
      <c r="DR13" s="9">
        <v>27.225999999999999</v>
      </c>
      <c r="DS13" s="9">
        <v>242.87200000000001</v>
      </c>
      <c r="DT13" s="9">
        <v>137.441</v>
      </c>
      <c r="DU13" s="9">
        <v>24.783999999999999</v>
      </c>
      <c r="DV13" s="9">
        <v>472.72899999999998</v>
      </c>
      <c r="DW13" s="9">
        <v>675.32100000000003</v>
      </c>
      <c r="DX13" s="9">
        <v>625.36800000000005</v>
      </c>
      <c r="DY13" s="9">
        <v>62.661000000000001</v>
      </c>
      <c r="DZ13" s="9">
        <v>57.198999999999998</v>
      </c>
      <c r="EA13" s="9">
        <v>24.681000000000001</v>
      </c>
      <c r="EB13" s="9">
        <v>32.518000000000001</v>
      </c>
      <c r="EC13" s="9">
        <v>38.573999999999998</v>
      </c>
      <c r="ED13" s="9">
        <v>18.625</v>
      </c>
      <c r="EE13" s="9">
        <v>41.923999999999999</v>
      </c>
      <c r="EF13" s="9">
        <v>11.688000000000001</v>
      </c>
      <c r="EG13" s="9">
        <v>2.9780000000000002</v>
      </c>
      <c r="EH13" s="9">
        <v>14.481</v>
      </c>
      <c r="EI13" s="9">
        <v>25.376999999999999</v>
      </c>
      <c r="EJ13" s="9">
        <v>17.341000000000001</v>
      </c>
      <c r="EK13" s="9">
        <v>33.618000000000002</v>
      </c>
      <c r="EL13" s="9">
        <v>23.581</v>
      </c>
      <c r="EM13" s="9">
        <v>5.4630000000000001</v>
      </c>
      <c r="EN13" s="9">
        <v>562.70699999999999</v>
      </c>
      <c r="EO13" s="9">
        <v>495.8</v>
      </c>
      <c r="EP13" s="9">
        <v>470.95400000000001</v>
      </c>
      <c r="EQ13" s="9">
        <v>10.247</v>
      </c>
      <c r="ER13" s="9">
        <v>14.599</v>
      </c>
      <c r="ES13" s="9">
        <v>11.038</v>
      </c>
      <c r="ET13" s="9">
        <v>9.51</v>
      </c>
      <c r="EU13" s="9">
        <v>3.1970000000000001</v>
      </c>
      <c r="EV13" s="9">
        <v>365.07299999999998</v>
      </c>
      <c r="EW13" s="9">
        <v>29.196999999999999</v>
      </c>
      <c r="EX13" s="9">
        <v>28.274999999999999</v>
      </c>
      <c r="EY13" s="9">
        <v>73.254000000000005</v>
      </c>
      <c r="EZ13" s="9">
        <v>59.075000000000003</v>
      </c>
      <c r="FA13" s="9">
        <v>436.72500000000002</v>
      </c>
      <c r="FB13" s="9">
        <v>66.906999999999996</v>
      </c>
      <c r="FC13" s="9">
        <v>49.953000000000003</v>
      </c>
      <c r="FD13" s="9">
        <v>675.32100000000003</v>
      </c>
      <c r="FE13" s="9">
        <v>440.286</v>
      </c>
      <c r="FF13" s="9">
        <v>396.5</v>
      </c>
      <c r="FG13" s="9">
        <v>32.494999999999997</v>
      </c>
      <c r="FH13" s="9">
        <v>30.844000000000001</v>
      </c>
      <c r="FI13" s="9">
        <v>11.786</v>
      </c>
      <c r="FJ13" s="9">
        <v>19.058</v>
      </c>
      <c r="FK13" s="9">
        <v>12.53</v>
      </c>
      <c r="FL13" s="9">
        <v>18.315000000000001</v>
      </c>
      <c r="FM13" s="9">
        <v>14.273999999999999</v>
      </c>
      <c r="FN13" s="9">
        <v>15.954000000000001</v>
      </c>
      <c r="FO13" s="9">
        <v>0</v>
      </c>
      <c r="FP13" s="9">
        <v>9.8049999999999997</v>
      </c>
      <c r="FQ13" s="9">
        <v>13.243</v>
      </c>
      <c r="FR13" s="9">
        <v>7.7960000000000003</v>
      </c>
      <c r="FS13" s="9">
        <v>18.45</v>
      </c>
      <c r="FT13" s="9">
        <v>12.395</v>
      </c>
      <c r="FU13" s="9">
        <v>1.65</v>
      </c>
      <c r="FV13" s="9">
        <v>364.005</v>
      </c>
      <c r="FW13" s="9">
        <v>317.60500000000002</v>
      </c>
      <c r="FX13" s="9">
        <v>306.22000000000003</v>
      </c>
      <c r="FY13" s="9">
        <v>4.3079999999999998</v>
      </c>
      <c r="FZ13" s="9">
        <v>7.0759999999999996</v>
      </c>
      <c r="GA13" s="9">
        <v>3.1480000000000001</v>
      </c>
      <c r="GB13" s="9">
        <v>7.7130000000000001</v>
      </c>
      <c r="GC13" s="9">
        <v>0.52300000000000002</v>
      </c>
      <c r="GD13" s="9">
        <v>216.98500000000001</v>
      </c>
      <c r="GE13" s="9">
        <v>15.724</v>
      </c>
      <c r="GF13" s="9">
        <v>17.983000000000001</v>
      </c>
      <c r="GG13" s="9">
        <v>66.912999999999997</v>
      </c>
      <c r="GH13" s="9">
        <v>28.920999999999999</v>
      </c>
      <c r="GI13" s="9">
        <v>288.68299999999999</v>
      </c>
      <c r="GJ13" s="9">
        <v>46.4</v>
      </c>
      <c r="GK13" s="9">
        <v>43.786000000000001</v>
      </c>
      <c r="GL13" s="9">
        <v>440.286</v>
      </c>
      <c r="GM13" s="9">
        <v>406.596</v>
      </c>
      <c r="GN13" s="9">
        <v>334.733</v>
      </c>
      <c r="GO13" s="9">
        <v>334.733</v>
      </c>
      <c r="GP13" s="9">
        <v>25.155000000000001</v>
      </c>
      <c r="GQ13" s="9">
        <v>309.57799999999997</v>
      </c>
      <c r="GR13" s="9">
        <v>71.864000000000004</v>
      </c>
      <c r="GS13" s="9">
        <v>2509.8670000000002</v>
      </c>
      <c r="GT13" s="9">
        <v>2326.4169999999999</v>
      </c>
      <c r="GU13" s="9">
        <v>466.721</v>
      </c>
      <c r="GV13" s="9">
        <v>185.83500000000001</v>
      </c>
      <c r="GW13" s="9">
        <v>81.822000000000003</v>
      </c>
      <c r="GX13" s="9">
        <v>87.4</v>
      </c>
      <c r="GY13" s="9">
        <v>117.56</v>
      </c>
      <c r="GZ13" s="9">
        <v>51.661999999999999</v>
      </c>
      <c r="HA13" s="9">
        <v>114.101</v>
      </c>
      <c r="HB13" s="9">
        <v>26.768000000000001</v>
      </c>
      <c r="HC13" s="9">
        <v>20.780999999999999</v>
      </c>
      <c r="HD13" s="9">
        <v>51.088000000000001</v>
      </c>
      <c r="HE13" s="9">
        <v>61.156999999999996</v>
      </c>
      <c r="HF13" s="9">
        <v>56.976999999999997</v>
      </c>
      <c r="HG13" s="9">
        <v>108.178</v>
      </c>
      <c r="HH13" s="9">
        <v>61.043999999999997</v>
      </c>
      <c r="HI13" s="9">
        <v>280.88600000000002</v>
      </c>
      <c r="HJ13" s="9">
        <v>1859.6949999999999</v>
      </c>
      <c r="HK13" s="9">
        <v>1512.8240000000001</v>
      </c>
      <c r="HL13" s="9">
        <v>1446.191</v>
      </c>
      <c r="HM13" s="9">
        <v>37.579000000000001</v>
      </c>
      <c r="HN13" s="9">
        <v>28.099</v>
      </c>
      <c r="HO13" s="9">
        <v>30.312999999999999</v>
      </c>
      <c r="HP13" s="9">
        <v>18.167000000000002</v>
      </c>
      <c r="HQ13" s="9">
        <v>13.62</v>
      </c>
      <c r="HR13" s="9">
        <v>1190.144</v>
      </c>
      <c r="HS13" s="9">
        <v>82.391999999999996</v>
      </c>
      <c r="HT13" s="9">
        <v>79.757000000000005</v>
      </c>
      <c r="HU13" s="9">
        <v>160.53200000000001</v>
      </c>
      <c r="HV13" s="9">
        <v>205.76</v>
      </c>
      <c r="HW13" s="9">
        <v>1307.0640000000001</v>
      </c>
      <c r="HX13" s="9">
        <v>346.87099999999998</v>
      </c>
      <c r="HY13" s="9">
        <v>183.45099999999999</v>
      </c>
      <c r="HZ13" s="9">
        <v>2183.1799999999998</v>
      </c>
      <c r="IA13" s="9">
        <v>326.68700000000001</v>
      </c>
      <c r="IB13" s="9">
        <v>269.08800000000002</v>
      </c>
      <c r="IC13" s="9">
        <v>256.28100000000001</v>
      </c>
      <c r="ID13" s="9">
        <v>16.334</v>
      </c>
      <c r="IE13" s="9">
        <v>14.939</v>
      </c>
      <c r="IF13" s="9">
        <v>6.016</v>
      </c>
      <c r="IG13" s="9">
        <v>8.923</v>
      </c>
      <c r="IH13" s="9">
        <v>6.306</v>
      </c>
      <c r="II13" s="9">
        <v>8.6329999999999991</v>
      </c>
      <c r="IJ13" s="9">
        <v>6.9320000000000004</v>
      </c>
      <c r="IK13" s="9">
        <v>0.95899999999999996</v>
      </c>
      <c r="IL13" s="9">
        <v>6.6189999999999998</v>
      </c>
      <c r="IM13" s="9">
        <v>6.0620000000000003</v>
      </c>
      <c r="IN13" s="9">
        <v>1.9690000000000001</v>
      </c>
      <c r="IO13" s="9">
        <v>6.9080000000000004</v>
      </c>
      <c r="IP13" s="9">
        <v>10.116</v>
      </c>
      <c r="IQ13" s="9">
        <v>4.8230000000000004</v>
      </c>
    </row>
    <row r="14" spans="1:251">
      <c r="A14" s="10">
        <v>43132</v>
      </c>
      <c r="B14" s="9">
        <v>6.5679999999999996</v>
      </c>
      <c r="C14" s="9">
        <v>9.798</v>
      </c>
      <c r="D14" s="9">
        <v>9.4450000000000003</v>
      </c>
      <c r="E14" s="9">
        <v>12.182</v>
      </c>
      <c r="F14" s="9">
        <v>13.629</v>
      </c>
      <c r="G14" s="9">
        <v>2.1549999999999998</v>
      </c>
      <c r="H14" s="9">
        <v>212.51499999999999</v>
      </c>
      <c r="I14" s="9">
        <v>174.22200000000001</v>
      </c>
      <c r="J14" s="9">
        <v>168.76900000000001</v>
      </c>
      <c r="K14" s="9">
        <v>1.111</v>
      </c>
      <c r="L14" s="9">
        <v>4.343</v>
      </c>
      <c r="M14" s="9">
        <v>3.3940000000000001</v>
      </c>
      <c r="N14" s="9">
        <v>2.06</v>
      </c>
      <c r="O14" s="9">
        <v>0</v>
      </c>
      <c r="P14" s="9">
        <v>127.22</v>
      </c>
      <c r="Q14" s="9">
        <v>3.7429999999999999</v>
      </c>
      <c r="R14" s="9">
        <v>9.9770000000000003</v>
      </c>
      <c r="S14" s="9">
        <v>33.283000000000001</v>
      </c>
      <c r="T14" s="9">
        <v>18.797999999999998</v>
      </c>
      <c r="U14" s="9">
        <v>155.42400000000001</v>
      </c>
      <c r="V14" s="9">
        <v>38.292999999999999</v>
      </c>
      <c r="W14" s="9">
        <v>21.766999999999999</v>
      </c>
      <c r="X14" s="9">
        <v>262.24799999999999</v>
      </c>
      <c r="Y14" s="9">
        <v>985.81399999999996</v>
      </c>
      <c r="Z14" s="9">
        <v>946.91899999999998</v>
      </c>
      <c r="AA14" s="9">
        <v>77.510999999999996</v>
      </c>
      <c r="AB14" s="9">
        <v>71.742000000000004</v>
      </c>
      <c r="AC14" s="9">
        <v>36.755000000000003</v>
      </c>
      <c r="AD14" s="9">
        <v>33.866999999999997</v>
      </c>
      <c r="AE14" s="9">
        <v>56.887999999999998</v>
      </c>
      <c r="AF14" s="9">
        <v>14.853999999999999</v>
      </c>
      <c r="AG14" s="9">
        <v>61.253999999999998</v>
      </c>
      <c r="AH14" s="9">
        <v>0</v>
      </c>
      <c r="AI14" s="9">
        <v>10.489000000000001</v>
      </c>
      <c r="AJ14" s="9">
        <v>26.952000000000002</v>
      </c>
      <c r="AK14" s="9">
        <v>22.257999999999999</v>
      </c>
      <c r="AL14" s="9">
        <v>22.532</v>
      </c>
      <c r="AM14" s="9">
        <v>50.645000000000003</v>
      </c>
      <c r="AN14" s="9">
        <v>21.097000000000001</v>
      </c>
      <c r="AO14" s="9">
        <v>5.7690000000000001</v>
      </c>
      <c r="AP14" s="9">
        <v>869.40800000000002</v>
      </c>
      <c r="AQ14" s="9">
        <v>685.755</v>
      </c>
      <c r="AR14" s="9">
        <v>644.88199999999995</v>
      </c>
      <c r="AS14" s="9">
        <v>26.146000000000001</v>
      </c>
      <c r="AT14" s="9">
        <v>14.726000000000001</v>
      </c>
      <c r="AU14" s="9">
        <v>32.317</v>
      </c>
      <c r="AV14" s="9">
        <v>2.0720000000000001</v>
      </c>
      <c r="AW14" s="9">
        <v>5.9690000000000003</v>
      </c>
      <c r="AX14" s="9">
        <v>558.428</v>
      </c>
      <c r="AY14" s="9">
        <v>45.875</v>
      </c>
      <c r="AZ14" s="9">
        <v>25.331</v>
      </c>
      <c r="BA14" s="9">
        <v>56.12</v>
      </c>
      <c r="BB14" s="9">
        <v>151.75299999999999</v>
      </c>
      <c r="BC14" s="9">
        <v>534.00199999999995</v>
      </c>
      <c r="BD14" s="9">
        <v>183.65299999999999</v>
      </c>
      <c r="BE14" s="9">
        <v>38.895000000000003</v>
      </c>
      <c r="BF14" s="9">
        <v>985.81399999999996</v>
      </c>
      <c r="BG14" s="9">
        <v>346.55700000000002</v>
      </c>
      <c r="BH14" s="9">
        <v>327.77300000000002</v>
      </c>
      <c r="BI14" s="9">
        <v>24.841999999999999</v>
      </c>
      <c r="BJ14" s="9">
        <v>24.292999999999999</v>
      </c>
      <c r="BK14" s="9">
        <v>12.962999999999999</v>
      </c>
      <c r="BL14" s="9">
        <v>11.33</v>
      </c>
      <c r="BM14" s="9">
        <v>17.268000000000001</v>
      </c>
      <c r="BN14" s="9">
        <v>7.0250000000000004</v>
      </c>
      <c r="BO14" s="9">
        <v>13.311</v>
      </c>
      <c r="BP14" s="9">
        <v>3.8290000000000002</v>
      </c>
      <c r="BQ14" s="9">
        <v>7.1529999999999996</v>
      </c>
      <c r="BR14" s="9">
        <v>7.23</v>
      </c>
      <c r="BS14" s="9">
        <v>7.0369999999999999</v>
      </c>
      <c r="BT14" s="9">
        <v>10.026</v>
      </c>
      <c r="BU14" s="9">
        <v>19.152999999999999</v>
      </c>
      <c r="BV14" s="9">
        <v>5.14</v>
      </c>
      <c r="BW14" s="9">
        <v>0.54900000000000004</v>
      </c>
      <c r="BX14" s="9">
        <v>302.93099999999998</v>
      </c>
      <c r="BY14" s="9">
        <v>215.20699999999999</v>
      </c>
      <c r="BZ14" s="9">
        <v>199.13300000000001</v>
      </c>
      <c r="CA14" s="9">
        <v>8.15</v>
      </c>
      <c r="CB14" s="9">
        <v>7.9240000000000004</v>
      </c>
      <c r="CC14" s="9">
        <v>6.5140000000000002</v>
      </c>
      <c r="CD14" s="9">
        <v>7.2770000000000001</v>
      </c>
      <c r="CE14" s="9">
        <v>2.2829999999999999</v>
      </c>
      <c r="CF14" s="9">
        <v>176.66300000000001</v>
      </c>
      <c r="CG14" s="9">
        <v>9.2989999999999995</v>
      </c>
      <c r="CH14" s="9">
        <v>11.218999999999999</v>
      </c>
      <c r="CI14" s="9">
        <v>18.024999999999999</v>
      </c>
      <c r="CJ14" s="9">
        <v>45.996000000000002</v>
      </c>
      <c r="CK14" s="9">
        <v>169.21100000000001</v>
      </c>
      <c r="CL14" s="9">
        <v>87.724000000000004</v>
      </c>
      <c r="CM14" s="9">
        <v>18.785</v>
      </c>
      <c r="CN14" s="9">
        <v>346.55700000000002</v>
      </c>
      <c r="CO14" s="9">
        <v>510.47500000000002</v>
      </c>
      <c r="CP14" s="9">
        <v>487.98</v>
      </c>
      <c r="CQ14" s="9">
        <v>39.506</v>
      </c>
      <c r="CR14" s="9">
        <v>38.04</v>
      </c>
      <c r="CS14" s="9">
        <v>19.701000000000001</v>
      </c>
      <c r="CT14" s="9">
        <v>18.34</v>
      </c>
      <c r="CU14" s="9">
        <v>27.068999999999999</v>
      </c>
      <c r="CV14" s="9">
        <v>10.972</v>
      </c>
      <c r="CW14" s="9">
        <v>21.951000000000001</v>
      </c>
      <c r="CX14" s="9">
        <v>4.84</v>
      </c>
      <c r="CY14" s="9">
        <v>10.741</v>
      </c>
      <c r="CZ14" s="9">
        <v>15.895</v>
      </c>
      <c r="DA14" s="9">
        <v>10.614000000000001</v>
      </c>
      <c r="DB14" s="9">
        <v>11.531000000000001</v>
      </c>
      <c r="DC14" s="9">
        <v>26.545000000000002</v>
      </c>
      <c r="DD14" s="9">
        <v>11.496</v>
      </c>
      <c r="DE14" s="9">
        <v>1.466</v>
      </c>
      <c r="DF14" s="9">
        <v>448.47399999999999</v>
      </c>
      <c r="DG14" s="9">
        <v>314.93400000000003</v>
      </c>
      <c r="DH14" s="9">
        <v>307.04300000000001</v>
      </c>
      <c r="DI14" s="9">
        <v>5.3490000000000002</v>
      </c>
      <c r="DJ14" s="9">
        <v>2.5419999999999998</v>
      </c>
      <c r="DK14" s="9">
        <v>0.46100000000000002</v>
      </c>
      <c r="DL14" s="9">
        <v>2.95</v>
      </c>
      <c r="DM14" s="9">
        <v>3.8849999999999998</v>
      </c>
      <c r="DN14" s="9">
        <v>255.82900000000001</v>
      </c>
      <c r="DO14" s="9">
        <v>13.407999999999999</v>
      </c>
      <c r="DP14" s="9">
        <v>10.478</v>
      </c>
      <c r="DQ14" s="9">
        <v>35.218000000000004</v>
      </c>
      <c r="DR14" s="9">
        <v>34.826000000000001</v>
      </c>
      <c r="DS14" s="9">
        <v>280.10700000000003</v>
      </c>
      <c r="DT14" s="9">
        <v>133.541</v>
      </c>
      <c r="DU14" s="9">
        <v>22.494</v>
      </c>
      <c r="DV14" s="9">
        <v>510.47500000000002</v>
      </c>
      <c r="DW14" s="9">
        <v>672.26499999999999</v>
      </c>
      <c r="DX14" s="9">
        <v>626.01499999999999</v>
      </c>
      <c r="DY14" s="9">
        <v>71.302999999999997</v>
      </c>
      <c r="DZ14" s="9">
        <v>65.778000000000006</v>
      </c>
      <c r="EA14" s="9">
        <v>27.003</v>
      </c>
      <c r="EB14" s="9">
        <v>38.774999999999999</v>
      </c>
      <c r="EC14" s="9">
        <v>46.622999999999998</v>
      </c>
      <c r="ED14" s="9">
        <v>19.155000000000001</v>
      </c>
      <c r="EE14" s="9">
        <v>44.106999999999999</v>
      </c>
      <c r="EF14" s="9">
        <v>13.138999999999999</v>
      </c>
      <c r="EG14" s="9">
        <v>7.94</v>
      </c>
      <c r="EH14" s="9">
        <v>16.577000000000002</v>
      </c>
      <c r="EI14" s="9">
        <v>23.143999999999998</v>
      </c>
      <c r="EJ14" s="9">
        <v>26.056000000000001</v>
      </c>
      <c r="EK14" s="9">
        <v>40.725999999999999</v>
      </c>
      <c r="EL14" s="9">
        <v>25.052</v>
      </c>
      <c r="EM14" s="9">
        <v>5.5259999999999998</v>
      </c>
      <c r="EN14" s="9">
        <v>554.71199999999999</v>
      </c>
      <c r="EO14" s="9">
        <v>493.29500000000002</v>
      </c>
      <c r="EP14" s="9">
        <v>468.017</v>
      </c>
      <c r="EQ14" s="9">
        <v>12.233000000000001</v>
      </c>
      <c r="ER14" s="9">
        <v>13.045</v>
      </c>
      <c r="ES14" s="9">
        <v>9.9529999999999994</v>
      </c>
      <c r="ET14" s="9">
        <v>13.106999999999999</v>
      </c>
      <c r="EU14" s="9">
        <v>1.1180000000000001</v>
      </c>
      <c r="EV14" s="9">
        <v>370.64400000000001</v>
      </c>
      <c r="EW14" s="9">
        <v>34.869999999999997</v>
      </c>
      <c r="EX14" s="9">
        <v>26.751000000000001</v>
      </c>
      <c r="EY14" s="9">
        <v>61.030999999999999</v>
      </c>
      <c r="EZ14" s="9">
        <v>63.598999999999997</v>
      </c>
      <c r="FA14" s="9">
        <v>429.69600000000003</v>
      </c>
      <c r="FB14" s="9">
        <v>61.417000000000002</v>
      </c>
      <c r="FC14" s="9">
        <v>46.249000000000002</v>
      </c>
      <c r="FD14" s="9">
        <v>672.26499999999999</v>
      </c>
      <c r="FE14" s="9">
        <v>464.50299999999999</v>
      </c>
      <c r="FF14" s="9">
        <v>430.85500000000002</v>
      </c>
      <c r="FG14" s="9">
        <v>47.976999999999997</v>
      </c>
      <c r="FH14" s="9">
        <v>42.506999999999998</v>
      </c>
      <c r="FI14" s="9">
        <v>14.951000000000001</v>
      </c>
      <c r="FJ14" s="9">
        <v>27.555</v>
      </c>
      <c r="FK14" s="9">
        <v>21.943999999999999</v>
      </c>
      <c r="FL14" s="9">
        <v>20.562999999999999</v>
      </c>
      <c r="FM14" s="9">
        <v>21.117000000000001</v>
      </c>
      <c r="FN14" s="9">
        <v>19.876000000000001</v>
      </c>
      <c r="FO14" s="9">
        <v>0</v>
      </c>
      <c r="FP14" s="9">
        <v>9.8710000000000004</v>
      </c>
      <c r="FQ14" s="9">
        <v>21.896999999999998</v>
      </c>
      <c r="FR14" s="9">
        <v>10.739000000000001</v>
      </c>
      <c r="FS14" s="9">
        <v>26.425000000000001</v>
      </c>
      <c r="FT14" s="9">
        <v>16.082000000000001</v>
      </c>
      <c r="FU14" s="9">
        <v>5.47</v>
      </c>
      <c r="FV14" s="9">
        <v>382.87799999999999</v>
      </c>
      <c r="FW14" s="9">
        <v>340.64699999999999</v>
      </c>
      <c r="FX14" s="9">
        <v>331.84100000000001</v>
      </c>
      <c r="FY14" s="9">
        <v>1.66</v>
      </c>
      <c r="FZ14" s="9">
        <v>7.1459999999999999</v>
      </c>
      <c r="GA14" s="9">
        <v>4.1589999999999998</v>
      </c>
      <c r="GB14" s="9">
        <v>4.0979999999999999</v>
      </c>
      <c r="GC14" s="9">
        <v>0.55000000000000004</v>
      </c>
      <c r="GD14" s="9">
        <v>249.34200000000001</v>
      </c>
      <c r="GE14" s="9">
        <v>16.637</v>
      </c>
      <c r="GF14" s="9">
        <v>20.041</v>
      </c>
      <c r="GG14" s="9">
        <v>54.627000000000002</v>
      </c>
      <c r="GH14" s="9">
        <v>38.277999999999999</v>
      </c>
      <c r="GI14" s="9">
        <v>302.36900000000003</v>
      </c>
      <c r="GJ14" s="9">
        <v>42.231000000000002</v>
      </c>
      <c r="GK14" s="9">
        <v>33.648000000000003</v>
      </c>
      <c r="GL14" s="9">
        <v>464.50299999999999</v>
      </c>
      <c r="GM14" s="9">
        <v>427.58300000000003</v>
      </c>
      <c r="GN14" s="9">
        <v>360.01499999999999</v>
      </c>
      <c r="GO14" s="9">
        <v>360.01499999999999</v>
      </c>
      <c r="GP14" s="9">
        <v>30.856999999999999</v>
      </c>
      <c r="GQ14" s="9">
        <v>329.15800000000002</v>
      </c>
      <c r="GR14" s="9">
        <v>67.567999999999998</v>
      </c>
      <c r="GS14" s="9">
        <v>2596.232</v>
      </c>
      <c r="GT14" s="9">
        <v>2411.1999999999998</v>
      </c>
      <c r="GU14" s="9">
        <v>475.154</v>
      </c>
      <c r="GV14" s="9">
        <v>195.31399999999999</v>
      </c>
      <c r="GW14" s="9">
        <v>84.426000000000002</v>
      </c>
      <c r="GX14" s="9">
        <v>89.15</v>
      </c>
      <c r="GY14" s="9">
        <v>116.48</v>
      </c>
      <c r="GZ14" s="9">
        <v>57.095999999999997</v>
      </c>
      <c r="HA14" s="9">
        <v>114.438</v>
      </c>
      <c r="HB14" s="9">
        <v>32.063000000000002</v>
      </c>
      <c r="HC14" s="9">
        <v>22.161999999999999</v>
      </c>
      <c r="HD14" s="9">
        <v>45.938000000000002</v>
      </c>
      <c r="HE14" s="9">
        <v>60.765000000000001</v>
      </c>
      <c r="HF14" s="9">
        <v>67.497</v>
      </c>
      <c r="HG14" s="9">
        <v>114.252</v>
      </c>
      <c r="HH14" s="9">
        <v>59.948999999999998</v>
      </c>
      <c r="HI14" s="9">
        <v>279.84100000000001</v>
      </c>
      <c r="HJ14" s="9">
        <v>1936.0450000000001</v>
      </c>
      <c r="HK14" s="9">
        <v>1582.7840000000001</v>
      </c>
      <c r="HL14" s="9">
        <v>1512.06</v>
      </c>
      <c r="HM14" s="9">
        <v>39.777000000000001</v>
      </c>
      <c r="HN14" s="9">
        <v>30.375</v>
      </c>
      <c r="HO14" s="9">
        <v>38.853999999999999</v>
      </c>
      <c r="HP14" s="9">
        <v>14.584</v>
      </c>
      <c r="HQ14" s="9">
        <v>12.199</v>
      </c>
      <c r="HR14" s="9">
        <v>1255.8389999999999</v>
      </c>
      <c r="HS14" s="9">
        <v>92.066000000000003</v>
      </c>
      <c r="HT14" s="9">
        <v>68.411000000000001</v>
      </c>
      <c r="HU14" s="9">
        <v>166.46799999999999</v>
      </c>
      <c r="HV14" s="9">
        <v>219.32900000000001</v>
      </c>
      <c r="HW14" s="9">
        <v>1363.4549999999999</v>
      </c>
      <c r="HX14" s="9">
        <v>353.26100000000002</v>
      </c>
      <c r="HY14" s="9">
        <v>185.03200000000001</v>
      </c>
      <c r="HZ14" s="9">
        <v>2255.89</v>
      </c>
      <c r="IA14" s="9">
        <v>340.34199999999998</v>
      </c>
      <c r="IB14" s="9">
        <v>264.53300000000002</v>
      </c>
      <c r="IC14" s="9">
        <v>256.31700000000001</v>
      </c>
      <c r="ID14" s="9">
        <v>14.765000000000001</v>
      </c>
      <c r="IE14" s="9">
        <v>13.295</v>
      </c>
      <c r="IF14" s="9">
        <v>7.0069999999999997</v>
      </c>
      <c r="IG14" s="9">
        <v>6.2880000000000003</v>
      </c>
      <c r="IH14" s="9">
        <v>6.2359999999999998</v>
      </c>
      <c r="II14" s="9">
        <v>7.06</v>
      </c>
      <c r="IJ14" s="9">
        <v>8.77</v>
      </c>
      <c r="IK14" s="9">
        <v>0</v>
      </c>
      <c r="IL14" s="9">
        <v>3.5310000000000001</v>
      </c>
      <c r="IM14" s="9">
        <v>1.4239999999999999</v>
      </c>
      <c r="IN14" s="9">
        <v>4.9130000000000003</v>
      </c>
      <c r="IO14" s="9">
        <v>6.9589999999999996</v>
      </c>
      <c r="IP14" s="9">
        <v>9.3870000000000005</v>
      </c>
      <c r="IQ14" s="9">
        <v>3.9079999999999999</v>
      </c>
    </row>
    <row r="15" spans="1:251">
      <c r="A15" s="10">
        <v>43497</v>
      </c>
      <c r="B15" s="9">
        <v>8.468</v>
      </c>
      <c r="C15" s="9">
        <v>13.151999999999999</v>
      </c>
      <c r="D15" s="9">
        <v>3.5760000000000001</v>
      </c>
      <c r="E15" s="9">
        <v>11.374000000000001</v>
      </c>
      <c r="F15" s="9">
        <v>13.821999999999999</v>
      </c>
      <c r="G15" s="9">
        <v>0</v>
      </c>
      <c r="H15" s="9">
        <v>226.32400000000001</v>
      </c>
      <c r="I15" s="9">
        <v>190.727</v>
      </c>
      <c r="J15" s="9">
        <v>184.755</v>
      </c>
      <c r="K15" s="9">
        <v>0.69299999999999995</v>
      </c>
      <c r="L15" s="9">
        <v>5.2779999999999996</v>
      </c>
      <c r="M15" s="9">
        <v>1.867</v>
      </c>
      <c r="N15" s="9">
        <v>3.637</v>
      </c>
      <c r="O15" s="9">
        <v>0</v>
      </c>
      <c r="P15" s="9">
        <v>147.29300000000001</v>
      </c>
      <c r="Q15" s="9">
        <v>8.0500000000000007</v>
      </c>
      <c r="R15" s="9">
        <v>8.5009999999999994</v>
      </c>
      <c r="S15" s="9">
        <v>26.882999999999999</v>
      </c>
      <c r="T15" s="9">
        <v>23.809000000000001</v>
      </c>
      <c r="U15" s="9">
        <v>166.91800000000001</v>
      </c>
      <c r="V15" s="9">
        <v>35.597999999999999</v>
      </c>
      <c r="W15" s="9">
        <v>22.16</v>
      </c>
      <c r="X15" s="9">
        <v>273.68</v>
      </c>
      <c r="Y15" s="9">
        <v>1063.211</v>
      </c>
      <c r="Z15" s="9">
        <v>1010.016</v>
      </c>
      <c r="AA15" s="9">
        <v>89.301000000000002</v>
      </c>
      <c r="AB15" s="9">
        <v>80.894000000000005</v>
      </c>
      <c r="AC15" s="9">
        <v>37.920999999999999</v>
      </c>
      <c r="AD15" s="9">
        <v>42.973999999999997</v>
      </c>
      <c r="AE15" s="9">
        <v>66.108000000000004</v>
      </c>
      <c r="AF15" s="9">
        <v>14.787000000000001</v>
      </c>
      <c r="AG15" s="9">
        <v>68.840999999999994</v>
      </c>
      <c r="AH15" s="9">
        <v>0</v>
      </c>
      <c r="AI15" s="9">
        <v>11.285</v>
      </c>
      <c r="AJ15" s="9">
        <v>35.048000000000002</v>
      </c>
      <c r="AK15" s="9">
        <v>18.882999999999999</v>
      </c>
      <c r="AL15" s="9">
        <v>26.963999999999999</v>
      </c>
      <c r="AM15" s="9">
        <v>66.313000000000002</v>
      </c>
      <c r="AN15" s="9">
        <v>14.581</v>
      </c>
      <c r="AO15" s="9">
        <v>8.4060000000000006</v>
      </c>
      <c r="AP15" s="9">
        <v>920.71500000000003</v>
      </c>
      <c r="AQ15" s="9">
        <v>726.16399999999999</v>
      </c>
      <c r="AR15" s="9">
        <v>666.30700000000002</v>
      </c>
      <c r="AS15" s="9">
        <v>37.319000000000003</v>
      </c>
      <c r="AT15" s="9">
        <v>22.538</v>
      </c>
      <c r="AU15" s="9">
        <v>48.478999999999999</v>
      </c>
      <c r="AV15" s="9">
        <v>0.58699999999999997</v>
      </c>
      <c r="AW15" s="9">
        <v>10.79</v>
      </c>
      <c r="AX15" s="9">
        <v>584.37900000000002</v>
      </c>
      <c r="AY15" s="9">
        <v>42.475999999999999</v>
      </c>
      <c r="AZ15" s="9">
        <v>30.838000000000001</v>
      </c>
      <c r="BA15" s="9">
        <v>68.471000000000004</v>
      </c>
      <c r="BB15" s="9">
        <v>177.08199999999999</v>
      </c>
      <c r="BC15" s="9">
        <v>549.08199999999999</v>
      </c>
      <c r="BD15" s="9">
        <v>194.55099999999999</v>
      </c>
      <c r="BE15" s="9">
        <v>53.195</v>
      </c>
      <c r="BF15" s="9">
        <v>1063.211</v>
      </c>
      <c r="BG15" s="9">
        <v>383.2</v>
      </c>
      <c r="BH15" s="9">
        <v>365.31</v>
      </c>
      <c r="BI15" s="9">
        <v>34.646000000000001</v>
      </c>
      <c r="BJ15" s="9">
        <v>31.152999999999999</v>
      </c>
      <c r="BK15" s="9">
        <v>15.568</v>
      </c>
      <c r="BL15" s="9">
        <v>15.585000000000001</v>
      </c>
      <c r="BM15" s="9">
        <v>21.419</v>
      </c>
      <c r="BN15" s="9">
        <v>9.734</v>
      </c>
      <c r="BO15" s="9">
        <v>17.445</v>
      </c>
      <c r="BP15" s="9">
        <v>4.33</v>
      </c>
      <c r="BQ15" s="9">
        <v>8.7110000000000003</v>
      </c>
      <c r="BR15" s="9">
        <v>9.673</v>
      </c>
      <c r="BS15" s="9">
        <v>8.9860000000000007</v>
      </c>
      <c r="BT15" s="9">
        <v>12.494</v>
      </c>
      <c r="BU15" s="9">
        <v>25.123999999999999</v>
      </c>
      <c r="BV15" s="9">
        <v>6.0289999999999999</v>
      </c>
      <c r="BW15" s="9">
        <v>3.4929999999999999</v>
      </c>
      <c r="BX15" s="9">
        <v>330.66399999999999</v>
      </c>
      <c r="BY15" s="9">
        <v>256.57600000000002</v>
      </c>
      <c r="BZ15" s="9">
        <v>242.34700000000001</v>
      </c>
      <c r="CA15" s="9">
        <v>7.38</v>
      </c>
      <c r="CB15" s="9">
        <v>6.8479999999999999</v>
      </c>
      <c r="CC15" s="9">
        <v>5.9</v>
      </c>
      <c r="CD15" s="9">
        <v>5.3029999999999999</v>
      </c>
      <c r="CE15" s="9">
        <v>3.0259999999999998</v>
      </c>
      <c r="CF15" s="9">
        <v>204.404</v>
      </c>
      <c r="CG15" s="9">
        <v>14.452</v>
      </c>
      <c r="CH15" s="9">
        <v>12.47</v>
      </c>
      <c r="CI15" s="9">
        <v>25.251000000000001</v>
      </c>
      <c r="CJ15" s="9">
        <v>53.22</v>
      </c>
      <c r="CK15" s="9">
        <v>203.35599999999999</v>
      </c>
      <c r="CL15" s="9">
        <v>74.087999999999994</v>
      </c>
      <c r="CM15" s="9">
        <v>17.89</v>
      </c>
      <c r="CN15" s="9">
        <v>383.2</v>
      </c>
      <c r="CO15" s="9">
        <v>485.017</v>
      </c>
      <c r="CP15" s="9">
        <v>462.98700000000002</v>
      </c>
      <c r="CQ15" s="9">
        <v>38.119</v>
      </c>
      <c r="CR15" s="9">
        <v>35.951999999999998</v>
      </c>
      <c r="CS15" s="9">
        <v>19.11</v>
      </c>
      <c r="CT15" s="9">
        <v>16.841000000000001</v>
      </c>
      <c r="CU15" s="9">
        <v>25.382000000000001</v>
      </c>
      <c r="CV15" s="9">
        <v>10.57</v>
      </c>
      <c r="CW15" s="9">
        <v>23.62</v>
      </c>
      <c r="CX15" s="9">
        <v>3.7490000000000001</v>
      </c>
      <c r="CY15" s="9">
        <v>8.5830000000000002</v>
      </c>
      <c r="CZ15" s="9">
        <v>14.009</v>
      </c>
      <c r="DA15" s="9">
        <v>14.233000000000001</v>
      </c>
      <c r="DB15" s="9">
        <v>7.71</v>
      </c>
      <c r="DC15" s="9">
        <v>23.106000000000002</v>
      </c>
      <c r="DD15" s="9">
        <v>12.845000000000001</v>
      </c>
      <c r="DE15" s="9">
        <v>2.1669999999999998</v>
      </c>
      <c r="DF15" s="9">
        <v>424.86700000000002</v>
      </c>
      <c r="DG15" s="9">
        <v>296.30799999999999</v>
      </c>
      <c r="DH15" s="9">
        <v>287.60300000000001</v>
      </c>
      <c r="DI15" s="9">
        <v>3.3580000000000001</v>
      </c>
      <c r="DJ15" s="9">
        <v>5.3470000000000004</v>
      </c>
      <c r="DK15" s="9">
        <v>1.992</v>
      </c>
      <c r="DL15" s="9">
        <v>2.6120000000000001</v>
      </c>
      <c r="DM15" s="9">
        <v>4.101</v>
      </c>
      <c r="DN15" s="9">
        <v>246.434</v>
      </c>
      <c r="DO15" s="9">
        <v>12.721</v>
      </c>
      <c r="DP15" s="9">
        <v>4.6840000000000002</v>
      </c>
      <c r="DQ15" s="9">
        <v>32.469000000000001</v>
      </c>
      <c r="DR15" s="9">
        <v>45.554000000000002</v>
      </c>
      <c r="DS15" s="9">
        <v>250.75399999999999</v>
      </c>
      <c r="DT15" s="9">
        <v>128.56</v>
      </c>
      <c r="DU15" s="9">
        <v>22.03</v>
      </c>
      <c r="DV15" s="9">
        <v>485.017</v>
      </c>
      <c r="DW15" s="9">
        <v>686.774</v>
      </c>
      <c r="DX15" s="9">
        <v>647.68799999999999</v>
      </c>
      <c r="DY15" s="9">
        <v>70.713999999999999</v>
      </c>
      <c r="DZ15" s="9">
        <v>64.775999999999996</v>
      </c>
      <c r="EA15" s="9">
        <v>26.498999999999999</v>
      </c>
      <c r="EB15" s="9">
        <v>38.277999999999999</v>
      </c>
      <c r="EC15" s="9">
        <v>35.003</v>
      </c>
      <c r="ED15" s="9">
        <v>29.773</v>
      </c>
      <c r="EE15" s="9">
        <v>38.081000000000003</v>
      </c>
      <c r="EF15" s="9">
        <v>17.02</v>
      </c>
      <c r="EG15" s="9">
        <v>8.0939999999999994</v>
      </c>
      <c r="EH15" s="9">
        <v>20.579000000000001</v>
      </c>
      <c r="EI15" s="9">
        <v>23.579000000000001</v>
      </c>
      <c r="EJ15" s="9">
        <v>20.619</v>
      </c>
      <c r="EK15" s="9">
        <v>41.924999999999997</v>
      </c>
      <c r="EL15" s="9">
        <v>22.850999999999999</v>
      </c>
      <c r="EM15" s="9">
        <v>5.9370000000000003</v>
      </c>
      <c r="EN15" s="9">
        <v>576.97400000000005</v>
      </c>
      <c r="EO15" s="9">
        <v>508.53300000000002</v>
      </c>
      <c r="EP15" s="9">
        <v>475.73899999999998</v>
      </c>
      <c r="EQ15" s="9">
        <v>15.702</v>
      </c>
      <c r="ER15" s="9">
        <v>17.093</v>
      </c>
      <c r="ES15" s="9">
        <v>12.526999999999999</v>
      </c>
      <c r="ET15" s="9">
        <v>17.626000000000001</v>
      </c>
      <c r="EU15" s="9">
        <v>2.6419999999999999</v>
      </c>
      <c r="EV15" s="9">
        <v>381.012</v>
      </c>
      <c r="EW15" s="9">
        <v>30.759</v>
      </c>
      <c r="EX15" s="9">
        <v>28.324000000000002</v>
      </c>
      <c r="EY15" s="9">
        <v>68.436999999999998</v>
      </c>
      <c r="EZ15" s="9">
        <v>72.873000000000005</v>
      </c>
      <c r="FA15" s="9">
        <v>435.66</v>
      </c>
      <c r="FB15" s="9">
        <v>68.441000000000003</v>
      </c>
      <c r="FC15" s="9">
        <v>39.085000000000001</v>
      </c>
      <c r="FD15" s="9">
        <v>686.774</v>
      </c>
      <c r="FE15" s="9">
        <v>453.904</v>
      </c>
      <c r="FF15" s="9">
        <v>421.38</v>
      </c>
      <c r="FG15" s="9">
        <v>44.905000000000001</v>
      </c>
      <c r="FH15" s="9">
        <v>43.609000000000002</v>
      </c>
      <c r="FI15" s="9">
        <v>15.016999999999999</v>
      </c>
      <c r="FJ15" s="9">
        <v>28.591999999999999</v>
      </c>
      <c r="FK15" s="9">
        <v>17.800999999999998</v>
      </c>
      <c r="FL15" s="9">
        <v>25.808</v>
      </c>
      <c r="FM15" s="9">
        <v>20.183</v>
      </c>
      <c r="FN15" s="9">
        <v>22.731000000000002</v>
      </c>
      <c r="FO15" s="9">
        <v>0</v>
      </c>
      <c r="FP15" s="9">
        <v>9.5609999999999999</v>
      </c>
      <c r="FQ15" s="9">
        <v>23.257999999999999</v>
      </c>
      <c r="FR15" s="9">
        <v>10.79</v>
      </c>
      <c r="FS15" s="9">
        <v>22.315000000000001</v>
      </c>
      <c r="FT15" s="9">
        <v>21.294</v>
      </c>
      <c r="FU15" s="9">
        <v>1.296</v>
      </c>
      <c r="FV15" s="9">
        <v>376.47500000000002</v>
      </c>
      <c r="FW15" s="9">
        <v>333.42200000000003</v>
      </c>
      <c r="FX15" s="9">
        <v>317.26400000000001</v>
      </c>
      <c r="FY15" s="9">
        <v>5.78</v>
      </c>
      <c r="FZ15" s="9">
        <v>10.378</v>
      </c>
      <c r="GA15" s="9">
        <v>6.1189999999999998</v>
      </c>
      <c r="GB15" s="9">
        <v>9.4619999999999997</v>
      </c>
      <c r="GC15" s="9">
        <v>0</v>
      </c>
      <c r="GD15" s="9">
        <v>239.44800000000001</v>
      </c>
      <c r="GE15" s="9">
        <v>19.152000000000001</v>
      </c>
      <c r="GF15" s="9">
        <v>17.149999999999999</v>
      </c>
      <c r="GG15" s="9">
        <v>57.670999999999999</v>
      </c>
      <c r="GH15" s="9">
        <v>47.585000000000001</v>
      </c>
      <c r="GI15" s="9">
        <v>285.83699999999999</v>
      </c>
      <c r="GJ15" s="9">
        <v>43.052999999999997</v>
      </c>
      <c r="GK15" s="9">
        <v>32.524000000000001</v>
      </c>
      <c r="GL15" s="9">
        <v>453.904</v>
      </c>
      <c r="GM15" s="9">
        <v>451.37400000000002</v>
      </c>
      <c r="GN15" s="9">
        <v>381.95100000000002</v>
      </c>
      <c r="GO15" s="9">
        <v>381.95100000000002</v>
      </c>
      <c r="GP15" s="9">
        <v>34.459000000000003</v>
      </c>
      <c r="GQ15" s="9">
        <v>347.49200000000002</v>
      </c>
      <c r="GR15" s="9">
        <v>69.423000000000002</v>
      </c>
      <c r="GS15" s="9">
        <v>2636.1640000000002</v>
      </c>
      <c r="GT15" s="9">
        <v>2455.3519999999999</v>
      </c>
      <c r="GU15" s="9">
        <v>468.85199999999998</v>
      </c>
      <c r="GV15" s="9">
        <v>199.96100000000001</v>
      </c>
      <c r="GW15" s="9">
        <v>77.176000000000002</v>
      </c>
      <c r="GX15" s="9">
        <v>106.794</v>
      </c>
      <c r="GY15" s="9">
        <v>120.974</v>
      </c>
      <c r="GZ15" s="9">
        <v>62.994999999999997</v>
      </c>
      <c r="HA15" s="9">
        <v>110.53100000000001</v>
      </c>
      <c r="HB15" s="9">
        <v>30.597999999999999</v>
      </c>
      <c r="HC15" s="9">
        <v>36.463999999999999</v>
      </c>
      <c r="HD15" s="9">
        <v>48.012999999999998</v>
      </c>
      <c r="HE15" s="9">
        <v>67.768000000000001</v>
      </c>
      <c r="HF15" s="9">
        <v>68.188000000000002</v>
      </c>
      <c r="HG15" s="9">
        <v>116.777</v>
      </c>
      <c r="HH15" s="9">
        <v>67.191999999999993</v>
      </c>
      <c r="HI15" s="9">
        <v>268.892</v>
      </c>
      <c r="HJ15" s="9">
        <v>1986.5</v>
      </c>
      <c r="HK15" s="9">
        <v>1601.2449999999999</v>
      </c>
      <c r="HL15" s="9">
        <v>1526.5440000000001</v>
      </c>
      <c r="HM15" s="9">
        <v>39.085999999999999</v>
      </c>
      <c r="HN15" s="9">
        <v>34.982999999999997</v>
      </c>
      <c r="HO15" s="9">
        <v>33.237000000000002</v>
      </c>
      <c r="HP15" s="9">
        <v>18.856000000000002</v>
      </c>
      <c r="HQ15" s="9">
        <v>19.274999999999999</v>
      </c>
      <c r="HR15" s="9">
        <v>1266.556</v>
      </c>
      <c r="HS15" s="9">
        <v>77.876999999999995</v>
      </c>
      <c r="HT15" s="9">
        <v>78.64</v>
      </c>
      <c r="HU15" s="9">
        <v>178.172</v>
      </c>
      <c r="HV15" s="9">
        <v>247.08799999999999</v>
      </c>
      <c r="HW15" s="9">
        <v>1354.1569999999999</v>
      </c>
      <c r="HX15" s="9">
        <v>385.255</v>
      </c>
      <c r="HY15" s="9">
        <v>180.81100000000001</v>
      </c>
      <c r="HZ15" s="9">
        <v>2322.5909999999999</v>
      </c>
      <c r="IA15" s="9">
        <v>313.572</v>
      </c>
      <c r="IB15" s="9">
        <v>263.42099999999999</v>
      </c>
      <c r="IC15" s="9">
        <v>257.44400000000002</v>
      </c>
      <c r="ID15" s="9">
        <v>16.533000000000001</v>
      </c>
      <c r="IE15" s="9">
        <v>14.664999999999999</v>
      </c>
      <c r="IF15" s="9">
        <v>5.2190000000000003</v>
      </c>
      <c r="IG15" s="9">
        <v>9.4459999999999997</v>
      </c>
      <c r="IH15" s="9">
        <v>6.52</v>
      </c>
      <c r="II15" s="9">
        <v>8.1449999999999996</v>
      </c>
      <c r="IJ15" s="9">
        <v>8.5289999999999999</v>
      </c>
      <c r="IK15" s="9">
        <v>0.625</v>
      </c>
      <c r="IL15" s="9">
        <v>5.5110000000000001</v>
      </c>
      <c r="IM15" s="9">
        <v>1.6619999999999999</v>
      </c>
      <c r="IN15" s="9">
        <v>3.3540000000000001</v>
      </c>
      <c r="IO15" s="9">
        <v>9.6489999999999991</v>
      </c>
      <c r="IP15" s="9">
        <v>8.798</v>
      </c>
      <c r="IQ15" s="9">
        <v>5.867</v>
      </c>
    </row>
    <row r="16" spans="1:251">
      <c r="A16" s="10">
        <v>43862</v>
      </c>
      <c r="B16" s="9">
        <v>4.6289999999999996</v>
      </c>
      <c r="C16" s="9">
        <v>7.9269999999999996</v>
      </c>
      <c r="D16" s="9">
        <v>7.6639999999999997</v>
      </c>
      <c r="E16" s="9">
        <v>12.218</v>
      </c>
      <c r="F16" s="9">
        <v>8.0009999999999994</v>
      </c>
      <c r="G16" s="9">
        <v>2.2629999999999999</v>
      </c>
      <c r="H16" s="9">
        <v>242.12299999999999</v>
      </c>
      <c r="I16" s="9">
        <v>209.393</v>
      </c>
      <c r="J16" s="9">
        <v>201.03399999999999</v>
      </c>
      <c r="K16" s="9">
        <v>3.0670000000000002</v>
      </c>
      <c r="L16" s="9">
        <v>5.2930000000000001</v>
      </c>
      <c r="M16" s="9">
        <v>3.4390000000000001</v>
      </c>
      <c r="N16" s="9">
        <v>2.968</v>
      </c>
      <c r="O16" s="9">
        <v>0.55300000000000005</v>
      </c>
      <c r="P16" s="9">
        <v>143.83099999999999</v>
      </c>
      <c r="Q16" s="9">
        <v>3.5529999999999999</v>
      </c>
      <c r="R16" s="9">
        <v>13.292</v>
      </c>
      <c r="S16" s="9">
        <v>48.716000000000001</v>
      </c>
      <c r="T16" s="9">
        <v>14.148999999999999</v>
      </c>
      <c r="U16" s="9">
        <v>195.244</v>
      </c>
      <c r="V16" s="9">
        <v>32.729999999999997</v>
      </c>
      <c r="W16" s="9">
        <v>23.797999999999998</v>
      </c>
      <c r="X16" s="9">
        <v>288.40300000000002</v>
      </c>
      <c r="Y16" s="9">
        <v>1115.0519999999999</v>
      </c>
      <c r="Z16" s="9">
        <v>1063.1579999999999</v>
      </c>
      <c r="AA16" s="9">
        <v>97.468000000000004</v>
      </c>
      <c r="AB16" s="9">
        <v>87.611000000000004</v>
      </c>
      <c r="AC16" s="9">
        <v>43.335000000000001</v>
      </c>
      <c r="AD16" s="9">
        <v>44.276000000000003</v>
      </c>
      <c r="AE16" s="9">
        <v>62.548999999999999</v>
      </c>
      <c r="AF16" s="9">
        <v>25.062000000000001</v>
      </c>
      <c r="AG16" s="9">
        <v>70.319000000000003</v>
      </c>
      <c r="AH16" s="9">
        <v>0</v>
      </c>
      <c r="AI16" s="9">
        <v>17.292000000000002</v>
      </c>
      <c r="AJ16" s="9">
        <v>34.155999999999999</v>
      </c>
      <c r="AK16" s="9">
        <v>23.201000000000001</v>
      </c>
      <c r="AL16" s="9">
        <v>30.253</v>
      </c>
      <c r="AM16" s="9">
        <v>68.638999999999996</v>
      </c>
      <c r="AN16" s="9">
        <v>18.971</v>
      </c>
      <c r="AO16" s="9">
        <v>9.8569999999999993</v>
      </c>
      <c r="AP16" s="9">
        <v>965.69</v>
      </c>
      <c r="AQ16" s="9">
        <v>755.13400000000001</v>
      </c>
      <c r="AR16" s="9">
        <v>716.13499999999999</v>
      </c>
      <c r="AS16" s="9">
        <v>29.033000000000001</v>
      </c>
      <c r="AT16" s="9">
        <v>9.9659999999999993</v>
      </c>
      <c r="AU16" s="9">
        <v>33.567999999999998</v>
      </c>
      <c r="AV16" s="9">
        <v>1.1910000000000001</v>
      </c>
      <c r="AW16" s="9">
        <v>4.24</v>
      </c>
      <c r="AX16" s="9">
        <v>590.42600000000004</v>
      </c>
      <c r="AY16" s="9">
        <v>45.273000000000003</v>
      </c>
      <c r="AZ16" s="9">
        <v>41.125</v>
      </c>
      <c r="BA16" s="9">
        <v>78.311000000000007</v>
      </c>
      <c r="BB16" s="9">
        <v>145.45099999999999</v>
      </c>
      <c r="BC16" s="9">
        <v>609.68299999999999</v>
      </c>
      <c r="BD16" s="9">
        <v>210.55600000000001</v>
      </c>
      <c r="BE16" s="9">
        <v>51.893999999999998</v>
      </c>
      <c r="BF16" s="9">
        <v>1115.0519999999999</v>
      </c>
      <c r="BG16" s="9">
        <v>379.51799999999997</v>
      </c>
      <c r="BH16" s="9">
        <v>359.88</v>
      </c>
      <c r="BI16" s="9">
        <v>32.472999999999999</v>
      </c>
      <c r="BJ16" s="9">
        <v>30.239000000000001</v>
      </c>
      <c r="BK16" s="9">
        <v>17.277000000000001</v>
      </c>
      <c r="BL16" s="9">
        <v>12.385</v>
      </c>
      <c r="BM16" s="9">
        <v>16.946000000000002</v>
      </c>
      <c r="BN16" s="9">
        <v>13.292999999999999</v>
      </c>
      <c r="BO16" s="9">
        <v>14.885</v>
      </c>
      <c r="BP16" s="9">
        <v>6.5259999999999998</v>
      </c>
      <c r="BQ16" s="9">
        <v>8.8279999999999994</v>
      </c>
      <c r="BR16" s="9">
        <v>11.891999999999999</v>
      </c>
      <c r="BS16" s="9">
        <v>6.6230000000000002</v>
      </c>
      <c r="BT16" s="9">
        <v>11.724</v>
      </c>
      <c r="BU16" s="9">
        <v>20.681999999999999</v>
      </c>
      <c r="BV16" s="9">
        <v>9.5559999999999992</v>
      </c>
      <c r="BW16" s="9">
        <v>2.234</v>
      </c>
      <c r="BX16" s="9">
        <v>327.40800000000002</v>
      </c>
      <c r="BY16" s="9">
        <v>241.30699999999999</v>
      </c>
      <c r="BZ16" s="9">
        <v>224.23500000000001</v>
      </c>
      <c r="CA16" s="9">
        <v>6.3810000000000002</v>
      </c>
      <c r="CB16" s="9">
        <v>10.691000000000001</v>
      </c>
      <c r="CC16" s="9">
        <v>5.2220000000000004</v>
      </c>
      <c r="CD16" s="9">
        <v>5.6879999999999997</v>
      </c>
      <c r="CE16" s="9">
        <v>5.6459999999999999</v>
      </c>
      <c r="CF16" s="9">
        <v>204.297</v>
      </c>
      <c r="CG16" s="9">
        <v>8.57</v>
      </c>
      <c r="CH16" s="9">
        <v>8.5169999999999995</v>
      </c>
      <c r="CI16" s="9">
        <v>19.922999999999998</v>
      </c>
      <c r="CJ16" s="9">
        <v>42.707000000000001</v>
      </c>
      <c r="CK16" s="9">
        <v>198.6</v>
      </c>
      <c r="CL16" s="9">
        <v>86.100999999999999</v>
      </c>
      <c r="CM16" s="9">
        <v>19.638000000000002</v>
      </c>
      <c r="CN16" s="9">
        <v>379.51799999999997</v>
      </c>
      <c r="CO16" s="9">
        <v>473.75299999999999</v>
      </c>
      <c r="CP16" s="9">
        <v>451.06200000000001</v>
      </c>
      <c r="CQ16" s="9">
        <v>46.911000000000001</v>
      </c>
      <c r="CR16" s="9">
        <v>42.578000000000003</v>
      </c>
      <c r="CS16" s="9">
        <v>27.611999999999998</v>
      </c>
      <c r="CT16" s="9">
        <v>14.965</v>
      </c>
      <c r="CU16" s="9">
        <v>32.07</v>
      </c>
      <c r="CV16" s="9">
        <v>10.507</v>
      </c>
      <c r="CW16" s="9">
        <v>27.956</v>
      </c>
      <c r="CX16" s="9">
        <v>5.734</v>
      </c>
      <c r="CY16" s="9">
        <v>8.8879999999999999</v>
      </c>
      <c r="CZ16" s="9">
        <v>14.676</v>
      </c>
      <c r="DA16" s="9">
        <v>8.1950000000000003</v>
      </c>
      <c r="DB16" s="9">
        <v>19.706</v>
      </c>
      <c r="DC16" s="9">
        <v>26.504999999999999</v>
      </c>
      <c r="DD16" s="9">
        <v>16.071999999999999</v>
      </c>
      <c r="DE16" s="9">
        <v>4.3330000000000002</v>
      </c>
      <c r="DF16" s="9">
        <v>404.15199999999999</v>
      </c>
      <c r="DG16" s="9">
        <v>277.47899999999998</v>
      </c>
      <c r="DH16" s="9">
        <v>269.22000000000003</v>
      </c>
      <c r="DI16" s="9">
        <v>3.1139999999999999</v>
      </c>
      <c r="DJ16" s="9">
        <v>5.1449999999999996</v>
      </c>
      <c r="DK16" s="9">
        <v>2.5</v>
      </c>
      <c r="DL16" s="9">
        <v>3.0960000000000001</v>
      </c>
      <c r="DM16" s="9">
        <v>2.6629999999999998</v>
      </c>
      <c r="DN16" s="9">
        <v>212.56100000000001</v>
      </c>
      <c r="DO16" s="9">
        <v>10.734</v>
      </c>
      <c r="DP16" s="9">
        <v>12.132</v>
      </c>
      <c r="DQ16" s="9">
        <v>42.052</v>
      </c>
      <c r="DR16" s="9">
        <v>23.893999999999998</v>
      </c>
      <c r="DS16" s="9">
        <v>253.58600000000001</v>
      </c>
      <c r="DT16" s="9">
        <v>126.672</v>
      </c>
      <c r="DU16" s="9">
        <v>22.690999999999999</v>
      </c>
      <c r="DV16" s="9">
        <v>473.75299999999999</v>
      </c>
      <c r="DW16" s="9">
        <v>723.08199999999999</v>
      </c>
      <c r="DX16" s="9">
        <v>673.33</v>
      </c>
      <c r="DY16" s="9">
        <v>63.55</v>
      </c>
      <c r="DZ16" s="9">
        <v>57.588999999999999</v>
      </c>
      <c r="EA16" s="9">
        <v>26.254000000000001</v>
      </c>
      <c r="EB16" s="9">
        <v>31.335000000000001</v>
      </c>
      <c r="EC16" s="9">
        <v>37.228999999999999</v>
      </c>
      <c r="ED16" s="9">
        <v>20.359000000000002</v>
      </c>
      <c r="EE16" s="9">
        <v>35.609000000000002</v>
      </c>
      <c r="EF16" s="9">
        <v>15.683</v>
      </c>
      <c r="EG16" s="9">
        <v>5.4260000000000002</v>
      </c>
      <c r="EH16" s="9">
        <v>17.756</v>
      </c>
      <c r="EI16" s="9">
        <v>23.744</v>
      </c>
      <c r="EJ16" s="9">
        <v>16.088999999999999</v>
      </c>
      <c r="EK16" s="9">
        <v>35.402000000000001</v>
      </c>
      <c r="EL16" s="9">
        <v>22.187000000000001</v>
      </c>
      <c r="EM16" s="9">
        <v>5.9610000000000003</v>
      </c>
      <c r="EN16" s="9">
        <v>609.78</v>
      </c>
      <c r="EO16" s="9">
        <v>542.65700000000004</v>
      </c>
      <c r="EP16" s="9">
        <v>516.197</v>
      </c>
      <c r="EQ16" s="9">
        <v>7.335</v>
      </c>
      <c r="ER16" s="9">
        <v>19.125</v>
      </c>
      <c r="ES16" s="9">
        <v>6.9850000000000003</v>
      </c>
      <c r="ET16" s="9">
        <v>14.365</v>
      </c>
      <c r="EU16" s="9">
        <v>5.1100000000000003</v>
      </c>
      <c r="EV16" s="9">
        <v>402.69299999999998</v>
      </c>
      <c r="EW16" s="9">
        <v>37.779000000000003</v>
      </c>
      <c r="EX16" s="9">
        <v>35.776000000000003</v>
      </c>
      <c r="EY16" s="9">
        <v>66.409000000000006</v>
      </c>
      <c r="EZ16" s="9">
        <v>71.56</v>
      </c>
      <c r="FA16" s="9">
        <v>471.09800000000001</v>
      </c>
      <c r="FB16" s="9">
        <v>67.123000000000005</v>
      </c>
      <c r="FC16" s="9">
        <v>49.753</v>
      </c>
      <c r="FD16" s="9">
        <v>723.08199999999999</v>
      </c>
      <c r="FE16" s="9">
        <v>470.07100000000003</v>
      </c>
      <c r="FF16" s="9">
        <v>428.18799999999999</v>
      </c>
      <c r="FG16" s="9">
        <v>45.648000000000003</v>
      </c>
      <c r="FH16" s="9">
        <v>41.298999999999999</v>
      </c>
      <c r="FI16" s="9">
        <v>16.824000000000002</v>
      </c>
      <c r="FJ16" s="9">
        <v>24.475999999999999</v>
      </c>
      <c r="FK16" s="9">
        <v>19.943999999999999</v>
      </c>
      <c r="FL16" s="9">
        <v>21.356000000000002</v>
      </c>
      <c r="FM16" s="9">
        <v>20.613</v>
      </c>
      <c r="FN16" s="9">
        <v>20.687000000000001</v>
      </c>
      <c r="FO16" s="9">
        <v>0</v>
      </c>
      <c r="FP16" s="9">
        <v>12.194000000000001</v>
      </c>
      <c r="FQ16" s="9">
        <v>17.594000000000001</v>
      </c>
      <c r="FR16" s="9">
        <v>11.510999999999999</v>
      </c>
      <c r="FS16" s="9">
        <v>25.626999999999999</v>
      </c>
      <c r="FT16" s="9">
        <v>15.672000000000001</v>
      </c>
      <c r="FU16" s="9">
        <v>4.3490000000000002</v>
      </c>
      <c r="FV16" s="9">
        <v>382.54</v>
      </c>
      <c r="FW16" s="9">
        <v>345.45800000000003</v>
      </c>
      <c r="FX16" s="9">
        <v>331.51799999999997</v>
      </c>
      <c r="FY16" s="9">
        <v>5.9610000000000003</v>
      </c>
      <c r="FZ16" s="9">
        <v>7.98</v>
      </c>
      <c r="GA16" s="9">
        <v>5.8230000000000004</v>
      </c>
      <c r="GB16" s="9">
        <v>7.53</v>
      </c>
      <c r="GC16" s="9">
        <v>0.58799999999999997</v>
      </c>
      <c r="GD16" s="9">
        <v>228.08099999999999</v>
      </c>
      <c r="GE16" s="9">
        <v>14.742000000000001</v>
      </c>
      <c r="GF16" s="9">
        <v>24.067</v>
      </c>
      <c r="GG16" s="9">
        <v>78.569000000000003</v>
      </c>
      <c r="GH16" s="9">
        <v>30.545999999999999</v>
      </c>
      <c r="GI16" s="9">
        <v>314.91300000000001</v>
      </c>
      <c r="GJ16" s="9">
        <v>37.082000000000001</v>
      </c>
      <c r="GK16" s="9">
        <v>41.883000000000003</v>
      </c>
      <c r="GL16" s="9">
        <v>470.07100000000003</v>
      </c>
      <c r="GM16" s="9">
        <v>424.26100000000002</v>
      </c>
      <c r="GN16" s="9">
        <v>363.68799999999999</v>
      </c>
      <c r="GO16" s="9">
        <v>363.68799999999999</v>
      </c>
      <c r="GP16" s="9">
        <v>28.524999999999999</v>
      </c>
      <c r="GQ16" s="9">
        <v>335.16399999999999</v>
      </c>
      <c r="GR16" s="9">
        <v>60.573</v>
      </c>
      <c r="GS16" s="9">
        <v>2667.0430000000001</v>
      </c>
      <c r="GT16" s="9">
        <v>2498.105</v>
      </c>
      <c r="GU16" s="9">
        <v>442.50900000000001</v>
      </c>
      <c r="GV16" s="9">
        <v>189.917</v>
      </c>
      <c r="GW16" s="9">
        <v>78.995000000000005</v>
      </c>
      <c r="GX16" s="9">
        <v>97.400999999999996</v>
      </c>
      <c r="GY16" s="9">
        <v>117.67100000000001</v>
      </c>
      <c r="GZ16" s="9">
        <v>58.725000000000001</v>
      </c>
      <c r="HA16" s="9">
        <v>113.646</v>
      </c>
      <c r="HB16" s="9">
        <v>28.074999999999999</v>
      </c>
      <c r="HC16" s="9">
        <v>30.303999999999998</v>
      </c>
      <c r="HD16" s="9">
        <v>58.951999999999998</v>
      </c>
      <c r="HE16" s="9">
        <v>61.951999999999998</v>
      </c>
      <c r="HF16" s="9">
        <v>55.491</v>
      </c>
      <c r="HG16" s="9">
        <v>119.663</v>
      </c>
      <c r="HH16" s="9">
        <v>56.732999999999997</v>
      </c>
      <c r="HI16" s="9">
        <v>252.59299999999999</v>
      </c>
      <c r="HJ16" s="9">
        <v>2055.596</v>
      </c>
      <c r="HK16" s="9">
        <v>1657.8630000000001</v>
      </c>
      <c r="HL16" s="9">
        <v>1592.3910000000001</v>
      </c>
      <c r="HM16" s="9">
        <v>30.45</v>
      </c>
      <c r="HN16" s="9">
        <v>35.021999999999998</v>
      </c>
      <c r="HO16" s="9">
        <v>32.381999999999998</v>
      </c>
      <c r="HP16" s="9">
        <v>19.077999999999999</v>
      </c>
      <c r="HQ16" s="9">
        <v>11.582000000000001</v>
      </c>
      <c r="HR16" s="9">
        <v>1255.991</v>
      </c>
      <c r="HS16" s="9">
        <v>89.033000000000001</v>
      </c>
      <c r="HT16" s="9">
        <v>80</v>
      </c>
      <c r="HU16" s="9">
        <v>232.839</v>
      </c>
      <c r="HV16" s="9">
        <v>238.85400000000001</v>
      </c>
      <c r="HW16" s="9">
        <v>1419.009</v>
      </c>
      <c r="HX16" s="9">
        <v>397.733</v>
      </c>
      <c r="HY16" s="9">
        <v>168.93799999999999</v>
      </c>
      <c r="HZ16" s="9">
        <v>2373.3690000000001</v>
      </c>
      <c r="IA16" s="9">
        <v>293.67500000000001</v>
      </c>
      <c r="IB16" s="9">
        <v>290.2</v>
      </c>
      <c r="IC16" s="9">
        <v>277.36900000000003</v>
      </c>
      <c r="ID16" s="9">
        <v>13.215</v>
      </c>
      <c r="IE16" s="9">
        <v>13.215</v>
      </c>
      <c r="IF16" s="9">
        <v>4.88</v>
      </c>
      <c r="IG16" s="9">
        <v>8.3360000000000003</v>
      </c>
      <c r="IH16" s="9">
        <v>7.2240000000000002</v>
      </c>
      <c r="II16" s="9">
        <v>5.9909999999999997</v>
      </c>
      <c r="IJ16" s="9">
        <v>8.1069999999999993</v>
      </c>
      <c r="IK16" s="9">
        <v>0</v>
      </c>
      <c r="IL16" s="9">
        <v>4.4489999999999998</v>
      </c>
      <c r="IM16" s="9">
        <v>4.2469999999999999</v>
      </c>
      <c r="IN16" s="9">
        <v>3.2709999999999999</v>
      </c>
      <c r="IO16" s="9">
        <v>5.6980000000000004</v>
      </c>
      <c r="IP16" s="9">
        <v>9.3480000000000008</v>
      </c>
      <c r="IQ16" s="9">
        <v>3.867</v>
      </c>
    </row>
    <row r="17" spans="1:251">
      <c r="A17" s="10">
        <v>44228</v>
      </c>
      <c r="B17" s="9">
        <v>9.0540000000000003</v>
      </c>
      <c r="C17" s="9">
        <v>6.8479999999999999</v>
      </c>
      <c r="D17" s="9">
        <v>5.859</v>
      </c>
      <c r="E17" s="9">
        <v>12.601000000000001</v>
      </c>
      <c r="F17" s="9">
        <v>9.1609999999999996</v>
      </c>
      <c r="G17" s="9">
        <v>0.55400000000000005</v>
      </c>
      <c r="H17" s="9">
        <v>207.523</v>
      </c>
      <c r="I17" s="9">
        <v>169.31</v>
      </c>
      <c r="J17" s="9">
        <v>162.57400000000001</v>
      </c>
      <c r="K17" s="9">
        <v>2.27</v>
      </c>
      <c r="L17" s="9">
        <v>4.4660000000000002</v>
      </c>
      <c r="M17" s="9">
        <v>2.6890000000000001</v>
      </c>
      <c r="N17" s="9">
        <v>1.329</v>
      </c>
      <c r="O17" s="9">
        <v>1.175</v>
      </c>
      <c r="P17" s="9">
        <v>104.036</v>
      </c>
      <c r="Q17" s="9">
        <v>16.516999999999999</v>
      </c>
      <c r="R17" s="9">
        <v>12.635999999999999</v>
      </c>
      <c r="S17" s="9">
        <v>36.122</v>
      </c>
      <c r="T17" s="9">
        <v>19.585000000000001</v>
      </c>
      <c r="U17" s="9">
        <v>149.72499999999999</v>
      </c>
      <c r="V17" s="9">
        <v>38.213000000000001</v>
      </c>
      <c r="W17" s="9">
        <v>21.335999999999999</v>
      </c>
      <c r="X17" s="9">
        <v>251.17400000000001</v>
      </c>
      <c r="Y17" s="9">
        <v>1217.799</v>
      </c>
      <c r="Z17" s="9">
        <v>1161.471</v>
      </c>
      <c r="AA17" s="9">
        <v>88.718999999999994</v>
      </c>
      <c r="AB17" s="9">
        <v>75.218000000000004</v>
      </c>
      <c r="AC17" s="9">
        <v>33.158999999999999</v>
      </c>
      <c r="AD17" s="9">
        <v>42.058999999999997</v>
      </c>
      <c r="AE17" s="9">
        <v>55.103999999999999</v>
      </c>
      <c r="AF17" s="9">
        <v>20.114000000000001</v>
      </c>
      <c r="AG17" s="9">
        <v>59.762</v>
      </c>
      <c r="AH17" s="9">
        <v>0</v>
      </c>
      <c r="AI17" s="9">
        <v>15.457000000000001</v>
      </c>
      <c r="AJ17" s="9">
        <v>26.847999999999999</v>
      </c>
      <c r="AK17" s="9">
        <v>27.024000000000001</v>
      </c>
      <c r="AL17" s="9">
        <v>21.346</v>
      </c>
      <c r="AM17" s="9">
        <v>55.125999999999998</v>
      </c>
      <c r="AN17" s="9">
        <v>20.091999999999999</v>
      </c>
      <c r="AO17" s="9">
        <v>13.500999999999999</v>
      </c>
      <c r="AP17" s="9">
        <v>1072.752</v>
      </c>
      <c r="AQ17" s="9">
        <v>867.53099999999995</v>
      </c>
      <c r="AR17" s="9">
        <v>822.06500000000005</v>
      </c>
      <c r="AS17" s="9">
        <v>29.675000000000001</v>
      </c>
      <c r="AT17" s="9">
        <v>15.79</v>
      </c>
      <c r="AU17" s="9">
        <v>33.655999999999999</v>
      </c>
      <c r="AV17" s="9">
        <v>3.0529999999999999</v>
      </c>
      <c r="AW17" s="9">
        <v>8.7569999999999997</v>
      </c>
      <c r="AX17" s="9">
        <v>639.04100000000005</v>
      </c>
      <c r="AY17" s="9">
        <v>75.778000000000006</v>
      </c>
      <c r="AZ17" s="9">
        <v>59.276000000000003</v>
      </c>
      <c r="BA17" s="9">
        <v>93.436000000000007</v>
      </c>
      <c r="BB17" s="9">
        <v>168.69</v>
      </c>
      <c r="BC17" s="9">
        <v>698.84100000000001</v>
      </c>
      <c r="BD17" s="9">
        <v>205.221</v>
      </c>
      <c r="BE17" s="9">
        <v>56.329000000000001</v>
      </c>
      <c r="BF17" s="9">
        <v>1217.799</v>
      </c>
      <c r="BG17" s="9">
        <v>377.20400000000001</v>
      </c>
      <c r="BH17" s="9">
        <v>361.01</v>
      </c>
      <c r="BI17" s="9">
        <v>31.148</v>
      </c>
      <c r="BJ17" s="9">
        <v>26.289000000000001</v>
      </c>
      <c r="BK17" s="9">
        <v>11.861000000000001</v>
      </c>
      <c r="BL17" s="9">
        <v>14.427</v>
      </c>
      <c r="BM17" s="9">
        <v>13.054</v>
      </c>
      <c r="BN17" s="9">
        <v>13.234</v>
      </c>
      <c r="BO17" s="9">
        <v>12.843999999999999</v>
      </c>
      <c r="BP17" s="9">
        <v>6.0979999999999999</v>
      </c>
      <c r="BQ17" s="9">
        <v>7.3470000000000004</v>
      </c>
      <c r="BR17" s="9">
        <v>10.6</v>
      </c>
      <c r="BS17" s="9">
        <v>7.8949999999999996</v>
      </c>
      <c r="BT17" s="9">
        <v>7.7930000000000001</v>
      </c>
      <c r="BU17" s="9">
        <v>19.143000000000001</v>
      </c>
      <c r="BV17" s="9">
        <v>7.1449999999999996</v>
      </c>
      <c r="BW17" s="9">
        <v>4.859</v>
      </c>
      <c r="BX17" s="9">
        <v>329.863</v>
      </c>
      <c r="BY17" s="9">
        <v>245.99600000000001</v>
      </c>
      <c r="BZ17" s="9">
        <v>224.97200000000001</v>
      </c>
      <c r="CA17" s="9">
        <v>13.311</v>
      </c>
      <c r="CB17" s="9">
        <v>7.7140000000000004</v>
      </c>
      <c r="CC17" s="9">
        <v>11.615</v>
      </c>
      <c r="CD17" s="9">
        <v>8.0389999999999997</v>
      </c>
      <c r="CE17" s="9">
        <v>1.37</v>
      </c>
      <c r="CF17" s="9">
        <v>184.131</v>
      </c>
      <c r="CG17" s="9">
        <v>21.457000000000001</v>
      </c>
      <c r="CH17" s="9">
        <v>13.022</v>
      </c>
      <c r="CI17" s="9">
        <v>27.387</v>
      </c>
      <c r="CJ17" s="9">
        <v>47.326000000000001</v>
      </c>
      <c r="CK17" s="9">
        <v>198.67</v>
      </c>
      <c r="CL17" s="9">
        <v>83.866</v>
      </c>
      <c r="CM17" s="9">
        <v>16.193999999999999</v>
      </c>
      <c r="CN17" s="9">
        <v>377.20400000000001</v>
      </c>
      <c r="CO17" s="9">
        <v>443.10700000000003</v>
      </c>
      <c r="CP17" s="9">
        <v>424.22800000000001</v>
      </c>
      <c r="CQ17" s="9">
        <v>23.588000000000001</v>
      </c>
      <c r="CR17" s="9">
        <v>23.081</v>
      </c>
      <c r="CS17" s="9">
        <v>13.01</v>
      </c>
      <c r="CT17" s="9">
        <v>10.071</v>
      </c>
      <c r="CU17" s="9">
        <v>16.489000000000001</v>
      </c>
      <c r="CV17" s="9">
        <v>6.5919999999999996</v>
      </c>
      <c r="CW17" s="9">
        <v>15.925000000000001</v>
      </c>
      <c r="CX17" s="9">
        <v>1.621</v>
      </c>
      <c r="CY17" s="9">
        <v>5.5359999999999996</v>
      </c>
      <c r="CZ17" s="9">
        <v>6.2649999999999997</v>
      </c>
      <c r="DA17" s="9">
        <v>6.6829999999999998</v>
      </c>
      <c r="DB17" s="9">
        <v>10.132999999999999</v>
      </c>
      <c r="DC17" s="9">
        <v>13.385</v>
      </c>
      <c r="DD17" s="9">
        <v>9.6959999999999997</v>
      </c>
      <c r="DE17" s="9">
        <v>0.50700000000000001</v>
      </c>
      <c r="DF17" s="9">
        <v>400.63900000000001</v>
      </c>
      <c r="DG17" s="9">
        <v>271.69600000000003</v>
      </c>
      <c r="DH17" s="9">
        <v>263.22699999999998</v>
      </c>
      <c r="DI17" s="9">
        <v>4.9219999999999997</v>
      </c>
      <c r="DJ17" s="9">
        <v>3.0169999999999999</v>
      </c>
      <c r="DK17" s="9">
        <v>4.2809999999999997</v>
      </c>
      <c r="DL17" s="9">
        <v>0.67400000000000004</v>
      </c>
      <c r="DM17" s="9">
        <v>2.984</v>
      </c>
      <c r="DN17" s="9">
        <v>195.15700000000001</v>
      </c>
      <c r="DO17" s="9">
        <v>14.022</v>
      </c>
      <c r="DP17" s="9">
        <v>14.319000000000001</v>
      </c>
      <c r="DQ17" s="9">
        <v>48.198</v>
      </c>
      <c r="DR17" s="9">
        <v>34.594000000000001</v>
      </c>
      <c r="DS17" s="9">
        <v>237.102</v>
      </c>
      <c r="DT17" s="9">
        <v>128.94300000000001</v>
      </c>
      <c r="DU17" s="9">
        <v>18.88</v>
      </c>
      <c r="DV17" s="9">
        <v>443.10700000000003</v>
      </c>
      <c r="DW17" s="9">
        <v>692.46699999999998</v>
      </c>
      <c r="DX17" s="9">
        <v>647.82000000000005</v>
      </c>
      <c r="DY17" s="9">
        <v>59.395000000000003</v>
      </c>
      <c r="DZ17" s="9">
        <v>46.302999999999997</v>
      </c>
      <c r="EA17" s="9">
        <v>15.583</v>
      </c>
      <c r="EB17" s="9">
        <v>30.72</v>
      </c>
      <c r="EC17" s="9">
        <v>27.57</v>
      </c>
      <c r="ED17" s="9">
        <v>18.733000000000001</v>
      </c>
      <c r="EE17" s="9">
        <v>28.800999999999998</v>
      </c>
      <c r="EF17" s="9">
        <v>9.7230000000000008</v>
      </c>
      <c r="EG17" s="9">
        <v>7.24</v>
      </c>
      <c r="EH17" s="9">
        <v>11.787000000000001</v>
      </c>
      <c r="EI17" s="9">
        <v>18.768999999999998</v>
      </c>
      <c r="EJ17" s="9">
        <v>15.747</v>
      </c>
      <c r="EK17" s="9">
        <v>28.709</v>
      </c>
      <c r="EL17" s="9">
        <v>17.594000000000001</v>
      </c>
      <c r="EM17" s="9">
        <v>13.092000000000001</v>
      </c>
      <c r="EN17" s="9">
        <v>588.42499999999995</v>
      </c>
      <c r="EO17" s="9">
        <v>519.21400000000006</v>
      </c>
      <c r="EP17" s="9">
        <v>486.16699999999997</v>
      </c>
      <c r="EQ17" s="9">
        <v>15.407999999999999</v>
      </c>
      <c r="ER17" s="9">
        <v>17.638999999999999</v>
      </c>
      <c r="ES17" s="9">
        <v>14.669</v>
      </c>
      <c r="ET17" s="9">
        <v>14.781000000000001</v>
      </c>
      <c r="EU17" s="9">
        <v>3.0339999999999998</v>
      </c>
      <c r="EV17" s="9">
        <v>347.60500000000002</v>
      </c>
      <c r="EW17" s="9">
        <v>47.079000000000001</v>
      </c>
      <c r="EX17" s="9">
        <v>45.81</v>
      </c>
      <c r="EY17" s="9">
        <v>78.72</v>
      </c>
      <c r="EZ17" s="9">
        <v>80.298000000000002</v>
      </c>
      <c r="FA17" s="9">
        <v>438.916</v>
      </c>
      <c r="FB17" s="9">
        <v>69.210999999999999</v>
      </c>
      <c r="FC17" s="9">
        <v>44.646999999999998</v>
      </c>
      <c r="FD17" s="9">
        <v>692.46699999999998</v>
      </c>
      <c r="FE17" s="9">
        <v>442.49</v>
      </c>
      <c r="FF17" s="9">
        <v>399.38099999999997</v>
      </c>
      <c r="FG17" s="9">
        <v>39.982999999999997</v>
      </c>
      <c r="FH17" s="9">
        <v>37.237000000000002</v>
      </c>
      <c r="FI17" s="9">
        <v>11.548999999999999</v>
      </c>
      <c r="FJ17" s="9">
        <v>25.687999999999999</v>
      </c>
      <c r="FK17" s="9">
        <v>17.225000000000001</v>
      </c>
      <c r="FL17" s="9">
        <v>20.012</v>
      </c>
      <c r="FM17" s="9">
        <v>16.952000000000002</v>
      </c>
      <c r="FN17" s="9">
        <v>20.283999999999999</v>
      </c>
      <c r="FO17" s="9">
        <v>0</v>
      </c>
      <c r="FP17" s="9">
        <v>13.185</v>
      </c>
      <c r="FQ17" s="9">
        <v>17.606000000000002</v>
      </c>
      <c r="FR17" s="9">
        <v>6.4450000000000003</v>
      </c>
      <c r="FS17" s="9">
        <v>21.126000000000001</v>
      </c>
      <c r="FT17" s="9">
        <v>16.111000000000001</v>
      </c>
      <c r="FU17" s="9">
        <v>2.7469999999999999</v>
      </c>
      <c r="FV17" s="9">
        <v>359.39800000000002</v>
      </c>
      <c r="FW17" s="9">
        <v>315.17</v>
      </c>
      <c r="FX17" s="9">
        <v>303.24299999999999</v>
      </c>
      <c r="FY17" s="9">
        <v>5.5119999999999996</v>
      </c>
      <c r="FZ17" s="9">
        <v>6.415</v>
      </c>
      <c r="GA17" s="9">
        <v>6.1740000000000004</v>
      </c>
      <c r="GB17" s="9">
        <v>3.617</v>
      </c>
      <c r="GC17" s="9">
        <v>2.137</v>
      </c>
      <c r="GD17" s="9">
        <v>182.28200000000001</v>
      </c>
      <c r="GE17" s="9">
        <v>25.771000000000001</v>
      </c>
      <c r="GF17" s="9">
        <v>30.391999999999999</v>
      </c>
      <c r="GG17" s="9">
        <v>76.724000000000004</v>
      </c>
      <c r="GH17" s="9">
        <v>33.546999999999997</v>
      </c>
      <c r="GI17" s="9">
        <v>281.62299999999999</v>
      </c>
      <c r="GJ17" s="9">
        <v>44.228000000000002</v>
      </c>
      <c r="GK17" s="9">
        <v>43.107999999999997</v>
      </c>
      <c r="GL17" s="9">
        <v>442.49</v>
      </c>
      <c r="GM17" s="9">
        <v>335.63</v>
      </c>
      <c r="GN17" s="9">
        <v>298.70499999999998</v>
      </c>
      <c r="GO17" s="9">
        <v>298.70499999999998</v>
      </c>
      <c r="GP17" s="9">
        <v>23.084</v>
      </c>
      <c r="GQ17" s="9">
        <v>275.62099999999998</v>
      </c>
      <c r="GR17" s="9">
        <v>36.924999999999997</v>
      </c>
      <c r="GS17" s="9">
        <v>2692.6260000000002</v>
      </c>
      <c r="GT17" s="9">
        <v>2536.567</v>
      </c>
      <c r="GU17" s="9">
        <v>479.02499999999998</v>
      </c>
      <c r="GV17" s="9">
        <v>197.834</v>
      </c>
      <c r="GW17" s="9">
        <v>79.540999999999997</v>
      </c>
      <c r="GX17" s="9">
        <v>100.316</v>
      </c>
      <c r="GY17" s="9">
        <v>117.328</v>
      </c>
      <c r="GZ17" s="9">
        <v>61.47</v>
      </c>
      <c r="HA17" s="9">
        <v>125.887</v>
      </c>
      <c r="HB17" s="9">
        <v>28.687999999999999</v>
      </c>
      <c r="HC17" s="9">
        <v>22.678999999999998</v>
      </c>
      <c r="HD17" s="9">
        <v>55.281999999999996</v>
      </c>
      <c r="HE17" s="9">
        <v>68.635000000000005</v>
      </c>
      <c r="HF17" s="9">
        <v>55.941000000000003</v>
      </c>
      <c r="HG17" s="9">
        <v>121.08199999999999</v>
      </c>
      <c r="HH17" s="9">
        <v>58.774999999999999</v>
      </c>
      <c r="HI17" s="9">
        <v>281.19099999999997</v>
      </c>
      <c r="HJ17" s="9">
        <v>2057.5410000000002</v>
      </c>
      <c r="HK17" s="9">
        <v>1652.4349999999999</v>
      </c>
      <c r="HL17" s="9">
        <v>1571.203</v>
      </c>
      <c r="HM17" s="9">
        <v>45.058999999999997</v>
      </c>
      <c r="HN17" s="9">
        <v>34.988</v>
      </c>
      <c r="HO17" s="9">
        <v>46.7</v>
      </c>
      <c r="HP17" s="9">
        <v>16.303999999999998</v>
      </c>
      <c r="HQ17" s="9">
        <v>17.042999999999999</v>
      </c>
      <c r="HR17" s="9">
        <v>1211.3009999999999</v>
      </c>
      <c r="HS17" s="9">
        <v>107.54600000000001</v>
      </c>
      <c r="HT17" s="9">
        <v>103.114</v>
      </c>
      <c r="HU17" s="9">
        <v>230.47499999999999</v>
      </c>
      <c r="HV17" s="9">
        <v>239.565</v>
      </c>
      <c r="HW17" s="9">
        <v>1412.87</v>
      </c>
      <c r="HX17" s="9">
        <v>405.10599999999999</v>
      </c>
      <c r="HY17" s="9">
        <v>156.059</v>
      </c>
      <c r="HZ17" s="9">
        <v>2373.2910000000002</v>
      </c>
      <c r="IA17" s="9">
        <v>319.33499999999998</v>
      </c>
      <c r="IB17" s="9">
        <v>303.2</v>
      </c>
      <c r="IC17" s="9">
        <v>297.77600000000001</v>
      </c>
      <c r="ID17" s="9">
        <v>18.879000000000001</v>
      </c>
      <c r="IE17" s="9">
        <v>18.879000000000001</v>
      </c>
      <c r="IF17" s="9">
        <v>8.5129999999999999</v>
      </c>
      <c r="IG17" s="9">
        <v>10.367000000000001</v>
      </c>
      <c r="IH17" s="9">
        <v>9.9079999999999995</v>
      </c>
      <c r="II17" s="9">
        <v>8.9719999999999995</v>
      </c>
      <c r="IJ17" s="9">
        <v>10.478999999999999</v>
      </c>
      <c r="IK17" s="9">
        <v>1.036</v>
      </c>
      <c r="IL17" s="9">
        <v>6.5949999999999998</v>
      </c>
      <c r="IM17" s="9">
        <v>5.8739999999999997</v>
      </c>
      <c r="IN17" s="9">
        <v>3.6240000000000001</v>
      </c>
      <c r="IO17" s="9">
        <v>9.3810000000000002</v>
      </c>
      <c r="IP17" s="9">
        <v>13.510999999999999</v>
      </c>
      <c r="IQ17" s="9">
        <v>5.3680000000000003</v>
      </c>
    </row>
    <row r="18" spans="1:251">
      <c r="A18" s="10">
        <v>44593</v>
      </c>
      <c r="B18" s="9">
        <v>6.7039999999999997</v>
      </c>
      <c r="C18" s="9">
        <v>9.3279999999999994</v>
      </c>
      <c r="D18" s="9">
        <v>7.4359999999999999</v>
      </c>
      <c r="E18" s="9">
        <v>14.954000000000001</v>
      </c>
      <c r="F18" s="9">
        <v>8.5139999999999993</v>
      </c>
      <c r="G18" s="9">
        <v>0.57899999999999996</v>
      </c>
      <c r="H18" s="9">
        <v>198.22399999999999</v>
      </c>
      <c r="I18" s="9">
        <v>166.86600000000001</v>
      </c>
      <c r="J18" s="9">
        <v>156.41200000000001</v>
      </c>
      <c r="K18" s="9">
        <v>5.3220000000000001</v>
      </c>
      <c r="L18" s="9">
        <v>5.133</v>
      </c>
      <c r="M18" s="9">
        <v>6.5449999999999999</v>
      </c>
      <c r="N18" s="9">
        <v>2.8380000000000001</v>
      </c>
      <c r="O18" s="9">
        <v>1.071</v>
      </c>
      <c r="P18" s="9">
        <v>109.22199999999999</v>
      </c>
      <c r="Q18" s="9">
        <v>14.609</v>
      </c>
      <c r="R18" s="9">
        <v>6.08</v>
      </c>
      <c r="S18" s="9">
        <v>36.956000000000003</v>
      </c>
      <c r="T18" s="9">
        <v>21.577000000000002</v>
      </c>
      <c r="U18" s="9">
        <v>145.29</v>
      </c>
      <c r="V18" s="9">
        <v>31.356999999999999</v>
      </c>
      <c r="W18" s="9">
        <v>16.047999999999998</v>
      </c>
      <c r="X18" s="9">
        <v>238.31800000000001</v>
      </c>
      <c r="Y18" s="9">
        <v>1232.8900000000001</v>
      </c>
      <c r="Z18" s="9">
        <v>1184.9090000000001</v>
      </c>
      <c r="AA18" s="9">
        <v>123.36</v>
      </c>
      <c r="AB18" s="9">
        <v>108.035</v>
      </c>
      <c r="AC18" s="9">
        <v>55.75</v>
      </c>
      <c r="AD18" s="9">
        <v>52.283999999999999</v>
      </c>
      <c r="AE18" s="9">
        <v>86.805999999999997</v>
      </c>
      <c r="AF18" s="9">
        <v>21.228000000000002</v>
      </c>
      <c r="AG18" s="9">
        <v>96.305999999999997</v>
      </c>
      <c r="AH18" s="9">
        <v>0</v>
      </c>
      <c r="AI18" s="9">
        <v>11.728999999999999</v>
      </c>
      <c r="AJ18" s="9">
        <v>45.219000000000001</v>
      </c>
      <c r="AK18" s="9">
        <v>32.920999999999999</v>
      </c>
      <c r="AL18" s="9">
        <v>29.895</v>
      </c>
      <c r="AM18" s="9">
        <v>84.998999999999995</v>
      </c>
      <c r="AN18" s="9">
        <v>23.036000000000001</v>
      </c>
      <c r="AO18" s="9">
        <v>15.324999999999999</v>
      </c>
      <c r="AP18" s="9">
        <v>1061.549</v>
      </c>
      <c r="AQ18" s="9">
        <v>843.54200000000003</v>
      </c>
      <c r="AR18" s="9">
        <v>788.48099999999999</v>
      </c>
      <c r="AS18" s="9">
        <v>35.203000000000003</v>
      </c>
      <c r="AT18" s="9">
        <v>19.856999999999999</v>
      </c>
      <c r="AU18" s="9">
        <v>43.929000000000002</v>
      </c>
      <c r="AV18" s="9">
        <v>1.538</v>
      </c>
      <c r="AW18" s="9">
        <v>9.593</v>
      </c>
      <c r="AX18" s="9">
        <v>640.47</v>
      </c>
      <c r="AY18" s="9">
        <v>57.765999999999998</v>
      </c>
      <c r="AZ18" s="9">
        <v>42.447000000000003</v>
      </c>
      <c r="BA18" s="9">
        <v>102.858</v>
      </c>
      <c r="BB18" s="9">
        <v>197.35300000000001</v>
      </c>
      <c r="BC18" s="9">
        <v>646.18799999999999</v>
      </c>
      <c r="BD18" s="9">
        <v>218.00800000000001</v>
      </c>
      <c r="BE18" s="9">
        <v>47.981000000000002</v>
      </c>
      <c r="BF18" s="9">
        <v>1232.8900000000001</v>
      </c>
      <c r="BG18" s="9">
        <v>351.62900000000002</v>
      </c>
      <c r="BH18" s="9">
        <v>334.22500000000002</v>
      </c>
      <c r="BI18" s="9">
        <v>33.045999999999999</v>
      </c>
      <c r="BJ18" s="9">
        <v>29.693999999999999</v>
      </c>
      <c r="BK18" s="9">
        <v>12.077</v>
      </c>
      <c r="BL18" s="9">
        <v>17.617000000000001</v>
      </c>
      <c r="BM18" s="9">
        <v>19.167000000000002</v>
      </c>
      <c r="BN18" s="9">
        <v>10.526999999999999</v>
      </c>
      <c r="BO18" s="9">
        <v>14.048</v>
      </c>
      <c r="BP18" s="9">
        <v>10.143000000000001</v>
      </c>
      <c r="BQ18" s="9">
        <v>5.5030000000000001</v>
      </c>
      <c r="BR18" s="9">
        <v>14.595000000000001</v>
      </c>
      <c r="BS18" s="9">
        <v>5.4169999999999998</v>
      </c>
      <c r="BT18" s="9">
        <v>9.6820000000000004</v>
      </c>
      <c r="BU18" s="9">
        <v>19.785</v>
      </c>
      <c r="BV18" s="9">
        <v>9.9079999999999995</v>
      </c>
      <c r="BW18" s="9">
        <v>3.3519999999999999</v>
      </c>
      <c r="BX18" s="9">
        <v>301.17899999999997</v>
      </c>
      <c r="BY18" s="9">
        <v>233.25700000000001</v>
      </c>
      <c r="BZ18" s="9">
        <v>220.11500000000001</v>
      </c>
      <c r="CA18" s="9">
        <v>6.1909999999999998</v>
      </c>
      <c r="CB18" s="9">
        <v>6.95</v>
      </c>
      <c r="CC18" s="9">
        <v>4.4429999999999996</v>
      </c>
      <c r="CD18" s="9">
        <v>5.48</v>
      </c>
      <c r="CE18" s="9">
        <v>3.2189999999999999</v>
      </c>
      <c r="CF18" s="9">
        <v>185.798</v>
      </c>
      <c r="CG18" s="9">
        <v>12.675000000000001</v>
      </c>
      <c r="CH18" s="9">
        <v>9.4420000000000002</v>
      </c>
      <c r="CI18" s="9">
        <v>25.341000000000001</v>
      </c>
      <c r="CJ18" s="9">
        <v>46.613999999999997</v>
      </c>
      <c r="CK18" s="9">
        <v>186.643</v>
      </c>
      <c r="CL18" s="9">
        <v>67.921999999999997</v>
      </c>
      <c r="CM18" s="9">
        <v>17.405000000000001</v>
      </c>
      <c r="CN18" s="9">
        <v>351.62900000000002</v>
      </c>
      <c r="CO18" s="9">
        <v>453.46300000000002</v>
      </c>
      <c r="CP18" s="9">
        <v>439.32299999999998</v>
      </c>
      <c r="CQ18" s="9">
        <v>44.984999999999999</v>
      </c>
      <c r="CR18" s="9">
        <v>41.026000000000003</v>
      </c>
      <c r="CS18" s="9">
        <v>25.1</v>
      </c>
      <c r="CT18" s="9">
        <v>15.926</v>
      </c>
      <c r="CU18" s="9">
        <v>26.024000000000001</v>
      </c>
      <c r="CV18" s="9">
        <v>15.000999999999999</v>
      </c>
      <c r="CW18" s="9">
        <v>26.151</v>
      </c>
      <c r="CX18" s="9">
        <v>5.758</v>
      </c>
      <c r="CY18" s="9">
        <v>9.1170000000000009</v>
      </c>
      <c r="CZ18" s="9">
        <v>19.341999999999999</v>
      </c>
      <c r="DA18" s="9">
        <v>8.9160000000000004</v>
      </c>
      <c r="DB18" s="9">
        <v>12.768000000000001</v>
      </c>
      <c r="DC18" s="9">
        <v>29.274000000000001</v>
      </c>
      <c r="DD18" s="9">
        <v>11.752000000000001</v>
      </c>
      <c r="DE18" s="9">
        <v>3.9590000000000001</v>
      </c>
      <c r="DF18" s="9">
        <v>394.33800000000002</v>
      </c>
      <c r="DG18" s="9">
        <v>271.214</v>
      </c>
      <c r="DH18" s="9">
        <v>262.63600000000002</v>
      </c>
      <c r="DI18" s="9">
        <v>4.1310000000000002</v>
      </c>
      <c r="DJ18" s="9">
        <v>4.4470000000000001</v>
      </c>
      <c r="DK18" s="9">
        <v>4.1310000000000002</v>
      </c>
      <c r="DL18" s="9">
        <v>2.4820000000000002</v>
      </c>
      <c r="DM18" s="9">
        <v>1.9650000000000001</v>
      </c>
      <c r="DN18" s="9">
        <v>205.30799999999999</v>
      </c>
      <c r="DO18" s="9">
        <v>16.326000000000001</v>
      </c>
      <c r="DP18" s="9">
        <v>8.5570000000000004</v>
      </c>
      <c r="DQ18" s="9">
        <v>41.023000000000003</v>
      </c>
      <c r="DR18" s="9">
        <v>41.698</v>
      </c>
      <c r="DS18" s="9">
        <v>229.51599999999999</v>
      </c>
      <c r="DT18" s="9">
        <v>123.124</v>
      </c>
      <c r="DU18" s="9">
        <v>14.138999999999999</v>
      </c>
      <c r="DV18" s="9">
        <v>453.46300000000002</v>
      </c>
      <c r="DW18" s="9">
        <v>700.06</v>
      </c>
      <c r="DX18" s="9">
        <v>650.92100000000005</v>
      </c>
      <c r="DY18" s="9">
        <v>87.251999999999995</v>
      </c>
      <c r="DZ18" s="9">
        <v>79.608000000000004</v>
      </c>
      <c r="EA18" s="9">
        <v>25.852</v>
      </c>
      <c r="EB18" s="9">
        <v>53.756</v>
      </c>
      <c r="EC18" s="9">
        <v>49.039000000000001</v>
      </c>
      <c r="ED18" s="9">
        <v>30.57</v>
      </c>
      <c r="EE18" s="9">
        <v>50.627000000000002</v>
      </c>
      <c r="EF18" s="9">
        <v>17.181000000000001</v>
      </c>
      <c r="EG18" s="9">
        <v>11.273</v>
      </c>
      <c r="EH18" s="9">
        <v>21.178999999999998</v>
      </c>
      <c r="EI18" s="9">
        <v>40.11</v>
      </c>
      <c r="EJ18" s="9">
        <v>18.318999999999999</v>
      </c>
      <c r="EK18" s="9">
        <v>51.982999999999997</v>
      </c>
      <c r="EL18" s="9">
        <v>27.626000000000001</v>
      </c>
      <c r="EM18" s="9">
        <v>7.6429999999999998</v>
      </c>
      <c r="EN18" s="9">
        <v>563.66999999999996</v>
      </c>
      <c r="EO18" s="9">
        <v>482.13499999999999</v>
      </c>
      <c r="EP18" s="9">
        <v>453.33100000000002</v>
      </c>
      <c r="EQ18" s="9">
        <v>12.824999999999999</v>
      </c>
      <c r="ER18" s="9">
        <v>15.978999999999999</v>
      </c>
      <c r="ES18" s="9">
        <v>13.617000000000001</v>
      </c>
      <c r="ET18" s="9">
        <v>11.05</v>
      </c>
      <c r="EU18" s="9">
        <v>4.1369999999999996</v>
      </c>
      <c r="EV18" s="9">
        <v>318.40899999999999</v>
      </c>
      <c r="EW18" s="9">
        <v>39.146999999999998</v>
      </c>
      <c r="EX18" s="9">
        <v>41.433999999999997</v>
      </c>
      <c r="EY18" s="9">
        <v>83.144000000000005</v>
      </c>
      <c r="EZ18" s="9">
        <v>66.307000000000002</v>
      </c>
      <c r="FA18" s="9">
        <v>415.82799999999997</v>
      </c>
      <c r="FB18" s="9">
        <v>81.534999999999997</v>
      </c>
      <c r="FC18" s="9">
        <v>49.137999999999998</v>
      </c>
      <c r="FD18" s="9">
        <v>700.06</v>
      </c>
      <c r="FE18" s="9">
        <v>408.97800000000001</v>
      </c>
      <c r="FF18" s="9">
        <v>379.30500000000001</v>
      </c>
      <c r="FG18" s="9">
        <v>49.598999999999997</v>
      </c>
      <c r="FH18" s="9">
        <v>45.125999999999998</v>
      </c>
      <c r="FI18" s="9">
        <v>14.856999999999999</v>
      </c>
      <c r="FJ18" s="9">
        <v>30.268999999999998</v>
      </c>
      <c r="FK18" s="9">
        <v>27.091000000000001</v>
      </c>
      <c r="FL18" s="9">
        <v>18.035</v>
      </c>
      <c r="FM18" s="9">
        <v>28.151</v>
      </c>
      <c r="FN18" s="9">
        <v>16.975000000000001</v>
      </c>
      <c r="FO18" s="9">
        <v>0</v>
      </c>
      <c r="FP18" s="9">
        <v>12.351000000000001</v>
      </c>
      <c r="FQ18" s="9">
        <v>20.902999999999999</v>
      </c>
      <c r="FR18" s="9">
        <v>11.872999999999999</v>
      </c>
      <c r="FS18" s="9">
        <v>31.484999999999999</v>
      </c>
      <c r="FT18" s="9">
        <v>13.641999999999999</v>
      </c>
      <c r="FU18" s="9">
        <v>4.4720000000000004</v>
      </c>
      <c r="FV18" s="9">
        <v>329.70699999999999</v>
      </c>
      <c r="FW18" s="9">
        <v>288.62299999999999</v>
      </c>
      <c r="FX18" s="9">
        <v>273.23700000000002</v>
      </c>
      <c r="FY18" s="9">
        <v>6.9770000000000003</v>
      </c>
      <c r="FZ18" s="9">
        <v>8.4090000000000007</v>
      </c>
      <c r="GA18" s="9">
        <v>7.2229999999999999</v>
      </c>
      <c r="GB18" s="9">
        <v>6.5060000000000002</v>
      </c>
      <c r="GC18" s="9">
        <v>1.657</v>
      </c>
      <c r="GD18" s="9">
        <v>180.26499999999999</v>
      </c>
      <c r="GE18" s="9">
        <v>22.832999999999998</v>
      </c>
      <c r="GF18" s="9">
        <v>22.248999999999999</v>
      </c>
      <c r="GG18" s="9">
        <v>63.276000000000003</v>
      </c>
      <c r="GH18" s="9">
        <v>36.003</v>
      </c>
      <c r="GI18" s="9">
        <v>252.62</v>
      </c>
      <c r="GJ18" s="9">
        <v>41.084000000000003</v>
      </c>
      <c r="GK18" s="9">
        <v>29.672999999999998</v>
      </c>
      <c r="GL18" s="9">
        <v>408.97800000000001</v>
      </c>
      <c r="GM18" s="9">
        <v>483.565</v>
      </c>
      <c r="GN18" s="9">
        <v>424.92599999999999</v>
      </c>
      <c r="GO18" s="9">
        <v>424.92599999999999</v>
      </c>
      <c r="GP18" s="9">
        <v>40.271999999999998</v>
      </c>
      <c r="GQ18" s="9">
        <v>384.65499999999997</v>
      </c>
      <c r="GR18" s="9">
        <v>58.639000000000003</v>
      </c>
      <c r="GS18" s="9">
        <v>2807.5360000000001</v>
      </c>
      <c r="GT18" s="9">
        <v>2663.6849999999999</v>
      </c>
      <c r="GU18" s="9">
        <v>589.74900000000002</v>
      </c>
      <c r="GV18" s="9">
        <v>258.71499999999997</v>
      </c>
      <c r="GW18" s="9">
        <v>99.938000000000002</v>
      </c>
      <c r="GX18" s="9">
        <v>136.643</v>
      </c>
      <c r="GY18" s="9">
        <v>148.404</v>
      </c>
      <c r="GZ18" s="9">
        <v>88.177000000000007</v>
      </c>
      <c r="HA18" s="9">
        <v>155.00299999999999</v>
      </c>
      <c r="HB18" s="9">
        <v>41.521000000000001</v>
      </c>
      <c r="HC18" s="9">
        <v>34.557000000000002</v>
      </c>
      <c r="HD18" s="9">
        <v>75.48</v>
      </c>
      <c r="HE18" s="9">
        <v>86.094999999999999</v>
      </c>
      <c r="HF18" s="9">
        <v>75.006</v>
      </c>
      <c r="HG18" s="9">
        <v>159.458</v>
      </c>
      <c r="HH18" s="9">
        <v>77.123999999999995</v>
      </c>
      <c r="HI18" s="9">
        <v>331.03300000000002</v>
      </c>
      <c r="HJ18" s="9">
        <v>2073.9360000000001</v>
      </c>
      <c r="HK18" s="9">
        <v>1705.9079999999999</v>
      </c>
      <c r="HL18" s="9">
        <v>1608.835</v>
      </c>
      <c r="HM18" s="9">
        <v>58.481000000000002</v>
      </c>
      <c r="HN18" s="9">
        <v>35.036000000000001</v>
      </c>
      <c r="HO18" s="9">
        <v>57.152000000000001</v>
      </c>
      <c r="HP18" s="9">
        <v>19.628</v>
      </c>
      <c r="HQ18" s="9">
        <v>13.347</v>
      </c>
      <c r="HR18" s="9">
        <v>1296.704</v>
      </c>
      <c r="HS18" s="9">
        <v>107.407</v>
      </c>
      <c r="HT18" s="9">
        <v>77.688999999999993</v>
      </c>
      <c r="HU18" s="9">
        <v>224.10900000000001</v>
      </c>
      <c r="HV18" s="9">
        <v>294.43700000000001</v>
      </c>
      <c r="HW18" s="9">
        <v>1411.471</v>
      </c>
      <c r="HX18" s="9">
        <v>368.02800000000002</v>
      </c>
      <c r="HY18" s="9">
        <v>143.851</v>
      </c>
      <c r="HZ18" s="9">
        <v>2432.3159999999998</v>
      </c>
      <c r="IA18" s="9">
        <v>375.22</v>
      </c>
      <c r="IB18" s="9">
        <v>309.55900000000003</v>
      </c>
      <c r="IC18" s="9">
        <v>298.70800000000003</v>
      </c>
      <c r="ID18" s="9">
        <v>23.225000000000001</v>
      </c>
      <c r="IE18" s="9">
        <v>21.568000000000001</v>
      </c>
      <c r="IF18" s="9">
        <v>9.0109999999999992</v>
      </c>
      <c r="IG18" s="9">
        <v>12.557</v>
      </c>
      <c r="IH18" s="9">
        <v>11.018000000000001</v>
      </c>
      <c r="II18" s="9">
        <v>10.55</v>
      </c>
      <c r="IJ18" s="9">
        <v>10.384</v>
      </c>
      <c r="IK18" s="9">
        <v>1.859</v>
      </c>
      <c r="IL18" s="9">
        <v>9.3249999999999993</v>
      </c>
      <c r="IM18" s="9">
        <v>10.622999999999999</v>
      </c>
      <c r="IN18" s="9">
        <v>4.6470000000000002</v>
      </c>
      <c r="IO18" s="9">
        <v>6.298</v>
      </c>
      <c r="IP18" s="9">
        <v>16.190000000000001</v>
      </c>
      <c r="IQ18" s="9">
        <v>5.3780000000000001</v>
      </c>
    </row>
    <row r="19" spans="1:251">
      <c r="A19" s="10">
        <v>44958</v>
      </c>
      <c r="B19" s="9">
        <v>9.1010000000000009</v>
      </c>
      <c r="C19" s="9">
        <v>10.061</v>
      </c>
      <c r="D19" s="9">
        <v>6.6280000000000001</v>
      </c>
      <c r="E19" s="9">
        <v>16.888999999999999</v>
      </c>
      <c r="F19" s="9">
        <v>8.9009999999999998</v>
      </c>
      <c r="G19" s="9">
        <v>3.5270000000000001</v>
      </c>
      <c r="H19" s="9">
        <v>222.48099999999999</v>
      </c>
      <c r="I19" s="9">
        <v>174.09399999999999</v>
      </c>
      <c r="J19" s="9">
        <v>163.50399999999999</v>
      </c>
      <c r="K19" s="9">
        <v>1.5620000000000001</v>
      </c>
      <c r="L19" s="9">
        <v>9.0280000000000005</v>
      </c>
      <c r="M19" s="9">
        <v>2.7879999999999998</v>
      </c>
      <c r="N19" s="9">
        <v>5.0030000000000001</v>
      </c>
      <c r="O19" s="9">
        <v>1.4059999999999999</v>
      </c>
      <c r="P19" s="9">
        <v>128.10400000000001</v>
      </c>
      <c r="Q19" s="9">
        <v>10.259</v>
      </c>
      <c r="R19" s="9">
        <v>5.234</v>
      </c>
      <c r="S19" s="9">
        <v>30.497</v>
      </c>
      <c r="T19" s="9">
        <v>27.835000000000001</v>
      </c>
      <c r="U19" s="9">
        <v>146.26</v>
      </c>
      <c r="V19" s="9">
        <v>48.386000000000003</v>
      </c>
      <c r="W19" s="9">
        <v>24.402999999999999</v>
      </c>
      <c r="X19" s="9">
        <v>276.2</v>
      </c>
      <c r="Y19" s="9">
        <v>1225.2650000000001</v>
      </c>
      <c r="Z19" s="9">
        <v>1171.8209999999999</v>
      </c>
      <c r="AA19" s="9">
        <v>113.861</v>
      </c>
      <c r="AB19" s="9">
        <v>104.637</v>
      </c>
      <c r="AC19" s="9">
        <v>47.091000000000001</v>
      </c>
      <c r="AD19" s="9">
        <v>57.545999999999999</v>
      </c>
      <c r="AE19" s="9">
        <v>76.091999999999999</v>
      </c>
      <c r="AF19" s="9">
        <v>28.545000000000002</v>
      </c>
      <c r="AG19" s="9">
        <v>86.513000000000005</v>
      </c>
      <c r="AH19" s="9">
        <v>0</v>
      </c>
      <c r="AI19" s="9">
        <v>17.46</v>
      </c>
      <c r="AJ19" s="9">
        <v>56.56</v>
      </c>
      <c r="AK19" s="9">
        <v>13.26</v>
      </c>
      <c r="AL19" s="9">
        <v>34.817999999999998</v>
      </c>
      <c r="AM19" s="9">
        <v>84.073999999999998</v>
      </c>
      <c r="AN19" s="9">
        <v>20.562999999999999</v>
      </c>
      <c r="AO19" s="9">
        <v>9.2240000000000002</v>
      </c>
      <c r="AP19" s="9">
        <v>1057.96</v>
      </c>
      <c r="AQ19" s="9">
        <v>867.26099999999997</v>
      </c>
      <c r="AR19" s="9">
        <v>814.09</v>
      </c>
      <c r="AS19" s="9">
        <v>32.299999999999997</v>
      </c>
      <c r="AT19" s="9">
        <v>19.538</v>
      </c>
      <c r="AU19" s="9">
        <v>40.506999999999998</v>
      </c>
      <c r="AV19" s="9">
        <v>1.78</v>
      </c>
      <c r="AW19" s="9">
        <v>9.5510000000000002</v>
      </c>
      <c r="AX19" s="9">
        <v>704.50099999999998</v>
      </c>
      <c r="AY19" s="9">
        <v>39.244999999999997</v>
      </c>
      <c r="AZ19" s="9">
        <v>35.238999999999997</v>
      </c>
      <c r="BA19" s="9">
        <v>88.275999999999996</v>
      </c>
      <c r="BB19" s="9">
        <v>205.84700000000001</v>
      </c>
      <c r="BC19" s="9">
        <v>661.41399999999999</v>
      </c>
      <c r="BD19" s="9">
        <v>190.69900000000001</v>
      </c>
      <c r="BE19" s="9">
        <v>53.444000000000003</v>
      </c>
      <c r="BF19" s="9">
        <v>1225.2650000000001</v>
      </c>
      <c r="BG19" s="9">
        <v>428.73099999999999</v>
      </c>
      <c r="BH19" s="9">
        <v>410.99700000000001</v>
      </c>
      <c r="BI19" s="9">
        <v>31.02</v>
      </c>
      <c r="BJ19" s="9">
        <v>28.486000000000001</v>
      </c>
      <c r="BK19" s="9">
        <v>14.121</v>
      </c>
      <c r="BL19" s="9">
        <v>14.365</v>
      </c>
      <c r="BM19" s="9">
        <v>19.134</v>
      </c>
      <c r="BN19" s="9">
        <v>9.3520000000000003</v>
      </c>
      <c r="BO19" s="9">
        <v>17.039000000000001</v>
      </c>
      <c r="BP19" s="9">
        <v>7.3159999999999998</v>
      </c>
      <c r="BQ19" s="9">
        <v>4.1319999999999997</v>
      </c>
      <c r="BR19" s="9">
        <v>14.112</v>
      </c>
      <c r="BS19" s="9">
        <v>8.7729999999999997</v>
      </c>
      <c r="BT19" s="9">
        <v>5.601</v>
      </c>
      <c r="BU19" s="9">
        <v>20.202999999999999</v>
      </c>
      <c r="BV19" s="9">
        <v>8.2829999999999995</v>
      </c>
      <c r="BW19" s="9">
        <v>2.5339999999999998</v>
      </c>
      <c r="BX19" s="9">
        <v>379.97699999999998</v>
      </c>
      <c r="BY19" s="9">
        <v>295.60599999999999</v>
      </c>
      <c r="BZ19" s="9">
        <v>272.625</v>
      </c>
      <c r="CA19" s="9">
        <v>4.7140000000000004</v>
      </c>
      <c r="CB19" s="9">
        <v>18.265999999999998</v>
      </c>
      <c r="CC19" s="9">
        <v>4.0190000000000001</v>
      </c>
      <c r="CD19" s="9">
        <v>12.205</v>
      </c>
      <c r="CE19" s="9">
        <v>6.2469999999999999</v>
      </c>
      <c r="CF19" s="9">
        <v>238.738</v>
      </c>
      <c r="CG19" s="9">
        <v>17.001000000000001</v>
      </c>
      <c r="CH19" s="9">
        <v>15.786</v>
      </c>
      <c r="CI19" s="9">
        <v>24.08</v>
      </c>
      <c r="CJ19" s="9">
        <v>65.772999999999996</v>
      </c>
      <c r="CK19" s="9">
        <v>229.833</v>
      </c>
      <c r="CL19" s="9">
        <v>84.370999999999995</v>
      </c>
      <c r="CM19" s="9">
        <v>17.734999999999999</v>
      </c>
      <c r="CN19" s="9">
        <v>428.73099999999999</v>
      </c>
      <c r="CO19" s="9">
        <v>475.01600000000002</v>
      </c>
      <c r="CP19" s="9">
        <v>445.536</v>
      </c>
      <c r="CQ19" s="9">
        <v>38.671999999999997</v>
      </c>
      <c r="CR19" s="9">
        <v>37.588000000000001</v>
      </c>
      <c r="CS19" s="9">
        <v>17.751000000000001</v>
      </c>
      <c r="CT19" s="9">
        <v>19.837</v>
      </c>
      <c r="CU19" s="9">
        <v>30.731000000000002</v>
      </c>
      <c r="CV19" s="9">
        <v>6.8570000000000002</v>
      </c>
      <c r="CW19" s="9">
        <v>26.408000000000001</v>
      </c>
      <c r="CX19" s="9">
        <v>4.1399999999999997</v>
      </c>
      <c r="CY19" s="9">
        <v>6.306</v>
      </c>
      <c r="CZ19" s="9">
        <v>17.399999999999999</v>
      </c>
      <c r="DA19" s="9">
        <v>10.103</v>
      </c>
      <c r="DB19" s="9">
        <v>10.085000000000001</v>
      </c>
      <c r="DC19" s="9">
        <v>26.224</v>
      </c>
      <c r="DD19" s="9">
        <v>11.364000000000001</v>
      </c>
      <c r="DE19" s="9">
        <v>1.0840000000000001</v>
      </c>
      <c r="DF19" s="9">
        <v>406.86399999999998</v>
      </c>
      <c r="DG19" s="9">
        <v>293.55500000000001</v>
      </c>
      <c r="DH19" s="9">
        <v>281.834</v>
      </c>
      <c r="DI19" s="9">
        <v>6.7610000000000001</v>
      </c>
      <c r="DJ19" s="9">
        <v>4.1289999999999996</v>
      </c>
      <c r="DK19" s="9">
        <v>4.7149999999999999</v>
      </c>
      <c r="DL19" s="9">
        <v>3.1659999999999999</v>
      </c>
      <c r="DM19" s="9">
        <v>3.01</v>
      </c>
      <c r="DN19" s="9">
        <v>236.74799999999999</v>
      </c>
      <c r="DO19" s="9">
        <v>8.7509999999999994</v>
      </c>
      <c r="DP19" s="9">
        <v>7.7309999999999999</v>
      </c>
      <c r="DQ19" s="9">
        <v>40.325000000000003</v>
      </c>
      <c r="DR19" s="9">
        <v>34.655999999999999</v>
      </c>
      <c r="DS19" s="9">
        <v>258.899</v>
      </c>
      <c r="DT19" s="9">
        <v>113.309</v>
      </c>
      <c r="DU19" s="9">
        <v>29.48</v>
      </c>
      <c r="DV19" s="9">
        <v>475.01600000000002</v>
      </c>
      <c r="DW19" s="9">
        <v>680.13800000000003</v>
      </c>
      <c r="DX19" s="9">
        <v>633.70699999999999</v>
      </c>
      <c r="DY19" s="9">
        <v>74.632000000000005</v>
      </c>
      <c r="DZ19" s="9">
        <v>68.427999999999997</v>
      </c>
      <c r="EA19" s="9">
        <v>25.876999999999999</v>
      </c>
      <c r="EB19" s="9">
        <v>42.551000000000002</v>
      </c>
      <c r="EC19" s="9">
        <v>45.997999999999998</v>
      </c>
      <c r="ED19" s="9">
        <v>22.43</v>
      </c>
      <c r="EE19" s="9">
        <v>46.508000000000003</v>
      </c>
      <c r="EF19" s="9">
        <v>17.010000000000002</v>
      </c>
      <c r="EG19" s="9">
        <v>4.1920000000000002</v>
      </c>
      <c r="EH19" s="9">
        <v>30.689</v>
      </c>
      <c r="EI19" s="9">
        <v>22.565999999999999</v>
      </c>
      <c r="EJ19" s="9">
        <v>15.172000000000001</v>
      </c>
      <c r="EK19" s="9">
        <v>46.817999999999998</v>
      </c>
      <c r="EL19" s="9">
        <v>21.61</v>
      </c>
      <c r="EM19" s="9">
        <v>6.2039999999999997</v>
      </c>
      <c r="EN19" s="9">
        <v>559.07500000000005</v>
      </c>
      <c r="EO19" s="9">
        <v>486.06200000000001</v>
      </c>
      <c r="EP19" s="9">
        <v>451.65</v>
      </c>
      <c r="EQ19" s="9">
        <v>21.745000000000001</v>
      </c>
      <c r="ER19" s="9">
        <v>12.667</v>
      </c>
      <c r="ES19" s="9">
        <v>18.5</v>
      </c>
      <c r="ET19" s="9">
        <v>11.250999999999999</v>
      </c>
      <c r="EU19" s="9">
        <v>3.996</v>
      </c>
      <c r="EV19" s="9">
        <v>344.947</v>
      </c>
      <c r="EW19" s="9">
        <v>30.587</v>
      </c>
      <c r="EX19" s="9">
        <v>22.613</v>
      </c>
      <c r="EY19" s="9">
        <v>87.915000000000006</v>
      </c>
      <c r="EZ19" s="9">
        <v>61.561</v>
      </c>
      <c r="FA19" s="9">
        <v>424.50099999999998</v>
      </c>
      <c r="FB19" s="9">
        <v>73.013000000000005</v>
      </c>
      <c r="FC19" s="9">
        <v>46.43</v>
      </c>
      <c r="FD19" s="9">
        <v>680.13800000000003</v>
      </c>
      <c r="FE19" s="9">
        <v>456.57</v>
      </c>
      <c r="FF19" s="9">
        <v>419.54599999999999</v>
      </c>
      <c r="FG19" s="9">
        <v>62.545000000000002</v>
      </c>
      <c r="FH19" s="9">
        <v>53.189</v>
      </c>
      <c r="FI19" s="9">
        <v>20.036000000000001</v>
      </c>
      <c r="FJ19" s="9">
        <v>33.152000000000001</v>
      </c>
      <c r="FK19" s="9">
        <v>26.439</v>
      </c>
      <c r="FL19" s="9">
        <v>26.748999999999999</v>
      </c>
      <c r="FM19" s="9">
        <v>25.826000000000001</v>
      </c>
      <c r="FN19" s="9">
        <v>27.363</v>
      </c>
      <c r="FO19" s="9">
        <v>0</v>
      </c>
      <c r="FP19" s="9">
        <v>9.8949999999999996</v>
      </c>
      <c r="FQ19" s="9">
        <v>31.777000000000001</v>
      </c>
      <c r="FR19" s="9">
        <v>11.516</v>
      </c>
      <c r="FS19" s="9">
        <v>32.96</v>
      </c>
      <c r="FT19" s="9">
        <v>20.228999999999999</v>
      </c>
      <c r="FU19" s="9">
        <v>9.3559999999999999</v>
      </c>
      <c r="FV19" s="9">
        <v>357.00099999999998</v>
      </c>
      <c r="FW19" s="9">
        <v>300.82900000000001</v>
      </c>
      <c r="FX19" s="9">
        <v>285.06400000000002</v>
      </c>
      <c r="FY19" s="9">
        <v>4.6369999999999996</v>
      </c>
      <c r="FZ19" s="9">
        <v>11.127000000000001</v>
      </c>
      <c r="GA19" s="9">
        <v>5.444</v>
      </c>
      <c r="GB19" s="9">
        <v>7.38</v>
      </c>
      <c r="GC19" s="9">
        <v>2.9409999999999998</v>
      </c>
      <c r="GD19" s="9">
        <v>206.53899999999999</v>
      </c>
      <c r="GE19" s="9">
        <v>20.190000000000001</v>
      </c>
      <c r="GF19" s="9">
        <v>13.292999999999999</v>
      </c>
      <c r="GG19" s="9">
        <v>60.805999999999997</v>
      </c>
      <c r="GH19" s="9">
        <v>47.213999999999999</v>
      </c>
      <c r="GI19" s="9">
        <v>253.614</v>
      </c>
      <c r="GJ19" s="9">
        <v>56.171999999999997</v>
      </c>
      <c r="GK19" s="9">
        <v>37.024000000000001</v>
      </c>
      <c r="GL19" s="9">
        <v>456.57</v>
      </c>
      <c r="GM19" s="9">
        <v>532.89700000000005</v>
      </c>
      <c r="GN19" s="9">
        <v>451.02499999999998</v>
      </c>
      <c r="GO19" s="9">
        <v>451.02499999999998</v>
      </c>
      <c r="GP19" s="9">
        <v>31.670999999999999</v>
      </c>
      <c r="GQ19" s="9">
        <v>419.35500000000002</v>
      </c>
      <c r="GR19" s="9">
        <v>81.870999999999995</v>
      </c>
      <c r="GS19" s="9">
        <v>2962.491</v>
      </c>
      <c r="GT19" s="9">
        <v>2746.663</v>
      </c>
      <c r="GU19" s="9">
        <v>593.95899999999995</v>
      </c>
      <c r="GV19" s="9">
        <v>278.209</v>
      </c>
      <c r="GW19" s="9">
        <v>105.274</v>
      </c>
      <c r="GX19" s="9">
        <v>149.09200000000001</v>
      </c>
      <c r="GY19" s="9">
        <v>168.964</v>
      </c>
      <c r="GZ19" s="9">
        <v>84.72</v>
      </c>
      <c r="HA19" s="9">
        <v>173.614</v>
      </c>
      <c r="HB19" s="9">
        <v>46.5</v>
      </c>
      <c r="HC19" s="9">
        <v>24.635999999999999</v>
      </c>
      <c r="HD19" s="9">
        <v>81.366</v>
      </c>
      <c r="HE19" s="9">
        <v>89.305999999999997</v>
      </c>
      <c r="HF19" s="9">
        <v>85.396000000000001</v>
      </c>
      <c r="HG19" s="9">
        <v>172.839</v>
      </c>
      <c r="HH19" s="9">
        <v>83.23</v>
      </c>
      <c r="HI19" s="9">
        <v>315.75</v>
      </c>
      <c r="HJ19" s="9">
        <v>2152.7040000000002</v>
      </c>
      <c r="HK19" s="9">
        <v>1759.114</v>
      </c>
      <c r="HL19" s="9">
        <v>1640.6179999999999</v>
      </c>
      <c r="HM19" s="9">
        <v>65.099999999999994</v>
      </c>
      <c r="HN19" s="9">
        <v>52.69</v>
      </c>
      <c r="HO19" s="9">
        <v>67.53</v>
      </c>
      <c r="HP19" s="9">
        <v>30.207999999999998</v>
      </c>
      <c r="HQ19" s="9">
        <v>15.776999999999999</v>
      </c>
      <c r="HR19" s="9">
        <v>1295.7329999999999</v>
      </c>
      <c r="HS19" s="9">
        <v>106.062</v>
      </c>
      <c r="HT19" s="9">
        <v>94.58</v>
      </c>
      <c r="HU19" s="9">
        <v>262.73899999999998</v>
      </c>
      <c r="HV19" s="9">
        <v>356.05700000000002</v>
      </c>
      <c r="HW19" s="9">
        <v>1403.057</v>
      </c>
      <c r="HX19" s="9">
        <v>393.59100000000001</v>
      </c>
      <c r="HY19" s="9">
        <v>215.828</v>
      </c>
      <c r="HZ19" s="9">
        <v>2591.6759999999999</v>
      </c>
      <c r="IA19" s="9">
        <v>370.815</v>
      </c>
      <c r="IB19" s="9">
        <v>323.89400000000001</v>
      </c>
      <c r="IC19" s="9">
        <v>309.041</v>
      </c>
      <c r="ID19" s="9">
        <v>22.984999999999999</v>
      </c>
      <c r="IE19" s="9">
        <v>22.454999999999998</v>
      </c>
      <c r="IF19" s="9">
        <v>10.265000000000001</v>
      </c>
      <c r="IG19" s="9">
        <v>12.189</v>
      </c>
      <c r="IH19" s="9">
        <v>11.362</v>
      </c>
      <c r="II19" s="9">
        <v>11.093</v>
      </c>
      <c r="IJ19" s="9">
        <v>14.718</v>
      </c>
      <c r="IK19" s="9">
        <v>0.64300000000000002</v>
      </c>
      <c r="IL19" s="9">
        <v>5.5549999999999997</v>
      </c>
      <c r="IM19" s="9">
        <v>5.88</v>
      </c>
      <c r="IN19" s="9">
        <v>3.8380000000000001</v>
      </c>
      <c r="IO19" s="9">
        <v>12.738</v>
      </c>
      <c r="IP19" s="9">
        <v>14.342000000000001</v>
      </c>
      <c r="IQ19" s="9">
        <v>8.1129999999999995</v>
      </c>
    </row>
    <row r="20" spans="1:251">
      <c r="A20" s="10">
        <v>45323</v>
      </c>
      <c r="B20" s="9">
        <v>2.7719999999999998</v>
      </c>
      <c r="C20" s="9">
        <v>5.141</v>
      </c>
      <c r="D20" s="9">
        <v>7.14</v>
      </c>
      <c r="E20" s="9">
        <v>8.9440000000000008</v>
      </c>
      <c r="F20" s="9">
        <v>6.109</v>
      </c>
      <c r="G20" s="9">
        <v>1.591</v>
      </c>
      <c r="H20" s="9">
        <v>213.81399999999999</v>
      </c>
      <c r="I20" s="9">
        <v>173.72499999999999</v>
      </c>
      <c r="J20" s="9">
        <v>171.39</v>
      </c>
      <c r="K20" s="9">
        <v>1.4119999999999999</v>
      </c>
      <c r="L20" s="9">
        <v>0.92300000000000004</v>
      </c>
      <c r="M20" s="9">
        <v>1.4119999999999999</v>
      </c>
      <c r="N20" s="9">
        <v>0.92300000000000004</v>
      </c>
      <c r="O20" s="9">
        <v>0</v>
      </c>
      <c r="P20" s="9">
        <v>129.14400000000001</v>
      </c>
      <c r="Q20" s="9">
        <v>8.4420000000000002</v>
      </c>
      <c r="R20" s="9">
        <v>6.9939999999999998</v>
      </c>
      <c r="S20" s="9">
        <v>29.146000000000001</v>
      </c>
      <c r="T20" s="9">
        <v>7.9829999999999997</v>
      </c>
      <c r="U20" s="9">
        <v>165.74199999999999</v>
      </c>
      <c r="V20" s="9">
        <v>40.088999999999999</v>
      </c>
      <c r="W20" s="9">
        <v>21.649000000000001</v>
      </c>
      <c r="X20" s="9">
        <v>252.107</v>
      </c>
      <c r="Y20" s="9">
        <v>1323.8530000000001</v>
      </c>
      <c r="Z20" s="9">
        <v>1264.664</v>
      </c>
      <c r="AA20" s="9">
        <v>107.374</v>
      </c>
      <c r="AB20" s="9">
        <v>96.975999999999999</v>
      </c>
      <c r="AC20" s="9">
        <v>53.527999999999999</v>
      </c>
      <c r="AD20" s="9">
        <v>40.887999999999998</v>
      </c>
      <c r="AE20" s="9">
        <v>79.393000000000001</v>
      </c>
      <c r="AF20" s="9">
        <v>17.582999999999998</v>
      </c>
      <c r="AG20" s="9">
        <v>82.863</v>
      </c>
      <c r="AH20" s="9">
        <v>0</v>
      </c>
      <c r="AI20" s="9">
        <v>14.114000000000001</v>
      </c>
      <c r="AJ20" s="9">
        <v>53.542000000000002</v>
      </c>
      <c r="AK20" s="9">
        <v>15.189</v>
      </c>
      <c r="AL20" s="9">
        <v>28.245999999999999</v>
      </c>
      <c r="AM20" s="9">
        <v>78.820999999999998</v>
      </c>
      <c r="AN20" s="9">
        <v>18.155999999999999</v>
      </c>
      <c r="AO20" s="9">
        <v>10.398</v>
      </c>
      <c r="AP20" s="9">
        <v>1157.289</v>
      </c>
      <c r="AQ20" s="9">
        <v>946.66399999999999</v>
      </c>
      <c r="AR20" s="9">
        <v>905.08699999999999</v>
      </c>
      <c r="AS20" s="9">
        <v>25.283999999999999</v>
      </c>
      <c r="AT20" s="9">
        <v>16.292000000000002</v>
      </c>
      <c r="AU20" s="9">
        <v>33.915999999999997</v>
      </c>
      <c r="AV20" s="9">
        <v>1.9810000000000001</v>
      </c>
      <c r="AW20" s="9">
        <v>5.6790000000000003</v>
      </c>
      <c r="AX20" s="9">
        <v>773.52200000000005</v>
      </c>
      <c r="AY20" s="9">
        <v>43.585999999999999</v>
      </c>
      <c r="AZ20" s="9">
        <v>39.021000000000001</v>
      </c>
      <c r="BA20" s="9">
        <v>90.534000000000006</v>
      </c>
      <c r="BB20" s="9">
        <v>189.876</v>
      </c>
      <c r="BC20" s="9">
        <v>756.78700000000003</v>
      </c>
      <c r="BD20" s="9">
        <v>210.625</v>
      </c>
      <c r="BE20" s="9">
        <v>59.19</v>
      </c>
      <c r="BF20" s="9">
        <v>1323.8530000000001</v>
      </c>
      <c r="BG20" s="9">
        <v>415.12099999999998</v>
      </c>
      <c r="BH20" s="9">
        <v>397.51600000000002</v>
      </c>
      <c r="BI20" s="9">
        <v>24.393999999999998</v>
      </c>
      <c r="BJ20" s="9">
        <v>22.835999999999999</v>
      </c>
      <c r="BK20" s="9">
        <v>11.098000000000001</v>
      </c>
      <c r="BL20" s="9">
        <v>11.738</v>
      </c>
      <c r="BM20" s="9">
        <v>13.948</v>
      </c>
      <c r="BN20" s="9">
        <v>8.8879999999999999</v>
      </c>
      <c r="BO20" s="9">
        <v>13.487</v>
      </c>
      <c r="BP20" s="9">
        <v>6.407</v>
      </c>
      <c r="BQ20" s="9">
        <v>2.9420000000000002</v>
      </c>
      <c r="BR20" s="9">
        <v>11.685</v>
      </c>
      <c r="BS20" s="9">
        <v>4.7640000000000002</v>
      </c>
      <c r="BT20" s="9">
        <v>6.3869999999999996</v>
      </c>
      <c r="BU20" s="9">
        <v>17.672000000000001</v>
      </c>
      <c r="BV20" s="9">
        <v>5.1639999999999997</v>
      </c>
      <c r="BW20" s="9">
        <v>1.5580000000000001</v>
      </c>
      <c r="BX20" s="9">
        <v>373.12200000000001</v>
      </c>
      <c r="BY20" s="9">
        <v>301.05900000000003</v>
      </c>
      <c r="BZ20" s="9">
        <v>283.25900000000001</v>
      </c>
      <c r="CA20" s="9">
        <v>11.544</v>
      </c>
      <c r="CB20" s="9">
        <v>6.2560000000000002</v>
      </c>
      <c r="CC20" s="9">
        <v>7.7460000000000004</v>
      </c>
      <c r="CD20" s="9">
        <v>7.343</v>
      </c>
      <c r="CE20" s="9">
        <v>2.7109999999999999</v>
      </c>
      <c r="CF20" s="9">
        <v>248.803</v>
      </c>
      <c r="CG20" s="9">
        <v>13.353999999999999</v>
      </c>
      <c r="CH20" s="9">
        <v>10.407</v>
      </c>
      <c r="CI20" s="9">
        <v>28.495000000000001</v>
      </c>
      <c r="CJ20" s="9">
        <v>61.161999999999999</v>
      </c>
      <c r="CK20" s="9">
        <v>239.89699999999999</v>
      </c>
      <c r="CL20" s="9">
        <v>72.063000000000002</v>
      </c>
      <c r="CM20" s="9">
        <v>17.605</v>
      </c>
      <c r="CN20" s="9">
        <v>415.12099999999998</v>
      </c>
      <c r="CO20" s="9">
        <v>485.57</v>
      </c>
      <c r="CP20" s="9">
        <v>463.73500000000001</v>
      </c>
      <c r="CQ20" s="9">
        <v>38.688000000000002</v>
      </c>
      <c r="CR20" s="9">
        <v>33.122</v>
      </c>
      <c r="CS20" s="9">
        <v>14.326000000000001</v>
      </c>
      <c r="CT20" s="9">
        <v>18.795999999999999</v>
      </c>
      <c r="CU20" s="9">
        <v>24.332000000000001</v>
      </c>
      <c r="CV20" s="9">
        <v>8.7899999999999991</v>
      </c>
      <c r="CW20" s="9">
        <v>25.135999999999999</v>
      </c>
      <c r="CX20" s="9">
        <v>0.94699999999999995</v>
      </c>
      <c r="CY20" s="9">
        <v>7.0389999999999997</v>
      </c>
      <c r="CZ20" s="9">
        <v>13.839</v>
      </c>
      <c r="DA20" s="9">
        <v>7.4420000000000002</v>
      </c>
      <c r="DB20" s="9">
        <v>11.840999999999999</v>
      </c>
      <c r="DC20" s="9">
        <v>19.372</v>
      </c>
      <c r="DD20" s="9">
        <v>13.75</v>
      </c>
      <c r="DE20" s="9">
        <v>5.5659999999999998</v>
      </c>
      <c r="DF20" s="9">
        <v>425.04700000000003</v>
      </c>
      <c r="DG20" s="9">
        <v>314.38600000000002</v>
      </c>
      <c r="DH20" s="9">
        <v>307.863</v>
      </c>
      <c r="DI20" s="9">
        <v>3.8260000000000001</v>
      </c>
      <c r="DJ20" s="9">
        <v>2.6960000000000002</v>
      </c>
      <c r="DK20" s="9">
        <v>3.8260000000000001</v>
      </c>
      <c r="DL20" s="9">
        <v>1.3089999999999999</v>
      </c>
      <c r="DM20" s="9">
        <v>0.69699999999999995</v>
      </c>
      <c r="DN20" s="9">
        <v>252.874</v>
      </c>
      <c r="DO20" s="9">
        <v>15.074999999999999</v>
      </c>
      <c r="DP20" s="9">
        <v>6.2279999999999998</v>
      </c>
      <c r="DQ20" s="9">
        <v>40.209000000000003</v>
      </c>
      <c r="DR20" s="9">
        <v>37.69</v>
      </c>
      <c r="DS20" s="9">
        <v>276.69600000000003</v>
      </c>
      <c r="DT20" s="9">
        <v>110.661</v>
      </c>
      <c r="DU20" s="9">
        <v>21.835000000000001</v>
      </c>
      <c r="DV20" s="9">
        <v>485.57</v>
      </c>
      <c r="DW20" s="9">
        <v>759.31200000000001</v>
      </c>
      <c r="DX20" s="9">
        <v>713.50099999999998</v>
      </c>
      <c r="DY20" s="9">
        <v>65.207999999999998</v>
      </c>
      <c r="DZ20" s="9">
        <v>58.762999999999998</v>
      </c>
      <c r="EA20" s="9">
        <v>24.779</v>
      </c>
      <c r="EB20" s="9">
        <v>33.984000000000002</v>
      </c>
      <c r="EC20" s="9">
        <v>42.469000000000001</v>
      </c>
      <c r="ED20" s="9">
        <v>16.294</v>
      </c>
      <c r="EE20" s="9">
        <v>41.134999999999998</v>
      </c>
      <c r="EF20" s="9">
        <v>12.196</v>
      </c>
      <c r="EG20" s="9">
        <v>5.4320000000000004</v>
      </c>
      <c r="EH20" s="9">
        <v>19.431999999999999</v>
      </c>
      <c r="EI20" s="9">
        <v>20.75</v>
      </c>
      <c r="EJ20" s="9">
        <v>18.579999999999998</v>
      </c>
      <c r="EK20" s="9">
        <v>37.356000000000002</v>
      </c>
      <c r="EL20" s="9">
        <v>21.405999999999999</v>
      </c>
      <c r="EM20" s="9">
        <v>6.4450000000000003</v>
      </c>
      <c r="EN20" s="9">
        <v>648.29300000000001</v>
      </c>
      <c r="EO20" s="9">
        <v>576.07799999999997</v>
      </c>
      <c r="EP20" s="9">
        <v>553.54700000000003</v>
      </c>
      <c r="EQ20" s="9">
        <v>10.801</v>
      </c>
      <c r="ER20" s="9">
        <v>11.728999999999999</v>
      </c>
      <c r="ES20" s="9">
        <v>8.5589999999999993</v>
      </c>
      <c r="ET20" s="9">
        <v>8.5429999999999993</v>
      </c>
      <c r="EU20" s="9">
        <v>4.327</v>
      </c>
      <c r="EV20" s="9">
        <v>431.76100000000002</v>
      </c>
      <c r="EW20" s="9">
        <v>30.494</v>
      </c>
      <c r="EX20" s="9">
        <v>26.187000000000001</v>
      </c>
      <c r="EY20" s="9">
        <v>87.635999999999996</v>
      </c>
      <c r="EZ20" s="9">
        <v>62.779000000000003</v>
      </c>
      <c r="FA20" s="9">
        <v>513.298</v>
      </c>
      <c r="FB20" s="9">
        <v>72.215999999999994</v>
      </c>
      <c r="FC20" s="9">
        <v>45.811</v>
      </c>
      <c r="FD20" s="9">
        <v>759.31200000000001</v>
      </c>
      <c r="FE20" s="9">
        <v>439.411</v>
      </c>
      <c r="FF20" s="9">
        <v>406.41399999999999</v>
      </c>
      <c r="FG20" s="9">
        <v>37.412999999999997</v>
      </c>
      <c r="FH20" s="9">
        <v>33.557000000000002</v>
      </c>
      <c r="FI20" s="9">
        <v>11.509</v>
      </c>
      <c r="FJ20" s="9">
        <v>22.047999999999998</v>
      </c>
      <c r="FK20" s="9">
        <v>17.652000000000001</v>
      </c>
      <c r="FL20" s="9">
        <v>15.906000000000001</v>
      </c>
      <c r="FM20" s="9">
        <v>16.065999999999999</v>
      </c>
      <c r="FN20" s="9">
        <v>16.785</v>
      </c>
      <c r="FO20" s="9">
        <v>0</v>
      </c>
      <c r="FP20" s="9">
        <v>6.6689999999999996</v>
      </c>
      <c r="FQ20" s="9">
        <v>12.929</v>
      </c>
      <c r="FR20" s="9">
        <v>13.959</v>
      </c>
      <c r="FS20" s="9">
        <v>19.687999999999999</v>
      </c>
      <c r="FT20" s="9">
        <v>13.87</v>
      </c>
      <c r="FU20" s="9">
        <v>3.8559999999999999</v>
      </c>
      <c r="FV20" s="9">
        <v>369.00099999999998</v>
      </c>
      <c r="FW20" s="9">
        <v>329.46100000000001</v>
      </c>
      <c r="FX20" s="9">
        <v>316.911</v>
      </c>
      <c r="FY20" s="9">
        <v>7.1589999999999998</v>
      </c>
      <c r="FZ20" s="9">
        <v>5.3920000000000003</v>
      </c>
      <c r="GA20" s="9">
        <v>5.81</v>
      </c>
      <c r="GB20" s="9">
        <v>4.28</v>
      </c>
      <c r="GC20" s="9">
        <v>1.821</v>
      </c>
      <c r="GD20" s="9">
        <v>224.56399999999999</v>
      </c>
      <c r="GE20" s="9">
        <v>17.146000000000001</v>
      </c>
      <c r="GF20" s="9">
        <v>17.34</v>
      </c>
      <c r="GG20" s="9">
        <v>70.412000000000006</v>
      </c>
      <c r="GH20" s="9">
        <v>26.113</v>
      </c>
      <c r="GI20" s="9">
        <v>303.34800000000001</v>
      </c>
      <c r="GJ20" s="9">
        <v>39.54</v>
      </c>
      <c r="GK20" s="9">
        <v>32.996000000000002</v>
      </c>
      <c r="GL20" s="9">
        <v>439.411</v>
      </c>
      <c r="GM20" s="9">
        <v>452.41500000000002</v>
      </c>
      <c r="GN20" s="9">
        <v>385.322</v>
      </c>
      <c r="GO20" s="9">
        <v>385.322</v>
      </c>
      <c r="GP20" s="9">
        <v>26.28</v>
      </c>
      <c r="GQ20" s="9">
        <v>359.04199999999997</v>
      </c>
      <c r="GR20" s="9">
        <v>67.091999999999999</v>
      </c>
      <c r="GS20" s="9">
        <v>3057.9769999999999</v>
      </c>
      <c r="GT20" s="9">
        <v>2848.5210000000002</v>
      </c>
      <c r="GU20" s="9">
        <v>555.76599999999996</v>
      </c>
      <c r="GV20" s="9">
        <v>245.155</v>
      </c>
      <c r="GW20" s="9">
        <v>95.025999999999996</v>
      </c>
      <c r="GX20" s="9">
        <v>122.815</v>
      </c>
      <c r="GY20" s="9">
        <v>139.38499999999999</v>
      </c>
      <c r="GZ20" s="9">
        <v>77.152000000000001</v>
      </c>
      <c r="HA20" s="9">
        <v>144.34399999999999</v>
      </c>
      <c r="HB20" s="9">
        <v>34.515999999999998</v>
      </c>
      <c r="HC20" s="9">
        <v>29.721</v>
      </c>
      <c r="HD20" s="9">
        <v>71.885000000000005</v>
      </c>
      <c r="HE20" s="9">
        <v>63.225000000000001</v>
      </c>
      <c r="HF20" s="9">
        <v>85.501000000000005</v>
      </c>
      <c r="HG20" s="9">
        <v>155.44</v>
      </c>
      <c r="HH20" s="9">
        <v>65.171000000000006</v>
      </c>
      <c r="HI20" s="9">
        <v>310.61</v>
      </c>
      <c r="HJ20" s="9">
        <v>2292.7550000000001</v>
      </c>
      <c r="HK20" s="9">
        <v>1882.5309999999999</v>
      </c>
      <c r="HL20" s="9">
        <v>1768.8009999999999</v>
      </c>
      <c r="HM20" s="9">
        <v>60.149000000000001</v>
      </c>
      <c r="HN20" s="9">
        <v>49.682000000000002</v>
      </c>
      <c r="HO20" s="9">
        <v>63.1</v>
      </c>
      <c r="HP20" s="9">
        <v>24.57</v>
      </c>
      <c r="HQ20" s="9">
        <v>15.978999999999999</v>
      </c>
      <c r="HR20" s="9">
        <v>1404.0930000000001</v>
      </c>
      <c r="HS20" s="9">
        <v>114.078</v>
      </c>
      <c r="HT20" s="9">
        <v>91.007000000000005</v>
      </c>
      <c r="HU20" s="9">
        <v>273.35300000000001</v>
      </c>
      <c r="HV20" s="9">
        <v>328.077</v>
      </c>
      <c r="HW20" s="9">
        <v>1554.454</v>
      </c>
      <c r="HX20" s="9">
        <v>410.22399999999999</v>
      </c>
      <c r="HY20" s="9">
        <v>209.45699999999999</v>
      </c>
      <c r="HZ20" s="9">
        <v>2691.6880000000001</v>
      </c>
      <c r="IA20" s="9">
        <v>366.28899999999999</v>
      </c>
      <c r="IB20" s="9">
        <v>354.43900000000002</v>
      </c>
      <c r="IC20" s="9">
        <v>341.101</v>
      </c>
      <c r="ID20" s="9">
        <v>28.891999999999999</v>
      </c>
      <c r="IE20" s="9">
        <v>26.814</v>
      </c>
      <c r="IF20" s="9">
        <v>10.199999999999999</v>
      </c>
      <c r="IG20" s="9">
        <v>16.614000000000001</v>
      </c>
      <c r="IH20" s="9">
        <v>13.28</v>
      </c>
      <c r="II20" s="9">
        <v>13.534000000000001</v>
      </c>
      <c r="IJ20" s="9">
        <v>15.454000000000001</v>
      </c>
      <c r="IK20" s="9">
        <v>0.60399999999999998</v>
      </c>
      <c r="IL20" s="9">
        <v>8.8940000000000001</v>
      </c>
      <c r="IM20" s="9">
        <v>9.01</v>
      </c>
      <c r="IN20" s="9">
        <v>5.6909999999999998</v>
      </c>
      <c r="IO20" s="9">
        <v>12.113</v>
      </c>
      <c r="IP20" s="9">
        <v>21.151</v>
      </c>
      <c r="IQ20" s="9">
        <v>5.6619999999999999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13043</vt:i4>
      </vt:variant>
    </vt:vector>
  </HeadingPairs>
  <TitlesOfParts>
    <vt:vector size="13064" baseType="lpstr">
      <vt:lpstr>Contents</vt:lpstr>
      <vt:lpstr>Table 6.1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A127835578K</vt:lpstr>
      <vt:lpstr>A127835578K_Data</vt:lpstr>
      <vt:lpstr>A127835578K_Latest</vt:lpstr>
      <vt:lpstr>A127835582A</vt:lpstr>
      <vt:lpstr>A127835582A_Data</vt:lpstr>
      <vt:lpstr>A127835582A_Latest</vt:lpstr>
      <vt:lpstr>A127835586K</vt:lpstr>
      <vt:lpstr>A127835586K_Data</vt:lpstr>
      <vt:lpstr>A127835586K_Latest</vt:lpstr>
      <vt:lpstr>A127835590A</vt:lpstr>
      <vt:lpstr>A127835590A_Data</vt:lpstr>
      <vt:lpstr>A127835590A_Latest</vt:lpstr>
      <vt:lpstr>A127835594K</vt:lpstr>
      <vt:lpstr>A127835594K_Data</vt:lpstr>
      <vt:lpstr>A127835594K_Latest</vt:lpstr>
      <vt:lpstr>A127835822A</vt:lpstr>
      <vt:lpstr>A127835822A_Data</vt:lpstr>
      <vt:lpstr>A127835822A_Latest</vt:lpstr>
      <vt:lpstr>A127835826K</vt:lpstr>
      <vt:lpstr>A127835826K_Data</vt:lpstr>
      <vt:lpstr>A127835826K_Latest</vt:lpstr>
      <vt:lpstr>A127835830A</vt:lpstr>
      <vt:lpstr>A127835830A_Data</vt:lpstr>
      <vt:lpstr>A127835830A_Latest</vt:lpstr>
      <vt:lpstr>A127835834K</vt:lpstr>
      <vt:lpstr>A127835834K_Data</vt:lpstr>
      <vt:lpstr>A127835834K_Latest</vt:lpstr>
      <vt:lpstr>A127835838V</vt:lpstr>
      <vt:lpstr>A127835838V_Data</vt:lpstr>
      <vt:lpstr>A127835838V_Latest</vt:lpstr>
      <vt:lpstr>A127835842K</vt:lpstr>
      <vt:lpstr>A127835842K_Data</vt:lpstr>
      <vt:lpstr>A127835842K_Latest</vt:lpstr>
      <vt:lpstr>A127835846V</vt:lpstr>
      <vt:lpstr>A127835846V_Data</vt:lpstr>
      <vt:lpstr>A127835846V_Latest</vt:lpstr>
      <vt:lpstr>A127835850K</vt:lpstr>
      <vt:lpstr>A127835850K_Data</vt:lpstr>
      <vt:lpstr>A127835850K_Latest</vt:lpstr>
      <vt:lpstr>A127835854V</vt:lpstr>
      <vt:lpstr>A127835854V_Data</vt:lpstr>
      <vt:lpstr>A127835854V_Latest</vt:lpstr>
      <vt:lpstr>A127835858C</vt:lpstr>
      <vt:lpstr>A127835858C_Data</vt:lpstr>
      <vt:lpstr>A127835858C_Latest</vt:lpstr>
      <vt:lpstr>A127835862V</vt:lpstr>
      <vt:lpstr>A127835862V_Data</vt:lpstr>
      <vt:lpstr>A127835862V_Latest</vt:lpstr>
      <vt:lpstr>A127835866C</vt:lpstr>
      <vt:lpstr>A127835866C_Data</vt:lpstr>
      <vt:lpstr>A127835866C_Latest</vt:lpstr>
      <vt:lpstr>A127835870V</vt:lpstr>
      <vt:lpstr>A127835870V_Data</vt:lpstr>
      <vt:lpstr>A127835870V_Latest</vt:lpstr>
      <vt:lpstr>A127835874C</vt:lpstr>
      <vt:lpstr>A127835874C_Data</vt:lpstr>
      <vt:lpstr>A127835874C_Latest</vt:lpstr>
      <vt:lpstr>A127835878L</vt:lpstr>
      <vt:lpstr>A127835878L_Data</vt:lpstr>
      <vt:lpstr>A127835878L_Latest</vt:lpstr>
      <vt:lpstr>A127835882C</vt:lpstr>
      <vt:lpstr>A127835882C_Data</vt:lpstr>
      <vt:lpstr>A127835882C_Latest</vt:lpstr>
      <vt:lpstr>A127835886L</vt:lpstr>
      <vt:lpstr>A127835886L_Data</vt:lpstr>
      <vt:lpstr>A127835886L_Latest</vt:lpstr>
      <vt:lpstr>A127835890C</vt:lpstr>
      <vt:lpstr>A127835890C_Data</vt:lpstr>
      <vt:lpstr>A127835890C_Latest</vt:lpstr>
      <vt:lpstr>A127835894L</vt:lpstr>
      <vt:lpstr>A127835894L_Data</vt:lpstr>
      <vt:lpstr>A127835894L_Latest</vt:lpstr>
      <vt:lpstr>A127835898W</vt:lpstr>
      <vt:lpstr>A127835898W_Data</vt:lpstr>
      <vt:lpstr>A127835898W_Latest</vt:lpstr>
      <vt:lpstr>A127835902A</vt:lpstr>
      <vt:lpstr>A127835902A_Data</vt:lpstr>
      <vt:lpstr>A127835902A_Latest</vt:lpstr>
      <vt:lpstr>A127835906K</vt:lpstr>
      <vt:lpstr>A127835906K_Data</vt:lpstr>
      <vt:lpstr>A127835906K_Latest</vt:lpstr>
      <vt:lpstr>A127835910A</vt:lpstr>
      <vt:lpstr>A127835910A_Data</vt:lpstr>
      <vt:lpstr>A127835910A_Latest</vt:lpstr>
      <vt:lpstr>A127835914K</vt:lpstr>
      <vt:lpstr>A127835914K_Data</vt:lpstr>
      <vt:lpstr>A127835914K_Latest</vt:lpstr>
      <vt:lpstr>A127835918V</vt:lpstr>
      <vt:lpstr>A127835918V_Data</vt:lpstr>
      <vt:lpstr>A127835918V_Latest</vt:lpstr>
      <vt:lpstr>A127835922K</vt:lpstr>
      <vt:lpstr>A127835922K_Data</vt:lpstr>
      <vt:lpstr>A127835922K_Latest</vt:lpstr>
      <vt:lpstr>A127835926V</vt:lpstr>
      <vt:lpstr>A127835926V_Data</vt:lpstr>
      <vt:lpstr>A127835926V_Latest</vt:lpstr>
      <vt:lpstr>A127835930K</vt:lpstr>
      <vt:lpstr>A127835930K_Data</vt:lpstr>
      <vt:lpstr>A127835930K_Latest</vt:lpstr>
      <vt:lpstr>A127835934V</vt:lpstr>
      <vt:lpstr>A127835934V_Data</vt:lpstr>
      <vt:lpstr>A127835934V_Latest</vt:lpstr>
      <vt:lpstr>A127835938C</vt:lpstr>
      <vt:lpstr>A127835938C_Data</vt:lpstr>
      <vt:lpstr>A127835938C_Latest</vt:lpstr>
      <vt:lpstr>A127835942V</vt:lpstr>
      <vt:lpstr>A127835942V_Data</vt:lpstr>
      <vt:lpstr>A127835942V_Latest</vt:lpstr>
      <vt:lpstr>A127835946C</vt:lpstr>
      <vt:lpstr>A127835946C_Data</vt:lpstr>
      <vt:lpstr>A127835946C_Latest</vt:lpstr>
      <vt:lpstr>A127835950V</vt:lpstr>
      <vt:lpstr>A127835950V_Data</vt:lpstr>
      <vt:lpstr>A127835950V_Latest</vt:lpstr>
      <vt:lpstr>A127835954C</vt:lpstr>
      <vt:lpstr>A127835954C_Data</vt:lpstr>
      <vt:lpstr>A127835954C_Latest</vt:lpstr>
      <vt:lpstr>A127835958L</vt:lpstr>
      <vt:lpstr>A127835958L_Data</vt:lpstr>
      <vt:lpstr>A127835958L_Latest</vt:lpstr>
      <vt:lpstr>A127835962C</vt:lpstr>
      <vt:lpstr>A127835962C_Data</vt:lpstr>
      <vt:lpstr>A127835962C_Latest</vt:lpstr>
      <vt:lpstr>A127835966L</vt:lpstr>
      <vt:lpstr>A127835966L_Data</vt:lpstr>
      <vt:lpstr>A127835966L_Latest</vt:lpstr>
      <vt:lpstr>A127835970C</vt:lpstr>
      <vt:lpstr>A127835970C_Data</vt:lpstr>
      <vt:lpstr>A127835970C_Latest</vt:lpstr>
      <vt:lpstr>A127835978W</vt:lpstr>
      <vt:lpstr>A127835978W_Data</vt:lpstr>
      <vt:lpstr>A127835978W_Latest</vt:lpstr>
      <vt:lpstr>A127835982L</vt:lpstr>
      <vt:lpstr>A127835982L_Data</vt:lpstr>
      <vt:lpstr>A127835982L_Latest</vt:lpstr>
      <vt:lpstr>A127835986W</vt:lpstr>
      <vt:lpstr>A127835986W_Data</vt:lpstr>
      <vt:lpstr>A127835986W_Latest</vt:lpstr>
      <vt:lpstr>A127835990L</vt:lpstr>
      <vt:lpstr>A127835990L_Data</vt:lpstr>
      <vt:lpstr>A127835990L_Latest</vt:lpstr>
      <vt:lpstr>A127835994W</vt:lpstr>
      <vt:lpstr>A127835994W_Data</vt:lpstr>
      <vt:lpstr>A127835994W_Latest</vt:lpstr>
      <vt:lpstr>A127835998F</vt:lpstr>
      <vt:lpstr>A127835998F_Data</vt:lpstr>
      <vt:lpstr>A127835998F_Latest</vt:lpstr>
      <vt:lpstr>A127836002L</vt:lpstr>
      <vt:lpstr>A127836002L_Data</vt:lpstr>
      <vt:lpstr>A127836002L_Latest</vt:lpstr>
      <vt:lpstr>A127836006W</vt:lpstr>
      <vt:lpstr>A127836006W_Data</vt:lpstr>
      <vt:lpstr>A127836006W_Latest</vt:lpstr>
      <vt:lpstr>A127836010L</vt:lpstr>
      <vt:lpstr>A127836010L_Data</vt:lpstr>
      <vt:lpstr>A127836010L_Latest</vt:lpstr>
      <vt:lpstr>A127836014W</vt:lpstr>
      <vt:lpstr>A127836014W_Data</vt:lpstr>
      <vt:lpstr>A127836014W_Latest</vt:lpstr>
      <vt:lpstr>A127836026F</vt:lpstr>
      <vt:lpstr>A127836026F_Data</vt:lpstr>
      <vt:lpstr>A127836026F_Latest</vt:lpstr>
      <vt:lpstr>A127837054J</vt:lpstr>
      <vt:lpstr>A127837054J_Data</vt:lpstr>
      <vt:lpstr>A127837054J_Latest</vt:lpstr>
      <vt:lpstr>A127837058T</vt:lpstr>
      <vt:lpstr>A127837058T_Data</vt:lpstr>
      <vt:lpstr>A127837058T_Latest</vt:lpstr>
      <vt:lpstr>A127837062J</vt:lpstr>
      <vt:lpstr>A127837062J_Data</vt:lpstr>
      <vt:lpstr>A127837062J_Latest</vt:lpstr>
      <vt:lpstr>A127837066T</vt:lpstr>
      <vt:lpstr>A127837066T_Data</vt:lpstr>
      <vt:lpstr>A127837066T_Latest</vt:lpstr>
      <vt:lpstr>A127837070J</vt:lpstr>
      <vt:lpstr>A127837070J_Data</vt:lpstr>
      <vt:lpstr>A127837070J_Latest</vt:lpstr>
      <vt:lpstr>A127837366V</vt:lpstr>
      <vt:lpstr>A127837366V_Data</vt:lpstr>
      <vt:lpstr>A127837366V_Latest</vt:lpstr>
      <vt:lpstr>A127837370K</vt:lpstr>
      <vt:lpstr>A127837370K_Data</vt:lpstr>
      <vt:lpstr>A127837370K_Latest</vt:lpstr>
      <vt:lpstr>A127837374V</vt:lpstr>
      <vt:lpstr>A127837374V_Data</vt:lpstr>
      <vt:lpstr>A127837374V_Latest</vt:lpstr>
      <vt:lpstr>A127837378C</vt:lpstr>
      <vt:lpstr>A127837378C_Data</vt:lpstr>
      <vt:lpstr>A127837378C_Latest</vt:lpstr>
      <vt:lpstr>A127837382V</vt:lpstr>
      <vt:lpstr>A127837382V_Data</vt:lpstr>
      <vt:lpstr>A127837382V_Latest</vt:lpstr>
      <vt:lpstr>A127837386C</vt:lpstr>
      <vt:lpstr>A127837386C_Data</vt:lpstr>
      <vt:lpstr>A127837386C_Latest</vt:lpstr>
      <vt:lpstr>A127837390V</vt:lpstr>
      <vt:lpstr>A127837390V_Data</vt:lpstr>
      <vt:lpstr>A127837390V_Latest</vt:lpstr>
      <vt:lpstr>A127837394C</vt:lpstr>
      <vt:lpstr>A127837394C_Data</vt:lpstr>
      <vt:lpstr>A127837394C_Latest</vt:lpstr>
      <vt:lpstr>A127837398L</vt:lpstr>
      <vt:lpstr>A127837398L_Data</vt:lpstr>
      <vt:lpstr>A127837398L_Latest</vt:lpstr>
      <vt:lpstr>A127837402T</vt:lpstr>
      <vt:lpstr>A127837402T_Data</vt:lpstr>
      <vt:lpstr>A127837402T_Latest</vt:lpstr>
      <vt:lpstr>A127837410T</vt:lpstr>
      <vt:lpstr>A127837410T_Data</vt:lpstr>
      <vt:lpstr>A127837410T_Latest</vt:lpstr>
      <vt:lpstr>A127837414A</vt:lpstr>
      <vt:lpstr>A127837414A_Data</vt:lpstr>
      <vt:lpstr>A127837414A_Latest</vt:lpstr>
      <vt:lpstr>A127837418K</vt:lpstr>
      <vt:lpstr>A127837418K_Data</vt:lpstr>
      <vt:lpstr>A127837418K_Latest</vt:lpstr>
      <vt:lpstr>A127837422A</vt:lpstr>
      <vt:lpstr>A127837422A_Data</vt:lpstr>
      <vt:lpstr>A127837422A_Latest</vt:lpstr>
      <vt:lpstr>A127837426K</vt:lpstr>
      <vt:lpstr>A127837426K_Data</vt:lpstr>
      <vt:lpstr>A127837426K_Latest</vt:lpstr>
      <vt:lpstr>A127837430A</vt:lpstr>
      <vt:lpstr>A127837430A_Data</vt:lpstr>
      <vt:lpstr>A127837430A_Latest</vt:lpstr>
      <vt:lpstr>A127837434K</vt:lpstr>
      <vt:lpstr>A127837434K_Data</vt:lpstr>
      <vt:lpstr>A127837434K_Latest</vt:lpstr>
      <vt:lpstr>A127837438V</vt:lpstr>
      <vt:lpstr>A127837438V_Data</vt:lpstr>
      <vt:lpstr>A127837438V_Latest</vt:lpstr>
      <vt:lpstr>A127837442K</vt:lpstr>
      <vt:lpstr>A127837442K_Data</vt:lpstr>
      <vt:lpstr>A127837442K_Latest</vt:lpstr>
      <vt:lpstr>A127837446V</vt:lpstr>
      <vt:lpstr>A127837446V_Data</vt:lpstr>
      <vt:lpstr>A127837446V_Latest</vt:lpstr>
      <vt:lpstr>A127837450K</vt:lpstr>
      <vt:lpstr>A127837450K_Data</vt:lpstr>
      <vt:lpstr>A127837450K_Latest</vt:lpstr>
      <vt:lpstr>A127837458C</vt:lpstr>
      <vt:lpstr>A127837458C_Data</vt:lpstr>
      <vt:lpstr>A127837458C_Latest</vt:lpstr>
      <vt:lpstr>A127837462V</vt:lpstr>
      <vt:lpstr>A127837462V_Data</vt:lpstr>
      <vt:lpstr>A127837462V_Latest</vt:lpstr>
      <vt:lpstr>A127837466C</vt:lpstr>
      <vt:lpstr>A127837466C_Data</vt:lpstr>
      <vt:lpstr>A127837466C_Latest</vt:lpstr>
      <vt:lpstr>A127837470V</vt:lpstr>
      <vt:lpstr>A127837470V_Data</vt:lpstr>
      <vt:lpstr>A127837470V_Latest</vt:lpstr>
      <vt:lpstr>A127837474C</vt:lpstr>
      <vt:lpstr>A127837474C_Data</vt:lpstr>
      <vt:lpstr>A127837474C_Latest</vt:lpstr>
      <vt:lpstr>A127837478L</vt:lpstr>
      <vt:lpstr>A127837478L_Data</vt:lpstr>
      <vt:lpstr>A127837478L_Latest</vt:lpstr>
      <vt:lpstr>A127837482C</vt:lpstr>
      <vt:lpstr>A127837482C_Data</vt:lpstr>
      <vt:lpstr>A127837482C_Latest</vt:lpstr>
      <vt:lpstr>A127837486L</vt:lpstr>
      <vt:lpstr>A127837486L_Data</vt:lpstr>
      <vt:lpstr>A127837486L_Latest</vt:lpstr>
      <vt:lpstr>A127837490C</vt:lpstr>
      <vt:lpstr>A127837490C_Data</vt:lpstr>
      <vt:lpstr>A127837490C_Latest</vt:lpstr>
      <vt:lpstr>A127837494L</vt:lpstr>
      <vt:lpstr>A127837494L_Data</vt:lpstr>
      <vt:lpstr>A127837494L_Latest</vt:lpstr>
      <vt:lpstr>A127837498W</vt:lpstr>
      <vt:lpstr>A127837498W_Data</vt:lpstr>
      <vt:lpstr>A127837498W_Latest</vt:lpstr>
      <vt:lpstr>A127837502A</vt:lpstr>
      <vt:lpstr>A127837502A_Data</vt:lpstr>
      <vt:lpstr>A127837502A_Latest</vt:lpstr>
      <vt:lpstr>A127837506K</vt:lpstr>
      <vt:lpstr>A127837506K_Data</vt:lpstr>
      <vt:lpstr>A127837506K_Latest</vt:lpstr>
      <vt:lpstr>A127837510A</vt:lpstr>
      <vt:lpstr>A127837510A_Data</vt:lpstr>
      <vt:lpstr>A127837510A_Latest</vt:lpstr>
      <vt:lpstr>A127837514K</vt:lpstr>
      <vt:lpstr>A127837514K_Data</vt:lpstr>
      <vt:lpstr>A127837514K_Latest</vt:lpstr>
      <vt:lpstr>A127837518V</vt:lpstr>
      <vt:lpstr>A127837518V_Data</vt:lpstr>
      <vt:lpstr>A127837518V_Latest</vt:lpstr>
      <vt:lpstr>A127837522K</vt:lpstr>
      <vt:lpstr>A127837522K_Data</vt:lpstr>
      <vt:lpstr>A127837522K_Latest</vt:lpstr>
      <vt:lpstr>A127837526V</vt:lpstr>
      <vt:lpstr>A127837526V_Data</vt:lpstr>
      <vt:lpstr>A127837526V_Latest</vt:lpstr>
      <vt:lpstr>A127837530K</vt:lpstr>
      <vt:lpstr>A127837530K_Data</vt:lpstr>
      <vt:lpstr>A127837530K_Latest</vt:lpstr>
      <vt:lpstr>A127837534V</vt:lpstr>
      <vt:lpstr>A127837534V_Data</vt:lpstr>
      <vt:lpstr>A127837534V_Latest</vt:lpstr>
      <vt:lpstr>A127837538C</vt:lpstr>
      <vt:lpstr>A127837538C_Data</vt:lpstr>
      <vt:lpstr>A127837538C_Latest</vt:lpstr>
      <vt:lpstr>A127837542V</vt:lpstr>
      <vt:lpstr>A127837542V_Data</vt:lpstr>
      <vt:lpstr>A127837542V_Latest</vt:lpstr>
      <vt:lpstr>A127837546C</vt:lpstr>
      <vt:lpstr>A127837546C_Data</vt:lpstr>
      <vt:lpstr>A127837546C_Latest</vt:lpstr>
      <vt:lpstr>A127837550V</vt:lpstr>
      <vt:lpstr>A127837550V_Data</vt:lpstr>
      <vt:lpstr>A127837550V_Latest</vt:lpstr>
      <vt:lpstr>A127837554C</vt:lpstr>
      <vt:lpstr>A127837554C_Data</vt:lpstr>
      <vt:lpstr>A127837554C_Latest</vt:lpstr>
      <vt:lpstr>A127837558L</vt:lpstr>
      <vt:lpstr>A127837558L_Data</vt:lpstr>
      <vt:lpstr>A127837558L_Latest</vt:lpstr>
      <vt:lpstr>A127837562C</vt:lpstr>
      <vt:lpstr>A127837562C_Data</vt:lpstr>
      <vt:lpstr>A127837562C_Latest</vt:lpstr>
      <vt:lpstr>A127837566L</vt:lpstr>
      <vt:lpstr>A127837566L_Data</vt:lpstr>
      <vt:lpstr>A127837566L_Latest</vt:lpstr>
      <vt:lpstr>A127837570C</vt:lpstr>
      <vt:lpstr>A127837570C_Data</vt:lpstr>
      <vt:lpstr>A127837570C_Latest</vt:lpstr>
      <vt:lpstr>A127837574L</vt:lpstr>
      <vt:lpstr>A127837574L_Data</vt:lpstr>
      <vt:lpstr>A127837574L_Latest</vt:lpstr>
      <vt:lpstr>A127837578W</vt:lpstr>
      <vt:lpstr>A127837578W_Data</vt:lpstr>
      <vt:lpstr>A127837578W_Latest</vt:lpstr>
      <vt:lpstr>A127837582L</vt:lpstr>
      <vt:lpstr>A127837582L_Data</vt:lpstr>
      <vt:lpstr>A127837582L_Latest</vt:lpstr>
      <vt:lpstr>A127837586W</vt:lpstr>
      <vt:lpstr>A127837586W_Data</vt:lpstr>
      <vt:lpstr>A127837586W_Latest</vt:lpstr>
      <vt:lpstr>A127838626W</vt:lpstr>
      <vt:lpstr>A127838626W_Data</vt:lpstr>
      <vt:lpstr>A127838626W_Latest</vt:lpstr>
      <vt:lpstr>A127838630L</vt:lpstr>
      <vt:lpstr>A127838630L_Data</vt:lpstr>
      <vt:lpstr>A127838630L_Latest</vt:lpstr>
      <vt:lpstr>A127838634W</vt:lpstr>
      <vt:lpstr>A127838634W_Data</vt:lpstr>
      <vt:lpstr>A127838634W_Latest</vt:lpstr>
      <vt:lpstr>A127838638F</vt:lpstr>
      <vt:lpstr>A127838638F_Data</vt:lpstr>
      <vt:lpstr>A127838638F_Latest</vt:lpstr>
      <vt:lpstr>A127838842R</vt:lpstr>
      <vt:lpstr>A127838842R_Data</vt:lpstr>
      <vt:lpstr>A127838842R_Latest</vt:lpstr>
      <vt:lpstr>A127838846X</vt:lpstr>
      <vt:lpstr>A127838846X_Data</vt:lpstr>
      <vt:lpstr>A127838846X_Latest</vt:lpstr>
      <vt:lpstr>A127838850R</vt:lpstr>
      <vt:lpstr>A127838850R_Data</vt:lpstr>
      <vt:lpstr>A127838850R_Latest</vt:lpstr>
      <vt:lpstr>A127838854X</vt:lpstr>
      <vt:lpstr>A127838854X_Data</vt:lpstr>
      <vt:lpstr>A127838854X_Latest</vt:lpstr>
      <vt:lpstr>A127838862X</vt:lpstr>
      <vt:lpstr>A127838862X_Data</vt:lpstr>
      <vt:lpstr>A127838862X_Latest</vt:lpstr>
      <vt:lpstr>A127838866J</vt:lpstr>
      <vt:lpstr>A127838866J_Data</vt:lpstr>
      <vt:lpstr>A127838866J_Latest</vt:lpstr>
      <vt:lpstr>A127838870X</vt:lpstr>
      <vt:lpstr>A127838870X_Data</vt:lpstr>
      <vt:lpstr>A127838870X_Latest</vt:lpstr>
      <vt:lpstr>A127838874J</vt:lpstr>
      <vt:lpstr>A127838874J_Data</vt:lpstr>
      <vt:lpstr>A127838874J_Latest</vt:lpstr>
      <vt:lpstr>A127838878T</vt:lpstr>
      <vt:lpstr>A127838878T_Data</vt:lpstr>
      <vt:lpstr>A127838878T_Latest</vt:lpstr>
      <vt:lpstr>A127838882J</vt:lpstr>
      <vt:lpstr>A127838882J_Data</vt:lpstr>
      <vt:lpstr>A127838882J_Latest</vt:lpstr>
      <vt:lpstr>A127838886T</vt:lpstr>
      <vt:lpstr>A127838886T_Data</vt:lpstr>
      <vt:lpstr>A127838886T_Latest</vt:lpstr>
      <vt:lpstr>A127838890J</vt:lpstr>
      <vt:lpstr>A127838890J_Data</vt:lpstr>
      <vt:lpstr>A127838890J_Latest</vt:lpstr>
      <vt:lpstr>A127838894T</vt:lpstr>
      <vt:lpstr>A127838894T_Data</vt:lpstr>
      <vt:lpstr>A127838894T_Latest</vt:lpstr>
      <vt:lpstr>A127838898A</vt:lpstr>
      <vt:lpstr>A127838898A_Data</vt:lpstr>
      <vt:lpstr>A127838898A_Latest</vt:lpstr>
      <vt:lpstr>A127838902F</vt:lpstr>
      <vt:lpstr>A127838902F_Data</vt:lpstr>
      <vt:lpstr>A127838902F_Latest</vt:lpstr>
      <vt:lpstr>A127838906R</vt:lpstr>
      <vt:lpstr>A127838906R_Data</vt:lpstr>
      <vt:lpstr>A127838906R_Latest</vt:lpstr>
      <vt:lpstr>A127838910F</vt:lpstr>
      <vt:lpstr>A127838910F_Data</vt:lpstr>
      <vt:lpstr>A127838910F_Latest</vt:lpstr>
      <vt:lpstr>A127838914R</vt:lpstr>
      <vt:lpstr>A127838914R_Data</vt:lpstr>
      <vt:lpstr>A127838914R_Latest</vt:lpstr>
      <vt:lpstr>A127838918X</vt:lpstr>
      <vt:lpstr>A127838918X_Data</vt:lpstr>
      <vt:lpstr>A127838918X_Latest</vt:lpstr>
      <vt:lpstr>A127838922R</vt:lpstr>
      <vt:lpstr>A127838922R_Data</vt:lpstr>
      <vt:lpstr>A127838922R_Latest</vt:lpstr>
      <vt:lpstr>A127838926X</vt:lpstr>
      <vt:lpstr>A127838926X_Data</vt:lpstr>
      <vt:lpstr>A127838926X_Latest</vt:lpstr>
      <vt:lpstr>A127838930R</vt:lpstr>
      <vt:lpstr>A127838930R_Data</vt:lpstr>
      <vt:lpstr>A127838930R_Latest</vt:lpstr>
      <vt:lpstr>A127838934X</vt:lpstr>
      <vt:lpstr>A127838934X_Data</vt:lpstr>
      <vt:lpstr>A127838934X_Latest</vt:lpstr>
      <vt:lpstr>A127838938J</vt:lpstr>
      <vt:lpstr>A127838938J_Data</vt:lpstr>
      <vt:lpstr>A127838938J_Latest</vt:lpstr>
      <vt:lpstr>A127838942X</vt:lpstr>
      <vt:lpstr>A127838942X_Data</vt:lpstr>
      <vt:lpstr>A127838942X_Latest</vt:lpstr>
      <vt:lpstr>A127838946J</vt:lpstr>
      <vt:lpstr>A127838946J_Data</vt:lpstr>
      <vt:lpstr>A127838946J_Latest</vt:lpstr>
      <vt:lpstr>A127838950X</vt:lpstr>
      <vt:lpstr>A127838950X_Data</vt:lpstr>
      <vt:lpstr>A127838950X_Latest</vt:lpstr>
      <vt:lpstr>A127838954J</vt:lpstr>
      <vt:lpstr>A127838954J_Data</vt:lpstr>
      <vt:lpstr>A127838954J_Latest</vt:lpstr>
      <vt:lpstr>A127838958T</vt:lpstr>
      <vt:lpstr>A127838958T_Data</vt:lpstr>
      <vt:lpstr>A127838958T_Latest</vt:lpstr>
      <vt:lpstr>A127838962J</vt:lpstr>
      <vt:lpstr>A127838962J_Data</vt:lpstr>
      <vt:lpstr>A127838962J_Latest</vt:lpstr>
      <vt:lpstr>A127838966T</vt:lpstr>
      <vt:lpstr>A127838966T_Data</vt:lpstr>
      <vt:lpstr>A127838966T_Latest</vt:lpstr>
      <vt:lpstr>A127838970J</vt:lpstr>
      <vt:lpstr>A127838970J_Data</vt:lpstr>
      <vt:lpstr>A127838970J_Latest</vt:lpstr>
      <vt:lpstr>A127838974T</vt:lpstr>
      <vt:lpstr>A127838974T_Data</vt:lpstr>
      <vt:lpstr>A127838974T_Latest</vt:lpstr>
      <vt:lpstr>A127838978A</vt:lpstr>
      <vt:lpstr>A127838978A_Data</vt:lpstr>
      <vt:lpstr>A127838978A_Latest</vt:lpstr>
      <vt:lpstr>A127838982T</vt:lpstr>
      <vt:lpstr>A127838982T_Data</vt:lpstr>
      <vt:lpstr>A127838982T_Latest</vt:lpstr>
      <vt:lpstr>A127838986A</vt:lpstr>
      <vt:lpstr>A127838986A_Data</vt:lpstr>
      <vt:lpstr>A127838986A_Latest</vt:lpstr>
      <vt:lpstr>A127838990T</vt:lpstr>
      <vt:lpstr>A127838990T_Data</vt:lpstr>
      <vt:lpstr>A127838990T_Latest</vt:lpstr>
      <vt:lpstr>A127838994A</vt:lpstr>
      <vt:lpstr>A127838994A_Data</vt:lpstr>
      <vt:lpstr>A127838994A_Latest</vt:lpstr>
      <vt:lpstr>A127838998K</vt:lpstr>
      <vt:lpstr>A127838998K_Data</vt:lpstr>
      <vt:lpstr>A127838998K_Latest</vt:lpstr>
      <vt:lpstr>A127839002T</vt:lpstr>
      <vt:lpstr>A127839002T_Data</vt:lpstr>
      <vt:lpstr>A127839002T_Latest</vt:lpstr>
      <vt:lpstr>A127839006A</vt:lpstr>
      <vt:lpstr>A127839006A_Data</vt:lpstr>
      <vt:lpstr>A127839006A_Latest</vt:lpstr>
      <vt:lpstr>A127839010T</vt:lpstr>
      <vt:lpstr>A127839010T_Data</vt:lpstr>
      <vt:lpstr>A127839010T_Latest</vt:lpstr>
      <vt:lpstr>A127839014A</vt:lpstr>
      <vt:lpstr>A127839014A_Data</vt:lpstr>
      <vt:lpstr>A127839014A_Latest</vt:lpstr>
      <vt:lpstr>A127839018K</vt:lpstr>
      <vt:lpstr>A127839018K_Data</vt:lpstr>
      <vt:lpstr>A127839018K_Latest</vt:lpstr>
      <vt:lpstr>A127839022A</vt:lpstr>
      <vt:lpstr>A127839022A_Data</vt:lpstr>
      <vt:lpstr>A127839022A_Latest</vt:lpstr>
      <vt:lpstr>A127839026K</vt:lpstr>
      <vt:lpstr>A127839026K_Data</vt:lpstr>
      <vt:lpstr>A127839026K_Latest</vt:lpstr>
      <vt:lpstr>A127839030A</vt:lpstr>
      <vt:lpstr>A127839030A_Data</vt:lpstr>
      <vt:lpstr>A127839030A_Latest</vt:lpstr>
      <vt:lpstr>A127839034K</vt:lpstr>
      <vt:lpstr>A127839034K_Data</vt:lpstr>
      <vt:lpstr>A127839034K_Latest</vt:lpstr>
      <vt:lpstr>A127839038V</vt:lpstr>
      <vt:lpstr>A127839038V_Data</vt:lpstr>
      <vt:lpstr>A127839038V_Latest</vt:lpstr>
      <vt:lpstr>A127839042K</vt:lpstr>
      <vt:lpstr>A127839042K_Data</vt:lpstr>
      <vt:lpstr>A127839042K_Latest</vt:lpstr>
      <vt:lpstr>A127839046V</vt:lpstr>
      <vt:lpstr>A127839046V_Data</vt:lpstr>
      <vt:lpstr>A127839046V_Latest</vt:lpstr>
      <vt:lpstr>A127839050K</vt:lpstr>
      <vt:lpstr>A127839050K_Data</vt:lpstr>
      <vt:lpstr>A127839050K_Latest</vt:lpstr>
      <vt:lpstr>A127839054V</vt:lpstr>
      <vt:lpstr>A127839054V_Data</vt:lpstr>
      <vt:lpstr>A127839054V_Latest</vt:lpstr>
      <vt:lpstr>A127839058C</vt:lpstr>
      <vt:lpstr>A127839058C_Data</vt:lpstr>
      <vt:lpstr>A127839058C_Latest</vt:lpstr>
      <vt:lpstr>A127840066A</vt:lpstr>
      <vt:lpstr>A127840066A_Data</vt:lpstr>
      <vt:lpstr>A127840066A_Latest</vt:lpstr>
      <vt:lpstr>A127840070T</vt:lpstr>
      <vt:lpstr>A127840070T_Data</vt:lpstr>
      <vt:lpstr>A127840070T_Latest</vt:lpstr>
      <vt:lpstr>A127840074A</vt:lpstr>
      <vt:lpstr>A127840074A_Data</vt:lpstr>
      <vt:lpstr>A127840074A_Latest</vt:lpstr>
      <vt:lpstr>A127840078K</vt:lpstr>
      <vt:lpstr>A127840078K_Data</vt:lpstr>
      <vt:lpstr>A127840078K_Latest</vt:lpstr>
      <vt:lpstr>A127840306A</vt:lpstr>
      <vt:lpstr>A127840306A_Data</vt:lpstr>
      <vt:lpstr>A127840306A_Latest</vt:lpstr>
      <vt:lpstr>A127840310T</vt:lpstr>
      <vt:lpstr>A127840310T_Data</vt:lpstr>
      <vt:lpstr>A127840310T_Latest</vt:lpstr>
      <vt:lpstr>A127840314A</vt:lpstr>
      <vt:lpstr>A127840314A_Data</vt:lpstr>
      <vt:lpstr>A127840314A_Latest</vt:lpstr>
      <vt:lpstr>A127840318K</vt:lpstr>
      <vt:lpstr>A127840318K_Data</vt:lpstr>
      <vt:lpstr>A127840318K_Latest</vt:lpstr>
      <vt:lpstr>A127840322A</vt:lpstr>
      <vt:lpstr>A127840322A_Data</vt:lpstr>
      <vt:lpstr>A127840322A_Latest</vt:lpstr>
      <vt:lpstr>A127840326K</vt:lpstr>
      <vt:lpstr>A127840326K_Data</vt:lpstr>
      <vt:lpstr>A127840326K_Latest</vt:lpstr>
      <vt:lpstr>A127840330A</vt:lpstr>
      <vt:lpstr>A127840330A_Data</vt:lpstr>
      <vt:lpstr>A127840330A_Latest</vt:lpstr>
      <vt:lpstr>A127840334K</vt:lpstr>
      <vt:lpstr>A127840334K_Data</vt:lpstr>
      <vt:lpstr>A127840334K_Latest</vt:lpstr>
      <vt:lpstr>A127840338V</vt:lpstr>
      <vt:lpstr>A127840338V_Data</vt:lpstr>
      <vt:lpstr>A127840338V_Latest</vt:lpstr>
      <vt:lpstr>A127840342K</vt:lpstr>
      <vt:lpstr>A127840342K_Data</vt:lpstr>
      <vt:lpstr>A127840342K_Latest</vt:lpstr>
      <vt:lpstr>A127840346V</vt:lpstr>
      <vt:lpstr>A127840346V_Data</vt:lpstr>
      <vt:lpstr>A127840346V_Latest</vt:lpstr>
      <vt:lpstr>A127840350K</vt:lpstr>
      <vt:lpstr>A127840350K_Data</vt:lpstr>
      <vt:lpstr>A127840350K_Latest</vt:lpstr>
      <vt:lpstr>A127840354V</vt:lpstr>
      <vt:lpstr>A127840354V_Data</vt:lpstr>
      <vt:lpstr>A127840354V_Latest</vt:lpstr>
      <vt:lpstr>A127840358C</vt:lpstr>
      <vt:lpstr>A127840358C_Data</vt:lpstr>
      <vt:lpstr>A127840358C_Latest</vt:lpstr>
      <vt:lpstr>A127840362V</vt:lpstr>
      <vt:lpstr>A127840362V_Data</vt:lpstr>
      <vt:lpstr>A127840362V_Latest</vt:lpstr>
      <vt:lpstr>A127840366C</vt:lpstr>
      <vt:lpstr>A127840366C_Data</vt:lpstr>
      <vt:lpstr>A127840366C_Latest</vt:lpstr>
      <vt:lpstr>A127840370V</vt:lpstr>
      <vt:lpstr>A127840370V_Data</vt:lpstr>
      <vt:lpstr>A127840370V_Latest</vt:lpstr>
      <vt:lpstr>A127840374C</vt:lpstr>
      <vt:lpstr>A127840374C_Data</vt:lpstr>
      <vt:lpstr>A127840374C_Latest</vt:lpstr>
      <vt:lpstr>A127840378L</vt:lpstr>
      <vt:lpstr>A127840378L_Data</vt:lpstr>
      <vt:lpstr>A127840378L_Latest</vt:lpstr>
      <vt:lpstr>A127840382C</vt:lpstr>
      <vt:lpstr>A127840382C_Data</vt:lpstr>
      <vt:lpstr>A127840382C_Latest</vt:lpstr>
      <vt:lpstr>A127840386L</vt:lpstr>
      <vt:lpstr>A127840386L_Data</vt:lpstr>
      <vt:lpstr>A127840386L_Latest</vt:lpstr>
      <vt:lpstr>A127840390C</vt:lpstr>
      <vt:lpstr>A127840390C_Data</vt:lpstr>
      <vt:lpstr>A127840390C_Latest</vt:lpstr>
      <vt:lpstr>A127840394L</vt:lpstr>
      <vt:lpstr>A127840394L_Data</vt:lpstr>
      <vt:lpstr>A127840394L_Latest</vt:lpstr>
      <vt:lpstr>A127840398W</vt:lpstr>
      <vt:lpstr>A127840398W_Data</vt:lpstr>
      <vt:lpstr>A127840398W_Latest</vt:lpstr>
      <vt:lpstr>A127840402A</vt:lpstr>
      <vt:lpstr>A127840402A_Data</vt:lpstr>
      <vt:lpstr>A127840402A_Latest</vt:lpstr>
      <vt:lpstr>A127840406K</vt:lpstr>
      <vt:lpstr>A127840406K_Data</vt:lpstr>
      <vt:lpstr>A127840406K_Latest</vt:lpstr>
      <vt:lpstr>A127840410A</vt:lpstr>
      <vt:lpstr>A127840410A_Data</vt:lpstr>
      <vt:lpstr>A127840410A_Latest</vt:lpstr>
      <vt:lpstr>A127840414K</vt:lpstr>
      <vt:lpstr>A127840414K_Data</vt:lpstr>
      <vt:lpstr>A127840414K_Latest</vt:lpstr>
      <vt:lpstr>A127840418V</vt:lpstr>
      <vt:lpstr>A127840418V_Data</vt:lpstr>
      <vt:lpstr>A127840418V_Latest</vt:lpstr>
      <vt:lpstr>A127840422K</vt:lpstr>
      <vt:lpstr>A127840422K_Data</vt:lpstr>
      <vt:lpstr>A127840422K_Latest</vt:lpstr>
      <vt:lpstr>A127840426V</vt:lpstr>
      <vt:lpstr>A127840426V_Data</vt:lpstr>
      <vt:lpstr>A127840426V_Latest</vt:lpstr>
      <vt:lpstr>A127840430K</vt:lpstr>
      <vt:lpstr>A127840430K_Data</vt:lpstr>
      <vt:lpstr>A127840430K_Latest</vt:lpstr>
      <vt:lpstr>A127840434V</vt:lpstr>
      <vt:lpstr>A127840434V_Data</vt:lpstr>
      <vt:lpstr>A127840434V_Latest</vt:lpstr>
      <vt:lpstr>A127840442V</vt:lpstr>
      <vt:lpstr>A127840442V_Data</vt:lpstr>
      <vt:lpstr>A127840442V_Latest</vt:lpstr>
      <vt:lpstr>A127840446C</vt:lpstr>
      <vt:lpstr>A127840446C_Data</vt:lpstr>
      <vt:lpstr>A127840446C_Latest</vt:lpstr>
      <vt:lpstr>A127840450V</vt:lpstr>
      <vt:lpstr>A127840450V_Data</vt:lpstr>
      <vt:lpstr>A127840450V_Latest</vt:lpstr>
      <vt:lpstr>A127840454C</vt:lpstr>
      <vt:lpstr>A127840454C_Data</vt:lpstr>
      <vt:lpstr>A127840454C_Latest</vt:lpstr>
      <vt:lpstr>A127840458L</vt:lpstr>
      <vt:lpstr>A127840458L_Data</vt:lpstr>
      <vt:lpstr>A127840458L_Latest</vt:lpstr>
      <vt:lpstr>A127840462C</vt:lpstr>
      <vt:lpstr>A127840462C_Data</vt:lpstr>
      <vt:lpstr>A127840462C_Latest</vt:lpstr>
      <vt:lpstr>A127840466L</vt:lpstr>
      <vt:lpstr>A127840466L_Data</vt:lpstr>
      <vt:lpstr>A127840466L_Latest</vt:lpstr>
      <vt:lpstr>A127840470C</vt:lpstr>
      <vt:lpstr>A127840470C_Data</vt:lpstr>
      <vt:lpstr>A127840470C_Latest</vt:lpstr>
      <vt:lpstr>A127840474L</vt:lpstr>
      <vt:lpstr>A127840474L_Data</vt:lpstr>
      <vt:lpstr>A127840474L_Latest</vt:lpstr>
      <vt:lpstr>A127840478W</vt:lpstr>
      <vt:lpstr>A127840478W_Data</vt:lpstr>
      <vt:lpstr>A127840478W_Latest</vt:lpstr>
      <vt:lpstr>A127840486W</vt:lpstr>
      <vt:lpstr>A127840486W_Data</vt:lpstr>
      <vt:lpstr>A127840486W_Latest</vt:lpstr>
      <vt:lpstr>A127840490L</vt:lpstr>
      <vt:lpstr>A127840490L_Data</vt:lpstr>
      <vt:lpstr>A127840490L_Latest</vt:lpstr>
      <vt:lpstr>A127840494W</vt:lpstr>
      <vt:lpstr>A127840494W_Data</vt:lpstr>
      <vt:lpstr>A127840494W_Latest</vt:lpstr>
      <vt:lpstr>A127840498F</vt:lpstr>
      <vt:lpstr>A127840498F_Data</vt:lpstr>
      <vt:lpstr>A127840498F_Latest</vt:lpstr>
      <vt:lpstr>A127840502K</vt:lpstr>
      <vt:lpstr>A127840502K_Data</vt:lpstr>
      <vt:lpstr>A127840502K_Latest</vt:lpstr>
      <vt:lpstr>A127840506V</vt:lpstr>
      <vt:lpstr>A127840506V_Data</vt:lpstr>
      <vt:lpstr>A127840506V_Latest</vt:lpstr>
      <vt:lpstr>A127840510K</vt:lpstr>
      <vt:lpstr>A127840510K_Data</vt:lpstr>
      <vt:lpstr>A127840510K_Latest</vt:lpstr>
      <vt:lpstr>A127840514V</vt:lpstr>
      <vt:lpstr>A127840514V_Data</vt:lpstr>
      <vt:lpstr>A127840514V_Latest</vt:lpstr>
      <vt:lpstr>A127840518C</vt:lpstr>
      <vt:lpstr>A127840518C_Data</vt:lpstr>
      <vt:lpstr>A127840518C_Latest</vt:lpstr>
      <vt:lpstr>A127840522V</vt:lpstr>
      <vt:lpstr>A127840522V_Data</vt:lpstr>
      <vt:lpstr>A127840522V_Latest</vt:lpstr>
      <vt:lpstr>A127840526C</vt:lpstr>
      <vt:lpstr>A127840526C_Data</vt:lpstr>
      <vt:lpstr>A127840526C_Latest</vt:lpstr>
      <vt:lpstr>A127840530V</vt:lpstr>
      <vt:lpstr>A127840530V_Data</vt:lpstr>
      <vt:lpstr>A127840530V_Latest</vt:lpstr>
      <vt:lpstr>A127840534C</vt:lpstr>
      <vt:lpstr>A127840534C_Data</vt:lpstr>
      <vt:lpstr>A127840534C_Latest</vt:lpstr>
      <vt:lpstr>A127840538L</vt:lpstr>
      <vt:lpstr>A127840538L_Data</vt:lpstr>
      <vt:lpstr>A127840538L_Latest</vt:lpstr>
      <vt:lpstr>A127840542C</vt:lpstr>
      <vt:lpstr>A127840542C_Data</vt:lpstr>
      <vt:lpstr>A127840542C_Latest</vt:lpstr>
      <vt:lpstr>A127840546L</vt:lpstr>
      <vt:lpstr>A127840546L_Data</vt:lpstr>
      <vt:lpstr>A127840546L_Latest</vt:lpstr>
      <vt:lpstr>A127840550C</vt:lpstr>
      <vt:lpstr>A127840550C_Data</vt:lpstr>
      <vt:lpstr>A127840550C_Latest</vt:lpstr>
      <vt:lpstr>A127840554L</vt:lpstr>
      <vt:lpstr>A127840554L_Data</vt:lpstr>
      <vt:lpstr>A127840554L_Latest</vt:lpstr>
      <vt:lpstr>A127840570L</vt:lpstr>
      <vt:lpstr>A127840570L_Data</vt:lpstr>
      <vt:lpstr>A127840570L_Latest</vt:lpstr>
      <vt:lpstr>A127841614W</vt:lpstr>
      <vt:lpstr>A127841614W_Data</vt:lpstr>
      <vt:lpstr>A127841614W_Latest</vt:lpstr>
      <vt:lpstr>A127841618F</vt:lpstr>
      <vt:lpstr>A127841618F_Data</vt:lpstr>
      <vt:lpstr>A127841618F_Latest</vt:lpstr>
      <vt:lpstr>A127841622W</vt:lpstr>
      <vt:lpstr>A127841622W_Data</vt:lpstr>
      <vt:lpstr>A127841622W_Latest</vt:lpstr>
      <vt:lpstr>A127841878A</vt:lpstr>
      <vt:lpstr>A127841878A_Data</vt:lpstr>
      <vt:lpstr>A127841878A_Latest</vt:lpstr>
      <vt:lpstr>A127841882T</vt:lpstr>
      <vt:lpstr>A127841882T_Data</vt:lpstr>
      <vt:lpstr>A127841882T_Latest</vt:lpstr>
      <vt:lpstr>A127841886A</vt:lpstr>
      <vt:lpstr>A127841886A_Data</vt:lpstr>
      <vt:lpstr>A127841886A_Latest</vt:lpstr>
      <vt:lpstr>A127841890T</vt:lpstr>
      <vt:lpstr>A127841890T_Data</vt:lpstr>
      <vt:lpstr>A127841890T_Latest</vt:lpstr>
      <vt:lpstr>A127841894A</vt:lpstr>
      <vt:lpstr>A127841894A_Data</vt:lpstr>
      <vt:lpstr>A127841894A_Latest</vt:lpstr>
      <vt:lpstr>A127841898K</vt:lpstr>
      <vt:lpstr>A127841898K_Data</vt:lpstr>
      <vt:lpstr>A127841898K_Latest</vt:lpstr>
      <vt:lpstr>A127841902R</vt:lpstr>
      <vt:lpstr>A127841902R_Data</vt:lpstr>
      <vt:lpstr>A127841902R_Latest</vt:lpstr>
      <vt:lpstr>A127841906X</vt:lpstr>
      <vt:lpstr>A127841906X_Data</vt:lpstr>
      <vt:lpstr>A127841906X_Latest</vt:lpstr>
      <vt:lpstr>A127841910R</vt:lpstr>
      <vt:lpstr>A127841910R_Data</vt:lpstr>
      <vt:lpstr>A127841910R_Latest</vt:lpstr>
      <vt:lpstr>A127841914X</vt:lpstr>
      <vt:lpstr>A127841914X_Data</vt:lpstr>
      <vt:lpstr>A127841914X_Latest</vt:lpstr>
      <vt:lpstr>A127841918J</vt:lpstr>
      <vt:lpstr>A127841918J_Data</vt:lpstr>
      <vt:lpstr>A127841918J_Latest</vt:lpstr>
      <vt:lpstr>A127841922X</vt:lpstr>
      <vt:lpstr>A127841922X_Data</vt:lpstr>
      <vt:lpstr>A127841922X_Latest</vt:lpstr>
      <vt:lpstr>A127841926J</vt:lpstr>
      <vt:lpstr>A127841926J_Data</vt:lpstr>
      <vt:lpstr>A127841926J_Latest</vt:lpstr>
      <vt:lpstr>A127841930X</vt:lpstr>
      <vt:lpstr>A127841930X_Data</vt:lpstr>
      <vt:lpstr>A127841930X_Latest</vt:lpstr>
      <vt:lpstr>A127841934J</vt:lpstr>
      <vt:lpstr>A127841934J_Data</vt:lpstr>
      <vt:lpstr>A127841934J_Latest</vt:lpstr>
      <vt:lpstr>A127841938T</vt:lpstr>
      <vt:lpstr>A127841938T_Data</vt:lpstr>
      <vt:lpstr>A127841938T_Latest</vt:lpstr>
      <vt:lpstr>A127841942J</vt:lpstr>
      <vt:lpstr>A127841942J_Data</vt:lpstr>
      <vt:lpstr>A127841942J_Latest</vt:lpstr>
      <vt:lpstr>A127841946T</vt:lpstr>
      <vt:lpstr>A127841946T_Data</vt:lpstr>
      <vt:lpstr>A127841946T_Latest</vt:lpstr>
      <vt:lpstr>A127841950J</vt:lpstr>
      <vt:lpstr>A127841950J_Data</vt:lpstr>
      <vt:lpstr>A127841950J_Latest</vt:lpstr>
      <vt:lpstr>A127841954T</vt:lpstr>
      <vt:lpstr>A127841954T_Data</vt:lpstr>
      <vt:lpstr>A127841954T_Latest</vt:lpstr>
      <vt:lpstr>A127841958A</vt:lpstr>
      <vt:lpstr>A127841958A_Data</vt:lpstr>
      <vt:lpstr>A127841958A_Latest</vt:lpstr>
      <vt:lpstr>A127841962T</vt:lpstr>
      <vt:lpstr>A127841962T_Data</vt:lpstr>
      <vt:lpstr>A127841962T_Latest</vt:lpstr>
      <vt:lpstr>A127841966A</vt:lpstr>
      <vt:lpstr>A127841966A_Data</vt:lpstr>
      <vt:lpstr>A127841966A_Latest</vt:lpstr>
      <vt:lpstr>A127841970T</vt:lpstr>
      <vt:lpstr>A127841970T_Data</vt:lpstr>
      <vt:lpstr>A127841970T_Latest</vt:lpstr>
      <vt:lpstr>A127841974A</vt:lpstr>
      <vt:lpstr>A127841974A_Data</vt:lpstr>
      <vt:lpstr>A127841974A_Latest</vt:lpstr>
      <vt:lpstr>A127841978K</vt:lpstr>
      <vt:lpstr>A127841978K_Data</vt:lpstr>
      <vt:lpstr>A127841978K_Latest</vt:lpstr>
      <vt:lpstr>A127841982A</vt:lpstr>
      <vt:lpstr>A127841982A_Data</vt:lpstr>
      <vt:lpstr>A127841982A_Latest</vt:lpstr>
      <vt:lpstr>A127841986K</vt:lpstr>
      <vt:lpstr>A127841986K_Data</vt:lpstr>
      <vt:lpstr>A127841986K_Latest</vt:lpstr>
      <vt:lpstr>A127841990A</vt:lpstr>
      <vt:lpstr>A127841990A_Data</vt:lpstr>
      <vt:lpstr>A127841990A_Latest</vt:lpstr>
      <vt:lpstr>A127841994K</vt:lpstr>
      <vt:lpstr>A127841994K_Data</vt:lpstr>
      <vt:lpstr>A127841994K_Latest</vt:lpstr>
      <vt:lpstr>A127841998V</vt:lpstr>
      <vt:lpstr>A127841998V_Data</vt:lpstr>
      <vt:lpstr>A127841998V_Latest</vt:lpstr>
      <vt:lpstr>A127842002A</vt:lpstr>
      <vt:lpstr>A127842002A_Data</vt:lpstr>
      <vt:lpstr>A127842002A_Latest</vt:lpstr>
      <vt:lpstr>A127842006K</vt:lpstr>
      <vt:lpstr>A127842006K_Data</vt:lpstr>
      <vt:lpstr>A127842006K_Latest</vt:lpstr>
      <vt:lpstr>A127842010A</vt:lpstr>
      <vt:lpstr>A127842010A_Data</vt:lpstr>
      <vt:lpstr>A127842010A_Latest</vt:lpstr>
      <vt:lpstr>A127842014K</vt:lpstr>
      <vt:lpstr>A127842014K_Data</vt:lpstr>
      <vt:lpstr>A127842014K_Latest</vt:lpstr>
      <vt:lpstr>A127842018V</vt:lpstr>
      <vt:lpstr>A127842018V_Data</vt:lpstr>
      <vt:lpstr>A127842018V_Latest</vt:lpstr>
      <vt:lpstr>A127842022K</vt:lpstr>
      <vt:lpstr>A127842022K_Data</vt:lpstr>
      <vt:lpstr>A127842022K_Latest</vt:lpstr>
      <vt:lpstr>A127842026V</vt:lpstr>
      <vt:lpstr>A127842026V_Data</vt:lpstr>
      <vt:lpstr>A127842026V_Latest</vt:lpstr>
      <vt:lpstr>A127842030K</vt:lpstr>
      <vt:lpstr>A127842030K_Data</vt:lpstr>
      <vt:lpstr>A127842030K_Latest</vt:lpstr>
      <vt:lpstr>A127842034V</vt:lpstr>
      <vt:lpstr>A127842034V_Data</vt:lpstr>
      <vt:lpstr>A127842034V_Latest</vt:lpstr>
      <vt:lpstr>A127842038C</vt:lpstr>
      <vt:lpstr>A127842038C_Data</vt:lpstr>
      <vt:lpstr>A127842038C_Latest</vt:lpstr>
      <vt:lpstr>A127842042V</vt:lpstr>
      <vt:lpstr>A127842042V_Data</vt:lpstr>
      <vt:lpstr>A127842042V_Latest</vt:lpstr>
      <vt:lpstr>A127842046C</vt:lpstr>
      <vt:lpstr>A127842046C_Data</vt:lpstr>
      <vt:lpstr>A127842046C_Latest</vt:lpstr>
      <vt:lpstr>A127842050V</vt:lpstr>
      <vt:lpstr>A127842050V_Data</vt:lpstr>
      <vt:lpstr>A127842050V_Latest</vt:lpstr>
      <vt:lpstr>A127842054C</vt:lpstr>
      <vt:lpstr>A127842054C_Data</vt:lpstr>
      <vt:lpstr>A127842054C_Latest</vt:lpstr>
      <vt:lpstr>A127842058L</vt:lpstr>
      <vt:lpstr>A127842058L_Data</vt:lpstr>
      <vt:lpstr>A127842058L_Latest</vt:lpstr>
      <vt:lpstr>A127842062C</vt:lpstr>
      <vt:lpstr>A127842062C_Data</vt:lpstr>
      <vt:lpstr>A127842062C_Latest</vt:lpstr>
      <vt:lpstr>A127842066L</vt:lpstr>
      <vt:lpstr>A127842066L_Data</vt:lpstr>
      <vt:lpstr>A127842066L_Latest</vt:lpstr>
      <vt:lpstr>A127842070C</vt:lpstr>
      <vt:lpstr>A127842070C_Data</vt:lpstr>
      <vt:lpstr>A127842070C_Latest</vt:lpstr>
      <vt:lpstr>A127842074L</vt:lpstr>
      <vt:lpstr>A127842074L_Data</vt:lpstr>
      <vt:lpstr>A127842074L_Latest</vt:lpstr>
      <vt:lpstr>A127842078W</vt:lpstr>
      <vt:lpstr>A127842078W_Data</vt:lpstr>
      <vt:lpstr>A127842078W_Latest</vt:lpstr>
      <vt:lpstr>A127842082L</vt:lpstr>
      <vt:lpstr>A127842082L_Data</vt:lpstr>
      <vt:lpstr>A127842082L_Latest</vt:lpstr>
      <vt:lpstr>A127842086W</vt:lpstr>
      <vt:lpstr>A127842086W_Data</vt:lpstr>
      <vt:lpstr>A127842086W_Latest</vt:lpstr>
      <vt:lpstr>A127842090L</vt:lpstr>
      <vt:lpstr>A127842090L_Data</vt:lpstr>
      <vt:lpstr>A127842090L_Latest</vt:lpstr>
      <vt:lpstr>A127842094W</vt:lpstr>
      <vt:lpstr>A127842094W_Data</vt:lpstr>
      <vt:lpstr>A127842094W_Latest</vt:lpstr>
      <vt:lpstr>A127842098F</vt:lpstr>
      <vt:lpstr>A127842098F_Data</vt:lpstr>
      <vt:lpstr>A127842098F_Latest</vt:lpstr>
      <vt:lpstr>A127842102K</vt:lpstr>
      <vt:lpstr>A127842102K_Data</vt:lpstr>
      <vt:lpstr>A127842102K_Latest</vt:lpstr>
      <vt:lpstr>A127843170F</vt:lpstr>
      <vt:lpstr>A127843170F_Data</vt:lpstr>
      <vt:lpstr>A127843170F_Latest</vt:lpstr>
      <vt:lpstr>A127843174R</vt:lpstr>
      <vt:lpstr>A127843174R_Data</vt:lpstr>
      <vt:lpstr>A127843174R_Latest</vt:lpstr>
      <vt:lpstr>A127843178X</vt:lpstr>
      <vt:lpstr>A127843178X_Data</vt:lpstr>
      <vt:lpstr>A127843178X_Latest</vt:lpstr>
      <vt:lpstr>A127843182R</vt:lpstr>
      <vt:lpstr>A127843182R_Data</vt:lpstr>
      <vt:lpstr>A127843182R_Latest</vt:lpstr>
      <vt:lpstr>A127843186X</vt:lpstr>
      <vt:lpstr>A127843186X_Data</vt:lpstr>
      <vt:lpstr>A127843186X_Latest</vt:lpstr>
      <vt:lpstr>A127843402F</vt:lpstr>
      <vt:lpstr>A127843402F_Data</vt:lpstr>
      <vt:lpstr>A127843402F_Latest</vt:lpstr>
      <vt:lpstr>A127843410F</vt:lpstr>
      <vt:lpstr>A127843410F_Data</vt:lpstr>
      <vt:lpstr>A127843410F_Latest</vt:lpstr>
      <vt:lpstr>A127843414R</vt:lpstr>
      <vt:lpstr>A127843414R_Data</vt:lpstr>
      <vt:lpstr>A127843414R_Latest</vt:lpstr>
      <vt:lpstr>A127843418X</vt:lpstr>
      <vt:lpstr>A127843418X_Data</vt:lpstr>
      <vt:lpstr>A127843418X_Latest</vt:lpstr>
      <vt:lpstr>A127843422R</vt:lpstr>
      <vt:lpstr>A127843422R_Data</vt:lpstr>
      <vt:lpstr>A127843422R_Latest</vt:lpstr>
      <vt:lpstr>A127843426X</vt:lpstr>
      <vt:lpstr>A127843426X_Data</vt:lpstr>
      <vt:lpstr>A127843426X_Latest</vt:lpstr>
      <vt:lpstr>A127843430R</vt:lpstr>
      <vt:lpstr>A127843430R_Data</vt:lpstr>
      <vt:lpstr>A127843430R_Latest</vt:lpstr>
      <vt:lpstr>A127843438J</vt:lpstr>
      <vt:lpstr>A127843438J_Data</vt:lpstr>
      <vt:lpstr>A127843438J_Latest</vt:lpstr>
      <vt:lpstr>A127843442X</vt:lpstr>
      <vt:lpstr>A127843442X_Data</vt:lpstr>
      <vt:lpstr>A127843442X_Latest</vt:lpstr>
      <vt:lpstr>A127843446J</vt:lpstr>
      <vt:lpstr>A127843446J_Data</vt:lpstr>
      <vt:lpstr>A127843446J_Latest</vt:lpstr>
      <vt:lpstr>A127843450X</vt:lpstr>
      <vt:lpstr>A127843450X_Data</vt:lpstr>
      <vt:lpstr>A127843450X_Latest</vt:lpstr>
      <vt:lpstr>A127843454J</vt:lpstr>
      <vt:lpstr>A127843454J_Data</vt:lpstr>
      <vt:lpstr>A127843454J_Latest</vt:lpstr>
      <vt:lpstr>A127843458T</vt:lpstr>
      <vt:lpstr>A127843458T_Data</vt:lpstr>
      <vt:lpstr>A127843458T_Latest</vt:lpstr>
      <vt:lpstr>A127843462J</vt:lpstr>
      <vt:lpstr>A127843462J_Data</vt:lpstr>
      <vt:lpstr>A127843462J_Latest</vt:lpstr>
      <vt:lpstr>A127843466T</vt:lpstr>
      <vt:lpstr>A127843466T_Data</vt:lpstr>
      <vt:lpstr>A127843466T_Latest</vt:lpstr>
      <vt:lpstr>A127843470J</vt:lpstr>
      <vt:lpstr>A127843470J_Data</vt:lpstr>
      <vt:lpstr>A127843470J_Latest</vt:lpstr>
      <vt:lpstr>A127843474T</vt:lpstr>
      <vt:lpstr>A127843474T_Data</vt:lpstr>
      <vt:lpstr>A127843474T_Latest</vt:lpstr>
      <vt:lpstr>A127843478A</vt:lpstr>
      <vt:lpstr>A127843478A_Data</vt:lpstr>
      <vt:lpstr>A127843478A_Latest</vt:lpstr>
      <vt:lpstr>A127843482T</vt:lpstr>
      <vt:lpstr>A127843482T_Data</vt:lpstr>
      <vt:lpstr>A127843482T_Latest</vt:lpstr>
      <vt:lpstr>A127843486A</vt:lpstr>
      <vt:lpstr>A127843486A_Data</vt:lpstr>
      <vt:lpstr>A127843486A_Latest</vt:lpstr>
      <vt:lpstr>A127843490T</vt:lpstr>
      <vt:lpstr>A127843490T_Data</vt:lpstr>
      <vt:lpstr>A127843490T_Latest</vt:lpstr>
      <vt:lpstr>A127843494A</vt:lpstr>
      <vt:lpstr>A127843494A_Data</vt:lpstr>
      <vt:lpstr>A127843494A_Latest</vt:lpstr>
      <vt:lpstr>A127843498K</vt:lpstr>
      <vt:lpstr>A127843498K_Data</vt:lpstr>
      <vt:lpstr>A127843498K_Latest</vt:lpstr>
      <vt:lpstr>A127843502R</vt:lpstr>
      <vt:lpstr>A127843502R_Data</vt:lpstr>
      <vt:lpstr>A127843502R_Latest</vt:lpstr>
      <vt:lpstr>A127843506X</vt:lpstr>
      <vt:lpstr>A127843506X_Data</vt:lpstr>
      <vt:lpstr>A127843506X_Latest</vt:lpstr>
      <vt:lpstr>A127843510R</vt:lpstr>
      <vt:lpstr>A127843510R_Data</vt:lpstr>
      <vt:lpstr>A127843510R_Latest</vt:lpstr>
      <vt:lpstr>A127843514X</vt:lpstr>
      <vt:lpstr>A127843514X_Data</vt:lpstr>
      <vt:lpstr>A127843514X_Latest</vt:lpstr>
      <vt:lpstr>A127843518J</vt:lpstr>
      <vt:lpstr>A127843518J_Data</vt:lpstr>
      <vt:lpstr>A127843518J_Latest</vt:lpstr>
      <vt:lpstr>A127843522X</vt:lpstr>
      <vt:lpstr>A127843522X_Data</vt:lpstr>
      <vt:lpstr>A127843522X_Latest</vt:lpstr>
      <vt:lpstr>A127843526J</vt:lpstr>
      <vt:lpstr>A127843526J_Data</vt:lpstr>
      <vt:lpstr>A127843526J_Latest</vt:lpstr>
      <vt:lpstr>A127843530X</vt:lpstr>
      <vt:lpstr>A127843530X_Data</vt:lpstr>
      <vt:lpstr>A127843530X_Latest</vt:lpstr>
      <vt:lpstr>A127843534J</vt:lpstr>
      <vt:lpstr>A127843534J_Data</vt:lpstr>
      <vt:lpstr>A127843534J_Latest</vt:lpstr>
      <vt:lpstr>A127843538T</vt:lpstr>
      <vt:lpstr>A127843538T_Data</vt:lpstr>
      <vt:lpstr>A127843538T_Latest</vt:lpstr>
      <vt:lpstr>A127843542J</vt:lpstr>
      <vt:lpstr>A127843542J_Data</vt:lpstr>
      <vt:lpstr>A127843542J_Latest</vt:lpstr>
      <vt:lpstr>A127843546T</vt:lpstr>
      <vt:lpstr>A127843546T_Data</vt:lpstr>
      <vt:lpstr>A127843546T_Latest</vt:lpstr>
      <vt:lpstr>A127843550J</vt:lpstr>
      <vt:lpstr>A127843550J_Data</vt:lpstr>
      <vt:lpstr>A127843550J_Latest</vt:lpstr>
      <vt:lpstr>A127843554T</vt:lpstr>
      <vt:lpstr>A127843554T_Data</vt:lpstr>
      <vt:lpstr>A127843554T_Latest</vt:lpstr>
      <vt:lpstr>A127843558A</vt:lpstr>
      <vt:lpstr>A127843558A_Data</vt:lpstr>
      <vt:lpstr>A127843558A_Latest</vt:lpstr>
      <vt:lpstr>A127843562T</vt:lpstr>
      <vt:lpstr>A127843562T_Data</vt:lpstr>
      <vt:lpstr>A127843562T_Latest</vt:lpstr>
      <vt:lpstr>A127843566A</vt:lpstr>
      <vt:lpstr>A127843566A_Data</vt:lpstr>
      <vt:lpstr>A127843566A_Latest</vt:lpstr>
      <vt:lpstr>A127843574A</vt:lpstr>
      <vt:lpstr>A127843574A_Data</vt:lpstr>
      <vt:lpstr>A127843574A_Latest</vt:lpstr>
      <vt:lpstr>A127843578K</vt:lpstr>
      <vt:lpstr>A127843578K_Data</vt:lpstr>
      <vt:lpstr>A127843578K_Latest</vt:lpstr>
      <vt:lpstr>A127843582A</vt:lpstr>
      <vt:lpstr>A127843582A_Data</vt:lpstr>
      <vt:lpstr>A127843582A_Latest</vt:lpstr>
      <vt:lpstr>A127843586K</vt:lpstr>
      <vt:lpstr>A127843586K_Data</vt:lpstr>
      <vt:lpstr>A127843586K_Latest</vt:lpstr>
      <vt:lpstr>A127843590A</vt:lpstr>
      <vt:lpstr>A127843590A_Data</vt:lpstr>
      <vt:lpstr>A127843590A_Latest</vt:lpstr>
      <vt:lpstr>A127843594K</vt:lpstr>
      <vt:lpstr>A127843594K_Data</vt:lpstr>
      <vt:lpstr>A127843594K_Latest</vt:lpstr>
      <vt:lpstr>A127843598V</vt:lpstr>
      <vt:lpstr>A127843598V_Data</vt:lpstr>
      <vt:lpstr>A127843598V_Latest</vt:lpstr>
      <vt:lpstr>A127843602X</vt:lpstr>
      <vt:lpstr>A127843602X_Data</vt:lpstr>
      <vt:lpstr>A127843602X_Latest</vt:lpstr>
      <vt:lpstr>A127843606J</vt:lpstr>
      <vt:lpstr>A127843606J_Data</vt:lpstr>
      <vt:lpstr>A127843606J_Latest</vt:lpstr>
      <vt:lpstr>A127843610X</vt:lpstr>
      <vt:lpstr>A127843610X_Data</vt:lpstr>
      <vt:lpstr>A127843610X_Latest</vt:lpstr>
      <vt:lpstr>A127843614J</vt:lpstr>
      <vt:lpstr>A127843614J_Data</vt:lpstr>
      <vt:lpstr>A127843614J_Latest</vt:lpstr>
      <vt:lpstr>A127843618T</vt:lpstr>
      <vt:lpstr>A127843618T_Data</vt:lpstr>
      <vt:lpstr>A127843618T_Latest</vt:lpstr>
      <vt:lpstr>A127843622J</vt:lpstr>
      <vt:lpstr>A127843622J_Data</vt:lpstr>
      <vt:lpstr>A127843622J_Latest</vt:lpstr>
      <vt:lpstr>A127844690C</vt:lpstr>
      <vt:lpstr>A127844690C_Data</vt:lpstr>
      <vt:lpstr>A127844690C_Latest</vt:lpstr>
      <vt:lpstr>A127844694L</vt:lpstr>
      <vt:lpstr>A127844694L_Data</vt:lpstr>
      <vt:lpstr>A127844694L_Latest</vt:lpstr>
      <vt:lpstr>A127844698W</vt:lpstr>
      <vt:lpstr>A127844698W_Data</vt:lpstr>
      <vt:lpstr>A127844698W_Latest</vt:lpstr>
      <vt:lpstr>A127844702A</vt:lpstr>
      <vt:lpstr>A127844702A_Data</vt:lpstr>
      <vt:lpstr>A127844702A_Latest</vt:lpstr>
      <vt:lpstr>A127844914C</vt:lpstr>
      <vt:lpstr>A127844914C_Data</vt:lpstr>
      <vt:lpstr>A127844914C_Latest</vt:lpstr>
      <vt:lpstr>A127844918L</vt:lpstr>
      <vt:lpstr>A127844918L_Data</vt:lpstr>
      <vt:lpstr>A127844918L_Latest</vt:lpstr>
      <vt:lpstr>A127844922C</vt:lpstr>
      <vt:lpstr>A127844922C_Data</vt:lpstr>
      <vt:lpstr>A127844922C_Latest</vt:lpstr>
      <vt:lpstr>A127844926L</vt:lpstr>
      <vt:lpstr>A127844926L_Data</vt:lpstr>
      <vt:lpstr>A127844926L_Latest</vt:lpstr>
      <vt:lpstr>A127844930C</vt:lpstr>
      <vt:lpstr>A127844930C_Data</vt:lpstr>
      <vt:lpstr>A127844930C_Latest</vt:lpstr>
      <vt:lpstr>A127844934L</vt:lpstr>
      <vt:lpstr>A127844934L_Data</vt:lpstr>
      <vt:lpstr>A127844934L_Latest</vt:lpstr>
      <vt:lpstr>A127844938W</vt:lpstr>
      <vt:lpstr>A127844938W_Data</vt:lpstr>
      <vt:lpstr>A127844938W_Latest</vt:lpstr>
      <vt:lpstr>A127844942L</vt:lpstr>
      <vt:lpstr>A127844942L_Data</vt:lpstr>
      <vt:lpstr>A127844942L_Latest</vt:lpstr>
      <vt:lpstr>A127844946W</vt:lpstr>
      <vt:lpstr>A127844946W_Data</vt:lpstr>
      <vt:lpstr>A127844946W_Latest</vt:lpstr>
      <vt:lpstr>A127844950L</vt:lpstr>
      <vt:lpstr>A127844950L_Data</vt:lpstr>
      <vt:lpstr>A127844950L_Latest</vt:lpstr>
      <vt:lpstr>A127844954W</vt:lpstr>
      <vt:lpstr>A127844954W_Data</vt:lpstr>
      <vt:lpstr>A127844954W_Latest</vt:lpstr>
      <vt:lpstr>A127844958F</vt:lpstr>
      <vt:lpstr>A127844958F_Data</vt:lpstr>
      <vt:lpstr>A127844958F_Latest</vt:lpstr>
      <vt:lpstr>A127844962W</vt:lpstr>
      <vt:lpstr>A127844962W_Data</vt:lpstr>
      <vt:lpstr>A127844962W_Latest</vt:lpstr>
      <vt:lpstr>A127844970W</vt:lpstr>
      <vt:lpstr>A127844970W_Data</vt:lpstr>
      <vt:lpstr>A127844970W_Latest</vt:lpstr>
      <vt:lpstr>A127844974F</vt:lpstr>
      <vt:lpstr>A127844974F_Data</vt:lpstr>
      <vt:lpstr>A127844974F_Latest</vt:lpstr>
      <vt:lpstr>A127844978R</vt:lpstr>
      <vt:lpstr>A127844978R_Data</vt:lpstr>
      <vt:lpstr>A127844978R_Latest</vt:lpstr>
      <vt:lpstr>A127844982F</vt:lpstr>
      <vt:lpstr>A127844982F_Data</vt:lpstr>
      <vt:lpstr>A127844982F_Latest</vt:lpstr>
      <vt:lpstr>A127844986R</vt:lpstr>
      <vt:lpstr>A127844986R_Data</vt:lpstr>
      <vt:lpstr>A127844986R_Latest</vt:lpstr>
      <vt:lpstr>A127844990F</vt:lpstr>
      <vt:lpstr>A127844990F_Data</vt:lpstr>
      <vt:lpstr>A127844990F_Latest</vt:lpstr>
      <vt:lpstr>A127844994R</vt:lpstr>
      <vt:lpstr>A127844994R_Data</vt:lpstr>
      <vt:lpstr>A127844994R_Latest</vt:lpstr>
      <vt:lpstr>A127844998X</vt:lpstr>
      <vt:lpstr>A127844998X_Data</vt:lpstr>
      <vt:lpstr>A127844998X_Latest</vt:lpstr>
      <vt:lpstr>A127845002F</vt:lpstr>
      <vt:lpstr>A127845002F_Data</vt:lpstr>
      <vt:lpstr>A127845002F_Latest</vt:lpstr>
      <vt:lpstr>A127845006R</vt:lpstr>
      <vt:lpstr>A127845006R_Data</vt:lpstr>
      <vt:lpstr>A127845006R_Latest</vt:lpstr>
      <vt:lpstr>A127845010F</vt:lpstr>
      <vt:lpstr>A127845010F_Data</vt:lpstr>
      <vt:lpstr>A127845010F_Latest</vt:lpstr>
      <vt:lpstr>A127845014R</vt:lpstr>
      <vt:lpstr>A127845014R_Data</vt:lpstr>
      <vt:lpstr>A127845014R_Latest</vt:lpstr>
      <vt:lpstr>A127845018X</vt:lpstr>
      <vt:lpstr>A127845018X_Data</vt:lpstr>
      <vt:lpstr>A127845018X_Latest</vt:lpstr>
      <vt:lpstr>A127845022R</vt:lpstr>
      <vt:lpstr>A127845022R_Data</vt:lpstr>
      <vt:lpstr>A127845022R_Latest</vt:lpstr>
      <vt:lpstr>A127845026X</vt:lpstr>
      <vt:lpstr>A127845026X_Data</vt:lpstr>
      <vt:lpstr>A127845026X_Latest</vt:lpstr>
      <vt:lpstr>A127845030R</vt:lpstr>
      <vt:lpstr>A127845030R_Data</vt:lpstr>
      <vt:lpstr>A127845030R_Latest</vt:lpstr>
      <vt:lpstr>A127845034X</vt:lpstr>
      <vt:lpstr>A127845034X_Data</vt:lpstr>
      <vt:lpstr>A127845034X_Latest</vt:lpstr>
      <vt:lpstr>A127845038J</vt:lpstr>
      <vt:lpstr>A127845038J_Data</vt:lpstr>
      <vt:lpstr>A127845038J_Latest</vt:lpstr>
      <vt:lpstr>A127845042X</vt:lpstr>
      <vt:lpstr>A127845042X_Data</vt:lpstr>
      <vt:lpstr>A127845042X_Latest</vt:lpstr>
      <vt:lpstr>A127845046J</vt:lpstr>
      <vt:lpstr>A127845046J_Data</vt:lpstr>
      <vt:lpstr>A127845046J_Latest</vt:lpstr>
      <vt:lpstr>A127845050X</vt:lpstr>
      <vt:lpstr>A127845050X_Data</vt:lpstr>
      <vt:lpstr>A127845050X_Latest</vt:lpstr>
      <vt:lpstr>A127845054J</vt:lpstr>
      <vt:lpstr>A127845054J_Data</vt:lpstr>
      <vt:lpstr>A127845054J_Latest</vt:lpstr>
      <vt:lpstr>A127845058T</vt:lpstr>
      <vt:lpstr>A127845058T_Data</vt:lpstr>
      <vt:lpstr>A127845058T_Latest</vt:lpstr>
      <vt:lpstr>A127845062J</vt:lpstr>
      <vt:lpstr>A127845062J_Data</vt:lpstr>
      <vt:lpstr>A127845062J_Latest</vt:lpstr>
      <vt:lpstr>A127845066T</vt:lpstr>
      <vt:lpstr>A127845066T_Data</vt:lpstr>
      <vt:lpstr>A127845066T_Latest</vt:lpstr>
      <vt:lpstr>A127845070J</vt:lpstr>
      <vt:lpstr>A127845070J_Data</vt:lpstr>
      <vt:lpstr>A127845070J_Latest</vt:lpstr>
      <vt:lpstr>A127845074T</vt:lpstr>
      <vt:lpstr>A127845074T_Data</vt:lpstr>
      <vt:lpstr>A127845074T_Latest</vt:lpstr>
      <vt:lpstr>A127845078A</vt:lpstr>
      <vt:lpstr>A127845078A_Data</vt:lpstr>
      <vt:lpstr>A127845078A_Latest</vt:lpstr>
      <vt:lpstr>A127845082T</vt:lpstr>
      <vt:lpstr>A127845082T_Data</vt:lpstr>
      <vt:lpstr>A127845082T_Latest</vt:lpstr>
      <vt:lpstr>A127845086A</vt:lpstr>
      <vt:lpstr>A127845086A_Data</vt:lpstr>
      <vt:lpstr>A127845086A_Latest</vt:lpstr>
      <vt:lpstr>A127845090T</vt:lpstr>
      <vt:lpstr>A127845090T_Data</vt:lpstr>
      <vt:lpstr>A127845090T_Latest</vt:lpstr>
      <vt:lpstr>A127845094A</vt:lpstr>
      <vt:lpstr>A127845094A_Data</vt:lpstr>
      <vt:lpstr>A127845094A_Latest</vt:lpstr>
      <vt:lpstr>A127845098K</vt:lpstr>
      <vt:lpstr>A127845098K_Data</vt:lpstr>
      <vt:lpstr>A127845098K_Latest</vt:lpstr>
      <vt:lpstr>A127845102R</vt:lpstr>
      <vt:lpstr>A127845102R_Data</vt:lpstr>
      <vt:lpstr>A127845102R_Latest</vt:lpstr>
      <vt:lpstr>A127845106X</vt:lpstr>
      <vt:lpstr>A127845106X_Data</vt:lpstr>
      <vt:lpstr>A127845106X_Latest</vt:lpstr>
      <vt:lpstr>A127845110R</vt:lpstr>
      <vt:lpstr>A127845110R_Data</vt:lpstr>
      <vt:lpstr>A127845110R_Latest</vt:lpstr>
      <vt:lpstr>A127845114X</vt:lpstr>
      <vt:lpstr>A127845114X_Data</vt:lpstr>
      <vt:lpstr>A127845114X_Latest</vt:lpstr>
      <vt:lpstr>A127845118J</vt:lpstr>
      <vt:lpstr>A127845118J_Data</vt:lpstr>
      <vt:lpstr>A127845118J_Latest</vt:lpstr>
      <vt:lpstr>A127845122X</vt:lpstr>
      <vt:lpstr>A127845122X_Data</vt:lpstr>
      <vt:lpstr>A127845122X_Latest</vt:lpstr>
      <vt:lpstr>A127845126J</vt:lpstr>
      <vt:lpstr>A127845126J_Data</vt:lpstr>
      <vt:lpstr>A127845126J_Latest</vt:lpstr>
      <vt:lpstr>A127845130X</vt:lpstr>
      <vt:lpstr>A127845130X_Data</vt:lpstr>
      <vt:lpstr>A127845130X_Latest</vt:lpstr>
      <vt:lpstr>A127845134J</vt:lpstr>
      <vt:lpstr>A127845134J_Data</vt:lpstr>
      <vt:lpstr>A127845134J_Latest</vt:lpstr>
      <vt:lpstr>A127845138T</vt:lpstr>
      <vt:lpstr>A127845138T_Data</vt:lpstr>
      <vt:lpstr>A127845138T_Latest</vt:lpstr>
      <vt:lpstr>A127845142J</vt:lpstr>
      <vt:lpstr>A127845142J_Data</vt:lpstr>
      <vt:lpstr>A127845142J_Latest</vt:lpstr>
      <vt:lpstr>A127845146T</vt:lpstr>
      <vt:lpstr>A127845146T_Data</vt:lpstr>
      <vt:lpstr>A127845146T_Latest</vt:lpstr>
      <vt:lpstr>A127845150J</vt:lpstr>
      <vt:lpstr>A127845150J_Data</vt:lpstr>
      <vt:lpstr>A127845150J_Latest</vt:lpstr>
      <vt:lpstr>A127845154T</vt:lpstr>
      <vt:lpstr>A127845154T_Data</vt:lpstr>
      <vt:lpstr>A127845154T_Latest</vt:lpstr>
      <vt:lpstr>A127845158A</vt:lpstr>
      <vt:lpstr>A127845158A_Data</vt:lpstr>
      <vt:lpstr>A127845158A_Latest</vt:lpstr>
      <vt:lpstr>A127845162T</vt:lpstr>
      <vt:lpstr>A127845162T_Data</vt:lpstr>
      <vt:lpstr>A127845162T_Latest</vt:lpstr>
      <vt:lpstr>A127846222A</vt:lpstr>
      <vt:lpstr>A127846222A_Data</vt:lpstr>
      <vt:lpstr>A127846222A_Latest</vt:lpstr>
      <vt:lpstr>A127846226K</vt:lpstr>
      <vt:lpstr>A127846226K_Data</vt:lpstr>
      <vt:lpstr>A127846226K_Latest</vt:lpstr>
      <vt:lpstr>A127846230A</vt:lpstr>
      <vt:lpstr>A127846230A_Data</vt:lpstr>
      <vt:lpstr>A127846230A_Latest</vt:lpstr>
      <vt:lpstr>A127846234K</vt:lpstr>
      <vt:lpstr>A127846234K_Data</vt:lpstr>
      <vt:lpstr>A127846234K_Latest</vt:lpstr>
      <vt:lpstr>A127846238V</vt:lpstr>
      <vt:lpstr>A127846238V_Data</vt:lpstr>
      <vt:lpstr>A127846238V_Latest</vt:lpstr>
      <vt:lpstr>A127846242K</vt:lpstr>
      <vt:lpstr>A127846242K_Data</vt:lpstr>
      <vt:lpstr>A127846242K_Latest</vt:lpstr>
      <vt:lpstr>A127846470L</vt:lpstr>
      <vt:lpstr>A127846470L_Data</vt:lpstr>
      <vt:lpstr>A127846470L_Latest</vt:lpstr>
      <vt:lpstr>A127846474W</vt:lpstr>
      <vt:lpstr>A127846474W_Data</vt:lpstr>
      <vt:lpstr>A127846474W_Latest</vt:lpstr>
      <vt:lpstr>A127846478F</vt:lpstr>
      <vt:lpstr>A127846478F_Data</vt:lpstr>
      <vt:lpstr>A127846478F_Latest</vt:lpstr>
      <vt:lpstr>A127846486F</vt:lpstr>
      <vt:lpstr>A127846486F_Data</vt:lpstr>
      <vt:lpstr>A127846486F_Latest</vt:lpstr>
      <vt:lpstr>A127846490W</vt:lpstr>
      <vt:lpstr>A127846490W_Data</vt:lpstr>
      <vt:lpstr>A127846490W_Latest</vt:lpstr>
      <vt:lpstr>A127846494F</vt:lpstr>
      <vt:lpstr>A127846494F_Data</vt:lpstr>
      <vt:lpstr>A127846494F_Latest</vt:lpstr>
      <vt:lpstr>A127846498R</vt:lpstr>
      <vt:lpstr>A127846498R_Data</vt:lpstr>
      <vt:lpstr>A127846498R_Latest</vt:lpstr>
      <vt:lpstr>A127846502V</vt:lpstr>
      <vt:lpstr>A127846502V_Data</vt:lpstr>
      <vt:lpstr>A127846502V_Latest</vt:lpstr>
      <vt:lpstr>A127846506C</vt:lpstr>
      <vt:lpstr>A127846506C_Data</vt:lpstr>
      <vt:lpstr>A127846506C_Latest</vt:lpstr>
      <vt:lpstr>A127846510V</vt:lpstr>
      <vt:lpstr>A127846510V_Data</vt:lpstr>
      <vt:lpstr>A127846510V_Latest</vt:lpstr>
      <vt:lpstr>A127846514C</vt:lpstr>
      <vt:lpstr>A127846514C_Data</vt:lpstr>
      <vt:lpstr>A127846514C_Latest</vt:lpstr>
      <vt:lpstr>A127846518L</vt:lpstr>
      <vt:lpstr>A127846518L_Data</vt:lpstr>
      <vt:lpstr>A127846518L_Latest</vt:lpstr>
      <vt:lpstr>A127846522C</vt:lpstr>
      <vt:lpstr>A127846522C_Data</vt:lpstr>
      <vt:lpstr>A127846522C_Latest</vt:lpstr>
      <vt:lpstr>A127846526L</vt:lpstr>
      <vt:lpstr>A127846526L_Data</vt:lpstr>
      <vt:lpstr>A127846526L_Latest</vt:lpstr>
      <vt:lpstr>A127846530C</vt:lpstr>
      <vt:lpstr>A127846530C_Data</vt:lpstr>
      <vt:lpstr>A127846530C_Latest</vt:lpstr>
      <vt:lpstr>A127846534L</vt:lpstr>
      <vt:lpstr>A127846534L_Data</vt:lpstr>
      <vt:lpstr>A127846534L_Latest</vt:lpstr>
      <vt:lpstr>A127846538W</vt:lpstr>
      <vt:lpstr>A127846538W_Data</vt:lpstr>
      <vt:lpstr>A127846538W_Latest</vt:lpstr>
      <vt:lpstr>A127846542L</vt:lpstr>
      <vt:lpstr>A127846542L_Data</vt:lpstr>
      <vt:lpstr>A127846542L_Latest</vt:lpstr>
      <vt:lpstr>A127846546W</vt:lpstr>
      <vt:lpstr>A127846546W_Data</vt:lpstr>
      <vt:lpstr>A127846546W_Latest</vt:lpstr>
      <vt:lpstr>A127846550L</vt:lpstr>
      <vt:lpstr>A127846550L_Data</vt:lpstr>
      <vt:lpstr>A127846550L_Latest</vt:lpstr>
      <vt:lpstr>A127846554W</vt:lpstr>
      <vt:lpstr>A127846554W_Data</vt:lpstr>
      <vt:lpstr>A127846554W_Latest</vt:lpstr>
      <vt:lpstr>A127846558F</vt:lpstr>
      <vt:lpstr>A127846558F_Data</vt:lpstr>
      <vt:lpstr>A127846558F_Latest</vt:lpstr>
      <vt:lpstr>A127846562W</vt:lpstr>
      <vt:lpstr>A127846562W_Data</vt:lpstr>
      <vt:lpstr>A127846562W_Latest</vt:lpstr>
      <vt:lpstr>A127846566F</vt:lpstr>
      <vt:lpstr>A127846566F_Data</vt:lpstr>
      <vt:lpstr>A127846566F_Latest</vt:lpstr>
      <vt:lpstr>A127846570W</vt:lpstr>
      <vt:lpstr>A127846570W_Data</vt:lpstr>
      <vt:lpstr>A127846570W_Latest</vt:lpstr>
      <vt:lpstr>A127846574F</vt:lpstr>
      <vt:lpstr>A127846574F_Data</vt:lpstr>
      <vt:lpstr>A127846574F_Latest</vt:lpstr>
      <vt:lpstr>A127846578R</vt:lpstr>
      <vt:lpstr>A127846578R_Data</vt:lpstr>
      <vt:lpstr>A127846578R_Latest</vt:lpstr>
      <vt:lpstr>A127846582F</vt:lpstr>
      <vt:lpstr>A127846582F_Data</vt:lpstr>
      <vt:lpstr>A127846582F_Latest</vt:lpstr>
      <vt:lpstr>A127846586R</vt:lpstr>
      <vt:lpstr>A127846586R_Data</vt:lpstr>
      <vt:lpstr>A127846586R_Latest</vt:lpstr>
      <vt:lpstr>A127846590F</vt:lpstr>
      <vt:lpstr>A127846590F_Data</vt:lpstr>
      <vt:lpstr>A127846590F_Latest</vt:lpstr>
      <vt:lpstr>A127846594R</vt:lpstr>
      <vt:lpstr>A127846594R_Data</vt:lpstr>
      <vt:lpstr>A127846594R_Latest</vt:lpstr>
      <vt:lpstr>A127846598X</vt:lpstr>
      <vt:lpstr>A127846598X_Data</vt:lpstr>
      <vt:lpstr>A127846598X_Latest</vt:lpstr>
      <vt:lpstr>A127846602C</vt:lpstr>
      <vt:lpstr>A127846602C_Data</vt:lpstr>
      <vt:lpstr>A127846602C_Latest</vt:lpstr>
      <vt:lpstr>A127846606L</vt:lpstr>
      <vt:lpstr>A127846606L_Data</vt:lpstr>
      <vt:lpstr>A127846606L_Latest</vt:lpstr>
      <vt:lpstr>A127846610C</vt:lpstr>
      <vt:lpstr>A127846610C_Data</vt:lpstr>
      <vt:lpstr>A127846610C_Latest</vt:lpstr>
      <vt:lpstr>A127846618W</vt:lpstr>
      <vt:lpstr>A127846618W_Data</vt:lpstr>
      <vt:lpstr>A127846618W_Latest</vt:lpstr>
      <vt:lpstr>A127846622L</vt:lpstr>
      <vt:lpstr>A127846622L_Data</vt:lpstr>
      <vt:lpstr>A127846622L_Latest</vt:lpstr>
      <vt:lpstr>A127846626W</vt:lpstr>
      <vt:lpstr>A127846626W_Data</vt:lpstr>
      <vt:lpstr>A127846626W_Latest</vt:lpstr>
      <vt:lpstr>A127846630L</vt:lpstr>
      <vt:lpstr>A127846630L_Data</vt:lpstr>
      <vt:lpstr>A127846630L_Latest</vt:lpstr>
      <vt:lpstr>A127846634W</vt:lpstr>
      <vt:lpstr>A127846634W_Data</vt:lpstr>
      <vt:lpstr>A127846634W_Latest</vt:lpstr>
      <vt:lpstr>A127846638F</vt:lpstr>
      <vt:lpstr>A127846638F_Data</vt:lpstr>
      <vt:lpstr>A127846638F_Latest</vt:lpstr>
      <vt:lpstr>A127846642W</vt:lpstr>
      <vt:lpstr>A127846642W_Data</vt:lpstr>
      <vt:lpstr>A127846642W_Latest</vt:lpstr>
      <vt:lpstr>A127846646F</vt:lpstr>
      <vt:lpstr>A127846646F_Data</vt:lpstr>
      <vt:lpstr>A127846646F_Latest</vt:lpstr>
      <vt:lpstr>A127846650W</vt:lpstr>
      <vt:lpstr>A127846650W_Data</vt:lpstr>
      <vt:lpstr>A127846650W_Latest</vt:lpstr>
      <vt:lpstr>A127846654F</vt:lpstr>
      <vt:lpstr>A127846654F_Data</vt:lpstr>
      <vt:lpstr>A127846654F_Latest</vt:lpstr>
      <vt:lpstr>A127846658R</vt:lpstr>
      <vt:lpstr>A127846658R_Data</vt:lpstr>
      <vt:lpstr>A127846658R_Latest</vt:lpstr>
      <vt:lpstr>A127846662F</vt:lpstr>
      <vt:lpstr>A127846662F_Data</vt:lpstr>
      <vt:lpstr>A127846662F_Latest</vt:lpstr>
      <vt:lpstr>A127846666R</vt:lpstr>
      <vt:lpstr>A127846666R_Data</vt:lpstr>
      <vt:lpstr>A127846666R_Latest</vt:lpstr>
      <vt:lpstr>A127846670F</vt:lpstr>
      <vt:lpstr>A127846670F_Data</vt:lpstr>
      <vt:lpstr>A127846670F_Latest</vt:lpstr>
      <vt:lpstr>A127846674R</vt:lpstr>
      <vt:lpstr>A127846674R_Data</vt:lpstr>
      <vt:lpstr>A127846674R_Latest</vt:lpstr>
      <vt:lpstr>A127846678X</vt:lpstr>
      <vt:lpstr>A127846678X_Data</vt:lpstr>
      <vt:lpstr>A127846678X_Latest</vt:lpstr>
      <vt:lpstr>A127846682R</vt:lpstr>
      <vt:lpstr>A127846682R_Data</vt:lpstr>
      <vt:lpstr>A127846682R_Latest</vt:lpstr>
      <vt:lpstr>A127846686X</vt:lpstr>
      <vt:lpstr>A127846686X_Data</vt:lpstr>
      <vt:lpstr>A127846686X_Latest</vt:lpstr>
      <vt:lpstr>A127846690R</vt:lpstr>
      <vt:lpstr>A127846690R_Data</vt:lpstr>
      <vt:lpstr>A127846690R_Latest</vt:lpstr>
      <vt:lpstr>A127846694X</vt:lpstr>
      <vt:lpstr>A127846694X_Data</vt:lpstr>
      <vt:lpstr>A127846694X_Latest</vt:lpstr>
      <vt:lpstr>A127846698J</vt:lpstr>
      <vt:lpstr>A127846698J_Data</vt:lpstr>
      <vt:lpstr>A127846698J_Latest</vt:lpstr>
      <vt:lpstr>A127846702L</vt:lpstr>
      <vt:lpstr>A127846702L_Data</vt:lpstr>
      <vt:lpstr>A127846702L_Latest</vt:lpstr>
      <vt:lpstr>A127846706W</vt:lpstr>
      <vt:lpstr>A127846706W_Data</vt:lpstr>
      <vt:lpstr>A127846706W_Latest</vt:lpstr>
      <vt:lpstr>A127846710L</vt:lpstr>
      <vt:lpstr>A127846710L_Data</vt:lpstr>
      <vt:lpstr>A127846710L_Latest</vt:lpstr>
      <vt:lpstr>A127846714W</vt:lpstr>
      <vt:lpstr>A127846714W_Data</vt:lpstr>
      <vt:lpstr>A127846714W_Latest</vt:lpstr>
      <vt:lpstr>A127846718F</vt:lpstr>
      <vt:lpstr>A127846718F_Data</vt:lpstr>
      <vt:lpstr>A127846718F_Latest</vt:lpstr>
      <vt:lpstr>A127846722W</vt:lpstr>
      <vt:lpstr>A127846722W_Data</vt:lpstr>
      <vt:lpstr>A127846722W_Latest</vt:lpstr>
      <vt:lpstr>A127846726F</vt:lpstr>
      <vt:lpstr>A127846726F_Data</vt:lpstr>
      <vt:lpstr>A127846726F_Latest</vt:lpstr>
      <vt:lpstr>A127846734F</vt:lpstr>
      <vt:lpstr>A127846734F_Data</vt:lpstr>
      <vt:lpstr>A127846734F_Latest</vt:lpstr>
      <vt:lpstr>A127846750F</vt:lpstr>
      <vt:lpstr>A127846750F_Data</vt:lpstr>
      <vt:lpstr>A127846750F_Latest</vt:lpstr>
      <vt:lpstr>A127847734X</vt:lpstr>
      <vt:lpstr>A127847734X_Data</vt:lpstr>
      <vt:lpstr>A127847734X_Latest</vt:lpstr>
      <vt:lpstr>A127848030V</vt:lpstr>
      <vt:lpstr>A127848030V_Data</vt:lpstr>
      <vt:lpstr>A127848030V_Latest</vt:lpstr>
      <vt:lpstr>A127848034C</vt:lpstr>
      <vt:lpstr>A127848034C_Data</vt:lpstr>
      <vt:lpstr>A127848034C_Latest</vt:lpstr>
      <vt:lpstr>A127848038L</vt:lpstr>
      <vt:lpstr>A127848038L_Data</vt:lpstr>
      <vt:lpstr>A127848038L_Latest</vt:lpstr>
      <vt:lpstr>A127848042C</vt:lpstr>
      <vt:lpstr>A127848042C_Data</vt:lpstr>
      <vt:lpstr>A127848042C_Latest</vt:lpstr>
      <vt:lpstr>A127848046L</vt:lpstr>
      <vt:lpstr>A127848046L_Data</vt:lpstr>
      <vt:lpstr>A127848046L_Latest</vt:lpstr>
      <vt:lpstr>A127848050C</vt:lpstr>
      <vt:lpstr>A127848050C_Data</vt:lpstr>
      <vt:lpstr>A127848050C_Latest</vt:lpstr>
      <vt:lpstr>A127848054L</vt:lpstr>
      <vt:lpstr>A127848054L_Data</vt:lpstr>
      <vt:lpstr>A127848054L_Latest</vt:lpstr>
      <vt:lpstr>A127848058W</vt:lpstr>
      <vt:lpstr>A127848058W_Data</vt:lpstr>
      <vt:lpstr>A127848058W_Latest</vt:lpstr>
      <vt:lpstr>A127848062L</vt:lpstr>
      <vt:lpstr>A127848062L_Data</vt:lpstr>
      <vt:lpstr>A127848062L_Latest</vt:lpstr>
      <vt:lpstr>A127848070L</vt:lpstr>
      <vt:lpstr>A127848070L_Data</vt:lpstr>
      <vt:lpstr>A127848070L_Latest</vt:lpstr>
      <vt:lpstr>A127848074W</vt:lpstr>
      <vt:lpstr>A127848074W_Data</vt:lpstr>
      <vt:lpstr>A127848074W_Latest</vt:lpstr>
      <vt:lpstr>A127848078F</vt:lpstr>
      <vt:lpstr>A127848078F_Data</vt:lpstr>
      <vt:lpstr>A127848078F_Latest</vt:lpstr>
      <vt:lpstr>A127848082W</vt:lpstr>
      <vt:lpstr>A127848082W_Data</vt:lpstr>
      <vt:lpstr>A127848082W_Latest</vt:lpstr>
      <vt:lpstr>A127848086F</vt:lpstr>
      <vt:lpstr>A127848086F_Data</vt:lpstr>
      <vt:lpstr>A127848086F_Latest</vt:lpstr>
      <vt:lpstr>A127848090W</vt:lpstr>
      <vt:lpstr>A127848090W_Data</vt:lpstr>
      <vt:lpstr>A127848090W_Latest</vt:lpstr>
      <vt:lpstr>A127848094F</vt:lpstr>
      <vt:lpstr>A127848094F_Data</vt:lpstr>
      <vt:lpstr>A127848094F_Latest</vt:lpstr>
      <vt:lpstr>A127848098R</vt:lpstr>
      <vt:lpstr>A127848098R_Data</vt:lpstr>
      <vt:lpstr>A127848098R_Latest</vt:lpstr>
      <vt:lpstr>A127848102V</vt:lpstr>
      <vt:lpstr>A127848102V_Data</vt:lpstr>
      <vt:lpstr>A127848102V_Latest</vt:lpstr>
      <vt:lpstr>A127848106C</vt:lpstr>
      <vt:lpstr>A127848106C_Data</vt:lpstr>
      <vt:lpstr>A127848106C_Latest</vt:lpstr>
      <vt:lpstr>A127848110V</vt:lpstr>
      <vt:lpstr>A127848110V_Data</vt:lpstr>
      <vt:lpstr>A127848110V_Latest</vt:lpstr>
      <vt:lpstr>A127848114C</vt:lpstr>
      <vt:lpstr>A127848114C_Data</vt:lpstr>
      <vt:lpstr>A127848114C_Latest</vt:lpstr>
      <vt:lpstr>A127848118L</vt:lpstr>
      <vt:lpstr>A127848118L_Data</vt:lpstr>
      <vt:lpstr>A127848118L_Latest</vt:lpstr>
      <vt:lpstr>A127848126L</vt:lpstr>
      <vt:lpstr>A127848126L_Data</vt:lpstr>
      <vt:lpstr>A127848126L_Latest</vt:lpstr>
      <vt:lpstr>A127848130C</vt:lpstr>
      <vt:lpstr>A127848130C_Data</vt:lpstr>
      <vt:lpstr>A127848130C_Latest</vt:lpstr>
      <vt:lpstr>A127848134L</vt:lpstr>
      <vt:lpstr>A127848134L_Data</vt:lpstr>
      <vt:lpstr>A127848134L_Latest</vt:lpstr>
      <vt:lpstr>A127848138W</vt:lpstr>
      <vt:lpstr>A127848138W_Data</vt:lpstr>
      <vt:lpstr>A127848138W_Latest</vt:lpstr>
      <vt:lpstr>A127848142L</vt:lpstr>
      <vt:lpstr>A127848142L_Data</vt:lpstr>
      <vt:lpstr>A127848142L_Latest</vt:lpstr>
      <vt:lpstr>A127848150L</vt:lpstr>
      <vt:lpstr>A127848150L_Data</vt:lpstr>
      <vt:lpstr>A127848150L_Latest</vt:lpstr>
      <vt:lpstr>A127848154W</vt:lpstr>
      <vt:lpstr>A127848154W_Data</vt:lpstr>
      <vt:lpstr>A127848154W_Latest</vt:lpstr>
      <vt:lpstr>A127848158F</vt:lpstr>
      <vt:lpstr>A127848158F_Data</vt:lpstr>
      <vt:lpstr>A127848158F_Latest</vt:lpstr>
      <vt:lpstr>A127848162W</vt:lpstr>
      <vt:lpstr>A127848162W_Data</vt:lpstr>
      <vt:lpstr>A127848162W_Latest</vt:lpstr>
      <vt:lpstr>A127848166F</vt:lpstr>
      <vt:lpstr>A127848166F_Data</vt:lpstr>
      <vt:lpstr>A127848166F_Latest</vt:lpstr>
      <vt:lpstr>A127848170W</vt:lpstr>
      <vt:lpstr>A127848170W_Data</vt:lpstr>
      <vt:lpstr>A127848170W_Latest</vt:lpstr>
      <vt:lpstr>A127848174F</vt:lpstr>
      <vt:lpstr>A127848174F_Data</vt:lpstr>
      <vt:lpstr>A127848174F_Latest</vt:lpstr>
      <vt:lpstr>A127848182F</vt:lpstr>
      <vt:lpstr>A127848182F_Data</vt:lpstr>
      <vt:lpstr>A127848182F_Latest</vt:lpstr>
      <vt:lpstr>A127848186R</vt:lpstr>
      <vt:lpstr>A127848186R_Data</vt:lpstr>
      <vt:lpstr>A127848186R_Latest</vt:lpstr>
      <vt:lpstr>A127848190F</vt:lpstr>
      <vt:lpstr>A127848190F_Data</vt:lpstr>
      <vt:lpstr>A127848190F_Latest</vt:lpstr>
      <vt:lpstr>A127848194R</vt:lpstr>
      <vt:lpstr>A127848194R_Data</vt:lpstr>
      <vt:lpstr>A127848194R_Latest</vt:lpstr>
      <vt:lpstr>A127848198X</vt:lpstr>
      <vt:lpstr>A127848198X_Data</vt:lpstr>
      <vt:lpstr>A127848198X_Latest</vt:lpstr>
      <vt:lpstr>A127848202C</vt:lpstr>
      <vt:lpstr>A127848202C_Data</vt:lpstr>
      <vt:lpstr>A127848202C_Latest</vt:lpstr>
      <vt:lpstr>A127848206L</vt:lpstr>
      <vt:lpstr>A127848206L_Data</vt:lpstr>
      <vt:lpstr>A127848206L_Latest</vt:lpstr>
      <vt:lpstr>A127848226W</vt:lpstr>
      <vt:lpstr>A127848226W_Data</vt:lpstr>
      <vt:lpstr>A127848226W_Latest</vt:lpstr>
      <vt:lpstr>A127848230L</vt:lpstr>
      <vt:lpstr>A127848230L_Data</vt:lpstr>
      <vt:lpstr>A127848230L_Latest</vt:lpstr>
      <vt:lpstr>A127849334X</vt:lpstr>
      <vt:lpstr>A127849334X_Data</vt:lpstr>
      <vt:lpstr>A127849334X_Latest</vt:lpstr>
      <vt:lpstr>A127849338J</vt:lpstr>
      <vt:lpstr>A127849338J_Data</vt:lpstr>
      <vt:lpstr>A127849338J_Latest</vt:lpstr>
      <vt:lpstr>A127849610J</vt:lpstr>
      <vt:lpstr>A127849610J_Data</vt:lpstr>
      <vt:lpstr>A127849610J_Latest</vt:lpstr>
      <vt:lpstr>A127849614T</vt:lpstr>
      <vt:lpstr>A127849614T_Data</vt:lpstr>
      <vt:lpstr>A127849614T_Latest</vt:lpstr>
      <vt:lpstr>A127849618A</vt:lpstr>
      <vt:lpstr>A127849618A_Data</vt:lpstr>
      <vt:lpstr>A127849618A_Latest</vt:lpstr>
      <vt:lpstr>A127849622T</vt:lpstr>
      <vt:lpstr>A127849622T_Data</vt:lpstr>
      <vt:lpstr>A127849622T_Latest</vt:lpstr>
      <vt:lpstr>A127849626A</vt:lpstr>
      <vt:lpstr>A127849626A_Data</vt:lpstr>
      <vt:lpstr>A127849626A_Latest</vt:lpstr>
      <vt:lpstr>A127849630T</vt:lpstr>
      <vt:lpstr>A127849630T_Data</vt:lpstr>
      <vt:lpstr>A127849630T_Latest</vt:lpstr>
      <vt:lpstr>A127849634A</vt:lpstr>
      <vt:lpstr>A127849634A_Data</vt:lpstr>
      <vt:lpstr>A127849634A_Latest</vt:lpstr>
      <vt:lpstr>A127849638K</vt:lpstr>
      <vt:lpstr>A127849638K_Data</vt:lpstr>
      <vt:lpstr>A127849638K_Latest</vt:lpstr>
      <vt:lpstr>A127849642A</vt:lpstr>
      <vt:lpstr>A127849642A_Data</vt:lpstr>
      <vt:lpstr>A127849642A_Latest</vt:lpstr>
      <vt:lpstr>A127849646K</vt:lpstr>
      <vt:lpstr>A127849646K_Data</vt:lpstr>
      <vt:lpstr>A127849646K_Latest</vt:lpstr>
      <vt:lpstr>A127849650A</vt:lpstr>
      <vt:lpstr>A127849650A_Data</vt:lpstr>
      <vt:lpstr>A127849650A_Latest</vt:lpstr>
      <vt:lpstr>A127849658V</vt:lpstr>
      <vt:lpstr>A127849658V_Data</vt:lpstr>
      <vt:lpstr>A127849658V_Latest</vt:lpstr>
      <vt:lpstr>A127849662K</vt:lpstr>
      <vt:lpstr>A127849662K_Data</vt:lpstr>
      <vt:lpstr>A127849662K_Latest</vt:lpstr>
      <vt:lpstr>A127849666V</vt:lpstr>
      <vt:lpstr>A127849666V_Data</vt:lpstr>
      <vt:lpstr>A127849666V_Latest</vt:lpstr>
      <vt:lpstr>A127849670K</vt:lpstr>
      <vt:lpstr>A127849670K_Data</vt:lpstr>
      <vt:lpstr>A127849670K_Latest</vt:lpstr>
      <vt:lpstr>A127849674V</vt:lpstr>
      <vt:lpstr>A127849674V_Data</vt:lpstr>
      <vt:lpstr>A127849674V_Latest</vt:lpstr>
      <vt:lpstr>A127849678C</vt:lpstr>
      <vt:lpstr>A127849678C_Data</vt:lpstr>
      <vt:lpstr>A127849678C_Latest</vt:lpstr>
      <vt:lpstr>A127849682V</vt:lpstr>
      <vt:lpstr>A127849682V_Data</vt:lpstr>
      <vt:lpstr>A127849682V_Latest</vt:lpstr>
      <vt:lpstr>A127849686C</vt:lpstr>
      <vt:lpstr>A127849686C_Data</vt:lpstr>
      <vt:lpstr>A127849686C_Latest</vt:lpstr>
      <vt:lpstr>A127849690V</vt:lpstr>
      <vt:lpstr>A127849690V_Data</vt:lpstr>
      <vt:lpstr>A127849690V_Latest</vt:lpstr>
      <vt:lpstr>A127849694C</vt:lpstr>
      <vt:lpstr>A127849694C_Data</vt:lpstr>
      <vt:lpstr>A127849694C_Latest</vt:lpstr>
      <vt:lpstr>A127849698L</vt:lpstr>
      <vt:lpstr>A127849698L_Data</vt:lpstr>
      <vt:lpstr>A127849698L_Latest</vt:lpstr>
      <vt:lpstr>A127849702T</vt:lpstr>
      <vt:lpstr>A127849702T_Data</vt:lpstr>
      <vt:lpstr>A127849702T_Latest</vt:lpstr>
      <vt:lpstr>A127849706A</vt:lpstr>
      <vt:lpstr>A127849706A_Data</vt:lpstr>
      <vt:lpstr>A127849706A_Latest</vt:lpstr>
      <vt:lpstr>A127849710T</vt:lpstr>
      <vt:lpstr>A127849710T_Data</vt:lpstr>
      <vt:lpstr>A127849710T_Latest</vt:lpstr>
      <vt:lpstr>A127849714A</vt:lpstr>
      <vt:lpstr>A127849714A_Data</vt:lpstr>
      <vt:lpstr>A127849714A_Latest</vt:lpstr>
      <vt:lpstr>A127849718K</vt:lpstr>
      <vt:lpstr>A127849718K_Data</vt:lpstr>
      <vt:lpstr>A127849718K_Latest</vt:lpstr>
      <vt:lpstr>A127849722A</vt:lpstr>
      <vt:lpstr>A127849722A_Data</vt:lpstr>
      <vt:lpstr>A127849722A_Latest</vt:lpstr>
      <vt:lpstr>A127849726K</vt:lpstr>
      <vt:lpstr>A127849726K_Data</vt:lpstr>
      <vt:lpstr>A127849726K_Latest</vt:lpstr>
      <vt:lpstr>A127849730A</vt:lpstr>
      <vt:lpstr>A127849730A_Data</vt:lpstr>
      <vt:lpstr>A127849730A_Latest</vt:lpstr>
      <vt:lpstr>A127849734K</vt:lpstr>
      <vt:lpstr>A127849734K_Data</vt:lpstr>
      <vt:lpstr>A127849734K_Latest</vt:lpstr>
      <vt:lpstr>A127849738V</vt:lpstr>
      <vt:lpstr>A127849738V_Data</vt:lpstr>
      <vt:lpstr>A127849738V_Latest</vt:lpstr>
      <vt:lpstr>A127849742K</vt:lpstr>
      <vt:lpstr>A127849742K_Data</vt:lpstr>
      <vt:lpstr>A127849742K_Latest</vt:lpstr>
      <vt:lpstr>A127849746V</vt:lpstr>
      <vt:lpstr>A127849746V_Data</vt:lpstr>
      <vt:lpstr>A127849746V_Latest</vt:lpstr>
      <vt:lpstr>A127849750K</vt:lpstr>
      <vt:lpstr>A127849750K_Data</vt:lpstr>
      <vt:lpstr>A127849750K_Latest</vt:lpstr>
      <vt:lpstr>A127849754V</vt:lpstr>
      <vt:lpstr>A127849754V_Data</vt:lpstr>
      <vt:lpstr>A127849754V_Latest</vt:lpstr>
      <vt:lpstr>A127849758C</vt:lpstr>
      <vt:lpstr>A127849758C_Data</vt:lpstr>
      <vt:lpstr>A127849758C_Latest</vt:lpstr>
      <vt:lpstr>A127849762V</vt:lpstr>
      <vt:lpstr>A127849762V_Data</vt:lpstr>
      <vt:lpstr>A127849762V_Latest</vt:lpstr>
      <vt:lpstr>A127849766C</vt:lpstr>
      <vt:lpstr>A127849766C_Data</vt:lpstr>
      <vt:lpstr>A127849766C_Latest</vt:lpstr>
      <vt:lpstr>A127849770V</vt:lpstr>
      <vt:lpstr>A127849770V_Data</vt:lpstr>
      <vt:lpstr>A127849770V_Latest</vt:lpstr>
      <vt:lpstr>A127849774C</vt:lpstr>
      <vt:lpstr>A127849774C_Data</vt:lpstr>
      <vt:lpstr>A127849774C_Latest</vt:lpstr>
      <vt:lpstr>A127849778L</vt:lpstr>
      <vt:lpstr>A127849778L_Data</vt:lpstr>
      <vt:lpstr>A127849778L_Latest</vt:lpstr>
      <vt:lpstr>A127849782C</vt:lpstr>
      <vt:lpstr>A127849782C_Data</vt:lpstr>
      <vt:lpstr>A127849782C_Latest</vt:lpstr>
      <vt:lpstr>A127849786L</vt:lpstr>
      <vt:lpstr>A127849786L_Data</vt:lpstr>
      <vt:lpstr>A127849786L_Latest</vt:lpstr>
      <vt:lpstr>A127849790C</vt:lpstr>
      <vt:lpstr>A127849790C_Data</vt:lpstr>
      <vt:lpstr>A127849790C_Latest</vt:lpstr>
      <vt:lpstr>A127849794L</vt:lpstr>
      <vt:lpstr>A127849794L_Data</vt:lpstr>
      <vt:lpstr>A127849794L_Latest</vt:lpstr>
      <vt:lpstr>A127849798W</vt:lpstr>
      <vt:lpstr>A127849798W_Data</vt:lpstr>
      <vt:lpstr>A127849798W_Latest</vt:lpstr>
      <vt:lpstr>A127849802A</vt:lpstr>
      <vt:lpstr>A127849802A_Data</vt:lpstr>
      <vt:lpstr>A127849802A_Latest</vt:lpstr>
      <vt:lpstr>A127849806K</vt:lpstr>
      <vt:lpstr>A127849806K_Data</vt:lpstr>
      <vt:lpstr>A127849806K_Latest</vt:lpstr>
      <vt:lpstr>A127849810A</vt:lpstr>
      <vt:lpstr>A127849810A_Data</vt:lpstr>
      <vt:lpstr>A127849810A_Latest</vt:lpstr>
      <vt:lpstr>A127849814K</vt:lpstr>
      <vt:lpstr>A127849814K_Data</vt:lpstr>
      <vt:lpstr>A127849814K_Latest</vt:lpstr>
      <vt:lpstr>A127849818V</vt:lpstr>
      <vt:lpstr>A127849818V_Data</vt:lpstr>
      <vt:lpstr>A127849818V_Latest</vt:lpstr>
      <vt:lpstr>A127849822K</vt:lpstr>
      <vt:lpstr>A127849822K_Data</vt:lpstr>
      <vt:lpstr>A127849822K_Latest</vt:lpstr>
      <vt:lpstr>A127849826V</vt:lpstr>
      <vt:lpstr>A127849826V_Data</vt:lpstr>
      <vt:lpstr>A127849826V_Latest</vt:lpstr>
      <vt:lpstr>A127849830K</vt:lpstr>
      <vt:lpstr>A127849830K_Data</vt:lpstr>
      <vt:lpstr>A127849830K_Latest</vt:lpstr>
      <vt:lpstr>A127849834V</vt:lpstr>
      <vt:lpstr>A127849834V_Data</vt:lpstr>
      <vt:lpstr>A127849834V_Latest</vt:lpstr>
      <vt:lpstr>A127849842V</vt:lpstr>
      <vt:lpstr>A127849842V_Data</vt:lpstr>
      <vt:lpstr>A127849842V_Latest</vt:lpstr>
      <vt:lpstr>A127849846C</vt:lpstr>
      <vt:lpstr>A127849846C_Data</vt:lpstr>
      <vt:lpstr>A127849846C_Latest</vt:lpstr>
      <vt:lpstr>A127850858K</vt:lpstr>
      <vt:lpstr>A127850858K_Data</vt:lpstr>
      <vt:lpstr>A127850858K_Latest</vt:lpstr>
      <vt:lpstr>A127850862A</vt:lpstr>
      <vt:lpstr>A127850862A_Data</vt:lpstr>
      <vt:lpstr>A127850862A_Latest</vt:lpstr>
      <vt:lpstr>A127850866K</vt:lpstr>
      <vt:lpstr>A127850866K_Data</vt:lpstr>
      <vt:lpstr>A127850866K_Latest</vt:lpstr>
      <vt:lpstr>A127850870A</vt:lpstr>
      <vt:lpstr>A127850870A_Data</vt:lpstr>
      <vt:lpstr>A127850870A_Latest</vt:lpstr>
      <vt:lpstr>A127851118W</vt:lpstr>
      <vt:lpstr>A127851118W_Data</vt:lpstr>
      <vt:lpstr>A127851118W_Latest</vt:lpstr>
      <vt:lpstr>A127851122L</vt:lpstr>
      <vt:lpstr>A127851122L_Data</vt:lpstr>
      <vt:lpstr>A127851122L_Latest</vt:lpstr>
      <vt:lpstr>A127851126W</vt:lpstr>
      <vt:lpstr>A127851126W_Data</vt:lpstr>
      <vt:lpstr>A127851126W_Latest</vt:lpstr>
      <vt:lpstr>A127851130L</vt:lpstr>
      <vt:lpstr>A127851130L_Data</vt:lpstr>
      <vt:lpstr>A127851130L_Latest</vt:lpstr>
      <vt:lpstr>A127851134W</vt:lpstr>
      <vt:lpstr>A127851134W_Data</vt:lpstr>
      <vt:lpstr>A127851134W_Latest</vt:lpstr>
      <vt:lpstr>A127851138F</vt:lpstr>
      <vt:lpstr>A127851138F_Data</vt:lpstr>
      <vt:lpstr>A127851138F_Latest</vt:lpstr>
      <vt:lpstr>A127851142W</vt:lpstr>
      <vt:lpstr>A127851142W_Data</vt:lpstr>
      <vt:lpstr>A127851142W_Latest</vt:lpstr>
      <vt:lpstr>A127851146F</vt:lpstr>
      <vt:lpstr>A127851146F_Data</vt:lpstr>
      <vt:lpstr>A127851146F_Latest</vt:lpstr>
      <vt:lpstr>A127851150W</vt:lpstr>
      <vt:lpstr>A127851150W_Data</vt:lpstr>
      <vt:lpstr>A127851150W_Latest</vt:lpstr>
      <vt:lpstr>A127851154F</vt:lpstr>
      <vt:lpstr>A127851154F_Data</vt:lpstr>
      <vt:lpstr>A127851154F_Latest</vt:lpstr>
      <vt:lpstr>A127851158R</vt:lpstr>
      <vt:lpstr>A127851158R_Data</vt:lpstr>
      <vt:lpstr>A127851158R_Latest</vt:lpstr>
      <vt:lpstr>A127851162F</vt:lpstr>
      <vt:lpstr>A127851162F_Data</vt:lpstr>
      <vt:lpstr>A127851162F_Latest</vt:lpstr>
      <vt:lpstr>A127851166R</vt:lpstr>
      <vt:lpstr>A127851166R_Data</vt:lpstr>
      <vt:lpstr>A127851166R_Latest</vt:lpstr>
      <vt:lpstr>A127851170F</vt:lpstr>
      <vt:lpstr>A127851170F_Data</vt:lpstr>
      <vt:lpstr>A127851170F_Latest</vt:lpstr>
      <vt:lpstr>A127851174R</vt:lpstr>
      <vt:lpstr>A127851174R_Data</vt:lpstr>
      <vt:lpstr>A127851174R_Latest</vt:lpstr>
      <vt:lpstr>A127851178X</vt:lpstr>
      <vt:lpstr>A127851178X_Data</vt:lpstr>
      <vt:lpstr>A127851178X_Latest</vt:lpstr>
      <vt:lpstr>A127851182R</vt:lpstr>
      <vt:lpstr>A127851182R_Data</vt:lpstr>
      <vt:lpstr>A127851182R_Latest</vt:lpstr>
      <vt:lpstr>A127851186X</vt:lpstr>
      <vt:lpstr>A127851186X_Data</vt:lpstr>
      <vt:lpstr>A127851186X_Latest</vt:lpstr>
      <vt:lpstr>A127851190R</vt:lpstr>
      <vt:lpstr>A127851190R_Data</vt:lpstr>
      <vt:lpstr>A127851190R_Latest</vt:lpstr>
      <vt:lpstr>A127851194X</vt:lpstr>
      <vt:lpstr>A127851194X_Data</vt:lpstr>
      <vt:lpstr>A127851194X_Latest</vt:lpstr>
      <vt:lpstr>A127851198J</vt:lpstr>
      <vt:lpstr>A127851198J_Data</vt:lpstr>
      <vt:lpstr>A127851198J_Latest</vt:lpstr>
      <vt:lpstr>A127851202L</vt:lpstr>
      <vt:lpstr>A127851202L_Data</vt:lpstr>
      <vt:lpstr>A127851202L_Latest</vt:lpstr>
      <vt:lpstr>A127851206W</vt:lpstr>
      <vt:lpstr>A127851206W_Data</vt:lpstr>
      <vt:lpstr>A127851206W_Latest</vt:lpstr>
      <vt:lpstr>A127851210L</vt:lpstr>
      <vt:lpstr>A127851210L_Data</vt:lpstr>
      <vt:lpstr>A127851210L_Latest</vt:lpstr>
      <vt:lpstr>A127851214W</vt:lpstr>
      <vt:lpstr>A127851214W_Data</vt:lpstr>
      <vt:lpstr>A127851214W_Latest</vt:lpstr>
      <vt:lpstr>A127851218F</vt:lpstr>
      <vt:lpstr>A127851218F_Data</vt:lpstr>
      <vt:lpstr>A127851218F_Latest</vt:lpstr>
      <vt:lpstr>A127851222W</vt:lpstr>
      <vt:lpstr>A127851222W_Data</vt:lpstr>
      <vt:lpstr>A127851222W_Latest</vt:lpstr>
      <vt:lpstr>A127851226F</vt:lpstr>
      <vt:lpstr>A127851226F_Data</vt:lpstr>
      <vt:lpstr>A127851226F_Latest</vt:lpstr>
      <vt:lpstr>A127851230W</vt:lpstr>
      <vt:lpstr>A127851230W_Data</vt:lpstr>
      <vt:lpstr>A127851230W_Latest</vt:lpstr>
      <vt:lpstr>A127851234F</vt:lpstr>
      <vt:lpstr>A127851234F_Data</vt:lpstr>
      <vt:lpstr>A127851234F_Latest</vt:lpstr>
      <vt:lpstr>A127851238R</vt:lpstr>
      <vt:lpstr>A127851238R_Data</vt:lpstr>
      <vt:lpstr>A127851238R_Latest</vt:lpstr>
      <vt:lpstr>A127851242F</vt:lpstr>
      <vt:lpstr>A127851242F_Data</vt:lpstr>
      <vt:lpstr>A127851242F_Latest</vt:lpstr>
      <vt:lpstr>A127851246R</vt:lpstr>
      <vt:lpstr>A127851246R_Data</vt:lpstr>
      <vt:lpstr>A127851246R_Latest</vt:lpstr>
      <vt:lpstr>A127851250F</vt:lpstr>
      <vt:lpstr>A127851250F_Data</vt:lpstr>
      <vt:lpstr>A127851250F_Latest</vt:lpstr>
      <vt:lpstr>A127851254R</vt:lpstr>
      <vt:lpstr>A127851254R_Data</vt:lpstr>
      <vt:lpstr>A127851254R_Latest</vt:lpstr>
      <vt:lpstr>A127851258X</vt:lpstr>
      <vt:lpstr>A127851258X_Data</vt:lpstr>
      <vt:lpstr>A127851258X_Latest</vt:lpstr>
      <vt:lpstr>A127851262R</vt:lpstr>
      <vt:lpstr>A127851262R_Data</vt:lpstr>
      <vt:lpstr>A127851262R_Latest</vt:lpstr>
      <vt:lpstr>A127851266X</vt:lpstr>
      <vt:lpstr>A127851266X_Data</vt:lpstr>
      <vt:lpstr>A127851266X_Latest</vt:lpstr>
      <vt:lpstr>A127851270R</vt:lpstr>
      <vt:lpstr>A127851270R_Data</vt:lpstr>
      <vt:lpstr>A127851270R_Latest</vt:lpstr>
      <vt:lpstr>A127851274X</vt:lpstr>
      <vt:lpstr>A127851274X_Data</vt:lpstr>
      <vt:lpstr>A127851274X_Latest</vt:lpstr>
      <vt:lpstr>A127851278J</vt:lpstr>
      <vt:lpstr>A127851278J_Data</vt:lpstr>
      <vt:lpstr>A127851278J_Latest</vt:lpstr>
      <vt:lpstr>A127851282X</vt:lpstr>
      <vt:lpstr>A127851282X_Data</vt:lpstr>
      <vt:lpstr>A127851282X_Latest</vt:lpstr>
      <vt:lpstr>A127851286J</vt:lpstr>
      <vt:lpstr>A127851286J_Data</vt:lpstr>
      <vt:lpstr>A127851286J_Latest</vt:lpstr>
      <vt:lpstr>A127851290X</vt:lpstr>
      <vt:lpstr>A127851290X_Data</vt:lpstr>
      <vt:lpstr>A127851290X_Latest</vt:lpstr>
      <vt:lpstr>A127851294J</vt:lpstr>
      <vt:lpstr>A127851294J_Data</vt:lpstr>
      <vt:lpstr>A127851294J_Latest</vt:lpstr>
      <vt:lpstr>A127851298T</vt:lpstr>
      <vt:lpstr>A127851298T_Data</vt:lpstr>
      <vt:lpstr>A127851298T_Latest</vt:lpstr>
      <vt:lpstr>A127851302W</vt:lpstr>
      <vt:lpstr>A127851302W_Data</vt:lpstr>
      <vt:lpstr>A127851302W_Latest</vt:lpstr>
      <vt:lpstr>A127851306F</vt:lpstr>
      <vt:lpstr>A127851306F_Data</vt:lpstr>
      <vt:lpstr>A127851306F_Latest</vt:lpstr>
      <vt:lpstr>A127852302R</vt:lpstr>
      <vt:lpstr>A127852302R_Data</vt:lpstr>
      <vt:lpstr>A127852302R_Latest</vt:lpstr>
      <vt:lpstr>A127852306X</vt:lpstr>
      <vt:lpstr>A127852306X_Data</vt:lpstr>
      <vt:lpstr>A127852306X_Latest</vt:lpstr>
      <vt:lpstr>A127852310R</vt:lpstr>
      <vt:lpstr>A127852310R_Data</vt:lpstr>
      <vt:lpstr>A127852310R_Latest</vt:lpstr>
      <vt:lpstr>A127852562K</vt:lpstr>
      <vt:lpstr>A127852562K_Data</vt:lpstr>
      <vt:lpstr>A127852562K_Latest</vt:lpstr>
      <vt:lpstr>A127852566V</vt:lpstr>
      <vt:lpstr>A127852566V_Data</vt:lpstr>
      <vt:lpstr>A127852566V_Latest</vt:lpstr>
      <vt:lpstr>A127852570K</vt:lpstr>
      <vt:lpstr>A127852570K_Data</vt:lpstr>
      <vt:lpstr>A127852570K_Latest</vt:lpstr>
      <vt:lpstr>A127852574V</vt:lpstr>
      <vt:lpstr>A127852574V_Data</vt:lpstr>
      <vt:lpstr>A127852574V_Latest</vt:lpstr>
      <vt:lpstr>A127852578C</vt:lpstr>
      <vt:lpstr>A127852578C_Data</vt:lpstr>
      <vt:lpstr>A127852578C_Latest</vt:lpstr>
      <vt:lpstr>A127852582V</vt:lpstr>
      <vt:lpstr>A127852582V_Data</vt:lpstr>
      <vt:lpstr>A127852582V_Latest</vt:lpstr>
      <vt:lpstr>A127852586C</vt:lpstr>
      <vt:lpstr>A127852586C_Data</vt:lpstr>
      <vt:lpstr>A127852586C_Latest</vt:lpstr>
      <vt:lpstr>A127852590V</vt:lpstr>
      <vt:lpstr>A127852590V_Data</vt:lpstr>
      <vt:lpstr>A127852590V_Latest</vt:lpstr>
      <vt:lpstr>A127852594C</vt:lpstr>
      <vt:lpstr>A127852594C_Data</vt:lpstr>
      <vt:lpstr>A127852594C_Latest</vt:lpstr>
      <vt:lpstr>A127852598L</vt:lpstr>
      <vt:lpstr>A127852598L_Data</vt:lpstr>
      <vt:lpstr>A127852598L_Latest</vt:lpstr>
      <vt:lpstr>A127852602T</vt:lpstr>
      <vt:lpstr>A127852602T_Data</vt:lpstr>
      <vt:lpstr>A127852602T_Latest</vt:lpstr>
      <vt:lpstr>A127852606A</vt:lpstr>
      <vt:lpstr>A127852606A_Data</vt:lpstr>
      <vt:lpstr>A127852606A_Latest</vt:lpstr>
      <vt:lpstr>A127852610T</vt:lpstr>
      <vt:lpstr>A127852610T_Data</vt:lpstr>
      <vt:lpstr>A127852610T_Latest</vt:lpstr>
      <vt:lpstr>A127852614A</vt:lpstr>
      <vt:lpstr>A127852614A_Data</vt:lpstr>
      <vt:lpstr>A127852614A_Latest</vt:lpstr>
      <vt:lpstr>A127852618K</vt:lpstr>
      <vt:lpstr>A127852618K_Data</vt:lpstr>
      <vt:lpstr>A127852618K_Latest</vt:lpstr>
      <vt:lpstr>A127852622A</vt:lpstr>
      <vt:lpstr>A127852622A_Data</vt:lpstr>
      <vt:lpstr>A127852622A_Latest</vt:lpstr>
      <vt:lpstr>A127852626K</vt:lpstr>
      <vt:lpstr>A127852626K_Data</vt:lpstr>
      <vt:lpstr>A127852626K_Latest</vt:lpstr>
      <vt:lpstr>A127852630A</vt:lpstr>
      <vt:lpstr>A127852630A_Data</vt:lpstr>
      <vt:lpstr>A127852630A_Latest</vt:lpstr>
      <vt:lpstr>A127852634K</vt:lpstr>
      <vt:lpstr>A127852634K_Data</vt:lpstr>
      <vt:lpstr>A127852634K_Latest</vt:lpstr>
      <vt:lpstr>A127852638V</vt:lpstr>
      <vt:lpstr>A127852638V_Data</vt:lpstr>
      <vt:lpstr>A127852638V_Latest</vt:lpstr>
      <vt:lpstr>A127852642K</vt:lpstr>
      <vt:lpstr>A127852642K_Data</vt:lpstr>
      <vt:lpstr>A127852642K_Latest</vt:lpstr>
      <vt:lpstr>A127852646V</vt:lpstr>
      <vt:lpstr>A127852646V_Data</vt:lpstr>
      <vt:lpstr>A127852646V_Latest</vt:lpstr>
      <vt:lpstr>A127852650K</vt:lpstr>
      <vt:lpstr>A127852650K_Data</vt:lpstr>
      <vt:lpstr>A127852650K_Latest</vt:lpstr>
      <vt:lpstr>A127852654V</vt:lpstr>
      <vt:lpstr>A127852654V_Data</vt:lpstr>
      <vt:lpstr>A127852654V_Latest</vt:lpstr>
      <vt:lpstr>A127852658C</vt:lpstr>
      <vt:lpstr>A127852658C_Data</vt:lpstr>
      <vt:lpstr>A127852658C_Latest</vt:lpstr>
      <vt:lpstr>A127852662V</vt:lpstr>
      <vt:lpstr>A127852662V_Data</vt:lpstr>
      <vt:lpstr>A127852662V_Latest</vt:lpstr>
      <vt:lpstr>A127852666C</vt:lpstr>
      <vt:lpstr>A127852666C_Data</vt:lpstr>
      <vt:lpstr>A127852666C_Latest</vt:lpstr>
      <vt:lpstr>A127852670V</vt:lpstr>
      <vt:lpstr>A127852670V_Data</vt:lpstr>
      <vt:lpstr>A127852670V_Latest</vt:lpstr>
      <vt:lpstr>A127852674C</vt:lpstr>
      <vt:lpstr>A127852674C_Data</vt:lpstr>
      <vt:lpstr>A127852674C_Latest</vt:lpstr>
      <vt:lpstr>A127852678L</vt:lpstr>
      <vt:lpstr>A127852678L_Data</vt:lpstr>
      <vt:lpstr>A127852678L_Latest</vt:lpstr>
      <vt:lpstr>A127852682C</vt:lpstr>
      <vt:lpstr>A127852682C_Data</vt:lpstr>
      <vt:lpstr>A127852682C_Latest</vt:lpstr>
      <vt:lpstr>A127852686L</vt:lpstr>
      <vt:lpstr>A127852686L_Data</vt:lpstr>
      <vt:lpstr>A127852686L_Latest</vt:lpstr>
      <vt:lpstr>A127852690C</vt:lpstr>
      <vt:lpstr>A127852690C_Data</vt:lpstr>
      <vt:lpstr>A127852690C_Latest</vt:lpstr>
      <vt:lpstr>A127852694L</vt:lpstr>
      <vt:lpstr>A127852694L_Data</vt:lpstr>
      <vt:lpstr>A127852694L_Latest</vt:lpstr>
      <vt:lpstr>A127852702A</vt:lpstr>
      <vt:lpstr>A127852702A_Data</vt:lpstr>
      <vt:lpstr>A127852702A_Latest</vt:lpstr>
      <vt:lpstr>A127852706K</vt:lpstr>
      <vt:lpstr>A127852706K_Data</vt:lpstr>
      <vt:lpstr>A127852706K_Latest</vt:lpstr>
      <vt:lpstr>A127852710A</vt:lpstr>
      <vt:lpstr>A127852710A_Data</vt:lpstr>
      <vt:lpstr>A127852710A_Latest</vt:lpstr>
      <vt:lpstr>A127852714K</vt:lpstr>
      <vt:lpstr>A127852714K_Data</vt:lpstr>
      <vt:lpstr>A127852714K_Latest</vt:lpstr>
      <vt:lpstr>A127852718V</vt:lpstr>
      <vt:lpstr>A127852718V_Data</vt:lpstr>
      <vt:lpstr>A127852718V_Latest</vt:lpstr>
      <vt:lpstr>A127852722K</vt:lpstr>
      <vt:lpstr>A127852722K_Data</vt:lpstr>
      <vt:lpstr>A127852722K_Latest</vt:lpstr>
      <vt:lpstr>A127852726V</vt:lpstr>
      <vt:lpstr>A127852726V_Data</vt:lpstr>
      <vt:lpstr>A127852726V_Latest</vt:lpstr>
      <vt:lpstr>A127852730K</vt:lpstr>
      <vt:lpstr>A127852730K_Data</vt:lpstr>
      <vt:lpstr>A127852730K_Latest</vt:lpstr>
      <vt:lpstr>A127852734V</vt:lpstr>
      <vt:lpstr>A127852734V_Data</vt:lpstr>
      <vt:lpstr>A127852734V_Latest</vt:lpstr>
      <vt:lpstr>A127852738C</vt:lpstr>
      <vt:lpstr>A127852738C_Data</vt:lpstr>
      <vt:lpstr>A127852738C_Latest</vt:lpstr>
      <vt:lpstr>A127852742V</vt:lpstr>
      <vt:lpstr>A127852742V_Data</vt:lpstr>
      <vt:lpstr>A127852742V_Latest</vt:lpstr>
      <vt:lpstr>A127852746C</vt:lpstr>
      <vt:lpstr>A127852746C_Data</vt:lpstr>
      <vt:lpstr>A127852746C_Latest</vt:lpstr>
      <vt:lpstr>A127852750V</vt:lpstr>
      <vt:lpstr>A127852750V_Data</vt:lpstr>
      <vt:lpstr>A127852750V_Latest</vt:lpstr>
      <vt:lpstr>A127852754C</vt:lpstr>
      <vt:lpstr>A127852754C_Data</vt:lpstr>
      <vt:lpstr>A127852754C_Latest</vt:lpstr>
      <vt:lpstr>A127852762C</vt:lpstr>
      <vt:lpstr>A127852762C_Data</vt:lpstr>
      <vt:lpstr>A127852762C_Latest</vt:lpstr>
      <vt:lpstr>A127852766L</vt:lpstr>
      <vt:lpstr>A127852766L_Data</vt:lpstr>
      <vt:lpstr>A127852766L_Latest</vt:lpstr>
      <vt:lpstr>A127852770C</vt:lpstr>
      <vt:lpstr>A127852770C_Data</vt:lpstr>
      <vt:lpstr>A127852770C_Latest</vt:lpstr>
      <vt:lpstr>A127852774L</vt:lpstr>
      <vt:lpstr>A127852774L_Data</vt:lpstr>
      <vt:lpstr>A127852774L_Latest</vt:lpstr>
      <vt:lpstr>A127852778W</vt:lpstr>
      <vt:lpstr>A127852778W_Data</vt:lpstr>
      <vt:lpstr>A127852778W_Latest</vt:lpstr>
      <vt:lpstr>A127852782L</vt:lpstr>
      <vt:lpstr>A127852782L_Data</vt:lpstr>
      <vt:lpstr>A127852782L_Latest</vt:lpstr>
      <vt:lpstr>A127852786W</vt:lpstr>
      <vt:lpstr>A127852786W_Data</vt:lpstr>
      <vt:lpstr>A127852786W_Latest</vt:lpstr>
      <vt:lpstr>A127852790L</vt:lpstr>
      <vt:lpstr>A127852790L_Data</vt:lpstr>
      <vt:lpstr>A127852790L_Latest</vt:lpstr>
      <vt:lpstr>A127852794W</vt:lpstr>
      <vt:lpstr>A127852794W_Data</vt:lpstr>
      <vt:lpstr>A127852794W_Latest</vt:lpstr>
      <vt:lpstr>A127852798F</vt:lpstr>
      <vt:lpstr>A127852798F_Data</vt:lpstr>
      <vt:lpstr>A127852798F_Latest</vt:lpstr>
      <vt:lpstr>A127852802K</vt:lpstr>
      <vt:lpstr>A127852802K_Data</vt:lpstr>
      <vt:lpstr>A127852802K_Latest</vt:lpstr>
      <vt:lpstr>A127852826C</vt:lpstr>
      <vt:lpstr>A127852826C_Data</vt:lpstr>
      <vt:lpstr>A127852826C_Latest</vt:lpstr>
      <vt:lpstr>A127853982X</vt:lpstr>
      <vt:lpstr>A127853982X_Data</vt:lpstr>
      <vt:lpstr>A127853982X_Latest</vt:lpstr>
      <vt:lpstr>A127853986J</vt:lpstr>
      <vt:lpstr>A127853986J_Data</vt:lpstr>
      <vt:lpstr>A127853986J_Latest</vt:lpstr>
      <vt:lpstr>A127853990X</vt:lpstr>
      <vt:lpstr>A127853990X_Data</vt:lpstr>
      <vt:lpstr>A127853990X_Latest</vt:lpstr>
      <vt:lpstr>A127853994J</vt:lpstr>
      <vt:lpstr>A127853994J_Data</vt:lpstr>
      <vt:lpstr>A127853994J_Latest</vt:lpstr>
      <vt:lpstr>A127853998T</vt:lpstr>
      <vt:lpstr>A127853998T_Data</vt:lpstr>
      <vt:lpstr>A127853998T_Latest</vt:lpstr>
      <vt:lpstr>A127854002X</vt:lpstr>
      <vt:lpstr>A127854002X_Data</vt:lpstr>
      <vt:lpstr>A127854002X_Latest</vt:lpstr>
      <vt:lpstr>A127854006J</vt:lpstr>
      <vt:lpstr>A127854006J_Data</vt:lpstr>
      <vt:lpstr>A127854006J_Latest</vt:lpstr>
      <vt:lpstr>A127854274C</vt:lpstr>
      <vt:lpstr>A127854274C_Data</vt:lpstr>
      <vt:lpstr>A127854274C_Latest</vt:lpstr>
      <vt:lpstr>A127854278L</vt:lpstr>
      <vt:lpstr>A127854278L_Data</vt:lpstr>
      <vt:lpstr>A127854278L_Latest</vt:lpstr>
      <vt:lpstr>A127854282C</vt:lpstr>
      <vt:lpstr>A127854282C_Data</vt:lpstr>
      <vt:lpstr>A127854282C_Latest</vt:lpstr>
      <vt:lpstr>A127854286L</vt:lpstr>
      <vt:lpstr>A127854286L_Data</vt:lpstr>
      <vt:lpstr>A127854286L_Latest</vt:lpstr>
      <vt:lpstr>A127854290C</vt:lpstr>
      <vt:lpstr>A127854290C_Data</vt:lpstr>
      <vt:lpstr>A127854290C_Latest</vt:lpstr>
      <vt:lpstr>A127854294L</vt:lpstr>
      <vt:lpstr>A127854294L_Data</vt:lpstr>
      <vt:lpstr>A127854294L_Latest</vt:lpstr>
      <vt:lpstr>A127854298W</vt:lpstr>
      <vt:lpstr>A127854298W_Data</vt:lpstr>
      <vt:lpstr>A127854298W_Latest</vt:lpstr>
      <vt:lpstr>A127854302A</vt:lpstr>
      <vt:lpstr>A127854302A_Data</vt:lpstr>
      <vt:lpstr>A127854302A_Latest</vt:lpstr>
      <vt:lpstr>A127854306K</vt:lpstr>
      <vt:lpstr>A127854306K_Data</vt:lpstr>
      <vt:lpstr>A127854306K_Latest</vt:lpstr>
      <vt:lpstr>A127854310A</vt:lpstr>
      <vt:lpstr>A127854310A_Data</vt:lpstr>
      <vt:lpstr>A127854310A_Latest</vt:lpstr>
      <vt:lpstr>A127854314K</vt:lpstr>
      <vt:lpstr>A127854314K_Data</vt:lpstr>
      <vt:lpstr>A127854314K_Latest</vt:lpstr>
      <vt:lpstr>A127854318V</vt:lpstr>
      <vt:lpstr>A127854318V_Data</vt:lpstr>
      <vt:lpstr>A127854318V_Latest</vt:lpstr>
      <vt:lpstr>A127854322K</vt:lpstr>
      <vt:lpstr>A127854322K_Data</vt:lpstr>
      <vt:lpstr>A127854322K_Latest</vt:lpstr>
      <vt:lpstr>A127854330K</vt:lpstr>
      <vt:lpstr>A127854330K_Data</vt:lpstr>
      <vt:lpstr>A127854330K_Latest</vt:lpstr>
      <vt:lpstr>A127854334V</vt:lpstr>
      <vt:lpstr>A127854334V_Data</vt:lpstr>
      <vt:lpstr>A127854334V_Latest</vt:lpstr>
      <vt:lpstr>A127854338C</vt:lpstr>
      <vt:lpstr>A127854338C_Data</vt:lpstr>
      <vt:lpstr>A127854338C_Latest</vt:lpstr>
      <vt:lpstr>A127854342V</vt:lpstr>
      <vt:lpstr>A127854342V_Data</vt:lpstr>
      <vt:lpstr>A127854342V_Latest</vt:lpstr>
      <vt:lpstr>A127854346C</vt:lpstr>
      <vt:lpstr>A127854346C_Data</vt:lpstr>
      <vt:lpstr>A127854346C_Latest</vt:lpstr>
      <vt:lpstr>A127854350V</vt:lpstr>
      <vt:lpstr>A127854350V_Data</vt:lpstr>
      <vt:lpstr>A127854350V_Latest</vt:lpstr>
      <vt:lpstr>A127854354C</vt:lpstr>
      <vt:lpstr>A127854354C_Data</vt:lpstr>
      <vt:lpstr>A127854354C_Latest</vt:lpstr>
      <vt:lpstr>A127854358L</vt:lpstr>
      <vt:lpstr>A127854358L_Data</vt:lpstr>
      <vt:lpstr>A127854358L_Latest</vt:lpstr>
      <vt:lpstr>A127854366L</vt:lpstr>
      <vt:lpstr>A127854366L_Data</vt:lpstr>
      <vt:lpstr>A127854366L_Latest</vt:lpstr>
      <vt:lpstr>A127854370C</vt:lpstr>
      <vt:lpstr>A127854370C_Data</vt:lpstr>
      <vt:lpstr>A127854370C_Latest</vt:lpstr>
      <vt:lpstr>A127854374L</vt:lpstr>
      <vt:lpstr>A127854374L_Data</vt:lpstr>
      <vt:lpstr>A127854374L_Latest</vt:lpstr>
      <vt:lpstr>A127854378W</vt:lpstr>
      <vt:lpstr>A127854378W_Data</vt:lpstr>
      <vt:lpstr>A127854378W_Latest</vt:lpstr>
      <vt:lpstr>A127854382L</vt:lpstr>
      <vt:lpstr>A127854382L_Data</vt:lpstr>
      <vt:lpstr>A127854382L_Latest</vt:lpstr>
      <vt:lpstr>A127854386W</vt:lpstr>
      <vt:lpstr>A127854386W_Data</vt:lpstr>
      <vt:lpstr>A127854386W_Latest</vt:lpstr>
      <vt:lpstr>A127854390L</vt:lpstr>
      <vt:lpstr>A127854390L_Data</vt:lpstr>
      <vt:lpstr>A127854390L_Latest</vt:lpstr>
      <vt:lpstr>A127854394W</vt:lpstr>
      <vt:lpstr>A127854394W_Data</vt:lpstr>
      <vt:lpstr>A127854394W_Latest</vt:lpstr>
      <vt:lpstr>A127854398F</vt:lpstr>
      <vt:lpstr>A127854398F_Data</vt:lpstr>
      <vt:lpstr>A127854398F_Latest</vt:lpstr>
      <vt:lpstr>A127854402K</vt:lpstr>
      <vt:lpstr>A127854402K_Data</vt:lpstr>
      <vt:lpstr>A127854402K_Latest</vt:lpstr>
      <vt:lpstr>A127854406V</vt:lpstr>
      <vt:lpstr>A127854406V_Data</vt:lpstr>
      <vt:lpstr>A127854406V_Latest</vt:lpstr>
      <vt:lpstr>A127854410K</vt:lpstr>
      <vt:lpstr>A127854410K_Data</vt:lpstr>
      <vt:lpstr>A127854410K_Latest</vt:lpstr>
      <vt:lpstr>A127854414V</vt:lpstr>
      <vt:lpstr>A127854414V_Data</vt:lpstr>
      <vt:lpstr>A127854414V_Latest</vt:lpstr>
      <vt:lpstr>A127854418C</vt:lpstr>
      <vt:lpstr>A127854418C_Data</vt:lpstr>
      <vt:lpstr>A127854418C_Latest</vt:lpstr>
      <vt:lpstr>A127854422V</vt:lpstr>
      <vt:lpstr>A127854422V_Data</vt:lpstr>
      <vt:lpstr>A127854422V_Latest</vt:lpstr>
      <vt:lpstr>A127854426C</vt:lpstr>
      <vt:lpstr>A127854426C_Data</vt:lpstr>
      <vt:lpstr>A127854426C_Latest</vt:lpstr>
      <vt:lpstr>A127854430V</vt:lpstr>
      <vt:lpstr>A127854430V_Data</vt:lpstr>
      <vt:lpstr>A127854430V_Latest</vt:lpstr>
      <vt:lpstr>A127854434C</vt:lpstr>
      <vt:lpstr>A127854434C_Data</vt:lpstr>
      <vt:lpstr>A127854434C_Latest</vt:lpstr>
      <vt:lpstr>A127854438L</vt:lpstr>
      <vt:lpstr>A127854438L_Data</vt:lpstr>
      <vt:lpstr>A127854438L_Latest</vt:lpstr>
      <vt:lpstr>A127854442C</vt:lpstr>
      <vt:lpstr>A127854442C_Data</vt:lpstr>
      <vt:lpstr>A127854442C_Latest</vt:lpstr>
      <vt:lpstr>A127854446L</vt:lpstr>
      <vt:lpstr>A127854446L_Data</vt:lpstr>
      <vt:lpstr>A127854446L_Latest</vt:lpstr>
      <vt:lpstr>A127854450C</vt:lpstr>
      <vt:lpstr>A127854450C_Data</vt:lpstr>
      <vt:lpstr>A127854450C_Latest</vt:lpstr>
      <vt:lpstr>A127854454L</vt:lpstr>
      <vt:lpstr>A127854454L_Data</vt:lpstr>
      <vt:lpstr>A127854454L_Latest</vt:lpstr>
      <vt:lpstr>A127854458W</vt:lpstr>
      <vt:lpstr>A127854458W_Data</vt:lpstr>
      <vt:lpstr>A127854458W_Latest</vt:lpstr>
      <vt:lpstr>A127854462L</vt:lpstr>
      <vt:lpstr>A127854462L_Data</vt:lpstr>
      <vt:lpstr>A127854462L_Latest</vt:lpstr>
      <vt:lpstr>A127854466W</vt:lpstr>
      <vt:lpstr>A127854466W_Data</vt:lpstr>
      <vt:lpstr>A127854466W_Latest</vt:lpstr>
      <vt:lpstr>A127854470L</vt:lpstr>
      <vt:lpstr>A127854470L_Data</vt:lpstr>
      <vt:lpstr>A127854470L_Latest</vt:lpstr>
      <vt:lpstr>A127854474W</vt:lpstr>
      <vt:lpstr>A127854474W_Data</vt:lpstr>
      <vt:lpstr>A127854474W_Latest</vt:lpstr>
      <vt:lpstr>A127854478F</vt:lpstr>
      <vt:lpstr>A127854478F_Data</vt:lpstr>
      <vt:lpstr>A127854478F_Latest</vt:lpstr>
      <vt:lpstr>A127854482W</vt:lpstr>
      <vt:lpstr>A127854482W_Data</vt:lpstr>
      <vt:lpstr>A127854482W_Latest</vt:lpstr>
      <vt:lpstr>A127855550F</vt:lpstr>
      <vt:lpstr>A127855550F_Data</vt:lpstr>
      <vt:lpstr>A127855550F_Latest</vt:lpstr>
      <vt:lpstr>A127855554R</vt:lpstr>
      <vt:lpstr>A127855554R_Data</vt:lpstr>
      <vt:lpstr>A127855554R_Latest</vt:lpstr>
      <vt:lpstr>A127855558X</vt:lpstr>
      <vt:lpstr>A127855558X_Data</vt:lpstr>
      <vt:lpstr>A127855558X_Latest</vt:lpstr>
      <vt:lpstr>A127855562R</vt:lpstr>
      <vt:lpstr>A127855562R_Data</vt:lpstr>
      <vt:lpstr>A127855562R_Latest</vt:lpstr>
      <vt:lpstr>A127855794A</vt:lpstr>
      <vt:lpstr>A127855794A_Data</vt:lpstr>
      <vt:lpstr>A127855794A_Latest</vt:lpstr>
      <vt:lpstr>A127855798K</vt:lpstr>
      <vt:lpstr>A127855798K_Data</vt:lpstr>
      <vt:lpstr>A127855798K_Latest</vt:lpstr>
      <vt:lpstr>A127855802R</vt:lpstr>
      <vt:lpstr>A127855802R_Data</vt:lpstr>
      <vt:lpstr>A127855802R_Latest</vt:lpstr>
      <vt:lpstr>A127855806X</vt:lpstr>
      <vt:lpstr>A127855806X_Data</vt:lpstr>
      <vt:lpstr>A127855806X_Latest</vt:lpstr>
      <vt:lpstr>A127855810R</vt:lpstr>
      <vt:lpstr>A127855810R_Data</vt:lpstr>
      <vt:lpstr>A127855810R_Latest</vt:lpstr>
      <vt:lpstr>A127855814X</vt:lpstr>
      <vt:lpstr>A127855814X_Data</vt:lpstr>
      <vt:lpstr>A127855814X_Latest</vt:lpstr>
      <vt:lpstr>A127855818J</vt:lpstr>
      <vt:lpstr>A127855818J_Data</vt:lpstr>
      <vt:lpstr>A127855818J_Latest</vt:lpstr>
      <vt:lpstr>A127855822X</vt:lpstr>
      <vt:lpstr>A127855822X_Data</vt:lpstr>
      <vt:lpstr>A127855822X_Latest</vt:lpstr>
      <vt:lpstr>A127855826J</vt:lpstr>
      <vt:lpstr>A127855826J_Data</vt:lpstr>
      <vt:lpstr>A127855826J_Latest</vt:lpstr>
      <vt:lpstr>A127855834J</vt:lpstr>
      <vt:lpstr>A127855834J_Data</vt:lpstr>
      <vt:lpstr>A127855834J_Latest</vt:lpstr>
      <vt:lpstr>A127855838T</vt:lpstr>
      <vt:lpstr>A127855838T_Data</vt:lpstr>
      <vt:lpstr>A127855838T_Latest</vt:lpstr>
      <vt:lpstr>A127855842J</vt:lpstr>
      <vt:lpstr>A127855842J_Data</vt:lpstr>
      <vt:lpstr>A127855842J_Latest</vt:lpstr>
      <vt:lpstr>A127855850J</vt:lpstr>
      <vt:lpstr>A127855850J_Data</vt:lpstr>
      <vt:lpstr>A127855850J_Latest</vt:lpstr>
      <vt:lpstr>A127855854T</vt:lpstr>
      <vt:lpstr>A127855854T_Data</vt:lpstr>
      <vt:lpstr>A127855854T_Latest</vt:lpstr>
      <vt:lpstr>A127855858A</vt:lpstr>
      <vt:lpstr>A127855858A_Data</vt:lpstr>
      <vt:lpstr>A127855858A_Latest</vt:lpstr>
      <vt:lpstr>A127855862T</vt:lpstr>
      <vt:lpstr>A127855862T_Data</vt:lpstr>
      <vt:lpstr>A127855862T_Latest</vt:lpstr>
      <vt:lpstr>A127855866A</vt:lpstr>
      <vt:lpstr>A127855866A_Data</vt:lpstr>
      <vt:lpstr>A127855866A_Latest</vt:lpstr>
      <vt:lpstr>A127855870T</vt:lpstr>
      <vt:lpstr>A127855870T_Data</vt:lpstr>
      <vt:lpstr>A127855870T_Latest</vt:lpstr>
      <vt:lpstr>A127855878K</vt:lpstr>
      <vt:lpstr>A127855878K_Data</vt:lpstr>
      <vt:lpstr>A127855878K_Latest</vt:lpstr>
      <vt:lpstr>A127855882A</vt:lpstr>
      <vt:lpstr>A127855882A_Data</vt:lpstr>
      <vt:lpstr>A127855882A_Latest</vt:lpstr>
      <vt:lpstr>A127855886K</vt:lpstr>
      <vt:lpstr>A127855886K_Data</vt:lpstr>
      <vt:lpstr>A127855886K_Latest</vt:lpstr>
      <vt:lpstr>A127855890A</vt:lpstr>
      <vt:lpstr>A127855890A_Data</vt:lpstr>
      <vt:lpstr>A127855890A_Latest</vt:lpstr>
      <vt:lpstr>A127855894K</vt:lpstr>
      <vt:lpstr>A127855894K_Data</vt:lpstr>
      <vt:lpstr>A127855894K_Latest</vt:lpstr>
      <vt:lpstr>A127855902X</vt:lpstr>
      <vt:lpstr>A127855902X_Data</vt:lpstr>
      <vt:lpstr>A127855902X_Latest</vt:lpstr>
      <vt:lpstr>A127855906J</vt:lpstr>
      <vt:lpstr>A127855906J_Data</vt:lpstr>
      <vt:lpstr>A127855906J_Latest</vt:lpstr>
      <vt:lpstr>A127855910X</vt:lpstr>
      <vt:lpstr>A127855910X_Data</vt:lpstr>
      <vt:lpstr>A127855910X_Latest</vt:lpstr>
      <vt:lpstr>A127855914J</vt:lpstr>
      <vt:lpstr>A127855914J_Data</vt:lpstr>
      <vt:lpstr>A127855914J_Latest</vt:lpstr>
      <vt:lpstr>A127855918T</vt:lpstr>
      <vt:lpstr>A127855918T_Data</vt:lpstr>
      <vt:lpstr>A127855918T_Latest</vt:lpstr>
      <vt:lpstr>A127855922J</vt:lpstr>
      <vt:lpstr>A127855922J_Data</vt:lpstr>
      <vt:lpstr>A127855922J_Latest</vt:lpstr>
      <vt:lpstr>A127855926T</vt:lpstr>
      <vt:lpstr>A127855926T_Data</vt:lpstr>
      <vt:lpstr>A127855926T_Latest</vt:lpstr>
      <vt:lpstr>A127855930J</vt:lpstr>
      <vt:lpstr>A127855930J_Data</vt:lpstr>
      <vt:lpstr>A127855930J_Latest</vt:lpstr>
      <vt:lpstr>A127855934T</vt:lpstr>
      <vt:lpstr>A127855934T_Data</vt:lpstr>
      <vt:lpstr>A127855934T_Latest</vt:lpstr>
      <vt:lpstr>A127855938A</vt:lpstr>
      <vt:lpstr>A127855938A_Data</vt:lpstr>
      <vt:lpstr>A127855938A_Latest</vt:lpstr>
      <vt:lpstr>A127855942T</vt:lpstr>
      <vt:lpstr>A127855942T_Data</vt:lpstr>
      <vt:lpstr>A127855942T_Latest</vt:lpstr>
      <vt:lpstr>A127855946A</vt:lpstr>
      <vt:lpstr>A127855946A_Data</vt:lpstr>
      <vt:lpstr>A127855946A_Latest</vt:lpstr>
      <vt:lpstr>A127855950T</vt:lpstr>
      <vt:lpstr>A127855950T_Data</vt:lpstr>
      <vt:lpstr>A127855950T_Latest</vt:lpstr>
      <vt:lpstr>A127855954A</vt:lpstr>
      <vt:lpstr>A127855954A_Data</vt:lpstr>
      <vt:lpstr>A127855954A_Latest</vt:lpstr>
      <vt:lpstr>A127855958K</vt:lpstr>
      <vt:lpstr>A127855958K_Data</vt:lpstr>
      <vt:lpstr>A127855958K_Latest</vt:lpstr>
      <vt:lpstr>A127855962A</vt:lpstr>
      <vt:lpstr>A127855962A_Data</vt:lpstr>
      <vt:lpstr>A127855962A_Latest</vt:lpstr>
      <vt:lpstr>A127855970A</vt:lpstr>
      <vt:lpstr>A127855970A_Data</vt:lpstr>
      <vt:lpstr>A127855970A_Latest</vt:lpstr>
      <vt:lpstr>A127855974K</vt:lpstr>
      <vt:lpstr>A127855974K_Data</vt:lpstr>
      <vt:lpstr>A127855974K_Latest</vt:lpstr>
      <vt:lpstr>A127855978V</vt:lpstr>
      <vt:lpstr>A127855978V_Data</vt:lpstr>
      <vt:lpstr>A127855978V_Latest</vt:lpstr>
      <vt:lpstr>A127855982K</vt:lpstr>
      <vt:lpstr>A127855982K_Data</vt:lpstr>
      <vt:lpstr>A127855982K_Latest</vt:lpstr>
      <vt:lpstr>A127855986V</vt:lpstr>
      <vt:lpstr>A127855986V_Data</vt:lpstr>
      <vt:lpstr>A127855986V_Latest</vt:lpstr>
      <vt:lpstr>A127855990K</vt:lpstr>
      <vt:lpstr>A127855990K_Data</vt:lpstr>
      <vt:lpstr>A127855990K_Latest</vt:lpstr>
      <vt:lpstr>A127855994V</vt:lpstr>
      <vt:lpstr>A127855994V_Data</vt:lpstr>
      <vt:lpstr>A127855994V_Latest</vt:lpstr>
      <vt:lpstr>A127855998C</vt:lpstr>
      <vt:lpstr>A127855998C_Data</vt:lpstr>
      <vt:lpstr>A127855998C_Latest</vt:lpstr>
      <vt:lpstr>A127856002K</vt:lpstr>
      <vt:lpstr>A127856002K_Data</vt:lpstr>
      <vt:lpstr>A127856002K_Latest</vt:lpstr>
      <vt:lpstr>A127856006V</vt:lpstr>
      <vt:lpstr>A127856006V_Data</vt:lpstr>
      <vt:lpstr>A127856006V_Latest</vt:lpstr>
      <vt:lpstr>A127856010K</vt:lpstr>
      <vt:lpstr>A127856010K_Data</vt:lpstr>
      <vt:lpstr>A127856010K_Latest</vt:lpstr>
      <vt:lpstr>A127856014V</vt:lpstr>
      <vt:lpstr>A127856014V_Data</vt:lpstr>
      <vt:lpstr>A127856014V_Latest</vt:lpstr>
      <vt:lpstr>A127856018C</vt:lpstr>
      <vt:lpstr>A127856018C_Data</vt:lpstr>
      <vt:lpstr>A127856018C_Latest</vt:lpstr>
      <vt:lpstr>A127856022V</vt:lpstr>
      <vt:lpstr>A127856022V_Data</vt:lpstr>
      <vt:lpstr>A127856022V_Latest</vt:lpstr>
      <vt:lpstr>A127856026C</vt:lpstr>
      <vt:lpstr>A127856026C_Data</vt:lpstr>
      <vt:lpstr>A127856026C_Latest</vt:lpstr>
      <vt:lpstr>A127856030V</vt:lpstr>
      <vt:lpstr>A127856030V_Data</vt:lpstr>
      <vt:lpstr>A127856030V_Latest</vt:lpstr>
      <vt:lpstr>A127856034C</vt:lpstr>
      <vt:lpstr>A127856034C_Data</vt:lpstr>
      <vt:lpstr>A127856034C_Latest</vt:lpstr>
      <vt:lpstr>A127857014L</vt:lpstr>
      <vt:lpstr>A127857014L_Data</vt:lpstr>
      <vt:lpstr>A127857014L_Latest</vt:lpstr>
      <vt:lpstr>A127857018W</vt:lpstr>
      <vt:lpstr>A127857018W_Data</vt:lpstr>
      <vt:lpstr>A127857018W_Latest</vt:lpstr>
      <vt:lpstr>A127857022L</vt:lpstr>
      <vt:lpstr>A127857022L_Data</vt:lpstr>
      <vt:lpstr>A127857022L_Latest</vt:lpstr>
      <vt:lpstr>A127857026W</vt:lpstr>
      <vt:lpstr>A127857026W_Data</vt:lpstr>
      <vt:lpstr>A127857026W_Latest</vt:lpstr>
      <vt:lpstr>A127857318X</vt:lpstr>
      <vt:lpstr>A127857318X_Data</vt:lpstr>
      <vt:lpstr>A127857318X_Latest</vt:lpstr>
      <vt:lpstr>A127857322R</vt:lpstr>
      <vt:lpstr>A127857322R_Data</vt:lpstr>
      <vt:lpstr>A127857322R_Latest</vt:lpstr>
      <vt:lpstr>A127857326X</vt:lpstr>
      <vt:lpstr>A127857326X_Data</vt:lpstr>
      <vt:lpstr>A127857326X_Latest</vt:lpstr>
      <vt:lpstr>A127857330R</vt:lpstr>
      <vt:lpstr>A127857330R_Data</vt:lpstr>
      <vt:lpstr>A127857330R_Latest</vt:lpstr>
      <vt:lpstr>A127857334X</vt:lpstr>
      <vt:lpstr>A127857334X_Data</vt:lpstr>
      <vt:lpstr>A127857334X_Latest</vt:lpstr>
      <vt:lpstr>A127857338J</vt:lpstr>
      <vt:lpstr>A127857338J_Data</vt:lpstr>
      <vt:lpstr>A127857338J_Latest</vt:lpstr>
      <vt:lpstr>A127857342X</vt:lpstr>
      <vt:lpstr>A127857342X_Data</vt:lpstr>
      <vt:lpstr>A127857342X_Latest</vt:lpstr>
      <vt:lpstr>A127857346J</vt:lpstr>
      <vt:lpstr>A127857346J_Data</vt:lpstr>
      <vt:lpstr>A127857346J_Latest</vt:lpstr>
      <vt:lpstr>A127857350X</vt:lpstr>
      <vt:lpstr>A127857350X_Data</vt:lpstr>
      <vt:lpstr>A127857350X_Latest</vt:lpstr>
      <vt:lpstr>A127857358T</vt:lpstr>
      <vt:lpstr>A127857358T_Data</vt:lpstr>
      <vt:lpstr>A127857358T_Latest</vt:lpstr>
      <vt:lpstr>A127857362J</vt:lpstr>
      <vt:lpstr>A127857362J_Data</vt:lpstr>
      <vt:lpstr>A127857362J_Latest</vt:lpstr>
      <vt:lpstr>A127857366T</vt:lpstr>
      <vt:lpstr>A127857366T_Data</vt:lpstr>
      <vt:lpstr>A127857366T_Latest</vt:lpstr>
      <vt:lpstr>A127857370J</vt:lpstr>
      <vt:lpstr>A127857370J_Data</vt:lpstr>
      <vt:lpstr>A127857370J_Latest</vt:lpstr>
      <vt:lpstr>A127857374T</vt:lpstr>
      <vt:lpstr>A127857374T_Data</vt:lpstr>
      <vt:lpstr>A127857374T_Latest</vt:lpstr>
      <vt:lpstr>A127857378A</vt:lpstr>
      <vt:lpstr>A127857378A_Data</vt:lpstr>
      <vt:lpstr>A127857378A_Latest</vt:lpstr>
      <vt:lpstr>A127857382T</vt:lpstr>
      <vt:lpstr>A127857382T_Data</vt:lpstr>
      <vt:lpstr>A127857382T_Latest</vt:lpstr>
      <vt:lpstr>A127857386A</vt:lpstr>
      <vt:lpstr>A127857386A_Data</vt:lpstr>
      <vt:lpstr>A127857386A_Latest</vt:lpstr>
      <vt:lpstr>A127857390T</vt:lpstr>
      <vt:lpstr>A127857390T_Data</vt:lpstr>
      <vt:lpstr>A127857390T_Latest</vt:lpstr>
      <vt:lpstr>A127857394A</vt:lpstr>
      <vt:lpstr>A127857394A_Data</vt:lpstr>
      <vt:lpstr>A127857394A_Latest</vt:lpstr>
      <vt:lpstr>A127857398K</vt:lpstr>
      <vt:lpstr>A127857398K_Data</vt:lpstr>
      <vt:lpstr>A127857398K_Latest</vt:lpstr>
      <vt:lpstr>A127857402R</vt:lpstr>
      <vt:lpstr>A127857402R_Data</vt:lpstr>
      <vt:lpstr>A127857402R_Latest</vt:lpstr>
      <vt:lpstr>A127857406X</vt:lpstr>
      <vt:lpstr>A127857406X_Data</vt:lpstr>
      <vt:lpstr>A127857406X_Latest</vt:lpstr>
      <vt:lpstr>A127857410R</vt:lpstr>
      <vt:lpstr>A127857410R_Data</vt:lpstr>
      <vt:lpstr>A127857410R_Latest</vt:lpstr>
      <vt:lpstr>A127857414X</vt:lpstr>
      <vt:lpstr>A127857414X_Data</vt:lpstr>
      <vt:lpstr>A127857414X_Latest</vt:lpstr>
      <vt:lpstr>A127857418J</vt:lpstr>
      <vt:lpstr>A127857418J_Data</vt:lpstr>
      <vt:lpstr>A127857418J_Latest</vt:lpstr>
      <vt:lpstr>A127857422X</vt:lpstr>
      <vt:lpstr>A127857422X_Data</vt:lpstr>
      <vt:lpstr>A127857422X_Latest</vt:lpstr>
      <vt:lpstr>A127857426J</vt:lpstr>
      <vt:lpstr>A127857426J_Data</vt:lpstr>
      <vt:lpstr>A127857426J_Latest</vt:lpstr>
      <vt:lpstr>A127857430X</vt:lpstr>
      <vt:lpstr>A127857430X_Data</vt:lpstr>
      <vt:lpstr>A127857430X_Latest</vt:lpstr>
      <vt:lpstr>A127857434J</vt:lpstr>
      <vt:lpstr>A127857434J_Data</vt:lpstr>
      <vt:lpstr>A127857434J_Latest</vt:lpstr>
      <vt:lpstr>A127857438T</vt:lpstr>
      <vt:lpstr>A127857438T_Data</vt:lpstr>
      <vt:lpstr>A127857438T_Latest</vt:lpstr>
      <vt:lpstr>A127857442J</vt:lpstr>
      <vt:lpstr>A127857442J_Data</vt:lpstr>
      <vt:lpstr>A127857442J_Latest</vt:lpstr>
      <vt:lpstr>A127857450J</vt:lpstr>
      <vt:lpstr>A127857450J_Data</vt:lpstr>
      <vt:lpstr>A127857450J_Latest</vt:lpstr>
      <vt:lpstr>A127857454T</vt:lpstr>
      <vt:lpstr>A127857454T_Data</vt:lpstr>
      <vt:lpstr>A127857454T_Latest</vt:lpstr>
      <vt:lpstr>A127857458A</vt:lpstr>
      <vt:lpstr>A127857458A_Data</vt:lpstr>
      <vt:lpstr>A127857458A_Latest</vt:lpstr>
      <vt:lpstr>A127857462T</vt:lpstr>
      <vt:lpstr>A127857462T_Data</vt:lpstr>
      <vt:lpstr>A127857462T_Latest</vt:lpstr>
      <vt:lpstr>A127857466A</vt:lpstr>
      <vt:lpstr>A127857466A_Data</vt:lpstr>
      <vt:lpstr>A127857466A_Latest</vt:lpstr>
      <vt:lpstr>A127857470T</vt:lpstr>
      <vt:lpstr>A127857470T_Data</vt:lpstr>
      <vt:lpstr>A127857470T_Latest</vt:lpstr>
      <vt:lpstr>A127857474A</vt:lpstr>
      <vt:lpstr>A127857474A_Data</vt:lpstr>
      <vt:lpstr>A127857474A_Latest</vt:lpstr>
      <vt:lpstr>A127857478K</vt:lpstr>
      <vt:lpstr>A127857478K_Data</vt:lpstr>
      <vt:lpstr>A127857478K_Latest</vt:lpstr>
      <vt:lpstr>A127857482A</vt:lpstr>
      <vt:lpstr>A127857482A_Data</vt:lpstr>
      <vt:lpstr>A127857482A_Latest</vt:lpstr>
      <vt:lpstr>A127857486K</vt:lpstr>
      <vt:lpstr>A127857486K_Data</vt:lpstr>
      <vt:lpstr>A127857486K_Latest</vt:lpstr>
      <vt:lpstr>A127857490A</vt:lpstr>
      <vt:lpstr>A127857490A_Data</vt:lpstr>
      <vt:lpstr>A127857490A_Latest</vt:lpstr>
      <vt:lpstr>A127857494K</vt:lpstr>
      <vt:lpstr>A127857494K_Data</vt:lpstr>
      <vt:lpstr>A127857494K_Latest</vt:lpstr>
      <vt:lpstr>A127857498V</vt:lpstr>
      <vt:lpstr>A127857498V_Data</vt:lpstr>
      <vt:lpstr>A127857498V_Latest</vt:lpstr>
      <vt:lpstr>A127857506J</vt:lpstr>
      <vt:lpstr>A127857506J_Data</vt:lpstr>
      <vt:lpstr>A127857506J_Latest</vt:lpstr>
      <vt:lpstr>A127857510X</vt:lpstr>
      <vt:lpstr>A127857510X_Data</vt:lpstr>
      <vt:lpstr>A127857510X_Latest</vt:lpstr>
      <vt:lpstr>A127857514J</vt:lpstr>
      <vt:lpstr>A127857514J_Data</vt:lpstr>
      <vt:lpstr>A127857514J_Latest</vt:lpstr>
      <vt:lpstr>A127857518T</vt:lpstr>
      <vt:lpstr>A127857518T_Data</vt:lpstr>
      <vt:lpstr>A127857518T_Latest</vt:lpstr>
      <vt:lpstr>A127857522J</vt:lpstr>
      <vt:lpstr>A127857522J_Data</vt:lpstr>
      <vt:lpstr>A127857522J_Latest</vt:lpstr>
      <vt:lpstr>A127857526T</vt:lpstr>
      <vt:lpstr>A127857526T_Data</vt:lpstr>
      <vt:lpstr>A127857526T_Latest</vt:lpstr>
      <vt:lpstr>A127857530J</vt:lpstr>
      <vt:lpstr>A127857530J_Data</vt:lpstr>
      <vt:lpstr>A127857530J_Latest</vt:lpstr>
      <vt:lpstr>A127857534T</vt:lpstr>
      <vt:lpstr>A127857534T_Data</vt:lpstr>
      <vt:lpstr>A127857534T_Latest</vt:lpstr>
      <vt:lpstr>A127857538A</vt:lpstr>
      <vt:lpstr>A127857538A_Data</vt:lpstr>
      <vt:lpstr>A127857538A_Latest</vt:lpstr>
      <vt:lpstr>A127857542T</vt:lpstr>
      <vt:lpstr>A127857542T_Data</vt:lpstr>
      <vt:lpstr>A127857542T_Latest</vt:lpstr>
      <vt:lpstr>A127857546A</vt:lpstr>
      <vt:lpstr>A127857546A_Data</vt:lpstr>
      <vt:lpstr>A127857546A_Latest</vt:lpstr>
      <vt:lpstr>A127857550T</vt:lpstr>
      <vt:lpstr>A127857550T_Data</vt:lpstr>
      <vt:lpstr>A127857550T_Latest</vt:lpstr>
      <vt:lpstr>A127857554A</vt:lpstr>
      <vt:lpstr>A127857554A_Data</vt:lpstr>
      <vt:lpstr>A127857554A_Latest</vt:lpstr>
      <vt:lpstr>A127857558K</vt:lpstr>
      <vt:lpstr>A127857558K_Data</vt:lpstr>
      <vt:lpstr>A127857558K_Latest</vt:lpstr>
      <vt:lpstr>A127858542K</vt:lpstr>
      <vt:lpstr>A127858542K_Data</vt:lpstr>
      <vt:lpstr>A127858542K_Latest</vt:lpstr>
      <vt:lpstr>A127858546V</vt:lpstr>
      <vt:lpstr>A127858546V_Data</vt:lpstr>
      <vt:lpstr>A127858546V_Latest</vt:lpstr>
      <vt:lpstr>A127858550K</vt:lpstr>
      <vt:lpstr>A127858550K_Data</vt:lpstr>
      <vt:lpstr>A127858550K_Latest</vt:lpstr>
      <vt:lpstr>A127858554V</vt:lpstr>
      <vt:lpstr>A127858554V_Data</vt:lpstr>
      <vt:lpstr>A127858554V_Latest</vt:lpstr>
      <vt:lpstr>A127858826L</vt:lpstr>
      <vt:lpstr>A127858826L_Data</vt:lpstr>
      <vt:lpstr>A127858826L_Latest</vt:lpstr>
      <vt:lpstr>A127858830C</vt:lpstr>
      <vt:lpstr>A127858830C_Data</vt:lpstr>
      <vt:lpstr>A127858830C_Latest</vt:lpstr>
      <vt:lpstr>A127858834L</vt:lpstr>
      <vt:lpstr>A127858834L_Data</vt:lpstr>
      <vt:lpstr>A127858834L_Latest</vt:lpstr>
      <vt:lpstr>A127858838W</vt:lpstr>
      <vt:lpstr>A127858838W_Data</vt:lpstr>
      <vt:lpstr>A127858838W_Latest</vt:lpstr>
      <vt:lpstr>A127858842L</vt:lpstr>
      <vt:lpstr>A127858842L_Data</vt:lpstr>
      <vt:lpstr>A127858842L_Latest</vt:lpstr>
      <vt:lpstr>A127858846W</vt:lpstr>
      <vt:lpstr>A127858846W_Data</vt:lpstr>
      <vt:lpstr>A127858846W_Latest</vt:lpstr>
      <vt:lpstr>A127858850L</vt:lpstr>
      <vt:lpstr>A127858850L_Data</vt:lpstr>
      <vt:lpstr>A127858850L_Latest</vt:lpstr>
      <vt:lpstr>A127858854W</vt:lpstr>
      <vt:lpstr>A127858854W_Data</vt:lpstr>
      <vt:lpstr>A127858854W_Latest</vt:lpstr>
      <vt:lpstr>A127858858F</vt:lpstr>
      <vt:lpstr>A127858858F_Data</vt:lpstr>
      <vt:lpstr>A127858858F_Latest</vt:lpstr>
      <vt:lpstr>A127858862W</vt:lpstr>
      <vt:lpstr>A127858862W_Data</vt:lpstr>
      <vt:lpstr>A127858862W_Latest</vt:lpstr>
      <vt:lpstr>A127858866F</vt:lpstr>
      <vt:lpstr>A127858866F_Data</vt:lpstr>
      <vt:lpstr>A127858866F_Latest</vt:lpstr>
      <vt:lpstr>A127858870W</vt:lpstr>
      <vt:lpstr>A127858870W_Data</vt:lpstr>
      <vt:lpstr>A127858870W_Latest</vt:lpstr>
      <vt:lpstr>A127858874F</vt:lpstr>
      <vt:lpstr>A127858874F_Data</vt:lpstr>
      <vt:lpstr>A127858874F_Latest</vt:lpstr>
      <vt:lpstr>A127858878R</vt:lpstr>
      <vt:lpstr>A127858878R_Data</vt:lpstr>
      <vt:lpstr>A127858878R_Latest</vt:lpstr>
      <vt:lpstr>A127858882F</vt:lpstr>
      <vt:lpstr>A127858882F_Data</vt:lpstr>
      <vt:lpstr>A127858882F_Latest</vt:lpstr>
      <vt:lpstr>A127858886R</vt:lpstr>
      <vt:lpstr>A127858886R_Data</vt:lpstr>
      <vt:lpstr>A127858886R_Latest</vt:lpstr>
      <vt:lpstr>A127858890F</vt:lpstr>
      <vt:lpstr>A127858890F_Data</vt:lpstr>
      <vt:lpstr>A127858890F_Latest</vt:lpstr>
      <vt:lpstr>A127858894R</vt:lpstr>
      <vt:lpstr>A127858894R_Data</vt:lpstr>
      <vt:lpstr>A127858894R_Latest</vt:lpstr>
      <vt:lpstr>A127858898X</vt:lpstr>
      <vt:lpstr>A127858898X_Data</vt:lpstr>
      <vt:lpstr>A127858898X_Latest</vt:lpstr>
      <vt:lpstr>A127858902C</vt:lpstr>
      <vt:lpstr>A127858902C_Data</vt:lpstr>
      <vt:lpstr>A127858902C_Latest</vt:lpstr>
      <vt:lpstr>A127858906L</vt:lpstr>
      <vt:lpstr>A127858906L_Data</vt:lpstr>
      <vt:lpstr>A127858906L_Latest</vt:lpstr>
      <vt:lpstr>A127858914L</vt:lpstr>
      <vt:lpstr>A127858914L_Data</vt:lpstr>
      <vt:lpstr>A127858914L_Latest</vt:lpstr>
      <vt:lpstr>A127858918W</vt:lpstr>
      <vt:lpstr>A127858918W_Data</vt:lpstr>
      <vt:lpstr>A127858918W_Latest</vt:lpstr>
      <vt:lpstr>A127858922L</vt:lpstr>
      <vt:lpstr>A127858922L_Data</vt:lpstr>
      <vt:lpstr>A127858922L_Latest</vt:lpstr>
      <vt:lpstr>A127858926W</vt:lpstr>
      <vt:lpstr>A127858926W_Data</vt:lpstr>
      <vt:lpstr>A127858926W_Latest</vt:lpstr>
      <vt:lpstr>A127858930L</vt:lpstr>
      <vt:lpstr>A127858930L_Data</vt:lpstr>
      <vt:lpstr>A127858930L_Latest</vt:lpstr>
      <vt:lpstr>A127858934W</vt:lpstr>
      <vt:lpstr>A127858934W_Data</vt:lpstr>
      <vt:lpstr>A127858934W_Latest</vt:lpstr>
      <vt:lpstr>A127858938F</vt:lpstr>
      <vt:lpstr>A127858938F_Data</vt:lpstr>
      <vt:lpstr>A127858938F_Latest</vt:lpstr>
      <vt:lpstr>A127858942W</vt:lpstr>
      <vt:lpstr>A127858942W_Data</vt:lpstr>
      <vt:lpstr>A127858942W_Latest</vt:lpstr>
      <vt:lpstr>A127858946F</vt:lpstr>
      <vt:lpstr>A127858946F_Data</vt:lpstr>
      <vt:lpstr>A127858946F_Latest</vt:lpstr>
      <vt:lpstr>A127858950W</vt:lpstr>
      <vt:lpstr>A127858950W_Data</vt:lpstr>
      <vt:lpstr>A127858950W_Latest</vt:lpstr>
      <vt:lpstr>A127858954F</vt:lpstr>
      <vt:lpstr>A127858954F_Data</vt:lpstr>
      <vt:lpstr>A127858954F_Latest</vt:lpstr>
      <vt:lpstr>A127858958R</vt:lpstr>
      <vt:lpstr>A127858958R_Data</vt:lpstr>
      <vt:lpstr>A127858958R_Latest</vt:lpstr>
      <vt:lpstr>A127858962F</vt:lpstr>
      <vt:lpstr>A127858962F_Data</vt:lpstr>
      <vt:lpstr>A127858962F_Latest</vt:lpstr>
      <vt:lpstr>A127858966R</vt:lpstr>
      <vt:lpstr>A127858966R_Data</vt:lpstr>
      <vt:lpstr>A127858966R_Latest</vt:lpstr>
      <vt:lpstr>A127858970F</vt:lpstr>
      <vt:lpstr>A127858970F_Data</vt:lpstr>
      <vt:lpstr>A127858970F_Latest</vt:lpstr>
      <vt:lpstr>A127858974R</vt:lpstr>
      <vt:lpstr>A127858974R_Data</vt:lpstr>
      <vt:lpstr>A127858974R_Latest</vt:lpstr>
      <vt:lpstr>A127858978X</vt:lpstr>
      <vt:lpstr>A127858978X_Data</vt:lpstr>
      <vt:lpstr>A127858978X_Latest</vt:lpstr>
      <vt:lpstr>A127858982R</vt:lpstr>
      <vt:lpstr>A127858982R_Data</vt:lpstr>
      <vt:lpstr>A127858982R_Latest</vt:lpstr>
      <vt:lpstr>A127858986X</vt:lpstr>
      <vt:lpstr>A127858986X_Data</vt:lpstr>
      <vt:lpstr>A127858986X_Latest</vt:lpstr>
      <vt:lpstr>A127858990R</vt:lpstr>
      <vt:lpstr>A127858990R_Data</vt:lpstr>
      <vt:lpstr>A127858990R_Latest</vt:lpstr>
      <vt:lpstr>A127858994X</vt:lpstr>
      <vt:lpstr>A127858994X_Data</vt:lpstr>
      <vt:lpstr>A127858994X_Latest</vt:lpstr>
      <vt:lpstr>A127858998J</vt:lpstr>
      <vt:lpstr>A127858998J_Data</vt:lpstr>
      <vt:lpstr>A127858998J_Latest</vt:lpstr>
      <vt:lpstr>A127859002R</vt:lpstr>
      <vt:lpstr>A127859002R_Data</vt:lpstr>
      <vt:lpstr>A127859002R_Latest</vt:lpstr>
      <vt:lpstr>A127859006X</vt:lpstr>
      <vt:lpstr>A127859006X_Data</vt:lpstr>
      <vt:lpstr>A127859006X_Latest</vt:lpstr>
      <vt:lpstr>A127859010R</vt:lpstr>
      <vt:lpstr>A127859010R_Data</vt:lpstr>
      <vt:lpstr>A127859010R_Latest</vt:lpstr>
      <vt:lpstr>A127859014X</vt:lpstr>
      <vt:lpstr>A127859014X_Data</vt:lpstr>
      <vt:lpstr>A127859014X_Latest</vt:lpstr>
      <vt:lpstr>A127859018J</vt:lpstr>
      <vt:lpstr>A127859018J_Data</vt:lpstr>
      <vt:lpstr>A127859018J_Latest</vt:lpstr>
      <vt:lpstr>A127859022X</vt:lpstr>
      <vt:lpstr>A127859022X_Data</vt:lpstr>
      <vt:lpstr>A127859022X_Latest</vt:lpstr>
      <vt:lpstr>A127859026J</vt:lpstr>
      <vt:lpstr>A127859026J_Data</vt:lpstr>
      <vt:lpstr>A127859026J_Latest</vt:lpstr>
      <vt:lpstr>A127859030X</vt:lpstr>
      <vt:lpstr>A127859030X_Data</vt:lpstr>
      <vt:lpstr>A127859030X_Latest</vt:lpstr>
      <vt:lpstr>A127859042J</vt:lpstr>
      <vt:lpstr>A127859042J_Data</vt:lpstr>
      <vt:lpstr>A127859042J_Latest</vt:lpstr>
      <vt:lpstr>A127859938X</vt:lpstr>
      <vt:lpstr>A127859938X_Data</vt:lpstr>
      <vt:lpstr>A127859938X_Latest</vt:lpstr>
      <vt:lpstr>A127859942R</vt:lpstr>
      <vt:lpstr>A127859942R_Data</vt:lpstr>
      <vt:lpstr>A127859942R_Latest</vt:lpstr>
      <vt:lpstr>A127859946X</vt:lpstr>
      <vt:lpstr>A127859946X_Data</vt:lpstr>
      <vt:lpstr>A127859946X_Latest</vt:lpstr>
      <vt:lpstr>A127860234X</vt:lpstr>
      <vt:lpstr>A127860234X_Data</vt:lpstr>
      <vt:lpstr>A127860234X_Latest</vt:lpstr>
      <vt:lpstr>A127860238J</vt:lpstr>
      <vt:lpstr>A127860238J_Data</vt:lpstr>
      <vt:lpstr>A127860238J_Latest</vt:lpstr>
      <vt:lpstr>A127860242X</vt:lpstr>
      <vt:lpstr>A127860242X_Data</vt:lpstr>
      <vt:lpstr>A127860242X_Latest</vt:lpstr>
      <vt:lpstr>A127860246J</vt:lpstr>
      <vt:lpstr>A127860246J_Data</vt:lpstr>
      <vt:lpstr>A127860246J_Latest</vt:lpstr>
      <vt:lpstr>A127860250X</vt:lpstr>
      <vt:lpstr>A127860250X_Data</vt:lpstr>
      <vt:lpstr>A127860250X_Latest</vt:lpstr>
      <vt:lpstr>A127860254J</vt:lpstr>
      <vt:lpstr>A127860254J_Data</vt:lpstr>
      <vt:lpstr>A127860254J_Latest</vt:lpstr>
      <vt:lpstr>A127860258T</vt:lpstr>
      <vt:lpstr>A127860258T_Data</vt:lpstr>
      <vt:lpstr>A127860258T_Latest</vt:lpstr>
      <vt:lpstr>A127860262J</vt:lpstr>
      <vt:lpstr>A127860262J_Data</vt:lpstr>
      <vt:lpstr>A127860262J_Latest</vt:lpstr>
      <vt:lpstr>A127860266T</vt:lpstr>
      <vt:lpstr>A127860266T_Data</vt:lpstr>
      <vt:lpstr>A127860266T_Latest</vt:lpstr>
      <vt:lpstr>A127860270J</vt:lpstr>
      <vt:lpstr>A127860270J_Data</vt:lpstr>
      <vt:lpstr>A127860270J_Latest</vt:lpstr>
      <vt:lpstr>A127860278A</vt:lpstr>
      <vt:lpstr>A127860278A_Data</vt:lpstr>
      <vt:lpstr>A127860278A_Latest</vt:lpstr>
      <vt:lpstr>A127860282T</vt:lpstr>
      <vt:lpstr>A127860282T_Data</vt:lpstr>
      <vt:lpstr>A127860282T_Latest</vt:lpstr>
      <vt:lpstr>A127860286A</vt:lpstr>
      <vt:lpstr>A127860286A_Data</vt:lpstr>
      <vt:lpstr>A127860286A_Latest</vt:lpstr>
      <vt:lpstr>A127860290T</vt:lpstr>
      <vt:lpstr>A127860290T_Data</vt:lpstr>
      <vt:lpstr>A127860290T_Latest</vt:lpstr>
      <vt:lpstr>A127860294A</vt:lpstr>
      <vt:lpstr>A127860294A_Data</vt:lpstr>
      <vt:lpstr>A127860294A_Latest</vt:lpstr>
      <vt:lpstr>A127860298K</vt:lpstr>
      <vt:lpstr>A127860298K_Data</vt:lpstr>
      <vt:lpstr>A127860298K_Latest</vt:lpstr>
      <vt:lpstr>A127860302R</vt:lpstr>
      <vt:lpstr>A127860302R_Data</vt:lpstr>
      <vt:lpstr>A127860302R_Latest</vt:lpstr>
      <vt:lpstr>A127860306X</vt:lpstr>
      <vt:lpstr>A127860306X_Data</vt:lpstr>
      <vt:lpstr>A127860306X_Latest</vt:lpstr>
      <vt:lpstr>A127860310R</vt:lpstr>
      <vt:lpstr>A127860310R_Data</vt:lpstr>
      <vt:lpstr>A127860310R_Latest</vt:lpstr>
      <vt:lpstr>A127860314X</vt:lpstr>
      <vt:lpstr>A127860314X_Data</vt:lpstr>
      <vt:lpstr>A127860314X_Latest</vt:lpstr>
      <vt:lpstr>A127860322X</vt:lpstr>
      <vt:lpstr>A127860322X_Data</vt:lpstr>
      <vt:lpstr>A127860322X_Latest</vt:lpstr>
      <vt:lpstr>A127860326J</vt:lpstr>
      <vt:lpstr>A127860326J_Data</vt:lpstr>
      <vt:lpstr>A127860326J_Latest</vt:lpstr>
      <vt:lpstr>A127860330X</vt:lpstr>
      <vt:lpstr>A127860330X_Data</vt:lpstr>
      <vt:lpstr>A127860330X_Latest</vt:lpstr>
      <vt:lpstr>A127860334J</vt:lpstr>
      <vt:lpstr>A127860334J_Data</vt:lpstr>
      <vt:lpstr>A127860334J_Latest</vt:lpstr>
      <vt:lpstr>A127860338T</vt:lpstr>
      <vt:lpstr>A127860338T_Data</vt:lpstr>
      <vt:lpstr>A127860338T_Latest</vt:lpstr>
      <vt:lpstr>A127860342J</vt:lpstr>
      <vt:lpstr>A127860342J_Data</vt:lpstr>
      <vt:lpstr>A127860342J_Latest</vt:lpstr>
      <vt:lpstr>A127860346T</vt:lpstr>
      <vt:lpstr>A127860346T_Data</vt:lpstr>
      <vt:lpstr>A127860346T_Latest</vt:lpstr>
      <vt:lpstr>A127860350J</vt:lpstr>
      <vt:lpstr>A127860350J_Data</vt:lpstr>
      <vt:lpstr>A127860350J_Latest</vt:lpstr>
      <vt:lpstr>A127860354T</vt:lpstr>
      <vt:lpstr>A127860354T_Data</vt:lpstr>
      <vt:lpstr>A127860354T_Latest</vt:lpstr>
      <vt:lpstr>A127860358A</vt:lpstr>
      <vt:lpstr>A127860358A_Data</vt:lpstr>
      <vt:lpstr>A127860358A_Latest</vt:lpstr>
      <vt:lpstr>A127860362T</vt:lpstr>
      <vt:lpstr>A127860362T_Data</vt:lpstr>
      <vt:lpstr>A127860362T_Latest</vt:lpstr>
      <vt:lpstr>A127860366A</vt:lpstr>
      <vt:lpstr>A127860366A_Data</vt:lpstr>
      <vt:lpstr>A127860366A_Latest</vt:lpstr>
      <vt:lpstr>A127860370T</vt:lpstr>
      <vt:lpstr>A127860370T_Data</vt:lpstr>
      <vt:lpstr>A127860370T_Latest</vt:lpstr>
      <vt:lpstr>A127860374A</vt:lpstr>
      <vt:lpstr>A127860374A_Data</vt:lpstr>
      <vt:lpstr>A127860374A_Latest</vt:lpstr>
      <vt:lpstr>A127860378K</vt:lpstr>
      <vt:lpstr>A127860378K_Data</vt:lpstr>
      <vt:lpstr>A127860378K_Latest</vt:lpstr>
      <vt:lpstr>A127860382A</vt:lpstr>
      <vt:lpstr>A127860382A_Data</vt:lpstr>
      <vt:lpstr>A127860382A_Latest</vt:lpstr>
      <vt:lpstr>A127860386K</vt:lpstr>
      <vt:lpstr>A127860386K_Data</vt:lpstr>
      <vt:lpstr>A127860386K_Latest</vt:lpstr>
      <vt:lpstr>A127860390A</vt:lpstr>
      <vt:lpstr>A127860390A_Data</vt:lpstr>
      <vt:lpstr>A127860390A_Latest</vt:lpstr>
      <vt:lpstr>A127860394K</vt:lpstr>
      <vt:lpstr>A127860394K_Data</vt:lpstr>
      <vt:lpstr>A127860394K_Latest</vt:lpstr>
      <vt:lpstr>A127860398V</vt:lpstr>
      <vt:lpstr>A127860398V_Data</vt:lpstr>
      <vt:lpstr>A127860398V_Latest</vt:lpstr>
      <vt:lpstr>A127860402X</vt:lpstr>
      <vt:lpstr>A127860402X_Data</vt:lpstr>
      <vt:lpstr>A127860402X_Latest</vt:lpstr>
      <vt:lpstr>A127860406J</vt:lpstr>
      <vt:lpstr>A127860406J_Data</vt:lpstr>
      <vt:lpstr>A127860406J_Latest</vt:lpstr>
      <vt:lpstr>A127860410X</vt:lpstr>
      <vt:lpstr>A127860410X_Data</vt:lpstr>
      <vt:lpstr>A127860410X_Latest</vt:lpstr>
      <vt:lpstr>A127860414J</vt:lpstr>
      <vt:lpstr>A127860414J_Data</vt:lpstr>
      <vt:lpstr>A127860414J_Latest</vt:lpstr>
      <vt:lpstr>A127860418T</vt:lpstr>
      <vt:lpstr>A127860418T_Data</vt:lpstr>
      <vt:lpstr>A127860418T_Latest</vt:lpstr>
      <vt:lpstr>A127860422J</vt:lpstr>
      <vt:lpstr>A127860422J_Data</vt:lpstr>
      <vt:lpstr>A127860422J_Latest</vt:lpstr>
      <vt:lpstr>A127860426T</vt:lpstr>
      <vt:lpstr>A127860426T_Data</vt:lpstr>
      <vt:lpstr>A127860426T_Latest</vt:lpstr>
      <vt:lpstr>A127860430J</vt:lpstr>
      <vt:lpstr>A127860430J_Data</vt:lpstr>
      <vt:lpstr>A127860430J_Latest</vt:lpstr>
      <vt:lpstr>A127860434T</vt:lpstr>
      <vt:lpstr>A127860434T_Data</vt:lpstr>
      <vt:lpstr>A127860434T_Latest</vt:lpstr>
      <vt:lpstr>A127860438A</vt:lpstr>
      <vt:lpstr>A127860438A_Data</vt:lpstr>
      <vt:lpstr>A127860438A_Latest</vt:lpstr>
      <vt:lpstr>A127860442T</vt:lpstr>
      <vt:lpstr>A127860442T_Data</vt:lpstr>
      <vt:lpstr>A127860442T_Latest</vt:lpstr>
      <vt:lpstr>A127860446A</vt:lpstr>
      <vt:lpstr>A127860446A_Data</vt:lpstr>
      <vt:lpstr>A127860446A_Latest</vt:lpstr>
      <vt:lpstr>A127860450T</vt:lpstr>
      <vt:lpstr>A127860450T_Data</vt:lpstr>
      <vt:lpstr>A127860450T_Latest</vt:lpstr>
      <vt:lpstr>A127860454A</vt:lpstr>
      <vt:lpstr>A127860454A_Data</vt:lpstr>
      <vt:lpstr>A127860454A_Latest</vt:lpstr>
      <vt:lpstr>A127860458K</vt:lpstr>
      <vt:lpstr>A127860458K_Data</vt:lpstr>
      <vt:lpstr>A127860458K_Latest</vt:lpstr>
      <vt:lpstr>A127860462A</vt:lpstr>
      <vt:lpstr>A127860462A_Data</vt:lpstr>
      <vt:lpstr>A127860462A_Latest</vt:lpstr>
      <vt:lpstr>A127860466K</vt:lpstr>
      <vt:lpstr>A127860466K_Data</vt:lpstr>
      <vt:lpstr>A127860466K_Latest</vt:lpstr>
      <vt:lpstr>A127860470A</vt:lpstr>
      <vt:lpstr>A127860470A_Data</vt:lpstr>
      <vt:lpstr>A127860470A_Latest</vt:lpstr>
      <vt:lpstr>A127860474K</vt:lpstr>
      <vt:lpstr>A127860474K_Data</vt:lpstr>
      <vt:lpstr>A127860474K_Latest</vt:lpstr>
      <vt:lpstr>A127860478V</vt:lpstr>
      <vt:lpstr>A127860478V_Data</vt:lpstr>
      <vt:lpstr>A127860478V_Latest</vt:lpstr>
      <vt:lpstr>A127860482K</vt:lpstr>
      <vt:lpstr>A127860482K_Data</vt:lpstr>
      <vt:lpstr>A127860482K_Latest</vt:lpstr>
      <vt:lpstr>A127860486V</vt:lpstr>
      <vt:lpstr>A127860486V_Data</vt:lpstr>
      <vt:lpstr>A127860486V_Latest</vt:lpstr>
      <vt:lpstr>A127860490K</vt:lpstr>
      <vt:lpstr>A127860490K_Data</vt:lpstr>
      <vt:lpstr>A127860490K_Latest</vt:lpstr>
      <vt:lpstr>A127861482C</vt:lpstr>
      <vt:lpstr>A127861482C_Data</vt:lpstr>
      <vt:lpstr>A127861482C_Latest</vt:lpstr>
      <vt:lpstr>A127861486L</vt:lpstr>
      <vt:lpstr>A127861486L_Data</vt:lpstr>
      <vt:lpstr>A127861486L_Latest</vt:lpstr>
      <vt:lpstr>A127861490C</vt:lpstr>
      <vt:lpstr>A127861490C_Data</vt:lpstr>
      <vt:lpstr>A127861490C_Latest</vt:lpstr>
      <vt:lpstr>A127861494L</vt:lpstr>
      <vt:lpstr>A127861494L_Data</vt:lpstr>
      <vt:lpstr>A127861494L_Latest</vt:lpstr>
      <vt:lpstr>A127861498W</vt:lpstr>
      <vt:lpstr>A127861498W_Data</vt:lpstr>
      <vt:lpstr>A127861498W_Latest</vt:lpstr>
      <vt:lpstr>A127861502A</vt:lpstr>
      <vt:lpstr>A127861502A_Data</vt:lpstr>
      <vt:lpstr>A127861502A_Latest</vt:lpstr>
      <vt:lpstr>A127861506K</vt:lpstr>
      <vt:lpstr>A127861506K_Data</vt:lpstr>
      <vt:lpstr>A127861506K_Latest</vt:lpstr>
      <vt:lpstr>A127861510A</vt:lpstr>
      <vt:lpstr>A127861510A_Data</vt:lpstr>
      <vt:lpstr>A127861510A_Latest</vt:lpstr>
      <vt:lpstr>A127861758F</vt:lpstr>
      <vt:lpstr>A127861758F_Data</vt:lpstr>
      <vt:lpstr>A127861758F_Latest</vt:lpstr>
      <vt:lpstr>A127861762W</vt:lpstr>
      <vt:lpstr>A127861762W_Data</vt:lpstr>
      <vt:lpstr>A127861762W_Latest</vt:lpstr>
      <vt:lpstr>A127861766F</vt:lpstr>
      <vt:lpstr>A127861766F_Data</vt:lpstr>
      <vt:lpstr>A127861766F_Latest</vt:lpstr>
      <vt:lpstr>A127861770W</vt:lpstr>
      <vt:lpstr>A127861770W_Data</vt:lpstr>
      <vt:lpstr>A127861770W_Latest</vt:lpstr>
      <vt:lpstr>A127861774F</vt:lpstr>
      <vt:lpstr>A127861774F_Data</vt:lpstr>
      <vt:lpstr>A127861774F_Latest</vt:lpstr>
      <vt:lpstr>A127861778R</vt:lpstr>
      <vt:lpstr>A127861778R_Data</vt:lpstr>
      <vt:lpstr>A127861778R_Latest</vt:lpstr>
      <vt:lpstr>A127861782F</vt:lpstr>
      <vt:lpstr>A127861782F_Data</vt:lpstr>
      <vt:lpstr>A127861782F_Latest</vt:lpstr>
      <vt:lpstr>A127861786R</vt:lpstr>
      <vt:lpstr>A127861786R_Data</vt:lpstr>
      <vt:lpstr>A127861786R_Latest</vt:lpstr>
      <vt:lpstr>A127861790F</vt:lpstr>
      <vt:lpstr>A127861790F_Data</vt:lpstr>
      <vt:lpstr>A127861790F_Latest</vt:lpstr>
      <vt:lpstr>A127861794R</vt:lpstr>
      <vt:lpstr>A127861794R_Data</vt:lpstr>
      <vt:lpstr>A127861794R_Latest</vt:lpstr>
      <vt:lpstr>A127861798X</vt:lpstr>
      <vt:lpstr>A127861798X_Data</vt:lpstr>
      <vt:lpstr>A127861798X_Latest</vt:lpstr>
      <vt:lpstr>A127861802C</vt:lpstr>
      <vt:lpstr>A127861802C_Data</vt:lpstr>
      <vt:lpstr>A127861802C_Latest</vt:lpstr>
      <vt:lpstr>A127861806L</vt:lpstr>
      <vt:lpstr>A127861806L_Data</vt:lpstr>
      <vt:lpstr>A127861806L_Latest</vt:lpstr>
      <vt:lpstr>A127861810C</vt:lpstr>
      <vt:lpstr>A127861810C_Data</vt:lpstr>
      <vt:lpstr>A127861810C_Latest</vt:lpstr>
      <vt:lpstr>A127861814L</vt:lpstr>
      <vt:lpstr>A127861814L_Data</vt:lpstr>
      <vt:lpstr>A127861814L_Latest</vt:lpstr>
      <vt:lpstr>A127861818W</vt:lpstr>
      <vt:lpstr>A127861818W_Data</vt:lpstr>
      <vt:lpstr>A127861818W_Latest</vt:lpstr>
      <vt:lpstr>A127861822L</vt:lpstr>
      <vt:lpstr>A127861822L_Data</vt:lpstr>
      <vt:lpstr>A127861822L_Latest</vt:lpstr>
      <vt:lpstr>A127861826W</vt:lpstr>
      <vt:lpstr>A127861826W_Data</vt:lpstr>
      <vt:lpstr>A127861826W_Latest</vt:lpstr>
      <vt:lpstr>A127861830L</vt:lpstr>
      <vt:lpstr>A127861830L_Data</vt:lpstr>
      <vt:lpstr>A127861830L_Latest</vt:lpstr>
      <vt:lpstr>A127861834W</vt:lpstr>
      <vt:lpstr>A127861834W_Data</vt:lpstr>
      <vt:lpstr>A127861834W_Latest</vt:lpstr>
      <vt:lpstr>A127861838F</vt:lpstr>
      <vt:lpstr>A127861838F_Data</vt:lpstr>
      <vt:lpstr>A127861838F_Latest</vt:lpstr>
      <vt:lpstr>A127861842W</vt:lpstr>
      <vt:lpstr>A127861842W_Data</vt:lpstr>
      <vt:lpstr>A127861842W_Latest</vt:lpstr>
      <vt:lpstr>A127861850W</vt:lpstr>
      <vt:lpstr>A127861850W_Data</vt:lpstr>
      <vt:lpstr>A127861850W_Latest</vt:lpstr>
      <vt:lpstr>A127861854F</vt:lpstr>
      <vt:lpstr>A127861854F_Data</vt:lpstr>
      <vt:lpstr>A127861854F_Latest</vt:lpstr>
      <vt:lpstr>A127861858R</vt:lpstr>
      <vt:lpstr>A127861858R_Data</vt:lpstr>
      <vt:lpstr>A127861858R_Latest</vt:lpstr>
      <vt:lpstr>A127861862F</vt:lpstr>
      <vt:lpstr>A127861862F_Data</vt:lpstr>
      <vt:lpstr>A127861862F_Latest</vt:lpstr>
      <vt:lpstr>A127861866R</vt:lpstr>
      <vt:lpstr>A127861866R_Data</vt:lpstr>
      <vt:lpstr>A127861866R_Latest</vt:lpstr>
      <vt:lpstr>A127861870F</vt:lpstr>
      <vt:lpstr>A127861870F_Data</vt:lpstr>
      <vt:lpstr>A127861870F_Latest</vt:lpstr>
      <vt:lpstr>A127861874R</vt:lpstr>
      <vt:lpstr>A127861874R_Data</vt:lpstr>
      <vt:lpstr>A127861874R_Latest</vt:lpstr>
      <vt:lpstr>A127861878X</vt:lpstr>
      <vt:lpstr>A127861878X_Data</vt:lpstr>
      <vt:lpstr>A127861878X_Latest</vt:lpstr>
      <vt:lpstr>A127861882R</vt:lpstr>
      <vt:lpstr>A127861882R_Data</vt:lpstr>
      <vt:lpstr>A127861882R_Latest</vt:lpstr>
      <vt:lpstr>A127861886X</vt:lpstr>
      <vt:lpstr>A127861886X_Data</vt:lpstr>
      <vt:lpstr>A127861886X_Latest</vt:lpstr>
      <vt:lpstr>A127861890R</vt:lpstr>
      <vt:lpstr>A127861890R_Data</vt:lpstr>
      <vt:lpstr>A127861890R_Latest</vt:lpstr>
      <vt:lpstr>A127861894X</vt:lpstr>
      <vt:lpstr>A127861894X_Data</vt:lpstr>
      <vt:lpstr>A127861894X_Latest</vt:lpstr>
      <vt:lpstr>A127861898J</vt:lpstr>
      <vt:lpstr>A127861898J_Data</vt:lpstr>
      <vt:lpstr>A127861898J_Latest</vt:lpstr>
      <vt:lpstr>A127861902L</vt:lpstr>
      <vt:lpstr>A127861902L_Data</vt:lpstr>
      <vt:lpstr>A127861902L_Latest</vt:lpstr>
      <vt:lpstr>A127861906W</vt:lpstr>
      <vt:lpstr>A127861906W_Data</vt:lpstr>
      <vt:lpstr>A127861906W_Latest</vt:lpstr>
      <vt:lpstr>A127861910L</vt:lpstr>
      <vt:lpstr>A127861910L_Data</vt:lpstr>
      <vt:lpstr>A127861910L_Latest</vt:lpstr>
      <vt:lpstr>A127861914W</vt:lpstr>
      <vt:lpstr>A127861914W_Data</vt:lpstr>
      <vt:lpstr>A127861914W_Latest</vt:lpstr>
      <vt:lpstr>A127861918F</vt:lpstr>
      <vt:lpstr>A127861918F_Data</vt:lpstr>
      <vt:lpstr>A127861918F_Latest</vt:lpstr>
      <vt:lpstr>A127861922W</vt:lpstr>
      <vt:lpstr>A127861922W_Data</vt:lpstr>
      <vt:lpstr>A127861922W_Latest</vt:lpstr>
      <vt:lpstr>A127861926F</vt:lpstr>
      <vt:lpstr>A127861926F_Data</vt:lpstr>
      <vt:lpstr>A127861926F_Latest</vt:lpstr>
      <vt:lpstr>A127861930W</vt:lpstr>
      <vt:lpstr>A127861930W_Data</vt:lpstr>
      <vt:lpstr>A127861930W_Latest</vt:lpstr>
      <vt:lpstr>A127861934F</vt:lpstr>
      <vt:lpstr>A127861934F_Data</vt:lpstr>
      <vt:lpstr>A127861934F_Latest</vt:lpstr>
      <vt:lpstr>A127861938R</vt:lpstr>
      <vt:lpstr>A127861938R_Data</vt:lpstr>
      <vt:lpstr>A127861938R_Latest</vt:lpstr>
      <vt:lpstr>A127861942F</vt:lpstr>
      <vt:lpstr>A127861942F_Data</vt:lpstr>
      <vt:lpstr>A127861942F_Latest</vt:lpstr>
      <vt:lpstr>A127861946R</vt:lpstr>
      <vt:lpstr>A127861946R_Data</vt:lpstr>
      <vt:lpstr>A127861946R_Latest</vt:lpstr>
      <vt:lpstr>A127861950F</vt:lpstr>
      <vt:lpstr>A127861950F_Data</vt:lpstr>
      <vt:lpstr>A127861950F_Latest</vt:lpstr>
      <vt:lpstr>A127861954R</vt:lpstr>
      <vt:lpstr>A127861954R_Data</vt:lpstr>
      <vt:lpstr>A127861954R_Latest</vt:lpstr>
      <vt:lpstr>A127861958X</vt:lpstr>
      <vt:lpstr>A127861958X_Data</vt:lpstr>
      <vt:lpstr>A127861958X_Latest</vt:lpstr>
      <vt:lpstr>A127861962R</vt:lpstr>
      <vt:lpstr>A127861962R_Data</vt:lpstr>
      <vt:lpstr>A127861962R_Latest</vt:lpstr>
      <vt:lpstr>A127861966X</vt:lpstr>
      <vt:lpstr>A127861966X_Data</vt:lpstr>
      <vt:lpstr>A127861966X_Latest</vt:lpstr>
      <vt:lpstr>A127861970R</vt:lpstr>
      <vt:lpstr>A127861970R_Data</vt:lpstr>
      <vt:lpstr>A127861970R_Latest</vt:lpstr>
      <vt:lpstr>A127861974X</vt:lpstr>
      <vt:lpstr>A127861974X_Data</vt:lpstr>
      <vt:lpstr>A127861974X_Latest</vt:lpstr>
      <vt:lpstr>A127861978J</vt:lpstr>
      <vt:lpstr>A127861978J_Data</vt:lpstr>
      <vt:lpstr>A127861978J_Latest</vt:lpstr>
      <vt:lpstr>A127861982X</vt:lpstr>
      <vt:lpstr>A127861982X_Data</vt:lpstr>
      <vt:lpstr>A127861982X_Latest</vt:lpstr>
      <vt:lpstr>A127862922R</vt:lpstr>
      <vt:lpstr>A127862922R_Data</vt:lpstr>
      <vt:lpstr>A127862922R_Latest</vt:lpstr>
      <vt:lpstr>A127862926X</vt:lpstr>
      <vt:lpstr>A127862926X_Data</vt:lpstr>
      <vt:lpstr>A127862926X_Latest</vt:lpstr>
      <vt:lpstr>A127862930R</vt:lpstr>
      <vt:lpstr>A127862930R_Data</vt:lpstr>
      <vt:lpstr>A127862930R_Latest</vt:lpstr>
      <vt:lpstr>A127862934X</vt:lpstr>
      <vt:lpstr>A127862934X_Data</vt:lpstr>
      <vt:lpstr>A127862934X_Latest</vt:lpstr>
      <vt:lpstr>A127862938J</vt:lpstr>
      <vt:lpstr>A127862938J_Data</vt:lpstr>
      <vt:lpstr>A127862938J_Latest</vt:lpstr>
      <vt:lpstr>A127862942X</vt:lpstr>
      <vt:lpstr>A127862942X_Data</vt:lpstr>
      <vt:lpstr>A127862942X_Latest</vt:lpstr>
      <vt:lpstr>A127862946J</vt:lpstr>
      <vt:lpstr>A127862946J_Data</vt:lpstr>
      <vt:lpstr>A127862946J_Latest</vt:lpstr>
      <vt:lpstr>A127863154C</vt:lpstr>
      <vt:lpstr>A127863154C_Data</vt:lpstr>
      <vt:lpstr>A127863154C_Latest</vt:lpstr>
      <vt:lpstr>A127863158L</vt:lpstr>
      <vt:lpstr>A127863158L_Data</vt:lpstr>
      <vt:lpstr>A127863158L_Latest</vt:lpstr>
      <vt:lpstr>A127863162C</vt:lpstr>
      <vt:lpstr>A127863162C_Data</vt:lpstr>
      <vt:lpstr>A127863162C_Latest</vt:lpstr>
      <vt:lpstr>A127863166L</vt:lpstr>
      <vt:lpstr>A127863166L_Data</vt:lpstr>
      <vt:lpstr>A127863166L_Latest</vt:lpstr>
      <vt:lpstr>A127863170C</vt:lpstr>
      <vt:lpstr>A127863170C_Data</vt:lpstr>
      <vt:lpstr>A127863170C_Latest</vt:lpstr>
      <vt:lpstr>A127863174L</vt:lpstr>
      <vt:lpstr>A127863174L_Data</vt:lpstr>
      <vt:lpstr>A127863174L_Latest</vt:lpstr>
      <vt:lpstr>A127863178W</vt:lpstr>
      <vt:lpstr>A127863178W_Data</vt:lpstr>
      <vt:lpstr>A127863178W_Latest</vt:lpstr>
      <vt:lpstr>A127863182L</vt:lpstr>
      <vt:lpstr>A127863182L_Data</vt:lpstr>
      <vt:lpstr>A127863182L_Latest</vt:lpstr>
      <vt:lpstr>A127863186W</vt:lpstr>
      <vt:lpstr>A127863186W_Data</vt:lpstr>
      <vt:lpstr>A127863186W_Latest</vt:lpstr>
      <vt:lpstr>A127863190L</vt:lpstr>
      <vt:lpstr>A127863190L_Data</vt:lpstr>
      <vt:lpstr>A127863190L_Latest</vt:lpstr>
      <vt:lpstr>A127863194W</vt:lpstr>
      <vt:lpstr>A127863194W_Data</vt:lpstr>
      <vt:lpstr>A127863194W_Latest</vt:lpstr>
      <vt:lpstr>A127863198F</vt:lpstr>
      <vt:lpstr>A127863198F_Data</vt:lpstr>
      <vt:lpstr>A127863198F_Latest</vt:lpstr>
      <vt:lpstr>A127863202K</vt:lpstr>
      <vt:lpstr>A127863202K_Data</vt:lpstr>
      <vt:lpstr>A127863202K_Latest</vt:lpstr>
      <vt:lpstr>A127863206V</vt:lpstr>
      <vt:lpstr>A127863206V_Data</vt:lpstr>
      <vt:lpstr>A127863206V_Latest</vt:lpstr>
      <vt:lpstr>A127863210K</vt:lpstr>
      <vt:lpstr>A127863210K_Data</vt:lpstr>
      <vt:lpstr>A127863210K_Latest</vt:lpstr>
      <vt:lpstr>A127863214V</vt:lpstr>
      <vt:lpstr>A127863214V_Data</vt:lpstr>
      <vt:lpstr>A127863214V_Latest</vt:lpstr>
      <vt:lpstr>A127863218C</vt:lpstr>
      <vt:lpstr>A127863218C_Data</vt:lpstr>
      <vt:lpstr>A127863218C_Latest</vt:lpstr>
      <vt:lpstr>A127863226C</vt:lpstr>
      <vt:lpstr>A127863226C_Data</vt:lpstr>
      <vt:lpstr>A127863226C_Latest</vt:lpstr>
      <vt:lpstr>A127863230V</vt:lpstr>
      <vt:lpstr>A127863230V_Data</vt:lpstr>
      <vt:lpstr>A127863230V_Latest</vt:lpstr>
      <vt:lpstr>A127863234C</vt:lpstr>
      <vt:lpstr>A127863234C_Data</vt:lpstr>
      <vt:lpstr>A127863234C_Latest</vt:lpstr>
      <vt:lpstr>A127863238L</vt:lpstr>
      <vt:lpstr>A127863238L_Data</vt:lpstr>
      <vt:lpstr>A127863238L_Latest</vt:lpstr>
      <vt:lpstr>A127863242C</vt:lpstr>
      <vt:lpstr>A127863242C_Data</vt:lpstr>
      <vt:lpstr>A127863242C_Latest</vt:lpstr>
      <vt:lpstr>A127863246L</vt:lpstr>
      <vt:lpstr>A127863246L_Data</vt:lpstr>
      <vt:lpstr>A127863246L_Latest</vt:lpstr>
      <vt:lpstr>A127863250C</vt:lpstr>
      <vt:lpstr>A127863250C_Data</vt:lpstr>
      <vt:lpstr>A127863250C_Latest</vt:lpstr>
      <vt:lpstr>A127863254L</vt:lpstr>
      <vt:lpstr>A127863254L_Data</vt:lpstr>
      <vt:lpstr>A127863254L_Latest</vt:lpstr>
      <vt:lpstr>A127863258W</vt:lpstr>
      <vt:lpstr>A127863258W_Data</vt:lpstr>
      <vt:lpstr>A127863258W_Latest</vt:lpstr>
      <vt:lpstr>A127863262L</vt:lpstr>
      <vt:lpstr>A127863262L_Data</vt:lpstr>
      <vt:lpstr>A127863262L_Latest</vt:lpstr>
      <vt:lpstr>A127863266W</vt:lpstr>
      <vt:lpstr>A127863266W_Data</vt:lpstr>
      <vt:lpstr>A127863266W_Latest</vt:lpstr>
      <vt:lpstr>A127863270L</vt:lpstr>
      <vt:lpstr>A127863270L_Data</vt:lpstr>
      <vt:lpstr>A127863270L_Latest</vt:lpstr>
      <vt:lpstr>A127863274W</vt:lpstr>
      <vt:lpstr>A127863274W_Data</vt:lpstr>
      <vt:lpstr>A127863274W_Latest</vt:lpstr>
      <vt:lpstr>A127863278F</vt:lpstr>
      <vt:lpstr>A127863278F_Data</vt:lpstr>
      <vt:lpstr>A127863278F_Latest</vt:lpstr>
      <vt:lpstr>A127863282W</vt:lpstr>
      <vt:lpstr>A127863282W_Data</vt:lpstr>
      <vt:lpstr>A127863282W_Latest</vt:lpstr>
      <vt:lpstr>A127863286F</vt:lpstr>
      <vt:lpstr>A127863286F_Data</vt:lpstr>
      <vt:lpstr>A127863286F_Latest</vt:lpstr>
      <vt:lpstr>A127863290W</vt:lpstr>
      <vt:lpstr>A127863290W_Data</vt:lpstr>
      <vt:lpstr>A127863290W_Latest</vt:lpstr>
      <vt:lpstr>A127863294F</vt:lpstr>
      <vt:lpstr>A127863294F_Data</vt:lpstr>
      <vt:lpstr>A127863294F_Latest</vt:lpstr>
      <vt:lpstr>A127863298R</vt:lpstr>
      <vt:lpstr>A127863298R_Data</vt:lpstr>
      <vt:lpstr>A127863298R_Latest</vt:lpstr>
      <vt:lpstr>A127863302V</vt:lpstr>
      <vt:lpstr>A127863302V_Data</vt:lpstr>
      <vt:lpstr>A127863302V_Latest</vt:lpstr>
      <vt:lpstr>A127863306C</vt:lpstr>
      <vt:lpstr>A127863306C_Data</vt:lpstr>
      <vt:lpstr>A127863306C_Latest</vt:lpstr>
      <vt:lpstr>A127863310V</vt:lpstr>
      <vt:lpstr>A127863310V_Data</vt:lpstr>
      <vt:lpstr>A127863310V_Latest</vt:lpstr>
      <vt:lpstr>A127863314C</vt:lpstr>
      <vt:lpstr>A127863314C_Data</vt:lpstr>
      <vt:lpstr>A127863314C_Latest</vt:lpstr>
      <vt:lpstr>A127863318L</vt:lpstr>
      <vt:lpstr>A127863318L_Data</vt:lpstr>
      <vt:lpstr>A127863318L_Latest</vt:lpstr>
      <vt:lpstr>A127863322C</vt:lpstr>
      <vt:lpstr>A127863322C_Data</vt:lpstr>
      <vt:lpstr>A127863322C_Latest</vt:lpstr>
      <vt:lpstr>A127863326L</vt:lpstr>
      <vt:lpstr>A127863326L_Data</vt:lpstr>
      <vt:lpstr>A127863326L_Latest</vt:lpstr>
      <vt:lpstr>A127863330C</vt:lpstr>
      <vt:lpstr>A127863330C_Data</vt:lpstr>
      <vt:lpstr>A127863330C_Latest</vt:lpstr>
      <vt:lpstr>A127863334L</vt:lpstr>
      <vt:lpstr>A127863334L_Data</vt:lpstr>
      <vt:lpstr>A127863334L_Latest</vt:lpstr>
      <vt:lpstr>A127863338W</vt:lpstr>
      <vt:lpstr>A127863338W_Data</vt:lpstr>
      <vt:lpstr>A127863338W_Latest</vt:lpstr>
      <vt:lpstr>A127863342L</vt:lpstr>
      <vt:lpstr>A127863342L_Data</vt:lpstr>
      <vt:lpstr>A127863342L_Latest</vt:lpstr>
      <vt:lpstr>A127863346W</vt:lpstr>
      <vt:lpstr>A127863346W_Data</vt:lpstr>
      <vt:lpstr>A127863346W_Latest</vt:lpstr>
      <vt:lpstr>A127863350L</vt:lpstr>
      <vt:lpstr>A127863350L_Data</vt:lpstr>
      <vt:lpstr>A127863350L_Latest</vt:lpstr>
      <vt:lpstr>A127863354W</vt:lpstr>
      <vt:lpstr>A127863354W_Data</vt:lpstr>
      <vt:lpstr>A127863354W_Latest</vt:lpstr>
      <vt:lpstr>A127863358F</vt:lpstr>
      <vt:lpstr>A127863358F_Data</vt:lpstr>
      <vt:lpstr>A127863358F_Latest</vt:lpstr>
      <vt:lpstr>A127863362W</vt:lpstr>
      <vt:lpstr>A127863362W_Data</vt:lpstr>
      <vt:lpstr>A127863362W_Latest</vt:lpstr>
      <vt:lpstr>A127863366F</vt:lpstr>
      <vt:lpstr>A127863366F_Data</vt:lpstr>
      <vt:lpstr>A127863366F_Latest</vt:lpstr>
      <vt:lpstr>A127863370W</vt:lpstr>
      <vt:lpstr>A127863370W_Data</vt:lpstr>
      <vt:lpstr>A127863370W_Latest</vt:lpstr>
      <vt:lpstr>A127863374F</vt:lpstr>
      <vt:lpstr>A127863374F_Data</vt:lpstr>
      <vt:lpstr>A127863374F_Latest</vt:lpstr>
      <vt:lpstr>A127863378R</vt:lpstr>
      <vt:lpstr>A127863378R_Data</vt:lpstr>
      <vt:lpstr>A127863378R_Latest</vt:lpstr>
      <vt:lpstr>A127863382F</vt:lpstr>
      <vt:lpstr>A127863382F_Data</vt:lpstr>
      <vt:lpstr>A127863382F_Latest</vt:lpstr>
      <vt:lpstr>A127863386R</vt:lpstr>
      <vt:lpstr>A127863386R_Data</vt:lpstr>
      <vt:lpstr>A127863386R_Latest</vt:lpstr>
      <vt:lpstr>A127863390F</vt:lpstr>
      <vt:lpstr>A127863390F_Data</vt:lpstr>
      <vt:lpstr>A127863390F_Latest</vt:lpstr>
      <vt:lpstr>A127863394R</vt:lpstr>
      <vt:lpstr>A127863394R_Data</vt:lpstr>
      <vt:lpstr>A127863394R_Latest</vt:lpstr>
      <vt:lpstr>A127863398X</vt:lpstr>
      <vt:lpstr>A127863398X_Data</vt:lpstr>
      <vt:lpstr>A127863398X_Latest</vt:lpstr>
      <vt:lpstr>A127864462X</vt:lpstr>
      <vt:lpstr>A127864462X_Data</vt:lpstr>
      <vt:lpstr>A127864462X_Latest</vt:lpstr>
      <vt:lpstr>A127864466J</vt:lpstr>
      <vt:lpstr>A127864466J_Data</vt:lpstr>
      <vt:lpstr>A127864466J_Latest</vt:lpstr>
      <vt:lpstr>A127864470X</vt:lpstr>
      <vt:lpstr>A127864470X_Data</vt:lpstr>
      <vt:lpstr>A127864470X_Latest</vt:lpstr>
      <vt:lpstr>A127864474J</vt:lpstr>
      <vt:lpstr>A127864474J_Data</vt:lpstr>
      <vt:lpstr>A127864474J_Latest</vt:lpstr>
      <vt:lpstr>A127864478T</vt:lpstr>
      <vt:lpstr>A127864478T_Data</vt:lpstr>
      <vt:lpstr>A127864478T_Latest</vt:lpstr>
      <vt:lpstr>A127864482J</vt:lpstr>
      <vt:lpstr>A127864482J_Data</vt:lpstr>
      <vt:lpstr>A127864482J_Latest</vt:lpstr>
      <vt:lpstr>A127864486T</vt:lpstr>
      <vt:lpstr>A127864486T_Data</vt:lpstr>
      <vt:lpstr>A127864486T_Latest</vt:lpstr>
      <vt:lpstr>A127864702X</vt:lpstr>
      <vt:lpstr>A127864702X_Data</vt:lpstr>
      <vt:lpstr>A127864702X_Latest</vt:lpstr>
      <vt:lpstr>A127864706J</vt:lpstr>
      <vt:lpstr>A127864706J_Data</vt:lpstr>
      <vt:lpstr>A127864706J_Latest</vt:lpstr>
      <vt:lpstr>A127864710X</vt:lpstr>
      <vt:lpstr>A127864710X_Data</vt:lpstr>
      <vt:lpstr>A127864710X_Latest</vt:lpstr>
      <vt:lpstr>A127864714J</vt:lpstr>
      <vt:lpstr>A127864714J_Data</vt:lpstr>
      <vt:lpstr>A127864714J_Latest</vt:lpstr>
      <vt:lpstr>A127864718T</vt:lpstr>
      <vt:lpstr>A127864718T_Data</vt:lpstr>
      <vt:lpstr>A127864718T_Latest</vt:lpstr>
      <vt:lpstr>A127864726T</vt:lpstr>
      <vt:lpstr>A127864726T_Data</vt:lpstr>
      <vt:lpstr>A127864726T_Latest</vt:lpstr>
      <vt:lpstr>A127864730J</vt:lpstr>
      <vt:lpstr>A127864730J_Data</vt:lpstr>
      <vt:lpstr>A127864730J_Latest</vt:lpstr>
      <vt:lpstr>A127864734T</vt:lpstr>
      <vt:lpstr>A127864734T_Data</vt:lpstr>
      <vt:lpstr>A127864734T_Latest</vt:lpstr>
      <vt:lpstr>A127864738A</vt:lpstr>
      <vt:lpstr>A127864738A_Data</vt:lpstr>
      <vt:lpstr>A127864738A_Latest</vt:lpstr>
      <vt:lpstr>A127864742T</vt:lpstr>
      <vt:lpstr>A127864742T_Data</vt:lpstr>
      <vt:lpstr>A127864742T_Latest</vt:lpstr>
      <vt:lpstr>A127864746A</vt:lpstr>
      <vt:lpstr>A127864746A_Data</vt:lpstr>
      <vt:lpstr>A127864746A_Latest</vt:lpstr>
      <vt:lpstr>A127864750T</vt:lpstr>
      <vt:lpstr>A127864750T_Data</vt:lpstr>
      <vt:lpstr>A127864750T_Latest</vt:lpstr>
      <vt:lpstr>A127864754A</vt:lpstr>
      <vt:lpstr>A127864754A_Data</vt:lpstr>
      <vt:lpstr>A127864754A_Latest</vt:lpstr>
      <vt:lpstr>A127864758K</vt:lpstr>
      <vt:lpstr>A127864758K_Data</vt:lpstr>
      <vt:lpstr>A127864758K_Latest</vt:lpstr>
      <vt:lpstr>A127864762A</vt:lpstr>
      <vt:lpstr>A127864762A_Data</vt:lpstr>
      <vt:lpstr>A127864762A_Latest</vt:lpstr>
      <vt:lpstr>A127864766K</vt:lpstr>
      <vt:lpstr>A127864766K_Data</vt:lpstr>
      <vt:lpstr>A127864766K_Latest</vt:lpstr>
      <vt:lpstr>A127864770A</vt:lpstr>
      <vt:lpstr>A127864770A_Data</vt:lpstr>
      <vt:lpstr>A127864770A_Latest</vt:lpstr>
      <vt:lpstr>A127864774K</vt:lpstr>
      <vt:lpstr>A127864774K_Data</vt:lpstr>
      <vt:lpstr>A127864774K_Latest</vt:lpstr>
      <vt:lpstr>A127864778V</vt:lpstr>
      <vt:lpstr>A127864778V_Data</vt:lpstr>
      <vt:lpstr>A127864778V_Latest</vt:lpstr>
      <vt:lpstr>A127864782K</vt:lpstr>
      <vt:lpstr>A127864782K_Data</vt:lpstr>
      <vt:lpstr>A127864782K_Latest</vt:lpstr>
      <vt:lpstr>A127864786V</vt:lpstr>
      <vt:lpstr>A127864786V_Data</vt:lpstr>
      <vt:lpstr>A127864786V_Latest</vt:lpstr>
      <vt:lpstr>A127864794V</vt:lpstr>
      <vt:lpstr>A127864794V_Data</vt:lpstr>
      <vt:lpstr>A127864794V_Latest</vt:lpstr>
      <vt:lpstr>A127864798C</vt:lpstr>
      <vt:lpstr>A127864798C_Data</vt:lpstr>
      <vt:lpstr>A127864798C_Latest</vt:lpstr>
      <vt:lpstr>A127864802J</vt:lpstr>
      <vt:lpstr>A127864802J_Data</vt:lpstr>
      <vt:lpstr>A127864802J_Latest</vt:lpstr>
      <vt:lpstr>A127864806T</vt:lpstr>
      <vt:lpstr>A127864806T_Data</vt:lpstr>
      <vt:lpstr>A127864806T_Latest</vt:lpstr>
      <vt:lpstr>A127864810J</vt:lpstr>
      <vt:lpstr>A127864810J_Data</vt:lpstr>
      <vt:lpstr>A127864810J_Latest</vt:lpstr>
      <vt:lpstr>A127864814T</vt:lpstr>
      <vt:lpstr>A127864814T_Data</vt:lpstr>
      <vt:lpstr>A127864814T_Latest</vt:lpstr>
      <vt:lpstr>A127864818A</vt:lpstr>
      <vt:lpstr>A127864818A_Data</vt:lpstr>
      <vt:lpstr>A127864818A_Latest</vt:lpstr>
      <vt:lpstr>A127864822T</vt:lpstr>
      <vt:lpstr>A127864822T_Data</vt:lpstr>
      <vt:lpstr>A127864822T_Latest</vt:lpstr>
      <vt:lpstr>A127864826A</vt:lpstr>
      <vt:lpstr>A127864826A_Data</vt:lpstr>
      <vt:lpstr>A127864826A_Latest</vt:lpstr>
      <vt:lpstr>A127864830T</vt:lpstr>
      <vt:lpstr>A127864830T_Data</vt:lpstr>
      <vt:lpstr>A127864830T_Latest</vt:lpstr>
      <vt:lpstr>A127864834A</vt:lpstr>
      <vt:lpstr>A127864834A_Data</vt:lpstr>
      <vt:lpstr>A127864834A_Latest</vt:lpstr>
      <vt:lpstr>A127864838K</vt:lpstr>
      <vt:lpstr>A127864838K_Data</vt:lpstr>
      <vt:lpstr>A127864838K_Latest</vt:lpstr>
      <vt:lpstr>A127864842A</vt:lpstr>
      <vt:lpstr>A127864842A_Data</vt:lpstr>
      <vt:lpstr>A127864842A_Latest</vt:lpstr>
      <vt:lpstr>A127864846K</vt:lpstr>
      <vt:lpstr>A127864846K_Data</vt:lpstr>
      <vt:lpstr>A127864846K_Latest</vt:lpstr>
      <vt:lpstr>A127864850A</vt:lpstr>
      <vt:lpstr>A127864850A_Data</vt:lpstr>
      <vt:lpstr>A127864850A_Latest</vt:lpstr>
      <vt:lpstr>A127864854K</vt:lpstr>
      <vt:lpstr>A127864854K_Data</vt:lpstr>
      <vt:lpstr>A127864854K_Latest</vt:lpstr>
      <vt:lpstr>A127864858V</vt:lpstr>
      <vt:lpstr>A127864858V_Data</vt:lpstr>
      <vt:lpstr>A127864858V_Latest</vt:lpstr>
      <vt:lpstr>A127864862K</vt:lpstr>
      <vt:lpstr>A127864862K_Data</vt:lpstr>
      <vt:lpstr>A127864862K_Latest</vt:lpstr>
      <vt:lpstr>A127864866V</vt:lpstr>
      <vt:lpstr>A127864866V_Data</vt:lpstr>
      <vt:lpstr>A127864866V_Latest</vt:lpstr>
      <vt:lpstr>A127864870K</vt:lpstr>
      <vt:lpstr>A127864870K_Data</vt:lpstr>
      <vt:lpstr>A127864870K_Latest</vt:lpstr>
      <vt:lpstr>A127864874V</vt:lpstr>
      <vt:lpstr>A127864874V_Data</vt:lpstr>
      <vt:lpstr>A127864874V_Latest</vt:lpstr>
      <vt:lpstr>A127864878C</vt:lpstr>
      <vt:lpstr>A127864878C_Data</vt:lpstr>
      <vt:lpstr>A127864878C_Latest</vt:lpstr>
      <vt:lpstr>A127864882V</vt:lpstr>
      <vt:lpstr>A127864882V_Data</vt:lpstr>
      <vt:lpstr>A127864882V_Latest</vt:lpstr>
      <vt:lpstr>A127864886C</vt:lpstr>
      <vt:lpstr>A127864886C_Data</vt:lpstr>
      <vt:lpstr>A127864886C_Latest</vt:lpstr>
      <vt:lpstr>A127864890V</vt:lpstr>
      <vt:lpstr>A127864890V_Data</vt:lpstr>
      <vt:lpstr>A127864890V_Latest</vt:lpstr>
      <vt:lpstr>A127864894C</vt:lpstr>
      <vt:lpstr>A127864894C_Data</vt:lpstr>
      <vt:lpstr>A127864894C_Latest</vt:lpstr>
      <vt:lpstr>A127864898L</vt:lpstr>
      <vt:lpstr>A127864898L_Data</vt:lpstr>
      <vt:lpstr>A127864898L_Latest</vt:lpstr>
      <vt:lpstr>A127864902T</vt:lpstr>
      <vt:lpstr>A127864902T_Data</vt:lpstr>
      <vt:lpstr>A127864902T_Latest</vt:lpstr>
      <vt:lpstr>A127864910T</vt:lpstr>
      <vt:lpstr>A127864910T_Data</vt:lpstr>
      <vt:lpstr>A127864910T_Latest</vt:lpstr>
      <vt:lpstr>A127864914A</vt:lpstr>
      <vt:lpstr>A127864914A_Data</vt:lpstr>
      <vt:lpstr>A127864914A_Latest</vt:lpstr>
      <vt:lpstr>A127864918K</vt:lpstr>
      <vt:lpstr>A127864918K_Data</vt:lpstr>
      <vt:lpstr>A127864918K_Latest</vt:lpstr>
      <vt:lpstr>A127864922A</vt:lpstr>
      <vt:lpstr>A127864922A_Data</vt:lpstr>
      <vt:lpstr>A127864922A_Latest</vt:lpstr>
      <vt:lpstr>A127864926K</vt:lpstr>
      <vt:lpstr>A127864926K_Data</vt:lpstr>
      <vt:lpstr>A127864926K_Latest</vt:lpstr>
      <vt:lpstr>A127864930A</vt:lpstr>
      <vt:lpstr>A127864930A_Data</vt:lpstr>
      <vt:lpstr>A127864930A_Latest</vt:lpstr>
      <vt:lpstr>A127864950K</vt:lpstr>
      <vt:lpstr>A127864950K_Data</vt:lpstr>
      <vt:lpstr>A127864950K_Latest</vt:lpstr>
      <vt:lpstr>A127865978F</vt:lpstr>
      <vt:lpstr>A127865978F_Data</vt:lpstr>
      <vt:lpstr>A127865978F_Latest</vt:lpstr>
      <vt:lpstr>A127865982W</vt:lpstr>
      <vt:lpstr>A127865982W_Data</vt:lpstr>
      <vt:lpstr>A127865982W_Latest</vt:lpstr>
      <vt:lpstr>A127865986F</vt:lpstr>
      <vt:lpstr>A127865986F_Data</vt:lpstr>
      <vt:lpstr>A127865986F_Latest</vt:lpstr>
      <vt:lpstr>A127866258A</vt:lpstr>
      <vt:lpstr>A127866258A_Data</vt:lpstr>
      <vt:lpstr>A127866258A_Latest</vt:lpstr>
      <vt:lpstr>A127866262T</vt:lpstr>
      <vt:lpstr>A127866262T_Data</vt:lpstr>
      <vt:lpstr>A127866262T_Latest</vt:lpstr>
      <vt:lpstr>A127866266A</vt:lpstr>
      <vt:lpstr>A127866266A_Data</vt:lpstr>
      <vt:lpstr>A127866266A_Latest</vt:lpstr>
      <vt:lpstr>A127866270T</vt:lpstr>
      <vt:lpstr>A127866270T_Data</vt:lpstr>
      <vt:lpstr>A127866270T_Latest</vt:lpstr>
      <vt:lpstr>A127866274A</vt:lpstr>
      <vt:lpstr>A127866274A_Data</vt:lpstr>
      <vt:lpstr>A127866274A_Latest</vt:lpstr>
      <vt:lpstr>A127866278K</vt:lpstr>
      <vt:lpstr>A127866278K_Data</vt:lpstr>
      <vt:lpstr>A127866278K_Latest</vt:lpstr>
      <vt:lpstr>A127866282A</vt:lpstr>
      <vt:lpstr>A127866282A_Data</vt:lpstr>
      <vt:lpstr>A127866282A_Latest</vt:lpstr>
      <vt:lpstr>A127866286K</vt:lpstr>
      <vt:lpstr>A127866286K_Data</vt:lpstr>
      <vt:lpstr>A127866286K_Latest</vt:lpstr>
      <vt:lpstr>A127866290A</vt:lpstr>
      <vt:lpstr>A127866290A_Data</vt:lpstr>
      <vt:lpstr>A127866290A_Latest</vt:lpstr>
      <vt:lpstr>A127866294K</vt:lpstr>
      <vt:lpstr>A127866294K_Data</vt:lpstr>
      <vt:lpstr>A127866294K_Latest</vt:lpstr>
      <vt:lpstr>A127866298V</vt:lpstr>
      <vt:lpstr>A127866298V_Data</vt:lpstr>
      <vt:lpstr>A127866298V_Latest</vt:lpstr>
      <vt:lpstr>A127866302X</vt:lpstr>
      <vt:lpstr>A127866302X_Data</vt:lpstr>
      <vt:lpstr>A127866302X_Latest</vt:lpstr>
      <vt:lpstr>A127866306J</vt:lpstr>
      <vt:lpstr>A127866306J_Data</vt:lpstr>
      <vt:lpstr>A127866306J_Latest</vt:lpstr>
      <vt:lpstr>A127866310X</vt:lpstr>
      <vt:lpstr>A127866310X_Data</vt:lpstr>
      <vt:lpstr>A127866310X_Latest</vt:lpstr>
      <vt:lpstr>A127866314J</vt:lpstr>
      <vt:lpstr>A127866314J_Data</vt:lpstr>
      <vt:lpstr>A127866314J_Latest</vt:lpstr>
      <vt:lpstr>A127866318T</vt:lpstr>
      <vt:lpstr>A127866318T_Data</vt:lpstr>
      <vt:lpstr>A127866318T_Latest</vt:lpstr>
      <vt:lpstr>A127866322J</vt:lpstr>
      <vt:lpstr>A127866322J_Data</vt:lpstr>
      <vt:lpstr>A127866322J_Latest</vt:lpstr>
      <vt:lpstr>A127866326T</vt:lpstr>
      <vt:lpstr>A127866326T_Data</vt:lpstr>
      <vt:lpstr>A127866326T_Latest</vt:lpstr>
      <vt:lpstr>A127866330J</vt:lpstr>
      <vt:lpstr>A127866330J_Data</vt:lpstr>
      <vt:lpstr>A127866330J_Latest</vt:lpstr>
      <vt:lpstr>A127866334T</vt:lpstr>
      <vt:lpstr>A127866334T_Data</vt:lpstr>
      <vt:lpstr>A127866334T_Latest</vt:lpstr>
      <vt:lpstr>A127866338A</vt:lpstr>
      <vt:lpstr>A127866338A_Data</vt:lpstr>
      <vt:lpstr>A127866338A_Latest</vt:lpstr>
      <vt:lpstr>A127866342T</vt:lpstr>
      <vt:lpstr>A127866342T_Data</vt:lpstr>
      <vt:lpstr>A127866342T_Latest</vt:lpstr>
      <vt:lpstr>A127866346A</vt:lpstr>
      <vt:lpstr>A127866346A_Data</vt:lpstr>
      <vt:lpstr>A127866346A_Latest</vt:lpstr>
      <vt:lpstr>A127866350T</vt:lpstr>
      <vt:lpstr>A127866350T_Data</vt:lpstr>
      <vt:lpstr>A127866350T_Latest</vt:lpstr>
      <vt:lpstr>A127866354A</vt:lpstr>
      <vt:lpstr>A127866354A_Data</vt:lpstr>
      <vt:lpstr>A127866354A_Latest</vt:lpstr>
      <vt:lpstr>A127866358K</vt:lpstr>
      <vt:lpstr>A127866358K_Data</vt:lpstr>
      <vt:lpstr>A127866358K_Latest</vt:lpstr>
      <vt:lpstr>A127866362A</vt:lpstr>
      <vt:lpstr>A127866362A_Data</vt:lpstr>
      <vt:lpstr>A127866362A_Latest</vt:lpstr>
      <vt:lpstr>A127866366K</vt:lpstr>
      <vt:lpstr>A127866366K_Data</vt:lpstr>
      <vt:lpstr>A127866366K_Latest</vt:lpstr>
      <vt:lpstr>A127866370A</vt:lpstr>
      <vt:lpstr>A127866370A_Data</vt:lpstr>
      <vt:lpstr>A127866370A_Latest</vt:lpstr>
      <vt:lpstr>A127866374K</vt:lpstr>
      <vt:lpstr>A127866374K_Data</vt:lpstr>
      <vt:lpstr>A127866374K_Latest</vt:lpstr>
      <vt:lpstr>A127866378V</vt:lpstr>
      <vt:lpstr>A127866378V_Data</vt:lpstr>
      <vt:lpstr>A127866378V_Latest</vt:lpstr>
      <vt:lpstr>A127866382K</vt:lpstr>
      <vt:lpstr>A127866382K_Data</vt:lpstr>
      <vt:lpstr>A127866382K_Latest</vt:lpstr>
      <vt:lpstr>A127866386V</vt:lpstr>
      <vt:lpstr>A127866386V_Data</vt:lpstr>
      <vt:lpstr>A127866386V_Latest</vt:lpstr>
      <vt:lpstr>A127866390K</vt:lpstr>
      <vt:lpstr>A127866390K_Data</vt:lpstr>
      <vt:lpstr>A127866390K_Latest</vt:lpstr>
      <vt:lpstr>A127866394V</vt:lpstr>
      <vt:lpstr>A127866394V_Data</vt:lpstr>
      <vt:lpstr>A127866394V_Latest</vt:lpstr>
      <vt:lpstr>A127866398C</vt:lpstr>
      <vt:lpstr>A127866398C_Data</vt:lpstr>
      <vt:lpstr>A127866398C_Latest</vt:lpstr>
      <vt:lpstr>A127866402J</vt:lpstr>
      <vt:lpstr>A127866402J_Data</vt:lpstr>
      <vt:lpstr>A127866402J_Latest</vt:lpstr>
      <vt:lpstr>A127866406T</vt:lpstr>
      <vt:lpstr>A127866406T_Data</vt:lpstr>
      <vt:lpstr>A127866406T_Latest</vt:lpstr>
      <vt:lpstr>A127866410J</vt:lpstr>
      <vt:lpstr>A127866410J_Data</vt:lpstr>
      <vt:lpstr>A127866410J_Latest</vt:lpstr>
      <vt:lpstr>A127866414T</vt:lpstr>
      <vt:lpstr>A127866414T_Data</vt:lpstr>
      <vt:lpstr>A127866414T_Latest</vt:lpstr>
      <vt:lpstr>A127866418A</vt:lpstr>
      <vt:lpstr>A127866418A_Data</vt:lpstr>
      <vt:lpstr>A127866418A_Latest</vt:lpstr>
      <vt:lpstr>A127866422T</vt:lpstr>
      <vt:lpstr>A127866422T_Data</vt:lpstr>
      <vt:lpstr>A127866422T_Latest</vt:lpstr>
      <vt:lpstr>A127866426A</vt:lpstr>
      <vt:lpstr>A127866426A_Data</vt:lpstr>
      <vt:lpstr>A127866426A_Latest</vt:lpstr>
      <vt:lpstr>A127866430T</vt:lpstr>
      <vt:lpstr>A127866430T_Data</vt:lpstr>
      <vt:lpstr>A127866430T_Latest</vt:lpstr>
      <vt:lpstr>A127866434A</vt:lpstr>
      <vt:lpstr>A127866434A_Data</vt:lpstr>
      <vt:lpstr>A127866434A_Latest</vt:lpstr>
      <vt:lpstr>A127866438K</vt:lpstr>
      <vt:lpstr>A127866438K_Data</vt:lpstr>
      <vt:lpstr>A127866438K_Latest</vt:lpstr>
      <vt:lpstr>A127866442A</vt:lpstr>
      <vt:lpstr>A127866442A_Data</vt:lpstr>
      <vt:lpstr>A127866442A_Latest</vt:lpstr>
      <vt:lpstr>A127866446K</vt:lpstr>
      <vt:lpstr>A127866446K_Data</vt:lpstr>
      <vt:lpstr>A127866446K_Latest</vt:lpstr>
      <vt:lpstr>A127866454K</vt:lpstr>
      <vt:lpstr>A127866454K_Data</vt:lpstr>
      <vt:lpstr>A127866454K_Latest</vt:lpstr>
      <vt:lpstr>A127866458V</vt:lpstr>
      <vt:lpstr>A127866458V_Data</vt:lpstr>
      <vt:lpstr>A127866458V_Latest</vt:lpstr>
      <vt:lpstr>A127866462K</vt:lpstr>
      <vt:lpstr>A127866462K_Data</vt:lpstr>
      <vt:lpstr>A127866462K_Latest</vt:lpstr>
      <vt:lpstr>A127866466V</vt:lpstr>
      <vt:lpstr>A127866466V_Data</vt:lpstr>
      <vt:lpstr>A127866466V_Latest</vt:lpstr>
      <vt:lpstr>A127866470K</vt:lpstr>
      <vt:lpstr>A127866470K_Data</vt:lpstr>
      <vt:lpstr>A127866470K_Latest</vt:lpstr>
      <vt:lpstr>A127866482V</vt:lpstr>
      <vt:lpstr>A127866482V_Data</vt:lpstr>
      <vt:lpstr>A127866482V_Latest</vt:lpstr>
      <vt:lpstr>A127867514V</vt:lpstr>
      <vt:lpstr>A127867514V_Data</vt:lpstr>
      <vt:lpstr>A127867514V_Latest</vt:lpstr>
      <vt:lpstr>A127867518C</vt:lpstr>
      <vt:lpstr>A127867518C_Data</vt:lpstr>
      <vt:lpstr>A127867518C_Latest</vt:lpstr>
      <vt:lpstr>A127867522V</vt:lpstr>
      <vt:lpstr>A127867522V_Data</vt:lpstr>
      <vt:lpstr>A127867522V_Latest</vt:lpstr>
      <vt:lpstr>A127867526C</vt:lpstr>
      <vt:lpstr>A127867526C_Data</vt:lpstr>
      <vt:lpstr>A127867526C_Latest</vt:lpstr>
      <vt:lpstr>A127867530V</vt:lpstr>
      <vt:lpstr>A127867530V_Data</vt:lpstr>
      <vt:lpstr>A127867530V_Latest</vt:lpstr>
      <vt:lpstr>A127867778X</vt:lpstr>
      <vt:lpstr>A127867778X_Data</vt:lpstr>
      <vt:lpstr>A127867778X_Latest</vt:lpstr>
      <vt:lpstr>A127867782R</vt:lpstr>
      <vt:lpstr>A127867782R_Data</vt:lpstr>
      <vt:lpstr>A127867782R_Latest</vt:lpstr>
      <vt:lpstr>A127867786X</vt:lpstr>
      <vt:lpstr>A127867786X_Data</vt:lpstr>
      <vt:lpstr>A127867786X_Latest</vt:lpstr>
      <vt:lpstr>A127867790R</vt:lpstr>
      <vt:lpstr>A127867790R_Data</vt:lpstr>
      <vt:lpstr>A127867790R_Latest</vt:lpstr>
      <vt:lpstr>A127867794X</vt:lpstr>
      <vt:lpstr>A127867794X_Data</vt:lpstr>
      <vt:lpstr>A127867794X_Latest</vt:lpstr>
      <vt:lpstr>A127867798J</vt:lpstr>
      <vt:lpstr>A127867798J_Data</vt:lpstr>
      <vt:lpstr>A127867798J_Latest</vt:lpstr>
      <vt:lpstr>A127867802L</vt:lpstr>
      <vt:lpstr>A127867802L_Data</vt:lpstr>
      <vt:lpstr>A127867802L_Latest</vt:lpstr>
      <vt:lpstr>A127867806W</vt:lpstr>
      <vt:lpstr>A127867806W_Data</vt:lpstr>
      <vt:lpstr>A127867806W_Latest</vt:lpstr>
      <vt:lpstr>A127867810L</vt:lpstr>
      <vt:lpstr>A127867810L_Data</vt:lpstr>
      <vt:lpstr>A127867810L_Latest</vt:lpstr>
      <vt:lpstr>A127867814W</vt:lpstr>
      <vt:lpstr>A127867814W_Data</vt:lpstr>
      <vt:lpstr>A127867814W_Latest</vt:lpstr>
      <vt:lpstr>A127867818F</vt:lpstr>
      <vt:lpstr>A127867818F_Data</vt:lpstr>
      <vt:lpstr>A127867818F_Latest</vt:lpstr>
      <vt:lpstr>A127867822W</vt:lpstr>
      <vt:lpstr>A127867822W_Data</vt:lpstr>
      <vt:lpstr>A127867822W_Latest</vt:lpstr>
      <vt:lpstr>A127867826F</vt:lpstr>
      <vt:lpstr>A127867826F_Data</vt:lpstr>
      <vt:lpstr>A127867826F_Latest</vt:lpstr>
      <vt:lpstr>A127867830W</vt:lpstr>
      <vt:lpstr>A127867830W_Data</vt:lpstr>
      <vt:lpstr>A127867830W_Latest</vt:lpstr>
      <vt:lpstr>A127867834F</vt:lpstr>
      <vt:lpstr>A127867834F_Data</vt:lpstr>
      <vt:lpstr>A127867834F_Latest</vt:lpstr>
      <vt:lpstr>A127867838R</vt:lpstr>
      <vt:lpstr>A127867838R_Data</vt:lpstr>
      <vt:lpstr>A127867838R_Latest</vt:lpstr>
      <vt:lpstr>A127867842F</vt:lpstr>
      <vt:lpstr>A127867842F_Data</vt:lpstr>
      <vt:lpstr>A127867842F_Latest</vt:lpstr>
      <vt:lpstr>A127867846R</vt:lpstr>
      <vt:lpstr>A127867846R_Data</vt:lpstr>
      <vt:lpstr>A127867846R_Latest</vt:lpstr>
      <vt:lpstr>A127867850F</vt:lpstr>
      <vt:lpstr>A127867850F_Data</vt:lpstr>
      <vt:lpstr>A127867850F_Latest</vt:lpstr>
      <vt:lpstr>A127867854R</vt:lpstr>
      <vt:lpstr>A127867854R_Data</vt:lpstr>
      <vt:lpstr>A127867854R_Latest</vt:lpstr>
      <vt:lpstr>A127867858X</vt:lpstr>
      <vt:lpstr>A127867858X_Data</vt:lpstr>
      <vt:lpstr>A127867858X_Latest</vt:lpstr>
      <vt:lpstr>A127867866X</vt:lpstr>
      <vt:lpstr>A127867866X_Data</vt:lpstr>
      <vt:lpstr>A127867866X_Latest</vt:lpstr>
      <vt:lpstr>A127867870R</vt:lpstr>
      <vt:lpstr>A127867870R_Data</vt:lpstr>
      <vt:lpstr>A127867870R_Latest</vt:lpstr>
      <vt:lpstr>A127867874X</vt:lpstr>
      <vt:lpstr>A127867874X_Data</vt:lpstr>
      <vt:lpstr>A127867874X_Latest</vt:lpstr>
      <vt:lpstr>A127867878J</vt:lpstr>
      <vt:lpstr>A127867878J_Data</vt:lpstr>
      <vt:lpstr>A127867878J_Latest</vt:lpstr>
      <vt:lpstr>A127867882X</vt:lpstr>
      <vt:lpstr>A127867882X_Data</vt:lpstr>
      <vt:lpstr>A127867882X_Latest</vt:lpstr>
      <vt:lpstr>A127867886J</vt:lpstr>
      <vt:lpstr>A127867886J_Data</vt:lpstr>
      <vt:lpstr>A127867886J_Latest</vt:lpstr>
      <vt:lpstr>A127867890X</vt:lpstr>
      <vt:lpstr>A127867890X_Data</vt:lpstr>
      <vt:lpstr>A127867890X_Latest</vt:lpstr>
      <vt:lpstr>A127867894J</vt:lpstr>
      <vt:lpstr>A127867894J_Data</vt:lpstr>
      <vt:lpstr>A127867894J_Latest</vt:lpstr>
      <vt:lpstr>A127867898T</vt:lpstr>
      <vt:lpstr>A127867898T_Data</vt:lpstr>
      <vt:lpstr>A127867898T_Latest</vt:lpstr>
      <vt:lpstr>A127867902W</vt:lpstr>
      <vt:lpstr>A127867902W_Data</vt:lpstr>
      <vt:lpstr>A127867902W_Latest</vt:lpstr>
      <vt:lpstr>A127867906F</vt:lpstr>
      <vt:lpstr>A127867906F_Data</vt:lpstr>
      <vt:lpstr>A127867906F_Latest</vt:lpstr>
      <vt:lpstr>A127867910W</vt:lpstr>
      <vt:lpstr>A127867910W_Data</vt:lpstr>
      <vt:lpstr>A127867910W_Latest</vt:lpstr>
      <vt:lpstr>A127867914F</vt:lpstr>
      <vt:lpstr>A127867914F_Data</vt:lpstr>
      <vt:lpstr>A127867914F_Latest</vt:lpstr>
      <vt:lpstr>A127867918R</vt:lpstr>
      <vt:lpstr>A127867918R_Data</vt:lpstr>
      <vt:lpstr>A127867918R_Latest</vt:lpstr>
      <vt:lpstr>A127867922F</vt:lpstr>
      <vt:lpstr>A127867922F_Data</vt:lpstr>
      <vt:lpstr>A127867922F_Latest</vt:lpstr>
      <vt:lpstr>A127867926R</vt:lpstr>
      <vt:lpstr>A127867926R_Data</vt:lpstr>
      <vt:lpstr>A127867926R_Latest</vt:lpstr>
      <vt:lpstr>A127867930F</vt:lpstr>
      <vt:lpstr>A127867930F_Data</vt:lpstr>
      <vt:lpstr>A127867930F_Latest</vt:lpstr>
      <vt:lpstr>A127867934R</vt:lpstr>
      <vt:lpstr>A127867934R_Data</vt:lpstr>
      <vt:lpstr>A127867934R_Latest</vt:lpstr>
      <vt:lpstr>A127867938X</vt:lpstr>
      <vt:lpstr>A127867938X_Data</vt:lpstr>
      <vt:lpstr>A127867938X_Latest</vt:lpstr>
      <vt:lpstr>A127867942R</vt:lpstr>
      <vt:lpstr>A127867942R_Data</vt:lpstr>
      <vt:lpstr>A127867942R_Latest</vt:lpstr>
      <vt:lpstr>A127867946X</vt:lpstr>
      <vt:lpstr>A127867946X_Data</vt:lpstr>
      <vt:lpstr>A127867946X_Latest</vt:lpstr>
      <vt:lpstr>A127867950R</vt:lpstr>
      <vt:lpstr>A127867950R_Data</vt:lpstr>
      <vt:lpstr>A127867950R_Latest</vt:lpstr>
      <vt:lpstr>A127867954X</vt:lpstr>
      <vt:lpstr>A127867954X_Data</vt:lpstr>
      <vt:lpstr>A127867954X_Latest</vt:lpstr>
      <vt:lpstr>A127867958J</vt:lpstr>
      <vt:lpstr>A127867958J_Data</vt:lpstr>
      <vt:lpstr>A127867958J_Latest</vt:lpstr>
      <vt:lpstr>A127867962X</vt:lpstr>
      <vt:lpstr>A127867962X_Data</vt:lpstr>
      <vt:lpstr>A127867962X_Latest</vt:lpstr>
      <vt:lpstr>A127867966J</vt:lpstr>
      <vt:lpstr>A127867966J_Data</vt:lpstr>
      <vt:lpstr>A127867966J_Latest</vt:lpstr>
      <vt:lpstr>A127867970X</vt:lpstr>
      <vt:lpstr>A127867970X_Data</vt:lpstr>
      <vt:lpstr>A127867970X_Latest</vt:lpstr>
      <vt:lpstr>A127867974J</vt:lpstr>
      <vt:lpstr>A127867974J_Data</vt:lpstr>
      <vt:lpstr>A127867974J_Latest</vt:lpstr>
      <vt:lpstr>A127867978T</vt:lpstr>
      <vt:lpstr>A127867978T_Data</vt:lpstr>
      <vt:lpstr>A127867978T_Latest</vt:lpstr>
      <vt:lpstr>A127867982J</vt:lpstr>
      <vt:lpstr>A127867982J_Data</vt:lpstr>
      <vt:lpstr>A127867982J_Latest</vt:lpstr>
      <vt:lpstr>A127867986T</vt:lpstr>
      <vt:lpstr>A127867986T_Data</vt:lpstr>
      <vt:lpstr>A127867986T_Latest</vt:lpstr>
      <vt:lpstr>A127867994T</vt:lpstr>
      <vt:lpstr>A127867994T_Data</vt:lpstr>
      <vt:lpstr>A127867994T_Latest</vt:lpstr>
      <vt:lpstr>A127867998A</vt:lpstr>
      <vt:lpstr>A127867998A_Data</vt:lpstr>
      <vt:lpstr>A127867998A_Latest</vt:lpstr>
      <vt:lpstr>A127868002J</vt:lpstr>
      <vt:lpstr>A127868002J_Data</vt:lpstr>
      <vt:lpstr>A127868002J_Latest</vt:lpstr>
      <vt:lpstr>A127868006T</vt:lpstr>
      <vt:lpstr>A127868006T_Data</vt:lpstr>
      <vt:lpstr>A127868006T_Latest</vt:lpstr>
      <vt:lpstr>A127868010J</vt:lpstr>
      <vt:lpstr>A127868010J_Data</vt:lpstr>
      <vt:lpstr>A127868010J_Latest</vt:lpstr>
      <vt:lpstr>A127868014T</vt:lpstr>
      <vt:lpstr>A127868014T_Data</vt:lpstr>
      <vt:lpstr>A127868014T_Latest</vt:lpstr>
      <vt:lpstr>A127868018A</vt:lpstr>
      <vt:lpstr>A127868018A_Data</vt:lpstr>
      <vt:lpstr>A127868018A_Latest</vt:lpstr>
      <vt:lpstr>A127868022T</vt:lpstr>
      <vt:lpstr>A127868022T_Data</vt:lpstr>
      <vt:lpstr>A127868022T_Latest</vt:lpstr>
      <vt:lpstr>A127868978K</vt:lpstr>
      <vt:lpstr>A127868978K_Data</vt:lpstr>
      <vt:lpstr>A127868978K_Latest</vt:lpstr>
      <vt:lpstr>A127868982A</vt:lpstr>
      <vt:lpstr>A127868982A_Data</vt:lpstr>
      <vt:lpstr>A127868982A_Latest</vt:lpstr>
      <vt:lpstr>A127868986K</vt:lpstr>
      <vt:lpstr>A127868986K_Data</vt:lpstr>
      <vt:lpstr>A127868986K_Latest</vt:lpstr>
      <vt:lpstr>A127869254W</vt:lpstr>
      <vt:lpstr>A127869254W_Data</vt:lpstr>
      <vt:lpstr>A127869254W_Latest</vt:lpstr>
      <vt:lpstr>A127869258F</vt:lpstr>
      <vt:lpstr>A127869258F_Data</vt:lpstr>
      <vt:lpstr>A127869258F_Latest</vt:lpstr>
      <vt:lpstr>A127869262W</vt:lpstr>
      <vt:lpstr>A127869262W_Data</vt:lpstr>
      <vt:lpstr>A127869262W_Latest</vt:lpstr>
      <vt:lpstr>A127869266F</vt:lpstr>
      <vt:lpstr>A127869266F_Data</vt:lpstr>
      <vt:lpstr>A127869266F_Latest</vt:lpstr>
      <vt:lpstr>A127869270W</vt:lpstr>
      <vt:lpstr>A127869270W_Data</vt:lpstr>
      <vt:lpstr>A127869270W_Latest</vt:lpstr>
      <vt:lpstr>A127869274F</vt:lpstr>
      <vt:lpstr>A127869274F_Data</vt:lpstr>
      <vt:lpstr>A127869274F_Latest</vt:lpstr>
      <vt:lpstr>A127869278R</vt:lpstr>
      <vt:lpstr>A127869278R_Data</vt:lpstr>
      <vt:lpstr>A127869278R_Latest</vt:lpstr>
      <vt:lpstr>A127869282F</vt:lpstr>
      <vt:lpstr>A127869282F_Data</vt:lpstr>
      <vt:lpstr>A127869282F_Latest</vt:lpstr>
      <vt:lpstr>A127869286R</vt:lpstr>
      <vt:lpstr>A127869286R_Data</vt:lpstr>
      <vt:lpstr>A127869286R_Latest</vt:lpstr>
      <vt:lpstr>A127869290F</vt:lpstr>
      <vt:lpstr>A127869290F_Data</vt:lpstr>
      <vt:lpstr>A127869290F_Latest</vt:lpstr>
      <vt:lpstr>A127869294R</vt:lpstr>
      <vt:lpstr>A127869294R_Data</vt:lpstr>
      <vt:lpstr>A127869294R_Latest</vt:lpstr>
      <vt:lpstr>A127869298X</vt:lpstr>
      <vt:lpstr>A127869298X_Data</vt:lpstr>
      <vt:lpstr>A127869298X_Latest</vt:lpstr>
      <vt:lpstr>A127869302C</vt:lpstr>
      <vt:lpstr>A127869302C_Data</vt:lpstr>
      <vt:lpstr>A127869302C_Latest</vt:lpstr>
      <vt:lpstr>A127869306L</vt:lpstr>
      <vt:lpstr>A127869306L_Data</vt:lpstr>
      <vt:lpstr>A127869306L_Latest</vt:lpstr>
      <vt:lpstr>A127869310C</vt:lpstr>
      <vt:lpstr>A127869310C_Data</vt:lpstr>
      <vt:lpstr>A127869310C_Latest</vt:lpstr>
      <vt:lpstr>A127869314L</vt:lpstr>
      <vt:lpstr>A127869314L_Data</vt:lpstr>
      <vt:lpstr>A127869314L_Latest</vt:lpstr>
      <vt:lpstr>A127869318W</vt:lpstr>
      <vt:lpstr>A127869318W_Data</vt:lpstr>
      <vt:lpstr>A127869318W_Latest</vt:lpstr>
      <vt:lpstr>A127869322L</vt:lpstr>
      <vt:lpstr>A127869322L_Data</vt:lpstr>
      <vt:lpstr>A127869322L_Latest</vt:lpstr>
      <vt:lpstr>A127869326W</vt:lpstr>
      <vt:lpstr>A127869326W_Data</vt:lpstr>
      <vt:lpstr>A127869326W_Latest</vt:lpstr>
      <vt:lpstr>A127869330L</vt:lpstr>
      <vt:lpstr>A127869330L_Data</vt:lpstr>
      <vt:lpstr>A127869330L_Latest</vt:lpstr>
      <vt:lpstr>A127869334W</vt:lpstr>
      <vt:lpstr>A127869334W_Data</vt:lpstr>
      <vt:lpstr>A127869334W_Latest</vt:lpstr>
      <vt:lpstr>A127869338F</vt:lpstr>
      <vt:lpstr>A127869338F_Data</vt:lpstr>
      <vt:lpstr>A127869338F_Latest</vt:lpstr>
      <vt:lpstr>A127869342W</vt:lpstr>
      <vt:lpstr>A127869342W_Data</vt:lpstr>
      <vt:lpstr>A127869342W_Latest</vt:lpstr>
      <vt:lpstr>A127869350W</vt:lpstr>
      <vt:lpstr>A127869350W_Data</vt:lpstr>
      <vt:lpstr>A127869350W_Latest</vt:lpstr>
      <vt:lpstr>A127869354F</vt:lpstr>
      <vt:lpstr>A127869354F_Data</vt:lpstr>
      <vt:lpstr>A127869354F_Latest</vt:lpstr>
      <vt:lpstr>A127869358R</vt:lpstr>
      <vt:lpstr>A127869358R_Data</vt:lpstr>
      <vt:lpstr>A127869358R_Latest</vt:lpstr>
      <vt:lpstr>A127869362F</vt:lpstr>
      <vt:lpstr>A127869362F_Data</vt:lpstr>
      <vt:lpstr>A127869362F_Latest</vt:lpstr>
      <vt:lpstr>A127869366R</vt:lpstr>
      <vt:lpstr>A127869366R_Data</vt:lpstr>
      <vt:lpstr>A127869366R_Latest</vt:lpstr>
      <vt:lpstr>A127869370F</vt:lpstr>
      <vt:lpstr>A127869370F_Data</vt:lpstr>
      <vt:lpstr>A127869370F_Latest</vt:lpstr>
      <vt:lpstr>A127869374R</vt:lpstr>
      <vt:lpstr>A127869374R_Data</vt:lpstr>
      <vt:lpstr>A127869374R_Latest</vt:lpstr>
      <vt:lpstr>A127869378X</vt:lpstr>
      <vt:lpstr>A127869378X_Data</vt:lpstr>
      <vt:lpstr>A127869378X_Latest</vt:lpstr>
      <vt:lpstr>A127869382R</vt:lpstr>
      <vt:lpstr>A127869382R_Data</vt:lpstr>
      <vt:lpstr>A127869382R_Latest</vt:lpstr>
      <vt:lpstr>A127869386X</vt:lpstr>
      <vt:lpstr>A127869386X_Data</vt:lpstr>
      <vt:lpstr>A127869386X_Latest</vt:lpstr>
      <vt:lpstr>A127869390R</vt:lpstr>
      <vt:lpstr>A127869390R_Data</vt:lpstr>
      <vt:lpstr>A127869390R_Latest</vt:lpstr>
      <vt:lpstr>A127869394X</vt:lpstr>
      <vt:lpstr>A127869394X_Data</vt:lpstr>
      <vt:lpstr>A127869394X_Latest</vt:lpstr>
      <vt:lpstr>A127869398J</vt:lpstr>
      <vt:lpstr>A127869398J_Data</vt:lpstr>
      <vt:lpstr>A127869398J_Latest</vt:lpstr>
      <vt:lpstr>A127869402L</vt:lpstr>
      <vt:lpstr>A127869402L_Data</vt:lpstr>
      <vt:lpstr>A127869402L_Latest</vt:lpstr>
      <vt:lpstr>A127869406W</vt:lpstr>
      <vt:lpstr>A127869406W_Data</vt:lpstr>
      <vt:lpstr>A127869406W_Latest</vt:lpstr>
      <vt:lpstr>A127869410L</vt:lpstr>
      <vt:lpstr>A127869410L_Data</vt:lpstr>
      <vt:lpstr>A127869410L_Latest</vt:lpstr>
      <vt:lpstr>A127869414W</vt:lpstr>
      <vt:lpstr>A127869414W_Data</vt:lpstr>
      <vt:lpstr>A127869414W_Latest</vt:lpstr>
      <vt:lpstr>A127869418F</vt:lpstr>
      <vt:lpstr>A127869418F_Data</vt:lpstr>
      <vt:lpstr>A127869418F_Latest</vt:lpstr>
      <vt:lpstr>A127869422W</vt:lpstr>
      <vt:lpstr>A127869422W_Data</vt:lpstr>
      <vt:lpstr>A127869422W_Latest</vt:lpstr>
      <vt:lpstr>A127869426F</vt:lpstr>
      <vt:lpstr>A127869426F_Data</vt:lpstr>
      <vt:lpstr>A127869426F_Latest</vt:lpstr>
      <vt:lpstr>A127869430W</vt:lpstr>
      <vt:lpstr>A127869430W_Data</vt:lpstr>
      <vt:lpstr>A127869430W_Latest</vt:lpstr>
      <vt:lpstr>A127869434F</vt:lpstr>
      <vt:lpstr>A127869434F_Data</vt:lpstr>
      <vt:lpstr>A127869434F_Latest</vt:lpstr>
      <vt:lpstr>A127869438R</vt:lpstr>
      <vt:lpstr>A127869438R_Data</vt:lpstr>
      <vt:lpstr>A127869438R_Latest</vt:lpstr>
      <vt:lpstr>A127869442F</vt:lpstr>
      <vt:lpstr>A127869442F_Data</vt:lpstr>
      <vt:lpstr>A127869442F_Latest</vt:lpstr>
      <vt:lpstr>A127869446R</vt:lpstr>
      <vt:lpstr>A127869446R_Data</vt:lpstr>
      <vt:lpstr>A127869446R_Latest</vt:lpstr>
      <vt:lpstr>A127869454R</vt:lpstr>
      <vt:lpstr>A127869454R_Data</vt:lpstr>
      <vt:lpstr>A127869454R_Latest</vt:lpstr>
      <vt:lpstr>A127869458X</vt:lpstr>
      <vt:lpstr>A127869458X_Data</vt:lpstr>
      <vt:lpstr>A127869458X_Latest</vt:lpstr>
      <vt:lpstr>A127869462R</vt:lpstr>
      <vt:lpstr>A127869462R_Data</vt:lpstr>
      <vt:lpstr>A127869462R_Latest</vt:lpstr>
      <vt:lpstr>A127869466X</vt:lpstr>
      <vt:lpstr>A127869466X_Data</vt:lpstr>
      <vt:lpstr>A127869466X_Latest</vt:lpstr>
      <vt:lpstr>A127869470R</vt:lpstr>
      <vt:lpstr>A127869470R_Data</vt:lpstr>
      <vt:lpstr>A127869470R_Latest</vt:lpstr>
      <vt:lpstr>A127869474X</vt:lpstr>
      <vt:lpstr>A127869474X_Data</vt:lpstr>
      <vt:lpstr>A127869474X_Latest</vt:lpstr>
      <vt:lpstr>A127869482X</vt:lpstr>
      <vt:lpstr>A127869482X_Data</vt:lpstr>
      <vt:lpstr>A127869482X_Latest</vt:lpstr>
      <vt:lpstr>A127869486J</vt:lpstr>
      <vt:lpstr>A127869486J_Data</vt:lpstr>
      <vt:lpstr>A127869486J_Latest</vt:lpstr>
      <vt:lpstr>A127869490X</vt:lpstr>
      <vt:lpstr>A127869490X_Data</vt:lpstr>
      <vt:lpstr>A127869490X_Latest</vt:lpstr>
      <vt:lpstr>A127869502W</vt:lpstr>
      <vt:lpstr>A127869502W_Data</vt:lpstr>
      <vt:lpstr>A127869502W_Latest</vt:lpstr>
      <vt:lpstr>A127869510W</vt:lpstr>
      <vt:lpstr>A127869510W_Data</vt:lpstr>
      <vt:lpstr>A127869510W_Latest</vt:lpstr>
      <vt:lpstr>A127869518R</vt:lpstr>
      <vt:lpstr>A127869518R_Data</vt:lpstr>
      <vt:lpstr>A127869518R_Latest</vt:lpstr>
      <vt:lpstr>A127870466W</vt:lpstr>
      <vt:lpstr>A127870466W_Data</vt:lpstr>
      <vt:lpstr>A127870466W_Latest</vt:lpstr>
      <vt:lpstr>A127870470L</vt:lpstr>
      <vt:lpstr>A127870470L_Data</vt:lpstr>
      <vt:lpstr>A127870470L_Latest</vt:lpstr>
      <vt:lpstr>A127870474W</vt:lpstr>
      <vt:lpstr>A127870474W_Data</vt:lpstr>
      <vt:lpstr>A127870474W_Latest</vt:lpstr>
      <vt:lpstr>A127870478F</vt:lpstr>
      <vt:lpstr>A127870478F_Data</vt:lpstr>
      <vt:lpstr>A127870478F_Latest</vt:lpstr>
      <vt:lpstr>A127870482W</vt:lpstr>
      <vt:lpstr>A127870482W_Data</vt:lpstr>
      <vt:lpstr>A127870482W_Latest</vt:lpstr>
      <vt:lpstr>A127870486F</vt:lpstr>
      <vt:lpstr>A127870486F_Data</vt:lpstr>
      <vt:lpstr>A127870486F_Latest</vt:lpstr>
      <vt:lpstr>A127870766X</vt:lpstr>
      <vt:lpstr>A127870766X_Data</vt:lpstr>
      <vt:lpstr>A127870766X_Latest</vt:lpstr>
      <vt:lpstr>A127870770R</vt:lpstr>
      <vt:lpstr>A127870770R_Data</vt:lpstr>
      <vt:lpstr>A127870770R_Latest</vt:lpstr>
      <vt:lpstr>A127870774X</vt:lpstr>
      <vt:lpstr>A127870774X_Data</vt:lpstr>
      <vt:lpstr>A127870774X_Latest</vt:lpstr>
      <vt:lpstr>A127870778J</vt:lpstr>
      <vt:lpstr>A127870778J_Data</vt:lpstr>
      <vt:lpstr>A127870778J_Latest</vt:lpstr>
      <vt:lpstr>A127870782X</vt:lpstr>
      <vt:lpstr>A127870782X_Data</vt:lpstr>
      <vt:lpstr>A127870782X_Latest</vt:lpstr>
      <vt:lpstr>A127870786J</vt:lpstr>
      <vt:lpstr>A127870786J_Data</vt:lpstr>
      <vt:lpstr>A127870786J_Latest</vt:lpstr>
      <vt:lpstr>A127870790X</vt:lpstr>
      <vt:lpstr>A127870790X_Data</vt:lpstr>
      <vt:lpstr>A127870790X_Latest</vt:lpstr>
      <vt:lpstr>A127870794J</vt:lpstr>
      <vt:lpstr>A127870794J_Data</vt:lpstr>
      <vt:lpstr>A127870794J_Latest</vt:lpstr>
      <vt:lpstr>A127870798T</vt:lpstr>
      <vt:lpstr>A127870798T_Data</vt:lpstr>
      <vt:lpstr>A127870798T_Latest</vt:lpstr>
      <vt:lpstr>A127870802W</vt:lpstr>
      <vt:lpstr>A127870802W_Data</vt:lpstr>
      <vt:lpstr>A127870802W_Latest</vt:lpstr>
      <vt:lpstr>A127870806F</vt:lpstr>
      <vt:lpstr>A127870806F_Data</vt:lpstr>
      <vt:lpstr>A127870806F_Latest</vt:lpstr>
      <vt:lpstr>A127870810W</vt:lpstr>
      <vt:lpstr>A127870810W_Data</vt:lpstr>
      <vt:lpstr>A127870810W_Latest</vt:lpstr>
      <vt:lpstr>A127870814F</vt:lpstr>
      <vt:lpstr>A127870814F_Data</vt:lpstr>
      <vt:lpstr>A127870814F_Latest</vt:lpstr>
      <vt:lpstr>A127870818R</vt:lpstr>
      <vt:lpstr>A127870818R_Data</vt:lpstr>
      <vt:lpstr>A127870818R_Latest</vt:lpstr>
      <vt:lpstr>A127870822F</vt:lpstr>
      <vt:lpstr>A127870822F_Data</vt:lpstr>
      <vt:lpstr>A127870822F_Latest</vt:lpstr>
      <vt:lpstr>A127870826R</vt:lpstr>
      <vt:lpstr>A127870826R_Data</vt:lpstr>
      <vt:lpstr>A127870826R_Latest</vt:lpstr>
      <vt:lpstr>A127870830F</vt:lpstr>
      <vt:lpstr>A127870830F_Data</vt:lpstr>
      <vt:lpstr>A127870830F_Latest</vt:lpstr>
      <vt:lpstr>A127870834R</vt:lpstr>
      <vt:lpstr>A127870834R_Data</vt:lpstr>
      <vt:lpstr>A127870834R_Latest</vt:lpstr>
      <vt:lpstr>A127870838X</vt:lpstr>
      <vt:lpstr>A127870838X_Data</vt:lpstr>
      <vt:lpstr>A127870838X_Latest</vt:lpstr>
      <vt:lpstr>A127870842R</vt:lpstr>
      <vt:lpstr>A127870842R_Data</vt:lpstr>
      <vt:lpstr>A127870842R_Latest</vt:lpstr>
      <vt:lpstr>A127870846X</vt:lpstr>
      <vt:lpstr>A127870846X_Data</vt:lpstr>
      <vt:lpstr>A127870846X_Latest</vt:lpstr>
      <vt:lpstr>A127870850R</vt:lpstr>
      <vt:lpstr>A127870850R_Data</vt:lpstr>
      <vt:lpstr>A127870850R_Latest</vt:lpstr>
      <vt:lpstr>A127870854X</vt:lpstr>
      <vt:lpstr>A127870854X_Data</vt:lpstr>
      <vt:lpstr>A127870854X_Latest</vt:lpstr>
      <vt:lpstr>A127870858J</vt:lpstr>
      <vt:lpstr>A127870858J_Data</vt:lpstr>
      <vt:lpstr>A127870858J_Latest</vt:lpstr>
      <vt:lpstr>A127870862X</vt:lpstr>
      <vt:lpstr>A127870862X_Data</vt:lpstr>
      <vt:lpstr>A127870862X_Latest</vt:lpstr>
      <vt:lpstr>A127870866J</vt:lpstr>
      <vt:lpstr>A127870866J_Data</vt:lpstr>
      <vt:lpstr>A127870866J_Latest</vt:lpstr>
      <vt:lpstr>A127870870X</vt:lpstr>
      <vt:lpstr>A127870870X_Data</vt:lpstr>
      <vt:lpstr>A127870870X_Latest</vt:lpstr>
      <vt:lpstr>A127870874J</vt:lpstr>
      <vt:lpstr>A127870874J_Data</vt:lpstr>
      <vt:lpstr>A127870874J_Latest</vt:lpstr>
      <vt:lpstr>A127870882J</vt:lpstr>
      <vt:lpstr>A127870882J_Data</vt:lpstr>
      <vt:lpstr>A127870882J_Latest</vt:lpstr>
      <vt:lpstr>A127870886T</vt:lpstr>
      <vt:lpstr>A127870886T_Data</vt:lpstr>
      <vt:lpstr>A127870886T_Latest</vt:lpstr>
      <vt:lpstr>A127870890J</vt:lpstr>
      <vt:lpstr>A127870890J_Data</vt:lpstr>
      <vt:lpstr>A127870890J_Latest</vt:lpstr>
      <vt:lpstr>A127870894T</vt:lpstr>
      <vt:lpstr>A127870894T_Data</vt:lpstr>
      <vt:lpstr>A127870894T_Latest</vt:lpstr>
      <vt:lpstr>A127870898A</vt:lpstr>
      <vt:lpstr>A127870898A_Data</vt:lpstr>
      <vt:lpstr>A127870898A_Latest</vt:lpstr>
      <vt:lpstr>A127870902F</vt:lpstr>
      <vt:lpstr>A127870902F_Data</vt:lpstr>
      <vt:lpstr>A127870902F_Latest</vt:lpstr>
      <vt:lpstr>A127870906R</vt:lpstr>
      <vt:lpstr>A127870906R_Data</vt:lpstr>
      <vt:lpstr>A127870906R_Latest</vt:lpstr>
      <vt:lpstr>A127870910F</vt:lpstr>
      <vt:lpstr>A127870910F_Data</vt:lpstr>
      <vt:lpstr>A127870910F_Latest</vt:lpstr>
      <vt:lpstr>A127870914R</vt:lpstr>
      <vt:lpstr>A127870914R_Data</vt:lpstr>
      <vt:lpstr>A127870914R_Latest</vt:lpstr>
      <vt:lpstr>A127870918X</vt:lpstr>
      <vt:lpstr>A127870918X_Data</vt:lpstr>
      <vt:lpstr>A127870918X_Latest</vt:lpstr>
      <vt:lpstr>A127870926X</vt:lpstr>
      <vt:lpstr>A127870926X_Data</vt:lpstr>
      <vt:lpstr>A127870926X_Latest</vt:lpstr>
      <vt:lpstr>A127870930R</vt:lpstr>
      <vt:lpstr>A127870930R_Data</vt:lpstr>
      <vt:lpstr>A127870930R_Latest</vt:lpstr>
      <vt:lpstr>A127870934X</vt:lpstr>
      <vt:lpstr>A127870934X_Data</vt:lpstr>
      <vt:lpstr>A127870934X_Latest</vt:lpstr>
      <vt:lpstr>A127870938J</vt:lpstr>
      <vt:lpstr>A127870938J_Data</vt:lpstr>
      <vt:lpstr>A127870938J_Latest</vt:lpstr>
      <vt:lpstr>A127870942X</vt:lpstr>
      <vt:lpstr>A127870942X_Data</vt:lpstr>
      <vt:lpstr>A127870942X_Latest</vt:lpstr>
      <vt:lpstr>A127870946J</vt:lpstr>
      <vt:lpstr>A127870946J_Data</vt:lpstr>
      <vt:lpstr>A127870946J_Latest</vt:lpstr>
      <vt:lpstr>A127870950X</vt:lpstr>
      <vt:lpstr>A127870950X_Data</vt:lpstr>
      <vt:lpstr>A127870950X_Latest</vt:lpstr>
      <vt:lpstr>A127870954J</vt:lpstr>
      <vt:lpstr>A127870954J_Data</vt:lpstr>
      <vt:lpstr>A127870954J_Latest</vt:lpstr>
      <vt:lpstr>A127870958T</vt:lpstr>
      <vt:lpstr>A127870958T_Data</vt:lpstr>
      <vt:lpstr>A127870958T_Latest</vt:lpstr>
      <vt:lpstr>A127870962J</vt:lpstr>
      <vt:lpstr>A127870962J_Data</vt:lpstr>
      <vt:lpstr>A127870962J_Latest</vt:lpstr>
      <vt:lpstr>A127870966T</vt:lpstr>
      <vt:lpstr>A127870966T_Data</vt:lpstr>
      <vt:lpstr>A127870966T_Latest</vt:lpstr>
      <vt:lpstr>A127870970J</vt:lpstr>
      <vt:lpstr>A127870970J_Data</vt:lpstr>
      <vt:lpstr>A127870970J_Latest</vt:lpstr>
      <vt:lpstr>A127870974T</vt:lpstr>
      <vt:lpstr>A127870974T_Data</vt:lpstr>
      <vt:lpstr>A127870974T_Latest</vt:lpstr>
      <vt:lpstr>A127870978A</vt:lpstr>
      <vt:lpstr>A127870978A_Data</vt:lpstr>
      <vt:lpstr>A127870978A_Latest</vt:lpstr>
      <vt:lpstr>A127870982T</vt:lpstr>
      <vt:lpstr>A127870982T_Data</vt:lpstr>
      <vt:lpstr>A127870982T_Latest</vt:lpstr>
      <vt:lpstr>A127870986A</vt:lpstr>
      <vt:lpstr>A127870986A_Data</vt:lpstr>
      <vt:lpstr>A127870986A_Latest</vt:lpstr>
      <vt:lpstr>A127870990T</vt:lpstr>
      <vt:lpstr>A127870990T_Data</vt:lpstr>
      <vt:lpstr>A127870990T_Latest</vt:lpstr>
      <vt:lpstr>A127870994A</vt:lpstr>
      <vt:lpstr>A127870994A_Data</vt:lpstr>
      <vt:lpstr>A127870994A_Latest</vt:lpstr>
      <vt:lpstr>A127870998K</vt:lpstr>
      <vt:lpstr>A127870998K_Data</vt:lpstr>
      <vt:lpstr>A127870998K_Latest</vt:lpstr>
      <vt:lpstr>A127871002T</vt:lpstr>
      <vt:lpstr>A127871002T_Data</vt:lpstr>
      <vt:lpstr>A127871002T_Latest</vt:lpstr>
      <vt:lpstr>A127871006A</vt:lpstr>
      <vt:lpstr>A127871006A_Data</vt:lpstr>
      <vt:lpstr>A127871006A_Latest</vt:lpstr>
      <vt:lpstr>A127871022A</vt:lpstr>
      <vt:lpstr>A127871022A_Data</vt:lpstr>
      <vt:lpstr>A127871022A_Latest</vt:lpstr>
      <vt:lpstr>A127872046L</vt:lpstr>
      <vt:lpstr>A127872046L_Data</vt:lpstr>
      <vt:lpstr>A127872046L_Latest</vt:lpstr>
      <vt:lpstr>A127872050C</vt:lpstr>
      <vt:lpstr>A127872050C_Data</vt:lpstr>
      <vt:lpstr>A127872050C_Latest</vt:lpstr>
      <vt:lpstr>A127872054L</vt:lpstr>
      <vt:lpstr>A127872054L_Data</vt:lpstr>
      <vt:lpstr>A127872054L_Latest</vt:lpstr>
      <vt:lpstr>A127872318F</vt:lpstr>
      <vt:lpstr>A127872318F_Data</vt:lpstr>
      <vt:lpstr>A127872318F_Latest</vt:lpstr>
      <vt:lpstr>A127872322W</vt:lpstr>
      <vt:lpstr>A127872322W_Data</vt:lpstr>
      <vt:lpstr>A127872322W_Latest</vt:lpstr>
      <vt:lpstr>A127872326F</vt:lpstr>
      <vt:lpstr>A127872326F_Data</vt:lpstr>
      <vt:lpstr>A127872326F_Latest</vt:lpstr>
      <vt:lpstr>A127872330W</vt:lpstr>
      <vt:lpstr>A127872330W_Data</vt:lpstr>
      <vt:lpstr>A127872330W_Latest</vt:lpstr>
      <vt:lpstr>A127872334F</vt:lpstr>
      <vt:lpstr>A127872334F_Data</vt:lpstr>
      <vt:lpstr>A127872334F_Latest</vt:lpstr>
      <vt:lpstr>A127872338R</vt:lpstr>
      <vt:lpstr>A127872338R_Data</vt:lpstr>
      <vt:lpstr>A127872338R_Latest</vt:lpstr>
      <vt:lpstr>A127872342F</vt:lpstr>
      <vt:lpstr>A127872342F_Data</vt:lpstr>
      <vt:lpstr>A127872342F_Latest</vt:lpstr>
      <vt:lpstr>A127872350F</vt:lpstr>
      <vt:lpstr>A127872350F_Data</vt:lpstr>
      <vt:lpstr>A127872350F_Latest</vt:lpstr>
      <vt:lpstr>A127872354R</vt:lpstr>
      <vt:lpstr>A127872354R_Data</vt:lpstr>
      <vt:lpstr>A127872354R_Latest</vt:lpstr>
      <vt:lpstr>A127872358X</vt:lpstr>
      <vt:lpstr>A127872358X_Data</vt:lpstr>
      <vt:lpstr>A127872358X_Latest</vt:lpstr>
      <vt:lpstr>A127872362R</vt:lpstr>
      <vt:lpstr>A127872362R_Data</vt:lpstr>
      <vt:lpstr>A127872362R_Latest</vt:lpstr>
      <vt:lpstr>A127872366X</vt:lpstr>
      <vt:lpstr>A127872366X_Data</vt:lpstr>
      <vt:lpstr>A127872366X_Latest</vt:lpstr>
      <vt:lpstr>A127872370R</vt:lpstr>
      <vt:lpstr>A127872370R_Data</vt:lpstr>
      <vt:lpstr>A127872370R_Latest</vt:lpstr>
      <vt:lpstr>A127872374X</vt:lpstr>
      <vt:lpstr>A127872374X_Data</vt:lpstr>
      <vt:lpstr>A127872374X_Latest</vt:lpstr>
      <vt:lpstr>A127872378J</vt:lpstr>
      <vt:lpstr>A127872378J_Data</vt:lpstr>
      <vt:lpstr>A127872378J_Latest</vt:lpstr>
      <vt:lpstr>A127872382X</vt:lpstr>
      <vt:lpstr>A127872382X_Data</vt:lpstr>
      <vt:lpstr>A127872382X_Latest</vt:lpstr>
      <vt:lpstr>A127872386J</vt:lpstr>
      <vt:lpstr>A127872386J_Data</vt:lpstr>
      <vt:lpstr>A127872386J_Latest</vt:lpstr>
      <vt:lpstr>A127872390X</vt:lpstr>
      <vt:lpstr>A127872390X_Data</vt:lpstr>
      <vt:lpstr>A127872390X_Latest</vt:lpstr>
      <vt:lpstr>A127872394J</vt:lpstr>
      <vt:lpstr>A127872394J_Data</vt:lpstr>
      <vt:lpstr>A127872394J_Latest</vt:lpstr>
      <vt:lpstr>A127872398T</vt:lpstr>
      <vt:lpstr>A127872398T_Data</vt:lpstr>
      <vt:lpstr>A127872398T_Latest</vt:lpstr>
      <vt:lpstr>A127872402W</vt:lpstr>
      <vt:lpstr>A127872402W_Data</vt:lpstr>
      <vt:lpstr>A127872402W_Latest</vt:lpstr>
      <vt:lpstr>A127872406F</vt:lpstr>
      <vt:lpstr>A127872406F_Data</vt:lpstr>
      <vt:lpstr>A127872406F_Latest</vt:lpstr>
      <vt:lpstr>A127872410W</vt:lpstr>
      <vt:lpstr>A127872410W_Data</vt:lpstr>
      <vt:lpstr>A127872410W_Latest</vt:lpstr>
      <vt:lpstr>A127872414F</vt:lpstr>
      <vt:lpstr>A127872414F_Data</vt:lpstr>
      <vt:lpstr>A127872414F_Latest</vt:lpstr>
      <vt:lpstr>A127872418R</vt:lpstr>
      <vt:lpstr>A127872418R_Data</vt:lpstr>
      <vt:lpstr>A127872418R_Latest</vt:lpstr>
      <vt:lpstr>A127872422F</vt:lpstr>
      <vt:lpstr>A127872422F_Data</vt:lpstr>
      <vt:lpstr>A127872422F_Latest</vt:lpstr>
      <vt:lpstr>A127872426R</vt:lpstr>
      <vt:lpstr>A127872426R_Data</vt:lpstr>
      <vt:lpstr>A127872426R_Latest</vt:lpstr>
      <vt:lpstr>A127872430F</vt:lpstr>
      <vt:lpstr>A127872430F_Data</vt:lpstr>
      <vt:lpstr>A127872430F_Latest</vt:lpstr>
      <vt:lpstr>A127872434R</vt:lpstr>
      <vt:lpstr>A127872434R_Data</vt:lpstr>
      <vt:lpstr>A127872434R_Latest</vt:lpstr>
      <vt:lpstr>A127872438X</vt:lpstr>
      <vt:lpstr>A127872438X_Data</vt:lpstr>
      <vt:lpstr>A127872438X_Latest</vt:lpstr>
      <vt:lpstr>A127872442R</vt:lpstr>
      <vt:lpstr>A127872442R_Data</vt:lpstr>
      <vt:lpstr>A127872442R_Latest</vt:lpstr>
      <vt:lpstr>A127872446X</vt:lpstr>
      <vt:lpstr>A127872446X_Data</vt:lpstr>
      <vt:lpstr>A127872446X_Latest</vt:lpstr>
      <vt:lpstr>A127872450R</vt:lpstr>
      <vt:lpstr>A127872450R_Data</vt:lpstr>
      <vt:lpstr>A127872450R_Latest</vt:lpstr>
      <vt:lpstr>A127872454X</vt:lpstr>
      <vt:lpstr>A127872454X_Data</vt:lpstr>
      <vt:lpstr>A127872454X_Latest</vt:lpstr>
      <vt:lpstr>A127872462X</vt:lpstr>
      <vt:lpstr>A127872462X_Data</vt:lpstr>
      <vt:lpstr>A127872462X_Latest</vt:lpstr>
      <vt:lpstr>A127872466J</vt:lpstr>
      <vt:lpstr>A127872466J_Data</vt:lpstr>
      <vt:lpstr>A127872466J_Latest</vt:lpstr>
      <vt:lpstr>A127872470X</vt:lpstr>
      <vt:lpstr>A127872470X_Data</vt:lpstr>
      <vt:lpstr>A127872470X_Latest</vt:lpstr>
      <vt:lpstr>A127872474J</vt:lpstr>
      <vt:lpstr>A127872474J_Data</vt:lpstr>
      <vt:lpstr>A127872474J_Latest</vt:lpstr>
      <vt:lpstr>A127872478T</vt:lpstr>
      <vt:lpstr>A127872478T_Data</vt:lpstr>
      <vt:lpstr>A127872478T_Latest</vt:lpstr>
      <vt:lpstr>A127872482J</vt:lpstr>
      <vt:lpstr>A127872482J_Data</vt:lpstr>
      <vt:lpstr>A127872482J_Latest</vt:lpstr>
      <vt:lpstr>A127872486T</vt:lpstr>
      <vt:lpstr>A127872486T_Data</vt:lpstr>
      <vt:lpstr>A127872486T_Latest</vt:lpstr>
      <vt:lpstr>A127872490J</vt:lpstr>
      <vt:lpstr>A127872490J_Data</vt:lpstr>
      <vt:lpstr>A127872490J_Latest</vt:lpstr>
      <vt:lpstr>A127872494T</vt:lpstr>
      <vt:lpstr>A127872494T_Data</vt:lpstr>
      <vt:lpstr>A127872494T_Latest</vt:lpstr>
      <vt:lpstr>A127872498A</vt:lpstr>
      <vt:lpstr>A127872498A_Data</vt:lpstr>
      <vt:lpstr>A127872498A_Latest</vt:lpstr>
      <vt:lpstr>A127872502F</vt:lpstr>
      <vt:lpstr>A127872502F_Data</vt:lpstr>
      <vt:lpstr>A127872502F_Latest</vt:lpstr>
      <vt:lpstr>A127872506R</vt:lpstr>
      <vt:lpstr>A127872506R_Data</vt:lpstr>
      <vt:lpstr>A127872506R_Latest</vt:lpstr>
      <vt:lpstr>A127872510F</vt:lpstr>
      <vt:lpstr>A127872510F_Data</vt:lpstr>
      <vt:lpstr>A127872510F_Latest</vt:lpstr>
      <vt:lpstr>A127872514R</vt:lpstr>
      <vt:lpstr>A127872514R_Data</vt:lpstr>
      <vt:lpstr>A127872514R_Latest</vt:lpstr>
      <vt:lpstr>A127872518X</vt:lpstr>
      <vt:lpstr>A127872518X_Data</vt:lpstr>
      <vt:lpstr>A127872518X_Latest</vt:lpstr>
      <vt:lpstr>A127872522R</vt:lpstr>
      <vt:lpstr>A127872522R_Data</vt:lpstr>
      <vt:lpstr>A127872522R_Latest</vt:lpstr>
      <vt:lpstr>A127872534X</vt:lpstr>
      <vt:lpstr>A127872534X_Data</vt:lpstr>
      <vt:lpstr>A127872534X_Latest</vt:lpstr>
      <vt:lpstr>A127873530J</vt:lpstr>
      <vt:lpstr>A127873530J_Data</vt:lpstr>
      <vt:lpstr>A127873530J_Latest</vt:lpstr>
      <vt:lpstr>A127873534T</vt:lpstr>
      <vt:lpstr>A127873534T_Data</vt:lpstr>
      <vt:lpstr>A127873534T_Latest</vt:lpstr>
      <vt:lpstr>A127873538A</vt:lpstr>
      <vt:lpstr>A127873538A_Data</vt:lpstr>
      <vt:lpstr>A127873538A_Latest</vt:lpstr>
      <vt:lpstr>A127873542T</vt:lpstr>
      <vt:lpstr>A127873542T_Data</vt:lpstr>
      <vt:lpstr>A127873542T_Latest</vt:lpstr>
      <vt:lpstr>A127873826V</vt:lpstr>
      <vt:lpstr>A127873826V_Data</vt:lpstr>
      <vt:lpstr>A127873826V_Latest</vt:lpstr>
      <vt:lpstr>A127873830K</vt:lpstr>
      <vt:lpstr>A127873830K_Data</vt:lpstr>
      <vt:lpstr>A127873830K_Latest</vt:lpstr>
      <vt:lpstr>A127873834V</vt:lpstr>
      <vt:lpstr>A127873834V_Data</vt:lpstr>
      <vt:lpstr>A127873834V_Latest</vt:lpstr>
      <vt:lpstr>A127873838C</vt:lpstr>
      <vt:lpstr>A127873838C_Data</vt:lpstr>
      <vt:lpstr>A127873838C_Latest</vt:lpstr>
      <vt:lpstr>A127873842V</vt:lpstr>
      <vt:lpstr>A127873842V_Data</vt:lpstr>
      <vt:lpstr>A127873842V_Latest</vt:lpstr>
      <vt:lpstr>A127873846C</vt:lpstr>
      <vt:lpstr>A127873846C_Data</vt:lpstr>
      <vt:lpstr>A127873846C_Latest</vt:lpstr>
      <vt:lpstr>A127873850V</vt:lpstr>
      <vt:lpstr>A127873850V_Data</vt:lpstr>
      <vt:lpstr>A127873850V_Latest</vt:lpstr>
      <vt:lpstr>A127873854C</vt:lpstr>
      <vt:lpstr>A127873854C_Data</vt:lpstr>
      <vt:lpstr>A127873854C_Latest</vt:lpstr>
      <vt:lpstr>A127873858L</vt:lpstr>
      <vt:lpstr>A127873858L_Data</vt:lpstr>
      <vt:lpstr>A127873858L_Latest</vt:lpstr>
      <vt:lpstr>A127873862C</vt:lpstr>
      <vt:lpstr>A127873862C_Data</vt:lpstr>
      <vt:lpstr>A127873862C_Latest</vt:lpstr>
      <vt:lpstr>A127873866L</vt:lpstr>
      <vt:lpstr>A127873866L_Data</vt:lpstr>
      <vt:lpstr>A127873866L_Latest</vt:lpstr>
      <vt:lpstr>A127873870C</vt:lpstr>
      <vt:lpstr>A127873870C_Data</vt:lpstr>
      <vt:lpstr>A127873870C_Latest</vt:lpstr>
      <vt:lpstr>A127873874L</vt:lpstr>
      <vt:lpstr>A127873874L_Data</vt:lpstr>
      <vt:lpstr>A127873874L_Latest</vt:lpstr>
      <vt:lpstr>A127873878W</vt:lpstr>
      <vt:lpstr>A127873878W_Data</vt:lpstr>
      <vt:lpstr>A127873878W_Latest</vt:lpstr>
      <vt:lpstr>A127873882L</vt:lpstr>
      <vt:lpstr>A127873882L_Data</vt:lpstr>
      <vt:lpstr>A127873882L_Latest</vt:lpstr>
      <vt:lpstr>A127873886W</vt:lpstr>
      <vt:lpstr>A127873886W_Data</vt:lpstr>
      <vt:lpstr>A127873886W_Latest</vt:lpstr>
      <vt:lpstr>A127873890L</vt:lpstr>
      <vt:lpstr>A127873890L_Data</vt:lpstr>
      <vt:lpstr>A127873890L_Latest</vt:lpstr>
      <vt:lpstr>A127873894W</vt:lpstr>
      <vt:lpstr>A127873894W_Data</vt:lpstr>
      <vt:lpstr>A127873894W_Latest</vt:lpstr>
      <vt:lpstr>A127873898F</vt:lpstr>
      <vt:lpstr>A127873898F_Data</vt:lpstr>
      <vt:lpstr>A127873898F_Latest</vt:lpstr>
      <vt:lpstr>A127873902K</vt:lpstr>
      <vt:lpstr>A127873902K_Data</vt:lpstr>
      <vt:lpstr>A127873902K_Latest</vt:lpstr>
      <vt:lpstr>A127873906V</vt:lpstr>
      <vt:lpstr>A127873906V_Data</vt:lpstr>
      <vt:lpstr>A127873906V_Latest</vt:lpstr>
      <vt:lpstr>A127873910K</vt:lpstr>
      <vt:lpstr>A127873910K_Data</vt:lpstr>
      <vt:lpstr>A127873910K_Latest</vt:lpstr>
      <vt:lpstr>A127873914V</vt:lpstr>
      <vt:lpstr>A127873914V_Data</vt:lpstr>
      <vt:lpstr>A127873914V_Latest</vt:lpstr>
      <vt:lpstr>A127873918C</vt:lpstr>
      <vt:lpstr>A127873918C_Data</vt:lpstr>
      <vt:lpstr>A127873918C_Latest</vt:lpstr>
      <vt:lpstr>A127873922V</vt:lpstr>
      <vt:lpstr>A127873922V_Data</vt:lpstr>
      <vt:lpstr>A127873922V_Latest</vt:lpstr>
      <vt:lpstr>A127873926C</vt:lpstr>
      <vt:lpstr>A127873926C_Data</vt:lpstr>
      <vt:lpstr>A127873926C_Latest</vt:lpstr>
      <vt:lpstr>A127873930V</vt:lpstr>
      <vt:lpstr>A127873930V_Data</vt:lpstr>
      <vt:lpstr>A127873930V_Latest</vt:lpstr>
      <vt:lpstr>A127873934C</vt:lpstr>
      <vt:lpstr>A127873934C_Data</vt:lpstr>
      <vt:lpstr>A127873934C_Latest</vt:lpstr>
      <vt:lpstr>A127873938L</vt:lpstr>
      <vt:lpstr>A127873938L_Data</vt:lpstr>
      <vt:lpstr>A127873938L_Latest</vt:lpstr>
      <vt:lpstr>A127873942C</vt:lpstr>
      <vt:lpstr>A127873942C_Data</vt:lpstr>
      <vt:lpstr>A127873942C_Latest</vt:lpstr>
      <vt:lpstr>A127873946L</vt:lpstr>
      <vt:lpstr>A127873946L_Data</vt:lpstr>
      <vt:lpstr>A127873946L_Latest</vt:lpstr>
      <vt:lpstr>A127873950C</vt:lpstr>
      <vt:lpstr>A127873950C_Data</vt:lpstr>
      <vt:lpstr>A127873950C_Latest</vt:lpstr>
      <vt:lpstr>A127873954L</vt:lpstr>
      <vt:lpstr>A127873954L_Data</vt:lpstr>
      <vt:lpstr>A127873954L_Latest</vt:lpstr>
      <vt:lpstr>A127873958W</vt:lpstr>
      <vt:lpstr>A127873958W_Data</vt:lpstr>
      <vt:lpstr>A127873958W_Latest</vt:lpstr>
      <vt:lpstr>A127873962L</vt:lpstr>
      <vt:lpstr>A127873962L_Data</vt:lpstr>
      <vt:lpstr>A127873962L_Latest</vt:lpstr>
      <vt:lpstr>A127873966W</vt:lpstr>
      <vt:lpstr>A127873966W_Data</vt:lpstr>
      <vt:lpstr>A127873966W_Latest</vt:lpstr>
      <vt:lpstr>A127873970L</vt:lpstr>
      <vt:lpstr>A127873970L_Data</vt:lpstr>
      <vt:lpstr>A127873970L_Latest</vt:lpstr>
      <vt:lpstr>A127873974W</vt:lpstr>
      <vt:lpstr>A127873974W_Data</vt:lpstr>
      <vt:lpstr>A127873974W_Latest</vt:lpstr>
      <vt:lpstr>A127873978F</vt:lpstr>
      <vt:lpstr>A127873978F_Data</vt:lpstr>
      <vt:lpstr>A127873978F_Latest</vt:lpstr>
      <vt:lpstr>A127873982W</vt:lpstr>
      <vt:lpstr>A127873982W_Data</vt:lpstr>
      <vt:lpstr>A127873982W_Latest</vt:lpstr>
      <vt:lpstr>A127873986F</vt:lpstr>
      <vt:lpstr>A127873986F_Data</vt:lpstr>
      <vt:lpstr>A127873986F_Latest</vt:lpstr>
      <vt:lpstr>A127873990W</vt:lpstr>
      <vt:lpstr>A127873990W_Data</vt:lpstr>
      <vt:lpstr>A127873990W_Latest</vt:lpstr>
      <vt:lpstr>A127873994F</vt:lpstr>
      <vt:lpstr>A127873994F_Data</vt:lpstr>
      <vt:lpstr>A127873994F_Latest</vt:lpstr>
      <vt:lpstr>A127873998R</vt:lpstr>
      <vt:lpstr>A127873998R_Data</vt:lpstr>
      <vt:lpstr>A127873998R_Latest</vt:lpstr>
      <vt:lpstr>A127874002W</vt:lpstr>
      <vt:lpstr>A127874002W_Data</vt:lpstr>
      <vt:lpstr>A127874002W_Latest</vt:lpstr>
      <vt:lpstr>A127874006F</vt:lpstr>
      <vt:lpstr>A127874006F_Data</vt:lpstr>
      <vt:lpstr>A127874006F_Latest</vt:lpstr>
      <vt:lpstr>A127874010W</vt:lpstr>
      <vt:lpstr>A127874010W_Data</vt:lpstr>
      <vt:lpstr>A127874010W_Latest</vt:lpstr>
      <vt:lpstr>A127874014F</vt:lpstr>
      <vt:lpstr>A127874014F_Data</vt:lpstr>
      <vt:lpstr>A127874014F_Latest</vt:lpstr>
      <vt:lpstr>A127874018R</vt:lpstr>
      <vt:lpstr>A127874018R_Data</vt:lpstr>
      <vt:lpstr>A127874018R_Latest</vt:lpstr>
      <vt:lpstr>A127874022F</vt:lpstr>
      <vt:lpstr>A127874022F_Data</vt:lpstr>
      <vt:lpstr>A127874022F_Latest</vt:lpstr>
      <vt:lpstr>A127874026R</vt:lpstr>
      <vt:lpstr>A127874026R_Data</vt:lpstr>
      <vt:lpstr>A127874026R_Latest</vt:lpstr>
      <vt:lpstr>A127874030F</vt:lpstr>
      <vt:lpstr>A127874030F_Data</vt:lpstr>
      <vt:lpstr>A127874030F_Latest</vt:lpstr>
      <vt:lpstr>A127874034R</vt:lpstr>
      <vt:lpstr>A127874034R_Data</vt:lpstr>
      <vt:lpstr>A127874034R_Latest</vt:lpstr>
      <vt:lpstr>A127874042R</vt:lpstr>
      <vt:lpstr>A127874042R_Data</vt:lpstr>
      <vt:lpstr>A127874042R_Latest</vt:lpstr>
      <vt:lpstr>A127874046X</vt:lpstr>
      <vt:lpstr>A127874046X_Data</vt:lpstr>
      <vt:lpstr>A127874046X_Latest</vt:lpstr>
      <vt:lpstr>A127875034J</vt:lpstr>
      <vt:lpstr>A127875034J_Data</vt:lpstr>
      <vt:lpstr>A127875034J_Latest</vt:lpstr>
      <vt:lpstr>A127875038T</vt:lpstr>
      <vt:lpstr>A127875038T_Data</vt:lpstr>
      <vt:lpstr>A127875038T_Latest</vt:lpstr>
      <vt:lpstr>A127875042J</vt:lpstr>
      <vt:lpstr>A127875042J_Data</vt:lpstr>
      <vt:lpstr>A127875042J_Latest</vt:lpstr>
      <vt:lpstr>A127875046T</vt:lpstr>
      <vt:lpstr>A127875046T_Data</vt:lpstr>
      <vt:lpstr>A127875046T_Latest</vt:lpstr>
      <vt:lpstr>A127875050J</vt:lpstr>
      <vt:lpstr>A127875050J_Data</vt:lpstr>
      <vt:lpstr>A127875050J_Latest</vt:lpstr>
      <vt:lpstr>A127875054T</vt:lpstr>
      <vt:lpstr>A127875054T_Data</vt:lpstr>
      <vt:lpstr>A127875054T_Latest</vt:lpstr>
      <vt:lpstr>A127875058A</vt:lpstr>
      <vt:lpstr>A127875058A_Data</vt:lpstr>
      <vt:lpstr>A127875058A_Latest</vt:lpstr>
      <vt:lpstr>A127875062T</vt:lpstr>
      <vt:lpstr>A127875062T_Data</vt:lpstr>
      <vt:lpstr>A127875062T_Latest</vt:lpstr>
      <vt:lpstr>A127875302T</vt:lpstr>
      <vt:lpstr>A127875302T_Data</vt:lpstr>
      <vt:lpstr>A127875302T_Latest</vt:lpstr>
      <vt:lpstr>A127875306A</vt:lpstr>
      <vt:lpstr>A127875306A_Data</vt:lpstr>
      <vt:lpstr>A127875306A_Latest</vt:lpstr>
      <vt:lpstr>A127875310T</vt:lpstr>
      <vt:lpstr>A127875310T_Data</vt:lpstr>
      <vt:lpstr>A127875310T_Latest</vt:lpstr>
      <vt:lpstr>A127875314A</vt:lpstr>
      <vt:lpstr>A127875314A_Data</vt:lpstr>
      <vt:lpstr>A127875314A_Latest</vt:lpstr>
      <vt:lpstr>A127875318K</vt:lpstr>
      <vt:lpstr>A127875318K_Data</vt:lpstr>
      <vt:lpstr>A127875318K_Latest</vt:lpstr>
      <vt:lpstr>A127875322A</vt:lpstr>
      <vt:lpstr>A127875322A_Data</vt:lpstr>
      <vt:lpstr>A127875322A_Latest</vt:lpstr>
      <vt:lpstr>A127875326K</vt:lpstr>
      <vt:lpstr>A127875326K_Data</vt:lpstr>
      <vt:lpstr>A127875326K_Latest</vt:lpstr>
      <vt:lpstr>A127875330A</vt:lpstr>
      <vt:lpstr>A127875330A_Data</vt:lpstr>
      <vt:lpstr>A127875330A_Latest</vt:lpstr>
      <vt:lpstr>A127875334K</vt:lpstr>
      <vt:lpstr>A127875334K_Data</vt:lpstr>
      <vt:lpstr>A127875334K_Latest</vt:lpstr>
      <vt:lpstr>A127875338V</vt:lpstr>
      <vt:lpstr>A127875338V_Data</vt:lpstr>
      <vt:lpstr>A127875338V_Latest</vt:lpstr>
      <vt:lpstr>A127875342K</vt:lpstr>
      <vt:lpstr>A127875342K_Data</vt:lpstr>
      <vt:lpstr>A127875342K_Latest</vt:lpstr>
      <vt:lpstr>A127875346V</vt:lpstr>
      <vt:lpstr>A127875346V_Data</vt:lpstr>
      <vt:lpstr>A127875346V_Latest</vt:lpstr>
      <vt:lpstr>A127875350K</vt:lpstr>
      <vt:lpstr>A127875350K_Data</vt:lpstr>
      <vt:lpstr>A127875350K_Latest</vt:lpstr>
      <vt:lpstr>A127875354V</vt:lpstr>
      <vt:lpstr>A127875354V_Data</vt:lpstr>
      <vt:lpstr>A127875354V_Latest</vt:lpstr>
      <vt:lpstr>A127875358C</vt:lpstr>
      <vt:lpstr>A127875358C_Data</vt:lpstr>
      <vt:lpstr>A127875358C_Latest</vt:lpstr>
      <vt:lpstr>A127875362V</vt:lpstr>
      <vt:lpstr>A127875362V_Data</vt:lpstr>
      <vt:lpstr>A127875362V_Latest</vt:lpstr>
      <vt:lpstr>A127875366C</vt:lpstr>
      <vt:lpstr>A127875366C_Data</vt:lpstr>
      <vt:lpstr>A127875366C_Latest</vt:lpstr>
      <vt:lpstr>A127875370V</vt:lpstr>
      <vt:lpstr>A127875370V_Data</vt:lpstr>
      <vt:lpstr>A127875370V_Latest</vt:lpstr>
      <vt:lpstr>A127875378L</vt:lpstr>
      <vt:lpstr>A127875378L_Data</vt:lpstr>
      <vt:lpstr>A127875378L_Latest</vt:lpstr>
      <vt:lpstr>A127875382C</vt:lpstr>
      <vt:lpstr>A127875382C_Data</vt:lpstr>
      <vt:lpstr>A127875382C_Latest</vt:lpstr>
      <vt:lpstr>A127875386L</vt:lpstr>
      <vt:lpstr>A127875386L_Data</vt:lpstr>
      <vt:lpstr>A127875386L_Latest</vt:lpstr>
      <vt:lpstr>A127875390C</vt:lpstr>
      <vt:lpstr>A127875390C_Data</vt:lpstr>
      <vt:lpstr>A127875390C_Latest</vt:lpstr>
      <vt:lpstr>A127875394L</vt:lpstr>
      <vt:lpstr>A127875394L_Data</vt:lpstr>
      <vt:lpstr>A127875394L_Latest</vt:lpstr>
      <vt:lpstr>A127875398W</vt:lpstr>
      <vt:lpstr>A127875398W_Data</vt:lpstr>
      <vt:lpstr>A127875398W_Latest</vt:lpstr>
      <vt:lpstr>A127875402A</vt:lpstr>
      <vt:lpstr>A127875402A_Data</vt:lpstr>
      <vt:lpstr>A127875402A_Latest</vt:lpstr>
      <vt:lpstr>A127875406K</vt:lpstr>
      <vt:lpstr>A127875406K_Data</vt:lpstr>
      <vt:lpstr>A127875406K_Latest</vt:lpstr>
      <vt:lpstr>A127875410A</vt:lpstr>
      <vt:lpstr>A127875410A_Data</vt:lpstr>
      <vt:lpstr>A127875410A_Latest</vt:lpstr>
      <vt:lpstr>A127875414K</vt:lpstr>
      <vt:lpstr>A127875414K_Data</vt:lpstr>
      <vt:lpstr>A127875414K_Latest</vt:lpstr>
      <vt:lpstr>A127875418V</vt:lpstr>
      <vt:lpstr>A127875418V_Data</vt:lpstr>
      <vt:lpstr>A127875418V_Latest</vt:lpstr>
      <vt:lpstr>A127875422K</vt:lpstr>
      <vt:lpstr>A127875422K_Data</vt:lpstr>
      <vt:lpstr>A127875422K_Latest</vt:lpstr>
      <vt:lpstr>A127875426V</vt:lpstr>
      <vt:lpstr>A127875426V_Data</vt:lpstr>
      <vt:lpstr>A127875426V_Latest</vt:lpstr>
      <vt:lpstr>A127875430K</vt:lpstr>
      <vt:lpstr>A127875430K_Data</vt:lpstr>
      <vt:lpstr>A127875430K_Latest</vt:lpstr>
      <vt:lpstr>A127875434V</vt:lpstr>
      <vt:lpstr>A127875434V_Data</vt:lpstr>
      <vt:lpstr>A127875434V_Latest</vt:lpstr>
      <vt:lpstr>A127875438C</vt:lpstr>
      <vt:lpstr>A127875438C_Data</vt:lpstr>
      <vt:lpstr>A127875438C_Latest</vt:lpstr>
      <vt:lpstr>A127875442V</vt:lpstr>
      <vt:lpstr>A127875442V_Data</vt:lpstr>
      <vt:lpstr>A127875442V_Latest</vt:lpstr>
      <vt:lpstr>A127875446C</vt:lpstr>
      <vt:lpstr>A127875446C_Data</vt:lpstr>
      <vt:lpstr>A127875446C_Latest</vt:lpstr>
      <vt:lpstr>A127875450V</vt:lpstr>
      <vt:lpstr>A127875450V_Data</vt:lpstr>
      <vt:lpstr>A127875450V_Latest</vt:lpstr>
      <vt:lpstr>A127875454C</vt:lpstr>
      <vt:lpstr>A127875454C_Data</vt:lpstr>
      <vt:lpstr>A127875454C_Latest</vt:lpstr>
      <vt:lpstr>A127875458L</vt:lpstr>
      <vt:lpstr>A127875458L_Data</vt:lpstr>
      <vt:lpstr>A127875458L_Latest</vt:lpstr>
      <vt:lpstr>A127875462C</vt:lpstr>
      <vt:lpstr>A127875462C_Data</vt:lpstr>
      <vt:lpstr>A127875462C_Latest</vt:lpstr>
      <vt:lpstr>A127875466L</vt:lpstr>
      <vt:lpstr>A127875466L_Data</vt:lpstr>
      <vt:lpstr>A127875466L_Latest</vt:lpstr>
      <vt:lpstr>A127875470C</vt:lpstr>
      <vt:lpstr>A127875470C_Data</vt:lpstr>
      <vt:lpstr>A127875470C_Latest</vt:lpstr>
      <vt:lpstr>A127875474L</vt:lpstr>
      <vt:lpstr>A127875474L_Data</vt:lpstr>
      <vt:lpstr>A127875474L_Latest</vt:lpstr>
      <vt:lpstr>A127875478W</vt:lpstr>
      <vt:lpstr>A127875478W_Data</vt:lpstr>
      <vt:lpstr>A127875478W_Latest</vt:lpstr>
      <vt:lpstr>A127875482L</vt:lpstr>
      <vt:lpstr>A127875482L_Data</vt:lpstr>
      <vt:lpstr>A127875482L_Latest</vt:lpstr>
      <vt:lpstr>A127875486W</vt:lpstr>
      <vt:lpstr>A127875486W_Data</vt:lpstr>
      <vt:lpstr>A127875486W_Latest</vt:lpstr>
      <vt:lpstr>A127875490L</vt:lpstr>
      <vt:lpstr>A127875490L_Data</vt:lpstr>
      <vt:lpstr>A127875490L_Latest</vt:lpstr>
      <vt:lpstr>A127875494W</vt:lpstr>
      <vt:lpstr>A127875494W_Data</vt:lpstr>
      <vt:lpstr>A127875494W_Latest</vt:lpstr>
      <vt:lpstr>A127875498F</vt:lpstr>
      <vt:lpstr>A127875498F_Data</vt:lpstr>
      <vt:lpstr>A127875498F_Latest</vt:lpstr>
      <vt:lpstr>A127875502K</vt:lpstr>
      <vt:lpstr>A127875502K_Data</vt:lpstr>
      <vt:lpstr>A127875502K_Latest</vt:lpstr>
      <vt:lpstr>A127875506V</vt:lpstr>
      <vt:lpstr>A127875506V_Data</vt:lpstr>
      <vt:lpstr>A127875506V_Latest</vt:lpstr>
      <vt:lpstr>A127875510K</vt:lpstr>
      <vt:lpstr>A127875510K_Data</vt:lpstr>
      <vt:lpstr>A127875510K_Latest</vt:lpstr>
      <vt:lpstr>A127875514V</vt:lpstr>
      <vt:lpstr>A127875514V_Data</vt:lpstr>
      <vt:lpstr>A127875514V_Latest</vt:lpstr>
      <vt:lpstr>A127875518C</vt:lpstr>
      <vt:lpstr>A127875518C_Data</vt:lpstr>
      <vt:lpstr>A127875518C_Latest</vt:lpstr>
      <vt:lpstr>A127875522V</vt:lpstr>
      <vt:lpstr>A127875522V_Data</vt:lpstr>
      <vt:lpstr>A127875522V_Latest</vt:lpstr>
      <vt:lpstr>A127875526C</vt:lpstr>
      <vt:lpstr>A127875526C_Data</vt:lpstr>
      <vt:lpstr>A127875526C_Latest</vt:lpstr>
      <vt:lpstr>A127875530V</vt:lpstr>
      <vt:lpstr>A127875530V_Data</vt:lpstr>
      <vt:lpstr>A127875530V_Latest</vt:lpstr>
      <vt:lpstr>A127875538L</vt:lpstr>
      <vt:lpstr>A127875538L_Data</vt:lpstr>
      <vt:lpstr>A127875538L_Latest</vt:lpstr>
      <vt:lpstr>A127875542C</vt:lpstr>
      <vt:lpstr>A127875542C_Data</vt:lpstr>
      <vt:lpstr>A127875542C_Latest</vt:lpstr>
      <vt:lpstr>A127875546L</vt:lpstr>
      <vt:lpstr>A127875546L_Data</vt:lpstr>
      <vt:lpstr>A127875546L_Latest</vt:lpstr>
      <vt:lpstr>A127875550C</vt:lpstr>
      <vt:lpstr>A127875550C_Data</vt:lpstr>
      <vt:lpstr>A127875550C_Latest</vt:lpstr>
      <vt:lpstr>A127875554L</vt:lpstr>
      <vt:lpstr>A127875554L_Data</vt:lpstr>
      <vt:lpstr>A127875554L_Latest</vt:lpstr>
      <vt:lpstr>A127875558W</vt:lpstr>
      <vt:lpstr>A127875558W_Data</vt:lpstr>
      <vt:lpstr>A127875558W_Latest</vt:lpstr>
      <vt:lpstr>A127875578F</vt:lpstr>
      <vt:lpstr>A127875578F_Data</vt:lpstr>
      <vt:lpstr>A127875578F_Latest</vt:lpstr>
      <vt:lpstr>A127876698T</vt:lpstr>
      <vt:lpstr>A127876698T_Data</vt:lpstr>
      <vt:lpstr>A127876698T_Latest</vt:lpstr>
      <vt:lpstr>A127876702W</vt:lpstr>
      <vt:lpstr>A127876702W_Data</vt:lpstr>
      <vt:lpstr>A127876702W_Latest</vt:lpstr>
      <vt:lpstr>A127876706F</vt:lpstr>
      <vt:lpstr>A127876706F_Data</vt:lpstr>
      <vt:lpstr>A127876706F_Latest</vt:lpstr>
      <vt:lpstr>A127876710W</vt:lpstr>
      <vt:lpstr>A127876710W_Data</vt:lpstr>
      <vt:lpstr>A127876710W_Latest</vt:lpstr>
      <vt:lpstr>A127876714F</vt:lpstr>
      <vt:lpstr>A127876714F_Data</vt:lpstr>
      <vt:lpstr>A127876714F_Latest</vt:lpstr>
      <vt:lpstr>A127876718R</vt:lpstr>
      <vt:lpstr>A127876718R_Data</vt:lpstr>
      <vt:lpstr>A127876718R_Latest</vt:lpstr>
      <vt:lpstr>A127876722F</vt:lpstr>
      <vt:lpstr>A127876722F_Data</vt:lpstr>
      <vt:lpstr>A127876722F_Latest</vt:lpstr>
      <vt:lpstr>A127876930X</vt:lpstr>
      <vt:lpstr>A127876930X_Data</vt:lpstr>
      <vt:lpstr>A127876930X_Latest</vt:lpstr>
      <vt:lpstr>A127876934J</vt:lpstr>
      <vt:lpstr>A127876934J_Data</vt:lpstr>
      <vt:lpstr>A127876934J_Latest</vt:lpstr>
      <vt:lpstr>A127876938T</vt:lpstr>
      <vt:lpstr>A127876938T_Data</vt:lpstr>
      <vt:lpstr>A127876938T_Latest</vt:lpstr>
      <vt:lpstr>A127876942J</vt:lpstr>
      <vt:lpstr>A127876942J_Data</vt:lpstr>
      <vt:lpstr>A127876942J_Latest</vt:lpstr>
      <vt:lpstr>A127876946T</vt:lpstr>
      <vt:lpstr>A127876946T_Data</vt:lpstr>
      <vt:lpstr>A127876946T_Latest</vt:lpstr>
      <vt:lpstr>A127876950J</vt:lpstr>
      <vt:lpstr>A127876950J_Data</vt:lpstr>
      <vt:lpstr>A127876950J_Latest</vt:lpstr>
      <vt:lpstr>A127876954T</vt:lpstr>
      <vt:lpstr>A127876954T_Data</vt:lpstr>
      <vt:lpstr>A127876954T_Latest</vt:lpstr>
      <vt:lpstr>A127876958A</vt:lpstr>
      <vt:lpstr>A127876958A_Data</vt:lpstr>
      <vt:lpstr>A127876958A_Latest</vt:lpstr>
      <vt:lpstr>A127876962T</vt:lpstr>
      <vt:lpstr>A127876962T_Data</vt:lpstr>
      <vt:lpstr>A127876962T_Latest</vt:lpstr>
      <vt:lpstr>A127876966A</vt:lpstr>
      <vt:lpstr>A127876966A_Data</vt:lpstr>
      <vt:lpstr>A127876966A_Latest</vt:lpstr>
      <vt:lpstr>A127876970T</vt:lpstr>
      <vt:lpstr>A127876970T_Data</vt:lpstr>
      <vt:lpstr>A127876970T_Latest</vt:lpstr>
      <vt:lpstr>A127876974A</vt:lpstr>
      <vt:lpstr>A127876974A_Data</vt:lpstr>
      <vt:lpstr>A127876974A_Latest</vt:lpstr>
      <vt:lpstr>A127876978K</vt:lpstr>
      <vt:lpstr>A127876978K_Data</vt:lpstr>
      <vt:lpstr>A127876978K_Latest</vt:lpstr>
      <vt:lpstr>A127876982A</vt:lpstr>
      <vt:lpstr>A127876982A_Data</vt:lpstr>
      <vt:lpstr>A127876982A_Latest</vt:lpstr>
      <vt:lpstr>A127876986K</vt:lpstr>
      <vt:lpstr>A127876986K_Data</vt:lpstr>
      <vt:lpstr>A127876986K_Latest</vt:lpstr>
      <vt:lpstr>A127876990A</vt:lpstr>
      <vt:lpstr>A127876990A_Data</vt:lpstr>
      <vt:lpstr>A127876990A_Latest</vt:lpstr>
      <vt:lpstr>A127876994K</vt:lpstr>
      <vt:lpstr>A127876994K_Data</vt:lpstr>
      <vt:lpstr>A127876994K_Latest</vt:lpstr>
      <vt:lpstr>A127876998V</vt:lpstr>
      <vt:lpstr>A127876998V_Data</vt:lpstr>
      <vt:lpstr>A127876998V_Latest</vt:lpstr>
      <vt:lpstr>A127877002A</vt:lpstr>
      <vt:lpstr>A127877002A_Data</vt:lpstr>
      <vt:lpstr>A127877002A_Latest</vt:lpstr>
      <vt:lpstr>A127877006K</vt:lpstr>
      <vt:lpstr>A127877006K_Data</vt:lpstr>
      <vt:lpstr>A127877006K_Latest</vt:lpstr>
      <vt:lpstr>A127877010A</vt:lpstr>
      <vt:lpstr>A127877010A_Data</vt:lpstr>
      <vt:lpstr>A127877010A_Latest</vt:lpstr>
      <vt:lpstr>A127877014K</vt:lpstr>
      <vt:lpstr>A127877014K_Data</vt:lpstr>
      <vt:lpstr>A127877014K_Latest</vt:lpstr>
      <vt:lpstr>A127877018V</vt:lpstr>
      <vt:lpstr>A127877018V_Data</vt:lpstr>
      <vt:lpstr>A127877018V_Latest</vt:lpstr>
      <vt:lpstr>A127877022K</vt:lpstr>
      <vt:lpstr>A127877022K_Data</vt:lpstr>
      <vt:lpstr>A127877022K_Latest</vt:lpstr>
      <vt:lpstr>A127877026V</vt:lpstr>
      <vt:lpstr>A127877026V_Data</vt:lpstr>
      <vt:lpstr>A127877026V_Latest</vt:lpstr>
      <vt:lpstr>A127877030K</vt:lpstr>
      <vt:lpstr>A127877030K_Data</vt:lpstr>
      <vt:lpstr>A127877030K_Latest</vt:lpstr>
      <vt:lpstr>A127877038C</vt:lpstr>
      <vt:lpstr>A127877038C_Data</vt:lpstr>
      <vt:lpstr>A127877038C_Latest</vt:lpstr>
      <vt:lpstr>A127877042V</vt:lpstr>
      <vt:lpstr>A127877042V_Data</vt:lpstr>
      <vt:lpstr>A127877042V_Latest</vt:lpstr>
      <vt:lpstr>A127877046C</vt:lpstr>
      <vt:lpstr>A127877046C_Data</vt:lpstr>
      <vt:lpstr>A127877046C_Latest</vt:lpstr>
      <vt:lpstr>A127877050V</vt:lpstr>
      <vt:lpstr>A127877050V_Data</vt:lpstr>
      <vt:lpstr>A127877050V_Latest</vt:lpstr>
      <vt:lpstr>A127877054C</vt:lpstr>
      <vt:lpstr>A127877054C_Data</vt:lpstr>
      <vt:lpstr>A127877054C_Latest</vt:lpstr>
      <vt:lpstr>A127877058L</vt:lpstr>
      <vt:lpstr>A127877058L_Data</vt:lpstr>
      <vt:lpstr>A127877058L_Latest</vt:lpstr>
      <vt:lpstr>A127877062C</vt:lpstr>
      <vt:lpstr>A127877062C_Data</vt:lpstr>
      <vt:lpstr>A127877062C_Latest</vt:lpstr>
      <vt:lpstr>A127877066L</vt:lpstr>
      <vt:lpstr>A127877066L_Data</vt:lpstr>
      <vt:lpstr>A127877066L_Latest</vt:lpstr>
      <vt:lpstr>A127877070C</vt:lpstr>
      <vt:lpstr>A127877070C_Data</vt:lpstr>
      <vt:lpstr>A127877070C_Latest</vt:lpstr>
      <vt:lpstr>A127877074L</vt:lpstr>
      <vt:lpstr>A127877074L_Data</vt:lpstr>
      <vt:lpstr>A127877074L_Latest</vt:lpstr>
      <vt:lpstr>A127877078W</vt:lpstr>
      <vt:lpstr>A127877078W_Data</vt:lpstr>
      <vt:lpstr>A127877078W_Latest</vt:lpstr>
      <vt:lpstr>A127877082L</vt:lpstr>
      <vt:lpstr>A127877082L_Data</vt:lpstr>
      <vt:lpstr>A127877082L_Latest</vt:lpstr>
      <vt:lpstr>A127877086W</vt:lpstr>
      <vt:lpstr>A127877086W_Data</vt:lpstr>
      <vt:lpstr>A127877086W_Latest</vt:lpstr>
      <vt:lpstr>A127877090L</vt:lpstr>
      <vt:lpstr>A127877090L_Data</vt:lpstr>
      <vt:lpstr>A127877090L_Latest</vt:lpstr>
      <vt:lpstr>A127877094W</vt:lpstr>
      <vt:lpstr>A127877094W_Data</vt:lpstr>
      <vt:lpstr>A127877094W_Latest</vt:lpstr>
      <vt:lpstr>A127877098F</vt:lpstr>
      <vt:lpstr>A127877098F_Data</vt:lpstr>
      <vt:lpstr>A127877098F_Latest</vt:lpstr>
      <vt:lpstr>A127877102K</vt:lpstr>
      <vt:lpstr>A127877102K_Data</vt:lpstr>
      <vt:lpstr>A127877102K_Latest</vt:lpstr>
      <vt:lpstr>A127878234F</vt:lpstr>
      <vt:lpstr>A127878234F_Data</vt:lpstr>
      <vt:lpstr>A127878234F_Latest</vt:lpstr>
      <vt:lpstr>A127878238R</vt:lpstr>
      <vt:lpstr>A127878238R_Data</vt:lpstr>
      <vt:lpstr>A127878238R_Latest</vt:lpstr>
      <vt:lpstr>A127878242F</vt:lpstr>
      <vt:lpstr>A127878242F_Data</vt:lpstr>
      <vt:lpstr>A127878242F_Latest</vt:lpstr>
      <vt:lpstr>A127878498K</vt:lpstr>
      <vt:lpstr>A127878498K_Data</vt:lpstr>
      <vt:lpstr>A127878498K_Latest</vt:lpstr>
      <vt:lpstr>A127878502R</vt:lpstr>
      <vt:lpstr>A127878502R_Data</vt:lpstr>
      <vt:lpstr>A127878502R_Latest</vt:lpstr>
      <vt:lpstr>A127878506X</vt:lpstr>
      <vt:lpstr>A127878506X_Data</vt:lpstr>
      <vt:lpstr>A127878506X_Latest</vt:lpstr>
      <vt:lpstr>A127878510R</vt:lpstr>
      <vt:lpstr>A127878510R_Data</vt:lpstr>
      <vt:lpstr>A127878510R_Latest</vt:lpstr>
      <vt:lpstr>A127878514X</vt:lpstr>
      <vt:lpstr>A127878514X_Data</vt:lpstr>
      <vt:lpstr>A127878514X_Latest</vt:lpstr>
      <vt:lpstr>A127878518J</vt:lpstr>
      <vt:lpstr>A127878518J_Data</vt:lpstr>
      <vt:lpstr>A127878518J_Latest</vt:lpstr>
      <vt:lpstr>A127878522X</vt:lpstr>
      <vt:lpstr>A127878522X_Data</vt:lpstr>
      <vt:lpstr>A127878522X_Latest</vt:lpstr>
      <vt:lpstr>A127878526J</vt:lpstr>
      <vt:lpstr>A127878526J_Data</vt:lpstr>
      <vt:lpstr>A127878526J_Latest</vt:lpstr>
      <vt:lpstr>A127878530X</vt:lpstr>
      <vt:lpstr>A127878530X_Data</vt:lpstr>
      <vt:lpstr>A127878530X_Latest</vt:lpstr>
      <vt:lpstr>A127878534J</vt:lpstr>
      <vt:lpstr>A127878534J_Data</vt:lpstr>
      <vt:lpstr>A127878534J_Latest</vt:lpstr>
      <vt:lpstr>A127878538T</vt:lpstr>
      <vt:lpstr>A127878538T_Data</vt:lpstr>
      <vt:lpstr>A127878538T_Latest</vt:lpstr>
      <vt:lpstr>A127878542J</vt:lpstr>
      <vt:lpstr>A127878542J_Data</vt:lpstr>
      <vt:lpstr>A127878542J_Latest</vt:lpstr>
      <vt:lpstr>A127878546T</vt:lpstr>
      <vt:lpstr>A127878546T_Data</vt:lpstr>
      <vt:lpstr>A127878546T_Latest</vt:lpstr>
      <vt:lpstr>A127878550J</vt:lpstr>
      <vt:lpstr>A127878550J_Data</vt:lpstr>
      <vt:lpstr>A127878550J_Latest</vt:lpstr>
      <vt:lpstr>A127878554T</vt:lpstr>
      <vt:lpstr>A127878554T_Data</vt:lpstr>
      <vt:lpstr>A127878554T_Latest</vt:lpstr>
      <vt:lpstr>A127878558A</vt:lpstr>
      <vt:lpstr>A127878558A_Data</vt:lpstr>
      <vt:lpstr>A127878558A_Latest</vt:lpstr>
      <vt:lpstr>A127878562T</vt:lpstr>
      <vt:lpstr>A127878562T_Data</vt:lpstr>
      <vt:lpstr>A127878562T_Latest</vt:lpstr>
      <vt:lpstr>A127878566A</vt:lpstr>
      <vt:lpstr>A127878566A_Data</vt:lpstr>
      <vt:lpstr>A127878566A_Latest</vt:lpstr>
      <vt:lpstr>A127878570T</vt:lpstr>
      <vt:lpstr>A127878570T_Data</vt:lpstr>
      <vt:lpstr>A127878570T_Latest</vt:lpstr>
      <vt:lpstr>A127878574A</vt:lpstr>
      <vt:lpstr>A127878574A_Data</vt:lpstr>
      <vt:lpstr>A127878574A_Latest</vt:lpstr>
      <vt:lpstr>A127878578K</vt:lpstr>
      <vt:lpstr>A127878578K_Data</vt:lpstr>
      <vt:lpstr>A127878578K_Latest</vt:lpstr>
      <vt:lpstr>A127878582A</vt:lpstr>
      <vt:lpstr>A127878582A_Data</vt:lpstr>
      <vt:lpstr>A127878582A_Latest</vt:lpstr>
      <vt:lpstr>A127878586K</vt:lpstr>
      <vt:lpstr>A127878586K_Data</vt:lpstr>
      <vt:lpstr>A127878586K_Latest</vt:lpstr>
      <vt:lpstr>A127878590A</vt:lpstr>
      <vt:lpstr>A127878590A_Data</vt:lpstr>
      <vt:lpstr>A127878590A_Latest</vt:lpstr>
      <vt:lpstr>A127878594K</vt:lpstr>
      <vt:lpstr>A127878594K_Data</vt:lpstr>
      <vt:lpstr>A127878594K_Latest</vt:lpstr>
      <vt:lpstr>A127878598V</vt:lpstr>
      <vt:lpstr>A127878598V_Data</vt:lpstr>
      <vt:lpstr>A127878598V_Latest</vt:lpstr>
      <vt:lpstr>A127878602X</vt:lpstr>
      <vt:lpstr>A127878602X_Data</vt:lpstr>
      <vt:lpstr>A127878602X_Latest</vt:lpstr>
      <vt:lpstr>A127878606J</vt:lpstr>
      <vt:lpstr>A127878606J_Data</vt:lpstr>
      <vt:lpstr>A127878606J_Latest</vt:lpstr>
      <vt:lpstr>A127878610X</vt:lpstr>
      <vt:lpstr>A127878610X_Data</vt:lpstr>
      <vt:lpstr>A127878610X_Latest</vt:lpstr>
      <vt:lpstr>A127878614J</vt:lpstr>
      <vt:lpstr>A127878614J_Data</vt:lpstr>
      <vt:lpstr>A127878614J_Latest</vt:lpstr>
      <vt:lpstr>A127878618T</vt:lpstr>
      <vt:lpstr>A127878618T_Data</vt:lpstr>
      <vt:lpstr>A127878618T_Latest</vt:lpstr>
      <vt:lpstr>A127878622J</vt:lpstr>
      <vt:lpstr>A127878622J_Data</vt:lpstr>
      <vt:lpstr>A127878622J_Latest</vt:lpstr>
      <vt:lpstr>A127878626T</vt:lpstr>
      <vt:lpstr>A127878626T_Data</vt:lpstr>
      <vt:lpstr>A127878626T_Latest</vt:lpstr>
      <vt:lpstr>A127878630J</vt:lpstr>
      <vt:lpstr>A127878630J_Data</vt:lpstr>
      <vt:lpstr>A127878630J_Latest</vt:lpstr>
      <vt:lpstr>A127878634T</vt:lpstr>
      <vt:lpstr>A127878634T_Data</vt:lpstr>
      <vt:lpstr>A127878634T_Latest</vt:lpstr>
      <vt:lpstr>A127878638A</vt:lpstr>
      <vt:lpstr>A127878638A_Data</vt:lpstr>
      <vt:lpstr>A127878638A_Latest</vt:lpstr>
      <vt:lpstr>A127878642T</vt:lpstr>
      <vt:lpstr>A127878642T_Data</vt:lpstr>
      <vt:lpstr>A127878642T_Latest</vt:lpstr>
      <vt:lpstr>A127878646A</vt:lpstr>
      <vt:lpstr>A127878646A_Data</vt:lpstr>
      <vt:lpstr>A127878646A_Latest</vt:lpstr>
      <vt:lpstr>A127878650T</vt:lpstr>
      <vt:lpstr>A127878650T_Data</vt:lpstr>
      <vt:lpstr>A127878650T_Latest</vt:lpstr>
      <vt:lpstr>A127878654A</vt:lpstr>
      <vt:lpstr>A127878654A_Data</vt:lpstr>
      <vt:lpstr>A127878654A_Latest</vt:lpstr>
      <vt:lpstr>A127878658K</vt:lpstr>
      <vt:lpstr>A127878658K_Data</vt:lpstr>
      <vt:lpstr>A127878658K_Latest</vt:lpstr>
      <vt:lpstr>A127878662A</vt:lpstr>
      <vt:lpstr>A127878662A_Data</vt:lpstr>
      <vt:lpstr>A127878662A_Latest</vt:lpstr>
      <vt:lpstr>A127878666K</vt:lpstr>
      <vt:lpstr>A127878666K_Data</vt:lpstr>
      <vt:lpstr>A127878666K_Latest</vt:lpstr>
      <vt:lpstr>A127878670A</vt:lpstr>
      <vt:lpstr>A127878670A_Data</vt:lpstr>
      <vt:lpstr>A127878670A_Latest</vt:lpstr>
      <vt:lpstr>A127878674K</vt:lpstr>
      <vt:lpstr>A127878674K_Data</vt:lpstr>
      <vt:lpstr>A127878674K_Latest</vt:lpstr>
      <vt:lpstr>A127878678V</vt:lpstr>
      <vt:lpstr>A127878678V_Data</vt:lpstr>
      <vt:lpstr>A127878678V_Latest</vt:lpstr>
      <vt:lpstr>A127878682K</vt:lpstr>
      <vt:lpstr>A127878682K_Data</vt:lpstr>
      <vt:lpstr>A127878682K_Latest</vt:lpstr>
      <vt:lpstr>A127878686V</vt:lpstr>
      <vt:lpstr>A127878686V_Data</vt:lpstr>
      <vt:lpstr>A127878686V_Latest</vt:lpstr>
      <vt:lpstr>A127878690K</vt:lpstr>
      <vt:lpstr>A127878690K_Data</vt:lpstr>
      <vt:lpstr>A127878690K_Latest</vt:lpstr>
      <vt:lpstr>A127878694V</vt:lpstr>
      <vt:lpstr>A127878694V_Data</vt:lpstr>
      <vt:lpstr>A127878694V_Latest</vt:lpstr>
      <vt:lpstr>A127878698C</vt:lpstr>
      <vt:lpstr>A127878698C_Data</vt:lpstr>
      <vt:lpstr>A127878698C_Latest</vt:lpstr>
      <vt:lpstr>A127878702J</vt:lpstr>
      <vt:lpstr>A127878702J_Data</vt:lpstr>
      <vt:lpstr>A127878702J_Latest</vt:lpstr>
      <vt:lpstr>A127878706T</vt:lpstr>
      <vt:lpstr>A127878706T_Data</vt:lpstr>
      <vt:lpstr>A127878706T_Latest</vt:lpstr>
      <vt:lpstr>A127878710J</vt:lpstr>
      <vt:lpstr>A127878710J_Data</vt:lpstr>
      <vt:lpstr>A127878710J_Latest</vt:lpstr>
      <vt:lpstr>A127878714T</vt:lpstr>
      <vt:lpstr>A127878714T_Data</vt:lpstr>
      <vt:lpstr>A127878714T_Latest</vt:lpstr>
      <vt:lpstr>A127878718A</vt:lpstr>
      <vt:lpstr>A127878718A_Data</vt:lpstr>
      <vt:lpstr>A127878718A_Latest</vt:lpstr>
      <vt:lpstr>A127878722T</vt:lpstr>
      <vt:lpstr>A127878722T_Data</vt:lpstr>
      <vt:lpstr>A127878722T_Latest</vt:lpstr>
      <vt:lpstr>A127878726A</vt:lpstr>
      <vt:lpstr>A127878726A_Data</vt:lpstr>
      <vt:lpstr>A127878726A_Latest</vt:lpstr>
      <vt:lpstr>A127878730T</vt:lpstr>
      <vt:lpstr>A127878730T_Data</vt:lpstr>
      <vt:lpstr>A127878730T_Latest</vt:lpstr>
      <vt:lpstr>A127878734A</vt:lpstr>
      <vt:lpstr>A127878734A_Data</vt:lpstr>
      <vt:lpstr>A127878734A_Latest</vt:lpstr>
      <vt:lpstr>A127878746K</vt:lpstr>
      <vt:lpstr>A127878746K_Data</vt:lpstr>
      <vt:lpstr>A127878746K_Latest</vt:lpstr>
      <vt:lpstr>A127878766V</vt:lpstr>
      <vt:lpstr>A127878766V_Data</vt:lpstr>
      <vt:lpstr>A127878766V_Latest</vt:lpstr>
      <vt:lpstr>A127879838L</vt:lpstr>
      <vt:lpstr>A127879838L_Data</vt:lpstr>
      <vt:lpstr>A127879838L_Latest</vt:lpstr>
      <vt:lpstr>A127879842C</vt:lpstr>
      <vt:lpstr>A127879842C_Data</vt:lpstr>
      <vt:lpstr>A127879842C_Latest</vt:lpstr>
      <vt:lpstr>A127879846L</vt:lpstr>
      <vt:lpstr>A127879846L_Data</vt:lpstr>
      <vt:lpstr>A127879846L_Latest</vt:lpstr>
      <vt:lpstr>A127880066W</vt:lpstr>
      <vt:lpstr>A127880066W_Data</vt:lpstr>
      <vt:lpstr>A127880066W_Latest</vt:lpstr>
      <vt:lpstr>A127880070L</vt:lpstr>
      <vt:lpstr>A127880070L_Data</vt:lpstr>
      <vt:lpstr>A127880070L_Latest</vt:lpstr>
      <vt:lpstr>A127880074W</vt:lpstr>
      <vt:lpstr>A127880074W_Data</vt:lpstr>
      <vt:lpstr>A127880074W_Latest</vt:lpstr>
      <vt:lpstr>A127880078F</vt:lpstr>
      <vt:lpstr>A127880078F_Data</vt:lpstr>
      <vt:lpstr>A127880078F_Latest</vt:lpstr>
      <vt:lpstr>A127880082W</vt:lpstr>
      <vt:lpstr>A127880082W_Data</vt:lpstr>
      <vt:lpstr>A127880082W_Latest</vt:lpstr>
      <vt:lpstr>A127880086F</vt:lpstr>
      <vt:lpstr>A127880086F_Data</vt:lpstr>
      <vt:lpstr>A127880086F_Latest</vt:lpstr>
      <vt:lpstr>A127880090W</vt:lpstr>
      <vt:lpstr>A127880090W_Data</vt:lpstr>
      <vt:lpstr>A127880090W_Latest</vt:lpstr>
      <vt:lpstr>A127880094F</vt:lpstr>
      <vt:lpstr>A127880094F_Data</vt:lpstr>
      <vt:lpstr>A127880094F_Latest</vt:lpstr>
      <vt:lpstr>A127880098R</vt:lpstr>
      <vt:lpstr>A127880098R_Data</vt:lpstr>
      <vt:lpstr>A127880098R_Latest</vt:lpstr>
      <vt:lpstr>A127880102V</vt:lpstr>
      <vt:lpstr>A127880102V_Data</vt:lpstr>
      <vt:lpstr>A127880102V_Latest</vt:lpstr>
      <vt:lpstr>A127880106C</vt:lpstr>
      <vt:lpstr>A127880106C_Data</vt:lpstr>
      <vt:lpstr>A127880106C_Latest</vt:lpstr>
      <vt:lpstr>A127880110V</vt:lpstr>
      <vt:lpstr>A127880110V_Data</vt:lpstr>
      <vt:lpstr>A127880110V_Latest</vt:lpstr>
      <vt:lpstr>A127880114C</vt:lpstr>
      <vt:lpstr>A127880114C_Data</vt:lpstr>
      <vt:lpstr>A127880114C_Latest</vt:lpstr>
      <vt:lpstr>A127880118L</vt:lpstr>
      <vt:lpstr>A127880118L_Data</vt:lpstr>
      <vt:lpstr>A127880118L_Latest</vt:lpstr>
      <vt:lpstr>A127880122C</vt:lpstr>
      <vt:lpstr>A127880122C_Data</vt:lpstr>
      <vt:lpstr>A127880122C_Latest</vt:lpstr>
      <vt:lpstr>A127880126L</vt:lpstr>
      <vt:lpstr>A127880126L_Data</vt:lpstr>
      <vt:lpstr>A127880126L_Latest</vt:lpstr>
      <vt:lpstr>A127880130C</vt:lpstr>
      <vt:lpstr>A127880130C_Data</vt:lpstr>
      <vt:lpstr>A127880130C_Latest</vt:lpstr>
      <vt:lpstr>A127880134L</vt:lpstr>
      <vt:lpstr>A127880134L_Data</vt:lpstr>
      <vt:lpstr>A127880134L_Latest</vt:lpstr>
      <vt:lpstr>A127880138W</vt:lpstr>
      <vt:lpstr>A127880138W_Data</vt:lpstr>
      <vt:lpstr>A127880138W_Latest</vt:lpstr>
      <vt:lpstr>A127880142L</vt:lpstr>
      <vt:lpstr>A127880142L_Data</vt:lpstr>
      <vt:lpstr>A127880142L_Latest</vt:lpstr>
      <vt:lpstr>A127880146W</vt:lpstr>
      <vt:lpstr>A127880146W_Data</vt:lpstr>
      <vt:lpstr>A127880146W_Latest</vt:lpstr>
      <vt:lpstr>A127880150L</vt:lpstr>
      <vt:lpstr>A127880150L_Data</vt:lpstr>
      <vt:lpstr>A127880150L_Latest</vt:lpstr>
      <vt:lpstr>A127880154W</vt:lpstr>
      <vt:lpstr>A127880154W_Data</vt:lpstr>
      <vt:lpstr>A127880154W_Latest</vt:lpstr>
      <vt:lpstr>A127880158F</vt:lpstr>
      <vt:lpstr>A127880158F_Data</vt:lpstr>
      <vt:lpstr>A127880158F_Latest</vt:lpstr>
      <vt:lpstr>A127880162W</vt:lpstr>
      <vt:lpstr>A127880162W_Data</vt:lpstr>
      <vt:lpstr>A127880162W_Latest</vt:lpstr>
      <vt:lpstr>A127880166F</vt:lpstr>
      <vt:lpstr>A127880166F_Data</vt:lpstr>
      <vt:lpstr>A127880166F_Latest</vt:lpstr>
      <vt:lpstr>A127880170W</vt:lpstr>
      <vt:lpstr>A127880170W_Data</vt:lpstr>
      <vt:lpstr>A127880170W_Latest</vt:lpstr>
      <vt:lpstr>A127880174F</vt:lpstr>
      <vt:lpstr>A127880174F_Data</vt:lpstr>
      <vt:lpstr>A127880174F_Latest</vt:lpstr>
      <vt:lpstr>A127880178R</vt:lpstr>
      <vt:lpstr>A127880178R_Data</vt:lpstr>
      <vt:lpstr>A127880178R_Latest</vt:lpstr>
      <vt:lpstr>A127880186R</vt:lpstr>
      <vt:lpstr>A127880186R_Data</vt:lpstr>
      <vt:lpstr>A127880186R_Latest</vt:lpstr>
      <vt:lpstr>A127880190F</vt:lpstr>
      <vt:lpstr>A127880190F_Data</vt:lpstr>
      <vt:lpstr>A127880190F_Latest</vt:lpstr>
      <vt:lpstr>A127880194R</vt:lpstr>
      <vt:lpstr>A127880194R_Data</vt:lpstr>
      <vt:lpstr>A127880194R_Latest</vt:lpstr>
      <vt:lpstr>A127880198X</vt:lpstr>
      <vt:lpstr>A127880198X_Data</vt:lpstr>
      <vt:lpstr>A127880198X_Latest</vt:lpstr>
      <vt:lpstr>A127880202C</vt:lpstr>
      <vt:lpstr>A127880202C_Data</vt:lpstr>
      <vt:lpstr>A127880202C_Latest</vt:lpstr>
      <vt:lpstr>A127880206L</vt:lpstr>
      <vt:lpstr>A127880206L_Data</vt:lpstr>
      <vt:lpstr>A127880206L_Latest</vt:lpstr>
      <vt:lpstr>A127880214L</vt:lpstr>
      <vt:lpstr>A127880214L_Data</vt:lpstr>
      <vt:lpstr>A127880214L_Latest</vt:lpstr>
      <vt:lpstr>A127880218W</vt:lpstr>
      <vt:lpstr>A127880218W_Data</vt:lpstr>
      <vt:lpstr>A127880218W_Latest</vt:lpstr>
      <vt:lpstr>A127880222L</vt:lpstr>
      <vt:lpstr>A127880222L_Data</vt:lpstr>
      <vt:lpstr>A127880222L_Latest</vt:lpstr>
      <vt:lpstr>A127880226W</vt:lpstr>
      <vt:lpstr>A127880226W_Data</vt:lpstr>
      <vt:lpstr>A127880226W_Latest</vt:lpstr>
      <vt:lpstr>A127880230L</vt:lpstr>
      <vt:lpstr>A127880230L_Data</vt:lpstr>
      <vt:lpstr>A127880230L_Latest</vt:lpstr>
      <vt:lpstr>A127880234W</vt:lpstr>
      <vt:lpstr>A127880234W_Data</vt:lpstr>
      <vt:lpstr>A127880234W_Latest</vt:lpstr>
      <vt:lpstr>A127880238F</vt:lpstr>
      <vt:lpstr>A127880238F_Data</vt:lpstr>
      <vt:lpstr>A127880238F_Latest</vt:lpstr>
      <vt:lpstr>A127880246F</vt:lpstr>
      <vt:lpstr>A127880246F_Data</vt:lpstr>
      <vt:lpstr>A127880246F_Latest</vt:lpstr>
      <vt:lpstr>A127880250W</vt:lpstr>
      <vt:lpstr>A127880250W_Data</vt:lpstr>
      <vt:lpstr>A127880250W_Latest</vt:lpstr>
      <vt:lpstr>A127880254F</vt:lpstr>
      <vt:lpstr>A127880254F_Data</vt:lpstr>
      <vt:lpstr>A127880254F_Latest</vt:lpstr>
      <vt:lpstr>A127880258R</vt:lpstr>
      <vt:lpstr>A127880258R_Data</vt:lpstr>
      <vt:lpstr>A127880258R_Latest</vt:lpstr>
      <vt:lpstr>A127880262F</vt:lpstr>
      <vt:lpstr>A127880262F_Data</vt:lpstr>
      <vt:lpstr>A127880262F_Latest</vt:lpstr>
      <vt:lpstr>A127880266R</vt:lpstr>
      <vt:lpstr>A127880266R_Data</vt:lpstr>
      <vt:lpstr>A127880266R_Latest</vt:lpstr>
      <vt:lpstr>A127880270F</vt:lpstr>
      <vt:lpstr>A127880270F_Data</vt:lpstr>
      <vt:lpstr>A127880270F_Latest</vt:lpstr>
      <vt:lpstr>A127880274R</vt:lpstr>
      <vt:lpstr>A127880274R_Data</vt:lpstr>
      <vt:lpstr>A127880274R_Latest</vt:lpstr>
      <vt:lpstr>A127880278X</vt:lpstr>
      <vt:lpstr>A127880278X_Data</vt:lpstr>
      <vt:lpstr>A127880278X_Latest</vt:lpstr>
      <vt:lpstr>A127880282R</vt:lpstr>
      <vt:lpstr>A127880282R_Data</vt:lpstr>
      <vt:lpstr>A127880282R_Latest</vt:lpstr>
      <vt:lpstr>A127880286X</vt:lpstr>
      <vt:lpstr>A127880286X_Data</vt:lpstr>
      <vt:lpstr>A127880286X_Latest</vt:lpstr>
      <vt:lpstr>A127880290R</vt:lpstr>
      <vt:lpstr>A127880290R_Data</vt:lpstr>
      <vt:lpstr>A127880290R_Latest</vt:lpstr>
      <vt:lpstr>A127880294X</vt:lpstr>
      <vt:lpstr>A127880294X_Data</vt:lpstr>
      <vt:lpstr>A127880294X_Latest</vt:lpstr>
      <vt:lpstr>A127880298J</vt:lpstr>
      <vt:lpstr>A127880298J_Data</vt:lpstr>
      <vt:lpstr>A127880298J_Latest</vt:lpstr>
      <vt:lpstr>A127880302L</vt:lpstr>
      <vt:lpstr>A127880302L_Data</vt:lpstr>
      <vt:lpstr>A127880302L_Latest</vt:lpstr>
      <vt:lpstr>A127880306W</vt:lpstr>
      <vt:lpstr>A127880306W_Data</vt:lpstr>
      <vt:lpstr>A127880306W_Latest</vt:lpstr>
      <vt:lpstr>A127881514J</vt:lpstr>
      <vt:lpstr>A127881514J_Data</vt:lpstr>
      <vt:lpstr>A127881514J_Latest</vt:lpstr>
      <vt:lpstr>A127881518T</vt:lpstr>
      <vt:lpstr>A127881518T_Data</vt:lpstr>
      <vt:lpstr>A127881518T_Latest</vt:lpstr>
      <vt:lpstr>A127881522J</vt:lpstr>
      <vt:lpstr>A127881522J_Data</vt:lpstr>
      <vt:lpstr>A127881522J_Latest</vt:lpstr>
      <vt:lpstr>A127881526T</vt:lpstr>
      <vt:lpstr>A127881526T_Data</vt:lpstr>
      <vt:lpstr>A127881526T_Latest</vt:lpstr>
      <vt:lpstr>A127881534T</vt:lpstr>
      <vt:lpstr>A127881534T_Data</vt:lpstr>
      <vt:lpstr>A127881534T_Latest</vt:lpstr>
      <vt:lpstr>A127881538A</vt:lpstr>
      <vt:lpstr>A127881538A_Data</vt:lpstr>
      <vt:lpstr>A127881538A_Latest</vt:lpstr>
      <vt:lpstr>A127881542T</vt:lpstr>
      <vt:lpstr>A127881542T_Data</vt:lpstr>
      <vt:lpstr>A127881542T_Latest</vt:lpstr>
      <vt:lpstr>A127881546A</vt:lpstr>
      <vt:lpstr>A127881546A_Data</vt:lpstr>
      <vt:lpstr>A127881546A_Latest</vt:lpstr>
      <vt:lpstr>A127881550T</vt:lpstr>
      <vt:lpstr>A127881550T_Data</vt:lpstr>
      <vt:lpstr>A127881550T_Latest</vt:lpstr>
      <vt:lpstr>A127881554A</vt:lpstr>
      <vt:lpstr>A127881554A_Data</vt:lpstr>
      <vt:lpstr>A127881554A_Latest</vt:lpstr>
      <vt:lpstr>A127881558K</vt:lpstr>
      <vt:lpstr>A127881558K_Data</vt:lpstr>
      <vt:lpstr>A127881558K_Latest</vt:lpstr>
      <vt:lpstr>A127881562A</vt:lpstr>
      <vt:lpstr>A127881562A_Data</vt:lpstr>
      <vt:lpstr>A127881562A_Latest</vt:lpstr>
      <vt:lpstr>A127881566K</vt:lpstr>
      <vt:lpstr>A127881566K_Data</vt:lpstr>
      <vt:lpstr>A127881566K_Latest</vt:lpstr>
      <vt:lpstr>A127881570A</vt:lpstr>
      <vt:lpstr>A127881570A_Data</vt:lpstr>
      <vt:lpstr>A127881570A_Latest</vt:lpstr>
      <vt:lpstr>A127881574K</vt:lpstr>
      <vt:lpstr>A127881574K_Data</vt:lpstr>
      <vt:lpstr>A127881574K_Latest</vt:lpstr>
      <vt:lpstr>A127881578V</vt:lpstr>
      <vt:lpstr>A127881578V_Data</vt:lpstr>
      <vt:lpstr>A127881578V_Latest</vt:lpstr>
      <vt:lpstr>A127881582K</vt:lpstr>
      <vt:lpstr>A127881582K_Data</vt:lpstr>
      <vt:lpstr>A127881582K_Latest</vt:lpstr>
      <vt:lpstr>A127881586V</vt:lpstr>
      <vt:lpstr>A127881586V_Data</vt:lpstr>
      <vt:lpstr>A127881586V_Latest</vt:lpstr>
      <vt:lpstr>A127881590K</vt:lpstr>
      <vt:lpstr>A127881590K_Data</vt:lpstr>
      <vt:lpstr>A127881590K_Latest</vt:lpstr>
      <vt:lpstr>A127881594V</vt:lpstr>
      <vt:lpstr>A127881594V_Data</vt:lpstr>
      <vt:lpstr>A127881594V_Latest</vt:lpstr>
      <vt:lpstr>A127881598C</vt:lpstr>
      <vt:lpstr>A127881598C_Data</vt:lpstr>
      <vt:lpstr>A127881598C_Latest</vt:lpstr>
      <vt:lpstr>A127881602J</vt:lpstr>
      <vt:lpstr>A127881602J_Data</vt:lpstr>
      <vt:lpstr>A127881602J_Latest</vt:lpstr>
      <vt:lpstr>A127881606T</vt:lpstr>
      <vt:lpstr>A127881606T_Data</vt:lpstr>
      <vt:lpstr>A127881606T_Latest</vt:lpstr>
      <vt:lpstr>A127881610J</vt:lpstr>
      <vt:lpstr>A127881610J_Data</vt:lpstr>
      <vt:lpstr>A127881610J_Latest</vt:lpstr>
      <vt:lpstr>A127881614T</vt:lpstr>
      <vt:lpstr>A127881614T_Data</vt:lpstr>
      <vt:lpstr>A127881614T_Latest</vt:lpstr>
      <vt:lpstr>A127881618A</vt:lpstr>
      <vt:lpstr>A127881618A_Data</vt:lpstr>
      <vt:lpstr>A127881618A_Latest</vt:lpstr>
      <vt:lpstr>A127881622T</vt:lpstr>
      <vt:lpstr>A127881622T_Data</vt:lpstr>
      <vt:lpstr>A127881622T_Latest</vt:lpstr>
      <vt:lpstr>A127881626A</vt:lpstr>
      <vt:lpstr>A127881626A_Data</vt:lpstr>
      <vt:lpstr>A127881626A_Latest</vt:lpstr>
      <vt:lpstr>A127881630T</vt:lpstr>
      <vt:lpstr>A127881630T_Data</vt:lpstr>
      <vt:lpstr>A127881630T_Latest</vt:lpstr>
      <vt:lpstr>A127881634A</vt:lpstr>
      <vt:lpstr>A127881634A_Data</vt:lpstr>
      <vt:lpstr>A127881634A_Latest</vt:lpstr>
      <vt:lpstr>A127881638K</vt:lpstr>
      <vt:lpstr>A127881638K_Data</vt:lpstr>
      <vt:lpstr>A127881638K_Latest</vt:lpstr>
      <vt:lpstr>A127881642A</vt:lpstr>
      <vt:lpstr>A127881642A_Data</vt:lpstr>
      <vt:lpstr>A127881642A_Latest</vt:lpstr>
      <vt:lpstr>A127881646K</vt:lpstr>
      <vt:lpstr>A127881646K_Data</vt:lpstr>
      <vt:lpstr>A127881646K_Latest</vt:lpstr>
      <vt:lpstr>A127881650A</vt:lpstr>
      <vt:lpstr>A127881650A_Data</vt:lpstr>
      <vt:lpstr>A127881650A_Latest</vt:lpstr>
      <vt:lpstr>A127881654K</vt:lpstr>
      <vt:lpstr>A127881654K_Data</vt:lpstr>
      <vt:lpstr>A127881654K_Latest</vt:lpstr>
      <vt:lpstr>A127881658V</vt:lpstr>
      <vt:lpstr>A127881658V_Data</vt:lpstr>
      <vt:lpstr>A127881658V_Latest</vt:lpstr>
      <vt:lpstr>A127881666V</vt:lpstr>
      <vt:lpstr>A127881666V_Data</vt:lpstr>
      <vt:lpstr>A127881666V_Latest</vt:lpstr>
      <vt:lpstr>A127881670K</vt:lpstr>
      <vt:lpstr>A127881670K_Data</vt:lpstr>
      <vt:lpstr>A127881670K_Latest</vt:lpstr>
      <vt:lpstr>A127881674V</vt:lpstr>
      <vt:lpstr>A127881674V_Data</vt:lpstr>
      <vt:lpstr>A127881674V_Latest</vt:lpstr>
      <vt:lpstr>A127881678C</vt:lpstr>
      <vt:lpstr>A127881678C_Data</vt:lpstr>
      <vt:lpstr>A127881678C_Latest</vt:lpstr>
      <vt:lpstr>A127881682V</vt:lpstr>
      <vt:lpstr>A127881682V_Data</vt:lpstr>
      <vt:lpstr>A127881682V_Latest</vt:lpstr>
      <vt:lpstr>A127881686C</vt:lpstr>
      <vt:lpstr>A127881686C_Data</vt:lpstr>
      <vt:lpstr>A127881686C_Latest</vt:lpstr>
      <vt:lpstr>A127881690V</vt:lpstr>
      <vt:lpstr>A127881690V_Data</vt:lpstr>
      <vt:lpstr>A127881690V_Latest</vt:lpstr>
      <vt:lpstr>A127881694C</vt:lpstr>
      <vt:lpstr>A127881694C_Data</vt:lpstr>
      <vt:lpstr>A127881694C_Latest</vt:lpstr>
      <vt:lpstr>A127881698L</vt:lpstr>
      <vt:lpstr>A127881698L_Data</vt:lpstr>
      <vt:lpstr>A127881698L_Latest</vt:lpstr>
      <vt:lpstr>A127881702T</vt:lpstr>
      <vt:lpstr>A127881702T_Data</vt:lpstr>
      <vt:lpstr>A127881702T_Latest</vt:lpstr>
      <vt:lpstr>A127881706A</vt:lpstr>
      <vt:lpstr>A127881706A_Data</vt:lpstr>
      <vt:lpstr>A127881706A_Latest</vt:lpstr>
      <vt:lpstr>A127881710T</vt:lpstr>
      <vt:lpstr>A127881710T_Data</vt:lpstr>
      <vt:lpstr>A127881710T_Latest</vt:lpstr>
      <vt:lpstr>A127881714A</vt:lpstr>
      <vt:lpstr>A127881714A_Data</vt:lpstr>
      <vt:lpstr>A127881714A_Latest</vt:lpstr>
      <vt:lpstr>A127881718K</vt:lpstr>
      <vt:lpstr>A127881718K_Data</vt:lpstr>
      <vt:lpstr>A127881718K_Latest</vt:lpstr>
      <vt:lpstr>A127881722A</vt:lpstr>
      <vt:lpstr>A127881722A_Data</vt:lpstr>
      <vt:lpstr>A127881722A_Latest</vt:lpstr>
      <vt:lpstr>A127881726K</vt:lpstr>
      <vt:lpstr>A127881726K_Data</vt:lpstr>
      <vt:lpstr>A127881726K_Latest</vt:lpstr>
      <vt:lpstr>A127881730A</vt:lpstr>
      <vt:lpstr>A127881730A_Data</vt:lpstr>
      <vt:lpstr>A127881730A_Latest</vt:lpstr>
      <vt:lpstr>A127881734K</vt:lpstr>
      <vt:lpstr>A127881734K_Data</vt:lpstr>
      <vt:lpstr>A127881734K_Latest</vt:lpstr>
      <vt:lpstr>A127881738V</vt:lpstr>
      <vt:lpstr>A127881738V_Data</vt:lpstr>
      <vt:lpstr>A127881738V_Latest</vt:lpstr>
      <vt:lpstr>A127881742K</vt:lpstr>
      <vt:lpstr>A127881742K_Data</vt:lpstr>
      <vt:lpstr>A127881742K_Latest</vt:lpstr>
      <vt:lpstr>A127882854W</vt:lpstr>
      <vt:lpstr>A127882854W_Data</vt:lpstr>
      <vt:lpstr>A127882854W_Latest</vt:lpstr>
      <vt:lpstr>A127882858F</vt:lpstr>
      <vt:lpstr>A127882858F_Data</vt:lpstr>
      <vt:lpstr>A127882858F_Latest</vt:lpstr>
      <vt:lpstr>A127882862W</vt:lpstr>
      <vt:lpstr>A127882862W_Data</vt:lpstr>
      <vt:lpstr>A127882862W_Latest</vt:lpstr>
      <vt:lpstr>A127882866F</vt:lpstr>
      <vt:lpstr>A127882866F_Data</vt:lpstr>
      <vt:lpstr>A127882866F_Latest</vt:lpstr>
      <vt:lpstr>A127882870W</vt:lpstr>
      <vt:lpstr>A127882870W_Data</vt:lpstr>
      <vt:lpstr>A127882870W_Latest</vt:lpstr>
      <vt:lpstr>A127883122J</vt:lpstr>
      <vt:lpstr>A127883122J_Data</vt:lpstr>
      <vt:lpstr>A127883122J_Latest</vt:lpstr>
      <vt:lpstr>A127883126T</vt:lpstr>
      <vt:lpstr>A127883126T_Data</vt:lpstr>
      <vt:lpstr>A127883126T_Latest</vt:lpstr>
      <vt:lpstr>A127883130J</vt:lpstr>
      <vt:lpstr>A127883130J_Data</vt:lpstr>
      <vt:lpstr>A127883130J_Latest</vt:lpstr>
      <vt:lpstr>A127883134T</vt:lpstr>
      <vt:lpstr>A127883134T_Data</vt:lpstr>
      <vt:lpstr>A127883134T_Latest</vt:lpstr>
      <vt:lpstr>A127883138A</vt:lpstr>
      <vt:lpstr>A127883138A_Data</vt:lpstr>
      <vt:lpstr>A127883138A_Latest</vt:lpstr>
      <vt:lpstr>A127883142T</vt:lpstr>
      <vt:lpstr>A127883142T_Data</vt:lpstr>
      <vt:lpstr>A127883142T_Latest</vt:lpstr>
      <vt:lpstr>A127883146A</vt:lpstr>
      <vt:lpstr>A127883146A_Data</vt:lpstr>
      <vt:lpstr>A127883146A_Latest</vt:lpstr>
      <vt:lpstr>A127883150T</vt:lpstr>
      <vt:lpstr>A127883150T_Data</vt:lpstr>
      <vt:lpstr>A127883150T_Latest</vt:lpstr>
      <vt:lpstr>A127883154A</vt:lpstr>
      <vt:lpstr>A127883154A_Data</vt:lpstr>
      <vt:lpstr>A127883154A_Latest</vt:lpstr>
      <vt:lpstr>A127883158K</vt:lpstr>
      <vt:lpstr>A127883158K_Data</vt:lpstr>
      <vt:lpstr>A127883158K_Latest</vt:lpstr>
      <vt:lpstr>A127883162A</vt:lpstr>
      <vt:lpstr>A127883162A_Data</vt:lpstr>
      <vt:lpstr>A127883162A_Latest</vt:lpstr>
      <vt:lpstr>A127883166K</vt:lpstr>
      <vt:lpstr>A127883166K_Data</vt:lpstr>
      <vt:lpstr>A127883166K_Latest</vt:lpstr>
      <vt:lpstr>A127883170A</vt:lpstr>
      <vt:lpstr>A127883170A_Data</vt:lpstr>
      <vt:lpstr>A127883170A_Latest</vt:lpstr>
      <vt:lpstr>A127883174K</vt:lpstr>
      <vt:lpstr>A127883174K_Data</vt:lpstr>
      <vt:lpstr>A127883174K_Latest</vt:lpstr>
      <vt:lpstr>A127883178V</vt:lpstr>
      <vt:lpstr>A127883178V_Data</vt:lpstr>
      <vt:lpstr>A127883178V_Latest</vt:lpstr>
      <vt:lpstr>A127883182K</vt:lpstr>
      <vt:lpstr>A127883182K_Data</vt:lpstr>
      <vt:lpstr>A127883182K_Latest</vt:lpstr>
      <vt:lpstr>A127883186V</vt:lpstr>
      <vt:lpstr>A127883186V_Data</vt:lpstr>
      <vt:lpstr>A127883186V_Latest</vt:lpstr>
      <vt:lpstr>A127883190K</vt:lpstr>
      <vt:lpstr>A127883190K_Data</vt:lpstr>
      <vt:lpstr>A127883190K_Latest</vt:lpstr>
      <vt:lpstr>A127883194V</vt:lpstr>
      <vt:lpstr>A127883194V_Data</vt:lpstr>
      <vt:lpstr>A127883194V_Latest</vt:lpstr>
      <vt:lpstr>A127883198C</vt:lpstr>
      <vt:lpstr>A127883198C_Data</vt:lpstr>
      <vt:lpstr>A127883198C_Latest</vt:lpstr>
      <vt:lpstr>A127883202J</vt:lpstr>
      <vt:lpstr>A127883202J_Data</vt:lpstr>
      <vt:lpstr>A127883202J_Latest</vt:lpstr>
      <vt:lpstr>A127883206T</vt:lpstr>
      <vt:lpstr>A127883206T_Data</vt:lpstr>
      <vt:lpstr>A127883206T_Latest</vt:lpstr>
      <vt:lpstr>A127883210J</vt:lpstr>
      <vt:lpstr>A127883210J_Data</vt:lpstr>
      <vt:lpstr>A127883210J_Latest</vt:lpstr>
      <vt:lpstr>A127883214T</vt:lpstr>
      <vt:lpstr>A127883214T_Data</vt:lpstr>
      <vt:lpstr>A127883214T_Latest</vt:lpstr>
      <vt:lpstr>A127883218A</vt:lpstr>
      <vt:lpstr>A127883218A_Data</vt:lpstr>
      <vt:lpstr>A127883218A_Latest</vt:lpstr>
      <vt:lpstr>A127883222T</vt:lpstr>
      <vt:lpstr>A127883222T_Data</vt:lpstr>
      <vt:lpstr>A127883222T_Latest</vt:lpstr>
      <vt:lpstr>A127883226A</vt:lpstr>
      <vt:lpstr>A127883226A_Data</vt:lpstr>
      <vt:lpstr>A127883226A_Latest</vt:lpstr>
      <vt:lpstr>A127883230T</vt:lpstr>
      <vt:lpstr>A127883230T_Data</vt:lpstr>
      <vt:lpstr>A127883230T_Latest</vt:lpstr>
      <vt:lpstr>A127883234A</vt:lpstr>
      <vt:lpstr>A127883234A_Data</vt:lpstr>
      <vt:lpstr>A127883234A_Latest</vt:lpstr>
      <vt:lpstr>A127883238K</vt:lpstr>
      <vt:lpstr>A127883238K_Data</vt:lpstr>
      <vt:lpstr>A127883238K_Latest</vt:lpstr>
      <vt:lpstr>A127883242A</vt:lpstr>
      <vt:lpstr>A127883242A_Data</vt:lpstr>
      <vt:lpstr>A127883242A_Latest</vt:lpstr>
      <vt:lpstr>A127883246K</vt:lpstr>
      <vt:lpstr>A127883246K_Data</vt:lpstr>
      <vt:lpstr>A127883246K_Latest</vt:lpstr>
      <vt:lpstr>A127883250A</vt:lpstr>
      <vt:lpstr>A127883250A_Data</vt:lpstr>
      <vt:lpstr>A127883250A_Latest</vt:lpstr>
      <vt:lpstr>A127883254K</vt:lpstr>
      <vt:lpstr>A127883254K_Data</vt:lpstr>
      <vt:lpstr>A127883254K_Latest</vt:lpstr>
      <vt:lpstr>A127883258V</vt:lpstr>
      <vt:lpstr>A127883258V_Data</vt:lpstr>
      <vt:lpstr>A127883258V_Latest</vt:lpstr>
      <vt:lpstr>A127883262K</vt:lpstr>
      <vt:lpstr>A127883262K_Data</vt:lpstr>
      <vt:lpstr>A127883262K_Latest</vt:lpstr>
      <vt:lpstr>A127883266V</vt:lpstr>
      <vt:lpstr>A127883266V_Data</vt:lpstr>
      <vt:lpstr>A127883266V_Latest</vt:lpstr>
      <vt:lpstr>A127883270K</vt:lpstr>
      <vt:lpstr>A127883270K_Data</vt:lpstr>
      <vt:lpstr>A127883270K_Latest</vt:lpstr>
      <vt:lpstr>A127883274V</vt:lpstr>
      <vt:lpstr>A127883274V_Data</vt:lpstr>
      <vt:lpstr>A127883274V_Latest</vt:lpstr>
      <vt:lpstr>A127883278C</vt:lpstr>
      <vt:lpstr>A127883278C_Data</vt:lpstr>
      <vt:lpstr>A127883278C_Latest</vt:lpstr>
      <vt:lpstr>A127883282V</vt:lpstr>
      <vt:lpstr>A127883282V_Data</vt:lpstr>
      <vt:lpstr>A127883282V_Latest</vt:lpstr>
      <vt:lpstr>A127883286C</vt:lpstr>
      <vt:lpstr>A127883286C_Data</vt:lpstr>
      <vt:lpstr>A127883286C_Latest</vt:lpstr>
      <vt:lpstr>A127883290V</vt:lpstr>
      <vt:lpstr>A127883290V_Data</vt:lpstr>
      <vt:lpstr>A127883290V_Latest</vt:lpstr>
      <vt:lpstr>A127883294C</vt:lpstr>
      <vt:lpstr>A127883294C_Data</vt:lpstr>
      <vt:lpstr>A127883294C_Latest</vt:lpstr>
      <vt:lpstr>A127883298L</vt:lpstr>
      <vt:lpstr>A127883298L_Data</vt:lpstr>
      <vt:lpstr>A127883298L_Latest</vt:lpstr>
      <vt:lpstr>A127883302T</vt:lpstr>
      <vt:lpstr>A127883302T_Data</vt:lpstr>
      <vt:lpstr>A127883302T_Latest</vt:lpstr>
      <vt:lpstr>A127883306A</vt:lpstr>
      <vt:lpstr>A127883306A_Data</vt:lpstr>
      <vt:lpstr>A127883306A_Latest</vt:lpstr>
      <vt:lpstr>A127883310T</vt:lpstr>
      <vt:lpstr>A127883310T_Data</vt:lpstr>
      <vt:lpstr>A127883310T_Latest</vt:lpstr>
      <vt:lpstr>A127883314A</vt:lpstr>
      <vt:lpstr>A127883314A_Data</vt:lpstr>
      <vt:lpstr>A127883314A_Latest</vt:lpstr>
      <vt:lpstr>A127883318K</vt:lpstr>
      <vt:lpstr>A127883318K_Data</vt:lpstr>
      <vt:lpstr>A127883318K_Latest</vt:lpstr>
      <vt:lpstr>A127883326K</vt:lpstr>
      <vt:lpstr>A127883326K_Data</vt:lpstr>
      <vt:lpstr>A127883326K_Latest</vt:lpstr>
      <vt:lpstr>A127883330A</vt:lpstr>
      <vt:lpstr>A127883330A_Data</vt:lpstr>
      <vt:lpstr>A127883330A_Latest</vt:lpstr>
      <vt:lpstr>A127883334K</vt:lpstr>
      <vt:lpstr>A127883334K_Data</vt:lpstr>
      <vt:lpstr>A127883334K_Latest</vt:lpstr>
      <vt:lpstr>A127883338V</vt:lpstr>
      <vt:lpstr>A127883338V_Data</vt:lpstr>
      <vt:lpstr>A127883338V_Latest</vt:lpstr>
      <vt:lpstr>A127883342K</vt:lpstr>
      <vt:lpstr>A127883342K_Data</vt:lpstr>
      <vt:lpstr>A127883342K_Latest</vt:lpstr>
      <vt:lpstr>A127883346V</vt:lpstr>
      <vt:lpstr>A127883346V_Data</vt:lpstr>
      <vt:lpstr>A127883346V_Latest</vt:lpstr>
      <vt:lpstr>A127883350K</vt:lpstr>
      <vt:lpstr>A127883350K_Data</vt:lpstr>
      <vt:lpstr>A127883350K_Latest</vt:lpstr>
      <vt:lpstr>A127883354V</vt:lpstr>
      <vt:lpstr>A127883354V_Data</vt:lpstr>
      <vt:lpstr>A127883354V_Latest</vt:lpstr>
      <vt:lpstr>A127883366C</vt:lpstr>
      <vt:lpstr>A127883366C_Data</vt:lpstr>
      <vt:lpstr>A127883366C_Latest</vt:lpstr>
      <vt:lpstr>A127884322V</vt:lpstr>
      <vt:lpstr>A127884322V_Data</vt:lpstr>
      <vt:lpstr>A127884322V_Latest</vt:lpstr>
      <vt:lpstr>A127884326C</vt:lpstr>
      <vt:lpstr>A127884326C_Data</vt:lpstr>
      <vt:lpstr>A127884326C_Latest</vt:lpstr>
      <vt:lpstr>A127884558R</vt:lpstr>
      <vt:lpstr>A127884558R_Data</vt:lpstr>
      <vt:lpstr>A127884558R_Latest</vt:lpstr>
      <vt:lpstr>A127884562F</vt:lpstr>
      <vt:lpstr>A127884562F_Data</vt:lpstr>
      <vt:lpstr>A127884562F_Latest</vt:lpstr>
      <vt:lpstr>A127884566R</vt:lpstr>
      <vt:lpstr>A127884566R_Data</vt:lpstr>
      <vt:lpstr>A127884566R_Latest</vt:lpstr>
      <vt:lpstr>A127884570F</vt:lpstr>
      <vt:lpstr>A127884570F_Data</vt:lpstr>
      <vt:lpstr>A127884570F_Latest</vt:lpstr>
      <vt:lpstr>A127884574R</vt:lpstr>
      <vt:lpstr>A127884574R_Data</vt:lpstr>
      <vt:lpstr>A127884574R_Latest</vt:lpstr>
      <vt:lpstr>A127884578X</vt:lpstr>
      <vt:lpstr>A127884578X_Data</vt:lpstr>
      <vt:lpstr>A127884578X_Latest</vt:lpstr>
      <vt:lpstr>A127884582R</vt:lpstr>
      <vt:lpstr>A127884582R_Data</vt:lpstr>
      <vt:lpstr>A127884582R_Latest</vt:lpstr>
      <vt:lpstr>A127884586X</vt:lpstr>
      <vt:lpstr>A127884586X_Data</vt:lpstr>
      <vt:lpstr>A127884586X_Latest</vt:lpstr>
      <vt:lpstr>A127884590R</vt:lpstr>
      <vt:lpstr>A127884590R_Data</vt:lpstr>
      <vt:lpstr>A127884590R_Latest</vt:lpstr>
      <vt:lpstr>A127884594X</vt:lpstr>
      <vt:lpstr>A127884594X_Data</vt:lpstr>
      <vt:lpstr>A127884594X_Latest</vt:lpstr>
      <vt:lpstr>A127884598J</vt:lpstr>
      <vt:lpstr>A127884598J_Data</vt:lpstr>
      <vt:lpstr>A127884598J_Latest</vt:lpstr>
      <vt:lpstr>A127884602L</vt:lpstr>
      <vt:lpstr>A127884602L_Data</vt:lpstr>
      <vt:lpstr>A127884602L_Latest</vt:lpstr>
      <vt:lpstr>A127884606W</vt:lpstr>
      <vt:lpstr>A127884606W_Data</vt:lpstr>
      <vt:lpstr>A127884606W_Latest</vt:lpstr>
      <vt:lpstr>A127884610L</vt:lpstr>
      <vt:lpstr>A127884610L_Data</vt:lpstr>
      <vt:lpstr>A127884610L_Latest</vt:lpstr>
      <vt:lpstr>A127884614W</vt:lpstr>
      <vt:lpstr>A127884614W_Data</vt:lpstr>
      <vt:lpstr>A127884614W_Latest</vt:lpstr>
      <vt:lpstr>A127884618F</vt:lpstr>
      <vt:lpstr>A127884618F_Data</vt:lpstr>
      <vt:lpstr>A127884618F_Latest</vt:lpstr>
      <vt:lpstr>A127884622W</vt:lpstr>
      <vt:lpstr>A127884622W_Data</vt:lpstr>
      <vt:lpstr>A127884622W_Latest</vt:lpstr>
      <vt:lpstr>A127884626F</vt:lpstr>
      <vt:lpstr>A127884626F_Data</vt:lpstr>
      <vt:lpstr>A127884626F_Latest</vt:lpstr>
      <vt:lpstr>A127884630W</vt:lpstr>
      <vt:lpstr>A127884630W_Data</vt:lpstr>
      <vt:lpstr>A127884630W_Latest</vt:lpstr>
      <vt:lpstr>A127884634F</vt:lpstr>
      <vt:lpstr>A127884634F_Data</vt:lpstr>
      <vt:lpstr>A127884634F_Latest</vt:lpstr>
      <vt:lpstr>A127884638R</vt:lpstr>
      <vt:lpstr>A127884638R_Data</vt:lpstr>
      <vt:lpstr>A127884638R_Latest</vt:lpstr>
      <vt:lpstr>A127884642F</vt:lpstr>
      <vt:lpstr>A127884642F_Data</vt:lpstr>
      <vt:lpstr>A127884642F_Latest</vt:lpstr>
      <vt:lpstr>A127884646R</vt:lpstr>
      <vt:lpstr>A127884646R_Data</vt:lpstr>
      <vt:lpstr>A127884646R_Latest</vt:lpstr>
      <vt:lpstr>A127884650F</vt:lpstr>
      <vt:lpstr>A127884650F_Data</vt:lpstr>
      <vt:lpstr>A127884650F_Latest</vt:lpstr>
      <vt:lpstr>A127884654R</vt:lpstr>
      <vt:lpstr>A127884654R_Data</vt:lpstr>
      <vt:lpstr>A127884654R_Latest</vt:lpstr>
      <vt:lpstr>A127884658X</vt:lpstr>
      <vt:lpstr>A127884658X_Data</vt:lpstr>
      <vt:lpstr>A127884658X_Latest</vt:lpstr>
      <vt:lpstr>A127884662R</vt:lpstr>
      <vt:lpstr>A127884662R_Data</vt:lpstr>
      <vt:lpstr>A127884662R_Latest</vt:lpstr>
      <vt:lpstr>A127884666X</vt:lpstr>
      <vt:lpstr>A127884666X_Data</vt:lpstr>
      <vt:lpstr>A127884666X_Latest</vt:lpstr>
      <vt:lpstr>A127884670R</vt:lpstr>
      <vt:lpstr>A127884670R_Data</vt:lpstr>
      <vt:lpstr>A127884670R_Latest</vt:lpstr>
      <vt:lpstr>A127884674X</vt:lpstr>
      <vt:lpstr>A127884674X_Data</vt:lpstr>
      <vt:lpstr>A127884674X_Latest</vt:lpstr>
      <vt:lpstr>A127884678J</vt:lpstr>
      <vt:lpstr>A127884678J_Data</vt:lpstr>
      <vt:lpstr>A127884678J_Latest</vt:lpstr>
      <vt:lpstr>A127884682X</vt:lpstr>
      <vt:lpstr>A127884682X_Data</vt:lpstr>
      <vt:lpstr>A127884682X_Latest</vt:lpstr>
      <vt:lpstr>A127884686J</vt:lpstr>
      <vt:lpstr>A127884686J_Data</vt:lpstr>
      <vt:lpstr>A127884686J_Latest</vt:lpstr>
      <vt:lpstr>A127884690X</vt:lpstr>
      <vt:lpstr>A127884690X_Data</vt:lpstr>
      <vt:lpstr>A127884690X_Latest</vt:lpstr>
      <vt:lpstr>A127884694J</vt:lpstr>
      <vt:lpstr>A127884694J_Data</vt:lpstr>
      <vt:lpstr>A127884694J_Latest</vt:lpstr>
      <vt:lpstr>A127884698T</vt:lpstr>
      <vt:lpstr>A127884698T_Data</vt:lpstr>
      <vt:lpstr>A127884698T_Latest</vt:lpstr>
      <vt:lpstr>A127884702W</vt:lpstr>
      <vt:lpstr>A127884702W_Data</vt:lpstr>
      <vt:lpstr>A127884702W_Latest</vt:lpstr>
      <vt:lpstr>A127884706F</vt:lpstr>
      <vt:lpstr>A127884706F_Data</vt:lpstr>
      <vt:lpstr>A127884706F_Latest</vt:lpstr>
      <vt:lpstr>A127884710W</vt:lpstr>
      <vt:lpstr>A127884710W_Data</vt:lpstr>
      <vt:lpstr>A127884710W_Latest</vt:lpstr>
      <vt:lpstr>A127884714F</vt:lpstr>
      <vt:lpstr>A127884714F_Data</vt:lpstr>
      <vt:lpstr>A127884714F_Latest</vt:lpstr>
      <vt:lpstr>A127884718R</vt:lpstr>
      <vt:lpstr>A127884718R_Data</vt:lpstr>
      <vt:lpstr>A127884718R_Latest</vt:lpstr>
      <vt:lpstr>A127884722F</vt:lpstr>
      <vt:lpstr>A127884722F_Data</vt:lpstr>
      <vt:lpstr>A127884722F_Latest</vt:lpstr>
      <vt:lpstr>A127885714X</vt:lpstr>
      <vt:lpstr>A127885714X_Data</vt:lpstr>
      <vt:lpstr>A127885714X_Latest</vt:lpstr>
      <vt:lpstr>A127885718J</vt:lpstr>
      <vt:lpstr>A127885718J_Data</vt:lpstr>
      <vt:lpstr>A127885718J_Latest</vt:lpstr>
      <vt:lpstr>A127885722X</vt:lpstr>
      <vt:lpstr>A127885722X_Data</vt:lpstr>
      <vt:lpstr>A127885722X_Latest</vt:lpstr>
      <vt:lpstr>A127885726J</vt:lpstr>
      <vt:lpstr>A127885726J_Data</vt:lpstr>
      <vt:lpstr>A127885726J_Latest</vt:lpstr>
      <vt:lpstr>A127885970K</vt:lpstr>
      <vt:lpstr>A127885970K_Data</vt:lpstr>
      <vt:lpstr>A127885970K_Latest</vt:lpstr>
      <vt:lpstr>A127885974V</vt:lpstr>
      <vt:lpstr>A127885974V_Data</vt:lpstr>
      <vt:lpstr>A127885974V_Latest</vt:lpstr>
      <vt:lpstr>A127885978C</vt:lpstr>
      <vt:lpstr>A127885978C_Data</vt:lpstr>
      <vt:lpstr>A127885978C_Latest</vt:lpstr>
      <vt:lpstr>A127885982V</vt:lpstr>
      <vt:lpstr>A127885982V_Data</vt:lpstr>
      <vt:lpstr>A127885982V_Latest</vt:lpstr>
      <vt:lpstr>A127885986C</vt:lpstr>
      <vt:lpstr>A127885986C_Data</vt:lpstr>
      <vt:lpstr>A127885986C_Latest</vt:lpstr>
      <vt:lpstr>A127885990V</vt:lpstr>
      <vt:lpstr>A127885990V_Data</vt:lpstr>
      <vt:lpstr>A127885990V_Latest</vt:lpstr>
      <vt:lpstr>A127885994C</vt:lpstr>
      <vt:lpstr>A127885994C_Data</vt:lpstr>
      <vt:lpstr>A127885994C_Latest</vt:lpstr>
      <vt:lpstr>A127885998L</vt:lpstr>
      <vt:lpstr>A127885998L_Data</vt:lpstr>
      <vt:lpstr>A127885998L_Latest</vt:lpstr>
      <vt:lpstr>A127886002V</vt:lpstr>
      <vt:lpstr>A127886002V_Data</vt:lpstr>
      <vt:lpstr>A127886002V_Latest</vt:lpstr>
      <vt:lpstr>A127886006C</vt:lpstr>
      <vt:lpstr>A127886006C_Data</vt:lpstr>
      <vt:lpstr>A127886006C_Latest</vt:lpstr>
      <vt:lpstr>A127886010V</vt:lpstr>
      <vt:lpstr>A127886010V_Data</vt:lpstr>
      <vt:lpstr>A127886010V_Latest</vt:lpstr>
      <vt:lpstr>A127886014C</vt:lpstr>
      <vt:lpstr>A127886014C_Data</vt:lpstr>
      <vt:lpstr>A127886014C_Latest</vt:lpstr>
      <vt:lpstr>A127886018L</vt:lpstr>
      <vt:lpstr>A127886018L_Data</vt:lpstr>
      <vt:lpstr>A127886018L_Latest</vt:lpstr>
      <vt:lpstr>A127886022C</vt:lpstr>
      <vt:lpstr>A127886022C_Data</vt:lpstr>
      <vt:lpstr>A127886022C_Latest</vt:lpstr>
      <vt:lpstr>A127886026L</vt:lpstr>
      <vt:lpstr>A127886026L_Data</vt:lpstr>
      <vt:lpstr>A127886026L_Latest</vt:lpstr>
      <vt:lpstr>A127886030C</vt:lpstr>
      <vt:lpstr>A127886030C_Data</vt:lpstr>
      <vt:lpstr>A127886030C_Latest</vt:lpstr>
      <vt:lpstr>A127886034L</vt:lpstr>
      <vt:lpstr>A127886034L_Data</vt:lpstr>
      <vt:lpstr>A127886034L_Latest</vt:lpstr>
      <vt:lpstr>A127886038W</vt:lpstr>
      <vt:lpstr>A127886038W_Data</vt:lpstr>
      <vt:lpstr>A127886038W_Latest</vt:lpstr>
      <vt:lpstr>A127886042L</vt:lpstr>
      <vt:lpstr>A127886042L_Data</vt:lpstr>
      <vt:lpstr>A127886042L_Latest</vt:lpstr>
      <vt:lpstr>A127886046W</vt:lpstr>
      <vt:lpstr>A127886046W_Data</vt:lpstr>
      <vt:lpstr>A127886046W_Latest</vt:lpstr>
      <vt:lpstr>A127886050L</vt:lpstr>
      <vt:lpstr>A127886050L_Data</vt:lpstr>
      <vt:lpstr>A127886050L_Latest</vt:lpstr>
      <vt:lpstr>A127886054W</vt:lpstr>
      <vt:lpstr>A127886054W_Data</vt:lpstr>
      <vt:lpstr>A127886054W_Latest</vt:lpstr>
      <vt:lpstr>A127886058F</vt:lpstr>
      <vt:lpstr>A127886058F_Data</vt:lpstr>
      <vt:lpstr>A127886058F_Latest</vt:lpstr>
      <vt:lpstr>A127886062W</vt:lpstr>
      <vt:lpstr>A127886062W_Data</vt:lpstr>
      <vt:lpstr>A127886062W_Latest</vt:lpstr>
      <vt:lpstr>A127886066F</vt:lpstr>
      <vt:lpstr>A127886066F_Data</vt:lpstr>
      <vt:lpstr>A127886066F_Latest</vt:lpstr>
      <vt:lpstr>A127886070W</vt:lpstr>
      <vt:lpstr>A127886070W_Data</vt:lpstr>
      <vt:lpstr>A127886070W_Latest</vt:lpstr>
      <vt:lpstr>A127886074F</vt:lpstr>
      <vt:lpstr>A127886074F_Data</vt:lpstr>
      <vt:lpstr>A127886074F_Latest</vt:lpstr>
      <vt:lpstr>A127886078R</vt:lpstr>
      <vt:lpstr>A127886078R_Data</vt:lpstr>
      <vt:lpstr>A127886078R_Latest</vt:lpstr>
      <vt:lpstr>A127886082F</vt:lpstr>
      <vt:lpstr>A127886082F_Data</vt:lpstr>
      <vt:lpstr>A127886082F_Latest</vt:lpstr>
      <vt:lpstr>A127886086R</vt:lpstr>
      <vt:lpstr>A127886086R_Data</vt:lpstr>
      <vt:lpstr>A127886086R_Latest</vt:lpstr>
      <vt:lpstr>A127886090F</vt:lpstr>
      <vt:lpstr>A127886090F_Data</vt:lpstr>
      <vt:lpstr>A127886090F_Latest</vt:lpstr>
      <vt:lpstr>A127886094R</vt:lpstr>
      <vt:lpstr>A127886094R_Data</vt:lpstr>
      <vt:lpstr>A127886094R_Latest</vt:lpstr>
      <vt:lpstr>A127886098X</vt:lpstr>
      <vt:lpstr>A127886098X_Data</vt:lpstr>
      <vt:lpstr>A127886098X_Latest</vt:lpstr>
      <vt:lpstr>A127886102C</vt:lpstr>
      <vt:lpstr>A127886102C_Data</vt:lpstr>
      <vt:lpstr>A127886102C_Latest</vt:lpstr>
      <vt:lpstr>A127886106L</vt:lpstr>
      <vt:lpstr>A127886106L_Data</vt:lpstr>
      <vt:lpstr>A127886106L_Latest</vt:lpstr>
      <vt:lpstr>A127886110C</vt:lpstr>
      <vt:lpstr>A127886110C_Data</vt:lpstr>
      <vt:lpstr>A127886110C_Latest</vt:lpstr>
      <vt:lpstr>A127886114L</vt:lpstr>
      <vt:lpstr>A127886114L_Data</vt:lpstr>
      <vt:lpstr>A127886114L_Latest</vt:lpstr>
      <vt:lpstr>A127886118W</vt:lpstr>
      <vt:lpstr>A127886118W_Data</vt:lpstr>
      <vt:lpstr>A127886118W_Latest</vt:lpstr>
      <vt:lpstr>A127886122L</vt:lpstr>
      <vt:lpstr>A127886122L_Data</vt:lpstr>
      <vt:lpstr>A127886122L_Latest</vt:lpstr>
      <vt:lpstr>A127886126W</vt:lpstr>
      <vt:lpstr>A127886126W_Data</vt:lpstr>
      <vt:lpstr>A127886126W_Latest</vt:lpstr>
      <vt:lpstr>A127886130L</vt:lpstr>
      <vt:lpstr>A127886130L_Data</vt:lpstr>
      <vt:lpstr>A127886130L_Latest</vt:lpstr>
      <vt:lpstr>A127886134W</vt:lpstr>
      <vt:lpstr>A127886134W_Data</vt:lpstr>
      <vt:lpstr>A127886134W_Latest</vt:lpstr>
      <vt:lpstr>A127886138F</vt:lpstr>
      <vt:lpstr>A127886138F_Data</vt:lpstr>
      <vt:lpstr>A127886138F_Latest</vt:lpstr>
      <vt:lpstr>A127886142W</vt:lpstr>
      <vt:lpstr>A127886142W_Data</vt:lpstr>
      <vt:lpstr>A127886142W_Latest</vt:lpstr>
      <vt:lpstr>A127886146F</vt:lpstr>
      <vt:lpstr>A127886146F_Data</vt:lpstr>
      <vt:lpstr>A127886146F_Latest</vt:lpstr>
      <vt:lpstr>A127886150W</vt:lpstr>
      <vt:lpstr>A127886150W_Data</vt:lpstr>
      <vt:lpstr>A127886150W_Latest</vt:lpstr>
      <vt:lpstr>A127886154F</vt:lpstr>
      <vt:lpstr>A127886154F_Data</vt:lpstr>
      <vt:lpstr>A127886154F_Latest</vt:lpstr>
      <vt:lpstr>A127886158R</vt:lpstr>
      <vt:lpstr>A127886158R_Data</vt:lpstr>
      <vt:lpstr>A127886158R_Latest</vt:lpstr>
      <vt:lpstr>A127886162F</vt:lpstr>
      <vt:lpstr>A127886162F_Data</vt:lpstr>
      <vt:lpstr>A127886162F_Latest</vt:lpstr>
      <vt:lpstr>A127886166R</vt:lpstr>
      <vt:lpstr>A127886166R_Data</vt:lpstr>
      <vt:lpstr>A127886166R_Latest</vt:lpstr>
      <vt:lpstr>A127886170F</vt:lpstr>
      <vt:lpstr>A127886170F_Data</vt:lpstr>
      <vt:lpstr>A127886170F_Latest</vt:lpstr>
      <vt:lpstr>A127886174R</vt:lpstr>
      <vt:lpstr>A127886174R_Data</vt:lpstr>
      <vt:lpstr>A127886174R_Latest</vt:lpstr>
      <vt:lpstr>A127886178X</vt:lpstr>
      <vt:lpstr>A127886178X_Data</vt:lpstr>
      <vt:lpstr>A127886178X_Latest</vt:lpstr>
      <vt:lpstr>A127886182R</vt:lpstr>
      <vt:lpstr>A127886182R_Data</vt:lpstr>
      <vt:lpstr>A127886182R_Latest</vt:lpstr>
      <vt:lpstr>A127886186X</vt:lpstr>
      <vt:lpstr>A127886186X_Data</vt:lpstr>
      <vt:lpstr>A127886186X_Latest</vt:lpstr>
      <vt:lpstr>A127886190R</vt:lpstr>
      <vt:lpstr>A127886190R_Data</vt:lpstr>
      <vt:lpstr>A127886190R_Latest</vt:lpstr>
      <vt:lpstr>A127887250X</vt:lpstr>
      <vt:lpstr>A127887250X_Data</vt:lpstr>
      <vt:lpstr>A127887250X_Latest</vt:lpstr>
      <vt:lpstr>A127887254J</vt:lpstr>
      <vt:lpstr>A127887254J_Data</vt:lpstr>
      <vt:lpstr>A127887254J_Latest</vt:lpstr>
      <vt:lpstr>A127887258T</vt:lpstr>
      <vt:lpstr>A127887258T_Data</vt:lpstr>
      <vt:lpstr>A127887258T_Latest</vt:lpstr>
      <vt:lpstr>A127887262J</vt:lpstr>
      <vt:lpstr>A127887262J_Data</vt:lpstr>
      <vt:lpstr>A127887262J_Latest</vt:lpstr>
      <vt:lpstr>A127887266T</vt:lpstr>
      <vt:lpstr>A127887266T_Data</vt:lpstr>
      <vt:lpstr>A127887266T_Latest</vt:lpstr>
      <vt:lpstr>A127887270J</vt:lpstr>
      <vt:lpstr>A127887270J_Data</vt:lpstr>
      <vt:lpstr>A127887270J_Latest</vt:lpstr>
      <vt:lpstr>A127887274T</vt:lpstr>
      <vt:lpstr>A127887274T_Data</vt:lpstr>
      <vt:lpstr>A127887274T_Latest</vt:lpstr>
      <vt:lpstr>A127887278A</vt:lpstr>
      <vt:lpstr>A127887278A_Data</vt:lpstr>
      <vt:lpstr>A127887278A_Latest</vt:lpstr>
      <vt:lpstr>A127887530T</vt:lpstr>
      <vt:lpstr>A127887530T_Data</vt:lpstr>
      <vt:lpstr>A127887530T_Latest</vt:lpstr>
      <vt:lpstr>A127887534A</vt:lpstr>
      <vt:lpstr>A127887534A_Data</vt:lpstr>
      <vt:lpstr>A127887534A_Latest</vt:lpstr>
      <vt:lpstr>A127887538K</vt:lpstr>
      <vt:lpstr>A127887538K_Data</vt:lpstr>
      <vt:lpstr>A127887538K_Latest</vt:lpstr>
      <vt:lpstr>A127887542A</vt:lpstr>
      <vt:lpstr>A127887542A_Data</vt:lpstr>
      <vt:lpstr>A127887542A_Latest</vt:lpstr>
      <vt:lpstr>A127887546K</vt:lpstr>
      <vt:lpstr>A127887546K_Data</vt:lpstr>
      <vt:lpstr>A127887546K_Latest</vt:lpstr>
      <vt:lpstr>A127887550A</vt:lpstr>
      <vt:lpstr>A127887550A_Data</vt:lpstr>
      <vt:lpstr>A127887550A_Latest</vt:lpstr>
      <vt:lpstr>A127887554K</vt:lpstr>
      <vt:lpstr>A127887554K_Data</vt:lpstr>
      <vt:lpstr>A127887554K_Latest</vt:lpstr>
      <vt:lpstr>A127887558V</vt:lpstr>
      <vt:lpstr>A127887558V_Data</vt:lpstr>
      <vt:lpstr>A127887558V_Latest</vt:lpstr>
      <vt:lpstr>A127887562K</vt:lpstr>
      <vt:lpstr>A127887562K_Data</vt:lpstr>
      <vt:lpstr>A127887562K_Latest</vt:lpstr>
      <vt:lpstr>A127887566V</vt:lpstr>
      <vt:lpstr>A127887566V_Data</vt:lpstr>
      <vt:lpstr>A127887566V_Latest</vt:lpstr>
      <vt:lpstr>A127887570K</vt:lpstr>
      <vt:lpstr>A127887570K_Data</vt:lpstr>
      <vt:lpstr>A127887570K_Latest</vt:lpstr>
      <vt:lpstr>A127887574V</vt:lpstr>
      <vt:lpstr>A127887574V_Data</vt:lpstr>
      <vt:lpstr>A127887574V_Latest</vt:lpstr>
      <vt:lpstr>A127887578C</vt:lpstr>
      <vt:lpstr>A127887578C_Data</vt:lpstr>
      <vt:lpstr>A127887578C_Latest</vt:lpstr>
      <vt:lpstr>A127887582V</vt:lpstr>
      <vt:lpstr>A127887582V_Data</vt:lpstr>
      <vt:lpstr>A127887582V_Latest</vt:lpstr>
      <vt:lpstr>A127887586C</vt:lpstr>
      <vt:lpstr>A127887586C_Data</vt:lpstr>
      <vt:lpstr>A127887586C_Latest</vt:lpstr>
      <vt:lpstr>A127887590V</vt:lpstr>
      <vt:lpstr>A127887590V_Data</vt:lpstr>
      <vt:lpstr>A127887590V_Latest</vt:lpstr>
      <vt:lpstr>A127887594C</vt:lpstr>
      <vt:lpstr>A127887594C_Data</vt:lpstr>
      <vt:lpstr>A127887594C_Latest</vt:lpstr>
      <vt:lpstr>A127887598L</vt:lpstr>
      <vt:lpstr>A127887598L_Data</vt:lpstr>
      <vt:lpstr>A127887598L_Latest</vt:lpstr>
      <vt:lpstr>A127887602T</vt:lpstr>
      <vt:lpstr>A127887602T_Data</vt:lpstr>
      <vt:lpstr>A127887602T_Latest</vt:lpstr>
      <vt:lpstr>A127887606A</vt:lpstr>
      <vt:lpstr>A127887606A_Data</vt:lpstr>
      <vt:lpstr>A127887606A_Latest</vt:lpstr>
      <vt:lpstr>A127887610T</vt:lpstr>
      <vt:lpstr>A127887610T_Data</vt:lpstr>
      <vt:lpstr>A127887610T_Latest</vt:lpstr>
      <vt:lpstr>A127887614A</vt:lpstr>
      <vt:lpstr>A127887614A_Data</vt:lpstr>
      <vt:lpstr>A127887614A_Latest</vt:lpstr>
      <vt:lpstr>A127887618K</vt:lpstr>
      <vt:lpstr>A127887618K_Data</vt:lpstr>
      <vt:lpstr>A127887618K_Latest</vt:lpstr>
      <vt:lpstr>A127887622A</vt:lpstr>
      <vt:lpstr>A127887622A_Data</vt:lpstr>
      <vt:lpstr>A127887622A_Latest</vt:lpstr>
      <vt:lpstr>A127887626K</vt:lpstr>
      <vt:lpstr>A127887626K_Data</vt:lpstr>
      <vt:lpstr>A127887626K_Latest</vt:lpstr>
      <vt:lpstr>A127887630A</vt:lpstr>
      <vt:lpstr>A127887630A_Data</vt:lpstr>
      <vt:lpstr>A127887630A_Latest</vt:lpstr>
      <vt:lpstr>A127887634K</vt:lpstr>
      <vt:lpstr>A127887634K_Data</vt:lpstr>
      <vt:lpstr>A127887634K_Latest</vt:lpstr>
      <vt:lpstr>A127887638V</vt:lpstr>
      <vt:lpstr>A127887638V_Data</vt:lpstr>
      <vt:lpstr>A127887638V_Latest</vt:lpstr>
      <vt:lpstr>A127887642K</vt:lpstr>
      <vt:lpstr>A127887642K_Data</vt:lpstr>
      <vt:lpstr>A127887642K_Latest</vt:lpstr>
      <vt:lpstr>A127887646V</vt:lpstr>
      <vt:lpstr>A127887646V_Data</vt:lpstr>
      <vt:lpstr>A127887646V_Latest</vt:lpstr>
      <vt:lpstr>A127887650K</vt:lpstr>
      <vt:lpstr>A127887650K_Data</vt:lpstr>
      <vt:lpstr>A127887650K_Latest</vt:lpstr>
      <vt:lpstr>A127887654V</vt:lpstr>
      <vt:lpstr>A127887654V_Data</vt:lpstr>
      <vt:lpstr>A127887654V_Latest</vt:lpstr>
      <vt:lpstr>A127887658C</vt:lpstr>
      <vt:lpstr>A127887658C_Data</vt:lpstr>
      <vt:lpstr>A127887658C_Latest</vt:lpstr>
      <vt:lpstr>A127887662V</vt:lpstr>
      <vt:lpstr>A127887662V_Data</vt:lpstr>
      <vt:lpstr>A127887662V_Latest</vt:lpstr>
      <vt:lpstr>A127887666C</vt:lpstr>
      <vt:lpstr>A127887666C_Data</vt:lpstr>
      <vt:lpstr>A127887666C_Latest</vt:lpstr>
      <vt:lpstr>A127887670V</vt:lpstr>
      <vt:lpstr>A127887670V_Data</vt:lpstr>
      <vt:lpstr>A127887670V_Latest</vt:lpstr>
      <vt:lpstr>A127887674C</vt:lpstr>
      <vt:lpstr>A127887674C_Data</vt:lpstr>
      <vt:lpstr>A127887674C_Latest</vt:lpstr>
      <vt:lpstr>A127887678L</vt:lpstr>
      <vt:lpstr>A127887678L_Data</vt:lpstr>
      <vt:lpstr>A127887678L_Latest</vt:lpstr>
      <vt:lpstr>A127887682C</vt:lpstr>
      <vt:lpstr>A127887682C_Data</vt:lpstr>
      <vt:lpstr>A127887682C_Latest</vt:lpstr>
      <vt:lpstr>A127887686L</vt:lpstr>
      <vt:lpstr>A127887686L_Data</vt:lpstr>
      <vt:lpstr>A127887686L_Latest</vt:lpstr>
      <vt:lpstr>A127887694L</vt:lpstr>
      <vt:lpstr>A127887694L_Data</vt:lpstr>
      <vt:lpstr>A127887694L_Latest</vt:lpstr>
      <vt:lpstr>A127887698W</vt:lpstr>
      <vt:lpstr>A127887698W_Data</vt:lpstr>
      <vt:lpstr>A127887698W_Latest</vt:lpstr>
      <vt:lpstr>A127887702A</vt:lpstr>
      <vt:lpstr>A127887702A_Data</vt:lpstr>
      <vt:lpstr>A127887702A_Latest</vt:lpstr>
      <vt:lpstr>A127887706K</vt:lpstr>
      <vt:lpstr>A127887706K_Data</vt:lpstr>
      <vt:lpstr>A127887706K_Latest</vt:lpstr>
      <vt:lpstr>A127887710A</vt:lpstr>
      <vt:lpstr>A127887710A_Data</vt:lpstr>
      <vt:lpstr>A127887710A_Latest</vt:lpstr>
      <vt:lpstr>A127887714K</vt:lpstr>
      <vt:lpstr>A127887714K_Data</vt:lpstr>
      <vt:lpstr>A127887714K_Latest</vt:lpstr>
      <vt:lpstr>A127887718V</vt:lpstr>
      <vt:lpstr>A127887718V_Data</vt:lpstr>
      <vt:lpstr>A127887718V_Latest</vt:lpstr>
      <vt:lpstr>A127887722K</vt:lpstr>
      <vt:lpstr>A127887722K_Data</vt:lpstr>
      <vt:lpstr>A127887722K_Latest</vt:lpstr>
      <vt:lpstr>A127887726V</vt:lpstr>
      <vt:lpstr>A127887726V_Data</vt:lpstr>
      <vt:lpstr>A127887726V_Latest</vt:lpstr>
      <vt:lpstr>A127887730K</vt:lpstr>
      <vt:lpstr>A127887730K_Data</vt:lpstr>
      <vt:lpstr>A127887730K_Latest</vt:lpstr>
      <vt:lpstr>A127887734V</vt:lpstr>
      <vt:lpstr>A127887734V_Data</vt:lpstr>
      <vt:lpstr>A127887734V_Latest</vt:lpstr>
      <vt:lpstr>A127888782F</vt:lpstr>
      <vt:lpstr>A127888782F_Data</vt:lpstr>
      <vt:lpstr>A127888782F_Latest</vt:lpstr>
      <vt:lpstr>A127888786R</vt:lpstr>
      <vt:lpstr>A127888786R_Data</vt:lpstr>
      <vt:lpstr>A127888786R_Latest</vt:lpstr>
      <vt:lpstr>A127888790F</vt:lpstr>
      <vt:lpstr>A127888790F_Data</vt:lpstr>
      <vt:lpstr>A127888790F_Latest</vt:lpstr>
      <vt:lpstr>A127888794R</vt:lpstr>
      <vt:lpstr>A127888794R_Data</vt:lpstr>
      <vt:lpstr>A127888794R_Latest</vt:lpstr>
      <vt:lpstr>A127888798X</vt:lpstr>
      <vt:lpstr>A127888798X_Data</vt:lpstr>
      <vt:lpstr>A127888798X_Latest</vt:lpstr>
      <vt:lpstr>A127888802C</vt:lpstr>
      <vt:lpstr>A127888802C_Data</vt:lpstr>
      <vt:lpstr>A127888802C_Latest</vt:lpstr>
      <vt:lpstr>A127889062A</vt:lpstr>
      <vt:lpstr>A127889062A_Data</vt:lpstr>
      <vt:lpstr>A127889062A_Latest</vt:lpstr>
      <vt:lpstr>A127889066K</vt:lpstr>
      <vt:lpstr>A127889066K_Data</vt:lpstr>
      <vt:lpstr>A127889066K_Latest</vt:lpstr>
      <vt:lpstr>A127889070A</vt:lpstr>
      <vt:lpstr>A127889070A_Data</vt:lpstr>
      <vt:lpstr>A127889070A_Latest</vt:lpstr>
      <vt:lpstr>A127889074K</vt:lpstr>
      <vt:lpstr>A127889074K_Data</vt:lpstr>
      <vt:lpstr>A127889074K_Latest</vt:lpstr>
      <vt:lpstr>A127889078V</vt:lpstr>
      <vt:lpstr>A127889078V_Data</vt:lpstr>
      <vt:lpstr>A127889078V_Latest</vt:lpstr>
      <vt:lpstr>A127889082K</vt:lpstr>
      <vt:lpstr>A127889082K_Data</vt:lpstr>
      <vt:lpstr>A127889082K_Latest</vt:lpstr>
      <vt:lpstr>A127889086V</vt:lpstr>
      <vt:lpstr>A127889086V_Data</vt:lpstr>
      <vt:lpstr>A127889086V_Latest</vt:lpstr>
      <vt:lpstr>A127889090K</vt:lpstr>
      <vt:lpstr>A127889090K_Data</vt:lpstr>
      <vt:lpstr>A127889090K_Latest</vt:lpstr>
      <vt:lpstr>A127889094V</vt:lpstr>
      <vt:lpstr>A127889094V_Data</vt:lpstr>
      <vt:lpstr>A127889094V_Latest</vt:lpstr>
      <vt:lpstr>A127889098C</vt:lpstr>
      <vt:lpstr>A127889098C_Data</vt:lpstr>
      <vt:lpstr>A127889098C_Latest</vt:lpstr>
      <vt:lpstr>A127889102J</vt:lpstr>
      <vt:lpstr>A127889102J_Data</vt:lpstr>
      <vt:lpstr>A127889102J_Latest</vt:lpstr>
      <vt:lpstr>A127889106T</vt:lpstr>
      <vt:lpstr>A127889106T_Data</vt:lpstr>
      <vt:lpstr>A127889106T_Latest</vt:lpstr>
      <vt:lpstr>A127889110J</vt:lpstr>
      <vt:lpstr>A127889110J_Data</vt:lpstr>
      <vt:lpstr>A127889110J_Latest</vt:lpstr>
      <vt:lpstr>A127889114T</vt:lpstr>
      <vt:lpstr>A127889114T_Data</vt:lpstr>
      <vt:lpstr>A127889114T_Latest</vt:lpstr>
      <vt:lpstr>A127889118A</vt:lpstr>
      <vt:lpstr>A127889118A_Data</vt:lpstr>
      <vt:lpstr>A127889118A_Latest</vt:lpstr>
      <vt:lpstr>A127889122T</vt:lpstr>
      <vt:lpstr>A127889122T_Data</vt:lpstr>
      <vt:lpstr>A127889122T_Latest</vt:lpstr>
      <vt:lpstr>A127889126A</vt:lpstr>
      <vt:lpstr>A127889126A_Data</vt:lpstr>
      <vt:lpstr>A127889126A_Latest</vt:lpstr>
      <vt:lpstr>A127889130T</vt:lpstr>
      <vt:lpstr>A127889130T_Data</vt:lpstr>
      <vt:lpstr>A127889130T_Latest</vt:lpstr>
      <vt:lpstr>A127889134A</vt:lpstr>
      <vt:lpstr>A127889134A_Data</vt:lpstr>
      <vt:lpstr>A127889134A_Latest</vt:lpstr>
      <vt:lpstr>A127889138K</vt:lpstr>
      <vt:lpstr>A127889138K_Data</vt:lpstr>
      <vt:lpstr>A127889138K_Latest</vt:lpstr>
      <vt:lpstr>A127889142A</vt:lpstr>
      <vt:lpstr>A127889142A_Data</vt:lpstr>
      <vt:lpstr>A127889142A_Latest</vt:lpstr>
      <vt:lpstr>A127889146K</vt:lpstr>
      <vt:lpstr>A127889146K_Data</vt:lpstr>
      <vt:lpstr>A127889146K_Latest</vt:lpstr>
      <vt:lpstr>A127889150A</vt:lpstr>
      <vt:lpstr>A127889150A_Data</vt:lpstr>
      <vt:lpstr>A127889150A_Latest</vt:lpstr>
      <vt:lpstr>A127889154K</vt:lpstr>
      <vt:lpstr>A127889154K_Data</vt:lpstr>
      <vt:lpstr>A127889154K_Latest</vt:lpstr>
      <vt:lpstr>A127889158V</vt:lpstr>
      <vt:lpstr>A127889158V_Data</vt:lpstr>
      <vt:lpstr>A127889158V_Latest</vt:lpstr>
      <vt:lpstr>A127889162K</vt:lpstr>
      <vt:lpstr>A127889162K_Data</vt:lpstr>
      <vt:lpstr>A127889162K_Latest</vt:lpstr>
      <vt:lpstr>A127889166V</vt:lpstr>
      <vt:lpstr>A127889166V_Data</vt:lpstr>
      <vt:lpstr>A127889166V_Latest</vt:lpstr>
      <vt:lpstr>A127889170K</vt:lpstr>
      <vt:lpstr>A127889170K_Data</vt:lpstr>
      <vt:lpstr>A127889170K_Latest</vt:lpstr>
      <vt:lpstr>A127889174V</vt:lpstr>
      <vt:lpstr>A127889174V_Data</vt:lpstr>
      <vt:lpstr>A127889174V_Latest</vt:lpstr>
      <vt:lpstr>A127889178C</vt:lpstr>
      <vt:lpstr>A127889178C_Data</vt:lpstr>
      <vt:lpstr>A127889178C_Latest</vt:lpstr>
      <vt:lpstr>A127889182V</vt:lpstr>
      <vt:lpstr>A127889182V_Data</vt:lpstr>
      <vt:lpstr>A127889182V_Latest</vt:lpstr>
      <vt:lpstr>A127889186C</vt:lpstr>
      <vt:lpstr>A127889186C_Data</vt:lpstr>
      <vt:lpstr>A127889186C_Latest</vt:lpstr>
      <vt:lpstr>A127889190V</vt:lpstr>
      <vt:lpstr>A127889190V_Data</vt:lpstr>
      <vt:lpstr>A127889190V_Latest</vt:lpstr>
      <vt:lpstr>A127889194C</vt:lpstr>
      <vt:lpstr>A127889194C_Data</vt:lpstr>
      <vt:lpstr>A127889194C_Latest</vt:lpstr>
      <vt:lpstr>A127889198L</vt:lpstr>
      <vt:lpstr>A127889198L_Data</vt:lpstr>
      <vt:lpstr>A127889198L_Latest</vt:lpstr>
      <vt:lpstr>A127889202T</vt:lpstr>
      <vt:lpstr>A127889202T_Data</vt:lpstr>
      <vt:lpstr>A127889202T_Latest</vt:lpstr>
      <vt:lpstr>A127889206A</vt:lpstr>
      <vt:lpstr>A127889206A_Data</vt:lpstr>
      <vt:lpstr>A127889206A_Latest</vt:lpstr>
      <vt:lpstr>A127889210T</vt:lpstr>
      <vt:lpstr>A127889210T_Data</vt:lpstr>
      <vt:lpstr>A127889210T_Latest</vt:lpstr>
      <vt:lpstr>A127889214A</vt:lpstr>
      <vt:lpstr>A127889214A_Data</vt:lpstr>
      <vt:lpstr>A127889214A_Latest</vt:lpstr>
      <vt:lpstr>A127889218K</vt:lpstr>
      <vt:lpstr>A127889218K_Data</vt:lpstr>
      <vt:lpstr>A127889218K_Latest</vt:lpstr>
      <vt:lpstr>A127889222A</vt:lpstr>
      <vt:lpstr>A127889222A_Data</vt:lpstr>
      <vt:lpstr>A127889222A_Latest</vt:lpstr>
      <vt:lpstr>A127889226K</vt:lpstr>
      <vt:lpstr>A127889226K_Data</vt:lpstr>
      <vt:lpstr>A127889226K_Latest</vt:lpstr>
      <vt:lpstr>A127889230A</vt:lpstr>
      <vt:lpstr>A127889230A_Data</vt:lpstr>
      <vt:lpstr>A127889230A_Latest</vt:lpstr>
      <vt:lpstr>A127889234K</vt:lpstr>
      <vt:lpstr>A127889234K_Data</vt:lpstr>
      <vt:lpstr>A127889234K_Latest</vt:lpstr>
      <vt:lpstr>A127889238V</vt:lpstr>
      <vt:lpstr>A127889238V_Data</vt:lpstr>
      <vt:lpstr>A127889238V_Latest</vt:lpstr>
      <vt:lpstr>A127889242K</vt:lpstr>
      <vt:lpstr>A127889242K_Data</vt:lpstr>
      <vt:lpstr>A127889242K_Latest</vt:lpstr>
      <vt:lpstr>A127889246V</vt:lpstr>
      <vt:lpstr>A127889246V_Data</vt:lpstr>
      <vt:lpstr>A127889246V_Latest</vt:lpstr>
      <vt:lpstr>A127889250K</vt:lpstr>
      <vt:lpstr>A127889250K_Data</vt:lpstr>
      <vt:lpstr>A127889250K_Latest</vt:lpstr>
      <vt:lpstr>A127889254V</vt:lpstr>
      <vt:lpstr>A127889254V_Data</vt:lpstr>
      <vt:lpstr>A127889254V_Latest</vt:lpstr>
      <vt:lpstr>A127889258C</vt:lpstr>
      <vt:lpstr>A127889258C_Data</vt:lpstr>
      <vt:lpstr>A127889258C_Latest</vt:lpstr>
      <vt:lpstr>A127889262V</vt:lpstr>
      <vt:lpstr>A127889262V_Data</vt:lpstr>
      <vt:lpstr>A127889262V_Latest</vt:lpstr>
      <vt:lpstr>A127889266C</vt:lpstr>
      <vt:lpstr>A127889266C_Data</vt:lpstr>
      <vt:lpstr>A127889266C_Latest</vt:lpstr>
      <vt:lpstr>A127889274C</vt:lpstr>
      <vt:lpstr>A127889274C_Data</vt:lpstr>
      <vt:lpstr>A127889274C_Latest</vt:lpstr>
      <vt:lpstr>A127890214X</vt:lpstr>
      <vt:lpstr>A127890214X_Data</vt:lpstr>
      <vt:lpstr>A127890214X_Latest</vt:lpstr>
      <vt:lpstr>A127890218J</vt:lpstr>
      <vt:lpstr>A127890218J_Data</vt:lpstr>
      <vt:lpstr>A127890218J_Latest</vt:lpstr>
      <vt:lpstr>A127890222X</vt:lpstr>
      <vt:lpstr>A127890222X_Data</vt:lpstr>
      <vt:lpstr>A127890222X_Latest</vt:lpstr>
      <vt:lpstr>A127890226J</vt:lpstr>
      <vt:lpstr>A127890226J_Data</vt:lpstr>
      <vt:lpstr>A127890226J_Latest</vt:lpstr>
      <vt:lpstr>A127890230X</vt:lpstr>
      <vt:lpstr>A127890230X_Data</vt:lpstr>
      <vt:lpstr>A127890230X_Latest</vt:lpstr>
      <vt:lpstr>A127890490V</vt:lpstr>
      <vt:lpstr>A127890490V_Data</vt:lpstr>
      <vt:lpstr>A127890490V_Latest</vt:lpstr>
      <vt:lpstr>A127890494C</vt:lpstr>
      <vt:lpstr>A127890494C_Data</vt:lpstr>
      <vt:lpstr>A127890494C_Latest</vt:lpstr>
      <vt:lpstr>A127890498L</vt:lpstr>
      <vt:lpstr>A127890498L_Data</vt:lpstr>
      <vt:lpstr>A127890498L_Latest</vt:lpstr>
      <vt:lpstr>A127890502T</vt:lpstr>
      <vt:lpstr>A127890502T_Data</vt:lpstr>
      <vt:lpstr>A127890502T_Latest</vt:lpstr>
      <vt:lpstr>A127890506A</vt:lpstr>
      <vt:lpstr>A127890506A_Data</vt:lpstr>
      <vt:lpstr>A127890506A_Latest</vt:lpstr>
      <vt:lpstr>A127890510T</vt:lpstr>
      <vt:lpstr>A127890510T_Data</vt:lpstr>
      <vt:lpstr>A127890510T_Latest</vt:lpstr>
      <vt:lpstr>A127890514A</vt:lpstr>
      <vt:lpstr>A127890514A_Data</vt:lpstr>
      <vt:lpstr>A127890514A_Latest</vt:lpstr>
      <vt:lpstr>A127890518K</vt:lpstr>
      <vt:lpstr>A127890518K_Data</vt:lpstr>
      <vt:lpstr>A127890518K_Latest</vt:lpstr>
      <vt:lpstr>A127890522A</vt:lpstr>
      <vt:lpstr>A127890522A_Data</vt:lpstr>
      <vt:lpstr>A127890522A_Latest</vt:lpstr>
      <vt:lpstr>A127890530A</vt:lpstr>
      <vt:lpstr>A127890530A_Data</vt:lpstr>
      <vt:lpstr>A127890530A_Latest</vt:lpstr>
      <vt:lpstr>A127890534K</vt:lpstr>
      <vt:lpstr>A127890534K_Data</vt:lpstr>
      <vt:lpstr>A127890534K_Latest</vt:lpstr>
      <vt:lpstr>A127890538V</vt:lpstr>
      <vt:lpstr>A127890538V_Data</vt:lpstr>
      <vt:lpstr>A127890538V_Latest</vt:lpstr>
      <vt:lpstr>A127890542K</vt:lpstr>
      <vt:lpstr>A127890542K_Data</vt:lpstr>
      <vt:lpstr>A127890542K_Latest</vt:lpstr>
      <vt:lpstr>A127890546V</vt:lpstr>
      <vt:lpstr>A127890546V_Data</vt:lpstr>
      <vt:lpstr>A127890546V_Latest</vt:lpstr>
      <vt:lpstr>A127890550K</vt:lpstr>
      <vt:lpstr>A127890550K_Data</vt:lpstr>
      <vt:lpstr>A127890550K_Latest</vt:lpstr>
      <vt:lpstr>A127890554V</vt:lpstr>
      <vt:lpstr>A127890554V_Data</vt:lpstr>
      <vt:lpstr>A127890554V_Latest</vt:lpstr>
      <vt:lpstr>A127890558C</vt:lpstr>
      <vt:lpstr>A127890558C_Data</vt:lpstr>
      <vt:lpstr>A127890558C_Latest</vt:lpstr>
      <vt:lpstr>A127890562V</vt:lpstr>
      <vt:lpstr>A127890562V_Data</vt:lpstr>
      <vt:lpstr>A127890562V_Latest</vt:lpstr>
      <vt:lpstr>A127890566C</vt:lpstr>
      <vt:lpstr>A127890566C_Data</vt:lpstr>
      <vt:lpstr>A127890566C_Latest</vt:lpstr>
      <vt:lpstr>A127890570V</vt:lpstr>
      <vt:lpstr>A127890570V_Data</vt:lpstr>
      <vt:lpstr>A127890570V_Latest</vt:lpstr>
      <vt:lpstr>A127890574C</vt:lpstr>
      <vt:lpstr>A127890574C_Data</vt:lpstr>
      <vt:lpstr>A127890574C_Latest</vt:lpstr>
      <vt:lpstr>A127890578L</vt:lpstr>
      <vt:lpstr>A127890578L_Data</vt:lpstr>
      <vt:lpstr>A127890578L_Latest</vt:lpstr>
      <vt:lpstr>A127890582C</vt:lpstr>
      <vt:lpstr>A127890582C_Data</vt:lpstr>
      <vt:lpstr>A127890582C_Latest</vt:lpstr>
      <vt:lpstr>A127890586L</vt:lpstr>
      <vt:lpstr>A127890586L_Data</vt:lpstr>
      <vt:lpstr>A127890586L_Latest</vt:lpstr>
      <vt:lpstr>A127890590C</vt:lpstr>
      <vt:lpstr>A127890590C_Data</vt:lpstr>
      <vt:lpstr>A127890590C_Latest</vt:lpstr>
      <vt:lpstr>A127890594L</vt:lpstr>
      <vt:lpstr>A127890594L_Data</vt:lpstr>
      <vt:lpstr>A127890594L_Latest</vt:lpstr>
      <vt:lpstr>A127890598W</vt:lpstr>
      <vt:lpstr>A127890598W_Data</vt:lpstr>
      <vt:lpstr>A127890598W_Latest</vt:lpstr>
      <vt:lpstr>A127890602A</vt:lpstr>
      <vt:lpstr>A127890602A_Data</vt:lpstr>
      <vt:lpstr>A127890602A_Latest</vt:lpstr>
      <vt:lpstr>A127890610A</vt:lpstr>
      <vt:lpstr>A127890610A_Data</vt:lpstr>
      <vt:lpstr>A127890610A_Latest</vt:lpstr>
      <vt:lpstr>A127890614K</vt:lpstr>
      <vt:lpstr>A127890614K_Data</vt:lpstr>
      <vt:lpstr>A127890614K_Latest</vt:lpstr>
      <vt:lpstr>A127890618V</vt:lpstr>
      <vt:lpstr>A127890618V_Data</vt:lpstr>
      <vt:lpstr>A127890618V_Latest</vt:lpstr>
      <vt:lpstr>A127890622K</vt:lpstr>
      <vt:lpstr>A127890622K_Data</vt:lpstr>
      <vt:lpstr>A127890622K_Latest</vt:lpstr>
      <vt:lpstr>A127890626V</vt:lpstr>
      <vt:lpstr>A127890626V_Data</vt:lpstr>
      <vt:lpstr>A127890626V_Latest</vt:lpstr>
      <vt:lpstr>A127890630K</vt:lpstr>
      <vt:lpstr>A127890630K_Data</vt:lpstr>
      <vt:lpstr>A127890630K_Latest</vt:lpstr>
      <vt:lpstr>A127890634V</vt:lpstr>
      <vt:lpstr>A127890634V_Data</vt:lpstr>
      <vt:lpstr>A127890634V_Latest</vt:lpstr>
      <vt:lpstr>A127890638C</vt:lpstr>
      <vt:lpstr>A127890638C_Data</vt:lpstr>
      <vt:lpstr>A127890638C_Latest</vt:lpstr>
      <vt:lpstr>A127890642V</vt:lpstr>
      <vt:lpstr>A127890642V_Data</vt:lpstr>
      <vt:lpstr>A127890642V_Latest</vt:lpstr>
      <vt:lpstr>A127890646C</vt:lpstr>
      <vt:lpstr>A127890646C_Data</vt:lpstr>
      <vt:lpstr>A127890646C_Latest</vt:lpstr>
      <vt:lpstr>A127890650V</vt:lpstr>
      <vt:lpstr>A127890650V_Data</vt:lpstr>
      <vt:lpstr>A127890650V_Latest</vt:lpstr>
      <vt:lpstr>A127890654C</vt:lpstr>
      <vt:lpstr>A127890654C_Data</vt:lpstr>
      <vt:lpstr>A127890654C_Latest</vt:lpstr>
      <vt:lpstr>A127890658L</vt:lpstr>
      <vt:lpstr>A127890658L_Data</vt:lpstr>
      <vt:lpstr>A127890658L_Latest</vt:lpstr>
      <vt:lpstr>A127890662C</vt:lpstr>
      <vt:lpstr>A127890662C_Data</vt:lpstr>
      <vt:lpstr>A127890662C_Latest</vt:lpstr>
      <vt:lpstr>A127890666L</vt:lpstr>
      <vt:lpstr>A127890666L_Data</vt:lpstr>
      <vt:lpstr>A127890666L_Latest</vt:lpstr>
      <vt:lpstr>A127890670C</vt:lpstr>
      <vt:lpstr>A127890670C_Data</vt:lpstr>
      <vt:lpstr>A127890670C_Latest</vt:lpstr>
      <vt:lpstr>A127890674L</vt:lpstr>
      <vt:lpstr>A127890674L_Data</vt:lpstr>
      <vt:lpstr>A127890674L_Latest</vt:lpstr>
      <vt:lpstr>A127890678W</vt:lpstr>
      <vt:lpstr>A127890678W_Data</vt:lpstr>
      <vt:lpstr>A127890678W_Latest</vt:lpstr>
      <vt:lpstr>A127890682L</vt:lpstr>
      <vt:lpstr>A127890682L_Data</vt:lpstr>
      <vt:lpstr>A127890682L_Latest</vt:lpstr>
      <vt:lpstr>A127890686W</vt:lpstr>
      <vt:lpstr>A127890686W_Data</vt:lpstr>
      <vt:lpstr>A127890686W_Latest</vt:lpstr>
      <vt:lpstr>A127890690L</vt:lpstr>
      <vt:lpstr>A127890690L_Data</vt:lpstr>
      <vt:lpstr>A127890690L_Latest</vt:lpstr>
      <vt:lpstr>A127890694W</vt:lpstr>
      <vt:lpstr>A127890694W_Data</vt:lpstr>
      <vt:lpstr>A127890694W_Latest</vt:lpstr>
      <vt:lpstr>A127890698F</vt:lpstr>
      <vt:lpstr>A127890698F_Data</vt:lpstr>
      <vt:lpstr>A127890698F_Latest</vt:lpstr>
      <vt:lpstr>A127890702K</vt:lpstr>
      <vt:lpstr>A127890702K_Data</vt:lpstr>
      <vt:lpstr>A127890702K_Latest</vt:lpstr>
      <vt:lpstr>A127890706V</vt:lpstr>
      <vt:lpstr>A127890706V_Data</vt:lpstr>
      <vt:lpstr>A127890706V_Latest</vt:lpstr>
      <vt:lpstr>A127890710K</vt:lpstr>
      <vt:lpstr>A127890710K_Data</vt:lpstr>
      <vt:lpstr>A127890710K_Latest</vt:lpstr>
      <vt:lpstr>A127890714V</vt:lpstr>
      <vt:lpstr>A127890714V_Data</vt:lpstr>
      <vt:lpstr>A127890714V_Latest</vt:lpstr>
      <vt:lpstr>A127890718C</vt:lpstr>
      <vt:lpstr>A127890718C_Data</vt:lpstr>
      <vt:lpstr>A127890718C_Latest</vt:lpstr>
      <vt:lpstr>A127890722V</vt:lpstr>
      <vt:lpstr>A127890722V_Data</vt:lpstr>
      <vt:lpstr>A127890722V_Latest</vt:lpstr>
      <vt:lpstr>A127890726C</vt:lpstr>
      <vt:lpstr>A127890726C_Data</vt:lpstr>
      <vt:lpstr>A127890726C_Latest</vt:lpstr>
      <vt:lpstr>A127890730V</vt:lpstr>
      <vt:lpstr>A127890730V_Data</vt:lpstr>
      <vt:lpstr>A127890730V_Latest</vt:lpstr>
      <vt:lpstr>A127890734C</vt:lpstr>
      <vt:lpstr>A127890734C_Data</vt:lpstr>
      <vt:lpstr>A127890734C_Latest</vt:lpstr>
      <vt:lpstr>A127891790R</vt:lpstr>
      <vt:lpstr>A127891790R_Data</vt:lpstr>
      <vt:lpstr>A127891790R_Latest</vt:lpstr>
      <vt:lpstr>A127891794X</vt:lpstr>
      <vt:lpstr>A127891794X_Data</vt:lpstr>
      <vt:lpstr>A127891794X_Latest</vt:lpstr>
      <vt:lpstr>A127891798J</vt:lpstr>
      <vt:lpstr>A127891798J_Data</vt:lpstr>
      <vt:lpstr>A127891798J_Latest</vt:lpstr>
      <vt:lpstr>A127892034A</vt:lpstr>
      <vt:lpstr>A127892034A_Data</vt:lpstr>
      <vt:lpstr>A127892034A_Latest</vt:lpstr>
      <vt:lpstr>A127892038K</vt:lpstr>
      <vt:lpstr>A127892038K_Data</vt:lpstr>
      <vt:lpstr>A127892038K_Latest</vt:lpstr>
      <vt:lpstr>A127892042A</vt:lpstr>
      <vt:lpstr>A127892042A_Data</vt:lpstr>
      <vt:lpstr>A127892042A_Latest</vt:lpstr>
      <vt:lpstr>A127892046K</vt:lpstr>
      <vt:lpstr>A127892046K_Data</vt:lpstr>
      <vt:lpstr>A127892046K_Latest</vt:lpstr>
      <vt:lpstr>A127892050A</vt:lpstr>
      <vt:lpstr>A127892050A_Data</vt:lpstr>
      <vt:lpstr>A127892050A_Latest</vt:lpstr>
      <vt:lpstr>A127892054K</vt:lpstr>
      <vt:lpstr>A127892054K_Data</vt:lpstr>
      <vt:lpstr>A127892054K_Latest</vt:lpstr>
      <vt:lpstr>A127892058V</vt:lpstr>
      <vt:lpstr>A127892058V_Data</vt:lpstr>
      <vt:lpstr>A127892058V_Latest</vt:lpstr>
      <vt:lpstr>A127892062K</vt:lpstr>
      <vt:lpstr>A127892062K_Data</vt:lpstr>
      <vt:lpstr>A127892062K_Latest</vt:lpstr>
      <vt:lpstr>A127892066V</vt:lpstr>
      <vt:lpstr>A127892066V_Data</vt:lpstr>
      <vt:lpstr>A127892066V_Latest</vt:lpstr>
      <vt:lpstr>A127892070K</vt:lpstr>
      <vt:lpstr>A127892070K_Data</vt:lpstr>
      <vt:lpstr>A127892070K_Latest</vt:lpstr>
      <vt:lpstr>A127892074V</vt:lpstr>
      <vt:lpstr>A127892074V_Data</vt:lpstr>
      <vt:lpstr>A127892074V_Latest</vt:lpstr>
      <vt:lpstr>A127892078C</vt:lpstr>
      <vt:lpstr>A127892078C_Data</vt:lpstr>
      <vt:lpstr>A127892078C_Latest</vt:lpstr>
      <vt:lpstr>A127892082V</vt:lpstr>
      <vt:lpstr>A127892082V_Data</vt:lpstr>
      <vt:lpstr>A127892082V_Latest</vt:lpstr>
      <vt:lpstr>A127892086C</vt:lpstr>
      <vt:lpstr>A127892086C_Data</vt:lpstr>
      <vt:lpstr>A127892086C_Latest</vt:lpstr>
      <vt:lpstr>A127892090V</vt:lpstr>
      <vt:lpstr>A127892090V_Data</vt:lpstr>
      <vt:lpstr>A127892090V_Latest</vt:lpstr>
      <vt:lpstr>A127892094C</vt:lpstr>
      <vt:lpstr>A127892094C_Data</vt:lpstr>
      <vt:lpstr>A127892094C_Latest</vt:lpstr>
      <vt:lpstr>A127892098L</vt:lpstr>
      <vt:lpstr>A127892098L_Data</vt:lpstr>
      <vt:lpstr>A127892098L_Latest</vt:lpstr>
      <vt:lpstr>A127892102T</vt:lpstr>
      <vt:lpstr>A127892102T_Data</vt:lpstr>
      <vt:lpstr>A127892102T_Latest</vt:lpstr>
      <vt:lpstr>A127892106A</vt:lpstr>
      <vt:lpstr>A127892106A_Data</vt:lpstr>
      <vt:lpstr>A127892106A_Latest</vt:lpstr>
      <vt:lpstr>A127892110T</vt:lpstr>
      <vt:lpstr>A127892110T_Data</vt:lpstr>
      <vt:lpstr>A127892110T_Latest</vt:lpstr>
      <vt:lpstr>A127892114A</vt:lpstr>
      <vt:lpstr>A127892114A_Data</vt:lpstr>
      <vt:lpstr>A127892114A_Latest</vt:lpstr>
      <vt:lpstr>A127892118K</vt:lpstr>
      <vt:lpstr>A127892118K_Data</vt:lpstr>
      <vt:lpstr>A127892118K_Latest</vt:lpstr>
      <vt:lpstr>A127892122A</vt:lpstr>
      <vt:lpstr>A127892122A_Data</vt:lpstr>
      <vt:lpstr>A127892122A_Latest</vt:lpstr>
      <vt:lpstr>A127892126K</vt:lpstr>
      <vt:lpstr>A127892126K_Data</vt:lpstr>
      <vt:lpstr>A127892126K_Latest</vt:lpstr>
      <vt:lpstr>A127892130A</vt:lpstr>
      <vt:lpstr>A127892130A_Data</vt:lpstr>
      <vt:lpstr>A127892130A_Latest</vt:lpstr>
      <vt:lpstr>A127892134K</vt:lpstr>
      <vt:lpstr>A127892134K_Data</vt:lpstr>
      <vt:lpstr>A127892134K_Latest</vt:lpstr>
      <vt:lpstr>A127892138V</vt:lpstr>
      <vt:lpstr>A127892138V_Data</vt:lpstr>
      <vt:lpstr>A127892138V_Latest</vt:lpstr>
      <vt:lpstr>A127892142K</vt:lpstr>
      <vt:lpstr>A127892142K_Data</vt:lpstr>
      <vt:lpstr>A127892142K_Latest</vt:lpstr>
      <vt:lpstr>A127892146V</vt:lpstr>
      <vt:lpstr>A127892146V_Data</vt:lpstr>
      <vt:lpstr>A127892146V_Latest</vt:lpstr>
      <vt:lpstr>A127892150K</vt:lpstr>
      <vt:lpstr>A127892150K_Data</vt:lpstr>
      <vt:lpstr>A127892150K_Latest</vt:lpstr>
      <vt:lpstr>A127892154V</vt:lpstr>
      <vt:lpstr>A127892154V_Data</vt:lpstr>
      <vt:lpstr>A127892154V_Latest</vt:lpstr>
      <vt:lpstr>A127892162V</vt:lpstr>
      <vt:lpstr>A127892162V_Data</vt:lpstr>
      <vt:lpstr>A127892162V_Latest</vt:lpstr>
      <vt:lpstr>A127892166C</vt:lpstr>
      <vt:lpstr>A127892166C_Data</vt:lpstr>
      <vt:lpstr>A127892166C_Latest</vt:lpstr>
      <vt:lpstr>A127892170V</vt:lpstr>
      <vt:lpstr>A127892170V_Data</vt:lpstr>
      <vt:lpstr>A127892170V_Latest</vt:lpstr>
      <vt:lpstr>A127892174C</vt:lpstr>
      <vt:lpstr>A127892174C_Data</vt:lpstr>
      <vt:lpstr>A127892174C_Latest</vt:lpstr>
      <vt:lpstr>A127892178L</vt:lpstr>
      <vt:lpstr>A127892178L_Data</vt:lpstr>
      <vt:lpstr>A127892178L_Latest</vt:lpstr>
      <vt:lpstr>A127892182C</vt:lpstr>
      <vt:lpstr>A127892182C_Data</vt:lpstr>
      <vt:lpstr>A127892182C_Latest</vt:lpstr>
      <vt:lpstr>A127892186L</vt:lpstr>
      <vt:lpstr>A127892186L_Data</vt:lpstr>
      <vt:lpstr>A127892186L_Latest</vt:lpstr>
      <vt:lpstr>A127892190C</vt:lpstr>
      <vt:lpstr>A127892190C_Data</vt:lpstr>
      <vt:lpstr>A127892190C_Latest</vt:lpstr>
      <vt:lpstr>A127892194L</vt:lpstr>
      <vt:lpstr>A127892194L_Data</vt:lpstr>
      <vt:lpstr>A127892194L_Latest</vt:lpstr>
      <vt:lpstr>A127892198W</vt:lpstr>
      <vt:lpstr>A127892198W_Data</vt:lpstr>
      <vt:lpstr>A127892198W_Latest</vt:lpstr>
      <vt:lpstr>A127892202A</vt:lpstr>
      <vt:lpstr>A127892202A_Data</vt:lpstr>
      <vt:lpstr>A127892202A_Latest</vt:lpstr>
      <vt:lpstr>A127892206K</vt:lpstr>
      <vt:lpstr>A127892206K_Data</vt:lpstr>
      <vt:lpstr>A127892206K_Latest</vt:lpstr>
      <vt:lpstr>A127892214K</vt:lpstr>
      <vt:lpstr>A127892214K_Data</vt:lpstr>
      <vt:lpstr>A127892214K_Latest</vt:lpstr>
      <vt:lpstr>A127892218V</vt:lpstr>
      <vt:lpstr>A127892218V_Data</vt:lpstr>
      <vt:lpstr>A127892218V_Latest</vt:lpstr>
      <vt:lpstr>A127892222K</vt:lpstr>
      <vt:lpstr>A127892222K_Data</vt:lpstr>
      <vt:lpstr>A127892222K_Latest</vt:lpstr>
      <vt:lpstr>A127892226V</vt:lpstr>
      <vt:lpstr>A127892226V_Data</vt:lpstr>
      <vt:lpstr>A127892226V_Latest</vt:lpstr>
      <vt:lpstr>A127892230K</vt:lpstr>
      <vt:lpstr>A127892230K_Data</vt:lpstr>
      <vt:lpstr>A127892230K_Latest</vt:lpstr>
      <vt:lpstr>A127892234V</vt:lpstr>
      <vt:lpstr>A127892234V_Data</vt:lpstr>
      <vt:lpstr>A127892234V_Latest</vt:lpstr>
      <vt:lpstr>A127892238C</vt:lpstr>
      <vt:lpstr>A127892238C_Data</vt:lpstr>
      <vt:lpstr>A127892238C_Latest</vt:lpstr>
      <vt:lpstr>A127892242V</vt:lpstr>
      <vt:lpstr>A127892242V_Data</vt:lpstr>
      <vt:lpstr>A127892242V_Latest</vt:lpstr>
      <vt:lpstr>A127892246C</vt:lpstr>
      <vt:lpstr>A127892246C_Data</vt:lpstr>
      <vt:lpstr>A127892246C_Latest</vt:lpstr>
      <vt:lpstr>A127892250V</vt:lpstr>
      <vt:lpstr>A127892250V_Data</vt:lpstr>
      <vt:lpstr>A127892250V_Latest</vt:lpstr>
      <vt:lpstr>A127892254C</vt:lpstr>
      <vt:lpstr>A127892254C_Data</vt:lpstr>
      <vt:lpstr>A127892254C_Latest</vt:lpstr>
      <vt:lpstr>A127892258L</vt:lpstr>
      <vt:lpstr>A127892258L_Data</vt:lpstr>
      <vt:lpstr>A127892258L_Latest</vt:lpstr>
      <vt:lpstr>A127892262C</vt:lpstr>
      <vt:lpstr>A127892262C_Data</vt:lpstr>
      <vt:lpstr>A127892262C_Latest</vt:lpstr>
      <vt:lpstr>A127892266L</vt:lpstr>
      <vt:lpstr>A127892266L_Data</vt:lpstr>
      <vt:lpstr>A127892266L_Latest</vt:lpstr>
      <vt:lpstr>A127892274L</vt:lpstr>
      <vt:lpstr>A127892274L_Data</vt:lpstr>
      <vt:lpstr>A127892274L_Latest</vt:lpstr>
      <vt:lpstr>A127892286W</vt:lpstr>
      <vt:lpstr>A127892286W_Data</vt:lpstr>
      <vt:lpstr>A127892286W_Latest</vt:lpstr>
      <vt:lpstr>A127893346F</vt:lpstr>
      <vt:lpstr>A127893346F_Data</vt:lpstr>
      <vt:lpstr>A127893346F_Latest</vt:lpstr>
      <vt:lpstr>A127893350W</vt:lpstr>
      <vt:lpstr>A127893350W_Data</vt:lpstr>
      <vt:lpstr>A127893350W_Latest</vt:lpstr>
      <vt:lpstr>A127893354F</vt:lpstr>
      <vt:lpstr>A127893354F_Data</vt:lpstr>
      <vt:lpstr>A127893354F_Latest</vt:lpstr>
      <vt:lpstr>A127893358R</vt:lpstr>
      <vt:lpstr>A127893358R_Data</vt:lpstr>
      <vt:lpstr>A127893358R_Latest</vt:lpstr>
      <vt:lpstr>A127893362F</vt:lpstr>
      <vt:lpstr>A127893362F_Data</vt:lpstr>
      <vt:lpstr>A127893362F_Latest</vt:lpstr>
      <vt:lpstr>A127893366R</vt:lpstr>
      <vt:lpstr>A127893366R_Data</vt:lpstr>
      <vt:lpstr>A127893366R_Latest</vt:lpstr>
      <vt:lpstr>A127893650X</vt:lpstr>
      <vt:lpstr>A127893650X_Data</vt:lpstr>
      <vt:lpstr>A127893650X_Latest</vt:lpstr>
      <vt:lpstr>A127893654J</vt:lpstr>
      <vt:lpstr>A127893654J_Data</vt:lpstr>
      <vt:lpstr>A127893654J_Latest</vt:lpstr>
      <vt:lpstr>A127893658T</vt:lpstr>
      <vt:lpstr>A127893658T_Data</vt:lpstr>
      <vt:lpstr>A127893658T_Latest</vt:lpstr>
      <vt:lpstr>A127893662J</vt:lpstr>
      <vt:lpstr>A127893662J_Data</vt:lpstr>
      <vt:lpstr>A127893662J_Latest</vt:lpstr>
      <vt:lpstr>A127893666T</vt:lpstr>
      <vt:lpstr>A127893666T_Data</vt:lpstr>
      <vt:lpstr>A127893666T_Latest</vt:lpstr>
      <vt:lpstr>A127893670J</vt:lpstr>
      <vt:lpstr>A127893670J_Data</vt:lpstr>
      <vt:lpstr>A127893670J_Latest</vt:lpstr>
      <vt:lpstr>A127893674T</vt:lpstr>
      <vt:lpstr>A127893674T_Data</vt:lpstr>
      <vt:lpstr>A127893674T_Latest</vt:lpstr>
      <vt:lpstr>A127893678A</vt:lpstr>
      <vt:lpstr>A127893678A_Data</vt:lpstr>
      <vt:lpstr>A127893678A_Latest</vt:lpstr>
      <vt:lpstr>A127893682T</vt:lpstr>
      <vt:lpstr>A127893682T_Data</vt:lpstr>
      <vt:lpstr>A127893682T_Latest</vt:lpstr>
      <vt:lpstr>A127893686A</vt:lpstr>
      <vt:lpstr>A127893686A_Data</vt:lpstr>
      <vt:lpstr>A127893686A_Latest</vt:lpstr>
      <vt:lpstr>A127893690T</vt:lpstr>
      <vt:lpstr>A127893690T_Data</vt:lpstr>
      <vt:lpstr>A127893690T_Latest</vt:lpstr>
      <vt:lpstr>A127893698K</vt:lpstr>
      <vt:lpstr>A127893698K_Data</vt:lpstr>
      <vt:lpstr>A127893698K_Latest</vt:lpstr>
      <vt:lpstr>A127893702R</vt:lpstr>
      <vt:lpstr>A127893702R_Data</vt:lpstr>
      <vt:lpstr>A127893702R_Latest</vt:lpstr>
      <vt:lpstr>A127893706X</vt:lpstr>
      <vt:lpstr>A127893706X_Data</vt:lpstr>
      <vt:lpstr>A127893706X_Latest</vt:lpstr>
      <vt:lpstr>A127893710R</vt:lpstr>
      <vt:lpstr>A127893710R_Data</vt:lpstr>
      <vt:lpstr>A127893710R_Latest</vt:lpstr>
      <vt:lpstr>A127893714X</vt:lpstr>
      <vt:lpstr>A127893714X_Data</vt:lpstr>
      <vt:lpstr>A127893714X_Latest</vt:lpstr>
      <vt:lpstr>A127893718J</vt:lpstr>
      <vt:lpstr>A127893718J_Data</vt:lpstr>
      <vt:lpstr>A127893718J_Latest</vt:lpstr>
      <vt:lpstr>A127893722X</vt:lpstr>
      <vt:lpstr>A127893722X_Data</vt:lpstr>
      <vt:lpstr>A127893722X_Latest</vt:lpstr>
      <vt:lpstr>A127893726J</vt:lpstr>
      <vt:lpstr>A127893726J_Data</vt:lpstr>
      <vt:lpstr>A127893726J_Latest</vt:lpstr>
      <vt:lpstr>A127893730X</vt:lpstr>
      <vt:lpstr>A127893730X_Data</vt:lpstr>
      <vt:lpstr>A127893730X_Latest</vt:lpstr>
      <vt:lpstr>A127893734J</vt:lpstr>
      <vt:lpstr>A127893734J_Data</vt:lpstr>
      <vt:lpstr>A127893734J_Latest</vt:lpstr>
      <vt:lpstr>A127893738T</vt:lpstr>
      <vt:lpstr>A127893738T_Data</vt:lpstr>
      <vt:lpstr>A127893738T_Latest</vt:lpstr>
      <vt:lpstr>A127893742J</vt:lpstr>
      <vt:lpstr>A127893742J_Data</vt:lpstr>
      <vt:lpstr>A127893742J_Latest</vt:lpstr>
      <vt:lpstr>A127893746T</vt:lpstr>
      <vt:lpstr>A127893746T_Data</vt:lpstr>
      <vt:lpstr>A127893746T_Latest</vt:lpstr>
      <vt:lpstr>A127893750J</vt:lpstr>
      <vt:lpstr>A127893750J_Data</vt:lpstr>
      <vt:lpstr>A127893750J_Latest</vt:lpstr>
      <vt:lpstr>A127893754T</vt:lpstr>
      <vt:lpstr>A127893754T_Data</vt:lpstr>
      <vt:lpstr>A127893754T_Latest</vt:lpstr>
      <vt:lpstr>A127893758A</vt:lpstr>
      <vt:lpstr>A127893758A_Data</vt:lpstr>
      <vt:lpstr>A127893758A_Latest</vt:lpstr>
      <vt:lpstr>A127893762T</vt:lpstr>
      <vt:lpstr>A127893762T_Data</vt:lpstr>
      <vt:lpstr>A127893762T_Latest</vt:lpstr>
      <vt:lpstr>A127893766A</vt:lpstr>
      <vt:lpstr>A127893766A_Data</vt:lpstr>
      <vt:lpstr>A127893766A_Latest</vt:lpstr>
      <vt:lpstr>A127893770T</vt:lpstr>
      <vt:lpstr>A127893770T_Data</vt:lpstr>
      <vt:lpstr>A127893770T_Latest</vt:lpstr>
      <vt:lpstr>A127893774A</vt:lpstr>
      <vt:lpstr>A127893774A_Data</vt:lpstr>
      <vt:lpstr>A127893774A_Latest</vt:lpstr>
      <vt:lpstr>A127893778K</vt:lpstr>
      <vt:lpstr>A127893778K_Data</vt:lpstr>
      <vt:lpstr>A127893778K_Latest</vt:lpstr>
      <vt:lpstr>A127893782A</vt:lpstr>
      <vt:lpstr>A127893782A_Data</vt:lpstr>
      <vt:lpstr>A127893782A_Latest</vt:lpstr>
      <vt:lpstr>A127893786K</vt:lpstr>
      <vt:lpstr>A127893786K_Data</vt:lpstr>
      <vt:lpstr>A127893786K_Latest</vt:lpstr>
      <vt:lpstr>A127893790A</vt:lpstr>
      <vt:lpstr>A127893790A_Data</vt:lpstr>
      <vt:lpstr>A127893790A_Latest</vt:lpstr>
      <vt:lpstr>A127893794K</vt:lpstr>
      <vt:lpstr>A127893794K_Data</vt:lpstr>
      <vt:lpstr>A127893794K_Latest</vt:lpstr>
      <vt:lpstr>A127893798V</vt:lpstr>
      <vt:lpstr>A127893798V_Data</vt:lpstr>
      <vt:lpstr>A127893798V_Latest</vt:lpstr>
      <vt:lpstr>A127893802X</vt:lpstr>
      <vt:lpstr>A127893802X_Data</vt:lpstr>
      <vt:lpstr>A127893802X_Latest</vt:lpstr>
      <vt:lpstr>A127893806J</vt:lpstr>
      <vt:lpstr>A127893806J_Data</vt:lpstr>
      <vt:lpstr>A127893806J_Latest</vt:lpstr>
      <vt:lpstr>A127893810X</vt:lpstr>
      <vt:lpstr>A127893810X_Data</vt:lpstr>
      <vt:lpstr>A127893810X_Latest</vt:lpstr>
      <vt:lpstr>A127893814J</vt:lpstr>
      <vt:lpstr>A127893814J_Data</vt:lpstr>
      <vt:lpstr>A127893814J_Latest</vt:lpstr>
      <vt:lpstr>A127893818T</vt:lpstr>
      <vt:lpstr>A127893818T_Data</vt:lpstr>
      <vt:lpstr>A127893818T_Latest</vt:lpstr>
      <vt:lpstr>A127893822J</vt:lpstr>
      <vt:lpstr>A127893822J_Data</vt:lpstr>
      <vt:lpstr>A127893822J_Latest</vt:lpstr>
      <vt:lpstr>A127893826T</vt:lpstr>
      <vt:lpstr>A127893826T_Data</vt:lpstr>
      <vt:lpstr>A127893826T_Latest</vt:lpstr>
      <vt:lpstr>A127893830J</vt:lpstr>
      <vt:lpstr>A127893830J_Data</vt:lpstr>
      <vt:lpstr>A127893830J_Latest</vt:lpstr>
      <vt:lpstr>A127893834T</vt:lpstr>
      <vt:lpstr>A127893834T_Data</vt:lpstr>
      <vt:lpstr>A127893834T_Latest</vt:lpstr>
      <vt:lpstr>A127893838A</vt:lpstr>
      <vt:lpstr>A127893838A_Data</vt:lpstr>
      <vt:lpstr>A127893838A_Latest</vt:lpstr>
      <vt:lpstr>A127893842T</vt:lpstr>
      <vt:lpstr>A127893842T_Data</vt:lpstr>
      <vt:lpstr>A127893842T_Latest</vt:lpstr>
      <vt:lpstr>A127893846A</vt:lpstr>
      <vt:lpstr>A127893846A_Data</vt:lpstr>
      <vt:lpstr>A127893846A_Latest</vt:lpstr>
      <vt:lpstr>A127893850T</vt:lpstr>
      <vt:lpstr>A127893850T_Data</vt:lpstr>
      <vt:lpstr>A127893850T_Latest</vt:lpstr>
      <vt:lpstr>A127893854A</vt:lpstr>
      <vt:lpstr>A127893854A_Data</vt:lpstr>
      <vt:lpstr>A127893854A_Latest</vt:lpstr>
      <vt:lpstr>A127893858K</vt:lpstr>
      <vt:lpstr>A127893858K_Data</vt:lpstr>
      <vt:lpstr>A127893858K_Latest</vt:lpstr>
      <vt:lpstr>A127893862A</vt:lpstr>
      <vt:lpstr>A127893862A_Data</vt:lpstr>
      <vt:lpstr>A127893862A_Latest</vt:lpstr>
      <vt:lpstr>A127893866K</vt:lpstr>
      <vt:lpstr>A127893866K_Data</vt:lpstr>
      <vt:lpstr>A127893866K_Latest</vt:lpstr>
      <vt:lpstr>A127893870A</vt:lpstr>
      <vt:lpstr>A127893870A_Data</vt:lpstr>
      <vt:lpstr>A127893870A_Latest</vt:lpstr>
      <vt:lpstr>A127893874K</vt:lpstr>
      <vt:lpstr>A127893874K_Data</vt:lpstr>
      <vt:lpstr>A127893874K_Latest</vt:lpstr>
      <vt:lpstr>A127893878V</vt:lpstr>
      <vt:lpstr>A127893878V_Data</vt:lpstr>
      <vt:lpstr>A127893878V_Latest</vt:lpstr>
      <vt:lpstr>A127893882K</vt:lpstr>
      <vt:lpstr>A127893882K_Data</vt:lpstr>
      <vt:lpstr>A127893882K_Latest</vt:lpstr>
      <vt:lpstr>A127893886V</vt:lpstr>
      <vt:lpstr>A127893886V_Data</vt:lpstr>
      <vt:lpstr>A127893886V_Latest</vt:lpstr>
      <vt:lpstr>A127893890K</vt:lpstr>
      <vt:lpstr>A127893890K_Data</vt:lpstr>
      <vt:lpstr>A127893890K_Latest</vt:lpstr>
      <vt:lpstr>A127893894V</vt:lpstr>
      <vt:lpstr>A127893894V_Data</vt:lpstr>
      <vt:lpstr>A127893894V_Latest</vt:lpstr>
      <vt:lpstr>A127893898C</vt:lpstr>
      <vt:lpstr>A127893898C_Data</vt:lpstr>
      <vt:lpstr>A127893898C_Latest</vt:lpstr>
      <vt:lpstr>A127893902J</vt:lpstr>
      <vt:lpstr>A127893902J_Data</vt:lpstr>
      <vt:lpstr>A127893902J_Latest</vt:lpstr>
      <vt:lpstr>A127893906T</vt:lpstr>
      <vt:lpstr>A127893906T_Data</vt:lpstr>
      <vt:lpstr>A127893906T_Latest</vt:lpstr>
      <vt:lpstr>A127893910J</vt:lpstr>
      <vt:lpstr>A127893910J_Data</vt:lpstr>
      <vt:lpstr>A127893910J_Latest</vt:lpstr>
      <vt:lpstr>A127893914T</vt:lpstr>
      <vt:lpstr>A127893914T_Data</vt:lpstr>
      <vt:lpstr>A127893914T_Latest</vt:lpstr>
      <vt:lpstr>A127894814A</vt:lpstr>
      <vt:lpstr>A127894814A_Data</vt:lpstr>
      <vt:lpstr>A127894814A_Latest</vt:lpstr>
      <vt:lpstr>A127894818K</vt:lpstr>
      <vt:lpstr>A127894818K_Data</vt:lpstr>
      <vt:lpstr>A127894818K_Latest</vt:lpstr>
      <vt:lpstr>A127894822A</vt:lpstr>
      <vt:lpstr>A127894822A_Data</vt:lpstr>
      <vt:lpstr>A127894822A_Latest</vt:lpstr>
      <vt:lpstr>A127894826K</vt:lpstr>
      <vt:lpstr>A127894826K_Data</vt:lpstr>
      <vt:lpstr>A127894826K_Latest</vt:lpstr>
      <vt:lpstr>A127894830A</vt:lpstr>
      <vt:lpstr>A127894830A_Data</vt:lpstr>
      <vt:lpstr>A127894830A_Latest</vt:lpstr>
      <vt:lpstr>A127894834K</vt:lpstr>
      <vt:lpstr>A127894834K_Data</vt:lpstr>
      <vt:lpstr>A127894834K_Latest</vt:lpstr>
      <vt:lpstr>A127894838V</vt:lpstr>
      <vt:lpstr>A127894838V_Data</vt:lpstr>
      <vt:lpstr>A127894838V_Latest</vt:lpstr>
      <vt:lpstr>A127894842K</vt:lpstr>
      <vt:lpstr>A127894842K_Data</vt:lpstr>
      <vt:lpstr>A127894842K_Latest</vt:lpstr>
      <vt:lpstr>A127895086J</vt:lpstr>
      <vt:lpstr>A127895086J_Data</vt:lpstr>
      <vt:lpstr>A127895086J_Latest</vt:lpstr>
      <vt:lpstr>A127895090X</vt:lpstr>
      <vt:lpstr>A127895090X_Data</vt:lpstr>
      <vt:lpstr>A127895090X_Latest</vt:lpstr>
      <vt:lpstr>A127895094J</vt:lpstr>
      <vt:lpstr>A127895094J_Data</vt:lpstr>
      <vt:lpstr>A127895094J_Latest</vt:lpstr>
      <vt:lpstr>A127895098T</vt:lpstr>
      <vt:lpstr>A127895098T_Data</vt:lpstr>
      <vt:lpstr>A127895098T_Latest</vt:lpstr>
      <vt:lpstr>A127895102W</vt:lpstr>
      <vt:lpstr>A127895102W_Data</vt:lpstr>
      <vt:lpstr>A127895102W_Latest</vt:lpstr>
      <vt:lpstr>A127895106F</vt:lpstr>
      <vt:lpstr>A127895106F_Data</vt:lpstr>
      <vt:lpstr>A127895106F_Latest</vt:lpstr>
      <vt:lpstr>A127895110W</vt:lpstr>
      <vt:lpstr>A127895110W_Data</vt:lpstr>
      <vt:lpstr>A127895110W_Latest</vt:lpstr>
      <vt:lpstr>A127895114F</vt:lpstr>
      <vt:lpstr>A127895114F_Data</vt:lpstr>
      <vt:lpstr>A127895114F_Latest</vt:lpstr>
      <vt:lpstr>A127895118R</vt:lpstr>
      <vt:lpstr>A127895118R_Data</vt:lpstr>
      <vt:lpstr>A127895118R_Latest</vt:lpstr>
      <vt:lpstr>A127895122F</vt:lpstr>
      <vt:lpstr>A127895122F_Data</vt:lpstr>
      <vt:lpstr>A127895122F_Latest</vt:lpstr>
      <vt:lpstr>A127895126R</vt:lpstr>
      <vt:lpstr>A127895126R_Data</vt:lpstr>
      <vt:lpstr>A127895126R_Latest</vt:lpstr>
      <vt:lpstr>A127895130F</vt:lpstr>
      <vt:lpstr>A127895130F_Data</vt:lpstr>
      <vt:lpstr>A127895130F_Latest</vt:lpstr>
      <vt:lpstr>A127895134R</vt:lpstr>
      <vt:lpstr>A127895134R_Data</vt:lpstr>
      <vt:lpstr>A127895134R_Latest</vt:lpstr>
      <vt:lpstr>A127895138X</vt:lpstr>
      <vt:lpstr>A127895138X_Data</vt:lpstr>
      <vt:lpstr>A127895138X_Latest</vt:lpstr>
      <vt:lpstr>A127895142R</vt:lpstr>
      <vt:lpstr>A127895142R_Data</vt:lpstr>
      <vt:lpstr>A127895142R_Latest</vt:lpstr>
      <vt:lpstr>A127895146X</vt:lpstr>
      <vt:lpstr>A127895146X_Data</vt:lpstr>
      <vt:lpstr>A127895146X_Latest</vt:lpstr>
      <vt:lpstr>A127895154X</vt:lpstr>
      <vt:lpstr>A127895154X_Data</vt:lpstr>
      <vt:lpstr>A127895154X_Latest</vt:lpstr>
      <vt:lpstr>A127895158J</vt:lpstr>
      <vt:lpstr>A127895158J_Data</vt:lpstr>
      <vt:lpstr>A127895158J_Latest</vt:lpstr>
      <vt:lpstr>A127895162X</vt:lpstr>
      <vt:lpstr>A127895162X_Data</vt:lpstr>
      <vt:lpstr>A127895162X_Latest</vt:lpstr>
      <vt:lpstr>A127895166J</vt:lpstr>
      <vt:lpstr>A127895166J_Data</vt:lpstr>
      <vt:lpstr>A127895166J_Latest</vt:lpstr>
      <vt:lpstr>A127895170X</vt:lpstr>
      <vt:lpstr>A127895170X_Data</vt:lpstr>
      <vt:lpstr>A127895170X_Latest</vt:lpstr>
      <vt:lpstr>A127895174J</vt:lpstr>
      <vt:lpstr>A127895174J_Data</vt:lpstr>
      <vt:lpstr>A127895174J_Latest</vt:lpstr>
      <vt:lpstr>A127895178T</vt:lpstr>
      <vt:lpstr>A127895178T_Data</vt:lpstr>
      <vt:lpstr>A127895178T_Latest</vt:lpstr>
      <vt:lpstr>A127895182J</vt:lpstr>
      <vt:lpstr>A127895182J_Data</vt:lpstr>
      <vt:lpstr>A127895182J_Latest</vt:lpstr>
      <vt:lpstr>A127895186T</vt:lpstr>
      <vt:lpstr>A127895186T_Data</vt:lpstr>
      <vt:lpstr>A127895186T_Latest</vt:lpstr>
      <vt:lpstr>A127895190J</vt:lpstr>
      <vt:lpstr>A127895190J_Data</vt:lpstr>
      <vt:lpstr>A127895190J_Latest</vt:lpstr>
      <vt:lpstr>A127895194T</vt:lpstr>
      <vt:lpstr>A127895194T_Data</vt:lpstr>
      <vt:lpstr>A127895194T_Latest</vt:lpstr>
      <vt:lpstr>A127895198A</vt:lpstr>
      <vt:lpstr>A127895198A_Data</vt:lpstr>
      <vt:lpstr>A127895198A_Latest</vt:lpstr>
      <vt:lpstr>A127895202F</vt:lpstr>
      <vt:lpstr>A127895202F_Data</vt:lpstr>
      <vt:lpstr>A127895202F_Latest</vt:lpstr>
      <vt:lpstr>A127895206R</vt:lpstr>
      <vt:lpstr>A127895206R_Data</vt:lpstr>
      <vt:lpstr>A127895206R_Latest</vt:lpstr>
      <vt:lpstr>A127895210F</vt:lpstr>
      <vt:lpstr>A127895210F_Data</vt:lpstr>
      <vt:lpstr>A127895210F_Latest</vt:lpstr>
      <vt:lpstr>A127895214R</vt:lpstr>
      <vt:lpstr>A127895214R_Data</vt:lpstr>
      <vt:lpstr>A127895214R_Latest</vt:lpstr>
      <vt:lpstr>A127895218X</vt:lpstr>
      <vt:lpstr>A127895218X_Data</vt:lpstr>
      <vt:lpstr>A127895218X_Latest</vt:lpstr>
      <vt:lpstr>A127895222R</vt:lpstr>
      <vt:lpstr>A127895222R_Data</vt:lpstr>
      <vt:lpstr>A127895222R_Latest</vt:lpstr>
      <vt:lpstr>A127895226X</vt:lpstr>
      <vt:lpstr>A127895226X_Data</vt:lpstr>
      <vt:lpstr>A127895226X_Latest</vt:lpstr>
      <vt:lpstr>A127895230R</vt:lpstr>
      <vt:lpstr>A127895230R_Data</vt:lpstr>
      <vt:lpstr>A127895230R_Latest</vt:lpstr>
      <vt:lpstr>A127895234X</vt:lpstr>
      <vt:lpstr>A127895234X_Data</vt:lpstr>
      <vt:lpstr>A127895234X_Latest</vt:lpstr>
      <vt:lpstr>A127895238J</vt:lpstr>
      <vt:lpstr>A127895238J_Data</vt:lpstr>
      <vt:lpstr>A127895238J_Latest</vt:lpstr>
      <vt:lpstr>A127895242X</vt:lpstr>
      <vt:lpstr>A127895242X_Data</vt:lpstr>
      <vt:lpstr>A127895242X_Latest</vt:lpstr>
      <vt:lpstr>A127895246J</vt:lpstr>
      <vt:lpstr>A127895246J_Data</vt:lpstr>
      <vt:lpstr>A127895246J_Latest</vt:lpstr>
      <vt:lpstr>A127895250X</vt:lpstr>
      <vt:lpstr>A127895250X_Data</vt:lpstr>
      <vt:lpstr>A127895250X_Latest</vt:lpstr>
      <vt:lpstr>A127895254J</vt:lpstr>
      <vt:lpstr>A127895254J_Data</vt:lpstr>
      <vt:lpstr>A127895254J_Latest</vt:lpstr>
      <vt:lpstr>A127895258T</vt:lpstr>
      <vt:lpstr>A127895258T_Data</vt:lpstr>
      <vt:lpstr>A127895258T_Latest</vt:lpstr>
      <vt:lpstr>A127895262J</vt:lpstr>
      <vt:lpstr>A127895262J_Data</vt:lpstr>
      <vt:lpstr>A127895262J_Latest</vt:lpstr>
      <vt:lpstr>A127895266T</vt:lpstr>
      <vt:lpstr>A127895266T_Data</vt:lpstr>
      <vt:lpstr>A127895266T_Latest</vt:lpstr>
      <vt:lpstr>A127895270J</vt:lpstr>
      <vt:lpstr>A127895270J_Data</vt:lpstr>
      <vt:lpstr>A127895270J_Latest</vt:lpstr>
      <vt:lpstr>A127895274T</vt:lpstr>
      <vt:lpstr>A127895274T_Data</vt:lpstr>
      <vt:lpstr>A127895274T_Latest</vt:lpstr>
      <vt:lpstr>A127895278A</vt:lpstr>
      <vt:lpstr>A127895278A_Data</vt:lpstr>
      <vt:lpstr>A127895278A_Latest</vt:lpstr>
      <vt:lpstr>A127895282T</vt:lpstr>
      <vt:lpstr>A127895282T_Data</vt:lpstr>
      <vt:lpstr>A127895282T_Latest</vt:lpstr>
      <vt:lpstr>A127895286A</vt:lpstr>
      <vt:lpstr>A127895286A_Data</vt:lpstr>
      <vt:lpstr>A127895286A_Latest</vt:lpstr>
      <vt:lpstr>A127895290T</vt:lpstr>
      <vt:lpstr>A127895290T_Data</vt:lpstr>
      <vt:lpstr>A127895290T_Latest</vt:lpstr>
      <vt:lpstr>A127895294A</vt:lpstr>
      <vt:lpstr>A127895294A_Data</vt:lpstr>
      <vt:lpstr>A127895294A_Latest</vt:lpstr>
      <vt:lpstr>A127895302R</vt:lpstr>
      <vt:lpstr>A127895302R_Data</vt:lpstr>
      <vt:lpstr>A127895302R_Latest</vt:lpstr>
      <vt:lpstr>A127895306X</vt:lpstr>
      <vt:lpstr>A127895306X_Data</vt:lpstr>
      <vt:lpstr>A127895306X_Latest</vt:lpstr>
      <vt:lpstr>A127895310R</vt:lpstr>
      <vt:lpstr>A127895310R_Data</vt:lpstr>
      <vt:lpstr>A127895310R_Latest</vt:lpstr>
      <vt:lpstr>A127895314X</vt:lpstr>
      <vt:lpstr>A127895314X_Data</vt:lpstr>
      <vt:lpstr>A127895314X_Latest</vt:lpstr>
      <vt:lpstr>A127895318J</vt:lpstr>
      <vt:lpstr>A127895318J_Data</vt:lpstr>
      <vt:lpstr>A127895318J_Latest</vt:lpstr>
      <vt:lpstr>A127896370K</vt:lpstr>
      <vt:lpstr>A127896370K_Data</vt:lpstr>
      <vt:lpstr>A127896370K_Latest</vt:lpstr>
      <vt:lpstr>A127896374V</vt:lpstr>
      <vt:lpstr>A127896374V_Data</vt:lpstr>
      <vt:lpstr>A127896374V_Latest</vt:lpstr>
      <vt:lpstr>A127896618C</vt:lpstr>
      <vt:lpstr>A127896618C_Data</vt:lpstr>
      <vt:lpstr>A127896618C_Latest</vt:lpstr>
      <vt:lpstr>A127896622V</vt:lpstr>
      <vt:lpstr>A127896622V_Data</vt:lpstr>
      <vt:lpstr>A127896622V_Latest</vt:lpstr>
      <vt:lpstr>A127896630V</vt:lpstr>
      <vt:lpstr>A127896630V_Data</vt:lpstr>
      <vt:lpstr>A127896630V_Latest</vt:lpstr>
      <vt:lpstr>A127896634C</vt:lpstr>
      <vt:lpstr>A127896634C_Data</vt:lpstr>
      <vt:lpstr>A127896634C_Latest</vt:lpstr>
      <vt:lpstr>A127896638L</vt:lpstr>
      <vt:lpstr>A127896638L_Data</vt:lpstr>
      <vt:lpstr>A127896638L_Latest</vt:lpstr>
      <vt:lpstr>A127896642C</vt:lpstr>
      <vt:lpstr>A127896642C_Data</vt:lpstr>
      <vt:lpstr>A127896642C_Latest</vt:lpstr>
      <vt:lpstr>A127896646L</vt:lpstr>
      <vt:lpstr>A127896646L_Data</vt:lpstr>
      <vt:lpstr>A127896646L_Latest</vt:lpstr>
      <vt:lpstr>A127896650C</vt:lpstr>
      <vt:lpstr>A127896650C_Data</vt:lpstr>
      <vt:lpstr>A127896650C_Latest</vt:lpstr>
      <vt:lpstr>A127896654L</vt:lpstr>
      <vt:lpstr>A127896654L_Data</vt:lpstr>
      <vt:lpstr>A127896654L_Latest</vt:lpstr>
      <vt:lpstr>A127896658W</vt:lpstr>
      <vt:lpstr>A127896658W_Data</vt:lpstr>
      <vt:lpstr>A127896658W_Latest</vt:lpstr>
      <vt:lpstr>A127896662L</vt:lpstr>
      <vt:lpstr>A127896662L_Data</vt:lpstr>
      <vt:lpstr>A127896662L_Latest</vt:lpstr>
      <vt:lpstr>A127896666W</vt:lpstr>
      <vt:lpstr>A127896666W_Data</vt:lpstr>
      <vt:lpstr>A127896666W_Latest</vt:lpstr>
      <vt:lpstr>A127896670L</vt:lpstr>
      <vt:lpstr>A127896670L_Data</vt:lpstr>
      <vt:lpstr>A127896670L_Latest</vt:lpstr>
      <vt:lpstr>A127896674W</vt:lpstr>
      <vt:lpstr>A127896674W_Data</vt:lpstr>
      <vt:lpstr>A127896674W_Latest</vt:lpstr>
      <vt:lpstr>A127896678F</vt:lpstr>
      <vt:lpstr>A127896678F_Data</vt:lpstr>
      <vt:lpstr>A127896678F_Latest</vt:lpstr>
      <vt:lpstr>A127896682W</vt:lpstr>
      <vt:lpstr>A127896682W_Data</vt:lpstr>
      <vt:lpstr>A127896682W_Latest</vt:lpstr>
      <vt:lpstr>A127896686F</vt:lpstr>
      <vt:lpstr>A127896686F_Data</vt:lpstr>
      <vt:lpstr>A127896686F_Latest</vt:lpstr>
      <vt:lpstr>A127896690W</vt:lpstr>
      <vt:lpstr>A127896690W_Data</vt:lpstr>
      <vt:lpstr>A127896690W_Latest</vt:lpstr>
      <vt:lpstr>A127896694F</vt:lpstr>
      <vt:lpstr>A127896694F_Data</vt:lpstr>
      <vt:lpstr>A127896694F_Latest</vt:lpstr>
      <vt:lpstr>A127896698R</vt:lpstr>
      <vt:lpstr>A127896698R_Data</vt:lpstr>
      <vt:lpstr>A127896698R_Latest</vt:lpstr>
      <vt:lpstr>A127896702V</vt:lpstr>
      <vt:lpstr>A127896702V_Data</vt:lpstr>
      <vt:lpstr>A127896702V_Latest</vt:lpstr>
      <vt:lpstr>A127896706C</vt:lpstr>
      <vt:lpstr>A127896706C_Data</vt:lpstr>
      <vt:lpstr>A127896706C_Latest</vt:lpstr>
      <vt:lpstr>A127896710V</vt:lpstr>
      <vt:lpstr>A127896710V_Data</vt:lpstr>
      <vt:lpstr>A127896710V_Latest</vt:lpstr>
      <vt:lpstr>A127896714C</vt:lpstr>
      <vt:lpstr>A127896714C_Data</vt:lpstr>
      <vt:lpstr>A127896714C_Latest</vt:lpstr>
      <vt:lpstr>A127896718L</vt:lpstr>
      <vt:lpstr>A127896718L_Data</vt:lpstr>
      <vt:lpstr>A127896718L_Latest</vt:lpstr>
      <vt:lpstr>A127896722C</vt:lpstr>
      <vt:lpstr>A127896722C_Data</vt:lpstr>
      <vt:lpstr>A127896722C_Latest</vt:lpstr>
      <vt:lpstr>A127896726L</vt:lpstr>
      <vt:lpstr>A127896726L_Data</vt:lpstr>
      <vt:lpstr>A127896726L_Latest</vt:lpstr>
      <vt:lpstr>A127896730C</vt:lpstr>
      <vt:lpstr>A127896730C_Data</vt:lpstr>
      <vt:lpstr>A127896730C_Latest</vt:lpstr>
      <vt:lpstr>A127896734L</vt:lpstr>
      <vt:lpstr>A127896734L_Data</vt:lpstr>
      <vt:lpstr>A127896734L_Latest</vt:lpstr>
      <vt:lpstr>A127896738W</vt:lpstr>
      <vt:lpstr>A127896738W_Data</vt:lpstr>
      <vt:lpstr>A127896738W_Latest</vt:lpstr>
      <vt:lpstr>A127896742L</vt:lpstr>
      <vt:lpstr>A127896742L_Data</vt:lpstr>
      <vt:lpstr>A127896742L_Latest</vt:lpstr>
      <vt:lpstr>A127896746W</vt:lpstr>
      <vt:lpstr>A127896746W_Data</vt:lpstr>
      <vt:lpstr>A127896746W_Latest</vt:lpstr>
      <vt:lpstr>A127896750L</vt:lpstr>
      <vt:lpstr>A127896750L_Data</vt:lpstr>
      <vt:lpstr>A127896750L_Latest</vt:lpstr>
      <vt:lpstr>A127896754W</vt:lpstr>
      <vt:lpstr>A127896754W_Data</vt:lpstr>
      <vt:lpstr>A127896754W_Latest</vt:lpstr>
      <vt:lpstr>A127896758F</vt:lpstr>
      <vt:lpstr>A127896758F_Data</vt:lpstr>
      <vt:lpstr>A127896758F_Latest</vt:lpstr>
      <vt:lpstr>A127896762W</vt:lpstr>
      <vt:lpstr>A127896762W_Data</vt:lpstr>
      <vt:lpstr>A127896762W_Latest</vt:lpstr>
      <vt:lpstr>A127896766F</vt:lpstr>
      <vt:lpstr>A127896766F_Data</vt:lpstr>
      <vt:lpstr>A127896766F_Latest</vt:lpstr>
      <vt:lpstr>A127896770W</vt:lpstr>
      <vt:lpstr>A127896770W_Data</vt:lpstr>
      <vt:lpstr>A127896770W_Latest</vt:lpstr>
      <vt:lpstr>A127896774F</vt:lpstr>
      <vt:lpstr>A127896774F_Data</vt:lpstr>
      <vt:lpstr>A127896774F_Latest</vt:lpstr>
      <vt:lpstr>A127896778R</vt:lpstr>
      <vt:lpstr>A127896778R_Data</vt:lpstr>
      <vt:lpstr>A127896778R_Latest</vt:lpstr>
      <vt:lpstr>A127897934X</vt:lpstr>
      <vt:lpstr>A127897934X_Data</vt:lpstr>
      <vt:lpstr>A127897934X_Latest</vt:lpstr>
      <vt:lpstr>A127897938J</vt:lpstr>
      <vt:lpstr>A127897938J_Data</vt:lpstr>
      <vt:lpstr>A127897938J_Latest</vt:lpstr>
      <vt:lpstr>A127897942X</vt:lpstr>
      <vt:lpstr>A127897942X_Data</vt:lpstr>
      <vt:lpstr>A127897942X_Latest</vt:lpstr>
      <vt:lpstr>A127897946J</vt:lpstr>
      <vt:lpstr>A127897946J_Data</vt:lpstr>
      <vt:lpstr>A127897946J_Latest</vt:lpstr>
      <vt:lpstr>A127898174L</vt:lpstr>
      <vt:lpstr>A127898174L_Data</vt:lpstr>
      <vt:lpstr>A127898174L_Latest</vt:lpstr>
      <vt:lpstr>A127898178W</vt:lpstr>
      <vt:lpstr>A127898178W_Data</vt:lpstr>
      <vt:lpstr>A127898178W_Latest</vt:lpstr>
      <vt:lpstr>A127898182L</vt:lpstr>
      <vt:lpstr>A127898182L_Data</vt:lpstr>
      <vt:lpstr>A127898182L_Latest</vt:lpstr>
      <vt:lpstr>A127898186W</vt:lpstr>
      <vt:lpstr>A127898186W_Data</vt:lpstr>
      <vt:lpstr>A127898186W_Latest</vt:lpstr>
      <vt:lpstr>A127898190L</vt:lpstr>
      <vt:lpstr>A127898190L_Data</vt:lpstr>
      <vt:lpstr>A127898190L_Latest</vt:lpstr>
      <vt:lpstr>A127898194W</vt:lpstr>
      <vt:lpstr>A127898194W_Data</vt:lpstr>
      <vt:lpstr>A127898194W_Latest</vt:lpstr>
      <vt:lpstr>A127898198F</vt:lpstr>
      <vt:lpstr>A127898198F_Data</vt:lpstr>
      <vt:lpstr>A127898198F_Latest</vt:lpstr>
      <vt:lpstr>A127898202K</vt:lpstr>
      <vt:lpstr>A127898202K_Data</vt:lpstr>
      <vt:lpstr>A127898202K_Latest</vt:lpstr>
      <vt:lpstr>A127898206V</vt:lpstr>
      <vt:lpstr>A127898206V_Data</vt:lpstr>
      <vt:lpstr>A127898206V_Latest</vt:lpstr>
      <vt:lpstr>A127898210K</vt:lpstr>
      <vt:lpstr>A127898210K_Data</vt:lpstr>
      <vt:lpstr>A127898210K_Latest</vt:lpstr>
      <vt:lpstr>A127898214V</vt:lpstr>
      <vt:lpstr>A127898214V_Data</vt:lpstr>
      <vt:lpstr>A127898214V_Latest</vt:lpstr>
      <vt:lpstr>A127898218C</vt:lpstr>
      <vt:lpstr>A127898218C_Data</vt:lpstr>
      <vt:lpstr>A127898218C_Latest</vt:lpstr>
      <vt:lpstr>A127898222V</vt:lpstr>
      <vt:lpstr>A127898222V_Data</vt:lpstr>
      <vt:lpstr>A127898222V_Latest</vt:lpstr>
      <vt:lpstr>A127898226C</vt:lpstr>
      <vt:lpstr>A127898226C_Data</vt:lpstr>
      <vt:lpstr>A127898226C_Latest</vt:lpstr>
      <vt:lpstr>A127898230V</vt:lpstr>
      <vt:lpstr>A127898230V_Data</vt:lpstr>
      <vt:lpstr>A127898230V_Latest</vt:lpstr>
      <vt:lpstr>A127898234C</vt:lpstr>
      <vt:lpstr>A127898234C_Data</vt:lpstr>
      <vt:lpstr>A127898234C_Latest</vt:lpstr>
      <vt:lpstr>A127898238L</vt:lpstr>
      <vt:lpstr>A127898238L_Data</vt:lpstr>
      <vt:lpstr>A127898238L_Latest</vt:lpstr>
      <vt:lpstr>A127898242C</vt:lpstr>
      <vt:lpstr>A127898242C_Data</vt:lpstr>
      <vt:lpstr>A127898242C_Latest</vt:lpstr>
      <vt:lpstr>A127898246L</vt:lpstr>
      <vt:lpstr>A127898246L_Data</vt:lpstr>
      <vt:lpstr>A127898246L_Latest</vt:lpstr>
      <vt:lpstr>A127898250C</vt:lpstr>
      <vt:lpstr>A127898250C_Data</vt:lpstr>
      <vt:lpstr>A127898250C_Latest</vt:lpstr>
      <vt:lpstr>A127898254L</vt:lpstr>
      <vt:lpstr>A127898254L_Data</vt:lpstr>
      <vt:lpstr>A127898254L_Latest</vt:lpstr>
      <vt:lpstr>A127898258W</vt:lpstr>
      <vt:lpstr>A127898258W_Data</vt:lpstr>
      <vt:lpstr>A127898258W_Latest</vt:lpstr>
      <vt:lpstr>A127898262L</vt:lpstr>
      <vt:lpstr>A127898262L_Data</vt:lpstr>
      <vt:lpstr>A127898262L_Latest</vt:lpstr>
      <vt:lpstr>A127898266W</vt:lpstr>
      <vt:lpstr>A127898266W_Data</vt:lpstr>
      <vt:lpstr>A127898266W_Latest</vt:lpstr>
      <vt:lpstr>A127898270L</vt:lpstr>
      <vt:lpstr>A127898270L_Data</vt:lpstr>
      <vt:lpstr>A127898270L_Latest</vt:lpstr>
      <vt:lpstr>A127898274W</vt:lpstr>
      <vt:lpstr>A127898274W_Data</vt:lpstr>
      <vt:lpstr>A127898274W_Latest</vt:lpstr>
      <vt:lpstr>A127898278F</vt:lpstr>
      <vt:lpstr>A127898278F_Data</vt:lpstr>
      <vt:lpstr>A127898278F_Latest</vt:lpstr>
      <vt:lpstr>A127898282W</vt:lpstr>
      <vt:lpstr>A127898282W_Data</vt:lpstr>
      <vt:lpstr>A127898282W_Latest</vt:lpstr>
      <vt:lpstr>A127898286F</vt:lpstr>
      <vt:lpstr>A127898286F_Data</vt:lpstr>
      <vt:lpstr>A127898286F_Latest</vt:lpstr>
      <vt:lpstr>A127898290W</vt:lpstr>
      <vt:lpstr>A127898290W_Data</vt:lpstr>
      <vt:lpstr>A127898290W_Latest</vt:lpstr>
      <vt:lpstr>A127898294F</vt:lpstr>
      <vt:lpstr>A127898294F_Data</vt:lpstr>
      <vt:lpstr>A127898294F_Latest</vt:lpstr>
      <vt:lpstr>A127898298R</vt:lpstr>
      <vt:lpstr>A127898298R_Data</vt:lpstr>
      <vt:lpstr>A127898298R_Latest</vt:lpstr>
      <vt:lpstr>A127898302V</vt:lpstr>
      <vt:lpstr>A127898302V_Data</vt:lpstr>
      <vt:lpstr>A127898302V_Latest</vt:lpstr>
      <vt:lpstr>A127898306C</vt:lpstr>
      <vt:lpstr>A127898306C_Data</vt:lpstr>
      <vt:lpstr>A127898306C_Latest</vt:lpstr>
      <vt:lpstr>A127898310V</vt:lpstr>
      <vt:lpstr>A127898310V_Data</vt:lpstr>
      <vt:lpstr>A127898310V_Latest</vt:lpstr>
      <vt:lpstr>A127898314C</vt:lpstr>
      <vt:lpstr>A127898314C_Data</vt:lpstr>
      <vt:lpstr>A127898314C_Latest</vt:lpstr>
      <vt:lpstr>A127898318L</vt:lpstr>
      <vt:lpstr>A127898318L_Data</vt:lpstr>
      <vt:lpstr>A127898318L_Latest</vt:lpstr>
      <vt:lpstr>A127898322C</vt:lpstr>
      <vt:lpstr>A127898322C_Data</vt:lpstr>
      <vt:lpstr>A127898322C_Latest</vt:lpstr>
      <vt:lpstr>A127898326L</vt:lpstr>
      <vt:lpstr>A127898326L_Data</vt:lpstr>
      <vt:lpstr>A127898326L_Latest</vt:lpstr>
      <vt:lpstr>A127898330C</vt:lpstr>
      <vt:lpstr>A127898330C_Data</vt:lpstr>
      <vt:lpstr>A127898330C_Latest</vt:lpstr>
      <vt:lpstr>A127898334L</vt:lpstr>
      <vt:lpstr>A127898334L_Data</vt:lpstr>
      <vt:lpstr>A127898334L_Latest</vt:lpstr>
      <vt:lpstr>A127898338W</vt:lpstr>
      <vt:lpstr>A127898338W_Data</vt:lpstr>
      <vt:lpstr>A127898338W_Latest</vt:lpstr>
      <vt:lpstr>A127898342L</vt:lpstr>
      <vt:lpstr>A127898342L_Data</vt:lpstr>
      <vt:lpstr>A127898342L_Latest</vt:lpstr>
      <vt:lpstr>A127898346W</vt:lpstr>
      <vt:lpstr>A127898346W_Data</vt:lpstr>
      <vt:lpstr>A127898346W_Latest</vt:lpstr>
      <vt:lpstr>A127898350L</vt:lpstr>
      <vt:lpstr>A127898350L_Data</vt:lpstr>
      <vt:lpstr>A127898350L_Latest</vt:lpstr>
      <vt:lpstr>A127898354W</vt:lpstr>
      <vt:lpstr>A127898354W_Data</vt:lpstr>
      <vt:lpstr>A127898354W_Latest</vt:lpstr>
      <vt:lpstr>A127898358F</vt:lpstr>
      <vt:lpstr>A127898358F_Data</vt:lpstr>
      <vt:lpstr>A127898358F_Latest</vt:lpstr>
      <vt:lpstr>A127898362W</vt:lpstr>
      <vt:lpstr>A127898362W_Data</vt:lpstr>
      <vt:lpstr>A127898362W_Latest</vt:lpstr>
      <vt:lpstr>A127898366F</vt:lpstr>
      <vt:lpstr>A127898366F_Data</vt:lpstr>
      <vt:lpstr>A127898366F_Latest</vt:lpstr>
      <vt:lpstr>A127898370W</vt:lpstr>
      <vt:lpstr>A127898370W_Data</vt:lpstr>
      <vt:lpstr>A127898370W_Latest</vt:lpstr>
      <vt:lpstr>A127898374F</vt:lpstr>
      <vt:lpstr>A127898374F_Data</vt:lpstr>
      <vt:lpstr>A127898374F_Latest</vt:lpstr>
      <vt:lpstr>A127898378R</vt:lpstr>
      <vt:lpstr>A127898378R_Data</vt:lpstr>
      <vt:lpstr>A127898378R_Latest</vt:lpstr>
      <vt:lpstr>A127898382F</vt:lpstr>
      <vt:lpstr>A127898382F_Data</vt:lpstr>
      <vt:lpstr>A127898382F_Latest</vt:lpstr>
      <vt:lpstr>A127898386R</vt:lpstr>
      <vt:lpstr>A127898386R_Data</vt:lpstr>
      <vt:lpstr>A127898386R_Latest</vt:lpstr>
      <vt:lpstr>A127898390F</vt:lpstr>
      <vt:lpstr>A127898390F_Data</vt:lpstr>
      <vt:lpstr>A127898390F_Latest</vt:lpstr>
      <vt:lpstr>A127898394R</vt:lpstr>
      <vt:lpstr>A127898394R_Data</vt:lpstr>
      <vt:lpstr>A127898394R_Latest</vt:lpstr>
      <vt:lpstr>A127898398X</vt:lpstr>
      <vt:lpstr>A127898398X_Data</vt:lpstr>
      <vt:lpstr>A127898398X_Latest</vt:lpstr>
      <vt:lpstr>A127898402C</vt:lpstr>
      <vt:lpstr>A127898402C_Data</vt:lpstr>
      <vt:lpstr>A127898402C_Latest</vt:lpstr>
      <vt:lpstr>A127898406L</vt:lpstr>
      <vt:lpstr>A127898406L_Data</vt:lpstr>
      <vt:lpstr>A127898406L_Latest</vt:lpstr>
      <vt:lpstr>A127898410C</vt:lpstr>
      <vt:lpstr>A127898410C_Data</vt:lpstr>
      <vt:lpstr>A127898410C_Latest</vt:lpstr>
      <vt:lpstr>A127898414L</vt:lpstr>
      <vt:lpstr>A127898414L_Data</vt:lpstr>
      <vt:lpstr>A127898414L_Latest</vt:lpstr>
      <vt:lpstr>A127898418W</vt:lpstr>
      <vt:lpstr>A127898418W_Data</vt:lpstr>
      <vt:lpstr>A127898418W_Latest</vt:lpstr>
      <vt:lpstr>A127898422L</vt:lpstr>
      <vt:lpstr>A127898422L_Data</vt:lpstr>
      <vt:lpstr>A127898422L_Latest</vt:lpstr>
      <vt:lpstr>A127898430L</vt:lpstr>
      <vt:lpstr>A127898430L_Data</vt:lpstr>
      <vt:lpstr>A127898430L_Latest</vt:lpstr>
      <vt:lpstr>A127898434W</vt:lpstr>
      <vt:lpstr>A127898434W_Data</vt:lpstr>
      <vt:lpstr>A127898434W_Latest</vt:lpstr>
      <vt:lpstr>A127898438F</vt:lpstr>
      <vt:lpstr>A127898438F_Data</vt:lpstr>
      <vt:lpstr>A127898438F_Latest</vt:lpstr>
      <vt:lpstr>A127898442W</vt:lpstr>
      <vt:lpstr>A127898442W_Data</vt:lpstr>
      <vt:lpstr>A127898442W_Latest</vt:lpstr>
      <vt:lpstr>A127898446F</vt:lpstr>
      <vt:lpstr>A127898446F_Data</vt:lpstr>
      <vt:lpstr>A127898446F_Latest</vt:lpstr>
      <vt:lpstr>A127898450W</vt:lpstr>
      <vt:lpstr>A127898450W_Data</vt:lpstr>
      <vt:lpstr>A127898450W_Latest</vt:lpstr>
      <vt:lpstr>A127898454F</vt:lpstr>
      <vt:lpstr>A127898454F_Data</vt:lpstr>
      <vt:lpstr>A127898454F_Latest</vt:lpstr>
      <vt:lpstr>A127899454X</vt:lpstr>
      <vt:lpstr>A127899454X_Data</vt:lpstr>
      <vt:lpstr>A127899454X_Latest</vt:lpstr>
      <vt:lpstr>A127899718T</vt:lpstr>
      <vt:lpstr>A127899718T_Data</vt:lpstr>
      <vt:lpstr>A127899718T_Latest</vt:lpstr>
      <vt:lpstr>A127899722J</vt:lpstr>
      <vt:lpstr>A127899722J_Data</vt:lpstr>
      <vt:lpstr>A127899722J_Latest</vt:lpstr>
      <vt:lpstr>A127899726T</vt:lpstr>
      <vt:lpstr>A127899726T_Data</vt:lpstr>
      <vt:lpstr>A127899726T_Latest</vt:lpstr>
      <vt:lpstr>A127899730J</vt:lpstr>
      <vt:lpstr>A127899730J_Data</vt:lpstr>
      <vt:lpstr>A127899730J_Latest</vt:lpstr>
      <vt:lpstr>A127899734T</vt:lpstr>
      <vt:lpstr>A127899734T_Data</vt:lpstr>
      <vt:lpstr>A127899734T_Latest</vt:lpstr>
      <vt:lpstr>A127899738A</vt:lpstr>
      <vt:lpstr>A127899738A_Data</vt:lpstr>
      <vt:lpstr>A127899738A_Latest</vt:lpstr>
      <vt:lpstr>A127899742T</vt:lpstr>
      <vt:lpstr>A127899742T_Data</vt:lpstr>
      <vt:lpstr>A127899742T_Latest</vt:lpstr>
      <vt:lpstr>A127899746A</vt:lpstr>
      <vt:lpstr>A127899746A_Data</vt:lpstr>
      <vt:lpstr>A127899746A_Latest</vt:lpstr>
      <vt:lpstr>A127899750T</vt:lpstr>
      <vt:lpstr>A127899750T_Data</vt:lpstr>
      <vt:lpstr>A127899750T_Latest</vt:lpstr>
      <vt:lpstr>A127899754A</vt:lpstr>
      <vt:lpstr>A127899754A_Data</vt:lpstr>
      <vt:lpstr>A127899754A_Latest</vt:lpstr>
      <vt:lpstr>A127899758K</vt:lpstr>
      <vt:lpstr>A127899758K_Data</vt:lpstr>
      <vt:lpstr>A127899758K_Latest</vt:lpstr>
      <vt:lpstr>A127899762A</vt:lpstr>
      <vt:lpstr>A127899762A_Data</vt:lpstr>
      <vt:lpstr>A127899762A_Latest</vt:lpstr>
      <vt:lpstr>A127899766K</vt:lpstr>
      <vt:lpstr>A127899766K_Data</vt:lpstr>
      <vt:lpstr>A127899766K_Latest</vt:lpstr>
      <vt:lpstr>A127899770A</vt:lpstr>
      <vt:lpstr>A127899770A_Data</vt:lpstr>
      <vt:lpstr>A127899770A_Latest</vt:lpstr>
      <vt:lpstr>A127899774K</vt:lpstr>
      <vt:lpstr>A127899774K_Data</vt:lpstr>
      <vt:lpstr>A127899774K_Latest</vt:lpstr>
      <vt:lpstr>A127899778V</vt:lpstr>
      <vt:lpstr>A127899778V_Data</vt:lpstr>
      <vt:lpstr>A127899778V_Latest</vt:lpstr>
      <vt:lpstr>A127899782K</vt:lpstr>
      <vt:lpstr>A127899782K_Data</vt:lpstr>
      <vt:lpstr>A127899782K_Latest</vt:lpstr>
      <vt:lpstr>A127899786V</vt:lpstr>
      <vt:lpstr>A127899786V_Data</vt:lpstr>
      <vt:lpstr>A127899786V_Latest</vt:lpstr>
      <vt:lpstr>A127899790K</vt:lpstr>
      <vt:lpstr>A127899790K_Data</vt:lpstr>
      <vt:lpstr>A127899790K_Latest</vt:lpstr>
      <vt:lpstr>A127899794V</vt:lpstr>
      <vt:lpstr>A127899794V_Data</vt:lpstr>
      <vt:lpstr>A127899794V_Latest</vt:lpstr>
      <vt:lpstr>A127899798C</vt:lpstr>
      <vt:lpstr>A127899798C_Data</vt:lpstr>
      <vt:lpstr>A127899798C_Latest</vt:lpstr>
      <vt:lpstr>A127899802J</vt:lpstr>
      <vt:lpstr>A127899802J_Data</vt:lpstr>
      <vt:lpstr>A127899802J_Latest</vt:lpstr>
      <vt:lpstr>A127899806T</vt:lpstr>
      <vt:lpstr>A127899806T_Data</vt:lpstr>
      <vt:lpstr>A127899806T_Latest</vt:lpstr>
      <vt:lpstr>A127899810J</vt:lpstr>
      <vt:lpstr>A127899810J_Data</vt:lpstr>
      <vt:lpstr>A127899810J_Latest</vt:lpstr>
      <vt:lpstr>A127899814T</vt:lpstr>
      <vt:lpstr>A127899814T_Data</vt:lpstr>
      <vt:lpstr>A127899814T_Latest</vt:lpstr>
      <vt:lpstr>A127899818A</vt:lpstr>
      <vt:lpstr>A127899818A_Data</vt:lpstr>
      <vt:lpstr>A127899818A_Latest</vt:lpstr>
      <vt:lpstr>A127899822T</vt:lpstr>
      <vt:lpstr>A127899822T_Data</vt:lpstr>
      <vt:lpstr>A127899822T_Latest</vt:lpstr>
      <vt:lpstr>A127899826A</vt:lpstr>
      <vt:lpstr>A127899826A_Data</vt:lpstr>
      <vt:lpstr>A127899826A_Latest</vt:lpstr>
      <vt:lpstr>A127899830T</vt:lpstr>
      <vt:lpstr>A127899830T_Data</vt:lpstr>
      <vt:lpstr>A127899830T_Latest</vt:lpstr>
      <vt:lpstr>A127899834A</vt:lpstr>
      <vt:lpstr>A127899834A_Data</vt:lpstr>
      <vt:lpstr>A127899834A_Latest</vt:lpstr>
      <vt:lpstr>A127899838K</vt:lpstr>
      <vt:lpstr>A127899838K_Data</vt:lpstr>
      <vt:lpstr>A127899838K_Latest</vt:lpstr>
      <vt:lpstr>A127899842A</vt:lpstr>
      <vt:lpstr>A127899842A_Data</vt:lpstr>
      <vt:lpstr>A127899842A_Latest</vt:lpstr>
      <vt:lpstr>A127899846K</vt:lpstr>
      <vt:lpstr>A127899846K_Data</vt:lpstr>
      <vt:lpstr>A127899846K_Latest</vt:lpstr>
      <vt:lpstr>A127899850A</vt:lpstr>
      <vt:lpstr>A127899850A_Data</vt:lpstr>
      <vt:lpstr>A127899850A_Latest</vt:lpstr>
      <vt:lpstr>A127899854K</vt:lpstr>
      <vt:lpstr>A127899854K_Data</vt:lpstr>
      <vt:lpstr>A127899854K_Latest</vt:lpstr>
      <vt:lpstr>A127899858V</vt:lpstr>
      <vt:lpstr>A127899858V_Data</vt:lpstr>
      <vt:lpstr>A127899858V_Latest</vt:lpstr>
      <vt:lpstr>A127899862K</vt:lpstr>
      <vt:lpstr>A127899862K_Data</vt:lpstr>
      <vt:lpstr>A127899862K_Latest</vt:lpstr>
      <vt:lpstr>A127899866V</vt:lpstr>
      <vt:lpstr>A127899866V_Data</vt:lpstr>
      <vt:lpstr>A127899866V_Latest</vt:lpstr>
      <vt:lpstr>A127899870K</vt:lpstr>
      <vt:lpstr>A127899870K_Data</vt:lpstr>
      <vt:lpstr>A127899870K_Latest</vt:lpstr>
      <vt:lpstr>A127899874V</vt:lpstr>
      <vt:lpstr>A127899874V_Data</vt:lpstr>
      <vt:lpstr>A127899874V_Latest</vt:lpstr>
      <vt:lpstr>A127899878C</vt:lpstr>
      <vt:lpstr>A127899878C_Data</vt:lpstr>
      <vt:lpstr>A127899878C_Latest</vt:lpstr>
      <vt:lpstr>A127899882V</vt:lpstr>
      <vt:lpstr>A127899882V_Data</vt:lpstr>
      <vt:lpstr>A127899882V_Latest</vt:lpstr>
      <vt:lpstr>A127899886C</vt:lpstr>
      <vt:lpstr>A127899886C_Data</vt:lpstr>
      <vt:lpstr>A127899886C_Latest</vt:lpstr>
      <vt:lpstr>A127899890V</vt:lpstr>
      <vt:lpstr>A127899890V_Data</vt:lpstr>
      <vt:lpstr>A127899890V_Latest</vt:lpstr>
      <vt:lpstr>A127899894C</vt:lpstr>
      <vt:lpstr>A127899894C_Data</vt:lpstr>
      <vt:lpstr>A127899894C_Latest</vt:lpstr>
      <vt:lpstr>A127899898L</vt:lpstr>
      <vt:lpstr>A127899898L_Data</vt:lpstr>
      <vt:lpstr>A127899898L_Latest</vt:lpstr>
      <vt:lpstr>A127899902T</vt:lpstr>
      <vt:lpstr>A127899902T_Data</vt:lpstr>
      <vt:lpstr>A127899902T_Latest</vt:lpstr>
      <vt:lpstr>A127899906A</vt:lpstr>
      <vt:lpstr>A127899906A_Data</vt:lpstr>
      <vt:lpstr>A127899906A_Latest</vt:lpstr>
      <vt:lpstr>A127899910T</vt:lpstr>
      <vt:lpstr>A127899910T_Data</vt:lpstr>
      <vt:lpstr>A127899910T_Latest</vt:lpstr>
      <vt:lpstr>A127899914A</vt:lpstr>
      <vt:lpstr>A127899914A_Data</vt:lpstr>
      <vt:lpstr>A127899914A_Latest</vt:lpstr>
      <vt:lpstr>A127899918K</vt:lpstr>
      <vt:lpstr>A127899918K_Data</vt:lpstr>
      <vt:lpstr>A127899918K_Latest</vt:lpstr>
      <vt:lpstr>A127899922A</vt:lpstr>
      <vt:lpstr>A127899922A_Data</vt:lpstr>
      <vt:lpstr>A127899922A_Latest</vt:lpstr>
      <vt:lpstr>A127899930A</vt:lpstr>
      <vt:lpstr>A127899930A_Data</vt:lpstr>
      <vt:lpstr>A127899930A_Latest</vt:lpstr>
      <vt:lpstr>A127899934K</vt:lpstr>
      <vt:lpstr>A127899934K_Data</vt:lpstr>
      <vt:lpstr>A127899934K_Latest</vt:lpstr>
      <vt:lpstr>A127899938V</vt:lpstr>
      <vt:lpstr>A127899938V_Data</vt:lpstr>
      <vt:lpstr>A127899938V_Latest</vt:lpstr>
      <vt:lpstr>A127899942K</vt:lpstr>
      <vt:lpstr>A127899942K_Data</vt:lpstr>
      <vt:lpstr>A127899942K_Latest</vt:lpstr>
      <vt:lpstr>A127899946V</vt:lpstr>
      <vt:lpstr>A127899946V_Data</vt:lpstr>
      <vt:lpstr>A127899946V_Latest</vt:lpstr>
      <vt:lpstr>A127899950K</vt:lpstr>
      <vt:lpstr>A127899950K_Data</vt:lpstr>
      <vt:lpstr>A127899950K_Latest</vt:lpstr>
      <vt:lpstr>A127899954V</vt:lpstr>
      <vt:lpstr>A127899954V_Data</vt:lpstr>
      <vt:lpstr>A127899954V_Latest</vt:lpstr>
      <vt:lpstr>A127899958C</vt:lpstr>
      <vt:lpstr>A127899958C_Data</vt:lpstr>
      <vt:lpstr>A127899958C_Latest</vt:lpstr>
      <vt:lpstr>A127899974C</vt:lpstr>
      <vt:lpstr>A127899974C_Data</vt:lpstr>
      <vt:lpstr>A127899974C_Latest</vt:lpstr>
      <vt:lpstr>A127901046L</vt:lpstr>
      <vt:lpstr>A127901046L_Data</vt:lpstr>
      <vt:lpstr>A127901046L_Latest</vt:lpstr>
      <vt:lpstr>A127901050C</vt:lpstr>
      <vt:lpstr>A127901050C_Data</vt:lpstr>
      <vt:lpstr>A127901050C_Latest</vt:lpstr>
      <vt:lpstr>A127901054L</vt:lpstr>
      <vt:lpstr>A127901054L_Data</vt:lpstr>
      <vt:lpstr>A127901054L_Latest</vt:lpstr>
      <vt:lpstr>A127901058W</vt:lpstr>
      <vt:lpstr>A127901058W_Data</vt:lpstr>
      <vt:lpstr>A127901058W_Latest</vt:lpstr>
      <vt:lpstr>A127901242W</vt:lpstr>
      <vt:lpstr>A127901242W_Data</vt:lpstr>
      <vt:lpstr>A127901242W_Latest</vt:lpstr>
      <vt:lpstr>A127901246F</vt:lpstr>
      <vt:lpstr>A127901246F_Data</vt:lpstr>
      <vt:lpstr>A127901246F_Latest</vt:lpstr>
      <vt:lpstr>A127901250W</vt:lpstr>
      <vt:lpstr>A127901250W_Data</vt:lpstr>
      <vt:lpstr>A127901250W_Latest</vt:lpstr>
      <vt:lpstr>A127901254F</vt:lpstr>
      <vt:lpstr>A127901254F_Data</vt:lpstr>
      <vt:lpstr>A127901254F_Latest</vt:lpstr>
      <vt:lpstr>A127901258R</vt:lpstr>
      <vt:lpstr>A127901258R_Data</vt:lpstr>
      <vt:lpstr>A127901258R_Latest</vt:lpstr>
      <vt:lpstr>A127901262F</vt:lpstr>
      <vt:lpstr>A127901262F_Data</vt:lpstr>
      <vt:lpstr>A127901262F_Latest</vt:lpstr>
      <vt:lpstr>A127901266R</vt:lpstr>
      <vt:lpstr>A127901266R_Data</vt:lpstr>
      <vt:lpstr>A127901266R_Latest</vt:lpstr>
      <vt:lpstr>A127901270F</vt:lpstr>
      <vt:lpstr>A127901270F_Data</vt:lpstr>
      <vt:lpstr>A127901270F_Latest</vt:lpstr>
      <vt:lpstr>A127901274R</vt:lpstr>
      <vt:lpstr>A127901274R_Data</vt:lpstr>
      <vt:lpstr>A127901274R_Latest</vt:lpstr>
      <vt:lpstr>A127901278X</vt:lpstr>
      <vt:lpstr>A127901278X_Data</vt:lpstr>
      <vt:lpstr>A127901278X_Latest</vt:lpstr>
      <vt:lpstr>A127901282R</vt:lpstr>
      <vt:lpstr>A127901282R_Data</vt:lpstr>
      <vt:lpstr>A127901282R_Latest</vt:lpstr>
      <vt:lpstr>A127901290R</vt:lpstr>
      <vt:lpstr>A127901290R_Data</vt:lpstr>
      <vt:lpstr>A127901290R_Latest</vt:lpstr>
      <vt:lpstr>A127901294X</vt:lpstr>
      <vt:lpstr>A127901294X_Data</vt:lpstr>
      <vt:lpstr>A127901294X_Latest</vt:lpstr>
      <vt:lpstr>A127901298J</vt:lpstr>
      <vt:lpstr>A127901298J_Data</vt:lpstr>
      <vt:lpstr>A127901298J_Latest</vt:lpstr>
      <vt:lpstr>A127901302L</vt:lpstr>
      <vt:lpstr>A127901302L_Data</vt:lpstr>
      <vt:lpstr>A127901302L_Latest</vt:lpstr>
      <vt:lpstr>A127901306W</vt:lpstr>
      <vt:lpstr>A127901306W_Data</vt:lpstr>
      <vt:lpstr>A127901306W_Latest</vt:lpstr>
      <vt:lpstr>A127901310L</vt:lpstr>
      <vt:lpstr>A127901310L_Data</vt:lpstr>
      <vt:lpstr>A127901310L_Latest</vt:lpstr>
      <vt:lpstr>A127901314W</vt:lpstr>
      <vt:lpstr>A127901314W_Data</vt:lpstr>
      <vt:lpstr>A127901314W_Latest</vt:lpstr>
      <vt:lpstr>A127901318F</vt:lpstr>
      <vt:lpstr>A127901318F_Data</vt:lpstr>
      <vt:lpstr>A127901318F_Latest</vt:lpstr>
      <vt:lpstr>A127901322W</vt:lpstr>
      <vt:lpstr>A127901322W_Data</vt:lpstr>
      <vt:lpstr>A127901322W_Latest</vt:lpstr>
      <vt:lpstr>A127901326F</vt:lpstr>
      <vt:lpstr>A127901326F_Data</vt:lpstr>
      <vt:lpstr>A127901326F_Latest</vt:lpstr>
      <vt:lpstr>A127901334F</vt:lpstr>
      <vt:lpstr>A127901334F_Data</vt:lpstr>
      <vt:lpstr>A127901334F_Latest</vt:lpstr>
      <vt:lpstr>A127901338R</vt:lpstr>
      <vt:lpstr>A127901338R_Data</vt:lpstr>
      <vt:lpstr>A127901338R_Latest</vt:lpstr>
      <vt:lpstr>A127901342F</vt:lpstr>
      <vt:lpstr>A127901342F_Data</vt:lpstr>
      <vt:lpstr>A127901342F_Latest</vt:lpstr>
      <vt:lpstr>A127901346R</vt:lpstr>
      <vt:lpstr>A127901346R_Data</vt:lpstr>
      <vt:lpstr>A127901346R_Latest</vt:lpstr>
      <vt:lpstr>A127901350F</vt:lpstr>
      <vt:lpstr>A127901350F_Data</vt:lpstr>
      <vt:lpstr>A127901350F_Latest</vt:lpstr>
      <vt:lpstr>A127901354R</vt:lpstr>
      <vt:lpstr>A127901354R_Data</vt:lpstr>
      <vt:lpstr>A127901354R_Latest</vt:lpstr>
      <vt:lpstr>A127901358X</vt:lpstr>
      <vt:lpstr>A127901358X_Data</vt:lpstr>
      <vt:lpstr>A127901358X_Latest</vt:lpstr>
      <vt:lpstr>A127901362R</vt:lpstr>
      <vt:lpstr>A127901362R_Data</vt:lpstr>
      <vt:lpstr>A127901362R_Latest</vt:lpstr>
      <vt:lpstr>A127901366X</vt:lpstr>
      <vt:lpstr>A127901366X_Data</vt:lpstr>
      <vt:lpstr>A127901366X_Latest</vt:lpstr>
      <vt:lpstr>A127901370R</vt:lpstr>
      <vt:lpstr>A127901370R_Data</vt:lpstr>
      <vt:lpstr>A127901370R_Latest</vt:lpstr>
      <vt:lpstr>A127901374X</vt:lpstr>
      <vt:lpstr>A127901374X_Data</vt:lpstr>
      <vt:lpstr>A127901374X_Latest</vt:lpstr>
      <vt:lpstr>A127901378J</vt:lpstr>
      <vt:lpstr>A127901378J_Data</vt:lpstr>
      <vt:lpstr>A127901378J_Latest</vt:lpstr>
      <vt:lpstr>A127901382X</vt:lpstr>
      <vt:lpstr>A127901382X_Data</vt:lpstr>
      <vt:lpstr>A127901382X_Latest</vt:lpstr>
      <vt:lpstr>A127901386J</vt:lpstr>
      <vt:lpstr>A127901386J_Data</vt:lpstr>
      <vt:lpstr>A127901386J_Latest</vt:lpstr>
      <vt:lpstr>A127901394J</vt:lpstr>
      <vt:lpstr>A127901394J_Data</vt:lpstr>
      <vt:lpstr>A127901394J_Latest</vt:lpstr>
      <vt:lpstr>A127901398T</vt:lpstr>
      <vt:lpstr>A127901398T_Data</vt:lpstr>
      <vt:lpstr>A127901398T_Latest</vt:lpstr>
      <vt:lpstr>A127901402W</vt:lpstr>
      <vt:lpstr>A127901402W_Data</vt:lpstr>
      <vt:lpstr>A127901402W_Latest</vt:lpstr>
      <vt:lpstr>A127901406F</vt:lpstr>
      <vt:lpstr>A127901406F_Data</vt:lpstr>
      <vt:lpstr>A127901406F_Latest</vt:lpstr>
      <vt:lpstr>A127901410W</vt:lpstr>
      <vt:lpstr>A127901410W_Data</vt:lpstr>
      <vt:lpstr>A127901410W_Latest</vt:lpstr>
      <vt:lpstr>A127901414F</vt:lpstr>
      <vt:lpstr>A127901414F_Data</vt:lpstr>
      <vt:lpstr>A127901414F_Latest</vt:lpstr>
      <vt:lpstr>A127901418R</vt:lpstr>
      <vt:lpstr>A127901418R_Data</vt:lpstr>
      <vt:lpstr>A127901418R_Latest</vt:lpstr>
      <vt:lpstr>A127901422F</vt:lpstr>
      <vt:lpstr>A127901422F_Data</vt:lpstr>
      <vt:lpstr>A127901422F_Latest</vt:lpstr>
      <vt:lpstr>A127901426R</vt:lpstr>
      <vt:lpstr>A127901426R_Data</vt:lpstr>
      <vt:lpstr>A127901426R_Latest</vt:lpstr>
      <vt:lpstr>A127901430F</vt:lpstr>
      <vt:lpstr>A127901430F_Data</vt:lpstr>
      <vt:lpstr>A127901430F_Latest</vt:lpstr>
      <vt:lpstr>A127901438X</vt:lpstr>
      <vt:lpstr>A127901438X_Data</vt:lpstr>
      <vt:lpstr>A127901438X_Latest</vt:lpstr>
      <vt:lpstr>A127901442R</vt:lpstr>
      <vt:lpstr>A127901442R_Data</vt:lpstr>
      <vt:lpstr>A127901442R_Latest</vt:lpstr>
      <vt:lpstr>A127901446X</vt:lpstr>
      <vt:lpstr>A127901446X_Data</vt:lpstr>
      <vt:lpstr>A127901446X_Latest</vt:lpstr>
      <vt:lpstr>A127901450R</vt:lpstr>
      <vt:lpstr>A127901450R_Data</vt:lpstr>
      <vt:lpstr>A127901450R_Latest</vt:lpstr>
      <vt:lpstr>A127901454X</vt:lpstr>
      <vt:lpstr>A127901454X_Data</vt:lpstr>
      <vt:lpstr>A127901454X_Latest</vt:lpstr>
      <vt:lpstr>A127901458J</vt:lpstr>
      <vt:lpstr>A127901458J_Data</vt:lpstr>
      <vt:lpstr>A127901458J_Latest</vt:lpstr>
      <vt:lpstr>A127901462X</vt:lpstr>
      <vt:lpstr>A127901462X_Data</vt:lpstr>
      <vt:lpstr>A127901462X_Latest</vt:lpstr>
      <vt:lpstr>A127901466J</vt:lpstr>
      <vt:lpstr>A127901466J_Data</vt:lpstr>
      <vt:lpstr>A127901466J_Latest</vt:lpstr>
      <vt:lpstr>A127901470X</vt:lpstr>
      <vt:lpstr>A127901470X_Data</vt:lpstr>
      <vt:lpstr>A127901470X_Latest</vt:lpstr>
      <vt:lpstr>A127901474J</vt:lpstr>
      <vt:lpstr>A127901474J_Data</vt:lpstr>
      <vt:lpstr>A127901474J_Latest</vt:lpstr>
      <vt:lpstr>A127901478T</vt:lpstr>
      <vt:lpstr>A127901478T_Data</vt:lpstr>
      <vt:lpstr>A127901478T_Latest</vt:lpstr>
      <vt:lpstr>A127901482J</vt:lpstr>
      <vt:lpstr>A127901482J_Data</vt:lpstr>
      <vt:lpstr>A127901482J_Latest</vt:lpstr>
      <vt:lpstr>A127901486T</vt:lpstr>
      <vt:lpstr>A127901486T_Data</vt:lpstr>
      <vt:lpstr>A127901486T_Latest</vt:lpstr>
      <vt:lpstr>A127901494T</vt:lpstr>
      <vt:lpstr>A127901494T_Data</vt:lpstr>
      <vt:lpstr>A127901494T_Latest</vt:lpstr>
      <vt:lpstr>A127901498A</vt:lpstr>
      <vt:lpstr>A127901498A_Data</vt:lpstr>
      <vt:lpstr>A127901498A_Latest</vt:lpstr>
      <vt:lpstr>A127902602J</vt:lpstr>
      <vt:lpstr>A127902602J_Data</vt:lpstr>
      <vt:lpstr>A127902602J_Latest</vt:lpstr>
      <vt:lpstr>A127902606T</vt:lpstr>
      <vt:lpstr>A127902606T_Data</vt:lpstr>
      <vt:lpstr>A127902606T_Latest</vt:lpstr>
      <vt:lpstr>A127902862C</vt:lpstr>
      <vt:lpstr>A127902862C_Data</vt:lpstr>
      <vt:lpstr>A127902862C_Latest</vt:lpstr>
      <vt:lpstr>A127902866L</vt:lpstr>
      <vt:lpstr>A127902866L_Data</vt:lpstr>
      <vt:lpstr>A127902866L_Latest</vt:lpstr>
      <vt:lpstr>A127902870C</vt:lpstr>
      <vt:lpstr>A127902870C_Data</vt:lpstr>
      <vt:lpstr>A127902870C_Latest</vt:lpstr>
      <vt:lpstr>A127902874L</vt:lpstr>
      <vt:lpstr>A127902874L_Data</vt:lpstr>
      <vt:lpstr>A127902874L_Latest</vt:lpstr>
      <vt:lpstr>A127902878W</vt:lpstr>
      <vt:lpstr>A127902878W_Data</vt:lpstr>
      <vt:lpstr>A127902878W_Latest</vt:lpstr>
      <vt:lpstr>A127902882L</vt:lpstr>
      <vt:lpstr>A127902882L_Data</vt:lpstr>
      <vt:lpstr>A127902882L_Latest</vt:lpstr>
      <vt:lpstr>A127902886W</vt:lpstr>
      <vt:lpstr>A127902886W_Data</vt:lpstr>
      <vt:lpstr>A127902886W_Latest</vt:lpstr>
      <vt:lpstr>A127902890L</vt:lpstr>
      <vt:lpstr>A127902890L_Data</vt:lpstr>
      <vt:lpstr>A127902890L_Latest</vt:lpstr>
      <vt:lpstr>A127902894W</vt:lpstr>
      <vt:lpstr>A127902894W_Data</vt:lpstr>
      <vt:lpstr>A127902894W_Latest</vt:lpstr>
      <vt:lpstr>A127902898F</vt:lpstr>
      <vt:lpstr>A127902898F_Data</vt:lpstr>
      <vt:lpstr>A127902898F_Latest</vt:lpstr>
      <vt:lpstr>A127902902K</vt:lpstr>
      <vt:lpstr>A127902902K_Data</vt:lpstr>
      <vt:lpstr>A127902902K_Latest</vt:lpstr>
      <vt:lpstr>A127902906V</vt:lpstr>
      <vt:lpstr>A127902906V_Data</vt:lpstr>
      <vt:lpstr>A127902906V_Latest</vt:lpstr>
      <vt:lpstr>A127902910K</vt:lpstr>
      <vt:lpstr>A127902910K_Data</vt:lpstr>
      <vt:lpstr>A127902910K_Latest</vt:lpstr>
      <vt:lpstr>A127902914V</vt:lpstr>
      <vt:lpstr>A127902914V_Data</vt:lpstr>
      <vt:lpstr>A127902914V_Latest</vt:lpstr>
      <vt:lpstr>A127902918C</vt:lpstr>
      <vt:lpstr>A127902918C_Data</vt:lpstr>
      <vt:lpstr>A127902918C_Latest</vt:lpstr>
      <vt:lpstr>A127902922V</vt:lpstr>
      <vt:lpstr>A127902922V_Data</vt:lpstr>
      <vt:lpstr>A127902922V_Latest</vt:lpstr>
      <vt:lpstr>A127902926C</vt:lpstr>
      <vt:lpstr>A127902926C_Data</vt:lpstr>
      <vt:lpstr>A127902926C_Latest</vt:lpstr>
      <vt:lpstr>A127902930V</vt:lpstr>
      <vt:lpstr>A127902930V_Data</vt:lpstr>
      <vt:lpstr>A127902930V_Latest</vt:lpstr>
      <vt:lpstr>A127902934C</vt:lpstr>
      <vt:lpstr>A127902934C_Data</vt:lpstr>
      <vt:lpstr>A127902934C_Latest</vt:lpstr>
      <vt:lpstr>A127902938L</vt:lpstr>
      <vt:lpstr>A127902938L_Data</vt:lpstr>
      <vt:lpstr>A127902938L_Latest</vt:lpstr>
      <vt:lpstr>A127902942C</vt:lpstr>
      <vt:lpstr>A127902942C_Data</vt:lpstr>
      <vt:lpstr>A127902942C_Latest</vt:lpstr>
      <vt:lpstr>A127902946L</vt:lpstr>
      <vt:lpstr>A127902946L_Data</vt:lpstr>
      <vt:lpstr>A127902946L_Latest</vt:lpstr>
      <vt:lpstr>A127902950C</vt:lpstr>
      <vt:lpstr>A127902950C_Data</vt:lpstr>
      <vt:lpstr>A127902950C_Latest</vt:lpstr>
      <vt:lpstr>A127902954L</vt:lpstr>
      <vt:lpstr>A127902954L_Data</vt:lpstr>
      <vt:lpstr>A127902954L_Latest</vt:lpstr>
      <vt:lpstr>A127902958W</vt:lpstr>
      <vt:lpstr>A127902958W_Data</vt:lpstr>
      <vt:lpstr>A127902958W_Latest</vt:lpstr>
      <vt:lpstr>A127902962L</vt:lpstr>
      <vt:lpstr>A127902962L_Data</vt:lpstr>
      <vt:lpstr>A127902962L_Latest</vt:lpstr>
      <vt:lpstr>A127902966W</vt:lpstr>
      <vt:lpstr>A127902966W_Data</vt:lpstr>
      <vt:lpstr>A127902966W_Latest</vt:lpstr>
      <vt:lpstr>A127902970L</vt:lpstr>
      <vt:lpstr>A127902970L_Data</vt:lpstr>
      <vt:lpstr>A127902970L_Latest</vt:lpstr>
      <vt:lpstr>A127902974W</vt:lpstr>
      <vt:lpstr>A127902974W_Data</vt:lpstr>
      <vt:lpstr>A127902974W_Latest</vt:lpstr>
      <vt:lpstr>A127902978F</vt:lpstr>
      <vt:lpstr>A127902978F_Data</vt:lpstr>
      <vt:lpstr>A127902978F_Latest</vt:lpstr>
      <vt:lpstr>A127902982W</vt:lpstr>
      <vt:lpstr>A127902982W_Data</vt:lpstr>
      <vt:lpstr>A127902982W_Latest</vt:lpstr>
      <vt:lpstr>A127902986F</vt:lpstr>
      <vt:lpstr>A127902986F_Data</vt:lpstr>
      <vt:lpstr>A127902986F_Latest</vt:lpstr>
      <vt:lpstr>A127902990W</vt:lpstr>
      <vt:lpstr>A127902990W_Data</vt:lpstr>
      <vt:lpstr>A127902990W_Latest</vt:lpstr>
      <vt:lpstr>A127902994F</vt:lpstr>
      <vt:lpstr>A127902994F_Data</vt:lpstr>
      <vt:lpstr>A127902994F_Latest</vt:lpstr>
      <vt:lpstr>A127902998R</vt:lpstr>
      <vt:lpstr>A127902998R_Data</vt:lpstr>
      <vt:lpstr>A127902998R_Latest</vt:lpstr>
      <vt:lpstr>A127903002W</vt:lpstr>
      <vt:lpstr>A127903002W_Data</vt:lpstr>
      <vt:lpstr>A127903002W_Latest</vt:lpstr>
      <vt:lpstr>A127903006F</vt:lpstr>
      <vt:lpstr>A127903006F_Data</vt:lpstr>
      <vt:lpstr>A127903006F_Latest</vt:lpstr>
      <vt:lpstr>A127903010W</vt:lpstr>
      <vt:lpstr>A127903010W_Data</vt:lpstr>
      <vt:lpstr>A127903010W_Latest</vt:lpstr>
      <vt:lpstr>A127903014F</vt:lpstr>
      <vt:lpstr>A127903014F_Data</vt:lpstr>
      <vt:lpstr>A127903014F_Latest</vt:lpstr>
      <vt:lpstr>A127903018R</vt:lpstr>
      <vt:lpstr>A127903018R_Data</vt:lpstr>
      <vt:lpstr>A127903018R_Latest</vt:lpstr>
      <vt:lpstr>A127903022F</vt:lpstr>
      <vt:lpstr>A127903022F_Data</vt:lpstr>
      <vt:lpstr>A127903022F_Latest</vt:lpstr>
      <vt:lpstr>A127903026R</vt:lpstr>
      <vt:lpstr>A127903026R_Data</vt:lpstr>
      <vt:lpstr>A127903026R_Latest</vt:lpstr>
      <vt:lpstr>A127903030F</vt:lpstr>
      <vt:lpstr>A127903030F_Data</vt:lpstr>
      <vt:lpstr>A127903030F_Latest</vt:lpstr>
      <vt:lpstr>A127903034R</vt:lpstr>
      <vt:lpstr>A127903034R_Data</vt:lpstr>
      <vt:lpstr>A127903034R_Latest</vt:lpstr>
      <vt:lpstr>A127903038X</vt:lpstr>
      <vt:lpstr>A127903038X_Data</vt:lpstr>
      <vt:lpstr>A127903038X_Latest</vt:lpstr>
      <vt:lpstr>A127903042R</vt:lpstr>
      <vt:lpstr>A127903042R_Data</vt:lpstr>
      <vt:lpstr>A127903042R_Latest</vt:lpstr>
      <vt:lpstr>A127903046X</vt:lpstr>
      <vt:lpstr>A127903046X_Data</vt:lpstr>
      <vt:lpstr>A127903046X_Latest</vt:lpstr>
      <vt:lpstr>A127903050R</vt:lpstr>
      <vt:lpstr>A127903050R_Data</vt:lpstr>
      <vt:lpstr>A127903050R_Latest</vt:lpstr>
      <vt:lpstr>A127903054X</vt:lpstr>
      <vt:lpstr>A127903054X_Data</vt:lpstr>
      <vt:lpstr>A127903054X_Latest</vt:lpstr>
      <vt:lpstr>A127903058J</vt:lpstr>
      <vt:lpstr>A127903058J_Data</vt:lpstr>
      <vt:lpstr>A127903058J_Latest</vt:lpstr>
      <vt:lpstr>A127903062X</vt:lpstr>
      <vt:lpstr>A127903062X_Data</vt:lpstr>
      <vt:lpstr>A127903062X_Latest</vt:lpstr>
      <vt:lpstr>A127903066J</vt:lpstr>
      <vt:lpstr>A127903066J_Data</vt:lpstr>
      <vt:lpstr>A127903066J_Latest</vt:lpstr>
      <vt:lpstr>A127903070X</vt:lpstr>
      <vt:lpstr>A127903070X_Data</vt:lpstr>
      <vt:lpstr>A127903070X_Latest</vt:lpstr>
      <vt:lpstr>A127903074J</vt:lpstr>
      <vt:lpstr>A127903074J_Data</vt:lpstr>
      <vt:lpstr>A127903074J_Latest</vt:lpstr>
      <vt:lpstr>A127903078T</vt:lpstr>
      <vt:lpstr>A127903078T_Data</vt:lpstr>
      <vt:lpstr>A127903078T_Latest</vt:lpstr>
      <vt:lpstr>A127903082J</vt:lpstr>
      <vt:lpstr>A127903082J_Data</vt:lpstr>
      <vt:lpstr>A127903082J_Latest</vt:lpstr>
      <vt:lpstr>A127903086T</vt:lpstr>
      <vt:lpstr>A127903086T_Data</vt:lpstr>
      <vt:lpstr>A127903086T_Latest</vt:lpstr>
      <vt:lpstr>A127903090J</vt:lpstr>
      <vt:lpstr>A127903090J_Data</vt:lpstr>
      <vt:lpstr>A127903090J_Latest</vt:lpstr>
      <vt:lpstr>A127903094T</vt:lpstr>
      <vt:lpstr>A127903094T_Data</vt:lpstr>
      <vt:lpstr>A127903094T_Latest</vt:lpstr>
      <vt:lpstr>A127903098A</vt:lpstr>
      <vt:lpstr>A127903098A_Data</vt:lpstr>
      <vt:lpstr>A127903098A_Latest</vt:lpstr>
      <vt:lpstr>A127903102F</vt:lpstr>
      <vt:lpstr>A127903102F_Data</vt:lpstr>
      <vt:lpstr>A127903102F_Latest</vt:lpstr>
      <vt:lpstr>A127903106R</vt:lpstr>
      <vt:lpstr>A127903106R_Data</vt:lpstr>
      <vt:lpstr>A127903106R_Latest</vt:lpstr>
      <vt:lpstr>A127903110F</vt:lpstr>
      <vt:lpstr>A127903110F_Data</vt:lpstr>
      <vt:lpstr>A127903110F_Latest</vt:lpstr>
      <vt:lpstr>A127903114R</vt:lpstr>
      <vt:lpstr>A127903114R_Data</vt:lpstr>
      <vt:lpstr>A127903114R_Latest</vt:lpstr>
      <vt:lpstr>A127903118X</vt:lpstr>
      <vt:lpstr>A127903118X_Data</vt:lpstr>
      <vt:lpstr>A127903118X_Latest</vt:lpstr>
      <vt:lpstr>A127903122R</vt:lpstr>
      <vt:lpstr>A127903122R_Data</vt:lpstr>
      <vt:lpstr>A127903122R_Latest</vt:lpstr>
      <vt:lpstr>A127903126X</vt:lpstr>
      <vt:lpstr>A127903126X_Data</vt:lpstr>
      <vt:lpstr>A127903126X_Latest</vt:lpstr>
      <vt:lpstr>A127903138J</vt:lpstr>
      <vt:lpstr>A127903138J_Data</vt:lpstr>
      <vt:lpstr>A127903138J_Latest</vt:lpstr>
      <vt:lpstr>A127904142T</vt:lpstr>
      <vt:lpstr>A127904142T_Data</vt:lpstr>
      <vt:lpstr>A127904142T_Latest</vt:lpstr>
      <vt:lpstr>A127904422K</vt:lpstr>
      <vt:lpstr>A127904422K_Data</vt:lpstr>
      <vt:lpstr>A127904422K_Latest</vt:lpstr>
      <vt:lpstr>A127904426V</vt:lpstr>
      <vt:lpstr>A127904426V_Data</vt:lpstr>
      <vt:lpstr>A127904426V_Latest</vt:lpstr>
      <vt:lpstr>A127904430K</vt:lpstr>
      <vt:lpstr>A127904430K_Data</vt:lpstr>
      <vt:lpstr>A127904430K_Latest</vt:lpstr>
      <vt:lpstr>A127904434V</vt:lpstr>
      <vt:lpstr>A127904434V_Data</vt:lpstr>
      <vt:lpstr>A127904434V_Latest</vt:lpstr>
      <vt:lpstr>A127904438C</vt:lpstr>
      <vt:lpstr>A127904438C_Data</vt:lpstr>
      <vt:lpstr>A127904438C_Latest</vt:lpstr>
      <vt:lpstr>A127904442V</vt:lpstr>
      <vt:lpstr>A127904442V_Data</vt:lpstr>
      <vt:lpstr>A127904442V_Latest</vt:lpstr>
      <vt:lpstr>A127904446C</vt:lpstr>
      <vt:lpstr>A127904446C_Data</vt:lpstr>
      <vt:lpstr>A127904446C_Latest</vt:lpstr>
      <vt:lpstr>A127904450V</vt:lpstr>
      <vt:lpstr>A127904450V_Data</vt:lpstr>
      <vt:lpstr>A127904450V_Latest</vt:lpstr>
      <vt:lpstr>A127904454C</vt:lpstr>
      <vt:lpstr>A127904454C_Data</vt:lpstr>
      <vt:lpstr>A127904454C_Latest</vt:lpstr>
      <vt:lpstr>A127904458L</vt:lpstr>
      <vt:lpstr>A127904458L_Data</vt:lpstr>
      <vt:lpstr>A127904458L_Latest</vt:lpstr>
      <vt:lpstr>A127904462C</vt:lpstr>
      <vt:lpstr>A127904462C_Data</vt:lpstr>
      <vt:lpstr>A127904462C_Latest</vt:lpstr>
      <vt:lpstr>A127904466L</vt:lpstr>
      <vt:lpstr>A127904466L_Data</vt:lpstr>
      <vt:lpstr>A127904466L_Latest</vt:lpstr>
      <vt:lpstr>A127904470C</vt:lpstr>
      <vt:lpstr>A127904470C_Data</vt:lpstr>
      <vt:lpstr>A127904470C_Latest</vt:lpstr>
      <vt:lpstr>A127904474L</vt:lpstr>
      <vt:lpstr>A127904474L_Data</vt:lpstr>
      <vt:lpstr>A127904474L_Latest</vt:lpstr>
      <vt:lpstr>A127904478W</vt:lpstr>
      <vt:lpstr>A127904478W_Data</vt:lpstr>
      <vt:lpstr>A127904478W_Latest</vt:lpstr>
      <vt:lpstr>A127904482L</vt:lpstr>
      <vt:lpstr>A127904482L_Data</vt:lpstr>
      <vt:lpstr>A127904482L_Latest</vt:lpstr>
      <vt:lpstr>A127904486W</vt:lpstr>
      <vt:lpstr>A127904486W_Data</vt:lpstr>
      <vt:lpstr>A127904486W_Latest</vt:lpstr>
      <vt:lpstr>A127904490L</vt:lpstr>
      <vt:lpstr>A127904490L_Data</vt:lpstr>
      <vt:lpstr>A127904490L_Latest</vt:lpstr>
      <vt:lpstr>A127904494W</vt:lpstr>
      <vt:lpstr>A127904494W_Data</vt:lpstr>
      <vt:lpstr>A127904494W_Latest</vt:lpstr>
      <vt:lpstr>A127904498F</vt:lpstr>
      <vt:lpstr>A127904498F_Data</vt:lpstr>
      <vt:lpstr>A127904498F_Latest</vt:lpstr>
      <vt:lpstr>A127904502K</vt:lpstr>
      <vt:lpstr>A127904502K_Data</vt:lpstr>
      <vt:lpstr>A127904502K_Latest</vt:lpstr>
      <vt:lpstr>A127904506V</vt:lpstr>
      <vt:lpstr>A127904506V_Data</vt:lpstr>
      <vt:lpstr>A127904506V_Latest</vt:lpstr>
      <vt:lpstr>A127904510K</vt:lpstr>
      <vt:lpstr>A127904510K_Data</vt:lpstr>
      <vt:lpstr>A127904510K_Latest</vt:lpstr>
      <vt:lpstr>A127904514V</vt:lpstr>
      <vt:lpstr>A127904514V_Data</vt:lpstr>
      <vt:lpstr>A127904514V_Latest</vt:lpstr>
      <vt:lpstr>A127904518C</vt:lpstr>
      <vt:lpstr>A127904518C_Data</vt:lpstr>
      <vt:lpstr>A127904518C_Latest</vt:lpstr>
      <vt:lpstr>A127904522V</vt:lpstr>
      <vt:lpstr>A127904522V_Data</vt:lpstr>
      <vt:lpstr>A127904522V_Latest</vt:lpstr>
      <vt:lpstr>A127904526C</vt:lpstr>
      <vt:lpstr>A127904526C_Data</vt:lpstr>
      <vt:lpstr>A127904526C_Latest</vt:lpstr>
      <vt:lpstr>A127904534C</vt:lpstr>
      <vt:lpstr>A127904534C_Data</vt:lpstr>
      <vt:lpstr>A127904534C_Latest</vt:lpstr>
      <vt:lpstr>A127904538L</vt:lpstr>
      <vt:lpstr>A127904538L_Data</vt:lpstr>
      <vt:lpstr>A127904538L_Latest</vt:lpstr>
      <vt:lpstr>A127904542C</vt:lpstr>
      <vt:lpstr>A127904542C_Data</vt:lpstr>
      <vt:lpstr>A127904542C_Latest</vt:lpstr>
      <vt:lpstr>A127904546L</vt:lpstr>
      <vt:lpstr>A127904546L_Data</vt:lpstr>
      <vt:lpstr>A127904546L_Latest</vt:lpstr>
      <vt:lpstr>A127904550C</vt:lpstr>
      <vt:lpstr>A127904550C_Data</vt:lpstr>
      <vt:lpstr>A127904550C_Latest</vt:lpstr>
      <vt:lpstr>A127904554L</vt:lpstr>
      <vt:lpstr>A127904554L_Data</vt:lpstr>
      <vt:lpstr>A127904554L_Latest</vt:lpstr>
      <vt:lpstr>A127904558W</vt:lpstr>
      <vt:lpstr>A127904558W_Data</vt:lpstr>
      <vt:lpstr>A127904558W_Latest</vt:lpstr>
      <vt:lpstr>A127904562L</vt:lpstr>
      <vt:lpstr>A127904562L_Data</vt:lpstr>
      <vt:lpstr>A127904562L_Latest</vt:lpstr>
      <vt:lpstr>A127904566W</vt:lpstr>
      <vt:lpstr>A127904566W_Data</vt:lpstr>
      <vt:lpstr>A127904566W_Latest</vt:lpstr>
      <vt:lpstr>A127904570L</vt:lpstr>
      <vt:lpstr>A127904570L_Data</vt:lpstr>
      <vt:lpstr>A127904570L_Latest</vt:lpstr>
      <vt:lpstr>A127904574W</vt:lpstr>
      <vt:lpstr>A127904574W_Data</vt:lpstr>
      <vt:lpstr>A127904574W_Latest</vt:lpstr>
      <vt:lpstr>A127904578F</vt:lpstr>
      <vt:lpstr>A127904578F_Data</vt:lpstr>
      <vt:lpstr>A127904578F_Latest</vt:lpstr>
      <vt:lpstr>A127904582W</vt:lpstr>
      <vt:lpstr>A127904582W_Data</vt:lpstr>
      <vt:lpstr>A127904582W_Latest</vt:lpstr>
      <vt:lpstr>A127904586F</vt:lpstr>
      <vt:lpstr>A127904586F_Data</vt:lpstr>
      <vt:lpstr>A127904586F_Latest</vt:lpstr>
      <vt:lpstr>A127904590W</vt:lpstr>
      <vt:lpstr>A127904590W_Data</vt:lpstr>
      <vt:lpstr>A127904590W_Latest</vt:lpstr>
      <vt:lpstr>A127904594F</vt:lpstr>
      <vt:lpstr>A127904594F_Data</vt:lpstr>
      <vt:lpstr>A127904594F_Latest</vt:lpstr>
      <vt:lpstr>A127904598R</vt:lpstr>
      <vt:lpstr>A127904598R_Data</vt:lpstr>
      <vt:lpstr>A127904598R_Latest</vt:lpstr>
      <vt:lpstr>A127904602V</vt:lpstr>
      <vt:lpstr>A127904602V_Data</vt:lpstr>
      <vt:lpstr>A127904602V_Latest</vt:lpstr>
      <vt:lpstr>A127904606C</vt:lpstr>
      <vt:lpstr>A127904606C_Data</vt:lpstr>
      <vt:lpstr>A127904606C_Latest</vt:lpstr>
      <vt:lpstr>A127904610V</vt:lpstr>
      <vt:lpstr>A127904610V_Data</vt:lpstr>
      <vt:lpstr>A127904610V_Latest</vt:lpstr>
      <vt:lpstr>A127904614C</vt:lpstr>
      <vt:lpstr>A127904614C_Data</vt:lpstr>
      <vt:lpstr>A127904614C_Latest</vt:lpstr>
      <vt:lpstr>A127904618L</vt:lpstr>
      <vt:lpstr>A127904618L_Data</vt:lpstr>
      <vt:lpstr>A127904618L_Latest</vt:lpstr>
      <vt:lpstr>A127904622C</vt:lpstr>
      <vt:lpstr>A127904622C_Data</vt:lpstr>
      <vt:lpstr>A127904622C_Latest</vt:lpstr>
      <vt:lpstr>A127904626L</vt:lpstr>
      <vt:lpstr>A127904626L_Data</vt:lpstr>
      <vt:lpstr>A127904626L_Latest</vt:lpstr>
      <vt:lpstr>A127904630C</vt:lpstr>
      <vt:lpstr>A127904630C_Data</vt:lpstr>
      <vt:lpstr>A127904630C_Latest</vt:lpstr>
      <vt:lpstr>A127904634L</vt:lpstr>
      <vt:lpstr>A127904634L_Data</vt:lpstr>
      <vt:lpstr>A127904634L_Latest</vt:lpstr>
      <vt:lpstr>A127904638W</vt:lpstr>
      <vt:lpstr>A127904638W_Data</vt:lpstr>
      <vt:lpstr>A127904638W_Latest</vt:lpstr>
      <vt:lpstr>A127904642L</vt:lpstr>
      <vt:lpstr>A127904642L_Data</vt:lpstr>
      <vt:lpstr>A127904642L_Latest</vt:lpstr>
      <vt:lpstr>A127904646W</vt:lpstr>
      <vt:lpstr>A127904646W_Data</vt:lpstr>
      <vt:lpstr>A127904646W_Latest</vt:lpstr>
      <vt:lpstr>A127904650L</vt:lpstr>
      <vt:lpstr>A127904650L_Data</vt:lpstr>
      <vt:lpstr>A127904650L_Latest</vt:lpstr>
      <vt:lpstr>A127904654W</vt:lpstr>
      <vt:lpstr>A127904654W_Data</vt:lpstr>
      <vt:lpstr>A127904654W_Latest</vt:lpstr>
      <vt:lpstr>A127904658F</vt:lpstr>
      <vt:lpstr>A127904658F_Data</vt:lpstr>
      <vt:lpstr>A127904658F_Latest</vt:lpstr>
      <vt:lpstr>A127904662W</vt:lpstr>
      <vt:lpstr>A127904662W_Data</vt:lpstr>
      <vt:lpstr>A127904662W_Latest</vt:lpstr>
      <vt:lpstr>A127904666F</vt:lpstr>
      <vt:lpstr>A127904666F_Data</vt:lpstr>
      <vt:lpstr>A127904666F_Latest</vt:lpstr>
      <vt:lpstr>A127904682F</vt:lpstr>
      <vt:lpstr>A127904682F_Data</vt:lpstr>
      <vt:lpstr>A127904682F_Latest</vt:lpstr>
      <vt:lpstr>A127905598J</vt:lpstr>
      <vt:lpstr>A127905598J_Data</vt:lpstr>
      <vt:lpstr>A127905598J_Latest</vt:lpstr>
      <vt:lpstr>A127905602L</vt:lpstr>
      <vt:lpstr>A127905602L_Data</vt:lpstr>
      <vt:lpstr>A127905602L_Latest</vt:lpstr>
      <vt:lpstr>A127905606W</vt:lpstr>
      <vt:lpstr>A127905606W_Data</vt:lpstr>
      <vt:lpstr>A127905606W_Latest</vt:lpstr>
      <vt:lpstr>A127905870J</vt:lpstr>
      <vt:lpstr>A127905870J_Data</vt:lpstr>
      <vt:lpstr>A127905870J_Latest</vt:lpstr>
      <vt:lpstr>A127905874T</vt:lpstr>
      <vt:lpstr>A127905874T_Data</vt:lpstr>
      <vt:lpstr>A127905874T_Latest</vt:lpstr>
      <vt:lpstr>A127905878A</vt:lpstr>
      <vt:lpstr>A127905878A_Data</vt:lpstr>
      <vt:lpstr>A127905878A_Latest</vt:lpstr>
      <vt:lpstr>A127905882T</vt:lpstr>
      <vt:lpstr>A127905882T_Data</vt:lpstr>
      <vt:lpstr>A127905882T_Latest</vt:lpstr>
      <vt:lpstr>A127905886A</vt:lpstr>
      <vt:lpstr>A127905886A_Data</vt:lpstr>
      <vt:lpstr>A127905886A_Latest</vt:lpstr>
      <vt:lpstr>A127905890T</vt:lpstr>
      <vt:lpstr>A127905890T_Data</vt:lpstr>
      <vt:lpstr>A127905890T_Latest</vt:lpstr>
      <vt:lpstr>A127905894A</vt:lpstr>
      <vt:lpstr>A127905894A_Data</vt:lpstr>
      <vt:lpstr>A127905894A_Latest</vt:lpstr>
      <vt:lpstr>A127905898K</vt:lpstr>
      <vt:lpstr>A127905898K_Data</vt:lpstr>
      <vt:lpstr>A127905898K_Latest</vt:lpstr>
      <vt:lpstr>A127905902R</vt:lpstr>
      <vt:lpstr>A127905902R_Data</vt:lpstr>
      <vt:lpstr>A127905902R_Latest</vt:lpstr>
      <vt:lpstr>A127905906X</vt:lpstr>
      <vt:lpstr>A127905906X_Data</vt:lpstr>
      <vt:lpstr>A127905906X_Latest</vt:lpstr>
      <vt:lpstr>A127905910R</vt:lpstr>
      <vt:lpstr>A127905910R_Data</vt:lpstr>
      <vt:lpstr>A127905910R_Latest</vt:lpstr>
      <vt:lpstr>A127905914X</vt:lpstr>
      <vt:lpstr>A127905914X_Data</vt:lpstr>
      <vt:lpstr>A127905914X_Latest</vt:lpstr>
      <vt:lpstr>A127905918J</vt:lpstr>
      <vt:lpstr>A127905918J_Data</vt:lpstr>
      <vt:lpstr>A127905918J_Latest</vt:lpstr>
      <vt:lpstr>A127905922X</vt:lpstr>
      <vt:lpstr>A127905922X_Data</vt:lpstr>
      <vt:lpstr>A127905922X_Latest</vt:lpstr>
      <vt:lpstr>A127905926J</vt:lpstr>
      <vt:lpstr>A127905926J_Data</vt:lpstr>
      <vt:lpstr>A127905926J_Latest</vt:lpstr>
      <vt:lpstr>A127905930X</vt:lpstr>
      <vt:lpstr>A127905930X_Data</vt:lpstr>
      <vt:lpstr>A127905930X_Latest</vt:lpstr>
      <vt:lpstr>A127905934J</vt:lpstr>
      <vt:lpstr>A127905934J_Data</vt:lpstr>
      <vt:lpstr>A127905934J_Latest</vt:lpstr>
      <vt:lpstr>A127905938T</vt:lpstr>
      <vt:lpstr>A127905938T_Data</vt:lpstr>
      <vt:lpstr>A127905938T_Latest</vt:lpstr>
      <vt:lpstr>A127905942J</vt:lpstr>
      <vt:lpstr>A127905942J_Data</vt:lpstr>
      <vt:lpstr>A127905942J_Latest</vt:lpstr>
      <vt:lpstr>A127905946T</vt:lpstr>
      <vt:lpstr>A127905946T_Data</vt:lpstr>
      <vt:lpstr>A127905946T_Latest</vt:lpstr>
      <vt:lpstr>A127905950J</vt:lpstr>
      <vt:lpstr>A127905950J_Data</vt:lpstr>
      <vt:lpstr>A127905950J_Latest</vt:lpstr>
      <vt:lpstr>A127905954T</vt:lpstr>
      <vt:lpstr>A127905954T_Data</vt:lpstr>
      <vt:lpstr>A127905954T_Latest</vt:lpstr>
      <vt:lpstr>A127905958A</vt:lpstr>
      <vt:lpstr>A127905958A_Data</vt:lpstr>
      <vt:lpstr>A127905958A_Latest</vt:lpstr>
      <vt:lpstr>A127905962T</vt:lpstr>
      <vt:lpstr>A127905962T_Data</vt:lpstr>
      <vt:lpstr>A127905962T_Latest</vt:lpstr>
      <vt:lpstr>A127905966A</vt:lpstr>
      <vt:lpstr>A127905966A_Data</vt:lpstr>
      <vt:lpstr>A127905966A_Latest</vt:lpstr>
      <vt:lpstr>A127905970T</vt:lpstr>
      <vt:lpstr>A127905970T_Data</vt:lpstr>
      <vt:lpstr>A127905970T_Latest</vt:lpstr>
      <vt:lpstr>A127905974A</vt:lpstr>
      <vt:lpstr>A127905974A_Data</vt:lpstr>
      <vt:lpstr>A127905974A_Latest</vt:lpstr>
      <vt:lpstr>A127905978K</vt:lpstr>
      <vt:lpstr>A127905978K_Data</vt:lpstr>
      <vt:lpstr>A127905978K_Latest</vt:lpstr>
      <vt:lpstr>A127905982A</vt:lpstr>
      <vt:lpstr>A127905982A_Data</vt:lpstr>
      <vt:lpstr>A127905982A_Latest</vt:lpstr>
      <vt:lpstr>A127905986K</vt:lpstr>
      <vt:lpstr>A127905986K_Data</vt:lpstr>
      <vt:lpstr>A127905986K_Latest</vt:lpstr>
      <vt:lpstr>A127905990A</vt:lpstr>
      <vt:lpstr>A127905990A_Data</vt:lpstr>
      <vt:lpstr>A127905990A_Latest</vt:lpstr>
      <vt:lpstr>A127905994K</vt:lpstr>
      <vt:lpstr>A127905994K_Data</vt:lpstr>
      <vt:lpstr>A127905994K_Latest</vt:lpstr>
      <vt:lpstr>A127905998V</vt:lpstr>
      <vt:lpstr>A127905998V_Data</vt:lpstr>
      <vt:lpstr>A127905998V_Latest</vt:lpstr>
      <vt:lpstr>A127906002A</vt:lpstr>
      <vt:lpstr>A127906002A_Data</vt:lpstr>
      <vt:lpstr>A127906002A_Latest</vt:lpstr>
      <vt:lpstr>A127906006K</vt:lpstr>
      <vt:lpstr>A127906006K_Data</vt:lpstr>
      <vt:lpstr>A127906006K_Latest</vt:lpstr>
      <vt:lpstr>A127906010A</vt:lpstr>
      <vt:lpstr>A127906010A_Data</vt:lpstr>
      <vt:lpstr>A127906010A_Latest</vt:lpstr>
      <vt:lpstr>A127906014K</vt:lpstr>
      <vt:lpstr>A127906014K_Data</vt:lpstr>
      <vt:lpstr>A127906014K_Latest</vt:lpstr>
      <vt:lpstr>A127906018V</vt:lpstr>
      <vt:lpstr>A127906018V_Data</vt:lpstr>
      <vt:lpstr>A127906018V_Latest</vt:lpstr>
      <vt:lpstr>A127906026V</vt:lpstr>
      <vt:lpstr>A127906026V_Data</vt:lpstr>
      <vt:lpstr>A127906026V_Latest</vt:lpstr>
      <vt:lpstr>A127906030K</vt:lpstr>
      <vt:lpstr>A127906030K_Data</vt:lpstr>
      <vt:lpstr>A127906030K_Latest</vt:lpstr>
      <vt:lpstr>A127906034V</vt:lpstr>
      <vt:lpstr>A127906034V_Data</vt:lpstr>
      <vt:lpstr>A127906034V_Latest</vt:lpstr>
      <vt:lpstr>A127906038C</vt:lpstr>
      <vt:lpstr>A127906038C_Data</vt:lpstr>
      <vt:lpstr>A127906038C_Latest</vt:lpstr>
      <vt:lpstr>A127906042V</vt:lpstr>
      <vt:lpstr>A127906042V_Data</vt:lpstr>
      <vt:lpstr>A127906042V_Latest</vt:lpstr>
      <vt:lpstr>A127906046C</vt:lpstr>
      <vt:lpstr>A127906046C_Data</vt:lpstr>
      <vt:lpstr>A127906046C_Latest</vt:lpstr>
      <vt:lpstr>A127906050V</vt:lpstr>
      <vt:lpstr>A127906050V_Data</vt:lpstr>
      <vt:lpstr>A127906050V_Latest</vt:lpstr>
      <vt:lpstr>A127906054C</vt:lpstr>
      <vt:lpstr>A127906054C_Data</vt:lpstr>
      <vt:lpstr>A127906054C_Latest</vt:lpstr>
      <vt:lpstr>A127906058L</vt:lpstr>
      <vt:lpstr>A127906058L_Data</vt:lpstr>
      <vt:lpstr>A127906058L_Latest</vt:lpstr>
      <vt:lpstr>A127906062C</vt:lpstr>
      <vt:lpstr>A127906062C_Data</vt:lpstr>
      <vt:lpstr>A127906062C_Latest</vt:lpstr>
      <vt:lpstr>A127906066L</vt:lpstr>
      <vt:lpstr>A127906066L_Data</vt:lpstr>
      <vt:lpstr>A127906066L_Latest</vt:lpstr>
      <vt:lpstr>A127906070C</vt:lpstr>
      <vt:lpstr>A127906070C_Data</vt:lpstr>
      <vt:lpstr>A127906070C_Latest</vt:lpstr>
      <vt:lpstr>A127906074L</vt:lpstr>
      <vt:lpstr>A127906074L_Data</vt:lpstr>
      <vt:lpstr>A127906074L_Latest</vt:lpstr>
      <vt:lpstr>A127906078W</vt:lpstr>
      <vt:lpstr>A127906078W_Data</vt:lpstr>
      <vt:lpstr>A127906078W_Latest</vt:lpstr>
      <vt:lpstr>A127907146F</vt:lpstr>
      <vt:lpstr>A127907146F_Data</vt:lpstr>
      <vt:lpstr>A127907146F_Latest</vt:lpstr>
      <vt:lpstr>A127907150W</vt:lpstr>
      <vt:lpstr>A127907150W_Data</vt:lpstr>
      <vt:lpstr>A127907150W_Latest</vt:lpstr>
      <vt:lpstr>A127907154F</vt:lpstr>
      <vt:lpstr>A127907154F_Data</vt:lpstr>
      <vt:lpstr>A127907154F_Latest</vt:lpstr>
      <vt:lpstr>A127907158R</vt:lpstr>
      <vt:lpstr>A127907158R_Data</vt:lpstr>
      <vt:lpstr>A127907158R_Latest</vt:lpstr>
      <vt:lpstr>A127907162F</vt:lpstr>
      <vt:lpstr>A127907162F_Data</vt:lpstr>
      <vt:lpstr>A127907162F_Latest</vt:lpstr>
      <vt:lpstr>A127907166R</vt:lpstr>
      <vt:lpstr>A127907166R_Data</vt:lpstr>
      <vt:lpstr>A127907166R_Latest</vt:lpstr>
      <vt:lpstr>A127907446J</vt:lpstr>
      <vt:lpstr>A127907446J_Data</vt:lpstr>
      <vt:lpstr>A127907446J_Latest</vt:lpstr>
      <vt:lpstr>A127907450X</vt:lpstr>
      <vt:lpstr>A127907450X_Data</vt:lpstr>
      <vt:lpstr>A127907450X_Latest</vt:lpstr>
      <vt:lpstr>A127907454J</vt:lpstr>
      <vt:lpstr>A127907454J_Data</vt:lpstr>
      <vt:lpstr>A127907454J_Latest</vt:lpstr>
      <vt:lpstr>A127907458T</vt:lpstr>
      <vt:lpstr>A127907458T_Data</vt:lpstr>
      <vt:lpstr>A127907458T_Latest</vt:lpstr>
      <vt:lpstr>A127907462J</vt:lpstr>
      <vt:lpstr>A127907462J_Data</vt:lpstr>
      <vt:lpstr>A127907462J_Latest</vt:lpstr>
      <vt:lpstr>A127907466T</vt:lpstr>
      <vt:lpstr>A127907466T_Data</vt:lpstr>
      <vt:lpstr>A127907466T_Latest</vt:lpstr>
      <vt:lpstr>A127907470J</vt:lpstr>
      <vt:lpstr>A127907470J_Data</vt:lpstr>
      <vt:lpstr>A127907470J_Latest</vt:lpstr>
      <vt:lpstr>A127907474T</vt:lpstr>
      <vt:lpstr>A127907474T_Data</vt:lpstr>
      <vt:lpstr>A127907474T_Latest</vt:lpstr>
      <vt:lpstr>A127907478A</vt:lpstr>
      <vt:lpstr>A127907478A_Data</vt:lpstr>
      <vt:lpstr>A127907478A_Latest</vt:lpstr>
      <vt:lpstr>A127907482T</vt:lpstr>
      <vt:lpstr>A127907482T_Data</vt:lpstr>
      <vt:lpstr>A127907482T_Latest</vt:lpstr>
      <vt:lpstr>A127907486A</vt:lpstr>
      <vt:lpstr>A127907486A_Data</vt:lpstr>
      <vt:lpstr>A127907486A_Latest</vt:lpstr>
      <vt:lpstr>A127907490T</vt:lpstr>
      <vt:lpstr>A127907490T_Data</vt:lpstr>
      <vt:lpstr>A127907490T_Latest</vt:lpstr>
      <vt:lpstr>A127907494A</vt:lpstr>
      <vt:lpstr>A127907494A_Data</vt:lpstr>
      <vt:lpstr>A127907494A_Latest</vt:lpstr>
      <vt:lpstr>A127907498K</vt:lpstr>
      <vt:lpstr>A127907498K_Data</vt:lpstr>
      <vt:lpstr>A127907498K_Latest</vt:lpstr>
      <vt:lpstr>A127907502R</vt:lpstr>
      <vt:lpstr>A127907502R_Data</vt:lpstr>
      <vt:lpstr>A127907502R_Latest</vt:lpstr>
      <vt:lpstr>A127907506X</vt:lpstr>
      <vt:lpstr>A127907506X_Data</vt:lpstr>
      <vt:lpstr>A127907506X_Latest</vt:lpstr>
      <vt:lpstr>A127907510R</vt:lpstr>
      <vt:lpstr>A127907510R_Data</vt:lpstr>
      <vt:lpstr>A127907510R_Latest</vt:lpstr>
      <vt:lpstr>A127907514X</vt:lpstr>
      <vt:lpstr>A127907514X_Data</vt:lpstr>
      <vt:lpstr>A127907514X_Latest</vt:lpstr>
      <vt:lpstr>A127907518J</vt:lpstr>
      <vt:lpstr>A127907518J_Data</vt:lpstr>
      <vt:lpstr>A127907518J_Latest</vt:lpstr>
      <vt:lpstr>A127907522X</vt:lpstr>
      <vt:lpstr>A127907522X_Data</vt:lpstr>
      <vt:lpstr>A127907522X_Latest</vt:lpstr>
      <vt:lpstr>A127907526J</vt:lpstr>
      <vt:lpstr>A127907526J_Data</vt:lpstr>
      <vt:lpstr>A127907526J_Latest</vt:lpstr>
      <vt:lpstr>A127907530X</vt:lpstr>
      <vt:lpstr>A127907530X_Data</vt:lpstr>
      <vt:lpstr>A127907530X_Latest</vt:lpstr>
      <vt:lpstr>A127907534J</vt:lpstr>
      <vt:lpstr>A127907534J_Data</vt:lpstr>
      <vt:lpstr>A127907534J_Latest</vt:lpstr>
      <vt:lpstr>A127907538T</vt:lpstr>
      <vt:lpstr>A127907538T_Data</vt:lpstr>
      <vt:lpstr>A127907538T_Latest</vt:lpstr>
      <vt:lpstr>A127907542J</vt:lpstr>
      <vt:lpstr>A127907542J_Data</vt:lpstr>
      <vt:lpstr>A127907542J_Latest</vt:lpstr>
      <vt:lpstr>A127907546T</vt:lpstr>
      <vt:lpstr>A127907546T_Data</vt:lpstr>
      <vt:lpstr>A127907546T_Latest</vt:lpstr>
      <vt:lpstr>A127907550J</vt:lpstr>
      <vt:lpstr>A127907550J_Data</vt:lpstr>
      <vt:lpstr>A127907550J_Latest</vt:lpstr>
      <vt:lpstr>A127907554T</vt:lpstr>
      <vt:lpstr>A127907554T_Data</vt:lpstr>
      <vt:lpstr>A127907554T_Latest</vt:lpstr>
      <vt:lpstr>A127907558A</vt:lpstr>
      <vt:lpstr>A127907558A_Data</vt:lpstr>
      <vt:lpstr>A127907558A_Latest</vt:lpstr>
      <vt:lpstr>A127907562T</vt:lpstr>
      <vt:lpstr>A127907562T_Data</vt:lpstr>
      <vt:lpstr>A127907562T_Latest</vt:lpstr>
      <vt:lpstr>A127907566A</vt:lpstr>
      <vt:lpstr>A127907566A_Data</vt:lpstr>
      <vt:lpstr>A127907566A_Latest</vt:lpstr>
      <vt:lpstr>A127907570T</vt:lpstr>
      <vt:lpstr>A127907570T_Data</vt:lpstr>
      <vt:lpstr>A127907570T_Latest</vt:lpstr>
      <vt:lpstr>A127907574A</vt:lpstr>
      <vt:lpstr>A127907574A_Data</vt:lpstr>
      <vt:lpstr>A127907574A_Latest</vt:lpstr>
      <vt:lpstr>A127907578K</vt:lpstr>
      <vt:lpstr>A127907578K_Data</vt:lpstr>
      <vt:lpstr>A127907578K_Latest</vt:lpstr>
      <vt:lpstr>A127907582A</vt:lpstr>
      <vt:lpstr>A127907582A_Data</vt:lpstr>
      <vt:lpstr>A127907582A_Latest</vt:lpstr>
      <vt:lpstr>A127907586K</vt:lpstr>
      <vt:lpstr>A127907586K_Data</vt:lpstr>
      <vt:lpstr>A127907586K_Latest</vt:lpstr>
      <vt:lpstr>A127907590A</vt:lpstr>
      <vt:lpstr>A127907590A_Data</vt:lpstr>
      <vt:lpstr>A127907590A_Latest</vt:lpstr>
      <vt:lpstr>A127907594K</vt:lpstr>
      <vt:lpstr>A127907594K_Data</vt:lpstr>
      <vt:lpstr>A127907594K_Latest</vt:lpstr>
      <vt:lpstr>A127907598V</vt:lpstr>
      <vt:lpstr>A127907598V_Data</vt:lpstr>
      <vt:lpstr>A127907598V_Latest</vt:lpstr>
      <vt:lpstr>A127907602X</vt:lpstr>
      <vt:lpstr>A127907602X_Data</vt:lpstr>
      <vt:lpstr>A127907602X_Latest</vt:lpstr>
      <vt:lpstr>A127907606J</vt:lpstr>
      <vt:lpstr>A127907606J_Data</vt:lpstr>
      <vt:lpstr>A127907606J_Latest</vt:lpstr>
      <vt:lpstr>A127907610X</vt:lpstr>
      <vt:lpstr>A127907610X_Data</vt:lpstr>
      <vt:lpstr>A127907610X_Latest</vt:lpstr>
      <vt:lpstr>A127907614J</vt:lpstr>
      <vt:lpstr>A127907614J_Data</vt:lpstr>
      <vt:lpstr>A127907614J_Latest</vt:lpstr>
      <vt:lpstr>A127907618T</vt:lpstr>
      <vt:lpstr>A127907618T_Data</vt:lpstr>
      <vt:lpstr>A127907618T_Latest</vt:lpstr>
      <vt:lpstr>A127907622J</vt:lpstr>
      <vt:lpstr>A127907622J_Data</vt:lpstr>
      <vt:lpstr>A127907622J_Latest</vt:lpstr>
      <vt:lpstr>A127907626T</vt:lpstr>
      <vt:lpstr>A127907626T_Data</vt:lpstr>
      <vt:lpstr>A127907626T_Latest</vt:lpstr>
      <vt:lpstr>A127907630J</vt:lpstr>
      <vt:lpstr>A127907630J_Data</vt:lpstr>
      <vt:lpstr>A127907630J_Latest</vt:lpstr>
      <vt:lpstr>A127907634T</vt:lpstr>
      <vt:lpstr>A127907634T_Data</vt:lpstr>
      <vt:lpstr>A127907634T_Latest</vt:lpstr>
      <vt:lpstr>A127907638A</vt:lpstr>
      <vt:lpstr>A127907638A_Data</vt:lpstr>
      <vt:lpstr>A127907638A_Latest</vt:lpstr>
      <vt:lpstr>A127907642T</vt:lpstr>
      <vt:lpstr>A127907642T_Data</vt:lpstr>
      <vt:lpstr>A127907642T_Latest</vt:lpstr>
      <vt:lpstr>A127907646A</vt:lpstr>
      <vt:lpstr>A127907646A_Data</vt:lpstr>
      <vt:lpstr>A127907646A_Latest</vt:lpstr>
      <vt:lpstr>A127907650T</vt:lpstr>
      <vt:lpstr>A127907650T_Data</vt:lpstr>
      <vt:lpstr>A127907650T_Latest</vt:lpstr>
      <vt:lpstr>A127907654A</vt:lpstr>
      <vt:lpstr>A127907654A_Data</vt:lpstr>
      <vt:lpstr>A127907654A_Latest</vt:lpstr>
      <vt:lpstr>A127907658K</vt:lpstr>
      <vt:lpstr>A127907658K_Data</vt:lpstr>
      <vt:lpstr>A127907658K_Latest</vt:lpstr>
      <vt:lpstr>A127907670A</vt:lpstr>
      <vt:lpstr>A127907670A_Data</vt:lpstr>
      <vt:lpstr>A127907670A_Latest</vt:lpstr>
      <vt:lpstr>A127908702A</vt:lpstr>
      <vt:lpstr>A127908702A_Data</vt:lpstr>
      <vt:lpstr>A127908702A_Latest</vt:lpstr>
      <vt:lpstr>A127908970W</vt:lpstr>
      <vt:lpstr>A127908970W_Data</vt:lpstr>
      <vt:lpstr>A127908970W_Latest</vt:lpstr>
      <vt:lpstr>A127908974F</vt:lpstr>
      <vt:lpstr>A127908974F_Data</vt:lpstr>
      <vt:lpstr>A127908974F_Latest</vt:lpstr>
      <vt:lpstr>A127908978R</vt:lpstr>
      <vt:lpstr>A127908978R_Data</vt:lpstr>
      <vt:lpstr>A127908978R_Latest</vt:lpstr>
      <vt:lpstr>A127908982F</vt:lpstr>
      <vt:lpstr>A127908982F_Data</vt:lpstr>
      <vt:lpstr>A127908982F_Latest</vt:lpstr>
      <vt:lpstr>A127908986R</vt:lpstr>
      <vt:lpstr>A127908986R_Data</vt:lpstr>
      <vt:lpstr>A127908986R_Latest</vt:lpstr>
      <vt:lpstr>A127908990F</vt:lpstr>
      <vt:lpstr>A127908990F_Data</vt:lpstr>
      <vt:lpstr>A127908990F_Latest</vt:lpstr>
      <vt:lpstr>A127908994R</vt:lpstr>
      <vt:lpstr>A127908994R_Data</vt:lpstr>
      <vt:lpstr>A127908994R_Latest</vt:lpstr>
      <vt:lpstr>A127908998X</vt:lpstr>
      <vt:lpstr>A127908998X_Data</vt:lpstr>
      <vt:lpstr>A127908998X_Latest</vt:lpstr>
      <vt:lpstr>A127909002F</vt:lpstr>
      <vt:lpstr>A127909002F_Data</vt:lpstr>
      <vt:lpstr>A127909002F_Latest</vt:lpstr>
      <vt:lpstr>A127909006R</vt:lpstr>
      <vt:lpstr>A127909006R_Data</vt:lpstr>
      <vt:lpstr>A127909006R_Latest</vt:lpstr>
      <vt:lpstr>A127909010F</vt:lpstr>
      <vt:lpstr>A127909010F_Data</vt:lpstr>
      <vt:lpstr>A127909010F_Latest</vt:lpstr>
      <vt:lpstr>A127909014R</vt:lpstr>
      <vt:lpstr>A127909014R_Data</vt:lpstr>
      <vt:lpstr>A127909014R_Latest</vt:lpstr>
      <vt:lpstr>A127909018X</vt:lpstr>
      <vt:lpstr>A127909018X_Data</vt:lpstr>
      <vt:lpstr>A127909018X_Latest</vt:lpstr>
      <vt:lpstr>A127909022R</vt:lpstr>
      <vt:lpstr>A127909022R_Data</vt:lpstr>
      <vt:lpstr>A127909022R_Latest</vt:lpstr>
      <vt:lpstr>A127909026X</vt:lpstr>
      <vt:lpstr>A127909026X_Data</vt:lpstr>
      <vt:lpstr>A127909026X_Latest</vt:lpstr>
      <vt:lpstr>A127909030R</vt:lpstr>
      <vt:lpstr>A127909030R_Data</vt:lpstr>
      <vt:lpstr>A127909030R_Latest</vt:lpstr>
      <vt:lpstr>A127909034X</vt:lpstr>
      <vt:lpstr>A127909034X_Data</vt:lpstr>
      <vt:lpstr>A127909034X_Latest</vt:lpstr>
      <vt:lpstr>A127909038J</vt:lpstr>
      <vt:lpstr>A127909038J_Data</vt:lpstr>
      <vt:lpstr>A127909038J_Latest</vt:lpstr>
      <vt:lpstr>A127909042X</vt:lpstr>
      <vt:lpstr>A127909042X_Data</vt:lpstr>
      <vt:lpstr>A127909042X_Latest</vt:lpstr>
      <vt:lpstr>A127909046J</vt:lpstr>
      <vt:lpstr>A127909046J_Data</vt:lpstr>
      <vt:lpstr>A127909046J_Latest</vt:lpstr>
      <vt:lpstr>A127909050X</vt:lpstr>
      <vt:lpstr>A127909050X_Data</vt:lpstr>
      <vt:lpstr>A127909050X_Latest</vt:lpstr>
      <vt:lpstr>A127909054J</vt:lpstr>
      <vt:lpstr>A127909054J_Data</vt:lpstr>
      <vt:lpstr>A127909054J_Latest</vt:lpstr>
      <vt:lpstr>A127909058T</vt:lpstr>
      <vt:lpstr>A127909058T_Data</vt:lpstr>
      <vt:lpstr>A127909058T_Latest</vt:lpstr>
      <vt:lpstr>A127909062J</vt:lpstr>
      <vt:lpstr>A127909062J_Data</vt:lpstr>
      <vt:lpstr>A127909062J_Latest</vt:lpstr>
      <vt:lpstr>A127909066T</vt:lpstr>
      <vt:lpstr>A127909066T_Data</vt:lpstr>
      <vt:lpstr>A127909066T_Latest</vt:lpstr>
      <vt:lpstr>A127909070J</vt:lpstr>
      <vt:lpstr>A127909070J_Data</vt:lpstr>
      <vt:lpstr>A127909070J_Latest</vt:lpstr>
      <vt:lpstr>A127909074T</vt:lpstr>
      <vt:lpstr>A127909074T_Data</vt:lpstr>
      <vt:lpstr>A127909074T_Latest</vt:lpstr>
      <vt:lpstr>A127909078A</vt:lpstr>
      <vt:lpstr>A127909078A_Data</vt:lpstr>
      <vt:lpstr>A127909078A_Latest</vt:lpstr>
      <vt:lpstr>A127909082T</vt:lpstr>
      <vt:lpstr>A127909082T_Data</vt:lpstr>
      <vt:lpstr>A127909082T_Latest</vt:lpstr>
      <vt:lpstr>A127909086A</vt:lpstr>
      <vt:lpstr>A127909086A_Data</vt:lpstr>
      <vt:lpstr>A127909086A_Latest</vt:lpstr>
      <vt:lpstr>A127909090T</vt:lpstr>
      <vt:lpstr>A127909090T_Data</vt:lpstr>
      <vt:lpstr>A127909090T_Latest</vt:lpstr>
      <vt:lpstr>A127909094A</vt:lpstr>
      <vt:lpstr>A127909094A_Data</vt:lpstr>
      <vt:lpstr>A127909094A_Latest</vt:lpstr>
      <vt:lpstr>A127909098K</vt:lpstr>
      <vt:lpstr>A127909098K_Data</vt:lpstr>
      <vt:lpstr>A127909098K_Latest</vt:lpstr>
      <vt:lpstr>A127909102R</vt:lpstr>
      <vt:lpstr>A127909102R_Data</vt:lpstr>
      <vt:lpstr>A127909102R_Latest</vt:lpstr>
      <vt:lpstr>A127909106X</vt:lpstr>
      <vt:lpstr>A127909106X_Data</vt:lpstr>
      <vt:lpstr>A127909106X_Latest</vt:lpstr>
      <vt:lpstr>A127909110R</vt:lpstr>
      <vt:lpstr>A127909110R_Data</vt:lpstr>
      <vt:lpstr>A127909110R_Latest</vt:lpstr>
      <vt:lpstr>A127909114X</vt:lpstr>
      <vt:lpstr>A127909114X_Data</vt:lpstr>
      <vt:lpstr>A127909114X_Latest</vt:lpstr>
      <vt:lpstr>A127909118J</vt:lpstr>
      <vt:lpstr>A127909118J_Data</vt:lpstr>
      <vt:lpstr>A127909118J_Latest</vt:lpstr>
      <vt:lpstr>A127909122X</vt:lpstr>
      <vt:lpstr>A127909122X_Data</vt:lpstr>
      <vt:lpstr>A127909122X_Latest</vt:lpstr>
      <vt:lpstr>A127909126J</vt:lpstr>
      <vt:lpstr>A127909126J_Data</vt:lpstr>
      <vt:lpstr>A127909126J_Latest</vt:lpstr>
      <vt:lpstr>A127909130X</vt:lpstr>
      <vt:lpstr>A127909130X_Data</vt:lpstr>
      <vt:lpstr>A127909130X_Latest</vt:lpstr>
      <vt:lpstr>A127909134J</vt:lpstr>
      <vt:lpstr>A127909134J_Data</vt:lpstr>
      <vt:lpstr>A127909134J_Latest</vt:lpstr>
      <vt:lpstr>A127909138T</vt:lpstr>
      <vt:lpstr>A127909138T_Data</vt:lpstr>
      <vt:lpstr>A127909138T_Latest</vt:lpstr>
      <vt:lpstr>A127909142J</vt:lpstr>
      <vt:lpstr>A127909142J_Data</vt:lpstr>
      <vt:lpstr>A127909142J_Latest</vt:lpstr>
      <vt:lpstr>A127909146T</vt:lpstr>
      <vt:lpstr>A127909146T_Data</vt:lpstr>
      <vt:lpstr>A127909146T_Latest</vt:lpstr>
      <vt:lpstr>A127909150J</vt:lpstr>
      <vt:lpstr>A127909150J_Data</vt:lpstr>
      <vt:lpstr>A127909150J_Latest</vt:lpstr>
      <vt:lpstr>A127909154T</vt:lpstr>
      <vt:lpstr>A127909154T_Data</vt:lpstr>
      <vt:lpstr>A127909154T_Latest</vt:lpstr>
      <vt:lpstr>A127909158A</vt:lpstr>
      <vt:lpstr>A127909158A_Data</vt:lpstr>
      <vt:lpstr>A127909158A_Latest</vt:lpstr>
      <vt:lpstr>A127909162T</vt:lpstr>
      <vt:lpstr>A127909162T_Data</vt:lpstr>
      <vt:lpstr>A127909162T_Latest</vt:lpstr>
      <vt:lpstr>A127909170T</vt:lpstr>
      <vt:lpstr>A127909170T_Data</vt:lpstr>
      <vt:lpstr>A127909170T_Latest</vt:lpstr>
      <vt:lpstr>A127909174A</vt:lpstr>
      <vt:lpstr>A127909174A_Data</vt:lpstr>
      <vt:lpstr>A127909174A_Latest</vt:lpstr>
      <vt:lpstr>A127910146R</vt:lpstr>
      <vt:lpstr>A127910146R_Data</vt:lpstr>
      <vt:lpstr>A127910146R_Latest</vt:lpstr>
      <vt:lpstr>A127910150F</vt:lpstr>
      <vt:lpstr>A127910150F_Data</vt:lpstr>
      <vt:lpstr>A127910150F_Latest</vt:lpstr>
      <vt:lpstr>A127910154R</vt:lpstr>
      <vt:lpstr>A127910154R_Data</vt:lpstr>
      <vt:lpstr>A127910154R_Latest</vt:lpstr>
      <vt:lpstr>A127910158X</vt:lpstr>
      <vt:lpstr>A127910158X_Data</vt:lpstr>
      <vt:lpstr>A127910158X_Latest</vt:lpstr>
      <vt:lpstr>A127910162R</vt:lpstr>
      <vt:lpstr>A127910162R_Data</vt:lpstr>
      <vt:lpstr>A127910162R_Latest</vt:lpstr>
      <vt:lpstr>A127910434J</vt:lpstr>
      <vt:lpstr>A127910434J_Data</vt:lpstr>
      <vt:lpstr>A127910434J_Latest</vt:lpstr>
      <vt:lpstr>A127910438T</vt:lpstr>
      <vt:lpstr>A127910438T_Data</vt:lpstr>
      <vt:lpstr>A127910438T_Latest</vt:lpstr>
      <vt:lpstr>A127910442J</vt:lpstr>
      <vt:lpstr>A127910442J_Data</vt:lpstr>
      <vt:lpstr>A127910442J_Latest</vt:lpstr>
      <vt:lpstr>A127910446T</vt:lpstr>
      <vt:lpstr>A127910446T_Data</vt:lpstr>
      <vt:lpstr>A127910446T_Latest</vt:lpstr>
      <vt:lpstr>A127910450J</vt:lpstr>
      <vt:lpstr>A127910450J_Data</vt:lpstr>
      <vt:lpstr>A127910450J_Latest</vt:lpstr>
      <vt:lpstr>A127910454T</vt:lpstr>
      <vt:lpstr>A127910454T_Data</vt:lpstr>
      <vt:lpstr>A127910454T_Latest</vt:lpstr>
      <vt:lpstr>A127910458A</vt:lpstr>
      <vt:lpstr>A127910458A_Data</vt:lpstr>
      <vt:lpstr>A127910458A_Latest</vt:lpstr>
      <vt:lpstr>A127910462T</vt:lpstr>
      <vt:lpstr>A127910462T_Data</vt:lpstr>
      <vt:lpstr>A127910462T_Latest</vt:lpstr>
      <vt:lpstr>A127910466A</vt:lpstr>
      <vt:lpstr>A127910466A_Data</vt:lpstr>
      <vt:lpstr>A127910466A_Latest</vt:lpstr>
      <vt:lpstr>A127910470T</vt:lpstr>
      <vt:lpstr>A127910470T_Data</vt:lpstr>
      <vt:lpstr>A127910470T_Latest</vt:lpstr>
      <vt:lpstr>A127910474A</vt:lpstr>
      <vt:lpstr>A127910474A_Data</vt:lpstr>
      <vt:lpstr>A127910474A_Latest</vt:lpstr>
      <vt:lpstr>A127910478K</vt:lpstr>
      <vt:lpstr>A127910478K_Data</vt:lpstr>
      <vt:lpstr>A127910478K_Latest</vt:lpstr>
      <vt:lpstr>A127910482A</vt:lpstr>
      <vt:lpstr>A127910482A_Data</vt:lpstr>
      <vt:lpstr>A127910482A_Latest</vt:lpstr>
      <vt:lpstr>A127910486K</vt:lpstr>
      <vt:lpstr>A127910486K_Data</vt:lpstr>
      <vt:lpstr>A127910486K_Latest</vt:lpstr>
      <vt:lpstr>A127910490A</vt:lpstr>
      <vt:lpstr>A127910490A_Data</vt:lpstr>
      <vt:lpstr>A127910490A_Latest</vt:lpstr>
      <vt:lpstr>A127910494K</vt:lpstr>
      <vt:lpstr>A127910494K_Data</vt:lpstr>
      <vt:lpstr>A127910494K_Latest</vt:lpstr>
      <vt:lpstr>A127910498V</vt:lpstr>
      <vt:lpstr>A127910498V_Data</vt:lpstr>
      <vt:lpstr>A127910498V_Latest</vt:lpstr>
      <vt:lpstr>A127910502X</vt:lpstr>
      <vt:lpstr>A127910502X_Data</vt:lpstr>
      <vt:lpstr>A127910502X_Latest</vt:lpstr>
      <vt:lpstr>A127910506J</vt:lpstr>
      <vt:lpstr>A127910506J_Data</vt:lpstr>
      <vt:lpstr>A127910506J_Latest</vt:lpstr>
      <vt:lpstr>A127910510X</vt:lpstr>
      <vt:lpstr>A127910510X_Data</vt:lpstr>
      <vt:lpstr>A127910510X_Latest</vt:lpstr>
      <vt:lpstr>A127910514J</vt:lpstr>
      <vt:lpstr>A127910514J_Data</vt:lpstr>
      <vt:lpstr>A127910514J_Latest</vt:lpstr>
      <vt:lpstr>A127910518T</vt:lpstr>
      <vt:lpstr>A127910518T_Data</vt:lpstr>
      <vt:lpstr>A127910518T_Latest</vt:lpstr>
      <vt:lpstr>A127910522J</vt:lpstr>
      <vt:lpstr>A127910522J_Data</vt:lpstr>
      <vt:lpstr>A127910522J_Latest</vt:lpstr>
      <vt:lpstr>A127910526T</vt:lpstr>
      <vt:lpstr>A127910526T_Data</vt:lpstr>
      <vt:lpstr>A127910526T_Latest</vt:lpstr>
      <vt:lpstr>A127910530J</vt:lpstr>
      <vt:lpstr>A127910530J_Data</vt:lpstr>
      <vt:lpstr>A127910530J_Latest</vt:lpstr>
      <vt:lpstr>A127910534T</vt:lpstr>
      <vt:lpstr>A127910534T_Data</vt:lpstr>
      <vt:lpstr>A127910534T_Latest</vt:lpstr>
      <vt:lpstr>A127910538A</vt:lpstr>
      <vt:lpstr>A127910538A_Data</vt:lpstr>
      <vt:lpstr>A127910538A_Latest</vt:lpstr>
      <vt:lpstr>A127910542T</vt:lpstr>
      <vt:lpstr>A127910542T_Data</vt:lpstr>
      <vt:lpstr>A127910542T_Latest</vt:lpstr>
      <vt:lpstr>A127910550T</vt:lpstr>
      <vt:lpstr>A127910550T_Data</vt:lpstr>
      <vt:lpstr>A127910550T_Latest</vt:lpstr>
      <vt:lpstr>A127910554A</vt:lpstr>
      <vt:lpstr>A127910554A_Data</vt:lpstr>
      <vt:lpstr>A127910554A_Latest</vt:lpstr>
      <vt:lpstr>A127910558K</vt:lpstr>
      <vt:lpstr>A127910558K_Data</vt:lpstr>
      <vt:lpstr>A127910558K_Latest</vt:lpstr>
      <vt:lpstr>A127910562A</vt:lpstr>
      <vt:lpstr>A127910562A_Data</vt:lpstr>
      <vt:lpstr>A127910562A_Latest</vt:lpstr>
      <vt:lpstr>A127910566K</vt:lpstr>
      <vt:lpstr>A127910566K_Data</vt:lpstr>
      <vt:lpstr>A127910566K_Latest</vt:lpstr>
      <vt:lpstr>A127910570A</vt:lpstr>
      <vt:lpstr>A127910570A_Data</vt:lpstr>
      <vt:lpstr>A127910570A_Latest</vt:lpstr>
      <vt:lpstr>A127910574K</vt:lpstr>
      <vt:lpstr>A127910574K_Data</vt:lpstr>
      <vt:lpstr>A127910574K_Latest</vt:lpstr>
      <vt:lpstr>A127910578V</vt:lpstr>
      <vt:lpstr>A127910578V_Data</vt:lpstr>
      <vt:lpstr>A127910578V_Latest</vt:lpstr>
      <vt:lpstr>A127910582K</vt:lpstr>
      <vt:lpstr>A127910582K_Data</vt:lpstr>
      <vt:lpstr>A127910582K_Latest</vt:lpstr>
      <vt:lpstr>A127910586V</vt:lpstr>
      <vt:lpstr>A127910586V_Data</vt:lpstr>
      <vt:lpstr>A127910586V_Latest</vt:lpstr>
      <vt:lpstr>A127910590K</vt:lpstr>
      <vt:lpstr>A127910590K_Data</vt:lpstr>
      <vt:lpstr>A127910590K_Latest</vt:lpstr>
      <vt:lpstr>A127910594V</vt:lpstr>
      <vt:lpstr>A127910594V_Data</vt:lpstr>
      <vt:lpstr>A127910594V_Latest</vt:lpstr>
      <vt:lpstr>A127910598C</vt:lpstr>
      <vt:lpstr>A127910598C_Data</vt:lpstr>
      <vt:lpstr>A127910598C_Latest</vt:lpstr>
      <vt:lpstr>A127910602J</vt:lpstr>
      <vt:lpstr>A127910602J_Data</vt:lpstr>
      <vt:lpstr>A127910602J_Latest</vt:lpstr>
      <vt:lpstr>A127910606T</vt:lpstr>
      <vt:lpstr>A127910606T_Data</vt:lpstr>
      <vt:lpstr>A127910606T_Latest</vt:lpstr>
      <vt:lpstr>A127910610J</vt:lpstr>
      <vt:lpstr>A127910610J_Data</vt:lpstr>
      <vt:lpstr>A127910610J_Latest</vt:lpstr>
      <vt:lpstr>A127910614T</vt:lpstr>
      <vt:lpstr>A127910614T_Data</vt:lpstr>
      <vt:lpstr>A127910614T_Latest</vt:lpstr>
      <vt:lpstr>A127910618A</vt:lpstr>
      <vt:lpstr>A127910618A_Data</vt:lpstr>
      <vt:lpstr>A127910618A_Latest</vt:lpstr>
      <vt:lpstr>A127910622T</vt:lpstr>
      <vt:lpstr>A127910622T_Data</vt:lpstr>
      <vt:lpstr>A127910622T_Latest</vt:lpstr>
      <vt:lpstr>A127910626A</vt:lpstr>
      <vt:lpstr>A127910626A_Data</vt:lpstr>
      <vt:lpstr>A127910626A_Latest</vt:lpstr>
      <vt:lpstr>A127910630T</vt:lpstr>
      <vt:lpstr>A127910630T_Data</vt:lpstr>
      <vt:lpstr>A127910630T_Latest</vt:lpstr>
      <vt:lpstr>A127910634A</vt:lpstr>
      <vt:lpstr>A127910634A_Data</vt:lpstr>
      <vt:lpstr>A127910634A_Latest</vt:lpstr>
      <vt:lpstr>A127910638K</vt:lpstr>
      <vt:lpstr>A127910638K_Data</vt:lpstr>
      <vt:lpstr>A127910638K_Latest</vt:lpstr>
      <vt:lpstr>A127911702K</vt:lpstr>
      <vt:lpstr>A127911702K_Data</vt:lpstr>
      <vt:lpstr>A127911702K_Latest</vt:lpstr>
      <vt:lpstr>A127911706V</vt:lpstr>
      <vt:lpstr>A127911706V_Data</vt:lpstr>
      <vt:lpstr>A127911706V_Latest</vt:lpstr>
      <vt:lpstr>A127911710K</vt:lpstr>
      <vt:lpstr>A127911710K_Data</vt:lpstr>
      <vt:lpstr>A127911710K_Latest</vt:lpstr>
      <vt:lpstr>A127911714V</vt:lpstr>
      <vt:lpstr>A127911714V_Data</vt:lpstr>
      <vt:lpstr>A127911714V_Latest</vt:lpstr>
      <vt:lpstr>A127911970F</vt:lpstr>
      <vt:lpstr>A127911970F_Data</vt:lpstr>
      <vt:lpstr>A127911970F_Latest</vt:lpstr>
      <vt:lpstr>A127911974R</vt:lpstr>
      <vt:lpstr>A127911974R_Data</vt:lpstr>
      <vt:lpstr>A127911974R_Latest</vt:lpstr>
      <vt:lpstr>A127911978X</vt:lpstr>
      <vt:lpstr>A127911978X_Data</vt:lpstr>
      <vt:lpstr>A127911978X_Latest</vt:lpstr>
      <vt:lpstr>A127911982R</vt:lpstr>
      <vt:lpstr>A127911982R_Data</vt:lpstr>
      <vt:lpstr>A127911982R_Latest</vt:lpstr>
      <vt:lpstr>A127911986X</vt:lpstr>
      <vt:lpstr>A127911986X_Data</vt:lpstr>
      <vt:lpstr>A127911986X_Latest</vt:lpstr>
      <vt:lpstr>A127911990R</vt:lpstr>
      <vt:lpstr>A127911990R_Data</vt:lpstr>
      <vt:lpstr>A127911990R_Latest</vt:lpstr>
      <vt:lpstr>A127911994X</vt:lpstr>
      <vt:lpstr>A127911994X_Data</vt:lpstr>
      <vt:lpstr>A127911994X_Latest</vt:lpstr>
      <vt:lpstr>A127911998J</vt:lpstr>
      <vt:lpstr>A127911998J_Data</vt:lpstr>
      <vt:lpstr>A127911998J_Latest</vt:lpstr>
      <vt:lpstr>A127912002R</vt:lpstr>
      <vt:lpstr>A127912002R_Data</vt:lpstr>
      <vt:lpstr>A127912002R_Latest</vt:lpstr>
      <vt:lpstr>A127912006X</vt:lpstr>
      <vt:lpstr>A127912006X_Data</vt:lpstr>
      <vt:lpstr>A127912006X_Latest</vt:lpstr>
      <vt:lpstr>A127912010R</vt:lpstr>
      <vt:lpstr>A127912010R_Data</vt:lpstr>
      <vt:lpstr>A127912010R_Latest</vt:lpstr>
      <vt:lpstr>A127912014X</vt:lpstr>
      <vt:lpstr>A127912014X_Data</vt:lpstr>
      <vt:lpstr>A127912014X_Latest</vt:lpstr>
      <vt:lpstr>A127912018J</vt:lpstr>
      <vt:lpstr>A127912018J_Data</vt:lpstr>
      <vt:lpstr>A127912018J_Latest</vt:lpstr>
      <vt:lpstr>A127912022X</vt:lpstr>
      <vt:lpstr>A127912022X_Data</vt:lpstr>
      <vt:lpstr>A127912022X_Latest</vt:lpstr>
      <vt:lpstr>A127912026J</vt:lpstr>
      <vt:lpstr>A127912026J_Data</vt:lpstr>
      <vt:lpstr>A127912026J_Latest</vt:lpstr>
      <vt:lpstr>A127912030X</vt:lpstr>
      <vt:lpstr>A127912030X_Data</vt:lpstr>
      <vt:lpstr>A127912030X_Latest</vt:lpstr>
      <vt:lpstr>A127912034J</vt:lpstr>
      <vt:lpstr>A127912034J_Data</vt:lpstr>
      <vt:lpstr>A127912034J_Latest</vt:lpstr>
      <vt:lpstr>A127912038T</vt:lpstr>
      <vt:lpstr>A127912038T_Data</vt:lpstr>
      <vt:lpstr>A127912038T_Latest</vt:lpstr>
      <vt:lpstr>A127912042J</vt:lpstr>
      <vt:lpstr>A127912042J_Data</vt:lpstr>
      <vt:lpstr>A127912042J_Latest</vt:lpstr>
      <vt:lpstr>A127912046T</vt:lpstr>
      <vt:lpstr>A127912046T_Data</vt:lpstr>
      <vt:lpstr>A127912046T_Latest</vt:lpstr>
      <vt:lpstr>A127912050J</vt:lpstr>
      <vt:lpstr>A127912050J_Data</vt:lpstr>
      <vt:lpstr>A127912050J_Latest</vt:lpstr>
      <vt:lpstr>A127912058A</vt:lpstr>
      <vt:lpstr>A127912058A_Data</vt:lpstr>
      <vt:lpstr>A127912058A_Latest</vt:lpstr>
      <vt:lpstr>A127912062T</vt:lpstr>
      <vt:lpstr>A127912062T_Data</vt:lpstr>
      <vt:lpstr>A127912062T_Latest</vt:lpstr>
      <vt:lpstr>A127912066A</vt:lpstr>
      <vt:lpstr>A127912066A_Data</vt:lpstr>
      <vt:lpstr>A127912066A_Latest</vt:lpstr>
      <vt:lpstr>A127912070T</vt:lpstr>
      <vt:lpstr>A127912070T_Data</vt:lpstr>
      <vt:lpstr>A127912070T_Latest</vt:lpstr>
      <vt:lpstr>A127912074A</vt:lpstr>
      <vt:lpstr>A127912074A_Data</vt:lpstr>
      <vt:lpstr>A127912074A_Latest</vt:lpstr>
      <vt:lpstr>A127912078K</vt:lpstr>
      <vt:lpstr>A127912078K_Data</vt:lpstr>
      <vt:lpstr>A127912078K_Latest</vt:lpstr>
      <vt:lpstr>A127912082A</vt:lpstr>
      <vt:lpstr>A127912082A_Data</vt:lpstr>
      <vt:lpstr>A127912082A_Latest</vt:lpstr>
      <vt:lpstr>A127912086K</vt:lpstr>
      <vt:lpstr>A127912086K_Data</vt:lpstr>
      <vt:lpstr>A127912086K_Latest</vt:lpstr>
      <vt:lpstr>A127912090A</vt:lpstr>
      <vt:lpstr>A127912090A_Data</vt:lpstr>
      <vt:lpstr>A127912090A_Latest</vt:lpstr>
      <vt:lpstr>A127912094K</vt:lpstr>
      <vt:lpstr>A127912094K_Data</vt:lpstr>
      <vt:lpstr>A127912094K_Latest</vt:lpstr>
      <vt:lpstr>A127912098V</vt:lpstr>
      <vt:lpstr>A127912098V_Data</vt:lpstr>
      <vt:lpstr>A127912098V_Latest</vt:lpstr>
      <vt:lpstr>A127912102X</vt:lpstr>
      <vt:lpstr>A127912102X_Data</vt:lpstr>
      <vt:lpstr>A127912102X_Latest</vt:lpstr>
      <vt:lpstr>A127912106J</vt:lpstr>
      <vt:lpstr>A127912106J_Data</vt:lpstr>
      <vt:lpstr>A127912106J_Latest</vt:lpstr>
      <vt:lpstr>A127912110X</vt:lpstr>
      <vt:lpstr>A127912110X_Data</vt:lpstr>
      <vt:lpstr>A127912110X_Latest</vt:lpstr>
      <vt:lpstr>A127912114J</vt:lpstr>
      <vt:lpstr>A127912114J_Data</vt:lpstr>
      <vt:lpstr>A127912114J_Latest</vt:lpstr>
      <vt:lpstr>A127912118T</vt:lpstr>
      <vt:lpstr>A127912118T_Data</vt:lpstr>
      <vt:lpstr>A127912118T_Latest</vt:lpstr>
      <vt:lpstr>A127912122J</vt:lpstr>
      <vt:lpstr>A127912122J_Data</vt:lpstr>
      <vt:lpstr>A127912122J_Latest</vt:lpstr>
      <vt:lpstr>A127912126T</vt:lpstr>
      <vt:lpstr>A127912126T_Data</vt:lpstr>
      <vt:lpstr>A127912126T_Latest</vt:lpstr>
      <vt:lpstr>A127912130J</vt:lpstr>
      <vt:lpstr>A127912130J_Data</vt:lpstr>
      <vt:lpstr>A127912130J_Latest</vt:lpstr>
      <vt:lpstr>A127912134T</vt:lpstr>
      <vt:lpstr>A127912134T_Data</vt:lpstr>
      <vt:lpstr>A127912134T_Latest</vt:lpstr>
      <vt:lpstr>A127912138A</vt:lpstr>
      <vt:lpstr>A127912138A_Data</vt:lpstr>
      <vt:lpstr>A127912138A_Latest</vt:lpstr>
      <vt:lpstr>A127912142T</vt:lpstr>
      <vt:lpstr>A127912142T_Data</vt:lpstr>
      <vt:lpstr>A127912142T_Latest</vt:lpstr>
      <vt:lpstr>A127912146A</vt:lpstr>
      <vt:lpstr>A127912146A_Data</vt:lpstr>
      <vt:lpstr>A127912146A_Latest</vt:lpstr>
      <vt:lpstr>A127912150T</vt:lpstr>
      <vt:lpstr>A127912150T_Data</vt:lpstr>
      <vt:lpstr>A127912150T_Latest</vt:lpstr>
      <vt:lpstr>A127912158K</vt:lpstr>
      <vt:lpstr>A127912158K_Data</vt:lpstr>
      <vt:lpstr>A127912158K_Latest</vt:lpstr>
      <vt:lpstr>A127912162A</vt:lpstr>
      <vt:lpstr>A127912162A_Data</vt:lpstr>
      <vt:lpstr>A127912162A_Latest</vt:lpstr>
      <vt:lpstr>A127912166K</vt:lpstr>
      <vt:lpstr>A127912166K_Data</vt:lpstr>
      <vt:lpstr>A127912166K_Latest</vt:lpstr>
      <vt:lpstr>A127912170A</vt:lpstr>
      <vt:lpstr>A127912170A_Data</vt:lpstr>
      <vt:lpstr>A127912170A_Latest</vt:lpstr>
      <vt:lpstr>A127912174K</vt:lpstr>
      <vt:lpstr>A127912174K_Data</vt:lpstr>
      <vt:lpstr>A127912174K_Latest</vt:lpstr>
      <vt:lpstr>A127912178V</vt:lpstr>
      <vt:lpstr>A127912178V_Data</vt:lpstr>
      <vt:lpstr>A127912178V_Latest</vt:lpstr>
      <vt:lpstr>A127912182K</vt:lpstr>
      <vt:lpstr>A127912182K_Data</vt:lpstr>
      <vt:lpstr>A127912182K_Latest</vt:lpstr>
      <vt:lpstr>A127912186V</vt:lpstr>
      <vt:lpstr>A127912186V_Data</vt:lpstr>
      <vt:lpstr>A127912186V_Latest</vt:lpstr>
      <vt:lpstr>A127912190K</vt:lpstr>
      <vt:lpstr>A127912190K_Data</vt:lpstr>
      <vt:lpstr>A127912190K_Latest</vt:lpstr>
      <vt:lpstr>A127912194V</vt:lpstr>
      <vt:lpstr>A127912194V_Data</vt:lpstr>
      <vt:lpstr>A127912194V_Latest</vt:lpstr>
      <vt:lpstr>A127912198C</vt:lpstr>
      <vt:lpstr>A127912198C_Data</vt:lpstr>
      <vt:lpstr>A127912198C_Latest</vt:lpstr>
      <vt:lpstr>A127912202J</vt:lpstr>
      <vt:lpstr>A127912202J_Data</vt:lpstr>
      <vt:lpstr>A127912202J_Latest</vt:lpstr>
      <vt:lpstr>A127912206T</vt:lpstr>
      <vt:lpstr>A127912206T_Data</vt:lpstr>
      <vt:lpstr>A127912206T_Latest</vt:lpstr>
      <vt:lpstr>A127912210J</vt:lpstr>
      <vt:lpstr>A127912210J_Data</vt:lpstr>
      <vt:lpstr>A127912210J_Latest</vt:lpstr>
      <vt:lpstr>A127912214T</vt:lpstr>
      <vt:lpstr>A127912214T_Data</vt:lpstr>
      <vt:lpstr>A127912214T_Latest</vt:lpstr>
      <vt:lpstr>A127912222T</vt:lpstr>
      <vt:lpstr>A127912222T_Data</vt:lpstr>
      <vt:lpstr>A127912222T_Latest</vt:lpstr>
      <vt:lpstr>A127912226A</vt:lpstr>
      <vt:lpstr>A127912226A_Data</vt:lpstr>
      <vt:lpstr>A127912226A_Latest</vt:lpstr>
      <vt:lpstr>A127913334C</vt:lpstr>
      <vt:lpstr>A127913334C_Data</vt:lpstr>
      <vt:lpstr>A127913334C_Latest</vt:lpstr>
      <vt:lpstr>A127913338L</vt:lpstr>
      <vt:lpstr>A127913338L_Data</vt:lpstr>
      <vt:lpstr>A127913338L_Latest</vt:lpstr>
      <vt:lpstr>A127913342C</vt:lpstr>
      <vt:lpstr>A127913342C_Data</vt:lpstr>
      <vt:lpstr>A127913342C_Latest</vt:lpstr>
      <vt:lpstr>A127913606W</vt:lpstr>
      <vt:lpstr>A127913606W_Data</vt:lpstr>
      <vt:lpstr>A127913606W_Latest</vt:lpstr>
      <vt:lpstr>A127913610L</vt:lpstr>
      <vt:lpstr>A127913610L_Data</vt:lpstr>
      <vt:lpstr>A127913610L_Latest</vt:lpstr>
      <vt:lpstr>A127913614W</vt:lpstr>
      <vt:lpstr>A127913614W_Data</vt:lpstr>
      <vt:lpstr>A127913614W_Latest</vt:lpstr>
      <vt:lpstr>A127913618F</vt:lpstr>
      <vt:lpstr>A127913618F_Data</vt:lpstr>
      <vt:lpstr>A127913618F_Latest</vt:lpstr>
      <vt:lpstr>A127913622W</vt:lpstr>
      <vt:lpstr>A127913622W_Data</vt:lpstr>
      <vt:lpstr>A127913622W_Latest</vt:lpstr>
      <vt:lpstr>A127913626F</vt:lpstr>
      <vt:lpstr>A127913626F_Data</vt:lpstr>
      <vt:lpstr>A127913626F_Latest</vt:lpstr>
      <vt:lpstr>A127913630W</vt:lpstr>
      <vt:lpstr>A127913630W_Data</vt:lpstr>
      <vt:lpstr>A127913630W_Latest</vt:lpstr>
      <vt:lpstr>A127913634F</vt:lpstr>
      <vt:lpstr>A127913634F_Data</vt:lpstr>
      <vt:lpstr>A127913634F_Latest</vt:lpstr>
      <vt:lpstr>A127913638R</vt:lpstr>
      <vt:lpstr>A127913638R_Data</vt:lpstr>
      <vt:lpstr>A127913638R_Latest</vt:lpstr>
      <vt:lpstr>A127913642F</vt:lpstr>
      <vt:lpstr>A127913642F_Data</vt:lpstr>
      <vt:lpstr>A127913642F_Latest</vt:lpstr>
      <vt:lpstr>A127913646R</vt:lpstr>
      <vt:lpstr>A127913646R_Data</vt:lpstr>
      <vt:lpstr>A127913646R_Latest</vt:lpstr>
      <vt:lpstr>A127913650F</vt:lpstr>
      <vt:lpstr>A127913650F_Data</vt:lpstr>
      <vt:lpstr>A127913650F_Latest</vt:lpstr>
      <vt:lpstr>A127913654R</vt:lpstr>
      <vt:lpstr>A127913654R_Data</vt:lpstr>
      <vt:lpstr>A127913654R_Latest</vt:lpstr>
      <vt:lpstr>A127913658X</vt:lpstr>
      <vt:lpstr>A127913658X_Data</vt:lpstr>
      <vt:lpstr>A127913658X_Latest</vt:lpstr>
      <vt:lpstr>A127913662R</vt:lpstr>
      <vt:lpstr>A127913662R_Data</vt:lpstr>
      <vt:lpstr>A127913662R_Latest</vt:lpstr>
      <vt:lpstr>A127913666X</vt:lpstr>
      <vt:lpstr>A127913666X_Data</vt:lpstr>
      <vt:lpstr>A127913666X_Latest</vt:lpstr>
      <vt:lpstr>A127913670R</vt:lpstr>
      <vt:lpstr>A127913670R_Data</vt:lpstr>
      <vt:lpstr>A127913670R_Latest</vt:lpstr>
      <vt:lpstr>A127913674X</vt:lpstr>
      <vt:lpstr>A127913674X_Data</vt:lpstr>
      <vt:lpstr>A127913674X_Latest</vt:lpstr>
      <vt:lpstr>A127913678J</vt:lpstr>
      <vt:lpstr>A127913678J_Data</vt:lpstr>
      <vt:lpstr>A127913678J_Latest</vt:lpstr>
      <vt:lpstr>A127913686J</vt:lpstr>
      <vt:lpstr>A127913686J_Data</vt:lpstr>
      <vt:lpstr>A127913686J_Latest</vt:lpstr>
      <vt:lpstr>A127913690X</vt:lpstr>
      <vt:lpstr>A127913690X_Data</vt:lpstr>
      <vt:lpstr>A127913690X_Latest</vt:lpstr>
      <vt:lpstr>A127913694J</vt:lpstr>
      <vt:lpstr>A127913694J_Data</vt:lpstr>
      <vt:lpstr>A127913694J_Latest</vt:lpstr>
      <vt:lpstr>A127913698T</vt:lpstr>
      <vt:lpstr>A127913698T_Data</vt:lpstr>
      <vt:lpstr>A127913698T_Latest</vt:lpstr>
      <vt:lpstr>A127913702W</vt:lpstr>
      <vt:lpstr>A127913702W_Data</vt:lpstr>
      <vt:lpstr>A127913702W_Latest</vt:lpstr>
      <vt:lpstr>A127913706F</vt:lpstr>
      <vt:lpstr>A127913706F_Data</vt:lpstr>
      <vt:lpstr>A127913706F_Latest</vt:lpstr>
      <vt:lpstr>A127913710W</vt:lpstr>
      <vt:lpstr>A127913710W_Data</vt:lpstr>
      <vt:lpstr>A127913710W_Latest</vt:lpstr>
      <vt:lpstr>A127913714F</vt:lpstr>
      <vt:lpstr>A127913714F_Data</vt:lpstr>
      <vt:lpstr>A127913714F_Latest</vt:lpstr>
      <vt:lpstr>A127913718R</vt:lpstr>
      <vt:lpstr>A127913718R_Data</vt:lpstr>
      <vt:lpstr>A127913718R_Latest</vt:lpstr>
      <vt:lpstr>A127913722F</vt:lpstr>
      <vt:lpstr>A127913722F_Data</vt:lpstr>
      <vt:lpstr>A127913722F_Latest</vt:lpstr>
      <vt:lpstr>A127913726R</vt:lpstr>
      <vt:lpstr>A127913726R_Data</vt:lpstr>
      <vt:lpstr>A127913726R_Latest</vt:lpstr>
      <vt:lpstr>A127913734R</vt:lpstr>
      <vt:lpstr>A127913734R_Data</vt:lpstr>
      <vt:lpstr>A127913734R_Latest</vt:lpstr>
      <vt:lpstr>A127913738X</vt:lpstr>
      <vt:lpstr>A127913738X_Data</vt:lpstr>
      <vt:lpstr>A127913738X_Latest</vt:lpstr>
      <vt:lpstr>A127913742R</vt:lpstr>
      <vt:lpstr>A127913742R_Data</vt:lpstr>
      <vt:lpstr>A127913742R_Latest</vt:lpstr>
      <vt:lpstr>A127913746X</vt:lpstr>
      <vt:lpstr>A127913746X_Data</vt:lpstr>
      <vt:lpstr>A127913746X_Latest</vt:lpstr>
      <vt:lpstr>A127913750R</vt:lpstr>
      <vt:lpstr>A127913750R_Data</vt:lpstr>
      <vt:lpstr>A127913750R_Latest</vt:lpstr>
      <vt:lpstr>A127913754X</vt:lpstr>
      <vt:lpstr>A127913754X_Data</vt:lpstr>
      <vt:lpstr>A127913754X_Latest</vt:lpstr>
      <vt:lpstr>A127913758J</vt:lpstr>
      <vt:lpstr>A127913758J_Data</vt:lpstr>
      <vt:lpstr>A127913758J_Latest</vt:lpstr>
      <vt:lpstr>A127913762X</vt:lpstr>
      <vt:lpstr>A127913762X_Data</vt:lpstr>
      <vt:lpstr>A127913762X_Latest</vt:lpstr>
      <vt:lpstr>A127913766J</vt:lpstr>
      <vt:lpstr>A127913766J_Data</vt:lpstr>
      <vt:lpstr>A127913766J_Latest</vt:lpstr>
      <vt:lpstr>A127913770X</vt:lpstr>
      <vt:lpstr>A127913770X_Data</vt:lpstr>
      <vt:lpstr>A127913770X_Latest</vt:lpstr>
      <vt:lpstr>A127913774J</vt:lpstr>
      <vt:lpstr>A127913774J_Data</vt:lpstr>
      <vt:lpstr>A127913774J_Latest</vt:lpstr>
      <vt:lpstr>A127913778T</vt:lpstr>
      <vt:lpstr>A127913778T_Data</vt:lpstr>
      <vt:lpstr>A127913778T_Latest</vt:lpstr>
      <vt:lpstr>A127913782J</vt:lpstr>
      <vt:lpstr>A127913782J_Data</vt:lpstr>
      <vt:lpstr>A127913782J_Latest</vt:lpstr>
      <vt:lpstr>A127913786T</vt:lpstr>
      <vt:lpstr>A127913786T_Data</vt:lpstr>
      <vt:lpstr>A127913786T_Latest</vt:lpstr>
      <vt:lpstr>A127913790J</vt:lpstr>
      <vt:lpstr>A127913790J_Data</vt:lpstr>
      <vt:lpstr>A127913790J_Latest</vt:lpstr>
      <vt:lpstr>A127913794T</vt:lpstr>
      <vt:lpstr>A127913794T_Data</vt:lpstr>
      <vt:lpstr>A127913794T_Latest</vt:lpstr>
      <vt:lpstr>A127913798A</vt:lpstr>
      <vt:lpstr>A127913798A_Data</vt:lpstr>
      <vt:lpstr>A127913798A_Latest</vt:lpstr>
      <vt:lpstr>A127913802F</vt:lpstr>
      <vt:lpstr>A127913802F_Data</vt:lpstr>
      <vt:lpstr>A127913802F_Latest</vt:lpstr>
      <vt:lpstr>A127913806R</vt:lpstr>
      <vt:lpstr>A127913806R_Data</vt:lpstr>
      <vt:lpstr>A127913806R_Latest</vt:lpstr>
      <vt:lpstr>A127913810F</vt:lpstr>
      <vt:lpstr>A127913810F_Data</vt:lpstr>
      <vt:lpstr>A127913810F_Latest</vt:lpstr>
      <vt:lpstr>A127913822R</vt:lpstr>
      <vt:lpstr>A127913822R_Data</vt:lpstr>
      <vt:lpstr>A127913822R_Latest</vt:lpstr>
      <vt:lpstr>A127914930T</vt:lpstr>
      <vt:lpstr>A127914930T_Data</vt:lpstr>
      <vt:lpstr>A127914930T_Latest</vt:lpstr>
      <vt:lpstr>A127914934A</vt:lpstr>
      <vt:lpstr>A127914934A_Data</vt:lpstr>
      <vt:lpstr>A127914934A_Latest</vt:lpstr>
      <vt:lpstr>A127915166R</vt:lpstr>
      <vt:lpstr>A127915166R_Data</vt:lpstr>
      <vt:lpstr>A127915166R_Latest</vt:lpstr>
      <vt:lpstr>A127915170F</vt:lpstr>
      <vt:lpstr>A127915170F_Data</vt:lpstr>
      <vt:lpstr>A127915170F_Latest</vt:lpstr>
      <vt:lpstr>A127915174R</vt:lpstr>
      <vt:lpstr>A127915174R_Data</vt:lpstr>
      <vt:lpstr>A127915174R_Latest</vt:lpstr>
      <vt:lpstr>A127915178X</vt:lpstr>
      <vt:lpstr>A127915178X_Data</vt:lpstr>
      <vt:lpstr>A127915178X_Latest</vt:lpstr>
      <vt:lpstr>A127915182R</vt:lpstr>
      <vt:lpstr>A127915182R_Data</vt:lpstr>
      <vt:lpstr>A127915182R_Latest</vt:lpstr>
      <vt:lpstr>A127915186X</vt:lpstr>
      <vt:lpstr>A127915186X_Data</vt:lpstr>
      <vt:lpstr>A127915186X_Latest</vt:lpstr>
      <vt:lpstr>A127915190R</vt:lpstr>
      <vt:lpstr>A127915190R_Data</vt:lpstr>
      <vt:lpstr>A127915190R_Latest</vt:lpstr>
      <vt:lpstr>A127915194X</vt:lpstr>
      <vt:lpstr>A127915194X_Data</vt:lpstr>
      <vt:lpstr>A127915194X_Latest</vt:lpstr>
      <vt:lpstr>A127915198J</vt:lpstr>
      <vt:lpstr>A127915198J_Data</vt:lpstr>
      <vt:lpstr>A127915198J_Latest</vt:lpstr>
      <vt:lpstr>A127915202L</vt:lpstr>
      <vt:lpstr>A127915202L_Data</vt:lpstr>
      <vt:lpstr>A127915202L_Latest</vt:lpstr>
      <vt:lpstr>A127915206W</vt:lpstr>
      <vt:lpstr>A127915206W_Data</vt:lpstr>
      <vt:lpstr>A127915206W_Latest</vt:lpstr>
      <vt:lpstr>A127915210L</vt:lpstr>
      <vt:lpstr>A127915210L_Data</vt:lpstr>
      <vt:lpstr>A127915210L_Latest</vt:lpstr>
      <vt:lpstr>A127915214W</vt:lpstr>
      <vt:lpstr>A127915214W_Data</vt:lpstr>
      <vt:lpstr>A127915214W_Latest</vt:lpstr>
      <vt:lpstr>A127915218F</vt:lpstr>
      <vt:lpstr>A127915218F_Data</vt:lpstr>
      <vt:lpstr>A127915218F_Latest</vt:lpstr>
      <vt:lpstr>A127915222W</vt:lpstr>
      <vt:lpstr>A127915222W_Data</vt:lpstr>
      <vt:lpstr>A127915222W_Latest</vt:lpstr>
      <vt:lpstr>A127915226F</vt:lpstr>
      <vt:lpstr>A127915226F_Data</vt:lpstr>
      <vt:lpstr>A127915226F_Latest</vt:lpstr>
      <vt:lpstr>A127915230W</vt:lpstr>
      <vt:lpstr>A127915230W_Data</vt:lpstr>
      <vt:lpstr>A127915230W_Latest</vt:lpstr>
      <vt:lpstr>A127915234F</vt:lpstr>
      <vt:lpstr>A127915234F_Data</vt:lpstr>
      <vt:lpstr>A127915234F_Latest</vt:lpstr>
      <vt:lpstr>A127915238R</vt:lpstr>
      <vt:lpstr>A127915238R_Data</vt:lpstr>
      <vt:lpstr>A127915238R_Latest</vt:lpstr>
      <vt:lpstr>A127915242F</vt:lpstr>
      <vt:lpstr>A127915242F_Data</vt:lpstr>
      <vt:lpstr>A127915242F_Latest</vt:lpstr>
      <vt:lpstr>A127915246R</vt:lpstr>
      <vt:lpstr>A127915246R_Data</vt:lpstr>
      <vt:lpstr>A127915246R_Latest</vt:lpstr>
      <vt:lpstr>A127915250F</vt:lpstr>
      <vt:lpstr>A127915250F_Data</vt:lpstr>
      <vt:lpstr>A127915250F_Latest</vt:lpstr>
      <vt:lpstr>A127915254R</vt:lpstr>
      <vt:lpstr>A127915254R_Data</vt:lpstr>
      <vt:lpstr>A127915254R_Latest</vt:lpstr>
      <vt:lpstr>A127915262R</vt:lpstr>
      <vt:lpstr>A127915262R_Data</vt:lpstr>
      <vt:lpstr>A127915262R_Latest</vt:lpstr>
      <vt:lpstr>A127915266X</vt:lpstr>
      <vt:lpstr>A127915266X_Data</vt:lpstr>
      <vt:lpstr>A127915266X_Latest</vt:lpstr>
      <vt:lpstr>A127915270R</vt:lpstr>
      <vt:lpstr>A127915270R_Data</vt:lpstr>
      <vt:lpstr>A127915270R_Latest</vt:lpstr>
      <vt:lpstr>A127915274X</vt:lpstr>
      <vt:lpstr>A127915274X_Data</vt:lpstr>
      <vt:lpstr>A127915274X_Latest</vt:lpstr>
      <vt:lpstr>A127915278J</vt:lpstr>
      <vt:lpstr>A127915278J_Data</vt:lpstr>
      <vt:lpstr>A127915278J_Latest</vt:lpstr>
      <vt:lpstr>A127915282X</vt:lpstr>
      <vt:lpstr>A127915282X_Data</vt:lpstr>
      <vt:lpstr>A127915282X_Latest</vt:lpstr>
      <vt:lpstr>A127915286J</vt:lpstr>
      <vt:lpstr>A127915286J_Data</vt:lpstr>
      <vt:lpstr>A127915286J_Latest</vt:lpstr>
      <vt:lpstr>A127915290X</vt:lpstr>
      <vt:lpstr>A127915290X_Data</vt:lpstr>
      <vt:lpstr>A127915290X_Latest</vt:lpstr>
      <vt:lpstr>A127915294J</vt:lpstr>
      <vt:lpstr>A127915294J_Data</vt:lpstr>
      <vt:lpstr>A127915294J_Latest</vt:lpstr>
      <vt:lpstr>A127915298T</vt:lpstr>
      <vt:lpstr>A127915298T_Data</vt:lpstr>
      <vt:lpstr>A127915298T_Latest</vt:lpstr>
      <vt:lpstr>A127915302W</vt:lpstr>
      <vt:lpstr>A127915302W_Data</vt:lpstr>
      <vt:lpstr>A127915302W_Latest</vt:lpstr>
      <vt:lpstr>A127915306F</vt:lpstr>
      <vt:lpstr>A127915306F_Data</vt:lpstr>
      <vt:lpstr>A127915306F_Latest</vt:lpstr>
      <vt:lpstr>A127915310W</vt:lpstr>
      <vt:lpstr>A127915310W_Data</vt:lpstr>
      <vt:lpstr>A127915310W_Latest</vt:lpstr>
      <vt:lpstr>A127915314F</vt:lpstr>
      <vt:lpstr>A127915314F_Data</vt:lpstr>
      <vt:lpstr>A127915314F_Latest</vt:lpstr>
      <vt:lpstr>A127915318R</vt:lpstr>
      <vt:lpstr>A127915318R_Data</vt:lpstr>
      <vt:lpstr>A127915318R_Latest</vt:lpstr>
      <vt:lpstr>A127915322F</vt:lpstr>
      <vt:lpstr>A127915322F_Data</vt:lpstr>
      <vt:lpstr>A127915322F_Latest</vt:lpstr>
      <vt:lpstr>A127915326R</vt:lpstr>
      <vt:lpstr>A127915326R_Data</vt:lpstr>
      <vt:lpstr>A127915326R_Latest</vt:lpstr>
      <vt:lpstr>A127915330F</vt:lpstr>
      <vt:lpstr>A127915330F_Data</vt:lpstr>
      <vt:lpstr>A127915330F_Latest</vt:lpstr>
      <vt:lpstr>A127915334R</vt:lpstr>
      <vt:lpstr>A127915334R_Data</vt:lpstr>
      <vt:lpstr>A127915334R_Latest</vt:lpstr>
      <vt:lpstr>A127915338X</vt:lpstr>
      <vt:lpstr>A127915338X_Data</vt:lpstr>
      <vt:lpstr>A127915338X_Latest</vt:lpstr>
      <vt:lpstr>A127915342R</vt:lpstr>
      <vt:lpstr>A127915342R_Data</vt:lpstr>
      <vt:lpstr>A127915342R_Latest</vt:lpstr>
      <vt:lpstr>A127915346X</vt:lpstr>
      <vt:lpstr>A127915346X_Data</vt:lpstr>
      <vt:lpstr>A127915346X_Latest</vt:lpstr>
      <vt:lpstr>A127915350R</vt:lpstr>
      <vt:lpstr>A127915350R_Data</vt:lpstr>
      <vt:lpstr>A127915350R_Latest</vt:lpstr>
      <vt:lpstr>A127915354X</vt:lpstr>
      <vt:lpstr>A127915354X_Data</vt:lpstr>
      <vt:lpstr>A127915354X_Latest</vt:lpstr>
      <vt:lpstr>A127915358J</vt:lpstr>
      <vt:lpstr>A127915358J_Data</vt:lpstr>
      <vt:lpstr>A127915358J_Latest</vt:lpstr>
      <vt:lpstr>A127916338T</vt:lpstr>
      <vt:lpstr>A127916338T_Data</vt:lpstr>
      <vt:lpstr>A127916338T_Latest</vt:lpstr>
      <vt:lpstr>A127916558V</vt:lpstr>
      <vt:lpstr>A127916558V_Data</vt:lpstr>
      <vt:lpstr>A127916558V_Latest</vt:lpstr>
      <vt:lpstr>A127916562K</vt:lpstr>
      <vt:lpstr>A127916562K_Data</vt:lpstr>
      <vt:lpstr>A127916562K_Latest</vt:lpstr>
      <vt:lpstr>A127916566V</vt:lpstr>
      <vt:lpstr>A127916566V_Data</vt:lpstr>
      <vt:lpstr>A127916566V_Latest</vt:lpstr>
      <vt:lpstr>A127916570K</vt:lpstr>
      <vt:lpstr>A127916570K_Data</vt:lpstr>
      <vt:lpstr>A127916570K_Latest</vt:lpstr>
      <vt:lpstr>A127916574V</vt:lpstr>
      <vt:lpstr>A127916574V_Data</vt:lpstr>
      <vt:lpstr>A127916574V_Latest</vt:lpstr>
      <vt:lpstr>A127916578C</vt:lpstr>
      <vt:lpstr>A127916578C_Data</vt:lpstr>
      <vt:lpstr>A127916578C_Latest</vt:lpstr>
      <vt:lpstr>A127916582V</vt:lpstr>
      <vt:lpstr>A127916582V_Data</vt:lpstr>
      <vt:lpstr>A127916582V_Latest</vt:lpstr>
      <vt:lpstr>A127916586C</vt:lpstr>
      <vt:lpstr>A127916586C_Data</vt:lpstr>
      <vt:lpstr>A127916586C_Latest</vt:lpstr>
      <vt:lpstr>A127916590V</vt:lpstr>
      <vt:lpstr>A127916590V_Data</vt:lpstr>
      <vt:lpstr>A127916590V_Latest</vt:lpstr>
      <vt:lpstr>A127916594C</vt:lpstr>
      <vt:lpstr>A127916594C_Data</vt:lpstr>
      <vt:lpstr>A127916594C_Latest</vt:lpstr>
      <vt:lpstr>A127916598L</vt:lpstr>
      <vt:lpstr>A127916598L_Data</vt:lpstr>
      <vt:lpstr>A127916598L_Latest</vt:lpstr>
      <vt:lpstr>A127916602T</vt:lpstr>
      <vt:lpstr>A127916602T_Data</vt:lpstr>
      <vt:lpstr>A127916602T_Latest</vt:lpstr>
      <vt:lpstr>A127916606A</vt:lpstr>
      <vt:lpstr>A127916606A_Data</vt:lpstr>
      <vt:lpstr>A127916606A_Latest</vt:lpstr>
      <vt:lpstr>A127916610T</vt:lpstr>
      <vt:lpstr>A127916610T_Data</vt:lpstr>
      <vt:lpstr>A127916610T_Latest</vt:lpstr>
      <vt:lpstr>A127916614A</vt:lpstr>
      <vt:lpstr>A127916614A_Data</vt:lpstr>
      <vt:lpstr>A127916614A_Latest</vt:lpstr>
      <vt:lpstr>A127916618K</vt:lpstr>
      <vt:lpstr>A127916618K_Data</vt:lpstr>
      <vt:lpstr>A127916618K_Latest</vt:lpstr>
      <vt:lpstr>A127916622A</vt:lpstr>
      <vt:lpstr>A127916622A_Data</vt:lpstr>
      <vt:lpstr>A127916622A_Latest</vt:lpstr>
      <vt:lpstr>A127916626K</vt:lpstr>
      <vt:lpstr>A127916626K_Data</vt:lpstr>
      <vt:lpstr>A127916626K_Latest</vt:lpstr>
      <vt:lpstr>A127916630A</vt:lpstr>
      <vt:lpstr>A127916630A_Data</vt:lpstr>
      <vt:lpstr>A127916630A_Latest</vt:lpstr>
      <vt:lpstr>A127916634K</vt:lpstr>
      <vt:lpstr>A127916634K_Data</vt:lpstr>
      <vt:lpstr>A127916634K_Latest</vt:lpstr>
      <vt:lpstr>A127916638V</vt:lpstr>
      <vt:lpstr>A127916638V_Data</vt:lpstr>
      <vt:lpstr>A127916638V_Latest</vt:lpstr>
      <vt:lpstr>A127916642K</vt:lpstr>
      <vt:lpstr>A127916642K_Data</vt:lpstr>
      <vt:lpstr>A127916642K_Latest</vt:lpstr>
      <vt:lpstr>A127916646V</vt:lpstr>
      <vt:lpstr>A127916646V_Data</vt:lpstr>
      <vt:lpstr>A127916646V_Latest</vt:lpstr>
      <vt:lpstr>A127916650K</vt:lpstr>
      <vt:lpstr>A127916650K_Data</vt:lpstr>
      <vt:lpstr>A127916650K_Latest</vt:lpstr>
      <vt:lpstr>A127916654V</vt:lpstr>
      <vt:lpstr>A127916654V_Data</vt:lpstr>
      <vt:lpstr>A127916654V_Latest</vt:lpstr>
      <vt:lpstr>A127916658C</vt:lpstr>
      <vt:lpstr>A127916658C_Data</vt:lpstr>
      <vt:lpstr>A127916658C_Latest</vt:lpstr>
      <vt:lpstr>A127916662V</vt:lpstr>
      <vt:lpstr>A127916662V_Data</vt:lpstr>
      <vt:lpstr>A127916662V_Latest</vt:lpstr>
      <vt:lpstr>A127916666C</vt:lpstr>
      <vt:lpstr>A127916666C_Data</vt:lpstr>
      <vt:lpstr>A127916666C_Latest</vt:lpstr>
      <vt:lpstr>A127916670V</vt:lpstr>
      <vt:lpstr>A127916670V_Data</vt:lpstr>
      <vt:lpstr>A127916670V_Latest</vt:lpstr>
      <vt:lpstr>A127916678L</vt:lpstr>
      <vt:lpstr>A127916678L_Data</vt:lpstr>
      <vt:lpstr>A127916678L_Latest</vt:lpstr>
      <vt:lpstr>A127916682C</vt:lpstr>
      <vt:lpstr>A127916682C_Data</vt:lpstr>
      <vt:lpstr>A127916682C_Latest</vt:lpstr>
      <vt:lpstr>A127916686L</vt:lpstr>
      <vt:lpstr>A127916686L_Data</vt:lpstr>
      <vt:lpstr>A127916686L_Latest</vt:lpstr>
      <vt:lpstr>A127916690C</vt:lpstr>
      <vt:lpstr>A127916690C_Data</vt:lpstr>
      <vt:lpstr>A127916690C_Latest</vt:lpstr>
      <vt:lpstr>A127916694L</vt:lpstr>
      <vt:lpstr>A127916694L_Data</vt:lpstr>
      <vt:lpstr>A127916694L_Latest</vt:lpstr>
      <vt:lpstr>A127916698W</vt:lpstr>
      <vt:lpstr>A127916698W_Data</vt:lpstr>
      <vt:lpstr>A127916698W_Latest</vt:lpstr>
      <vt:lpstr>A127916702A</vt:lpstr>
      <vt:lpstr>A127916702A_Data</vt:lpstr>
      <vt:lpstr>A127916702A_Latest</vt:lpstr>
      <vt:lpstr>A127916706K</vt:lpstr>
      <vt:lpstr>A127916706K_Data</vt:lpstr>
      <vt:lpstr>A127916706K_Latest</vt:lpstr>
      <vt:lpstr>A127916710A</vt:lpstr>
      <vt:lpstr>A127916710A_Data</vt:lpstr>
      <vt:lpstr>A127916710A_Latest</vt:lpstr>
      <vt:lpstr>A127916714K</vt:lpstr>
      <vt:lpstr>A127916714K_Data</vt:lpstr>
      <vt:lpstr>A127916714K_Latest</vt:lpstr>
      <vt:lpstr>A127916718V</vt:lpstr>
      <vt:lpstr>A127916718V_Data</vt:lpstr>
      <vt:lpstr>A127916718V_Latest</vt:lpstr>
      <vt:lpstr>A127916722K</vt:lpstr>
      <vt:lpstr>A127916722K_Data</vt:lpstr>
      <vt:lpstr>A127916722K_Latest</vt:lpstr>
      <vt:lpstr>A127917774F</vt:lpstr>
      <vt:lpstr>A127917774F_Data</vt:lpstr>
      <vt:lpstr>A127917774F_Latest</vt:lpstr>
      <vt:lpstr>A127917778R</vt:lpstr>
      <vt:lpstr>A127917778R_Data</vt:lpstr>
      <vt:lpstr>A127917778R_Latest</vt:lpstr>
      <vt:lpstr>A127917782F</vt:lpstr>
      <vt:lpstr>A127917782F_Data</vt:lpstr>
      <vt:lpstr>A127917782F_Latest</vt:lpstr>
      <vt:lpstr>A127917786R</vt:lpstr>
      <vt:lpstr>A127917786R_Data</vt:lpstr>
      <vt:lpstr>A127917786R_Latest</vt:lpstr>
      <vt:lpstr>A127918062A</vt:lpstr>
      <vt:lpstr>A127918062A_Data</vt:lpstr>
      <vt:lpstr>A127918062A_Latest</vt:lpstr>
      <vt:lpstr>A127918066K</vt:lpstr>
      <vt:lpstr>A127918066K_Data</vt:lpstr>
      <vt:lpstr>A127918066K_Latest</vt:lpstr>
      <vt:lpstr>A127918070A</vt:lpstr>
      <vt:lpstr>A127918070A_Data</vt:lpstr>
      <vt:lpstr>A127918070A_Latest</vt:lpstr>
      <vt:lpstr>A127918074K</vt:lpstr>
      <vt:lpstr>A127918074K_Data</vt:lpstr>
      <vt:lpstr>A127918074K_Latest</vt:lpstr>
      <vt:lpstr>A127918078V</vt:lpstr>
      <vt:lpstr>A127918078V_Data</vt:lpstr>
      <vt:lpstr>A127918078V_Latest</vt:lpstr>
      <vt:lpstr>A127918082K</vt:lpstr>
      <vt:lpstr>A127918082K_Data</vt:lpstr>
      <vt:lpstr>A127918082K_Latest</vt:lpstr>
      <vt:lpstr>A127918086V</vt:lpstr>
      <vt:lpstr>A127918086V_Data</vt:lpstr>
      <vt:lpstr>A127918086V_Latest</vt:lpstr>
      <vt:lpstr>A127918090K</vt:lpstr>
      <vt:lpstr>A127918090K_Data</vt:lpstr>
      <vt:lpstr>A127918090K_Latest</vt:lpstr>
      <vt:lpstr>A127918094V</vt:lpstr>
      <vt:lpstr>A127918094V_Data</vt:lpstr>
      <vt:lpstr>A127918094V_Latest</vt:lpstr>
      <vt:lpstr>A127918098C</vt:lpstr>
      <vt:lpstr>A127918098C_Data</vt:lpstr>
      <vt:lpstr>A127918098C_Latest</vt:lpstr>
      <vt:lpstr>A127918102J</vt:lpstr>
      <vt:lpstr>A127918102J_Data</vt:lpstr>
      <vt:lpstr>A127918102J_Latest</vt:lpstr>
      <vt:lpstr>A127918106T</vt:lpstr>
      <vt:lpstr>A127918106T_Data</vt:lpstr>
      <vt:lpstr>A127918106T_Latest</vt:lpstr>
      <vt:lpstr>A127918110J</vt:lpstr>
      <vt:lpstr>A127918110J_Data</vt:lpstr>
      <vt:lpstr>A127918110J_Latest</vt:lpstr>
      <vt:lpstr>A127918114T</vt:lpstr>
      <vt:lpstr>A127918114T_Data</vt:lpstr>
      <vt:lpstr>A127918114T_Latest</vt:lpstr>
      <vt:lpstr>A127918118A</vt:lpstr>
      <vt:lpstr>A127918118A_Data</vt:lpstr>
      <vt:lpstr>A127918118A_Latest</vt:lpstr>
      <vt:lpstr>A127918122T</vt:lpstr>
      <vt:lpstr>A127918122T_Data</vt:lpstr>
      <vt:lpstr>A127918122T_Latest</vt:lpstr>
      <vt:lpstr>A127918126A</vt:lpstr>
      <vt:lpstr>A127918126A_Data</vt:lpstr>
      <vt:lpstr>A127918126A_Latest</vt:lpstr>
      <vt:lpstr>A127918130T</vt:lpstr>
      <vt:lpstr>A127918130T_Data</vt:lpstr>
      <vt:lpstr>A127918130T_Latest</vt:lpstr>
      <vt:lpstr>A127918134A</vt:lpstr>
      <vt:lpstr>A127918134A_Data</vt:lpstr>
      <vt:lpstr>A127918134A_Latest</vt:lpstr>
      <vt:lpstr>A127918138K</vt:lpstr>
      <vt:lpstr>A127918138K_Data</vt:lpstr>
      <vt:lpstr>A127918138K_Latest</vt:lpstr>
      <vt:lpstr>A127918142A</vt:lpstr>
      <vt:lpstr>A127918142A_Data</vt:lpstr>
      <vt:lpstr>A127918142A_Latest</vt:lpstr>
      <vt:lpstr>A127918146K</vt:lpstr>
      <vt:lpstr>A127918146K_Data</vt:lpstr>
      <vt:lpstr>A127918146K_Latest</vt:lpstr>
      <vt:lpstr>A127918150A</vt:lpstr>
      <vt:lpstr>A127918150A_Data</vt:lpstr>
      <vt:lpstr>A127918150A_Latest</vt:lpstr>
      <vt:lpstr>A127918154K</vt:lpstr>
      <vt:lpstr>A127918154K_Data</vt:lpstr>
      <vt:lpstr>A127918154K_Latest</vt:lpstr>
      <vt:lpstr>A127918158V</vt:lpstr>
      <vt:lpstr>A127918158V_Data</vt:lpstr>
      <vt:lpstr>A127918158V_Latest</vt:lpstr>
      <vt:lpstr>A127918162K</vt:lpstr>
      <vt:lpstr>A127918162K_Data</vt:lpstr>
      <vt:lpstr>A127918162K_Latest</vt:lpstr>
      <vt:lpstr>A127918166V</vt:lpstr>
      <vt:lpstr>A127918166V_Data</vt:lpstr>
      <vt:lpstr>A127918166V_Latest</vt:lpstr>
      <vt:lpstr>A127918170K</vt:lpstr>
      <vt:lpstr>A127918170K_Data</vt:lpstr>
      <vt:lpstr>A127918170K_Latest</vt:lpstr>
      <vt:lpstr>A127918174V</vt:lpstr>
      <vt:lpstr>A127918174V_Data</vt:lpstr>
      <vt:lpstr>A127918174V_Latest</vt:lpstr>
      <vt:lpstr>A127918178C</vt:lpstr>
      <vt:lpstr>A127918178C_Data</vt:lpstr>
      <vt:lpstr>A127918178C_Latest</vt:lpstr>
      <vt:lpstr>A127918182V</vt:lpstr>
      <vt:lpstr>A127918182V_Data</vt:lpstr>
      <vt:lpstr>A127918182V_Latest</vt:lpstr>
      <vt:lpstr>A127918186C</vt:lpstr>
      <vt:lpstr>A127918186C_Data</vt:lpstr>
      <vt:lpstr>A127918186C_Latest</vt:lpstr>
      <vt:lpstr>A127918190V</vt:lpstr>
      <vt:lpstr>A127918190V_Data</vt:lpstr>
      <vt:lpstr>A127918190V_Latest</vt:lpstr>
      <vt:lpstr>A127918194C</vt:lpstr>
      <vt:lpstr>A127918194C_Data</vt:lpstr>
      <vt:lpstr>A127918194C_Latest</vt:lpstr>
      <vt:lpstr>A127918198L</vt:lpstr>
      <vt:lpstr>A127918198L_Data</vt:lpstr>
      <vt:lpstr>A127918198L_Latest</vt:lpstr>
      <vt:lpstr>A127918202T</vt:lpstr>
      <vt:lpstr>A127918202T_Data</vt:lpstr>
      <vt:lpstr>A127918202T_Latest</vt:lpstr>
      <vt:lpstr>A127918206A</vt:lpstr>
      <vt:lpstr>A127918206A_Data</vt:lpstr>
      <vt:lpstr>A127918206A_Latest</vt:lpstr>
      <vt:lpstr>A127918210T</vt:lpstr>
      <vt:lpstr>A127918210T_Data</vt:lpstr>
      <vt:lpstr>A127918210T_Latest</vt:lpstr>
      <vt:lpstr>A127918214A</vt:lpstr>
      <vt:lpstr>A127918214A_Data</vt:lpstr>
      <vt:lpstr>A127918214A_Latest</vt:lpstr>
      <vt:lpstr>A127918218K</vt:lpstr>
      <vt:lpstr>A127918218K_Data</vt:lpstr>
      <vt:lpstr>A127918218K_Latest</vt:lpstr>
      <vt:lpstr>A127918222A</vt:lpstr>
      <vt:lpstr>A127918222A_Data</vt:lpstr>
      <vt:lpstr>A127918222A_Latest</vt:lpstr>
      <vt:lpstr>A127918226K</vt:lpstr>
      <vt:lpstr>A127918226K_Data</vt:lpstr>
      <vt:lpstr>A127918226K_Latest</vt:lpstr>
      <vt:lpstr>A127918230A</vt:lpstr>
      <vt:lpstr>A127918230A_Data</vt:lpstr>
      <vt:lpstr>A127918230A_Latest</vt:lpstr>
      <vt:lpstr>A127918234K</vt:lpstr>
      <vt:lpstr>A127918234K_Data</vt:lpstr>
      <vt:lpstr>A127918234K_Latest</vt:lpstr>
      <vt:lpstr>A127918238V</vt:lpstr>
      <vt:lpstr>A127918238V_Data</vt:lpstr>
      <vt:lpstr>A127918238V_Latest</vt:lpstr>
      <vt:lpstr>A127918242K</vt:lpstr>
      <vt:lpstr>A127918242K_Data</vt:lpstr>
      <vt:lpstr>A127918242K_Latest</vt:lpstr>
      <vt:lpstr>A127918246V</vt:lpstr>
      <vt:lpstr>A127918246V_Data</vt:lpstr>
      <vt:lpstr>A127918246V_Latest</vt:lpstr>
      <vt:lpstr>A127918250K</vt:lpstr>
      <vt:lpstr>A127918250K_Data</vt:lpstr>
      <vt:lpstr>A127918250K_Latest</vt:lpstr>
      <vt:lpstr>A127918254V</vt:lpstr>
      <vt:lpstr>A127918254V_Data</vt:lpstr>
      <vt:lpstr>A127918254V_Latest</vt:lpstr>
      <vt:lpstr>A127918258C</vt:lpstr>
      <vt:lpstr>A127918258C_Data</vt:lpstr>
      <vt:lpstr>A127918258C_Latest</vt:lpstr>
      <vt:lpstr>A127918262V</vt:lpstr>
      <vt:lpstr>A127918262V_Data</vt:lpstr>
      <vt:lpstr>A127918262V_Latest</vt:lpstr>
      <vt:lpstr>A127918266C</vt:lpstr>
      <vt:lpstr>A127918266C_Data</vt:lpstr>
      <vt:lpstr>A127918266C_Latest</vt:lpstr>
      <vt:lpstr>A127918270V</vt:lpstr>
      <vt:lpstr>A127918270V_Data</vt:lpstr>
      <vt:lpstr>A127918270V_Latest</vt:lpstr>
      <vt:lpstr>A127918278L</vt:lpstr>
      <vt:lpstr>A127918278L_Data</vt:lpstr>
      <vt:lpstr>A127918278L_Latest</vt:lpstr>
      <vt:lpstr>A127918282C</vt:lpstr>
      <vt:lpstr>A127918282C_Data</vt:lpstr>
      <vt:lpstr>A127918282C_Latest</vt:lpstr>
      <vt:lpstr>A127918286L</vt:lpstr>
      <vt:lpstr>A127918286L_Data</vt:lpstr>
      <vt:lpstr>A127918286L_Latest</vt:lpstr>
      <vt:lpstr>A127918290C</vt:lpstr>
      <vt:lpstr>A127918290C_Data</vt:lpstr>
      <vt:lpstr>A127918290C_Latest</vt:lpstr>
      <vt:lpstr>A127918294L</vt:lpstr>
      <vt:lpstr>A127918294L_Data</vt:lpstr>
      <vt:lpstr>A127918294L_Latest</vt:lpstr>
      <vt:lpstr>A127918298W</vt:lpstr>
      <vt:lpstr>A127918298W_Data</vt:lpstr>
      <vt:lpstr>A127918298W_Latest</vt:lpstr>
      <vt:lpstr>A127919330C</vt:lpstr>
      <vt:lpstr>A127919330C_Data</vt:lpstr>
      <vt:lpstr>A127919330C_Latest</vt:lpstr>
      <vt:lpstr>A127919334L</vt:lpstr>
      <vt:lpstr>A127919334L_Data</vt:lpstr>
      <vt:lpstr>A127919334L_Latest</vt:lpstr>
      <vt:lpstr>A127919338W</vt:lpstr>
      <vt:lpstr>A127919338W_Data</vt:lpstr>
      <vt:lpstr>A127919338W_Latest</vt:lpstr>
      <vt:lpstr>A127919546R</vt:lpstr>
      <vt:lpstr>A127919546R_Data</vt:lpstr>
      <vt:lpstr>A127919546R_Latest</vt:lpstr>
      <vt:lpstr>A127919550F</vt:lpstr>
      <vt:lpstr>A127919550F_Data</vt:lpstr>
      <vt:lpstr>A127919550F_Latest</vt:lpstr>
      <vt:lpstr>A127919554R</vt:lpstr>
      <vt:lpstr>A127919554R_Data</vt:lpstr>
      <vt:lpstr>A127919554R_Latest</vt:lpstr>
      <vt:lpstr>A127919558X</vt:lpstr>
      <vt:lpstr>A127919558X_Data</vt:lpstr>
      <vt:lpstr>A127919558X_Latest</vt:lpstr>
      <vt:lpstr>A127919562R</vt:lpstr>
      <vt:lpstr>A127919562R_Data</vt:lpstr>
      <vt:lpstr>A127919562R_Latest</vt:lpstr>
      <vt:lpstr>A127919566X</vt:lpstr>
      <vt:lpstr>A127919566X_Data</vt:lpstr>
      <vt:lpstr>A127919566X_Latest</vt:lpstr>
      <vt:lpstr>A127919570R</vt:lpstr>
      <vt:lpstr>A127919570R_Data</vt:lpstr>
      <vt:lpstr>A127919570R_Latest</vt:lpstr>
      <vt:lpstr>A127919578J</vt:lpstr>
      <vt:lpstr>A127919578J_Data</vt:lpstr>
      <vt:lpstr>A127919578J_Latest</vt:lpstr>
      <vt:lpstr>A127919582X</vt:lpstr>
      <vt:lpstr>A127919582X_Data</vt:lpstr>
      <vt:lpstr>A127919582X_Latest</vt:lpstr>
      <vt:lpstr>A127919586J</vt:lpstr>
      <vt:lpstr>A127919586J_Data</vt:lpstr>
      <vt:lpstr>A127919586J_Latest</vt:lpstr>
      <vt:lpstr>A127919590X</vt:lpstr>
      <vt:lpstr>A127919590X_Data</vt:lpstr>
      <vt:lpstr>A127919590X_Latest</vt:lpstr>
      <vt:lpstr>A127919594J</vt:lpstr>
      <vt:lpstr>A127919594J_Data</vt:lpstr>
      <vt:lpstr>A127919594J_Latest</vt:lpstr>
      <vt:lpstr>A127919598T</vt:lpstr>
      <vt:lpstr>A127919598T_Data</vt:lpstr>
      <vt:lpstr>A127919598T_Latest</vt:lpstr>
      <vt:lpstr>A127919602W</vt:lpstr>
      <vt:lpstr>A127919602W_Data</vt:lpstr>
      <vt:lpstr>A127919602W_Latest</vt:lpstr>
      <vt:lpstr>A127919606F</vt:lpstr>
      <vt:lpstr>A127919606F_Data</vt:lpstr>
      <vt:lpstr>A127919606F_Latest</vt:lpstr>
      <vt:lpstr>A127919610W</vt:lpstr>
      <vt:lpstr>A127919610W_Data</vt:lpstr>
      <vt:lpstr>A127919610W_Latest</vt:lpstr>
      <vt:lpstr>A127919614F</vt:lpstr>
      <vt:lpstr>A127919614F_Data</vt:lpstr>
      <vt:lpstr>A127919614F_Latest</vt:lpstr>
      <vt:lpstr>A127919618R</vt:lpstr>
      <vt:lpstr>A127919618R_Data</vt:lpstr>
      <vt:lpstr>A127919618R_Latest</vt:lpstr>
      <vt:lpstr>A127919622F</vt:lpstr>
      <vt:lpstr>A127919622F_Data</vt:lpstr>
      <vt:lpstr>A127919622F_Latest</vt:lpstr>
      <vt:lpstr>A127919626R</vt:lpstr>
      <vt:lpstr>A127919626R_Data</vt:lpstr>
      <vt:lpstr>A127919626R_Latest</vt:lpstr>
      <vt:lpstr>A127919630F</vt:lpstr>
      <vt:lpstr>A127919630F_Data</vt:lpstr>
      <vt:lpstr>A127919630F_Latest</vt:lpstr>
      <vt:lpstr>A127919634R</vt:lpstr>
      <vt:lpstr>A127919634R_Data</vt:lpstr>
      <vt:lpstr>A127919634R_Latest</vt:lpstr>
      <vt:lpstr>A127919638X</vt:lpstr>
      <vt:lpstr>A127919638X_Data</vt:lpstr>
      <vt:lpstr>A127919638X_Latest</vt:lpstr>
      <vt:lpstr>A127919642R</vt:lpstr>
      <vt:lpstr>A127919642R_Data</vt:lpstr>
      <vt:lpstr>A127919642R_Latest</vt:lpstr>
      <vt:lpstr>A127919646X</vt:lpstr>
      <vt:lpstr>A127919646X_Data</vt:lpstr>
      <vt:lpstr>A127919646X_Latest</vt:lpstr>
      <vt:lpstr>A127919650R</vt:lpstr>
      <vt:lpstr>A127919650R_Data</vt:lpstr>
      <vt:lpstr>A127919650R_Latest</vt:lpstr>
      <vt:lpstr>A127919654X</vt:lpstr>
      <vt:lpstr>A127919654X_Data</vt:lpstr>
      <vt:lpstr>A127919654X_Latest</vt:lpstr>
      <vt:lpstr>A127919658J</vt:lpstr>
      <vt:lpstr>A127919658J_Data</vt:lpstr>
      <vt:lpstr>A127919658J_Latest</vt:lpstr>
      <vt:lpstr>A127919662X</vt:lpstr>
      <vt:lpstr>A127919662X_Data</vt:lpstr>
      <vt:lpstr>A127919662X_Latest</vt:lpstr>
      <vt:lpstr>A127919666J</vt:lpstr>
      <vt:lpstr>A127919666J_Data</vt:lpstr>
      <vt:lpstr>A127919666J_Latest</vt:lpstr>
      <vt:lpstr>A127919670X</vt:lpstr>
      <vt:lpstr>A127919670X_Data</vt:lpstr>
      <vt:lpstr>A127919670X_Latest</vt:lpstr>
      <vt:lpstr>A127919674J</vt:lpstr>
      <vt:lpstr>A127919674J_Data</vt:lpstr>
      <vt:lpstr>A127919674J_Latest</vt:lpstr>
      <vt:lpstr>A127919678T</vt:lpstr>
      <vt:lpstr>A127919678T_Data</vt:lpstr>
      <vt:lpstr>A127919678T_Latest</vt:lpstr>
      <vt:lpstr>A127919682J</vt:lpstr>
      <vt:lpstr>A127919682J_Data</vt:lpstr>
      <vt:lpstr>A127919682J_Latest</vt:lpstr>
      <vt:lpstr>A127919686T</vt:lpstr>
      <vt:lpstr>A127919686T_Data</vt:lpstr>
      <vt:lpstr>A127919686T_Latest</vt:lpstr>
      <vt:lpstr>A127919690J</vt:lpstr>
      <vt:lpstr>A127919690J_Data</vt:lpstr>
      <vt:lpstr>A127919690J_Latest</vt:lpstr>
      <vt:lpstr>A127919694T</vt:lpstr>
      <vt:lpstr>A127919694T_Data</vt:lpstr>
      <vt:lpstr>A127919694T_Latest</vt:lpstr>
      <vt:lpstr>A127919698A</vt:lpstr>
      <vt:lpstr>A127919698A_Data</vt:lpstr>
      <vt:lpstr>A127919698A_Latest</vt:lpstr>
      <vt:lpstr>A127919702F</vt:lpstr>
      <vt:lpstr>A127919702F_Data</vt:lpstr>
      <vt:lpstr>A127919702F_Latest</vt:lpstr>
      <vt:lpstr>A127919706R</vt:lpstr>
      <vt:lpstr>A127919706R_Data</vt:lpstr>
      <vt:lpstr>A127919706R_Latest</vt:lpstr>
      <vt:lpstr>A127919710F</vt:lpstr>
      <vt:lpstr>A127919710F_Data</vt:lpstr>
      <vt:lpstr>A127919710F_Latest</vt:lpstr>
      <vt:lpstr>A127919714R</vt:lpstr>
      <vt:lpstr>A127919714R_Data</vt:lpstr>
      <vt:lpstr>A127919714R_Latest</vt:lpstr>
      <vt:lpstr>A127919718X</vt:lpstr>
      <vt:lpstr>A127919718X_Data</vt:lpstr>
      <vt:lpstr>A127919718X_Latest</vt:lpstr>
      <vt:lpstr>A127919722R</vt:lpstr>
      <vt:lpstr>A127919722R_Data</vt:lpstr>
      <vt:lpstr>A127919722R_Latest</vt:lpstr>
      <vt:lpstr>A127919726X</vt:lpstr>
      <vt:lpstr>A127919726X_Data</vt:lpstr>
      <vt:lpstr>A127919726X_Latest</vt:lpstr>
      <vt:lpstr>A127919730R</vt:lpstr>
      <vt:lpstr>A127919730R_Data</vt:lpstr>
      <vt:lpstr>A127919730R_Latest</vt:lpstr>
      <vt:lpstr>A127919734X</vt:lpstr>
      <vt:lpstr>A127919734X_Data</vt:lpstr>
      <vt:lpstr>A127919734X_Latest</vt:lpstr>
      <vt:lpstr>A127919738J</vt:lpstr>
      <vt:lpstr>A127919738J_Data</vt:lpstr>
      <vt:lpstr>A127919738J_Latest</vt:lpstr>
      <vt:lpstr>A127919742X</vt:lpstr>
      <vt:lpstr>A127919742X_Data</vt:lpstr>
      <vt:lpstr>A127919742X_Latest</vt:lpstr>
      <vt:lpstr>A127919746J</vt:lpstr>
      <vt:lpstr>A127919746J_Data</vt:lpstr>
      <vt:lpstr>A127919746J_Latest</vt:lpstr>
      <vt:lpstr>A127919750X</vt:lpstr>
      <vt:lpstr>A127919750X_Data</vt:lpstr>
      <vt:lpstr>A127919750X_Latest</vt:lpstr>
      <vt:lpstr>A127919754J</vt:lpstr>
      <vt:lpstr>A127919754J_Data</vt:lpstr>
      <vt:lpstr>A127919754J_Latest</vt:lpstr>
      <vt:lpstr>A127920690F</vt:lpstr>
      <vt:lpstr>A127920690F_Data</vt:lpstr>
      <vt:lpstr>A127920690F_Latest</vt:lpstr>
      <vt:lpstr>A127920694R</vt:lpstr>
      <vt:lpstr>A127920694R_Data</vt:lpstr>
      <vt:lpstr>A127920694R_Latest</vt:lpstr>
      <vt:lpstr>A127920698X</vt:lpstr>
      <vt:lpstr>A127920698X_Data</vt:lpstr>
      <vt:lpstr>A127920698X_Latest</vt:lpstr>
      <vt:lpstr>A127920702C</vt:lpstr>
      <vt:lpstr>A127920702C_Data</vt:lpstr>
      <vt:lpstr>A127920702C_Latest</vt:lpstr>
      <vt:lpstr>A127920706L</vt:lpstr>
      <vt:lpstr>A127920706L_Data</vt:lpstr>
      <vt:lpstr>A127920706L_Latest</vt:lpstr>
      <vt:lpstr>A127920922F</vt:lpstr>
      <vt:lpstr>A127920922F_Data</vt:lpstr>
      <vt:lpstr>A127920922F_Latest</vt:lpstr>
      <vt:lpstr>A127920926R</vt:lpstr>
      <vt:lpstr>A127920926R_Data</vt:lpstr>
      <vt:lpstr>A127920926R_Latest</vt:lpstr>
      <vt:lpstr>A127920930F</vt:lpstr>
      <vt:lpstr>A127920930F_Data</vt:lpstr>
      <vt:lpstr>A127920930F_Latest</vt:lpstr>
      <vt:lpstr>A127920934R</vt:lpstr>
      <vt:lpstr>A127920934R_Data</vt:lpstr>
      <vt:lpstr>A127920934R_Latest</vt:lpstr>
      <vt:lpstr>A127920938X</vt:lpstr>
      <vt:lpstr>A127920938X_Data</vt:lpstr>
      <vt:lpstr>A127920938X_Latest</vt:lpstr>
      <vt:lpstr>A127920942R</vt:lpstr>
      <vt:lpstr>A127920942R_Data</vt:lpstr>
      <vt:lpstr>A127920942R_Latest</vt:lpstr>
      <vt:lpstr>A127920946X</vt:lpstr>
      <vt:lpstr>A127920946X_Data</vt:lpstr>
      <vt:lpstr>A127920946X_Latest</vt:lpstr>
      <vt:lpstr>A127920950R</vt:lpstr>
      <vt:lpstr>A127920950R_Data</vt:lpstr>
      <vt:lpstr>A127920950R_Latest</vt:lpstr>
      <vt:lpstr>A127920954X</vt:lpstr>
      <vt:lpstr>A127920954X_Data</vt:lpstr>
      <vt:lpstr>A127920954X_Latest</vt:lpstr>
      <vt:lpstr>A127920958J</vt:lpstr>
      <vt:lpstr>A127920958J_Data</vt:lpstr>
      <vt:lpstr>A127920958J_Latest</vt:lpstr>
      <vt:lpstr>A127920962X</vt:lpstr>
      <vt:lpstr>A127920962X_Data</vt:lpstr>
      <vt:lpstr>A127920962X_Latest</vt:lpstr>
      <vt:lpstr>A127920966J</vt:lpstr>
      <vt:lpstr>A127920966J_Data</vt:lpstr>
      <vt:lpstr>A127920966J_Latest</vt:lpstr>
      <vt:lpstr>A127920970X</vt:lpstr>
      <vt:lpstr>A127920970X_Data</vt:lpstr>
      <vt:lpstr>A127920970X_Latest</vt:lpstr>
      <vt:lpstr>A127920974J</vt:lpstr>
      <vt:lpstr>A127920974J_Data</vt:lpstr>
      <vt:lpstr>A127920974J_Latest</vt:lpstr>
      <vt:lpstr>A127920978T</vt:lpstr>
      <vt:lpstr>A127920978T_Data</vt:lpstr>
      <vt:lpstr>A127920978T_Latest</vt:lpstr>
      <vt:lpstr>A127920982J</vt:lpstr>
      <vt:lpstr>A127920982J_Data</vt:lpstr>
      <vt:lpstr>A127920982J_Latest</vt:lpstr>
      <vt:lpstr>A127920986T</vt:lpstr>
      <vt:lpstr>A127920986T_Data</vt:lpstr>
      <vt:lpstr>A127920986T_Latest</vt:lpstr>
      <vt:lpstr>A127920990J</vt:lpstr>
      <vt:lpstr>A127920990J_Data</vt:lpstr>
      <vt:lpstr>A127920990J_Latest</vt:lpstr>
      <vt:lpstr>A127920994T</vt:lpstr>
      <vt:lpstr>A127920994T_Data</vt:lpstr>
      <vt:lpstr>A127920994T_Latest</vt:lpstr>
      <vt:lpstr>A127920998A</vt:lpstr>
      <vt:lpstr>A127920998A_Data</vt:lpstr>
      <vt:lpstr>A127920998A_Latest</vt:lpstr>
      <vt:lpstr>A127921002J</vt:lpstr>
      <vt:lpstr>A127921002J_Data</vt:lpstr>
      <vt:lpstr>A127921002J_Latest</vt:lpstr>
      <vt:lpstr>A127921006T</vt:lpstr>
      <vt:lpstr>A127921006T_Data</vt:lpstr>
      <vt:lpstr>A127921006T_Latest</vt:lpstr>
      <vt:lpstr>A127921010J</vt:lpstr>
      <vt:lpstr>A127921010J_Data</vt:lpstr>
      <vt:lpstr>A127921010J_Latest</vt:lpstr>
      <vt:lpstr>A127921014T</vt:lpstr>
      <vt:lpstr>A127921014T_Data</vt:lpstr>
      <vt:lpstr>A127921014T_Latest</vt:lpstr>
      <vt:lpstr>A127921018A</vt:lpstr>
      <vt:lpstr>A127921018A_Data</vt:lpstr>
      <vt:lpstr>A127921018A_Latest</vt:lpstr>
      <vt:lpstr>A127921026A</vt:lpstr>
      <vt:lpstr>A127921026A_Data</vt:lpstr>
      <vt:lpstr>A127921026A_Latest</vt:lpstr>
      <vt:lpstr>A127921030T</vt:lpstr>
      <vt:lpstr>A127921030T_Data</vt:lpstr>
      <vt:lpstr>A127921030T_Latest</vt:lpstr>
      <vt:lpstr>A127921034A</vt:lpstr>
      <vt:lpstr>A127921034A_Data</vt:lpstr>
      <vt:lpstr>A127921034A_Latest</vt:lpstr>
      <vt:lpstr>A127921038K</vt:lpstr>
      <vt:lpstr>A127921038K_Data</vt:lpstr>
      <vt:lpstr>A127921038K_Latest</vt:lpstr>
      <vt:lpstr>A127921042A</vt:lpstr>
      <vt:lpstr>A127921042A_Data</vt:lpstr>
      <vt:lpstr>A127921042A_Latest</vt:lpstr>
      <vt:lpstr>A127921046K</vt:lpstr>
      <vt:lpstr>A127921046K_Data</vt:lpstr>
      <vt:lpstr>A127921046K_Latest</vt:lpstr>
      <vt:lpstr>A127921050A</vt:lpstr>
      <vt:lpstr>A127921050A_Data</vt:lpstr>
      <vt:lpstr>A127921050A_Latest</vt:lpstr>
      <vt:lpstr>A127921054K</vt:lpstr>
      <vt:lpstr>A127921054K_Data</vt:lpstr>
      <vt:lpstr>A127921054K_Latest</vt:lpstr>
      <vt:lpstr>A127921058V</vt:lpstr>
      <vt:lpstr>A127921058V_Data</vt:lpstr>
      <vt:lpstr>A127921058V_Latest</vt:lpstr>
      <vt:lpstr>A127921062K</vt:lpstr>
      <vt:lpstr>A127921062K_Data</vt:lpstr>
      <vt:lpstr>A127921062K_Latest</vt:lpstr>
      <vt:lpstr>A127921066V</vt:lpstr>
      <vt:lpstr>A127921066V_Data</vt:lpstr>
      <vt:lpstr>A127921066V_Latest</vt:lpstr>
      <vt:lpstr>A127921070K</vt:lpstr>
      <vt:lpstr>A127921070K_Data</vt:lpstr>
      <vt:lpstr>A127921070K_Latest</vt:lpstr>
      <vt:lpstr>A127921074V</vt:lpstr>
      <vt:lpstr>A127921074V_Data</vt:lpstr>
      <vt:lpstr>A127921074V_Latest</vt:lpstr>
      <vt:lpstr>A127921078C</vt:lpstr>
      <vt:lpstr>A127921078C_Data</vt:lpstr>
      <vt:lpstr>A127921078C_Latest</vt:lpstr>
      <vt:lpstr>A127921082V</vt:lpstr>
      <vt:lpstr>A127921082V_Data</vt:lpstr>
      <vt:lpstr>A127921082V_Latest</vt:lpstr>
      <vt:lpstr>A127921086C</vt:lpstr>
      <vt:lpstr>A127921086C_Data</vt:lpstr>
      <vt:lpstr>A127921086C_Latest</vt:lpstr>
      <vt:lpstr>A127921090V</vt:lpstr>
      <vt:lpstr>A127921090V_Data</vt:lpstr>
      <vt:lpstr>A127921090V_Latest</vt:lpstr>
      <vt:lpstr>A127921094C</vt:lpstr>
      <vt:lpstr>A127921094C_Data</vt:lpstr>
      <vt:lpstr>A127921094C_Latest</vt:lpstr>
      <vt:lpstr>A127921098L</vt:lpstr>
      <vt:lpstr>A127921098L_Data</vt:lpstr>
      <vt:lpstr>A127921098L_Latest</vt:lpstr>
      <vt:lpstr>A127921102T</vt:lpstr>
      <vt:lpstr>A127921102T_Data</vt:lpstr>
      <vt:lpstr>A127921102T_Latest</vt:lpstr>
      <vt:lpstr>A127921106A</vt:lpstr>
      <vt:lpstr>A127921106A_Data</vt:lpstr>
      <vt:lpstr>A127921106A_Latest</vt:lpstr>
      <vt:lpstr>A127921110T</vt:lpstr>
      <vt:lpstr>A127921110T_Data</vt:lpstr>
      <vt:lpstr>A127921110T_Latest</vt:lpstr>
      <vt:lpstr>A127921114A</vt:lpstr>
      <vt:lpstr>A127921114A_Data</vt:lpstr>
      <vt:lpstr>A127921114A_Latest</vt:lpstr>
      <vt:lpstr>A127921118K</vt:lpstr>
      <vt:lpstr>A127921118K_Data</vt:lpstr>
      <vt:lpstr>A127921118K_Latest</vt:lpstr>
      <vt:lpstr>A127921122A</vt:lpstr>
      <vt:lpstr>A127921122A_Data</vt:lpstr>
      <vt:lpstr>A127921122A_Latest</vt:lpstr>
      <vt:lpstr>A127921126K</vt:lpstr>
      <vt:lpstr>A127921126K_Data</vt:lpstr>
      <vt:lpstr>A127921126K_Latest</vt:lpstr>
      <vt:lpstr>A127921130A</vt:lpstr>
      <vt:lpstr>A127921130A_Data</vt:lpstr>
      <vt:lpstr>A127921130A_Latest</vt:lpstr>
      <vt:lpstr>A127921134K</vt:lpstr>
      <vt:lpstr>A127921134K_Data</vt:lpstr>
      <vt:lpstr>A127921134K_Latest</vt:lpstr>
      <vt:lpstr>A127921138V</vt:lpstr>
      <vt:lpstr>A127921138V_Data</vt:lpstr>
      <vt:lpstr>A127921138V_Latest</vt:lpstr>
      <vt:lpstr>A127921142K</vt:lpstr>
      <vt:lpstr>A127921142K_Data</vt:lpstr>
      <vt:lpstr>A127921142K_Latest</vt:lpstr>
      <vt:lpstr>A127921146V</vt:lpstr>
      <vt:lpstr>A127921146V_Data</vt:lpstr>
      <vt:lpstr>A127921146V_Latest</vt:lpstr>
      <vt:lpstr>A127921150K</vt:lpstr>
      <vt:lpstr>A127921150K_Data</vt:lpstr>
      <vt:lpstr>A127921150K_Latest</vt:lpstr>
      <vt:lpstr>A127922262W</vt:lpstr>
      <vt:lpstr>A127922262W_Data</vt:lpstr>
      <vt:lpstr>A127922262W_Latest</vt:lpstr>
      <vt:lpstr>A127922266F</vt:lpstr>
      <vt:lpstr>A127922266F_Data</vt:lpstr>
      <vt:lpstr>A127922266F_Latest</vt:lpstr>
      <vt:lpstr>A127922502W</vt:lpstr>
      <vt:lpstr>A127922502W_Data</vt:lpstr>
      <vt:lpstr>A127922502W_Latest</vt:lpstr>
      <vt:lpstr>A127922506F</vt:lpstr>
      <vt:lpstr>A127922506F_Data</vt:lpstr>
      <vt:lpstr>A127922506F_Latest</vt:lpstr>
      <vt:lpstr>A127922510W</vt:lpstr>
      <vt:lpstr>A127922510W_Data</vt:lpstr>
      <vt:lpstr>A127922510W_Latest</vt:lpstr>
      <vt:lpstr>A127922518R</vt:lpstr>
      <vt:lpstr>A127922518R_Data</vt:lpstr>
      <vt:lpstr>A127922518R_Latest</vt:lpstr>
      <vt:lpstr>A127922522F</vt:lpstr>
      <vt:lpstr>A127922522F_Data</vt:lpstr>
      <vt:lpstr>A127922522F_Latest</vt:lpstr>
      <vt:lpstr>A127922526R</vt:lpstr>
      <vt:lpstr>A127922526R_Data</vt:lpstr>
      <vt:lpstr>A127922526R_Latest</vt:lpstr>
      <vt:lpstr>A127922530F</vt:lpstr>
      <vt:lpstr>A127922530F_Data</vt:lpstr>
      <vt:lpstr>A127922530F_Latest</vt:lpstr>
      <vt:lpstr>A127922534R</vt:lpstr>
      <vt:lpstr>A127922534R_Data</vt:lpstr>
      <vt:lpstr>A127922534R_Latest</vt:lpstr>
      <vt:lpstr>A127922538X</vt:lpstr>
      <vt:lpstr>A127922538X_Data</vt:lpstr>
      <vt:lpstr>A127922538X_Latest</vt:lpstr>
      <vt:lpstr>A127922542R</vt:lpstr>
      <vt:lpstr>A127922542R_Data</vt:lpstr>
      <vt:lpstr>A127922542R_Latest</vt:lpstr>
      <vt:lpstr>A127922546X</vt:lpstr>
      <vt:lpstr>A127922546X_Data</vt:lpstr>
      <vt:lpstr>A127922546X_Latest</vt:lpstr>
      <vt:lpstr>A127922550R</vt:lpstr>
      <vt:lpstr>A127922550R_Data</vt:lpstr>
      <vt:lpstr>A127922550R_Latest</vt:lpstr>
      <vt:lpstr>A127922554X</vt:lpstr>
      <vt:lpstr>A127922554X_Data</vt:lpstr>
      <vt:lpstr>A127922554X_Latest</vt:lpstr>
      <vt:lpstr>A127922558J</vt:lpstr>
      <vt:lpstr>A127922558J_Data</vt:lpstr>
      <vt:lpstr>A127922558J_Latest</vt:lpstr>
      <vt:lpstr>A127922562X</vt:lpstr>
      <vt:lpstr>A127922562X_Data</vt:lpstr>
      <vt:lpstr>A127922562X_Latest</vt:lpstr>
      <vt:lpstr>A127922566J</vt:lpstr>
      <vt:lpstr>A127922566J_Data</vt:lpstr>
      <vt:lpstr>A127922566J_Latest</vt:lpstr>
      <vt:lpstr>A127922570X</vt:lpstr>
      <vt:lpstr>A127922570X_Data</vt:lpstr>
      <vt:lpstr>A127922570X_Latest</vt:lpstr>
      <vt:lpstr>A127922574J</vt:lpstr>
      <vt:lpstr>A127922574J_Data</vt:lpstr>
      <vt:lpstr>A127922574J_Latest</vt:lpstr>
      <vt:lpstr>A127922578T</vt:lpstr>
      <vt:lpstr>A127922578T_Data</vt:lpstr>
      <vt:lpstr>A127922578T_Latest</vt:lpstr>
      <vt:lpstr>A127922582J</vt:lpstr>
      <vt:lpstr>A127922582J_Data</vt:lpstr>
      <vt:lpstr>A127922582J_Latest</vt:lpstr>
      <vt:lpstr>A127922586T</vt:lpstr>
      <vt:lpstr>A127922586T_Data</vt:lpstr>
      <vt:lpstr>A127922586T_Latest</vt:lpstr>
      <vt:lpstr>A127922590J</vt:lpstr>
      <vt:lpstr>A127922590J_Data</vt:lpstr>
      <vt:lpstr>A127922590J_Latest</vt:lpstr>
      <vt:lpstr>A127922594T</vt:lpstr>
      <vt:lpstr>A127922594T_Data</vt:lpstr>
      <vt:lpstr>A127922594T_Latest</vt:lpstr>
      <vt:lpstr>A127922598A</vt:lpstr>
      <vt:lpstr>A127922598A_Data</vt:lpstr>
      <vt:lpstr>A127922598A_Latest</vt:lpstr>
      <vt:lpstr>A127922602F</vt:lpstr>
      <vt:lpstr>A127922602F_Data</vt:lpstr>
      <vt:lpstr>A127922602F_Latest</vt:lpstr>
      <vt:lpstr>A127922606R</vt:lpstr>
      <vt:lpstr>A127922606R_Data</vt:lpstr>
      <vt:lpstr>A127922606R_Latest</vt:lpstr>
      <vt:lpstr>A127922610F</vt:lpstr>
      <vt:lpstr>A127922610F_Data</vt:lpstr>
      <vt:lpstr>A127922610F_Latest</vt:lpstr>
      <vt:lpstr>A127922614R</vt:lpstr>
      <vt:lpstr>A127922614R_Data</vt:lpstr>
      <vt:lpstr>A127922614R_Latest</vt:lpstr>
      <vt:lpstr>A127922618X</vt:lpstr>
      <vt:lpstr>A127922618X_Data</vt:lpstr>
      <vt:lpstr>A127922618X_Latest</vt:lpstr>
      <vt:lpstr>A127922622R</vt:lpstr>
      <vt:lpstr>A127922622R_Data</vt:lpstr>
      <vt:lpstr>A127922622R_Latest</vt:lpstr>
      <vt:lpstr>A127922626X</vt:lpstr>
      <vt:lpstr>A127922626X_Data</vt:lpstr>
      <vt:lpstr>A127922626X_Latest</vt:lpstr>
      <vt:lpstr>A127922630R</vt:lpstr>
      <vt:lpstr>A127922630R_Data</vt:lpstr>
      <vt:lpstr>A127922630R_Latest</vt:lpstr>
      <vt:lpstr>A127922634X</vt:lpstr>
      <vt:lpstr>A127922634X_Data</vt:lpstr>
      <vt:lpstr>A127922634X_Latest</vt:lpstr>
      <vt:lpstr>A127922638J</vt:lpstr>
      <vt:lpstr>A127922638J_Data</vt:lpstr>
      <vt:lpstr>A127922638J_Latest</vt:lpstr>
      <vt:lpstr>A127922642X</vt:lpstr>
      <vt:lpstr>A127922642X_Data</vt:lpstr>
      <vt:lpstr>A127922642X_Latest</vt:lpstr>
      <vt:lpstr>A127922646J</vt:lpstr>
      <vt:lpstr>A127922646J_Data</vt:lpstr>
      <vt:lpstr>A127922646J_Latest</vt:lpstr>
      <vt:lpstr>A127922650X</vt:lpstr>
      <vt:lpstr>A127922650X_Data</vt:lpstr>
      <vt:lpstr>A127922650X_Latest</vt:lpstr>
      <vt:lpstr>A127922654J</vt:lpstr>
      <vt:lpstr>A127922654J_Data</vt:lpstr>
      <vt:lpstr>A127922654J_Latest</vt:lpstr>
      <vt:lpstr>A127922658T</vt:lpstr>
      <vt:lpstr>A127922658T_Data</vt:lpstr>
      <vt:lpstr>A127922658T_Latest</vt:lpstr>
      <vt:lpstr>A127922662J</vt:lpstr>
      <vt:lpstr>A127922662J_Data</vt:lpstr>
      <vt:lpstr>A127922662J_Latest</vt:lpstr>
      <vt:lpstr>A127922670J</vt:lpstr>
      <vt:lpstr>A127922670J_Data</vt:lpstr>
      <vt:lpstr>A127922670J_Latest</vt:lpstr>
      <vt:lpstr>A127922674T</vt:lpstr>
      <vt:lpstr>A127922674T_Data</vt:lpstr>
      <vt:lpstr>A127922674T_Latest</vt:lpstr>
      <vt:lpstr>A127922678A</vt:lpstr>
      <vt:lpstr>A127922678A_Data</vt:lpstr>
      <vt:lpstr>A127922678A_Latest</vt:lpstr>
      <vt:lpstr>A127922682T</vt:lpstr>
      <vt:lpstr>A127922682T_Data</vt:lpstr>
      <vt:lpstr>A127922682T_Latest</vt:lpstr>
      <vt:lpstr>A127922686A</vt:lpstr>
      <vt:lpstr>A127922686A_Data</vt:lpstr>
      <vt:lpstr>A127922686A_Latest</vt:lpstr>
      <vt:lpstr>A127922690T</vt:lpstr>
      <vt:lpstr>A127922690T_Data</vt:lpstr>
      <vt:lpstr>A127922690T_Latest</vt:lpstr>
      <vt:lpstr>A127922694A</vt:lpstr>
      <vt:lpstr>A127922694A_Data</vt:lpstr>
      <vt:lpstr>A127922694A_Latest</vt:lpstr>
      <vt:lpstr>A127922698K</vt:lpstr>
      <vt:lpstr>A127922698K_Data</vt:lpstr>
      <vt:lpstr>A127922698K_Latest</vt:lpstr>
      <vt:lpstr>A127922702R</vt:lpstr>
      <vt:lpstr>A127922702R_Data</vt:lpstr>
      <vt:lpstr>A127922702R_Latest</vt:lpstr>
      <vt:lpstr>A127922706X</vt:lpstr>
      <vt:lpstr>A127922706X_Data</vt:lpstr>
      <vt:lpstr>A127922706X_Latest</vt:lpstr>
      <vt:lpstr>A127922710R</vt:lpstr>
      <vt:lpstr>A127922710R_Data</vt:lpstr>
      <vt:lpstr>A127922710R_Latest</vt:lpstr>
      <vt:lpstr>A127922714X</vt:lpstr>
      <vt:lpstr>A127922714X_Data</vt:lpstr>
      <vt:lpstr>A127922714X_Latest</vt:lpstr>
      <vt:lpstr>A127922718J</vt:lpstr>
      <vt:lpstr>A127922718J_Data</vt:lpstr>
      <vt:lpstr>A127922718J_Latest</vt:lpstr>
      <vt:lpstr>A127922722X</vt:lpstr>
      <vt:lpstr>A127922722X_Data</vt:lpstr>
      <vt:lpstr>A127922722X_Latest</vt:lpstr>
      <vt:lpstr>A127922726J</vt:lpstr>
      <vt:lpstr>A127922726J_Data</vt:lpstr>
      <vt:lpstr>A127922726J_Latest</vt:lpstr>
      <vt:lpstr>A127922730X</vt:lpstr>
      <vt:lpstr>A127922730X_Data</vt:lpstr>
      <vt:lpstr>A127922730X_Latest</vt:lpstr>
      <vt:lpstr>A127922734J</vt:lpstr>
      <vt:lpstr>A127922734J_Data</vt:lpstr>
      <vt:lpstr>A127922734J_Latest</vt:lpstr>
      <vt:lpstr>A127922738T</vt:lpstr>
      <vt:lpstr>A127922738T_Data</vt:lpstr>
      <vt:lpstr>A127922738T_Latest</vt:lpstr>
      <vt:lpstr>A127922754T</vt:lpstr>
      <vt:lpstr>A127922754T_Data</vt:lpstr>
      <vt:lpstr>A127922754T_Latest</vt:lpstr>
      <vt:lpstr>A127923766V</vt:lpstr>
      <vt:lpstr>A127923766V_Data</vt:lpstr>
      <vt:lpstr>A127923766V_Latest</vt:lpstr>
      <vt:lpstr>A127923770K</vt:lpstr>
      <vt:lpstr>A127923770K_Data</vt:lpstr>
      <vt:lpstr>A127923770K_Latest</vt:lpstr>
      <vt:lpstr>A127923774V</vt:lpstr>
      <vt:lpstr>A127923774V_Data</vt:lpstr>
      <vt:lpstr>A127923774V_Latest</vt:lpstr>
      <vt:lpstr>A127923778C</vt:lpstr>
      <vt:lpstr>A127923778C_Data</vt:lpstr>
      <vt:lpstr>A127923778C_Latest</vt:lpstr>
      <vt:lpstr>A127923782V</vt:lpstr>
      <vt:lpstr>A127923782V_Data</vt:lpstr>
      <vt:lpstr>A127923782V_Latest</vt:lpstr>
      <vt:lpstr>A127923786C</vt:lpstr>
      <vt:lpstr>A127923786C_Data</vt:lpstr>
      <vt:lpstr>A127923786C_Latest</vt:lpstr>
      <vt:lpstr>A127923790V</vt:lpstr>
      <vt:lpstr>A127923790V_Data</vt:lpstr>
      <vt:lpstr>A127923790V_Latest</vt:lpstr>
      <vt:lpstr>A127923794C</vt:lpstr>
      <vt:lpstr>A127923794C_Data</vt:lpstr>
      <vt:lpstr>A127923794C_Latest</vt:lpstr>
      <vt:lpstr>A127924006W</vt:lpstr>
      <vt:lpstr>A127924006W_Data</vt:lpstr>
      <vt:lpstr>A127924006W_Latest</vt:lpstr>
      <vt:lpstr>A127924010L</vt:lpstr>
      <vt:lpstr>A127924010L_Data</vt:lpstr>
      <vt:lpstr>A127924010L_Latest</vt:lpstr>
      <vt:lpstr>A127924014W</vt:lpstr>
      <vt:lpstr>A127924014W_Data</vt:lpstr>
      <vt:lpstr>A127924014W_Latest</vt:lpstr>
      <vt:lpstr>A127924018F</vt:lpstr>
      <vt:lpstr>A127924018F_Data</vt:lpstr>
      <vt:lpstr>A127924018F_Latest</vt:lpstr>
      <vt:lpstr>A127924022W</vt:lpstr>
      <vt:lpstr>A127924022W_Data</vt:lpstr>
      <vt:lpstr>A127924022W_Latest</vt:lpstr>
      <vt:lpstr>A127924026F</vt:lpstr>
      <vt:lpstr>A127924026F_Data</vt:lpstr>
      <vt:lpstr>A127924026F_Latest</vt:lpstr>
      <vt:lpstr>A127924030W</vt:lpstr>
      <vt:lpstr>A127924030W_Data</vt:lpstr>
      <vt:lpstr>A127924030W_Latest</vt:lpstr>
      <vt:lpstr>A127924034F</vt:lpstr>
      <vt:lpstr>A127924034F_Data</vt:lpstr>
      <vt:lpstr>A127924034F_Latest</vt:lpstr>
      <vt:lpstr>A127924038R</vt:lpstr>
      <vt:lpstr>A127924038R_Data</vt:lpstr>
      <vt:lpstr>A127924038R_Latest</vt:lpstr>
      <vt:lpstr>A127924042F</vt:lpstr>
      <vt:lpstr>A127924042F_Data</vt:lpstr>
      <vt:lpstr>A127924042F_Latest</vt:lpstr>
      <vt:lpstr>A127924046R</vt:lpstr>
      <vt:lpstr>A127924046R_Data</vt:lpstr>
      <vt:lpstr>A127924046R_Latest</vt:lpstr>
      <vt:lpstr>A127924050F</vt:lpstr>
      <vt:lpstr>A127924050F_Data</vt:lpstr>
      <vt:lpstr>A127924050F_Latest</vt:lpstr>
      <vt:lpstr>A127924054R</vt:lpstr>
      <vt:lpstr>A127924054R_Data</vt:lpstr>
      <vt:lpstr>A127924054R_Latest</vt:lpstr>
      <vt:lpstr>A127924058X</vt:lpstr>
      <vt:lpstr>A127924058X_Data</vt:lpstr>
      <vt:lpstr>A127924058X_Latest</vt:lpstr>
      <vt:lpstr>A127924062R</vt:lpstr>
      <vt:lpstr>A127924062R_Data</vt:lpstr>
      <vt:lpstr>A127924062R_Latest</vt:lpstr>
      <vt:lpstr>A127924066X</vt:lpstr>
      <vt:lpstr>A127924066X_Data</vt:lpstr>
      <vt:lpstr>A127924066X_Latest</vt:lpstr>
      <vt:lpstr>A127924070R</vt:lpstr>
      <vt:lpstr>A127924070R_Data</vt:lpstr>
      <vt:lpstr>A127924070R_Latest</vt:lpstr>
      <vt:lpstr>A127924074X</vt:lpstr>
      <vt:lpstr>A127924074X_Data</vt:lpstr>
      <vt:lpstr>A127924074X_Latest</vt:lpstr>
      <vt:lpstr>A127924078J</vt:lpstr>
      <vt:lpstr>A127924078J_Data</vt:lpstr>
      <vt:lpstr>A127924078J_Latest</vt:lpstr>
      <vt:lpstr>A127924082X</vt:lpstr>
      <vt:lpstr>A127924082X_Data</vt:lpstr>
      <vt:lpstr>A127924082X_Latest</vt:lpstr>
      <vt:lpstr>A127924086J</vt:lpstr>
      <vt:lpstr>A127924086J_Data</vt:lpstr>
      <vt:lpstr>A127924086J_Latest</vt:lpstr>
      <vt:lpstr>A127924090X</vt:lpstr>
      <vt:lpstr>A127924090X_Data</vt:lpstr>
      <vt:lpstr>A127924090X_Latest</vt:lpstr>
      <vt:lpstr>A127924094J</vt:lpstr>
      <vt:lpstr>A127924094J_Data</vt:lpstr>
      <vt:lpstr>A127924094J_Latest</vt:lpstr>
      <vt:lpstr>A127924098T</vt:lpstr>
      <vt:lpstr>A127924098T_Data</vt:lpstr>
      <vt:lpstr>A127924098T_Latest</vt:lpstr>
      <vt:lpstr>A127924102W</vt:lpstr>
      <vt:lpstr>A127924102W_Data</vt:lpstr>
      <vt:lpstr>A127924102W_Latest</vt:lpstr>
      <vt:lpstr>A127924106F</vt:lpstr>
      <vt:lpstr>A127924106F_Data</vt:lpstr>
      <vt:lpstr>A127924106F_Latest</vt:lpstr>
      <vt:lpstr>A127924110W</vt:lpstr>
      <vt:lpstr>A127924110W_Data</vt:lpstr>
      <vt:lpstr>A127924110W_Latest</vt:lpstr>
      <vt:lpstr>A127924114F</vt:lpstr>
      <vt:lpstr>A127924114F_Data</vt:lpstr>
      <vt:lpstr>A127924114F_Latest</vt:lpstr>
      <vt:lpstr>A127924118R</vt:lpstr>
      <vt:lpstr>A127924118R_Data</vt:lpstr>
      <vt:lpstr>A127924118R_Latest</vt:lpstr>
      <vt:lpstr>A127924122F</vt:lpstr>
      <vt:lpstr>A127924122F_Data</vt:lpstr>
      <vt:lpstr>A127924122F_Latest</vt:lpstr>
      <vt:lpstr>A127924126R</vt:lpstr>
      <vt:lpstr>A127924126R_Data</vt:lpstr>
      <vt:lpstr>A127924126R_Latest</vt:lpstr>
      <vt:lpstr>A127924130F</vt:lpstr>
      <vt:lpstr>A127924130F_Data</vt:lpstr>
      <vt:lpstr>A127924130F_Latest</vt:lpstr>
      <vt:lpstr>A127924134R</vt:lpstr>
      <vt:lpstr>A127924134R_Data</vt:lpstr>
      <vt:lpstr>A127924134R_Latest</vt:lpstr>
      <vt:lpstr>A127924138X</vt:lpstr>
      <vt:lpstr>A127924138X_Data</vt:lpstr>
      <vt:lpstr>A127924138X_Latest</vt:lpstr>
      <vt:lpstr>A127924142R</vt:lpstr>
      <vt:lpstr>A127924142R_Data</vt:lpstr>
      <vt:lpstr>A127924142R_Latest</vt:lpstr>
      <vt:lpstr>A127924146X</vt:lpstr>
      <vt:lpstr>A127924146X_Data</vt:lpstr>
      <vt:lpstr>A127924146X_Latest</vt:lpstr>
      <vt:lpstr>A127924150R</vt:lpstr>
      <vt:lpstr>A127924150R_Data</vt:lpstr>
      <vt:lpstr>A127924150R_Latest</vt:lpstr>
      <vt:lpstr>A127924154X</vt:lpstr>
      <vt:lpstr>A127924154X_Data</vt:lpstr>
      <vt:lpstr>A127924154X_Latest</vt:lpstr>
      <vt:lpstr>A127924158J</vt:lpstr>
      <vt:lpstr>A127924158J_Data</vt:lpstr>
      <vt:lpstr>A127924158J_Latest</vt:lpstr>
      <vt:lpstr>A127924162X</vt:lpstr>
      <vt:lpstr>A127924162X_Data</vt:lpstr>
      <vt:lpstr>A127924162X_Latest</vt:lpstr>
      <vt:lpstr>A127924166J</vt:lpstr>
      <vt:lpstr>A127924166J_Data</vt:lpstr>
      <vt:lpstr>A127924166J_Latest</vt:lpstr>
      <vt:lpstr>A127924170X</vt:lpstr>
      <vt:lpstr>A127924170X_Data</vt:lpstr>
      <vt:lpstr>A127924170X_Latest</vt:lpstr>
      <vt:lpstr>A127924174J</vt:lpstr>
      <vt:lpstr>A127924174J_Data</vt:lpstr>
      <vt:lpstr>A127924174J_Latest</vt:lpstr>
      <vt:lpstr>A127924178T</vt:lpstr>
      <vt:lpstr>A127924178T_Data</vt:lpstr>
      <vt:lpstr>A127924178T_Latest</vt:lpstr>
      <vt:lpstr>A127924182J</vt:lpstr>
      <vt:lpstr>A127924182J_Data</vt:lpstr>
      <vt:lpstr>A127924182J_Latest</vt:lpstr>
      <vt:lpstr>A127924186T</vt:lpstr>
      <vt:lpstr>A127924186T_Data</vt:lpstr>
      <vt:lpstr>A127924186T_Latest</vt:lpstr>
      <vt:lpstr>A127924190J</vt:lpstr>
      <vt:lpstr>A127924190J_Data</vt:lpstr>
      <vt:lpstr>A127924190J_Latest</vt:lpstr>
      <vt:lpstr>A127924194T</vt:lpstr>
      <vt:lpstr>A127924194T_Data</vt:lpstr>
      <vt:lpstr>A127924194T_Latest</vt:lpstr>
      <vt:lpstr>A127924198A</vt:lpstr>
      <vt:lpstr>A127924198A_Data</vt:lpstr>
      <vt:lpstr>A127924198A_Latest</vt:lpstr>
      <vt:lpstr>A127924202F</vt:lpstr>
      <vt:lpstr>A127924202F_Data</vt:lpstr>
      <vt:lpstr>A127924202F_Latest</vt:lpstr>
      <vt:lpstr>A127924206R</vt:lpstr>
      <vt:lpstr>A127924206R_Data</vt:lpstr>
      <vt:lpstr>A127924206R_Latest</vt:lpstr>
      <vt:lpstr>A127924210F</vt:lpstr>
      <vt:lpstr>A127924210F_Data</vt:lpstr>
      <vt:lpstr>A127924210F_Latest</vt:lpstr>
      <vt:lpstr>A127924214R</vt:lpstr>
      <vt:lpstr>A127924214R_Data</vt:lpstr>
      <vt:lpstr>A127924214R_Latest</vt:lpstr>
      <vt:lpstr>A127924218X</vt:lpstr>
      <vt:lpstr>A127924218X_Data</vt:lpstr>
      <vt:lpstr>A127924218X_Latest</vt:lpstr>
      <vt:lpstr>A127924222R</vt:lpstr>
      <vt:lpstr>A127924222R_Data</vt:lpstr>
      <vt:lpstr>A127924222R_Latest</vt:lpstr>
      <vt:lpstr>A127924226X</vt:lpstr>
      <vt:lpstr>A127924226X_Data</vt:lpstr>
      <vt:lpstr>A127924226X_Latest</vt:lpstr>
      <vt:lpstr>A127924230R</vt:lpstr>
      <vt:lpstr>A127924230R_Data</vt:lpstr>
      <vt:lpstr>A127924230R_Latest</vt:lpstr>
      <vt:lpstr>A127924234X</vt:lpstr>
      <vt:lpstr>A127924234X_Data</vt:lpstr>
      <vt:lpstr>A127924234X_Latest</vt:lpstr>
      <vt:lpstr>A127924238J</vt:lpstr>
      <vt:lpstr>A127924238J_Data</vt:lpstr>
      <vt:lpstr>A127924238J_Latest</vt:lpstr>
      <vt:lpstr>A127924242X</vt:lpstr>
      <vt:lpstr>A127924242X_Data</vt:lpstr>
      <vt:lpstr>A127924242X_Latest</vt:lpstr>
      <vt:lpstr>A127924246J</vt:lpstr>
      <vt:lpstr>A127924246J_Data</vt:lpstr>
      <vt:lpstr>A127924246J_Latest</vt:lpstr>
      <vt:lpstr>A127924250X</vt:lpstr>
      <vt:lpstr>A127924250X_Data</vt:lpstr>
      <vt:lpstr>A127924250X_Latest</vt:lpstr>
      <vt:lpstr>A127924254J</vt:lpstr>
      <vt:lpstr>A127924254J_Data</vt:lpstr>
      <vt:lpstr>A127924254J_Latest</vt:lpstr>
      <vt:lpstr>A127924258T</vt:lpstr>
      <vt:lpstr>A127924258T_Data</vt:lpstr>
      <vt:lpstr>A127924258T_Latest</vt:lpstr>
      <vt:lpstr>A127925370K</vt:lpstr>
      <vt:lpstr>A127925370K_Data</vt:lpstr>
      <vt:lpstr>A127925370K_Latest</vt:lpstr>
      <vt:lpstr>A127925374V</vt:lpstr>
      <vt:lpstr>A127925374V_Data</vt:lpstr>
      <vt:lpstr>A127925374V_Latest</vt:lpstr>
      <vt:lpstr>A127925378C</vt:lpstr>
      <vt:lpstr>A127925378C_Data</vt:lpstr>
      <vt:lpstr>A127925378C_Latest</vt:lpstr>
      <vt:lpstr>A127925382V</vt:lpstr>
      <vt:lpstr>A127925382V_Data</vt:lpstr>
      <vt:lpstr>A127925382V_Latest</vt:lpstr>
      <vt:lpstr>A127925386C</vt:lpstr>
      <vt:lpstr>A127925386C_Data</vt:lpstr>
      <vt:lpstr>A127925386C_Latest</vt:lpstr>
      <vt:lpstr>A127925390V</vt:lpstr>
      <vt:lpstr>A127925390V_Data</vt:lpstr>
      <vt:lpstr>A127925390V_Latest</vt:lpstr>
      <vt:lpstr>A127925650C</vt:lpstr>
      <vt:lpstr>A127925650C_Data</vt:lpstr>
      <vt:lpstr>A127925650C_Latest</vt:lpstr>
      <vt:lpstr>A127925654L</vt:lpstr>
      <vt:lpstr>A127925654L_Data</vt:lpstr>
      <vt:lpstr>A127925654L_Latest</vt:lpstr>
      <vt:lpstr>A127925658W</vt:lpstr>
      <vt:lpstr>A127925658W_Data</vt:lpstr>
      <vt:lpstr>A127925658W_Latest</vt:lpstr>
      <vt:lpstr>A127925662L</vt:lpstr>
      <vt:lpstr>A127925662L_Data</vt:lpstr>
      <vt:lpstr>A127925662L_Latest</vt:lpstr>
      <vt:lpstr>A127925666W</vt:lpstr>
      <vt:lpstr>A127925666W_Data</vt:lpstr>
      <vt:lpstr>A127925666W_Latest</vt:lpstr>
      <vt:lpstr>A127925670L</vt:lpstr>
      <vt:lpstr>A127925670L_Data</vt:lpstr>
      <vt:lpstr>A127925670L_Latest</vt:lpstr>
      <vt:lpstr>A127925674W</vt:lpstr>
      <vt:lpstr>A127925674W_Data</vt:lpstr>
      <vt:lpstr>A127925674W_Latest</vt:lpstr>
      <vt:lpstr>A127925678F</vt:lpstr>
      <vt:lpstr>A127925678F_Data</vt:lpstr>
      <vt:lpstr>A127925678F_Latest</vt:lpstr>
      <vt:lpstr>A127925682W</vt:lpstr>
      <vt:lpstr>A127925682W_Data</vt:lpstr>
      <vt:lpstr>A127925682W_Latest</vt:lpstr>
      <vt:lpstr>A127925686F</vt:lpstr>
      <vt:lpstr>A127925686F_Data</vt:lpstr>
      <vt:lpstr>A127925686F_Latest</vt:lpstr>
      <vt:lpstr>A127925690W</vt:lpstr>
      <vt:lpstr>A127925690W_Data</vt:lpstr>
      <vt:lpstr>A127925690W_Latest</vt:lpstr>
      <vt:lpstr>A127925694F</vt:lpstr>
      <vt:lpstr>A127925694F_Data</vt:lpstr>
      <vt:lpstr>A127925694F_Latest</vt:lpstr>
      <vt:lpstr>A127925698R</vt:lpstr>
      <vt:lpstr>A127925698R_Data</vt:lpstr>
      <vt:lpstr>A127925698R_Latest</vt:lpstr>
      <vt:lpstr>A127925702V</vt:lpstr>
      <vt:lpstr>A127925702V_Data</vt:lpstr>
      <vt:lpstr>A127925702V_Latest</vt:lpstr>
      <vt:lpstr>A127925706C</vt:lpstr>
      <vt:lpstr>A127925706C_Data</vt:lpstr>
      <vt:lpstr>A127925706C_Latest</vt:lpstr>
      <vt:lpstr>A127925710V</vt:lpstr>
      <vt:lpstr>A127925710V_Data</vt:lpstr>
      <vt:lpstr>A127925710V_Latest</vt:lpstr>
      <vt:lpstr>A127925714C</vt:lpstr>
      <vt:lpstr>A127925714C_Data</vt:lpstr>
      <vt:lpstr>A127925714C_Latest</vt:lpstr>
      <vt:lpstr>A127925718L</vt:lpstr>
      <vt:lpstr>A127925718L_Data</vt:lpstr>
      <vt:lpstr>A127925718L_Latest</vt:lpstr>
      <vt:lpstr>A127925722C</vt:lpstr>
      <vt:lpstr>A127925722C_Data</vt:lpstr>
      <vt:lpstr>A127925722C_Latest</vt:lpstr>
      <vt:lpstr>A127925726L</vt:lpstr>
      <vt:lpstr>A127925726L_Data</vt:lpstr>
      <vt:lpstr>A127925726L_Latest</vt:lpstr>
      <vt:lpstr>A127925730C</vt:lpstr>
      <vt:lpstr>A127925730C_Data</vt:lpstr>
      <vt:lpstr>A127925730C_Latest</vt:lpstr>
      <vt:lpstr>A127925734L</vt:lpstr>
      <vt:lpstr>A127925734L_Data</vt:lpstr>
      <vt:lpstr>A127925734L_Latest</vt:lpstr>
      <vt:lpstr>A127925738W</vt:lpstr>
      <vt:lpstr>A127925738W_Data</vt:lpstr>
      <vt:lpstr>A127925738W_Latest</vt:lpstr>
      <vt:lpstr>A127925742L</vt:lpstr>
      <vt:lpstr>A127925742L_Data</vt:lpstr>
      <vt:lpstr>A127925742L_Latest</vt:lpstr>
      <vt:lpstr>A127925746W</vt:lpstr>
      <vt:lpstr>A127925746W_Data</vt:lpstr>
      <vt:lpstr>A127925746W_Latest</vt:lpstr>
      <vt:lpstr>A127925750L</vt:lpstr>
      <vt:lpstr>A127925750L_Data</vt:lpstr>
      <vt:lpstr>A127925750L_Latest</vt:lpstr>
      <vt:lpstr>A127925754W</vt:lpstr>
      <vt:lpstr>A127925754W_Data</vt:lpstr>
      <vt:lpstr>A127925754W_Latest</vt:lpstr>
      <vt:lpstr>A127925758F</vt:lpstr>
      <vt:lpstr>A127925758F_Data</vt:lpstr>
      <vt:lpstr>A127925758F_Latest</vt:lpstr>
      <vt:lpstr>A127925762W</vt:lpstr>
      <vt:lpstr>A127925762W_Data</vt:lpstr>
      <vt:lpstr>A127925762W_Latest</vt:lpstr>
      <vt:lpstr>A127925766F</vt:lpstr>
      <vt:lpstr>A127925766F_Data</vt:lpstr>
      <vt:lpstr>A127925766F_Latest</vt:lpstr>
      <vt:lpstr>A127925770W</vt:lpstr>
      <vt:lpstr>A127925770W_Data</vt:lpstr>
      <vt:lpstr>A127925770W_Latest</vt:lpstr>
      <vt:lpstr>A127925774F</vt:lpstr>
      <vt:lpstr>A127925774F_Data</vt:lpstr>
      <vt:lpstr>A127925774F_Latest</vt:lpstr>
      <vt:lpstr>A127925778R</vt:lpstr>
      <vt:lpstr>A127925778R_Data</vt:lpstr>
      <vt:lpstr>A127925778R_Latest</vt:lpstr>
      <vt:lpstr>A127925782F</vt:lpstr>
      <vt:lpstr>A127925782F_Data</vt:lpstr>
      <vt:lpstr>A127925782F_Latest</vt:lpstr>
      <vt:lpstr>A127925786R</vt:lpstr>
      <vt:lpstr>A127925786R_Data</vt:lpstr>
      <vt:lpstr>A127925786R_Latest</vt:lpstr>
      <vt:lpstr>A127925790F</vt:lpstr>
      <vt:lpstr>A127925790F_Data</vt:lpstr>
      <vt:lpstr>A127925790F_Latest</vt:lpstr>
      <vt:lpstr>A127925794R</vt:lpstr>
      <vt:lpstr>A127925794R_Data</vt:lpstr>
      <vt:lpstr>A127925794R_Latest</vt:lpstr>
      <vt:lpstr>A127925798X</vt:lpstr>
      <vt:lpstr>A127925798X_Data</vt:lpstr>
      <vt:lpstr>A127925798X_Latest</vt:lpstr>
      <vt:lpstr>A127925802C</vt:lpstr>
      <vt:lpstr>A127925802C_Data</vt:lpstr>
      <vt:lpstr>A127925802C_Latest</vt:lpstr>
      <vt:lpstr>A127925806L</vt:lpstr>
      <vt:lpstr>A127925806L_Data</vt:lpstr>
      <vt:lpstr>A127925806L_Latest</vt:lpstr>
      <vt:lpstr>A127925810C</vt:lpstr>
      <vt:lpstr>A127925810C_Data</vt:lpstr>
      <vt:lpstr>A127925810C_Latest</vt:lpstr>
      <vt:lpstr>A127925814L</vt:lpstr>
      <vt:lpstr>A127925814L_Data</vt:lpstr>
      <vt:lpstr>A127925814L_Latest</vt:lpstr>
      <vt:lpstr>A127925818W</vt:lpstr>
      <vt:lpstr>A127925818W_Data</vt:lpstr>
      <vt:lpstr>A127925818W_Latest</vt:lpstr>
      <vt:lpstr>A127925822L</vt:lpstr>
      <vt:lpstr>A127925822L_Data</vt:lpstr>
      <vt:lpstr>A127925822L_Latest</vt:lpstr>
      <vt:lpstr>A127925826W</vt:lpstr>
      <vt:lpstr>A127925826W_Data</vt:lpstr>
      <vt:lpstr>A127925826W_Latest</vt:lpstr>
      <vt:lpstr>A127925830L</vt:lpstr>
      <vt:lpstr>A127925830L_Data</vt:lpstr>
      <vt:lpstr>A127925830L_Latest</vt:lpstr>
      <vt:lpstr>A127925834W</vt:lpstr>
      <vt:lpstr>A127925834W_Data</vt:lpstr>
      <vt:lpstr>A127925834W_Latest</vt:lpstr>
      <vt:lpstr>A127925838F</vt:lpstr>
      <vt:lpstr>A127925838F_Data</vt:lpstr>
      <vt:lpstr>A127925838F_Latest</vt:lpstr>
      <vt:lpstr>A127925842W</vt:lpstr>
      <vt:lpstr>A127925842W_Data</vt:lpstr>
      <vt:lpstr>A127925842W_Latest</vt:lpstr>
      <vt:lpstr>A127925846F</vt:lpstr>
      <vt:lpstr>A127925846F_Data</vt:lpstr>
      <vt:lpstr>A127925846F_Latest</vt:lpstr>
      <vt:lpstr>A127925850W</vt:lpstr>
      <vt:lpstr>A127925850W_Data</vt:lpstr>
      <vt:lpstr>A127925850W_Latest</vt:lpstr>
      <vt:lpstr>A127925854F</vt:lpstr>
      <vt:lpstr>A127925854F_Data</vt:lpstr>
      <vt:lpstr>A127925854F_Latest</vt:lpstr>
      <vt:lpstr>A127925858R</vt:lpstr>
      <vt:lpstr>A127925858R_Data</vt:lpstr>
      <vt:lpstr>A127925858R_Latest</vt:lpstr>
      <vt:lpstr>A127925862F</vt:lpstr>
      <vt:lpstr>A127925862F_Data</vt:lpstr>
      <vt:lpstr>A127925862F_Latest</vt:lpstr>
      <vt:lpstr>A127925866R</vt:lpstr>
      <vt:lpstr>A127925866R_Data</vt:lpstr>
      <vt:lpstr>A127925866R_Latest</vt:lpstr>
      <vt:lpstr>A127925870F</vt:lpstr>
      <vt:lpstr>A127925870F_Data</vt:lpstr>
      <vt:lpstr>A127925870F_Latest</vt:lpstr>
      <vt:lpstr>A127925874R</vt:lpstr>
      <vt:lpstr>A127925874R_Data</vt:lpstr>
      <vt:lpstr>A127925874R_Latest</vt:lpstr>
      <vt:lpstr>A127925878X</vt:lpstr>
      <vt:lpstr>A127925878X_Data</vt:lpstr>
      <vt:lpstr>A127925878X_Latest</vt:lpstr>
      <vt:lpstr>A127925882R</vt:lpstr>
      <vt:lpstr>A127925882R_Data</vt:lpstr>
      <vt:lpstr>A127925882R_Latest</vt:lpstr>
      <vt:lpstr>A127925886X</vt:lpstr>
      <vt:lpstr>A127925886X_Data</vt:lpstr>
      <vt:lpstr>A127925886X_Latest</vt:lpstr>
      <vt:lpstr>A127925898J</vt:lpstr>
      <vt:lpstr>A127925898J_Data</vt:lpstr>
      <vt:lpstr>A127925898J_Latest</vt:lpstr>
      <vt:lpstr>A127926834R</vt:lpstr>
      <vt:lpstr>A127926834R_Data</vt:lpstr>
      <vt:lpstr>A127926834R_Latest</vt:lpstr>
      <vt:lpstr>A127926838X</vt:lpstr>
      <vt:lpstr>A127926838X_Data</vt:lpstr>
      <vt:lpstr>A127926838X_Latest</vt:lpstr>
      <vt:lpstr>A127926842R</vt:lpstr>
      <vt:lpstr>A127926842R_Data</vt:lpstr>
      <vt:lpstr>A127926842R_Latest</vt:lpstr>
      <vt:lpstr>A127926846X</vt:lpstr>
      <vt:lpstr>A127926846X_Data</vt:lpstr>
      <vt:lpstr>A127926846X_Latest</vt:lpstr>
      <vt:lpstr>A127926850R</vt:lpstr>
      <vt:lpstr>A127926850R_Data</vt:lpstr>
      <vt:lpstr>A127926850R_Latest</vt:lpstr>
      <vt:lpstr>A127926854X</vt:lpstr>
      <vt:lpstr>A127926854X_Data</vt:lpstr>
      <vt:lpstr>A127926854X_Latest</vt:lpstr>
      <vt:lpstr>A127927098W</vt:lpstr>
      <vt:lpstr>A127927098W_Data</vt:lpstr>
      <vt:lpstr>A127927098W_Latest</vt:lpstr>
      <vt:lpstr>A127927102A</vt:lpstr>
      <vt:lpstr>A127927102A_Data</vt:lpstr>
      <vt:lpstr>A127927102A_Latest</vt:lpstr>
      <vt:lpstr>A127927106K</vt:lpstr>
      <vt:lpstr>A127927106K_Data</vt:lpstr>
      <vt:lpstr>A127927106K_Latest</vt:lpstr>
      <vt:lpstr>A127927110A</vt:lpstr>
      <vt:lpstr>A127927110A_Data</vt:lpstr>
      <vt:lpstr>A127927110A_Latest</vt:lpstr>
      <vt:lpstr>A127927114K</vt:lpstr>
      <vt:lpstr>A127927114K_Data</vt:lpstr>
      <vt:lpstr>A127927114K_Latest</vt:lpstr>
      <vt:lpstr>A127927118V</vt:lpstr>
      <vt:lpstr>A127927118V_Data</vt:lpstr>
      <vt:lpstr>A127927118V_Latest</vt:lpstr>
      <vt:lpstr>A127927122K</vt:lpstr>
      <vt:lpstr>A127927122K_Data</vt:lpstr>
      <vt:lpstr>A127927122K_Latest</vt:lpstr>
      <vt:lpstr>A127927126V</vt:lpstr>
      <vt:lpstr>A127927126V_Data</vt:lpstr>
      <vt:lpstr>A127927126V_Latest</vt:lpstr>
      <vt:lpstr>A127927130K</vt:lpstr>
      <vt:lpstr>A127927130K_Data</vt:lpstr>
      <vt:lpstr>A127927130K_Latest</vt:lpstr>
      <vt:lpstr>A127927134V</vt:lpstr>
      <vt:lpstr>A127927134V_Data</vt:lpstr>
      <vt:lpstr>A127927134V_Latest</vt:lpstr>
      <vt:lpstr>A127927138C</vt:lpstr>
      <vt:lpstr>A127927138C_Data</vt:lpstr>
      <vt:lpstr>A127927138C_Latest</vt:lpstr>
      <vt:lpstr>A127927142V</vt:lpstr>
      <vt:lpstr>A127927142V_Data</vt:lpstr>
      <vt:lpstr>A127927142V_Latest</vt:lpstr>
      <vt:lpstr>A127927146C</vt:lpstr>
      <vt:lpstr>A127927146C_Data</vt:lpstr>
      <vt:lpstr>A127927146C_Latest</vt:lpstr>
      <vt:lpstr>A127927150V</vt:lpstr>
      <vt:lpstr>A127927150V_Data</vt:lpstr>
      <vt:lpstr>A127927150V_Latest</vt:lpstr>
      <vt:lpstr>A127927158L</vt:lpstr>
      <vt:lpstr>A127927158L_Data</vt:lpstr>
      <vt:lpstr>A127927158L_Latest</vt:lpstr>
      <vt:lpstr>A127927162C</vt:lpstr>
      <vt:lpstr>A127927162C_Data</vt:lpstr>
      <vt:lpstr>A127927162C_Latest</vt:lpstr>
      <vt:lpstr>A127927166L</vt:lpstr>
      <vt:lpstr>A127927166L_Data</vt:lpstr>
      <vt:lpstr>A127927166L_Latest</vt:lpstr>
      <vt:lpstr>A127927170C</vt:lpstr>
      <vt:lpstr>A127927170C_Data</vt:lpstr>
      <vt:lpstr>A127927170C_Latest</vt:lpstr>
      <vt:lpstr>A127927174L</vt:lpstr>
      <vt:lpstr>A127927174L_Data</vt:lpstr>
      <vt:lpstr>A127927174L_Latest</vt:lpstr>
      <vt:lpstr>A127927178W</vt:lpstr>
      <vt:lpstr>A127927178W_Data</vt:lpstr>
      <vt:lpstr>A127927178W_Latest</vt:lpstr>
      <vt:lpstr>A127927182L</vt:lpstr>
      <vt:lpstr>A127927182L_Data</vt:lpstr>
      <vt:lpstr>A127927182L_Latest</vt:lpstr>
      <vt:lpstr>A127927186W</vt:lpstr>
      <vt:lpstr>A127927186W_Data</vt:lpstr>
      <vt:lpstr>A127927186W_Latest</vt:lpstr>
      <vt:lpstr>A127927190L</vt:lpstr>
      <vt:lpstr>A127927190L_Data</vt:lpstr>
      <vt:lpstr>A127927190L_Latest</vt:lpstr>
      <vt:lpstr>A127927194W</vt:lpstr>
      <vt:lpstr>A127927194W_Data</vt:lpstr>
      <vt:lpstr>A127927194W_Latest</vt:lpstr>
      <vt:lpstr>A127927198F</vt:lpstr>
      <vt:lpstr>A127927198F_Data</vt:lpstr>
      <vt:lpstr>A127927198F_Latest</vt:lpstr>
      <vt:lpstr>A127927202K</vt:lpstr>
      <vt:lpstr>A127927202K_Data</vt:lpstr>
      <vt:lpstr>A127927202K_Latest</vt:lpstr>
      <vt:lpstr>A127927206V</vt:lpstr>
      <vt:lpstr>A127927206V_Data</vt:lpstr>
      <vt:lpstr>A127927206V_Latest</vt:lpstr>
      <vt:lpstr>A127927210K</vt:lpstr>
      <vt:lpstr>A127927210K_Data</vt:lpstr>
      <vt:lpstr>A127927210K_Latest</vt:lpstr>
      <vt:lpstr>A127927214V</vt:lpstr>
      <vt:lpstr>A127927214V_Data</vt:lpstr>
      <vt:lpstr>A127927214V_Latest</vt:lpstr>
      <vt:lpstr>A127927218C</vt:lpstr>
      <vt:lpstr>A127927218C_Data</vt:lpstr>
      <vt:lpstr>A127927218C_Latest</vt:lpstr>
      <vt:lpstr>A127927222V</vt:lpstr>
      <vt:lpstr>A127927222V_Data</vt:lpstr>
      <vt:lpstr>A127927222V_Latest</vt:lpstr>
      <vt:lpstr>A127927226C</vt:lpstr>
      <vt:lpstr>A127927226C_Data</vt:lpstr>
      <vt:lpstr>A127927226C_Latest</vt:lpstr>
      <vt:lpstr>A127927230V</vt:lpstr>
      <vt:lpstr>A127927230V_Data</vt:lpstr>
      <vt:lpstr>A127927230V_Latest</vt:lpstr>
      <vt:lpstr>A127927234C</vt:lpstr>
      <vt:lpstr>A127927234C_Data</vt:lpstr>
      <vt:lpstr>A127927234C_Latest</vt:lpstr>
      <vt:lpstr>A127927242C</vt:lpstr>
      <vt:lpstr>A127927242C_Data</vt:lpstr>
      <vt:lpstr>A127927242C_Latest</vt:lpstr>
      <vt:lpstr>A127927246L</vt:lpstr>
      <vt:lpstr>A127927246L_Data</vt:lpstr>
      <vt:lpstr>A127927246L_Latest</vt:lpstr>
      <vt:lpstr>A127927250C</vt:lpstr>
      <vt:lpstr>A127927250C_Data</vt:lpstr>
      <vt:lpstr>A127927250C_Latest</vt:lpstr>
      <vt:lpstr>A127927254L</vt:lpstr>
      <vt:lpstr>A127927254L_Data</vt:lpstr>
      <vt:lpstr>A127927254L_Latest</vt:lpstr>
      <vt:lpstr>A127927258W</vt:lpstr>
      <vt:lpstr>A127927258W_Data</vt:lpstr>
      <vt:lpstr>A127927258W_Latest</vt:lpstr>
      <vt:lpstr>A127927262L</vt:lpstr>
      <vt:lpstr>A127927262L_Data</vt:lpstr>
      <vt:lpstr>A127927262L_Latest</vt:lpstr>
      <vt:lpstr>A127927266W</vt:lpstr>
      <vt:lpstr>A127927266W_Data</vt:lpstr>
      <vt:lpstr>A127927266W_Latest</vt:lpstr>
      <vt:lpstr>A127927270L</vt:lpstr>
      <vt:lpstr>A127927270L_Data</vt:lpstr>
      <vt:lpstr>A127927270L_Latest</vt:lpstr>
      <vt:lpstr>A127927274W</vt:lpstr>
      <vt:lpstr>A127927274W_Data</vt:lpstr>
      <vt:lpstr>A127927274W_Latest</vt:lpstr>
      <vt:lpstr>A127927278F</vt:lpstr>
      <vt:lpstr>A127927278F_Data</vt:lpstr>
      <vt:lpstr>A127927278F_Latest</vt:lpstr>
      <vt:lpstr>A127927282W</vt:lpstr>
      <vt:lpstr>A127927282W_Data</vt:lpstr>
      <vt:lpstr>A127927282W_Latest</vt:lpstr>
      <vt:lpstr>A127927286F</vt:lpstr>
      <vt:lpstr>A127927286F_Data</vt:lpstr>
      <vt:lpstr>A127927286F_Latest</vt:lpstr>
      <vt:lpstr>A127927290W</vt:lpstr>
      <vt:lpstr>A127927290W_Data</vt:lpstr>
      <vt:lpstr>A127927290W_Latest</vt:lpstr>
      <vt:lpstr>A127927294F</vt:lpstr>
      <vt:lpstr>A127927294F_Data</vt:lpstr>
      <vt:lpstr>A127927294F_Latest</vt:lpstr>
      <vt:lpstr>A127927298R</vt:lpstr>
      <vt:lpstr>A127927298R_Data</vt:lpstr>
      <vt:lpstr>A127927298R_Latest</vt:lpstr>
      <vt:lpstr>A127927302V</vt:lpstr>
      <vt:lpstr>A127927302V_Data</vt:lpstr>
      <vt:lpstr>A127927302V_Latest</vt:lpstr>
      <vt:lpstr>A127927306C</vt:lpstr>
      <vt:lpstr>A127927306C_Data</vt:lpstr>
      <vt:lpstr>A127927306C_Latest</vt:lpstr>
      <vt:lpstr>A127927310V</vt:lpstr>
      <vt:lpstr>A127927310V_Data</vt:lpstr>
      <vt:lpstr>A127927310V_Latest</vt:lpstr>
      <vt:lpstr>A127927314C</vt:lpstr>
      <vt:lpstr>A127927314C_Data</vt:lpstr>
      <vt:lpstr>A127927314C_Latest</vt:lpstr>
      <vt:lpstr>A127927322C</vt:lpstr>
      <vt:lpstr>A127927322C_Data</vt:lpstr>
      <vt:lpstr>A127927322C_Latest</vt:lpstr>
      <vt:lpstr>A127927326L</vt:lpstr>
      <vt:lpstr>A127927326L_Data</vt:lpstr>
      <vt:lpstr>A127927326L_Latest</vt:lpstr>
      <vt:lpstr>A127927330C</vt:lpstr>
      <vt:lpstr>A127927330C_Data</vt:lpstr>
      <vt:lpstr>A127927330C_Latest</vt:lpstr>
      <vt:lpstr>A127927334L</vt:lpstr>
      <vt:lpstr>A127927334L_Data</vt:lpstr>
      <vt:lpstr>A127927334L_Latest</vt:lpstr>
      <vt:lpstr>A127927338W</vt:lpstr>
      <vt:lpstr>A127927338W_Data</vt:lpstr>
      <vt:lpstr>A127927338W_Latest</vt:lpstr>
      <vt:lpstr>A127927342L</vt:lpstr>
      <vt:lpstr>A127927342L_Data</vt:lpstr>
      <vt:lpstr>A127927342L_Latest</vt:lpstr>
      <vt:lpstr>A127927346W</vt:lpstr>
      <vt:lpstr>A127927346W_Data</vt:lpstr>
      <vt:lpstr>A127927346W_Latest</vt:lpstr>
      <vt:lpstr>A127927350L</vt:lpstr>
      <vt:lpstr>A127927350L_Data</vt:lpstr>
      <vt:lpstr>A127927350L_Latest</vt:lpstr>
      <vt:lpstr>A127927354W</vt:lpstr>
      <vt:lpstr>A127927354W_Data</vt:lpstr>
      <vt:lpstr>A127927354W_Latest</vt:lpstr>
      <vt:lpstr>A127927358F</vt:lpstr>
      <vt:lpstr>A127927358F_Data</vt:lpstr>
      <vt:lpstr>A127927358F_Latest</vt:lpstr>
      <vt:lpstr>A127927362W</vt:lpstr>
      <vt:lpstr>A127927362W_Data</vt:lpstr>
      <vt:lpstr>A127927362W_Latest</vt:lpstr>
      <vt:lpstr>A127927366F</vt:lpstr>
      <vt:lpstr>A127927366F_Data</vt:lpstr>
      <vt:lpstr>A127927366F_Latest</vt:lpstr>
      <vt:lpstr>A127928490J</vt:lpstr>
      <vt:lpstr>A127928490J_Data</vt:lpstr>
      <vt:lpstr>A127928490J_Latest</vt:lpstr>
      <vt:lpstr>A127928494T</vt:lpstr>
      <vt:lpstr>A127928494T_Data</vt:lpstr>
      <vt:lpstr>A127928494T_Latest</vt:lpstr>
      <vt:lpstr>A127928738A</vt:lpstr>
      <vt:lpstr>A127928738A_Data</vt:lpstr>
      <vt:lpstr>A127928738A_Latest</vt:lpstr>
      <vt:lpstr>A127928742T</vt:lpstr>
      <vt:lpstr>A127928742T_Data</vt:lpstr>
      <vt:lpstr>A127928742T_Latest</vt:lpstr>
      <vt:lpstr>A127928746A</vt:lpstr>
      <vt:lpstr>A127928746A_Data</vt:lpstr>
      <vt:lpstr>A127928746A_Latest</vt:lpstr>
      <vt:lpstr>A127928750T</vt:lpstr>
      <vt:lpstr>A127928750T_Data</vt:lpstr>
      <vt:lpstr>A127928750T_Latest</vt:lpstr>
      <vt:lpstr>A127928754A</vt:lpstr>
      <vt:lpstr>A127928754A_Data</vt:lpstr>
      <vt:lpstr>A127928754A_Latest</vt:lpstr>
      <vt:lpstr>A127928758K</vt:lpstr>
      <vt:lpstr>A127928758K_Data</vt:lpstr>
      <vt:lpstr>A127928758K_Latest</vt:lpstr>
      <vt:lpstr>A127928762A</vt:lpstr>
      <vt:lpstr>A127928762A_Data</vt:lpstr>
      <vt:lpstr>A127928762A_Latest</vt:lpstr>
      <vt:lpstr>A127928766K</vt:lpstr>
      <vt:lpstr>A127928766K_Data</vt:lpstr>
      <vt:lpstr>A127928766K_Latest</vt:lpstr>
      <vt:lpstr>A127928770A</vt:lpstr>
      <vt:lpstr>A127928770A_Data</vt:lpstr>
      <vt:lpstr>A127928770A_Latest</vt:lpstr>
      <vt:lpstr>A127928774K</vt:lpstr>
      <vt:lpstr>A127928774K_Data</vt:lpstr>
      <vt:lpstr>A127928774K_Latest</vt:lpstr>
      <vt:lpstr>A127928778V</vt:lpstr>
      <vt:lpstr>A127928778V_Data</vt:lpstr>
      <vt:lpstr>A127928778V_Latest</vt:lpstr>
      <vt:lpstr>A127928782K</vt:lpstr>
      <vt:lpstr>A127928782K_Data</vt:lpstr>
      <vt:lpstr>A127928782K_Latest</vt:lpstr>
      <vt:lpstr>A127928786V</vt:lpstr>
      <vt:lpstr>A127928786V_Data</vt:lpstr>
      <vt:lpstr>A127928786V_Latest</vt:lpstr>
      <vt:lpstr>A127928790K</vt:lpstr>
      <vt:lpstr>A127928790K_Data</vt:lpstr>
      <vt:lpstr>A127928790K_Latest</vt:lpstr>
      <vt:lpstr>A127928794V</vt:lpstr>
      <vt:lpstr>A127928794V_Data</vt:lpstr>
      <vt:lpstr>A127928794V_Latest</vt:lpstr>
      <vt:lpstr>A127928798C</vt:lpstr>
      <vt:lpstr>A127928798C_Data</vt:lpstr>
      <vt:lpstr>A127928798C_Latest</vt:lpstr>
      <vt:lpstr>A127928802J</vt:lpstr>
      <vt:lpstr>A127928802J_Data</vt:lpstr>
      <vt:lpstr>A127928802J_Latest</vt:lpstr>
      <vt:lpstr>A127928806T</vt:lpstr>
      <vt:lpstr>A127928806T_Data</vt:lpstr>
      <vt:lpstr>A127928806T_Latest</vt:lpstr>
      <vt:lpstr>A127928810J</vt:lpstr>
      <vt:lpstr>A127928810J_Data</vt:lpstr>
      <vt:lpstr>A127928810J_Latest</vt:lpstr>
      <vt:lpstr>A127928814T</vt:lpstr>
      <vt:lpstr>A127928814T_Data</vt:lpstr>
      <vt:lpstr>A127928814T_Latest</vt:lpstr>
      <vt:lpstr>A127928818A</vt:lpstr>
      <vt:lpstr>A127928818A_Data</vt:lpstr>
      <vt:lpstr>A127928818A_Latest</vt:lpstr>
      <vt:lpstr>A127928822T</vt:lpstr>
      <vt:lpstr>A127928822T_Data</vt:lpstr>
      <vt:lpstr>A127928822T_Latest</vt:lpstr>
      <vt:lpstr>A127928826A</vt:lpstr>
      <vt:lpstr>A127928826A_Data</vt:lpstr>
      <vt:lpstr>A127928826A_Latest</vt:lpstr>
      <vt:lpstr>A127928830T</vt:lpstr>
      <vt:lpstr>A127928830T_Data</vt:lpstr>
      <vt:lpstr>A127928830T_Latest</vt:lpstr>
      <vt:lpstr>A127928834A</vt:lpstr>
      <vt:lpstr>A127928834A_Data</vt:lpstr>
      <vt:lpstr>A127928834A_Latest</vt:lpstr>
      <vt:lpstr>A127928838K</vt:lpstr>
      <vt:lpstr>A127928838K_Data</vt:lpstr>
      <vt:lpstr>A127928838K_Latest</vt:lpstr>
      <vt:lpstr>A127928842A</vt:lpstr>
      <vt:lpstr>A127928842A_Data</vt:lpstr>
      <vt:lpstr>A127928842A_Latest</vt:lpstr>
      <vt:lpstr>A127928846K</vt:lpstr>
      <vt:lpstr>A127928846K_Data</vt:lpstr>
      <vt:lpstr>A127928846K_Latest</vt:lpstr>
      <vt:lpstr>A127928850A</vt:lpstr>
      <vt:lpstr>A127928850A_Data</vt:lpstr>
      <vt:lpstr>A127928850A_Latest</vt:lpstr>
      <vt:lpstr>A127928854K</vt:lpstr>
      <vt:lpstr>A127928854K_Data</vt:lpstr>
      <vt:lpstr>A127928854K_Latest</vt:lpstr>
      <vt:lpstr>A127928858V</vt:lpstr>
      <vt:lpstr>A127928858V_Data</vt:lpstr>
      <vt:lpstr>A127928858V_Latest</vt:lpstr>
      <vt:lpstr>A127928862K</vt:lpstr>
      <vt:lpstr>A127928862K_Data</vt:lpstr>
      <vt:lpstr>A127928862K_Latest</vt:lpstr>
      <vt:lpstr>A127928866V</vt:lpstr>
      <vt:lpstr>A127928866V_Data</vt:lpstr>
      <vt:lpstr>A127928866V_Latest</vt:lpstr>
      <vt:lpstr>A127928870K</vt:lpstr>
      <vt:lpstr>A127928870K_Data</vt:lpstr>
      <vt:lpstr>A127928870K_Latest</vt:lpstr>
      <vt:lpstr>A127928874V</vt:lpstr>
      <vt:lpstr>A127928874V_Data</vt:lpstr>
      <vt:lpstr>A127928874V_Latest</vt:lpstr>
      <vt:lpstr>A127928878C</vt:lpstr>
      <vt:lpstr>A127928878C_Data</vt:lpstr>
      <vt:lpstr>A127928878C_Latest</vt:lpstr>
      <vt:lpstr>A127928882V</vt:lpstr>
      <vt:lpstr>A127928882V_Data</vt:lpstr>
      <vt:lpstr>A127928882V_Latest</vt:lpstr>
      <vt:lpstr>A127928886C</vt:lpstr>
      <vt:lpstr>A127928886C_Data</vt:lpstr>
      <vt:lpstr>A127928886C_Latest</vt:lpstr>
      <vt:lpstr>A127928890V</vt:lpstr>
      <vt:lpstr>A127928890V_Data</vt:lpstr>
      <vt:lpstr>A127928890V_Latest</vt:lpstr>
      <vt:lpstr>A127928894C</vt:lpstr>
      <vt:lpstr>A127928894C_Data</vt:lpstr>
      <vt:lpstr>A127928894C_Latest</vt:lpstr>
      <vt:lpstr>A127928898L</vt:lpstr>
      <vt:lpstr>A127928898L_Data</vt:lpstr>
      <vt:lpstr>A127928898L_Latest</vt:lpstr>
      <vt:lpstr>A127928902T</vt:lpstr>
      <vt:lpstr>A127928902T_Data</vt:lpstr>
      <vt:lpstr>A127928902T_Latest</vt:lpstr>
      <vt:lpstr>A127928906A</vt:lpstr>
      <vt:lpstr>A127928906A_Data</vt:lpstr>
      <vt:lpstr>A127928906A_Latest</vt:lpstr>
      <vt:lpstr>A127928910T</vt:lpstr>
      <vt:lpstr>A127928910T_Data</vt:lpstr>
      <vt:lpstr>A127928910T_Latest</vt:lpstr>
      <vt:lpstr>A127928914A</vt:lpstr>
      <vt:lpstr>A127928914A_Data</vt:lpstr>
      <vt:lpstr>A127928914A_Latest</vt:lpstr>
      <vt:lpstr>A127928918K</vt:lpstr>
      <vt:lpstr>A127928918K_Data</vt:lpstr>
      <vt:lpstr>A127928918K_Latest</vt:lpstr>
      <vt:lpstr>A127928922A</vt:lpstr>
      <vt:lpstr>A127928922A_Data</vt:lpstr>
      <vt:lpstr>A127928922A_Latest</vt:lpstr>
      <vt:lpstr>A127928926K</vt:lpstr>
      <vt:lpstr>A127928926K_Data</vt:lpstr>
      <vt:lpstr>A127928926K_Latest</vt:lpstr>
      <vt:lpstr>A127928930A</vt:lpstr>
      <vt:lpstr>A127928930A_Data</vt:lpstr>
      <vt:lpstr>A127928930A_Latest</vt:lpstr>
      <vt:lpstr>A127928934K</vt:lpstr>
      <vt:lpstr>A127928934K_Data</vt:lpstr>
      <vt:lpstr>A127928934K_Latest</vt:lpstr>
      <vt:lpstr>A127928938V</vt:lpstr>
      <vt:lpstr>A127928938V_Data</vt:lpstr>
      <vt:lpstr>A127928938V_Latest</vt:lpstr>
      <vt:lpstr>A127928942K</vt:lpstr>
      <vt:lpstr>A127928942K_Data</vt:lpstr>
      <vt:lpstr>A127928942K_Latest</vt:lpstr>
      <vt:lpstr>A127928946V</vt:lpstr>
      <vt:lpstr>A127928946V_Data</vt:lpstr>
      <vt:lpstr>A127928946V_Latest</vt:lpstr>
      <vt:lpstr>A127928950K</vt:lpstr>
      <vt:lpstr>A127928950K_Data</vt:lpstr>
      <vt:lpstr>A127928950K_Latest</vt:lpstr>
      <vt:lpstr>A127928954V</vt:lpstr>
      <vt:lpstr>A127928954V_Data</vt:lpstr>
      <vt:lpstr>A127928954V_Latest</vt:lpstr>
      <vt:lpstr>A127930006K</vt:lpstr>
      <vt:lpstr>A127930006K_Data</vt:lpstr>
      <vt:lpstr>A127930006K_Latest</vt:lpstr>
      <vt:lpstr>A127930010A</vt:lpstr>
      <vt:lpstr>A127930010A_Data</vt:lpstr>
      <vt:lpstr>A127930010A_Latest</vt:lpstr>
      <vt:lpstr>A127930014K</vt:lpstr>
      <vt:lpstr>A127930014K_Data</vt:lpstr>
      <vt:lpstr>A127930014K_Latest</vt:lpstr>
      <vt:lpstr>A127930018V</vt:lpstr>
      <vt:lpstr>A127930018V_Data</vt:lpstr>
      <vt:lpstr>A127930018V_Latest</vt:lpstr>
      <vt:lpstr>A127930230C</vt:lpstr>
      <vt:lpstr>A127930230C_Data</vt:lpstr>
      <vt:lpstr>A127930230C_Latest</vt:lpstr>
      <vt:lpstr>A127930238W</vt:lpstr>
      <vt:lpstr>A127930238W_Data</vt:lpstr>
      <vt:lpstr>A127930238W_Latest</vt:lpstr>
      <vt:lpstr>A127930242L</vt:lpstr>
      <vt:lpstr>A127930242L_Data</vt:lpstr>
      <vt:lpstr>A127930242L_Latest</vt:lpstr>
      <vt:lpstr>A127930246W</vt:lpstr>
      <vt:lpstr>A127930246W_Data</vt:lpstr>
      <vt:lpstr>A127930246W_Latest</vt:lpstr>
      <vt:lpstr>A127930254W</vt:lpstr>
      <vt:lpstr>A127930254W_Data</vt:lpstr>
      <vt:lpstr>A127930254W_Latest</vt:lpstr>
      <vt:lpstr>A127930258F</vt:lpstr>
      <vt:lpstr>A127930258F_Data</vt:lpstr>
      <vt:lpstr>A127930258F_Latest</vt:lpstr>
      <vt:lpstr>A127930262W</vt:lpstr>
      <vt:lpstr>A127930262W_Data</vt:lpstr>
      <vt:lpstr>A127930262W_Latest</vt:lpstr>
      <vt:lpstr>A127930266F</vt:lpstr>
      <vt:lpstr>A127930266F_Data</vt:lpstr>
      <vt:lpstr>A127930266F_Latest</vt:lpstr>
      <vt:lpstr>A127930270W</vt:lpstr>
      <vt:lpstr>A127930270W_Data</vt:lpstr>
      <vt:lpstr>A127930270W_Latest</vt:lpstr>
      <vt:lpstr>A127930274F</vt:lpstr>
      <vt:lpstr>A127930274F_Data</vt:lpstr>
      <vt:lpstr>A127930274F_Latest</vt:lpstr>
      <vt:lpstr>A127930278R</vt:lpstr>
      <vt:lpstr>A127930278R_Data</vt:lpstr>
      <vt:lpstr>A127930278R_Latest</vt:lpstr>
      <vt:lpstr>A127930282F</vt:lpstr>
      <vt:lpstr>A127930282F_Data</vt:lpstr>
      <vt:lpstr>A127930282F_Latest</vt:lpstr>
      <vt:lpstr>A127930286R</vt:lpstr>
      <vt:lpstr>A127930286R_Data</vt:lpstr>
      <vt:lpstr>A127930286R_Latest</vt:lpstr>
      <vt:lpstr>A127930290F</vt:lpstr>
      <vt:lpstr>A127930290F_Data</vt:lpstr>
      <vt:lpstr>A127930290F_Latest</vt:lpstr>
      <vt:lpstr>A127930294R</vt:lpstr>
      <vt:lpstr>A127930294R_Data</vt:lpstr>
      <vt:lpstr>A127930294R_Latest</vt:lpstr>
      <vt:lpstr>A127930298X</vt:lpstr>
      <vt:lpstr>A127930298X_Data</vt:lpstr>
      <vt:lpstr>A127930298X_Latest</vt:lpstr>
      <vt:lpstr>A127930302C</vt:lpstr>
      <vt:lpstr>A127930302C_Data</vt:lpstr>
      <vt:lpstr>A127930302C_Latest</vt:lpstr>
      <vt:lpstr>A127930306L</vt:lpstr>
      <vt:lpstr>A127930306L_Data</vt:lpstr>
      <vt:lpstr>A127930306L_Latest</vt:lpstr>
      <vt:lpstr>A127930310C</vt:lpstr>
      <vt:lpstr>A127930310C_Data</vt:lpstr>
      <vt:lpstr>A127930310C_Latest</vt:lpstr>
      <vt:lpstr>A127930314L</vt:lpstr>
      <vt:lpstr>A127930314L_Data</vt:lpstr>
      <vt:lpstr>A127930314L_Latest</vt:lpstr>
      <vt:lpstr>A127930318W</vt:lpstr>
      <vt:lpstr>A127930318W_Data</vt:lpstr>
      <vt:lpstr>A127930318W_Latest</vt:lpstr>
      <vt:lpstr>A127930322L</vt:lpstr>
      <vt:lpstr>A127930322L_Data</vt:lpstr>
      <vt:lpstr>A127930322L_Latest</vt:lpstr>
      <vt:lpstr>A127930326W</vt:lpstr>
      <vt:lpstr>A127930326W_Data</vt:lpstr>
      <vt:lpstr>A127930326W_Latest</vt:lpstr>
      <vt:lpstr>A127930330L</vt:lpstr>
      <vt:lpstr>A127930330L_Data</vt:lpstr>
      <vt:lpstr>A127930330L_Latest</vt:lpstr>
      <vt:lpstr>A127930334W</vt:lpstr>
      <vt:lpstr>A127930334W_Data</vt:lpstr>
      <vt:lpstr>A127930334W_Latest</vt:lpstr>
      <vt:lpstr>A127930338F</vt:lpstr>
      <vt:lpstr>A127930338F_Data</vt:lpstr>
      <vt:lpstr>A127930338F_Latest</vt:lpstr>
      <vt:lpstr>A127930342W</vt:lpstr>
      <vt:lpstr>A127930342W_Data</vt:lpstr>
      <vt:lpstr>A127930342W_Latest</vt:lpstr>
      <vt:lpstr>A127930346F</vt:lpstr>
      <vt:lpstr>A127930346F_Data</vt:lpstr>
      <vt:lpstr>A127930346F_Latest</vt:lpstr>
      <vt:lpstr>A127930350W</vt:lpstr>
      <vt:lpstr>A127930350W_Data</vt:lpstr>
      <vt:lpstr>A127930350W_Latest</vt:lpstr>
      <vt:lpstr>A127930358R</vt:lpstr>
      <vt:lpstr>A127930358R_Data</vt:lpstr>
      <vt:lpstr>A127930358R_Latest</vt:lpstr>
      <vt:lpstr>A127930362F</vt:lpstr>
      <vt:lpstr>A127930362F_Data</vt:lpstr>
      <vt:lpstr>A127930362F_Latest</vt:lpstr>
      <vt:lpstr>A127930366R</vt:lpstr>
      <vt:lpstr>A127930366R_Data</vt:lpstr>
      <vt:lpstr>A127930366R_Latest</vt:lpstr>
      <vt:lpstr>A127930370F</vt:lpstr>
      <vt:lpstr>A127930370F_Data</vt:lpstr>
      <vt:lpstr>A127930370F_Latest</vt:lpstr>
      <vt:lpstr>A127930374R</vt:lpstr>
      <vt:lpstr>A127930374R_Data</vt:lpstr>
      <vt:lpstr>A127930374R_Latest</vt:lpstr>
      <vt:lpstr>A127930378X</vt:lpstr>
      <vt:lpstr>A127930378X_Data</vt:lpstr>
      <vt:lpstr>A127930378X_Latest</vt:lpstr>
      <vt:lpstr>A127930382R</vt:lpstr>
      <vt:lpstr>A127930382R_Data</vt:lpstr>
      <vt:lpstr>A127930382R_Latest</vt:lpstr>
      <vt:lpstr>A127930386X</vt:lpstr>
      <vt:lpstr>A127930386X_Data</vt:lpstr>
      <vt:lpstr>A127930386X_Latest</vt:lpstr>
      <vt:lpstr>A127930390R</vt:lpstr>
      <vt:lpstr>A127930390R_Data</vt:lpstr>
      <vt:lpstr>A127930390R_Latest</vt:lpstr>
      <vt:lpstr>A127930394X</vt:lpstr>
      <vt:lpstr>A127930394X_Data</vt:lpstr>
      <vt:lpstr>A127930394X_Latest</vt:lpstr>
      <vt:lpstr>A127930398J</vt:lpstr>
      <vt:lpstr>A127930398J_Data</vt:lpstr>
      <vt:lpstr>A127930398J_Latest</vt:lpstr>
      <vt:lpstr>A127930402L</vt:lpstr>
      <vt:lpstr>A127930402L_Data</vt:lpstr>
      <vt:lpstr>A127930402L_Latest</vt:lpstr>
      <vt:lpstr>A127930406W</vt:lpstr>
      <vt:lpstr>A127930406W_Data</vt:lpstr>
      <vt:lpstr>A127930406W_Latest</vt:lpstr>
      <vt:lpstr>A127930410L</vt:lpstr>
      <vt:lpstr>A127930410L_Data</vt:lpstr>
      <vt:lpstr>A127930410L_Latest</vt:lpstr>
      <vt:lpstr>A127930414W</vt:lpstr>
      <vt:lpstr>A127930414W_Data</vt:lpstr>
      <vt:lpstr>A127930414W_Latest</vt:lpstr>
      <vt:lpstr>A127930418F</vt:lpstr>
      <vt:lpstr>A127930418F_Data</vt:lpstr>
      <vt:lpstr>A127930418F_Latest</vt:lpstr>
      <vt:lpstr>A127930422W</vt:lpstr>
      <vt:lpstr>A127930422W_Data</vt:lpstr>
      <vt:lpstr>A127930422W_Latest</vt:lpstr>
      <vt:lpstr>A127930426F</vt:lpstr>
      <vt:lpstr>A127930426F_Data</vt:lpstr>
      <vt:lpstr>A127930426F_Latest</vt:lpstr>
      <vt:lpstr>A127930430W</vt:lpstr>
      <vt:lpstr>A127930430W_Data</vt:lpstr>
      <vt:lpstr>A127930430W_Latest</vt:lpstr>
      <vt:lpstr>A127930434F</vt:lpstr>
      <vt:lpstr>A127930434F_Data</vt:lpstr>
      <vt:lpstr>A127930434F_Latest</vt:lpstr>
      <vt:lpstr>A127930438R</vt:lpstr>
      <vt:lpstr>A127930438R_Data</vt:lpstr>
      <vt:lpstr>A127930438R_Latest</vt:lpstr>
      <vt:lpstr>A127930442F</vt:lpstr>
      <vt:lpstr>A127930442F_Data</vt:lpstr>
      <vt:lpstr>A127930442F_Latest</vt:lpstr>
      <vt:lpstr>A127930446R</vt:lpstr>
      <vt:lpstr>A127930446R_Data</vt:lpstr>
      <vt:lpstr>A127930446R_Latest</vt:lpstr>
      <vt:lpstr>A127930450F</vt:lpstr>
      <vt:lpstr>A127930450F_Data</vt:lpstr>
      <vt:lpstr>A127930450F_Latest</vt:lpstr>
      <vt:lpstr>A127930454R</vt:lpstr>
      <vt:lpstr>A127930454R_Data</vt:lpstr>
      <vt:lpstr>A127930454R_Latest</vt:lpstr>
      <vt:lpstr>A127930458X</vt:lpstr>
      <vt:lpstr>A127930458X_Data</vt:lpstr>
      <vt:lpstr>A127930458X_Latest</vt:lpstr>
      <vt:lpstr>A127930462R</vt:lpstr>
      <vt:lpstr>A127930462R_Data</vt:lpstr>
      <vt:lpstr>A127930462R_Latest</vt:lpstr>
      <vt:lpstr>A127930466X</vt:lpstr>
      <vt:lpstr>A127930466X_Data</vt:lpstr>
      <vt:lpstr>A127930466X_Latest</vt:lpstr>
      <vt:lpstr>A127930470R</vt:lpstr>
      <vt:lpstr>A127930470R_Data</vt:lpstr>
      <vt:lpstr>A127930470R_Latest</vt:lpstr>
      <vt:lpstr>A127930474X</vt:lpstr>
      <vt:lpstr>A127930474X_Data</vt:lpstr>
      <vt:lpstr>A127930474X_Latest</vt:lpstr>
      <vt:lpstr>A127930478J</vt:lpstr>
      <vt:lpstr>A127930478J_Data</vt:lpstr>
      <vt:lpstr>A127930478J_Latest</vt:lpstr>
      <vt:lpstr>A127930482X</vt:lpstr>
      <vt:lpstr>A127930482X_Data</vt:lpstr>
      <vt:lpstr>A127930482X_Latest</vt:lpstr>
      <vt:lpstr>A127930486J</vt:lpstr>
      <vt:lpstr>A127930486J_Data</vt:lpstr>
      <vt:lpstr>A127930486J_Latest</vt:lpstr>
      <vt:lpstr>A127930490X</vt:lpstr>
      <vt:lpstr>A127930490X_Data</vt:lpstr>
      <vt:lpstr>A127930490X_Latest</vt:lpstr>
      <vt:lpstr>A127930494J</vt:lpstr>
      <vt:lpstr>A127930494J_Data</vt:lpstr>
      <vt:lpstr>A127930494J_Latest</vt:lpstr>
      <vt:lpstr>A127930498T</vt:lpstr>
      <vt:lpstr>A127930498T_Data</vt:lpstr>
      <vt:lpstr>A127930498T_Latest</vt:lpstr>
      <vt:lpstr>A127930502W</vt:lpstr>
      <vt:lpstr>A127930502W_Data</vt:lpstr>
      <vt:lpstr>A127930502W_Latest</vt:lpstr>
      <vt:lpstr>A127930506F</vt:lpstr>
      <vt:lpstr>A127930506F_Data</vt:lpstr>
      <vt:lpstr>A127930506F_Latest</vt:lpstr>
      <vt:lpstr>A127930510W</vt:lpstr>
      <vt:lpstr>A127930510W_Data</vt:lpstr>
      <vt:lpstr>A127930510W_Latest</vt:lpstr>
      <vt:lpstr>A127930514F</vt:lpstr>
      <vt:lpstr>A127930514F_Data</vt:lpstr>
      <vt:lpstr>A127930514F_Latest</vt:lpstr>
      <vt:lpstr>A127930518R</vt:lpstr>
      <vt:lpstr>A127930518R_Data</vt:lpstr>
      <vt:lpstr>A127930518R_Latest</vt:lpstr>
      <vt:lpstr>A127931554T</vt:lpstr>
      <vt:lpstr>A127931554T_Data</vt:lpstr>
      <vt:lpstr>A127931554T_Latest</vt:lpstr>
      <vt:lpstr>A127931558A</vt:lpstr>
      <vt:lpstr>A127931558A_Data</vt:lpstr>
      <vt:lpstr>A127931558A_Latest</vt:lpstr>
      <vt:lpstr>A127931562T</vt:lpstr>
      <vt:lpstr>A127931562T_Data</vt:lpstr>
      <vt:lpstr>A127931562T_Latest</vt:lpstr>
      <vt:lpstr>A127931566A</vt:lpstr>
      <vt:lpstr>A127931566A_Data</vt:lpstr>
      <vt:lpstr>A127931566A_Latest</vt:lpstr>
      <vt:lpstr>A127931826K</vt:lpstr>
      <vt:lpstr>A127931826K_Data</vt:lpstr>
      <vt:lpstr>A127931826K_Latest</vt:lpstr>
      <vt:lpstr>A127931830A</vt:lpstr>
      <vt:lpstr>A127931830A_Data</vt:lpstr>
      <vt:lpstr>A127931830A_Latest</vt:lpstr>
      <vt:lpstr>A127931838V</vt:lpstr>
      <vt:lpstr>A127931838V_Data</vt:lpstr>
      <vt:lpstr>A127931838V_Latest</vt:lpstr>
      <vt:lpstr>A127931842K</vt:lpstr>
      <vt:lpstr>A127931842K_Data</vt:lpstr>
      <vt:lpstr>A127931842K_Latest</vt:lpstr>
      <vt:lpstr>A127931846V</vt:lpstr>
      <vt:lpstr>A127931846V_Data</vt:lpstr>
      <vt:lpstr>A127931846V_Latest</vt:lpstr>
      <vt:lpstr>A127931850K</vt:lpstr>
      <vt:lpstr>A127931850K_Data</vt:lpstr>
      <vt:lpstr>A127931850K_Latest</vt:lpstr>
      <vt:lpstr>A127931854V</vt:lpstr>
      <vt:lpstr>A127931854V_Data</vt:lpstr>
      <vt:lpstr>A127931854V_Latest</vt:lpstr>
      <vt:lpstr>A127931858C</vt:lpstr>
      <vt:lpstr>A127931858C_Data</vt:lpstr>
      <vt:lpstr>A127931858C_Latest</vt:lpstr>
      <vt:lpstr>A127931862V</vt:lpstr>
      <vt:lpstr>A127931862V_Data</vt:lpstr>
      <vt:lpstr>A127931862V_Latest</vt:lpstr>
      <vt:lpstr>A127931866C</vt:lpstr>
      <vt:lpstr>A127931866C_Data</vt:lpstr>
      <vt:lpstr>A127931866C_Latest</vt:lpstr>
      <vt:lpstr>A127931870V</vt:lpstr>
      <vt:lpstr>A127931870V_Data</vt:lpstr>
      <vt:lpstr>A127931870V_Latest</vt:lpstr>
      <vt:lpstr>A127931874C</vt:lpstr>
      <vt:lpstr>A127931874C_Data</vt:lpstr>
      <vt:lpstr>A127931874C_Latest</vt:lpstr>
      <vt:lpstr>A127931878L</vt:lpstr>
      <vt:lpstr>A127931878L_Data</vt:lpstr>
      <vt:lpstr>A127931878L_Latest</vt:lpstr>
      <vt:lpstr>A127931882C</vt:lpstr>
      <vt:lpstr>A127931882C_Data</vt:lpstr>
      <vt:lpstr>A127931882C_Latest</vt:lpstr>
      <vt:lpstr>A127931886L</vt:lpstr>
      <vt:lpstr>A127931886L_Data</vt:lpstr>
      <vt:lpstr>A127931886L_Latest</vt:lpstr>
      <vt:lpstr>A127931890C</vt:lpstr>
      <vt:lpstr>A127931890C_Data</vt:lpstr>
      <vt:lpstr>A127931890C_Latest</vt:lpstr>
      <vt:lpstr>A127931898W</vt:lpstr>
      <vt:lpstr>A127931898W_Data</vt:lpstr>
      <vt:lpstr>A127931898W_Latest</vt:lpstr>
      <vt:lpstr>A127931902A</vt:lpstr>
      <vt:lpstr>A127931902A_Data</vt:lpstr>
      <vt:lpstr>A127931902A_Latest</vt:lpstr>
      <vt:lpstr>A127931906K</vt:lpstr>
      <vt:lpstr>A127931906K_Data</vt:lpstr>
      <vt:lpstr>A127931906K_Latest</vt:lpstr>
      <vt:lpstr>A127931910A</vt:lpstr>
      <vt:lpstr>A127931910A_Data</vt:lpstr>
      <vt:lpstr>A127931910A_Latest</vt:lpstr>
      <vt:lpstr>A127931914K</vt:lpstr>
      <vt:lpstr>A127931914K_Data</vt:lpstr>
      <vt:lpstr>A127931914K_Latest</vt:lpstr>
      <vt:lpstr>A127931918V</vt:lpstr>
      <vt:lpstr>A127931918V_Data</vt:lpstr>
      <vt:lpstr>A127931918V_Latest</vt:lpstr>
      <vt:lpstr>A127931922K</vt:lpstr>
      <vt:lpstr>A127931922K_Data</vt:lpstr>
      <vt:lpstr>A127931922K_Latest</vt:lpstr>
      <vt:lpstr>A127931926V</vt:lpstr>
      <vt:lpstr>A127931926V_Data</vt:lpstr>
      <vt:lpstr>A127931926V_Latest</vt:lpstr>
      <vt:lpstr>A127931930K</vt:lpstr>
      <vt:lpstr>A127931930K_Data</vt:lpstr>
      <vt:lpstr>A127931930K_Latest</vt:lpstr>
      <vt:lpstr>A127931934V</vt:lpstr>
      <vt:lpstr>A127931934V_Data</vt:lpstr>
      <vt:lpstr>A127931934V_Latest</vt:lpstr>
      <vt:lpstr>A127931938C</vt:lpstr>
      <vt:lpstr>A127931938C_Data</vt:lpstr>
      <vt:lpstr>A127931938C_Latest</vt:lpstr>
      <vt:lpstr>A127931942V</vt:lpstr>
      <vt:lpstr>A127931942V_Data</vt:lpstr>
      <vt:lpstr>A127931942V_Latest</vt:lpstr>
      <vt:lpstr>A127931946C</vt:lpstr>
      <vt:lpstr>A127931946C_Data</vt:lpstr>
      <vt:lpstr>A127931946C_Latest</vt:lpstr>
      <vt:lpstr>A127931950V</vt:lpstr>
      <vt:lpstr>A127931950V_Data</vt:lpstr>
      <vt:lpstr>A127931950V_Latest</vt:lpstr>
      <vt:lpstr>A127931954C</vt:lpstr>
      <vt:lpstr>A127931954C_Data</vt:lpstr>
      <vt:lpstr>A127931954C_Latest</vt:lpstr>
      <vt:lpstr>A127931962C</vt:lpstr>
      <vt:lpstr>A127931962C_Data</vt:lpstr>
      <vt:lpstr>A127931962C_Latest</vt:lpstr>
      <vt:lpstr>A127931966L</vt:lpstr>
      <vt:lpstr>A127931966L_Data</vt:lpstr>
      <vt:lpstr>A127931966L_Latest</vt:lpstr>
      <vt:lpstr>A127931970C</vt:lpstr>
      <vt:lpstr>A127931970C_Data</vt:lpstr>
      <vt:lpstr>A127931970C_Latest</vt:lpstr>
      <vt:lpstr>A127931974L</vt:lpstr>
      <vt:lpstr>A127931974L_Data</vt:lpstr>
      <vt:lpstr>A127931974L_Latest</vt:lpstr>
      <vt:lpstr>A127931978W</vt:lpstr>
      <vt:lpstr>A127931978W_Data</vt:lpstr>
      <vt:lpstr>A127931978W_Latest</vt:lpstr>
      <vt:lpstr>A127931982L</vt:lpstr>
      <vt:lpstr>A127931982L_Data</vt:lpstr>
      <vt:lpstr>A127931982L_Latest</vt:lpstr>
      <vt:lpstr>A127931986W</vt:lpstr>
      <vt:lpstr>A127931986W_Data</vt:lpstr>
      <vt:lpstr>A127931986W_Latest</vt:lpstr>
      <vt:lpstr>A127931990L</vt:lpstr>
      <vt:lpstr>A127931990L_Data</vt:lpstr>
      <vt:lpstr>A127931990L_Latest</vt:lpstr>
      <vt:lpstr>A127931994W</vt:lpstr>
      <vt:lpstr>A127931994W_Data</vt:lpstr>
      <vt:lpstr>A127931994W_Latest</vt:lpstr>
      <vt:lpstr>A127931998F</vt:lpstr>
      <vt:lpstr>A127931998F_Data</vt:lpstr>
      <vt:lpstr>A127931998F_Latest</vt:lpstr>
      <vt:lpstr>A127932002L</vt:lpstr>
      <vt:lpstr>A127932002L_Data</vt:lpstr>
      <vt:lpstr>A127932002L_Latest</vt:lpstr>
      <vt:lpstr>A127932006W</vt:lpstr>
      <vt:lpstr>A127932006W_Data</vt:lpstr>
      <vt:lpstr>A127932006W_Latest</vt:lpstr>
      <vt:lpstr>A127932014W</vt:lpstr>
      <vt:lpstr>A127932014W_Data</vt:lpstr>
      <vt:lpstr>A127932014W_Latest</vt:lpstr>
      <vt:lpstr>A127932018F</vt:lpstr>
      <vt:lpstr>A127932018F_Data</vt:lpstr>
      <vt:lpstr>A127932018F_Latest</vt:lpstr>
      <vt:lpstr>A127932022W</vt:lpstr>
      <vt:lpstr>A127932022W_Data</vt:lpstr>
      <vt:lpstr>A127932022W_Latest</vt:lpstr>
      <vt:lpstr>A127932026F</vt:lpstr>
      <vt:lpstr>A127932026F_Data</vt:lpstr>
      <vt:lpstr>A127932026F_Latest</vt:lpstr>
      <vt:lpstr>A127932030W</vt:lpstr>
      <vt:lpstr>A127932030W_Data</vt:lpstr>
      <vt:lpstr>A127932030W_Latest</vt:lpstr>
      <vt:lpstr>A127932034F</vt:lpstr>
      <vt:lpstr>A127932034F_Data</vt:lpstr>
      <vt:lpstr>A127932034F_Latest</vt:lpstr>
      <vt:lpstr>A127932038R</vt:lpstr>
      <vt:lpstr>A127932038R_Data</vt:lpstr>
      <vt:lpstr>A127932038R_Latest</vt:lpstr>
      <vt:lpstr>A127932042F</vt:lpstr>
      <vt:lpstr>A127932042F_Data</vt:lpstr>
      <vt:lpstr>A127932042F_Latest</vt:lpstr>
      <vt:lpstr>A127932046R</vt:lpstr>
      <vt:lpstr>A127932046R_Data</vt:lpstr>
      <vt:lpstr>A127932046R_Latest</vt:lpstr>
      <vt:lpstr>A127932050F</vt:lpstr>
      <vt:lpstr>A127932050F_Data</vt:lpstr>
      <vt:lpstr>A127932050F_Latest</vt:lpstr>
      <vt:lpstr>A127932054R</vt:lpstr>
      <vt:lpstr>A127932054R_Data</vt:lpstr>
      <vt:lpstr>A127932054R_Latest</vt:lpstr>
      <vt:lpstr>A127932066X</vt:lpstr>
      <vt:lpstr>A127932066X_Data</vt:lpstr>
      <vt:lpstr>A127932066X_Latest</vt:lpstr>
      <vt:lpstr>A127932070R</vt:lpstr>
      <vt:lpstr>A127932070R_Data</vt:lpstr>
      <vt:lpstr>A127932070R_Latest</vt:lpstr>
      <vt:lpstr>A127933070J</vt:lpstr>
      <vt:lpstr>A127933070J_Data</vt:lpstr>
      <vt:lpstr>A127933070J_Latest</vt:lpstr>
      <vt:lpstr>A127933074T</vt:lpstr>
      <vt:lpstr>A127933074T_Data</vt:lpstr>
      <vt:lpstr>A127933074T_Latest</vt:lpstr>
      <vt:lpstr>A127933078A</vt:lpstr>
      <vt:lpstr>A127933078A_Data</vt:lpstr>
      <vt:lpstr>A127933078A_Latest</vt:lpstr>
      <vt:lpstr>A127933082T</vt:lpstr>
      <vt:lpstr>A127933082T_Data</vt:lpstr>
      <vt:lpstr>A127933082T_Latest</vt:lpstr>
      <vt:lpstr>A127933086A</vt:lpstr>
      <vt:lpstr>A127933086A_Data</vt:lpstr>
      <vt:lpstr>A127933086A_Latest</vt:lpstr>
      <vt:lpstr>A127933090T</vt:lpstr>
      <vt:lpstr>A127933090T_Data</vt:lpstr>
      <vt:lpstr>A127933090T_Latest</vt:lpstr>
      <vt:lpstr>A127933094A</vt:lpstr>
      <vt:lpstr>A127933094A_Data</vt:lpstr>
      <vt:lpstr>A127933094A_Latest</vt:lpstr>
      <vt:lpstr>A127933362K</vt:lpstr>
      <vt:lpstr>A127933362K_Data</vt:lpstr>
      <vt:lpstr>A127933362K_Latest</vt:lpstr>
      <vt:lpstr>A127933366V</vt:lpstr>
      <vt:lpstr>A127933366V_Data</vt:lpstr>
      <vt:lpstr>A127933366V_Latest</vt:lpstr>
      <vt:lpstr>A127933370K</vt:lpstr>
      <vt:lpstr>A127933370K_Data</vt:lpstr>
      <vt:lpstr>A127933370K_Latest</vt:lpstr>
      <vt:lpstr>A127933374V</vt:lpstr>
      <vt:lpstr>A127933374V_Data</vt:lpstr>
      <vt:lpstr>A127933374V_Latest</vt:lpstr>
      <vt:lpstr>A127933378C</vt:lpstr>
      <vt:lpstr>A127933378C_Data</vt:lpstr>
      <vt:lpstr>A127933378C_Latest</vt:lpstr>
      <vt:lpstr>A127933382V</vt:lpstr>
      <vt:lpstr>A127933382V_Data</vt:lpstr>
      <vt:lpstr>A127933382V_Latest</vt:lpstr>
      <vt:lpstr>A127933386C</vt:lpstr>
      <vt:lpstr>A127933386C_Data</vt:lpstr>
      <vt:lpstr>A127933386C_Latest</vt:lpstr>
      <vt:lpstr>A127933390V</vt:lpstr>
      <vt:lpstr>A127933390V_Data</vt:lpstr>
      <vt:lpstr>A127933390V_Latest</vt:lpstr>
      <vt:lpstr>A127933394C</vt:lpstr>
      <vt:lpstr>A127933394C_Data</vt:lpstr>
      <vt:lpstr>A127933394C_Latest</vt:lpstr>
      <vt:lpstr>A127933398L</vt:lpstr>
      <vt:lpstr>A127933398L_Data</vt:lpstr>
      <vt:lpstr>A127933398L_Latest</vt:lpstr>
      <vt:lpstr>A127933402T</vt:lpstr>
      <vt:lpstr>A127933402T_Data</vt:lpstr>
      <vt:lpstr>A127933402T_Latest</vt:lpstr>
      <vt:lpstr>A127933406A</vt:lpstr>
      <vt:lpstr>A127933406A_Data</vt:lpstr>
      <vt:lpstr>A127933406A_Latest</vt:lpstr>
      <vt:lpstr>A127933410T</vt:lpstr>
      <vt:lpstr>A127933410T_Data</vt:lpstr>
      <vt:lpstr>A127933410T_Latest</vt:lpstr>
      <vt:lpstr>A127933414A</vt:lpstr>
      <vt:lpstr>A127933414A_Data</vt:lpstr>
      <vt:lpstr>A127933414A_Latest</vt:lpstr>
      <vt:lpstr>A127933418K</vt:lpstr>
      <vt:lpstr>A127933418K_Data</vt:lpstr>
      <vt:lpstr>A127933418K_Latest</vt:lpstr>
      <vt:lpstr>A127933422A</vt:lpstr>
      <vt:lpstr>A127933422A_Data</vt:lpstr>
      <vt:lpstr>A127933422A_Latest</vt:lpstr>
      <vt:lpstr>A127933426K</vt:lpstr>
      <vt:lpstr>A127933426K_Data</vt:lpstr>
      <vt:lpstr>A127933426K_Latest</vt:lpstr>
      <vt:lpstr>A127933430A</vt:lpstr>
      <vt:lpstr>A127933430A_Data</vt:lpstr>
      <vt:lpstr>A127933430A_Latest</vt:lpstr>
      <vt:lpstr>A127933434K</vt:lpstr>
      <vt:lpstr>A127933434K_Data</vt:lpstr>
      <vt:lpstr>A127933434K_Latest</vt:lpstr>
      <vt:lpstr>A127933438V</vt:lpstr>
      <vt:lpstr>A127933438V_Data</vt:lpstr>
      <vt:lpstr>A127933438V_Latest</vt:lpstr>
      <vt:lpstr>A127933442K</vt:lpstr>
      <vt:lpstr>A127933442K_Data</vt:lpstr>
      <vt:lpstr>A127933442K_Latest</vt:lpstr>
      <vt:lpstr>A127933446V</vt:lpstr>
      <vt:lpstr>A127933446V_Data</vt:lpstr>
      <vt:lpstr>A127933446V_Latest</vt:lpstr>
      <vt:lpstr>A127933450K</vt:lpstr>
      <vt:lpstr>A127933450K_Data</vt:lpstr>
      <vt:lpstr>A127933450K_Latest</vt:lpstr>
      <vt:lpstr>A127933454V</vt:lpstr>
      <vt:lpstr>A127933454V_Data</vt:lpstr>
      <vt:lpstr>A127933454V_Latest</vt:lpstr>
      <vt:lpstr>A127933458C</vt:lpstr>
      <vt:lpstr>A127933458C_Data</vt:lpstr>
      <vt:lpstr>A127933458C_Latest</vt:lpstr>
      <vt:lpstr>A127933466C</vt:lpstr>
      <vt:lpstr>A127933466C_Data</vt:lpstr>
      <vt:lpstr>A127933466C_Latest</vt:lpstr>
      <vt:lpstr>A127933470V</vt:lpstr>
      <vt:lpstr>A127933470V_Data</vt:lpstr>
      <vt:lpstr>A127933470V_Latest</vt:lpstr>
      <vt:lpstr>A127933474C</vt:lpstr>
      <vt:lpstr>A127933474C_Data</vt:lpstr>
      <vt:lpstr>A127933474C_Latest</vt:lpstr>
      <vt:lpstr>A127933478L</vt:lpstr>
      <vt:lpstr>A127933478L_Data</vt:lpstr>
      <vt:lpstr>A127933478L_Latest</vt:lpstr>
      <vt:lpstr>A127933482C</vt:lpstr>
      <vt:lpstr>A127933482C_Data</vt:lpstr>
      <vt:lpstr>A127933482C_Latest</vt:lpstr>
      <vt:lpstr>A127933486L</vt:lpstr>
      <vt:lpstr>A127933486L_Data</vt:lpstr>
      <vt:lpstr>A127933486L_Latest</vt:lpstr>
      <vt:lpstr>A127933490C</vt:lpstr>
      <vt:lpstr>A127933490C_Data</vt:lpstr>
      <vt:lpstr>A127933490C_Latest</vt:lpstr>
      <vt:lpstr>A127933494L</vt:lpstr>
      <vt:lpstr>A127933494L_Data</vt:lpstr>
      <vt:lpstr>A127933494L_Latest</vt:lpstr>
      <vt:lpstr>A127933498W</vt:lpstr>
      <vt:lpstr>A127933498W_Data</vt:lpstr>
      <vt:lpstr>A127933498W_Latest</vt:lpstr>
      <vt:lpstr>A127933502A</vt:lpstr>
      <vt:lpstr>A127933502A_Data</vt:lpstr>
      <vt:lpstr>A127933502A_Latest</vt:lpstr>
      <vt:lpstr>A127933506K</vt:lpstr>
      <vt:lpstr>A127933506K_Data</vt:lpstr>
      <vt:lpstr>A127933506K_Latest</vt:lpstr>
      <vt:lpstr>A127933510A</vt:lpstr>
      <vt:lpstr>A127933510A_Data</vt:lpstr>
      <vt:lpstr>A127933510A_Latest</vt:lpstr>
      <vt:lpstr>A127933514K</vt:lpstr>
      <vt:lpstr>A127933514K_Data</vt:lpstr>
      <vt:lpstr>A127933514K_Latest</vt:lpstr>
      <vt:lpstr>A127933518V</vt:lpstr>
      <vt:lpstr>A127933518V_Data</vt:lpstr>
      <vt:lpstr>A127933518V_Latest</vt:lpstr>
      <vt:lpstr>A127933522K</vt:lpstr>
      <vt:lpstr>A127933522K_Data</vt:lpstr>
      <vt:lpstr>A127933522K_Latest</vt:lpstr>
      <vt:lpstr>A127933526V</vt:lpstr>
      <vt:lpstr>A127933526V_Data</vt:lpstr>
      <vt:lpstr>A127933526V_Latest</vt:lpstr>
      <vt:lpstr>A127933534V</vt:lpstr>
      <vt:lpstr>A127933534V_Data</vt:lpstr>
      <vt:lpstr>A127933534V_Latest</vt:lpstr>
      <vt:lpstr>A127933538C</vt:lpstr>
      <vt:lpstr>A127933538C_Data</vt:lpstr>
      <vt:lpstr>A127933538C_Latest</vt:lpstr>
      <vt:lpstr>A127933542V</vt:lpstr>
      <vt:lpstr>A127933542V_Data</vt:lpstr>
      <vt:lpstr>A127933542V_Latest</vt:lpstr>
      <vt:lpstr>A127933546C</vt:lpstr>
      <vt:lpstr>A127933546C_Data</vt:lpstr>
      <vt:lpstr>A127933546C_Latest</vt:lpstr>
      <vt:lpstr>A127933550V</vt:lpstr>
      <vt:lpstr>A127933550V_Data</vt:lpstr>
      <vt:lpstr>A127933550V_Latest</vt:lpstr>
      <vt:lpstr>A127933554C</vt:lpstr>
      <vt:lpstr>A127933554C_Data</vt:lpstr>
      <vt:lpstr>A127933554C_Latest</vt:lpstr>
      <vt:lpstr>A127933558L</vt:lpstr>
      <vt:lpstr>A127933558L_Data</vt:lpstr>
      <vt:lpstr>A127933558L_Latest</vt:lpstr>
      <vt:lpstr>A127933562C</vt:lpstr>
      <vt:lpstr>A127933562C_Data</vt:lpstr>
      <vt:lpstr>A127933562C_Latest</vt:lpstr>
      <vt:lpstr>A127933566L</vt:lpstr>
      <vt:lpstr>A127933566L_Data</vt:lpstr>
      <vt:lpstr>A127933566L_Latest</vt:lpstr>
      <vt:lpstr>A127933570C</vt:lpstr>
      <vt:lpstr>A127933570C_Data</vt:lpstr>
      <vt:lpstr>A127933570C_Latest</vt:lpstr>
      <vt:lpstr>A127933574L</vt:lpstr>
      <vt:lpstr>A127933574L_Data</vt:lpstr>
      <vt:lpstr>A127933574L_Latest</vt:lpstr>
      <vt:lpstr>A127933578W</vt:lpstr>
      <vt:lpstr>A127933578W_Data</vt:lpstr>
      <vt:lpstr>A127933578W_Latest</vt:lpstr>
      <vt:lpstr>A127933586W</vt:lpstr>
      <vt:lpstr>A127933586W_Data</vt:lpstr>
      <vt:lpstr>A127933586W_Latest</vt:lpstr>
      <vt:lpstr>A127933590L</vt:lpstr>
      <vt:lpstr>A127933590L_Data</vt:lpstr>
      <vt:lpstr>A127933590L_Latest</vt:lpstr>
      <vt:lpstr>A127933594W</vt:lpstr>
      <vt:lpstr>A127933594W_Data</vt:lpstr>
      <vt:lpstr>A127933594W_Latest</vt:lpstr>
      <vt:lpstr>A127933598F</vt:lpstr>
      <vt:lpstr>A127933598F_Data</vt:lpstr>
      <vt:lpstr>A127933598F_Latest</vt:lpstr>
      <vt:lpstr>A127933602K</vt:lpstr>
      <vt:lpstr>A127933602K_Data</vt:lpstr>
      <vt:lpstr>A127933602K_Latest</vt:lpstr>
      <vt:lpstr>A127933606V</vt:lpstr>
      <vt:lpstr>A127933606V_Data</vt:lpstr>
      <vt:lpstr>A127933606V_Latest</vt:lpstr>
      <vt:lpstr>A127933610K</vt:lpstr>
      <vt:lpstr>A127933610K_Data</vt:lpstr>
      <vt:lpstr>A127933610K_Latest</vt:lpstr>
      <vt:lpstr>A127933614V</vt:lpstr>
      <vt:lpstr>A127933614V_Data</vt:lpstr>
      <vt:lpstr>A127933614V_Latest</vt:lpstr>
      <vt:lpstr>A127933618C</vt:lpstr>
      <vt:lpstr>A127933618C_Data</vt:lpstr>
      <vt:lpstr>A127933618C_Latest</vt:lpstr>
      <vt:lpstr>A127933622V</vt:lpstr>
      <vt:lpstr>A127933622V_Data</vt:lpstr>
      <vt:lpstr>A127933622V_Latest</vt:lpstr>
      <vt:lpstr>A127933626C</vt:lpstr>
      <vt:lpstr>A127933626C_Data</vt:lpstr>
      <vt:lpstr>A127933626C_Latest</vt:lpstr>
      <vt:lpstr>A127933630V</vt:lpstr>
      <vt:lpstr>A127933630V_Data</vt:lpstr>
      <vt:lpstr>A127933630V_Latest</vt:lpstr>
      <vt:lpstr>A127934650W</vt:lpstr>
      <vt:lpstr>A127934650W_Data</vt:lpstr>
      <vt:lpstr>A127934650W_Latest</vt:lpstr>
      <vt:lpstr>A127934654F</vt:lpstr>
      <vt:lpstr>A127934654F_Data</vt:lpstr>
      <vt:lpstr>A127934654F_Latest</vt:lpstr>
      <vt:lpstr>A127934658R</vt:lpstr>
      <vt:lpstr>A127934658R_Data</vt:lpstr>
      <vt:lpstr>A127934658R_Latest</vt:lpstr>
      <vt:lpstr>A127934662F</vt:lpstr>
      <vt:lpstr>A127934662F_Data</vt:lpstr>
      <vt:lpstr>A127934662F_Latest</vt:lpstr>
      <vt:lpstr>A127934666R</vt:lpstr>
      <vt:lpstr>A127934666R_Data</vt:lpstr>
      <vt:lpstr>A127934666R_Latest</vt:lpstr>
      <vt:lpstr>A127934930R</vt:lpstr>
      <vt:lpstr>A127934930R_Data</vt:lpstr>
      <vt:lpstr>A127934930R_Latest</vt:lpstr>
      <vt:lpstr>A127934934X</vt:lpstr>
      <vt:lpstr>A127934934X_Data</vt:lpstr>
      <vt:lpstr>A127934934X_Latest</vt:lpstr>
      <vt:lpstr>A127934938J</vt:lpstr>
      <vt:lpstr>A127934938J_Data</vt:lpstr>
      <vt:lpstr>A127934938J_Latest</vt:lpstr>
      <vt:lpstr>A127934942X</vt:lpstr>
      <vt:lpstr>A127934942X_Data</vt:lpstr>
      <vt:lpstr>A127934942X_Latest</vt:lpstr>
      <vt:lpstr>A127934946J</vt:lpstr>
      <vt:lpstr>A127934946J_Data</vt:lpstr>
      <vt:lpstr>A127934946J_Latest</vt:lpstr>
      <vt:lpstr>A127934950X</vt:lpstr>
      <vt:lpstr>A127934950X_Data</vt:lpstr>
      <vt:lpstr>A127934950X_Latest</vt:lpstr>
      <vt:lpstr>A127934954J</vt:lpstr>
      <vt:lpstr>A127934954J_Data</vt:lpstr>
      <vt:lpstr>A127934954J_Latest</vt:lpstr>
      <vt:lpstr>A127934962J</vt:lpstr>
      <vt:lpstr>A127934962J_Data</vt:lpstr>
      <vt:lpstr>A127934962J_Latest</vt:lpstr>
      <vt:lpstr>A127934970J</vt:lpstr>
      <vt:lpstr>A127934970J_Data</vt:lpstr>
      <vt:lpstr>A127934970J_Latest</vt:lpstr>
      <vt:lpstr>A127934974T</vt:lpstr>
      <vt:lpstr>A127934974T_Data</vt:lpstr>
      <vt:lpstr>A127934974T_Latest</vt:lpstr>
      <vt:lpstr>A127934978A</vt:lpstr>
      <vt:lpstr>A127934978A_Data</vt:lpstr>
      <vt:lpstr>A127934978A_Latest</vt:lpstr>
      <vt:lpstr>A127934982T</vt:lpstr>
      <vt:lpstr>A127934982T_Data</vt:lpstr>
      <vt:lpstr>A127934982T_Latest</vt:lpstr>
      <vt:lpstr>A127934986A</vt:lpstr>
      <vt:lpstr>A127934986A_Data</vt:lpstr>
      <vt:lpstr>A127934986A_Latest</vt:lpstr>
      <vt:lpstr>A127934990T</vt:lpstr>
      <vt:lpstr>A127934990T_Data</vt:lpstr>
      <vt:lpstr>A127934990T_Latest</vt:lpstr>
      <vt:lpstr>A127934994A</vt:lpstr>
      <vt:lpstr>A127934994A_Data</vt:lpstr>
      <vt:lpstr>A127934994A_Latest</vt:lpstr>
      <vt:lpstr>A127934998K</vt:lpstr>
      <vt:lpstr>A127934998K_Data</vt:lpstr>
      <vt:lpstr>A127934998K_Latest</vt:lpstr>
      <vt:lpstr>A127935002T</vt:lpstr>
      <vt:lpstr>A127935002T_Data</vt:lpstr>
      <vt:lpstr>A127935002T_Latest</vt:lpstr>
      <vt:lpstr>A127935006A</vt:lpstr>
      <vt:lpstr>A127935006A_Data</vt:lpstr>
      <vt:lpstr>A127935006A_Latest</vt:lpstr>
      <vt:lpstr>A127935010T</vt:lpstr>
      <vt:lpstr>A127935010T_Data</vt:lpstr>
      <vt:lpstr>A127935010T_Latest</vt:lpstr>
      <vt:lpstr>A127935014A</vt:lpstr>
      <vt:lpstr>A127935014A_Data</vt:lpstr>
      <vt:lpstr>A127935014A_Latest</vt:lpstr>
      <vt:lpstr>A127935018K</vt:lpstr>
      <vt:lpstr>A127935018K_Data</vt:lpstr>
      <vt:lpstr>A127935018K_Latest</vt:lpstr>
      <vt:lpstr>A127935022A</vt:lpstr>
      <vt:lpstr>A127935022A_Data</vt:lpstr>
      <vt:lpstr>A127935022A_Latest</vt:lpstr>
      <vt:lpstr>A127935026K</vt:lpstr>
      <vt:lpstr>A127935026K_Data</vt:lpstr>
      <vt:lpstr>A127935026K_Latest</vt:lpstr>
      <vt:lpstr>A127935030A</vt:lpstr>
      <vt:lpstr>A127935030A_Data</vt:lpstr>
      <vt:lpstr>A127935030A_Latest</vt:lpstr>
      <vt:lpstr>A127935034K</vt:lpstr>
      <vt:lpstr>A127935034K_Data</vt:lpstr>
      <vt:lpstr>A127935034K_Latest</vt:lpstr>
      <vt:lpstr>A127935038V</vt:lpstr>
      <vt:lpstr>A127935038V_Data</vt:lpstr>
      <vt:lpstr>A127935038V_Latest</vt:lpstr>
      <vt:lpstr>A127935042K</vt:lpstr>
      <vt:lpstr>A127935042K_Data</vt:lpstr>
      <vt:lpstr>A127935042K_Latest</vt:lpstr>
      <vt:lpstr>A127935046V</vt:lpstr>
      <vt:lpstr>A127935046V_Data</vt:lpstr>
      <vt:lpstr>A127935046V_Latest</vt:lpstr>
      <vt:lpstr>A127935050K</vt:lpstr>
      <vt:lpstr>A127935050K_Data</vt:lpstr>
      <vt:lpstr>A127935050K_Latest</vt:lpstr>
      <vt:lpstr>A127935054V</vt:lpstr>
      <vt:lpstr>A127935054V_Data</vt:lpstr>
      <vt:lpstr>A127935054V_Latest</vt:lpstr>
      <vt:lpstr>A127935058C</vt:lpstr>
      <vt:lpstr>A127935058C_Data</vt:lpstr>
      <vt:lpstr>A127935058C_Latest</vt:lpstr>
      <vt:lpstr>A127935066C</vt:lpstr>
      <vt:lpstr>A127935066C_Data</vt:lpstr>
      <vt:lpstr>A127935066C_Latest</vt:lpstr>
      <vt:lpstr>A127935070V</vt:lpstr>
      <vt:lpstr>A127935070V_Data</vt:lpstr>
      <vt:lpstr>A127935070V_Latest</vt:lpstr>
      <vt:lpstr>A127935074C</vt:lpstr>
      <vt:lpstr>A127935074C_Data</vt:lpstr>
      <vt:lpstr>A127935074C_Latest</vt:lpstr>
      <vt:lpstr>A127935078L</vt:lpstr>
      <vt:lpstr>A127935078L_Data</vt:lpstr>
      <vt:lpstr>A127935078L_Latest</vt:lpstr>
      <vt:lpstr>A127935082C</vt:lpstr>
      <vt:lpstr>A127935082C_Data</vt:lpstr>
      <vt:lpstr>A127935082C_Latest</vt:lpstr>
      <vt:lpstr>A127935086L</vt:lpstr>
      <vt:lpstr>A127935086L_Data</vt:lpstr>
      <vt:lpstr>A127935086L_Latest</vt:lpstr>
      <vt:lpstr>A127935090C</vt:lpstr>
      <vt:lpstr>A127935090C_Data</vt:lpstr>
      <vt:lpstr>A127935090C_Latest</vt:lpstr>
      <vt:lpstr>A127935094L</vt:lpstr>
      <vt:lpstr>A127935094L_Data</vt:lpstr>
      <vt:lpstr>A127935094L_Latest</vt:lpstr>
      <vt:lpstr>A127935098W</vt:lpstr>
      <vt:lpstr>A127935098W_Data</vt:lpstr>
      <vt:lpstr>A127935098W_Latest</vt:lpstr>
      <vt:lpstr>A127935102A</vt:lpstr>
      <vt:lpstr>A127935102A_Data</vt:lpstr>
      <vt:lpstr>A127935102A_Latest</vt:lpstr>
      <vt:lpstr>A127935106K</vt:lpstr>
      <vt:lpstr>A127935106K_Data</vt:lpstr>
      <vt:lpstr>A127935106K_Latest</vt:lpstr>
      <vt:lpstr>A127935110A</vt:lpstr>
      <vt:lpstr>A127935110A_Data</vt:lpstr>
      <vt:lpstr>A127935110A_Latest</vt:lpstr>
      <vt:lpstr>A127935122K</vt:lpstr>
      <vt:lpstr>A127935122K_Data</vt:lpstr>
      <vt:lpstr>A127935122K_Latest</vt:lpstr>
      <vt:lpstr>A127936134L</vt:lpstr>
      <vt:lpstr>A127936134L_Data</vt:lpstr>
      <vt:lpstr>A127936134L_Latest</vt:lpstr>
      <vt:lpstr>A127936138W</vt:lpstr>
      <vt:lpstr>A127936138W_Data</vt:lpstr>
      <vt:lpstr>A127936138W_Latest</vt:lpstr>
      <vt:lpstr>A127936142L</vt:lpstr>
      <vt:lpstr>A127936142L_Data</vt:lpstr>
      <vt:lpstr>A127936142L_Latest</vt:lpstr>
      <vt:lpstr>A127936146W</vt:lpstr>
      <vt:lpstr>A127936146W_Data</vt:lpstr>
      <vt:lpstr>A127936146W_Latest</vt:lpstr>
      <vt:lpstr>A127936150L</vt:lpstr>
      <vt:lpstr>A127936150L_Data</vt:lpstr>
      <vt:lpstr>A127936150L_Latest</vt:lpstr>
      <vt:lpstr>A127936154W</vt:lpstr>
      <vt:lpstr>A127936154W_Data</vt:lpstr>
      <vt:lpstr>A127936154W_Latest</vt:lpstr>
      <vt:lpstr>A127936158F</vt:lpstr>
      <vt:lpstr>A127936158F_Data</vt:lpstr>
      <vt:lpstr>A127936158F_Latest</vt:lpstr>
      <vt:lpstr>A127936162W</vt:lpstr>
      <vt:lpstr>A127936162W_Data</vt:lpstr>
      <vt:lpstr>A127936162W_Latest</vt:lpstr>
      <vt:lpstr>A127936426R</vt:lpstr>
      <vt:lpstr>A127936426R_Data</vt:lpstr>
      <vt:lpstr>A127936426R_Latest</vt:lpstr>
      <vt:lpstr>A127936430F</vt:lpstr>
      <vt:lpstr>A127936430F_Data</vt:lpstr>
      <vt:lpstr>A127936430F_Latest</vt:lpstr>
      <vt:lpstr>A127936434R</vt:lpstr>
      <vt:lpstr>A127936434R_Data</vt:lpstr>
      <vt:lpstr>A127936434R_Latest</vt:lpstr>
      <vt:lpstr>A127936438X</vt:lpstr>
      <vt:lpstr>A127936438X_Data</vt:lpstr>
      <vt:lpstr>A127936438X_Latest</vt:lpstr>
      <vt:lpstr>A127936442R</vt:lpstr>
      <vt:lpstr>A127936442R_Data</vt:lpstr>
      <vt:lpstr>A127936442R_Latest</vt:lpstr>
      <vt:lpstr>A127936446X</vt:lpstr>
      <vt:lpstr>A127936446X_Data</vt:lpstr>
      <vt:lpstr>A127936446X_Latest</vt:lpstr>
      <vt:lpstr>A127936450R</vt:lpstr>
      <vt:lpstr>A127936450R_Data</vt:lpstr>
      <vt:lpstr>A127936450R_Latest</vt:lpstr>
      <vt:lpstr>A127936454X</vt:lpstr>
      <vt:lpstr>A127936454X_Data</vt:lpstr>
      <vt:lpstr>A127936454X_Latest</vt:lpstr>
      <vt:lpstr>A127936458J</vt:lpstr>
      <vt:lpstr>A127936458J_Data</vt:lpstr>
      <vt:lpstr>A127936458J_Latest</vt:lpstr>
      <vt:lpstr>A127936462X</vt:lpstr>
      <vt:lpstr>A127936462X_Data</vt:lpstr>
      <vt:lpstr>A127936462X_Latest</vt:lpstr>
      <vt:lpstr>A127936466J</vt:lpstr>
      <vt:lpstr>A127936466J_Data</vt:lpstr>
      <vt:lpstr>A127936466J_Latest</vt:lpstr>
      <vt:lpstr>A127936470X</vt:lpstr>
      <vt:lpstr>A127936470X_Data</vt:lpstr>
      <vt:lpstr>A127936470X_Latest</vt:lpstr>
      <vt:lpstr>A127936474J</vt:lpstr>
      <vt:lpstr>A127936474J_Data</vt:lpstr>
      <vt:lpstr>A127936474J_Latest</vt:lpstr>
      <vt:lpstr>A127936478T</vt:lpstr>
      <vt:lpstr>A127936478T_Data</vt:lpstr>
      <vt:lpstr>A127936478T_Latest</vt:lpstr>
      <vt:lpstr>A127936482J</vt:lpstr>
      <vt:lpstr>A127936482J_Data</vt:lpstr>
      <vt:lpstr>A127936482J_Latest</vt:lpstr>
      <vt:lpstr>A127936486T</vt:lpstr>
      <vt:lpstr>A127936486T_Data</vt:lpstr>
      <vt:lpstr>A127936486T_Latest</vt:lpstr>
      <vt:lpstr>A127936490J</vt:lpstr>
      <vt:lpstr>A127936490J_Data</vt:lpstr>
      <vt:lpstr>A127936490J_Latest</vt:lpstr>
      <vt:lpstr>A127936494T</vt:lpstr>
      <vt:lpstr>A127936494T_Data</vt:lpstr>
      <vt:lpstr>A127936494T_Latest</vt:lpstr>
      <vt:lpstr>A127936498A</vt:lpstr>
      <vt:lpstr>A127936498A_Data</vt:lpstr>
      <vt:lpstr>A127936498A_Latest</vt:lpstr>
      <vt:lpstr>A127936502F</vt:lpstr>
      <vt:lpstr>A127936502F_Data</vt:lpstr>
      <vt:lpstr>A127936502F_Latest</vt:lpstr>
      <vt:lpstr>A127936506R</vt:lpstr>
      <vt:lpstr>A127936506R_Data</vt:lpstr>
      <vt:lpstr>A127936506R_Latest</vt:lpstr>
      <vt:lpstr>A127936510F</vt:lpstr>
      <vt:lpstr>A127936510F_Data</vt:lpstr>
      <vt:lpstr>A127936510F_Latest</vt:lpstr>
      <vt:lpstr>A127936514R</vt:lpstr>
      <vt:lpstr>A127936514R_Data</vt:lpstr>
      <vt:lpstr>A127936514R_Latest</vt:lpstr>
      <vt:lpstr>A127936518X</vt:lpstr>
      <vt:lpstr>A127936518X_Data</vt:lpstr>
      <vt:lpstr>A127936518X_Latest</vt:lpstr>
      <vt:lpstr>A127936522R</vt:lpstr>
      <vt:lpstr>A127936522R_Data</vt:lpstr>
      <vt:lpstr>A127936522R_Latest</vt:lpstr>
      <vt:lpstr>A127936526X</vt:lpstr>
      <vt:lpstr>A127936526X_Data</vt:lpstr>
      <vt:lpstr>A127936526X_Latest</vt:lpstr>
      <vt:lpstr>A127936530R</vt:lpstr>
      <vt:lpstr>A127936530R_Data</vt:lpstr>
      <vt:lpstr>A127936530R_Latest</vt:lpstr>
      <vt:lpstr>A127936534X</vt:lpstr>
      <vt:lpstr>A127936534X_Data</vt:lpstr>
      <vt:lpstr>A127936534X_Latest</vt:lpstr>
      <vt:lpstr>A127936538J</vt:lpstr>
      <vt:lpstr>A127936538J_Data</vt:lpstr>
      <vt:lpstr>A127936538J_Latest</vt:lpstr>
      <vt:lpstr>A127936542X</vt:lpstr>
      <vt:lpstr>A127936542X_Data</vt:lpstr>
      <vt:lpstr>A127936542X_Latest</vt:lpstr>
      <vt:lpstr>A127936546J</vt:lpstr>
      <vt:lpstr>A127936546J_Data</vt:lpstr>
      <vt:lpstr>A127936546J_Latest</vt:lpstr>
      <vt:lpstr>A127936550X</vt:lpstr>
      <vt:lpstr>A127936550X_Data</vt:lpstr>
      <vt:lpstr>A127936550X_Latest</vt:lpstr>
      <vt:lpstr>A127936554J</vt:lpstr>
      <vt:lpstr>A127936554J_Data</vt:lpstr>
      <vt:lpstr>A127936554J_Latest</vt:lpstr>
      <vt:lpstr>A127936558T</vt:lpstr>
      <vt:lpstr>A127936558T_Data</vt:lpstr>
      <vt:lpstr>A127936558T_Latest</vt:lpstr>
      <vt:lpstr>A127936562J</vt:lpstr>
      <vt:lpstr>A127936562J_Data</vt:lpstr>
      <vt:lpstr>A127936562J_Latest</vt:lpstr>
      <vt:lpstr>A127936566T</vt:lpstr>
      <vt:lpstr>A127936566T_Data</vt:lpstr>
      <vt:lpstr>A127936566T_Latest</vt:lpstr>
      <vt:lpstr>A127936570J</vt:lpstr>
      <vt:lpstr>A127936570J_Data</vt:lpstr>
      <vt:lpstr>A127936570J_Latest</vt:lpstr>
      <vt:lpstr>A127936574T</vt:lpstr>
      <vt:lpstr>A127936574T_Data</vt:lpstr>
      <vt:lpstr>A127936574T_Latest</vt:lpstr>
      <vt:lpstr>A127936578A</vt:lpstr>
      <vt:lpstr>A127936578A_Data</vt:lpstr>
      <vt:lpstr>A127936578A_Latest</vt:lpstr>
      <vt:lpstr>A127936582T</vt:lpstr>
      <vt:lpstr>A127936582T_Data</vt:lpstr>
      <vt:lpstr>A127936582T_Latest</vt:lpstr>
      <vt:lpstr>A127936586A</vt:lpstr>
      <vt:lpstr>A127936586A_Data</vt:lpstr>
      <vt:lpstr>A127936586A_Latest</vt:lpstr>
      <vt:lpstr>A127936590T</vt:lpstr>
      <vt:lpstr>A127936590T_Data</vt:lpstr>
      <vt:lpstr>A127936590T_Latest</vt:lpstr>
      <vt:lpstr>A127936594A</vt:lpstr>
      <vt:lpstr>A127936594A_Data</vt:lpstr>
      <vt:lpstr>A127936594A_Latest</vt:lpstr>
      <vt:lpstr>A127936598K</vt:lpstr>
      <vt:lpstr>A127936598K_Data</vt:lpstr>
      <vt:lpstr>A127936598K_Latest</vt:lpstr>
      <vt:lpstr>A127936602R</vt:lpstr>
      <vt:lpstr>A127936602R_Data</vt:lpstr>
      <vt:lpstr>A127936602R_Latest</vt:lpstr>
      <vt:lpstr>A127936606X</vt:lpstr>
      <vt:lpstr>A127936606X_Data</vt:lpstr>
      <vt:lpstr>A127936606X_Latest</vt:lpstr>
      <vt:lpstr>A127936610R</vt:lpstr>
      <vt:lpstr>A127936610R_Data</vt:lpstr>
      <vt:lpstr>A127936610R_Latest</vt:lpstr>
      <vt:lpstr>A127936614X</vt:lpstr>
      <vt:lpstr>A127936614X_Data</vt:lpstr>
      <vt:lpstr>A127936614X_Latest</vt:lpstr>
      <vt:lpstr>A127936618J</vt:lpstr>
      <vt:lpstr>A127936618J_Data</vt:lpstr>
      <vt:lpstr>A127936618J_Latest</vt:lpstr>
      <vt:lpstr>A127936622X</vt:lpstr>
      <vt:lpstr>A127936622X_Data</vt:lpstr>
      <vt:lpstr>A127936622X_Latest</vt:lpstr>
      <vt:lpstr>A127936626J</vt:lpstr>
      <vt:lpstr>A127936626J_Data</vt:lpstr>
      <vt:lpstr>A127936626J_Latest</vt:lpstr>
      <vt:lpstr>A127936650J</vt:lpstr>
      <vt:lpstr>A127936650J_Data</vt:lpstr>
      <vt:lpstr>A127936650J_Latest</vt:lpstr>
      <vt:lpstr>A127937658V</vt:lpstr>
      <vt:lpstr>A127937658V_Data</vt:lpstr>
      <vt:lpstr>A127937658V_Latest</vt:lpstr>
      <vt:lpstr>A127937662K</vt:lpstr>
      <vt:lpstr>A127937662K_Data</vt:lpstr>
      <vt:lpstr>A127937662K_Latest</vt:lpstr>
      <vt:lpstr>A127937666V</vt:lpstr>
      <vt:lpstr>A127937666V_Data</vt:lpstr>
      <vt:lpstr>A127937666V_Latest</vt:lpstr>
      <vt:lpstr>A127937670K</vt:lpstr>
      <vt:lpstr>A127937670K_Data</vt:lpstr>
      <vt:lpstr>A127937670K_Latest</vt:lpstr>
      <vt:lpstr>A127937674V</vt:lpstr>
      <vt:lpstr>A127937674V_Data</vt:lpstr>
      <vt:lpstr>A127937674V_Latest</vt:lpstr>
      <vt:lpstr>A127937930V</vt:lpstr>
      <vt:lpstr>A127937930V_Data</vt:lpstr>
      <vt:lpstr>A127937930V_Latest</vt:lpstr>
      <vt:lpstr>A127937934C</vt:lpstr>
      <vt:lpstr>A127937934C_Data</vt:lpstr>
      <vt:lpstr>A127937934C_Latest</vt:lpstr>
      <vt:lpstr>A127937938L</vt:lpstr>
      <vt:lpstr>A127937938L_Data</vt:lpstr>
      <vt:lpstr>A127937938L_Latest</vt:lpstr>
      <vt:lpstr>A127937942C</vt:lpstr>
      <vt:lpstr>A127937942C_Data</vt:lpstr>
      <vt:lpstr>A127937942C_Latest</vt:lpstr>
      <vt:lpstr>A127937946L</vt:lpstr>
      <vt:lpstr>A127937946L_Data</vt:lpstr>
      <vt:lpstr>A127937946L_Latest</vt:lpstr>
      <vt:lpstr>A127937950C</vt:lpstr>
      <vt:lpstr>A127937950C_Data</vt:lpstr>
      <vt:lpstr>A127937950C_Latest</vt:lpstr>
      <vt:lpstr>A127937954L</vt:lpstr>
      <vt:lpstr>A127937954L_Data</vt:lpstr>
      <vt:lpstr>A127937954L_Latest</vt:lpstr>
      <vt:lpstr>A127937958W</vt:lpstr>
      <vt:lpstr>A127937958W_Data</vt:lpstr>
      <vt:lpstr>A127937958W_Latest</vt:lpstr>
      <vt:lpstr>A127937962L</vt:lpstr>
      <vt:lpstr>A127937962L_Data</vt:lpstr>
      <vt:lpstr>A127937962L_Latest</vt:lpstr>
      <vt:lpstr>A127937966W</vt:lpstr>
      <vt:lpstr>A127937966W_Data</vt:lpstr>
      <vt:lpstr>A127937966W_Latest</vt:lpstr>
      <vt:lpstr>A127937970L</vt:lpstr>
      <vt:lpstr>A127937970L_Data</vt:lpstr>
      <vt:lpstr>A127937970L_Latest</vt:lpstr>
      <vt:lpstr>A127937974W</vt:lpstr>
      <vt:lpstr>A127937974W_Data</vt:lpstr>
      <vt:lpstr>A127937974W_Latest</vt:lpstr>
      <vt:lpstr>A127937978F</vt:lpstr>
      <vt:lpstr>A127937978F_Data</vt:lpstr>
      <vt:lpstr>A127937978F_Latest</vt:lpstr>
      <vt:lpstr>A127937982W</vt:lpstr>
      <vt:lpstr>A127937982W_Data</vt:lpstr>
      <vt:lpstr>A127937982W_Latest</vt:lpstr>
      <vt:lpstr>A127937986F</vt:lpstr>
      <vt:lpstr>A127937986F_Data</vt:lpstr>
      <vt:lpstr>A127937986F_Latest</vt:lpstr>
      <vt:lpstr>A127937990W</vt:lpstr>
      <vt:lpstr>A127937990W_Data</vt:lpstr>
      <vt:lpstr>A127937990W_Latest</vt:lpstr>
      <vt:lpstr>A127937994F</vt:lpstr>
      <vt:lpstr>A127937994F_Data</vt:lpstr>
      <vt:lpstr>A127937994F_Latest</vt:lpstr>
      <vt:lpstr>A127937998R</vt:lpstr>
      <vt:lpstr>A127937998R_Data</vt:lpstr>
      <vt:lpstr>A127937998R_Latest</vt:lpstr>
      <vt:lpstr>A127938002W</vt:lpstr>
      <vt:lpstr>A127938002W_Data</vt:lpstr>
      <vt:lpstr>A127938002W_Latest</vt:lpstr>
      <vt:lpstr>A127938010W</vt:lpstr>
      <vt:lpstr>A127938010W_Data</vt:lpstr>
      <vt:lpstr>A127938010W_Latest</vt:lpstr>
      <vt:lpstr>A127938014F</vt:lpstr>
      <vt:lpstr>A127938014F_Data</vt:lpstr>
      <vt:lpstr>A127938014F_Latest</vt:lpstr>
      <vt:lpstr>A127938018R</vt:lpstr>
      <vt:lpstr>A127938018R_Data</vt:lpstr>
      <vt:lpstr>A127938018R_Latest</vt:lpstr>
      <vt:lpstr>A127938022F</vt:lpstr>
      <vt:lpstr>A127938022F_Data</vt:lpstr>
      <vt:lpstr>A127938022F_Latest</vt:lpstr>
      <vt:lpstr>A127938026R</vt:lpstr>
      <vt:lpstr>A127938026R_Data</vt:lpstr>
      <vt:lpstr>A127938026R_Latest</vt:lpstr>
      <vt:lpstr>A127938030F</vt:lpstr>
      <vt:lpstr>A127938030F_Data</vt:lpstr>
      <vt:lpstr>A127938030F_Latest</vt:lpstr>
      <vt:lpstr>A127938034R</vt:lpstr>
      <vt:lpstr>A127938034R_Data</vt:lpstr>
      <vt:lpstr>A127938034R_Latest</vt:lpstr>
      <vt:lpstr>A127938038X</vt:lpstr>
      <vt:lpstr>A127938038X_Data</vt:lpstr>
      <vt:lpstr>A127938038X_Latest</vt:lpstr>
      <vt:lpstr>A127938042R</vt:lpstr>
      <vt:lpstr>A127938042R_Data</vt:lpstr>
      <vt:lpstr>A127938042R_Latest</vt:lpstr>
      <vt:lpstr>A127938046X</vt:lpstr>
      <vt:lpstr>A127938046X_Data</vt:lpstr>
      <vt:lpstr>A127938046X_Latest</vt:lpstr>
      <vt:lpstr>A127938050R</vt:lpstr>
      <vt:lpstr>A127938050R_Data</vt:lpstr>
      <vt:lpstr>A127938050R_Latest</vt:lpstr>
      <vt:lpstr>A127938054X</vt:lpstr>
      <vt:lpstr>A127938054X_Data</vt:lpstr>
      <vt:lpstr>A127938054X_Latest</vt:lpstr>
      <vt:lpstr>A127938058J</vt:lpstr>
      <vt:lpstr>A127938058J_Data</vt:lpstr>
      <vt:lpstr>A127938058J_Latest</vt:lpstr>
      <vt:lpstr>A127938062X</vt:lpstr>
      <vt:lpstr>A127938062X_Data</vt:lpstr>
      <vt:lpstr>A127938062X_Latest</vt:lpstr>
      <vt:lpstr>A127938066J</vt:lpstr>
      <vt:lpstr>A127938066J_Data</vt:lpstr>
      <vt:lpstr>A127938066J_Latest</vt:lpstr>
      <vt:lpstr>A127938070X</vt:lpstr>
      <vt:lpstr>A127938070X_Data</vt:lpstr>
      <vt:lpstr>A127938070X_Latest</vt:lpstr>
      <vt:lpstr>A127938074J</vt:lpstr>
      <vt:lpstr>A127938074J_Data</vt:lpstr>
      <vt:lpstr>A127938074J_Latest</vt:lpstr>
      <vt:lpstr>A127938078T</vt:lpstr>
      <vt:lpstr>A127938078T_Data</vt:lpstr>
      <vt:lpstr>A127938078T_Latest</vt:lpstr>
      <vt:lpstr>A127938082J</vt:lpstr>
      <vt:lpstr>A127938082J_Data</vt:lpstr>
      <vt:lpstr>A127938082J_Latest</vt:lpstr>
      <vt:lpstr>A127938086T</vt:lpstr>
      <vt:lpstr>A127938086T_Data</vt:lpstr>
      <vt:lpstr>A127938086T_Latest</vt:lpstr>
      <vt:lpstr>A127938090J</vt:lpstr>
      <vt:lpstr>A127938090J_Data</vt:lpstr>
      <vt:lpstr>A127938090J_Latest</vt:lpstr>
      <vt:lpstr>A127938094T</vt:lpstr>
      <vt:lpstr>A127938094T_Data</vt:lpstr>
      <vt:lpstr>A127938094T_Latest</vt:lpstr>
      <vt:lpstr>A127938098A</vt:lpstr>
      <vt:lpstr>A127938098A_Data</vt:lpstr>
      <vt:lpstr>A127938098A_Latest</vt:lpstr>
      <vt:lpstr>A127938102F</vt:lpstr>
      <vt:lpstr>A127938102F_Data</vt:lpstr>
      <vt:lpstr>A127938102F_Latest</vt:lpstr>
      <vt:lpstr>A127938106R</vt:lpstr>
      <vt:lpstr>A127938106R_Data</vt:lpstr>
      <vt:lpstr>A127938106R_Latest</vt:lpstr>
      <vt:lpstr>A127938114R</vt:lpstr>
      <vt:lpstr>A127938114R_Data</vt:lpstr>
      <vt:lpstr>A127938114R_Latest</vt:lpstr>
      <vt:lpstr>A127938118X</vt:lpstr>
      <vt:lpstr>A127938118X_Data</vt:lpstr>
      <vt:lpstr>A127938118X_Latest</vt:lpstr>
      <vt:lpstr>A127938122R</vt:lpstr>
      <vt:lpstr>A127938122R_Data</vt:lpstr>
      <vt:lpstr>A127938122R_Latest</vt:lpstr>
      <vt:lpstr>A127938126X</vt:lpstr>
      <vt:lpstr>A127938126X_Data</vt:lpstr>
      <vt:lpstr>A127938126X_Latest</vt:lpstr>
      <vt:lpstr>A127938130R</vt:lpstr>
      <vt:lpstr>A127938130R_Data</vt:lpstr>
      <vt:lpstr>A127938130R_Latest</vt:lpstr>
      <vt:lpstr>A127938134X</vt:lpstr>
      <vt:lpstr>A127938134X_Data</vt:lpstr>
      <vt:lpstr>A127938134X_Latest</vt:lpstr>
      <vt:lpstr>A127938138J</vt:lpstr>
      <vt:lpstr>A127938138J_Data</vt:lpstr>
      <vt:lpstr>A127938138J_Latest</vt:lpstr>
      <vt:lpstr>A127938142X</vt:lpstr>
      <vt:lpstr>A127938142X_Data</vt:lpstr>
      <vt:lpstr>A127938142X_Latest</vt:lpstr>
      <vt:lpstr>A127938146J</vt:lpstr>
      <vt:lpstr>A127938146J_Data</vt:lpstr>
      <vt:lpstr>A127938146J_Latest</vt:lpstr>
      <vt:lpstr>A127938150X</vt:lpstr>
      <vt:lpstr>A127938150X_Data</vt:lpstr>
      <vt:lpstr>A127938150X_Latest</vt:lpstr>
      <vt:lpstr>A127938154J</vt:lpstr>
      <vt:lpstr>A127938154J_Data</vt:lpstr>
      <vt:lpstr>A127938154J_Latest</vt:lpstr>
      <vt:lpstr>A127938158T</vt:lpstr>
      <vt:lpstr>A127938158T_Data</vt:lpstr>
      <vt:lpstr>A127938158T_Latest</vt:lpstr>
      <vt:lpstr>A127938162J</vt:lpstr>
      <vt:lpstr>A127938162J_Data</vt:lpstr>
      <vt:lpstr>A127938162J_Latest</vt:lpstr>
      <vt:lpstr>A127938166T</vt:lpstr>
      <vt:lpstr>A127938166T_Data</vt:lpstr>
      <vt:lpstr>A127938166T_Latest</vt:lpstr>
      <vt:lpstr>A127938170J</vt:lpstr>
      <vt:lpstr>A127938170J_Data</vt:lpstr>
      <vt:lpstr>A127938170J_Latest</vt:lpstr>
      <vt:lpstr>A127938174T</vt:lpstr>
      <vt:lpstr>A127938174T_Data</vt:lpstr>
      <vt:lpstr>A127938174T_Latest</vt:lpstr>
      <vt:lpstr>A127938178A</vt:lpstr>
      <vt:lpstr>A127938178A_Data</vt:lpstr>
      <vt:lpstr>A127938178A_Latest</vt:lpstr>
      <vt:lpstr>A127939138A</vt:lpstr>
      <vt:lpstr>A127939138A_Data</vt:lpstr>
      <vt:lpstr>A127939138A_Latest</vt:lpstr>
      <vt:lpstr>A127939142T</vt:lpstr>
      <vt:lpstr>A127939142T_Data</vt:lpstr>
      <vt:lpstr>A127939142T_Latest</vt:lpstr>
      <vt:lpstr>A127939146A</vt:lpstr>
      <vt:lpstr>A127939146A_Data</vt:lpstr>
      <vt:lpstr>A127939146A_Latest</vt:lpstr>
      <vt:lpstr>A127939150T</vt:lpstr>
      <vt:lpstr>A127939150T_Data</vt:lpstr>
      <vt:lpstr>A127939150T_Latest</vt:lpstr>
      <vt:lpstr>A127939378L</vt:lpstr>
      <vt:lpstr>A127939378L_Data</vt:lpstr>
      <vt:lpstr>A127939378L_Latest</vt:lpstr>
      <vt:lpstr>A127939382C</vt:lpstr>
      <vt:lpstr>A127939382C_Data</vt:lpstr>
      <vt:lpstr>A127939382C_Latest</vt:lpstr>
      <vt:lpstr>A127939386L</vt:lpstr>
      <vt:lpstr>A127939386L_Data</vt:lpstr>
      <vt:lpstr>A127939386L_Latest</vt:lpstr>
      <vt:lpstr>A127939390C</vt:lpstr>
      <vt:lpstr>A127939390C_Data</vt:lpstr>
      <vt:lpstr>A127939390C_Latest</vt:lpstr>
      <vt:lpstr>A127939394L</vt:lpstr>
      <vt:lpstr>A127939394L_Data</vt:lpstr>
      <vt:lpstr>A127939394L_Latest</vt:lpstr>
      <vt:lpstr>A127939398W</vt:lpstr>
      <vt:lpstr>A127939398W_Data</vt:lpstr>
      <vt:lpstr>A127939398W_Latest</vt:lpstr>
      <vt:lpstr>A127939402A</vt:lpstr>
      <vt:lpstr>A127939402A_Data</vt:lpstr>
      <vt:lpstr>A127939402A_Latest</vt:lpstr>
      <vt:lpstr>A127939406K</vt:lpstr>
      <vt:lpstr>A127939406K_Data</vt:lpstr>
      <vt:lpstr>A127939406K_Latest</vt:lpstr>
      <vt:lpstr>A127939410A</vt:lpstr>
      <vt:lpstr>A127939410A_Data</vt:lpstr>
      <vt:lpstr>A127939410A_Latest</vt:lpstr>
      <vt:lpstr>A127939414K</vt:lpstr>
      <vt:lpstr>A127939414K_Data</vt:lpstr>
      <vt:lpstr>A127939414K_Latest</vt:lpstr>
      <vt:lpstr>A127939418V</vt:lpstr>
      <vt:lpstr>A127939418V_Data</vt:lpstr>
      <vt:lpstr>A127939418V_Latest</vt:lpstr>
      <vt:lpstr>A127939422K</vt:lpstr>
      <vt:lpstr>A127939422K_Data</vt:lpstr>
      <vt:lpstr>A127939422K_Latest</vt:lpstr>
      <vt:lpstr>A127939426V</vt:lpstr>
      <vt:lpstr>A127939426V_Data</vt:lpstr>
      <vt:lpstr>A127939426V_Latest</vt:lpstr>
      <vt:lpstr>A127939430K</vt:lpstr>
      <vt:lpstr>A127939430K_Data</vt:lpstr>
      <vt:lpstr>A127939430K_Latest</vt:lpstr>
      <vt:lpstr>A127939434V</vt:lpstr>
      <vt:lpstr>A127939434V_Data</vt:lpstr>
      <vt:lpstr>A127939434V_Latest</vt:lpstr>
      <vt:lpstr>A127939442V</vt:lpstr>
      <vt:lpstr>A127939442V_Data</vt:lpstr>
      <vt:lpstr>A127939442V_Latest</vt:lpstr>
      <vt:lpstr>A127939446C</vt:lpstr>
      <vt:lpstr>A127939446C_Data</vt:lpstr>
      <vt:lpstr>A127939446C_Latest</vt:lpstr>
      <vt:lpstr>A127939450V</vt:lpstr>
      <vt:lpstr>A127939450V_Data</vt:lpstr>
      <vt:lpstr>A127939450V_Latest</vt:lpstr>
      <vt:lpstr>A127939454C</vt:lpstr>
      <vt:lpstr>A127939454C_Data</vt:lpstr>
      <vt:lpstr>A127939454C_Latest</vt:lpstr>
      <vt:lpstr>A127939458L</vt:lpstr>
      <vt:lpstr>A127939458L_Data</vt:lpstr>
      <vt:lpstr>A127939458L_Latest</vt:lpstr>
      <vt:lpstr>A127939462C</vt:lpstr>
      <vt:lpstr>A127939462C_Data</vt:lpstr>
      <vt:lpstr>A127939462C_Latest</vt:lpstr>
      <vt:lpstr>A127939466L</vt:lpstr>
      <vt:lpstr>A127939466L_Data</vt:lpstr>
      <vt:lpstr>A127939466L_Latest</vt:lpstr>
      <vt:lpstr>A127939470C</vt:lpstr>
      <vt:lpstr>A127939470C_Data</vt:lpstr>
      <vt:lpstr>A127939470C_Latest</vt:lpstr>
      <vt:lpstr>A127939474L</vt:lpstr>
      <vt:lpstr>A127939474L_Data</vt:lpstr>
      <vt:lpstr>A127939474L_Latest</vt:lpstr>
      <vt:lpstr>A127939478W</vt:lpstr>
      <vt:lpstr>A127939478W_Data</vt:lpstr>
      <vt:lpstr>A127939478W_Latest</vt:lpstr>
      <vt:lpstr>A127939482L</vt:lpstr>
      <vt:lpstr>A127939482L_Data</vt:lpstr>
      <vt:lpstr>A127939482L_Latest</vt:lpstr>
      <vt:lpstr>A127939486W</vt:lpstr>
      <vt:lpstr>A127939486W_Data</vt:lpstr>
      <vt:lpstr>A127939486W_Latest</vt:lpstr>
      <vt:lpstr>A127939490L</vt:lpstr>
      <vt:lpstr>A127939490L_Data</vt:lpstr>
      <vt:lpstr>A127939490L_Latest</vt:lpstr>
      <vt:lpstr>A127939494W</vt:lpstr>
      <vt:lpstr>A127939494W_Data</vt:lpstr>
      <vt:lpstr>A127939494W_Latest</vt:lpstr>
      <vt:lpstr>A127939498F</vt:lpstr>
      <vt:lpstr>A127939498F_Data</vt:lpstr>
      <vt:lpstr>A127939498F_Latest</vt:lpstr>
      <vt:lpstr>A127939502K</vt:lpstr>
      <vt:lpstr>A127939502K_Data</vt:lpstr>
      <vt:lpstr>A127939502K_Latest</vt:lpstr>
      <vt:lpstr>A127939506V</vt:lpstr>
      <vt:lpstr>A127939506V_Data</vt:lpstr>
      <vt:lpstr>A127939506V_Latest</vt:lpstr>
      <vt:lpstr>A127939510K</vt:lpstr>
      <vt:lpstr>A127939510K_Data</vt:lpstr>
      <vt:lpstr>A127939510K_Latest</vt:lpstr>
      <vt:lpstr>A127939514V</vt:lpstr>
      <vt:lpstr>A127939514V_Data</vt:lpstr>
      <vt:lpstr>A127939514V_Latest</vt:lpstr>
      <vt:lpstr>A127939518C</vt:lpstr>
      <vt:lpstr>A127939518C_Data</vt:lpstr>
      <vt:lpstr>A127939518C_Latest</vt:lpstr>
      <vt:lpstr>A127939522V</vt:lpstr>
      <vt:lpstr>A127939522V_Data</vt:lpstr>
      <vt:lpstr>A127939522V_Latest</vt:lpstr>
      <vt:lpstr>A127939526C</vt:lpstr>
      <vt:lpstr>A127939526C_Data</vt:lpstr>
      <vt:lpstr>A127939526C_Latest</vt:lpstr>
      <vt:lpstr>A127939530V</vt:lpstr>
      <vt:lpstr>A127939530V_Data</vt:lpstr>
      <vt:lpstr>A127939530V_Latest</vt:lpstr>
      <vt:lpstr>A127939534C</vt:lpstr>
      <vt:lpstr>A127939534C_Data</vt:lpstr>
      <vt:lpstr>A127939534C_Latest</vt:lpstr>
      <vt:lpstr>A127939538L</vt:lpstr>
      <vt:lpstr>A127939538L_Data</vt:lpstr>
      <vt:lpstr>A127939538L_Latest</vt:lpstr>
      <vt:lpstr>A127939542C</vt:lpstr>
      <vt:lpstr>A127939542C_Data</vt:lpstr>
      <vt:lpstr>A127939542C_Latest</vt:lpstr>
      <vt:lpstr>A127939546L</vt:lpstr>
      <vt:lpstr>A127939546L_Data</vt:lpstr>
      <vt:lpstr>A127939546L_Latest</vt:lpstr>
      <vt:lpstr>A127940682C</vt:lpstr>
      <vt:lpstr>A127940682C_Data</vt:lpstr>
      <vt:lpstr>A127940682C_Latest</vt:lpstr>
      <vt:lpstr>A127940686L</vt:lpstr>
      <vt:lpstr>A127940686L_Data</vt:lpstr>
      <vt:lpstr>A127940686L_Latest</vt:lpstr>
      <vt:lpstr>A127940690C</vt:lpstr>
      <vt:lpstr>A127940690C_Data</vt:lpstr>
      <vt:lpstr>A127940690C_Latest</vt:lpstr>
      <vt:lpstr>A127940694L</vt:lpstr>
      <vt:lpstr>A127940694L_Data</vt:lpstr>
      <vt:lpstr>A127940694L_Latest</vt:lpstr>
      <vt:lpstr>A127940698W</vt:lpstr>
      <vt:lpstr>A127940698W_Data</vt:lpstr>
      <vt:lpstr>A127940698W_Latest</vt:lpstr>
      <vt:lpstr>A127940702A</vt:lpstr>
      <vt:lpstr>A127940702A_Data</vt:lpstr>
      <vt:lpstr>A127940702A_Latest</vt:lpstr>
      <vt:lpstr>A127940706K</vt:lpstr>
      <vt:lpstr>A127940706K_Data</vt:lpstr>
      <vt:lpstr>A127940706K_Latest</vt:lpstr>
      <vt:lpstr>A127940710A</vt:lpstr>
      <vt:lpstr>A127940710A_Data</vt:lpstr>
      <vt:lpstr>A127940710A_Latest</vt:lpstr>
      <vt:lpstr>A127940714K</vt:lpstr>
      <vt:lpstr>A127940714K_Data</vt:lpstr>
      <vt:lpstr>A127940714K_Latest</vt:lpstr>
      <vt:lpstr>A127940718V</vt:lpstr>
      <vt:lpstr>A127940718V_Data</vt:lpstr>
      <vt:lpstr>A127940718V_Latest</vt:lpstr>
      <vt:lpstr>A127940946W</vt:lpstr>
      <vt:lpstr>A127940946W_Data</vt:lpstr>
      <vt:lpstr>A127940946W_Latest</vt:lpstr>
      <vt:lpstr>A127940950L</vt:lpstr>
      <vt:lpstr>A127940950L_Data</vt:lpstr>
      <vt:lpstr>A127940950L_Latest</vt:lpstr>
      <vt:lpstr>A127940954W</vt:lpstr>
      <vt:lpstr>A127940954W_Data</vt:lpstr>
      <vt:lpstr>A127940954W_Latest</vt:lpstr>
      <vt:lpstr>A127940958F</vt:lpstr>
      <vt:lpstr>A127940958F_Data</vt:lpstr>
      <vt:lpstr>A127940958F_Latest</vt:lpstr>
      <vt:lpstr>A127940962W</vt:lpstr>
      <vt:lpstr>A127940962W_Data</vt:lpstr>
      <vt:lpstr>A127940962W_Latest</vt:lpstr>
      <vt:lpstr>A127940966F</vt:lpstr>
      <vt:lpstr>A127940966F_Data</vt:lpstr>
      <vt:lpstr>A127940966F_Latest</vt:lpstr>
      <vt:lpstr>A127940970W</vt:lpstr>
      <vt:lpstr>A127940970W_Data</vt:lpstr>
      <vt:lpstr>A127940970W_Latest</vt:lpstr>
      <vt:lpstr>A127940974F</vt:lpstr>
      <vt:lpstr>A127940974F_Data</vt:lpstr>
      <vt:lpstr>A127940974F_Latest</vt:lpstr>
      <vt:lpstr>A127940978R</vt:lpstr>
      <vt:lpstr>A127940978R_Data</vt:lpstr>
      <vt:lpstr>A127940978R_Latest</vt:lpstr>
      <vt:lpstr>A127940982F</vt:lpstr>
      <vt:lpstr>A127940982F_Data</vt:lpstr>
      <vt:lpstr>A127940982F_Latest</vt:lpstr>
      <vt:lpstr>A127940990F</vt:lpstr>
      <vt:lpstr>A127940990F_Data</vt:lpstr>
      <vt:lpstr>A127940990F_Latest</vt:lpstr>
      <vt:lpstr>A127940994R</vt:lpstr>
      <vt:lpstr>A127940994R_Data</vt:lpstr>
      <vt:lpstr>A127940994R_Latest</vt:lpstr>
      <vt:lpstr>A127940998X</vt:lpstr>
      <vt:lpstr>A127940998X_Data</vt:lpstr>
      <vt:lpstr>A127940998X_Latest</vt:lpstr>
      <vt:lpstr>A127941002F</vt:lpstr>
      <vt:lpstr>A127941002F_Data</vt:lpstr>
      <vt:lpstr>A127941002F_Latest</vt:lpstr>
      <vt:lpstr>A127941006R</vt:lpstr>
      <vt:lpstr>A127941006R_Data</vt:lpstr>
      <vt:lpstr>A127941006R_Latest</vt:lpstr>
      <vt:lpstr>A127941010F</vt:lpstr>
      <vt:lpstr>A127941010F_Data</vt:lpstr>
      <vt:lpstr>A127941010F_Latest</vt:lpstr>
      <vt:lpstr>A127941014R</vt:lpstr>
      <vt:lpstr>A127941014R_Data</vt:lpstr>
      <vt:lpstr>A127941014R_Latest</vt:lpstr>
      <vt:lpstr>A127941018X</vt:lpstr>
      <vt:lpstr>A127941018X_Data</vt:lpstr>
      <vt:lpstr>A127941018X_Latest</vt:lpstr>
      <vt:lpstr>A127941022R</vt:lpstr>
      <vt:lpstr>A127941022R_Data</vt:lpstr>
      <vt:lpstr>A127941022R_Latest</vt:lpstr>
      <vt:lpstr>A127941026X</vt:lpstr>
      <vt:lpstr>A127941026X_Data</vt:lpstr>
      <vt:lpstr>A127941026X_Latest</vt:lpstr>
      <vt:lpstr>A127941030R</vt:lpstr>
      <vt:lpstr>A127941030R_Data</vt:lpstr>
      <vt:lpstr>A127941030R_Latest</vt:lpstr>
      <vt:lpstr>A127941034X</vt:lpstr>
      <vt:lpstr>A127941034X_Data</vt:lpstr>
      <vt:lpstr>A127941034X_Latest</vt:lpstr>
      <vt:lpstr>A127941038J</vt:lpstr>
      <vt:lpstr>A127941038J_Data</vt:lpstr>
      <vt:lpstr>A127941038J_Latest</vt:lpstr>
      <vt:lpstr>A127941042X</vt:lpstr>
      <vt:lpstr>A127941042X_Data</vt:lpstr>
      <vt:lpstr>A127941042X_Latest</vt:lpstr>
      <vt:lpstr>A127941046J</vt:lpstr>
      <vt:lpstr>A127941046J_Data</vt:lpstr>
      <vt:lpstr>A127941046J_Latest</vt:lpstr>
      <vt:lpstr>A127941050X</vt:lpstr>
      <vt:lpstr>A127941050X_Data</vt:lpstr>
      <vt:lpstr>A127941050X_Latest</vt:lpstr>
      <vt:lpstr>A127941054J</vt:lpstr>
      <vt:lpstr>A127941054J_Data</vt:lpstr>
      <vt:lpstr>A127941054J_Latest</vt:lpstr>
      <vt:lpstr>A127941058T</vt:lpstr>
      <vt:lpstr>A127941058T_Data</vt:lpstr>
      <vt:lpstr>A127941058T_Latest</vt:lpstr>
      <vt:lpstr>A127941062J</vt:lpstr>
      <vt:lpstr>A127941062J_Data</vt:lpstr>
      <vt:lpstr>A127941062J_Latest</vt:lpstr>
      <vt:lpstr>A127941066T</vt:lpstr>
      <vt:lpstr>A127941066T_Data</vt:lpstr>
      <vt:lpstr>A127941066T_Latest</vt:lpstr>
      <vt:lpstr>A127941070J</vt:lpstr>
      <vt:lpstr>A127941070J_Data</vt:lpstr>
      <vt:lpstr>A127941070J_Latest</vt:lpstr>
      <vt:lpstr>A127941074T</vt:lpstr>
      <vt:lpstr>A127941074T_Data</vt:lpstr>
      <vt:lpstr>A127941074T_Latest</vt:lpstr>
      <vt:lpstr>A127941078A</vt:lpstr>
      <vt:lpstr>A127941078A_Data</vt:lpstr>
      <vt:lpstr>A127941078A_Latest</vt:lpstr>
      <vt:lpstr>A127941082T</vt:lpstr>
      <vt:lpstr>A127941082T_Data</vt:lpstr>
      <vt:lpstr>A127941082T_Latest</vt:lpstr>
      <vt:lpstr>A127941086A</vt:lpstr>
      <vt:lpstr>A127941086A_Data</vt:lpstr>
      <vt:lpstr>A127941086A_Latest</vt:lpstr>
      <vt:lpstr>A127941090T</vt:lpstr>
      <vt:lpstr>A127941090T_Data</vt:lpstr>
      <vt:lpstr>A127941090T_Latest</vt:lpstr>
      <vt:lpstr>A127941094A</vt:lpstr>
      <vt:lpstr>A127941094A_Data</vt:lpstr>
      <vt:lpstr>A127941094A_Latest</vt:lpstr>
      <vt:lpstr>A127941098K</vt:lpstr>
      <vt:lpstr>A127941098K_Data</vt:lpstr>
      <vt:lpstr>A127941098K_Latest</vt:lpstr>
      <vt:lpstr>A127941102R</vt:lpstr>
      <vt:lpstr>A127941102R_Data</vt:lpstr>
      <vt:lpstr>A127941102R_Latest</vt:lpstr>
      <vt:lpstr>A127941110R</vt:lpstr>
      <vt:lpstr>A127941110R_Data</vt:lpstr>
      <vt:lpstr>A127941110R_Latest</vt:lpstr>
      <vt:lpstr>A127941114X</vt:lpstr>
      <vt:lpstr>A127941114X_Data</vt:lpstr>
      <vt:lpstr>A127941114X_Latest</vt:lpstr>
      <vt:lpstr>A127941118J</vt:lpstr>
      <vt:lpstr>A127941118J_Data</vt:lpstr>
      <vt:lpstr>A127941118J_Latest</vt:lpstr>
      <vt:lpstr>A127941122X</vt:lpstr>
      <vt:lpstr>A127941122X_Data</vt:lpstr>
      <vt:lpstr>A127941122X_Latest</vt:lpstr>
      <vt:lpstr>A127941126J</vt:lpstr>
      <vt:lpstr>A127941126J_Data</vt:lpstr>
      <vt:lpstr>A127941126J_Latest</vt:lpstr>
      <vt:lpstr>A127941130X</vt:lpstr>
      <vt:lpstr>A127941130X_Data</vt:lpstr>
      <vt:lpstr>A127941130X_Latest</vt:lpstr>
      <vt:lpstr>A127941134J</vt:lpstr>
      <vt:lpstr>A127941134J_Data</vt:lpstr>
      <vt:lpstr>A127941134J_Latest</vt:lpstr>
      <vt:lpstr>A127941138T</vt:lpstr>
      <vt:lpstr>A127941138T_Data</vt:lpstr>
      <vt:lpstr>A127941138T_Latest</vt:lpstr>
      <vt:lpstr>A127941142J</vt:lpstr>
      <vt:lpstr>A127941142J_Data</vt:lpstr>
      <vt:lpstr>A127941142J_Latest</vt:lpstr>
      <vt:lpstr>A127941146T</vt:lpstr>
      <vt:lpstr>A127941146T_Data</vt:lpstr>
      <vt:lpstr>A127941146T_Latest</vt:lpstr>
      <vt:lpstr>A127941150J</vt:lpstr>
      <vt:lpstr>A127941150J_Data</vt:lpstr>
      <vt:lpstr>A127941150J_Latest</vt:lpstr>
      <vt:lpstr>A127942070A</vt:lpstr>
      <vt:lpstr>A127942070A_Data</vt:lpstr>
      <vt:lpstr>A127942070A_Latest</vt:lpstr>
      <vt:lpstr>A127942074K</vt:lpstr>
      <vt:lpstr>A127942074K_Data</vt:lpstr>
      <vt:lpstr>A127942074K_Latest</vt:lpstr>
      <vt:lpstr>A127942078V</vt:lpstr>
      <vt:lpstr>A127942078V_Data</vt:lpstr>
      <vt:lpstr>A127942078V_Latest</vt:lpstr>
      <vt:lpstr>A127942082K</vt:lpstr>
      <vt:lpstr>A127942082K_Data</vt:lpstr>
      <vt:lpstr>A127942082K_Latest</vt:lpstr>
      <vt:lpstr>A127942086V</vt:lpstr>
      <vt:lpstr>A127942086V_Data</vt:lpstr>
      <vt:lpstr>A127942086V_Latest</vt:lpstr>
      <vt:lpstr>A127942090K</vt:lpstr>
      <vt:lpstr>A127942090K_Data</vt:lpstr>
      <vt:lpstr>A127942090K_Latest</vt:lpstr>
      <vt:lpstr>A127942370C</vt:lpstr>
      <vt:lpstr>A127942370C_Data</vt:lpstr>
      <vt:lpstr>A127942370C_Latest</vt:lpstr>
      <vt:lpstr>A127942374L</vt:lpstr>
      <vt:lpstr>A127942374L_Data</vt:lpstr>
      <vt:lpstr>A127942374L_Latest</vt:lpstr>
      <vt:lpstr>A127942378W</vt:lpstr>
      <vt:lpstr>A127942378W_Data</vt:lpstr>
      <vt:lpstr>A127942378W_Latest</vt:lpstr>
      <vt:lpstr>A127942382L</vt:lpstr>
      <vt:lpstr>A127942382L_Data</vt:lpstr>
      <vt:lpstr>A127942382L_Latest</vt:lpstr>
      <vt:lpstr>A127942386W</vt:lpstr>
      <vt:lpstr>A127942386W_Data</vt:lpstr>
      <vt:lpstr>A127942386W_Latest</vt:lpstr>
      <vt:lpstr>A127942390L</vt:lpstr>
      <vt:lpstr>A127942390L_Data</vt:lpstr>
      <vt:lpstr>A127942390L_Latest</vt:lpstr>
      <vt:lpstr>A127942394W</vt:lpstr>
      <vt:lpstr>A127942394W_Data</vt:lpstr>
      <vt:lpstr>A127942394W_Latest</vt:lpstr>
      <vt:lpstr>A127942398F</vt:lpstr>
      <vt:lpstr>A127942398F_Data</vt:lpstr>
      <vt:lpstr>A127942398F_Latest</vt:lpstr>
      <vt:lpstr>A127942402K</vt:lpstr>
      <vt:lpstr>A127942402K_Data</vt:lpstr>
      <vt:lpstr>A127942402K_Latest</vt:lpstr>
      <vt:lpstr>A127942406V</vt:lpstr>
      <vt:lpstr>A127942406V_Data</vt:lpstr>
      <vt:lpstr>A127942406V_Latest</vt:lpstr>
      <vt:lpstr>A127942410K</vt:lpstr>
      <vt:lpstr>A127942410K_Data</vt:lpstr>
      <vt:lpstr>A127942410K_Latest</vt:lpstr>
      <vt:lpstr>A127942414V</vt:lpstr>
      <vt:lpstr>A127942414V_Data</vt:lpstr>
      <vt:lpstr>A127942414V_Latest</vt:lpstr>
      <vt:lpstr>A127942418C</vt:lpstr>
      <vt:lpstr>A127942418C_Data</vt:lpstr>
      <vt:lpstr>A127942418C_Latest</vt:lpstr>
      <vt:lpstr>A127942422V</vt:lpstr>
      <vt:lpstr>A127942422V_Data</vt:lpstr>
      <vt:lpstr>A127942422V_Latest</vt:lpstr>
      <vt:lpstr>A127942426C</vt:lpstr>
      <vt:lpstr>A127942426C_Data</vt:lpstr>
      <vt:lpstr>A127942426C_Latest</vt:lpstr>
      <vt:lpstr>A127942430V</vt:lpstr>
      <vt:lpstr>A127942430V_Data</vt:lpstr>
      <vt:lpstr>A127942430V_Latest</vt:lpstr>
      <vt:lpstr>A127942434C</vt:lpstr>
      <vt:lpstr>A127942434C_Data</vt:lpstr>
      <vt:lpstr>A127942434C_Latest</vt:lpstr>
      <vt:lpstr>A127942438L</vt:lpstr>
      <vt:lpstr>A127942438L_Data</vt:lpstr>
      <vt:lpstr>A127942438L_Latest</vt:lpstr>
      <vt:lpstr>A127942442C</vt:lpstr>
      <vt:lpstr>A127942442C_Data</vt:lpstr>
      <vt:lpstr>A127942442C_Latest</vt:lpstr>
      <vt:lpstr>A127942446L</vt:lpstr>
      <vt:lpstr>A127942446L_Data</vt:lpstr>
      <vt:lpstr>A127942446L_Latest</vt:lpstr>
      <vt:lpstr>A127942450C</vt:lpstr>
      <vt:lpstr>A127942450C_Data</vt:lpstr>
      <vt:lpstr>A127942450C_Latest</vt:lpstr>
      <vt:lpstr>A127942454L</vt:lpstr>
      <vt:lpstr>A127942454L_Data</vt:lpstr>
      <vt:lpstr>A127942454L_Latest</vt:lpstr>
      <vt:lpstr>A127942458W</vt:lpstr>
      <vt:lpstr>A127942458W_Data</vt:lpstr>
      <vt:lpstr>A127942458W_Latest</vt:lpstr>
      <vt:lpstr>A127942462L</vt:lpstr>
      <vt:lpstr>A127942462L_Data</vt:lpstr>
      <vt:lpstr>A127942462L_Latest</vt:lpstr>
      <vt:lpstr>A127942466W</vt:lpstr>
      <vt:lpstr>A127942466W_Data</vt:lpstr>
      <vt:lpstr>A127942466W_Latest</vt:lpstr>
      <vt:lpstr>A127942470L</vt:lpstr>
      <vt:lpstr>A127942470L_Data</vt:lpstr>
      <vt:lpstr>A127942470L_Latest</vt:lpstr>
      <vt:lpstr>A127942474W</vt:lpstr>
      <vt:lpstr>A127942474W_Data</vt:lpstr>
      <vt:lpstr>A127942474W_Latest</vt:lpstr>
      <vt:lpstr>A127942478F</vt:lpstr>
      <vt:lpstr>A127942478F_Data</vt:lpstr>
      <vt:lpstr>A127942478F_Latest</vt:lpstr>
      <vt:lpstr>A127942482W</vt:lpstr>
      <vt:lpstr>A127942482W_Data</vt:lpstr>
      <vt:lpstr>A127942482W_Latest</vt:lpstr>
      <vt:lpstr>A127942486F</vt:lpstr>
      <vt:lpstr>A127942486F_Data</vt:lpstr>
      <vt:lpstr>A127942486F_Latest</vt:lpstr>
      <vt:lpstr>A127942490W</vt:lpstr>
      <vt:lpstr>A127942490W_Data</vt:lpstr>
      <vt:lpstr>A127942490W_Latest</vt:lpstr>
      <vt:lpstr>A127942494F</vt:lpstr>
      <vt:lpstr>A127942494F_Data</vt:lpstr>
      <vt:lpstr>A127942494F_Latest</vt:lpstr>
      <vt:lpstr>A127942498R</vt:lpstr>
      <vt:lpstr>A127942498R_Data</vt:lpstr>
      <vt:lpstr>A127942498R_Latest</vt:lpstr>
      <vt:lpstr>A127942502V</vt:lpstr>
      <vt:lpstr>A127942502V_Data</vt:lpstr>
      <vt:lpstr>A127942502V_Latest</vt:lpstr>
      <vt:lpstr>A127942506C</vt:lpstr>
      <vt:lpstr>A127942506C_Data</vt:lpstr>
      <vt:lpstr>A127942506C_Latest</vt:lpstr>
      <vt:lpstr>A127942510V</vt:lpstr>
      <vt:lpstr>A127942510V_Data</vt:lpstr>
      <vt:lpstr>A127942510V_Latest</vt:lpstr>
      <vt:lpstr>A127942514C</vt:lpstr>
      <vt:lpstr>A127942514C_Data</vt:lpstr>
      <vt:lpstr>A127942514C_Latest</vt:lpstr>
      <vt:lpstr>A127942518L</vt:lpstr>
      <vt:lpstr>A127942518L_Data</vt:lpstr>
      <vt:lpstr>A127942518L_Latest</vt:lpstr>
      <vt:lpstr>A127942522C</vt:lpstr>
      <vt:lpstr>A127942522C_Data</vt:lpstr>
      <vt:lpstr>A127942522C_Latest</vt:lpstr>
      <vt:lpstr>A127942526L</vt:lpstr>
      <vt:lpstr>A127942526L_Data</vt:lpstr>
      <vt:lpstr>A127942526L_Latest</vt:lpstr>
      <vt:lpstr>A127942530C</vt:lpstr>
      <vt:lpstr>A127942530C_Data</vt:lpstr>
      <vt:lpstr>A127942530C_Latest</vt:lpstr>
      <vt:lpstr>A127942534L</vt:lpstr>
      <vt:lpstr>A127942534L_Data</vt:lpstr>
      <vt:lpstr>A127942534L_Latest</vt:lpstr>
      <vt:lpstr>A127942538W</vt:lpstr>
      <vt:lpstr>A127942538W_Data</vt:lpstr>
      <vt:lpstr>A127942538W_Latest</vt:lpstr>
      <vt:lpstr>A127942542L</vt:lpstr>
      <vt:lpstr>A127942542L_Data</vt:lpstr>
      <vt:lpstr>A127942542L_Latest</vt:lpstr>
      <vt:lpstr>A127942550L</vt:lpstr>
      <vt:lpstr>A127942550L_Data</vt:lpstr>
      <vt:lpstr>A127942550L_Latest</vt:lpstr>
      <vt:lpstr>A127942554W</vt:lpstr>
      <vt:lpstr>A127942554W_Data</vt:lpstr>
      <vt:lpstr>A127942554W_Latest</vt:lpstr>
      <vt:lpstr>A127942558F</vt:lpstr>
      <vt:lpstr>A127942558F_Data</vt:lpstr>
      <vt:lpstr>A127942558F_Latest</vt:lpstr>
      <vt:lpstr>A127942562W</vt:lpstr>
      <vt:lpstr>A127942562W_Data</vt:lpstr>
      <vt:lpstr>A127942562W_Latest</vt:lpstr>
      <vt:lpstr>A127942566F</vt:lpstr>
      <vt:lpstr>A127942566F_Data</vt:lpstr>
      <vt:lpstr>A127942566F_Latest</vt:lpstr>
      <vt:lpstr>A127942570W</vt:lpstr>
      <vt:lpstr>A127942570W_Data</vt:lpstr>
      <vt:lpstr>A127942570W_Latest</vt:lpstr>
      <vt:lpstr>A127942598X</vt:lpstr>
      <vt:lpstr>A127942598X_Data</vt:lpstr>
      <vt:lpstr>A127942598X_Latest</vt:lpstr>
      <vt:lpstr>A127943678T</vt:lpstr>
      <vt:lpstr>A127943678T_Data</vt:lpstr>
      <vt:lpstr>A127943678T_Latest</vt:lpstr>
      <vt:lpstr>A127943682J</vt:lpstr>
      <vt:lpstr>A127943682J_Data</vt:lpstr>
      <vt:lpstr>A127943682J_Latest</vt:lpstr>
      <vt:lpstr>A127943686T</vt:lpstr>
      <vt:lpstr>A127943686T_Data</vt:lpstr>
      <vt:lpstr>A127943686T_Latest</vt:lpstr>
      <vt:lpstr>A127943690J</vt:lpstr>
      <vt:lpstr>A127943690J_Data</vt:lpstr>
      <vt:lpstr>A127943690J_Latest</vt:lpstr>
      <vt:lpstr>A127943694T</vt:lpstr>
      <vt:lpstr>A127943694T_Data</vt:lpstr>
      <vt:lpstr>A127943694T_Latest</vt:lpstr>
      <vt:lpstr>A127943954A</vt:lpstr>
      <vt:lpstr>A127943954A_Data</vt:lpstr>
      <vt:lpstr>A127943954A_Latest</vt:lpstr>
      <vt:lpstr>A127943958K</vt:lpstr>
      <vt:lpstr>A127943958K_Data</vt:lpstr>
      <vt:lpstr>A127943958K_Latest</vt:lpstr>
      <vt:lpstr>A127943962A</vt:lpstr>
      <vt:lpstr>A127943962A_Data</vt:lpstr>
      <vt:lpstr>A127943962A_Latest</vt:lpstr>
      <vt:lpstr>A127943966K</vt:lpstr>
      <vt:lpstr>A127943966K_Data</vt:lpstr>
      <vt:lpstr>A127943966K_Latest</vt:lpstr>
      <vt:lpstr>A127943970A</vt:lpstr>
      <vt:lpstr>A127943970A_Data</vt:lpstr>
      <vt:lpstr>A127943970A_Latest</vt:lpstr>
      <vt:lpstr>A127943974K</vt:lpstr>
      <vt:lpstr>A127943974K_Data</vt:lpstr>
      <vt:lpstr>A127943974K_Latest</vt:lpstr>
      <vt:lpstr>A127943978V</vt:lpstr>
      <vt:lpstr>A127943978V_Data</vt:lpstr>
      <vt:lpstr>A127943978V_Latest</vt:lpstr>
      <vt:lpstr>A127943982K</vt:lpstr>
      <vt:lpstr>A127943982K_Data</vt:lpstr>
      <vt:lpstr>A127943982K_Latest</vt:lpstr>
      <vt:lpstr>A127943986V</vt:lpstr>
      <vt:lpstr>A127943986V_Data</vt:lpstr>
      <vt:lpstr>A127943986V_Latest</vt:lpstr>
      <vt:lpstr>A127943990K</vt:lpstr>
      <vt:lpstr>A127943990K_Data</vt:lpstr>
      <vt:lpstr>A127943990K_Latest</vt:lpstr>
      <vt:lpstr>A127943994V</vt:lpstr>
      <vt:lpstr>A127943994V_Data</vt:lpstr>
      <vt:lpstr>A127943994V_Latest</vt:lpstr>
      <vt:lpstr>A127943998C</vt:lpstr>
      <vt:lpstr>A127943998C_Data</vt:lpstr>
      <vt:lpstr>A127943998C_Latest</vt:lpstr>
      <vt:lpstr>A127944002K</vt:lpstr>
      <vt:lpstr>A127944002K_Data</vt:lpstr>
      <vt:lpstr>A127944002K_Latest</vt:lpstr>
      <vt:lpstr>A127944006V</vt:lpstr>
      <vt:lpstr>A127944006V_Data</vt:lpstr>
      <vt:lpstr>A127944006V_Latest</vt:lpstr>
      <vt:lpstr>A127944010K</vt:lpstr>
      <vt:lpstr>A127944010K_Data</vt:lpstr>
      <vt:lpstr>A127944010K_Latest</vt:lpstr>
      <vt:lpstr>A127944014V</vt:lpstr>
      <vt:lpstr>A127944014V_Data</vt:lpstr>
      <vt:lpstr>A127944014V_Latest</vt:lpstr>
      <vt:lpstr>A127944018C</vt:lpstr>
      <vt:lpstr>A127944018C_Data</vt:lpstr>
      <vt:lpstr>A127944018C_Latest</vt:lpstr>
      <vt:lpstr>A127944022V</vt:lpstr>
      <vt:lpstr>A127944022V_Data</vt:lpstr>
      <vt:lpstr>A127944022V_Latest</vt:lpstr>
      <vt:lpstr>A127944026C</vt:lpstr>
      <vt:lpstr>A127944026C_Data</vt:lpstr>
      <vt:lpstr>A127944026C_Latest</vt:lpstr>
      <vt:lpstr>A127944030V</vt:lpstr>
      <vt:lpstr>A127944030V_Data</vt:lpstr>
      <vt:lpstr>A127944030V_Latest</vt:lpstr>
      <vt:lpstr>A127944034C</vt:lpstr>
      <vt:lpstr>A127944034C_Data</vt:lpstr>
      <vt:lpstr>A127944034C_Latest</vt:lpstr>
      <vt:lpstr>A127944038L</vt:lpstr>
      <vt:lpstr>A127944038L_Data</vt:lpstr>
      <vt:lpstr>A127944038L_Latest</vt:lpstr>
      <vt:lpstr>A127944042C</vt:lpstr>
      <vt:lpstr>A127944042C_Data</vt:lpstr>
      <vt:lpstr>A127944042C_Latest</vt:lpstr>
      <vt:lpstr>A127944046L</vt:lpstr>
      <vt:lpstr>A127944046L_Data</vt:lpstr>
      <vt:lpstr>A127944046L_Latest</vt:lpstr>
      <vt:lpstr>A127944050C</vt:lpstr>
      <vt:lpstr>A127944050C_Data</vt:lpstr>
      <vt:lpstr>A127944050C_Latest</vt:lpstr>
      <vt:lpstr>A127944054L</vt:lpstr>
      <vt:lpstr>A127944054L_Data</vt:lpstr>
      <vt:lpstr>A127944054L_Latest</vt:lpstr>
      <vt:lpstr>A127944058W</vt:lpstr>
      <vt:lpstr>A127944058W_Data</vt:lpstr>
      <vt:lpstr>A127944058W_Latest</vt:lpstr>
      <vt:lpstr>A127944062L</vt:lpstr>
      <vt:lpstr>A127944062L_Data</vt:lpstr>
      <vt:lpstr>A127944062L_Latest</vt:lpstr>
      <vt:lpstr>A127944066W</vt:lpstr>
      <vt:lpstr>A127944066W_Data</vt:lpstr>
      <vt:lpstr>A127944066W_Latest</vt:lpstr>
      <vt:lpstr>A127944070L</vt:lpstr>
      <vt:lpstr>A127944070L_Data</vt:lpstr>
      <vt:lpstr>A127944070L_Latest</vt:lpstr>
      <vt:lpstr>A127944074W</vt:lpstr>
      <vt:lpstr>A127944074W_Data</vt:lpstr>
      <vt:lpstr>A127944074W_Latest</vt:lpstr>
      <vt:lpstr>A127944082W</vt:lpstr>
      <vt:lpstr>A127944082W_Data</vt:lpstr>
      <vt:lpstr>A127944082W_Latest</vt:lpstr>
      <vt:lpstr>A127944086F</vt:lpstr>
      <vt:lpstr>A127944086F_Data</vt:lpstr>
      <vt:lpstr>A127944086F_Latest</vt:lpstr>
      <vt:lpstr>A127944090W</vt:lpstr>
      <vt:lpstr>A127944090W_Data</vt:lpstr>
      <vt:lpstr>A127944090W_Latest</vt:lpstr>
      <vt:lpstr>A127944094F</vt:lpstr>
      <vt:lpstr>A127944094F_Data</vt:lpstr>
      <vt:lpstr>A127944094F_Latest</vt:lpstr>
      <vt:lpstr>A127944098R</vt:lpstr>
      <vt:lpstr>A127944098R_Data</vt:lpstr>
      <vt:lpstr>A127944098R_Latest</vt:lpstr>
      <vt:lpstr>A127944102V</vt:lpstr>
      <vt:lpstr>A127944102V_Data</vt:lpstr>
      <vt:lpstr>A127944102V_Latest</vt:lpstr>
      <vt:lpstr>A127944106C</vt:lpstr>
      <vt:lpstr>A127944106C_Data</vt:lpstr>
      <vt:lpstr>A127944106C_Latest</vt:lpstr>
      <vt:lpstr>A127944110V</vt:lpstr>
      <vt:lpstr>A127944110V_Data</vt:lpstr>
      <vt:lpstr>A127944110V_Latest</vt:lpstr>
      <vt:lpstr>A127944114C</vt:lpstr>
      <vt:lpstr>A127944114C_Data</vt:lpstr>
      <vt:lpstr>A127944114C_Latest</vt:lpstr>
      <vt:lpstr>A127944118L</vt:lpstr>
      <vt:lpstr>A127944118L_Data</vt:lpstr>
      <vt:lpstr>A127944118L_Latest</vt:lpstr>
      <vt:lpstr>A127944122C</vt:lpstr>
      <vt:lpstr>A127944122C_Data</vt:lpstr>
      <vt:lpstr>A127944122C_Latest</vt:lpstr>
      <vt:lpstr>A127944126L</vt:lpstr>
      <vt:lpstr>A127944126L_Data</vt:lpstr>
      <vt:lpstr>A127944126L_Latest</vt:lpstr>
      <vt:lpstr>A127944130C</vt:lpstr>
      <vt:lpstr>A127944130C_Data</vt:lpstr>
      <vt:lpstr>A127944130C_Latest</vt:lpstr>
      <vt:lpstr>A127944134L</vt:lpstr>
      <vt:lpstr>A127944134L_Data</vt:lpstr>
      <vt:lpstr>A127944134L_Latest</vt:lpstr>
      <vt:lpstr>A127944138W</vt:lpstr>
      <vt:lpstr>A127944138W_Data</vt:lpstr>
      <vt:lpstr>A127944138W_Latest</vt:lpstr>
      <vt:lpstr>A127944142L</vt:lpstr>
      <vt:lpstr>A127944142L_Data</vt:lpstr>
      <vt:lpstr>A127944142L_Latest</vt:lpstr>
      <vt:lpstr>A127944146W</vt:lpstr>
      <vt:lpstr>A127944146W_Data</vt:lpstr>
      <vt:lpstr>A127944146W_Latest</vt:lpstr>
      <vt:lpstr>A127944150L</vt:lpstr>
      <vt:lpstr>A127944150L_Data</vt:lpstr>
      <vt:lpstr>A127944150L_Latest</vt:lpstr>
      <vt:lpstr>A127944154W</vt:lpstr>
      <vt:lpstr>A127944154W_Data</vt:lpstr>
      <vt:lpstr>A127944154W_Latest</vt:lpstr>
      <vt:lpstr>A127944158F</vt:lpstr>
      <vt:lpstr>A127944158F_Data</vt:lpstr>
      <vt:lpstr>A127944158F_Latest</vt:lpstr>
      <vt:lpstr>A127944162W</vt:lpstr>
      <vt:lpstr>A127944162W_Data</vt:lpstr>
      <vt:lpstr>A127944162W_Latest</vt:lpstr>
      <vt:lpstr>A127944166F</vt:lpstr>
      <vt:lpstr>A127944166F_Data</vt:lpstr>
      <vt:lpstr>A127944166F_Latest</vt:lpstr>
      <vt:lpstr>Date_Range</vt:lpstr>
      <vt:lpstr>Date_Range_Data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Sam Smith</cp:lastModifiedBy>
  <dcterms:created xsi:type="dcterms:W3CDTF">2024-06-25T21:44:57Z</dcterms:created>
  <dcterms:modified xsi:type="dcterms:W3CDTF">2024-06-28T01:07:31Z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2024-06-25T22:24:42Z</vt:lpwstr>
  </property>
  <property fmtid="{D5CDD505-2E9C-101B-9397-08002B2CF9AE}" pid="4" name="MSIP_Label_c8e5a7ee-c283-40b0-98eb-fa437df4c031_Method">
    <vt:lpwstr>Standard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6f75c370-2a10-4db0-bb86-769bea27ff79</vt:lpwstr>
  </property>
  <property fmtid="{D5CDD505-2E9C-101B-9397-08002B2CF9AE}" pid="8" name="MSIP_Label_c8e5a7ee-c283-40b0-98eb-fa437df4c031_ContentBits">
    <vt:lpwstr>0</vt:lpwstr>
  </property>
</Properties>
</file>